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ЭтаКнига"/>
  <mc:AlternateContent xmlns:mc="http://schemas.openxmlformats.org/markup-compatibility/2006">
    <mc:Choice Requires="x15">
      <x15ac:absPath xmlns:x15ac="http://schemas.microsoft.com/office/spreadsheetml/2010/11/ac" url="C:\Users\Костырев юрий\Desktop\Прайс + Норма 23.10\"/>
    </mc:Choice>
  </mc:AlternateContent>
  <bookViews>
    <workbookView xWindow="0" yWindow="0" windowWidth="28800" windowHeight="10635" tabRatio="871" firstSheet="4" activeTab="5"/>
  </bookViews>
  <sheets>
    <sheet name="Служебный" sheetId="37" state="hidden" r:id="rId1"/>
    <sheet name="Руководство пользователя" sheetId="31" r:id="rId2"/>
    <sheet name="Заказ" sheetId="218" r:id="rId3"/>
    <sheet name="Заказ, cкидки и курсы валют" sheetId="29" r:id="rId4"/>
    <sheet name="ОГЛАВЛЕНИЕ" sheetId="20" r:id="rId5"/>
    <sheet name="САМОРЕЗЫ- ШУРУПЫ" sheetId="1" r:id="rId6"/>
    <sheet name="Анкеры" sheetId="12" r:id="rId7"/>
    <sheet name="Кровельные саморезы" sheetId="13" r:id="rId8"/>
    <sheet name="Заклепки и заклепочники" sheetId="14" r:id="rId9"/>
    <sheet name="Метрический крепеж" sheetId="15" r:id="rId10"/>
    <sheet name="Нержавейка" sheetId="222" r:id="rId11"/>
    <sheet name="Хомуты" sheetId="16" r:id="rId12"/>
    <sheet name="Такелаж" sheetId="4" r:id="rId13"/>
    <sheet name="ДЮБЕЛЯ" sheetId="5" r:id="rId14"/>
    <sheet name="Гвозди" sheetId="216" r:id="rId15"/>
    <sheet name="ПЕРФОРАЦИЯ" sheetId="2" r:id="rId16"/>
    <sheet name="Крепеж для электрики" sheetId="17" r:id="rId17"/>
    <sheet name="Мебельная фурн." sheetId="18" r:id="rId18"/>
    <sheet name="Химический крепёж" sheetId="9" r:id="rId19"/>
    <sheet name="Крепёж  KENNER" sheetId="19" r:id="rId20"/>
    <sheet name="Буры,Свёрла,Биты" sheetId="219" r:id="rId21"/>
  </sheets>
  <externalReferences>
    <externalReference r:id="rId22"/>
    <externalReference r:id="rId23"/>
    <externalReference r:id="rId24"/>
    <externalReference r:id="rId25"/>
    <externalReference r:id="rId26"/>
  </externalReferences>
  <definedNames>
    <definedName name="top" localSheetId="5">'САМОРЕЗЫ- ШУРУПЫ'!#REF!</definedName>
  </definedNames>
  <calcPr calcId="152511"/>
  <fileRecoveryPr autoRecover="0"/>
</workbook>
</file>

<file path=xl/calcChain.xml><?xml version="1.0" encoding="utf-8"?>
<calcChain xmlns="http://schemas.openxmlformats.org/spreadsheetml/2006/main">
  <c r="J1106" i="12" l="1"/>
  <c r="J1105" i="12"/>
  <c r="J1084" i="12"/>
  <c r="J174" i="216"/>
  <c r="J175" i="216"/>
  <c r="J176" i="216"/>
  <c r="J177" i="216"/>
  <c r="J178" i="216"/>
  <c r="J179" i="216"/>
  <c r="J180" i="216"/>
  <c r="J181" i="216"/>
  <c r="J182" i="216"/>
  <c r="J183" i="216"/>
  <c r="J184" i="216"/>
  <c r="J185" i="216"/>
  <c r="J186" i="216"/>
  <c r="J187" i="216"/>
  <c r="J188" i="216"/>
  <c r="J189" i="216"/>
  <c r="J190" i="216"/>
  <c r="J191" i="216"/>
  <c r="J192" i="216"/>
  <c r="J193" i="216"/>
  <c r="J194" i="216"/>
  <c r="J173" i="216"/>
  <c r="J172" i="216"/>
  <c r="J111" i="216"/>
  <c r="J112" i="216"/>
  <c r="J113" i="216"/>
  <c r="J114" i="216"/>
  <c r="J115" i="216"/>
  <c r="J116" i="216"/>
  <c r="J117" i="216"/>
  <c r="J118" i="216"/>
  <c r="J119" i="216"/>
  <c r="J120" i="216"/>
  <c r="J121" i="216"/>
  <c r="J122" i="216"/>
  <c r="J123" i="216"/>
  <c r="J124" i="216"/>
  <c r="J125" i="216"/>
  <c r="J126" i="216"/>
  <c r="J127" i="216"/>
  <c r="J128" i="216"/>
  <c r="J129" i="216"/>
  <c r="J130" i="216"/>
  <c r="J110" i="216"/>
  <c r="J109" i="216"/>
  <c r="J108" i="216"/>
  <c r="J45" i="216"/>
  <c r="J46" i="216"/>
  <c r="J47" i="216"/>
  <c r="J48" i="216"/>
  <c r="J49" i="216"/>
  <c r="J50" i="216"/>
  <c r="J51" i="216"/>
  <c r="J52" i="216"/>
  <c r="J53" i="216"/>
  <c r="J54" i="216"/>
  <c r="J55" i="216"/>
  <c r="J56" i="216"/>
  <c r="J57" i="216"/>
  <c r="J58" i="216"/>
  <c r="J59" i="216"/>
  <c r="J60" i="216"/>
  <c r="J61" i="216"/>
  <c r="J62" i="216"/>
  <c r="J63" i="216"/>
  <c r="J64" i="216"/>
  <c r="J65" i="216"/>
  <c r="J66" i="216"/>
  <c r="J44" i="216"/>
  <c r="J1067" i="4"/>
  <c r="J1068" i="4"/>
  <c r="J1069" i="4"/>
  <c r="J1070" i="4"/>
  <c r="J1066" i="4"/>
  <c r="J1065" i="4"/>
  <c r="J1054" i="4"/>
  <c r="J1055" i="4"/>
  <c r="J1056" i="4"/>
  <c r="J1053" i="4"/>
  <c r="J1052" i="4"/>
  <c r="J1051" i="4"/>
  <c r="J1027" i="4"/>
  <c r="J1026" i="4"/>
  <c r="J1025" i="4"/>
  <c r="J873" i="4"/>
  <c r="J872" i="4"/>
  <c r="J871" i="4"/>
  <c r="J870" i="4"/>
  <c r="J869" i="4"/>
  <c r="J868" i="4"/>
  <c r="J867" i="4"/>
  <c r="J866" i="4"/>
  <c r="J853" i="4"/>
  <c r="J854" i="4"/>
  <c r="J855" i="4"/>
  <c r="J856" i="4"/>
  <c r="J857" i="4"/>
  <c r="J852" i="4"/>
  <c r="J851" i="4"/>
  <c r="J820" i="4"/>
  <c r="J821" i="4"/>
  <c r="J822" i="4"/>
  <c r="J823" i="4"/>
  <c r="J824" i="4"/>
  <c r="J825" i="4"/>
  <c r="J819" i="4"/>
  <c r="J818" i="4"/>
  <c r="J804" i="4"/>
  <c r="J805" i="4"/>
  <c r="J806" i="4"/>
  <c r="J807" i="4"/>
  <c r="J808" i="4"/>
  <c r="J809" i="4"/>
  <c r="J803" i="4"/>
  <c r="J772" i="4"/>
  <c r="J773" i="4"/>
  <c r="J774" i="4"/>
  <c r="J775" i="4"/>
  <c r="J771" i="4"/>
  <c r="J762" i="4"/>
  <c r="J761" i="4"/>
  <c r="J760" i="4"/>
  <c r="J759" i="4"/>
  <c r="J758" i="4"/>
  <c r="J623" i="4"/>
  <c r="J624" i="4"/>
  <c r="J625" i="4"/>
  <c r="J626" i="4"/>
  <c r="J627" i="4"/>
  <c r="J628" i="4"/>
  <c r="J629" i="4"/>
  <c r="J630" i="4"/>
  <c r="J631" i="4"/>
  <c r="J622" i="4"/>
  <c r="J621" i="4"/>
  <c r="J606" i="4"/>
  <c r="J607" i="4"/>
  <c r="J608" i="4"/>
  <c r="J609" i="4"/>
  <c r="J610" i="4"/>
  <c r="J611" i="4"/>
  <c r="J612" i="4"/>
  <c r="J605" i="4"/>
  <c r="J604" i="4"/>
  <c r="J564" i="4"/>
  <c r="J565" i="4"/>
  <c r="J566" i="4"/>
  <c r="J567" i="4"/>
  <c r="J568" i="4"/>
  <c r="J569" i="4"/>
  <c r="J570" i="4"/>
  <c r="J571" i="4"/>
  <c r="J572" i="4"/>
  <c r="J573" i="4"/>
  <c r="J574" i="4"/>
  <c r="J563" i="4"/>
  <c r="J562" i="4"/>
  <c r="J547" i="4"/>
  <c r="J548" i="4"/>
  <c r="J549" i="4"/>
  <c r="J550" i="4"/>
  <c r="J551" i="4"/>
  <c r="J552" i="4"/>
  <c r="J553" i="4"/>
  <c r="J546" i="4"/>
  <c r="J545" i="4"/>
  <c r="J544" i="4"/>
  <c r="J506" i="4"/>
  <c r="J507" i="4"/>
  <c r="J508" i="4"/>
  <c r="J509" i="4"/>
  <c r="J510" i="4"/>
  <c r="J511" i="4"/>
  <c r="J512" i="4"/>
  <c r="J513" i="4"/>
  <c r="J505" i="4"/>
  <c r="J504" i="4"/>
  <c r="J488" i="4"/>
  <c r="J489" i="4"/>
  <c r="J490" i="4"/>
  <c r="J491" i="4"/>
  <c r="J492" i="4"/>
  <c r="J493" i="4"/>
  <c r="J494" i="4"/>
  <c r="J495" i="4"/>
  <c r="J487" i="4"/>
  <c r="J486" i="4"/>
  <c r="J450" i="4"/>
  <c r="J451" i="4"/>
  <c r="J452" i="4"/>
  <c r="J453" i="4"/>
  <c r="J454" i="4"/>
  <c r="J455" i="4"/>
  <c r="J456" i="4"/>
  <c r="J457" i="4"/>
  <c r="J449" i="4"/>
  <c r="J448" i="4"/>
  <c r="J432" i="4"/>
  <c r="J433" i="4"/>
  <c r="J434" i="4"/>
  <c r="J435" i="4"/>
  <c r="J436" i="4"/>
  <c r="J437" i="4"/>
  <c r="J438" i="4"/>
  <c r="J439" i="4"/>
  <c r="J431" i="4"/>
  <c r="J430" i="4"/>
  <c r="J395" i="4"/>
  <c r="J396" i="4"/>
  <c r="J397" i="4"/>
  <c r="J398" i="4"/>
  <c r="J399" i="4"/>
  <c r="J400" i="4"/>
  <c r="J401" i="4"/>
  <c r="J402" i="4"/>
  <c r="J403" i="4"/>
  <c r="J394" i="4"/>
  <c r="J393" i="4"/>
  <c r="J381" i="4"/>
  <c r="J382" i="4"/>
  <c r="J383" i="4"/>
  <c r="J384" i="4"/>
  <c r="J380" i="4"/>
  <c r="J331" i="4"/>
  <c r="J332" i="4"/>
  <c r="J333" i="4"/>
  <c r="J334" i="4"/>
  <c r="J335" i="4"/>
  <c r="J336" i="4"/>
  <c r="J337" i="4"/>
  <c r="J338" i="4"/>
  <c r="J339" i="4"/>
  <c r="J330" i="4"/>
  <c r="J321" i="4"/>
  <c r="J320" i="4"/>
  <c r="J319" i="4"/>
  <c r="J285" i="4"/>
  <c r="J286" i="4"/>
  <c r="J287" i="4"/>
  <c r="J288" i="4"/>
  <c r="J289" i="4"/>
  <c r="J290" i="4"/>
  <c r="J291" i="4"/>
  <c r="J292" i="4"/>
  <c r="J284" i="4"/>
  <c r="J283" i="4"/>
  <c r="J274" i="4"/>
  <c r="J273" i="4"/>
  <c r="J272" i="4"/>
  <c r="J236" i="4"/>
  <c r="J237" i="4"/>
  <c r="J238" i="4"/>
  <c r="J239" i="4"/>
  <c r="J240" i="4"/>
  <c r="J241" i="4"/>
  <c r="J242" i="4"/>
  <c r="J243" i="4"/>
  <c r="J244" i="4"/>
  <c r="J235" i="4"/>
  <c r="J226" i="4"/>
  <c r="J225" i="4"/>
  <c r="J224" i="4"/>
  <c r="J223" i="4"/>
  <c r="J183" i="4"/>
  <c r="J184" i="4"/>
  <c r="J185" i="4"/>
  <c r="J186" i="4"/>
  <c r="J187" i="4"/>
  <c r="J188" i="4"/>
  <c r="J189" i="4"/>
  <c r="J190" i="4"/>
  <c r="J191" i="4"/>
  <c r="J192" i="4"/>
  <c r="J193" i="4"/>
  <c r="J194" i="4"/>
  <c r="J195" i="4"/>
  <c r="J182" i="4"/>
  <c r="J181" i="4"/>
  <c r="J160" i="4"/>
  <c r="J161" i="4"/>
  <c r="J162" i="4"/>
  <c r="J163" i="4"/>
  <c r="J164" i="4"/>
  <c r="J165" i="4"/>
  <c r="J166" i="4"/>
  <c r="J167" i="4"/>
  <c r="J168" i="4"/>
  <c r="J169" i="4"/>
  <c r="J170" i="4"/>
  <c r="J171" i="4"/>
  <c r="J172" i="4"/>
  <c r="J159" i="4"/>
  <c r="J158" i="4"/>
  <c r="J122" i="4"/>
  <c r="J123" i="4"/>
  <c r="J124" i="4"/>
  <c r="J125" i="4"/>
  <c r="J126" i="4"/>
  <c r="J121" i="4"/>
  <c r="J108" i="4"/>
  <c r="J109" i="4"/>
  <c r="J110" i="4"/>
  <c r="J111" i="4"/>
  <c r="J112" i="4"/>
  <c r="J107" i="4"/>
  <c r="J55" i="4"/>
  <c r="J56" i="4"/>
  <c r="J57" i="4"/>
  <c r="J58" i="4"/>
  <c r="J59" i="4"/>
  <c r="J60" i="4"/>
  <c r="J61" i="4"/>
  <c r="J62" i="4"/>
  <c r="J63" i="4"/>
  <c r="J64" i="4"/>
  <c r="J65" i="4"/>
  <c r="J66" i="4"/>
  <c r="J67" i="4"/>
  <c r="J68" i="4"/>
  <c r="J69" i="4"/>
  <c r="J54" i="4"/>
  <c r="J53" i="4"/>
  <c r="J39" i="4"/>
  <c r="J40" i="4"/>
  <c r="J41" i="4"/>
  <c r="J42" i="4"/>
  <c r="J43" i="4"/>
  <c r="J44" i="4"/>
  <c r="J38" i="4"/>
  <c r="J37" i="4"/>
  <c r="J36" i="4"/>
  <c r="J1378" i="222"/>
  <c r="J1358" i="222"/>
  <c r="J1357" i="222"/>
  <c r="J1356" i="222"/>
  <c r="J1326" i="222"/>
  <c r="J1325" i="222"/>
  <c r="J1324" i="222"/>
  <c r="J1050" i="222"/>
  <c r="J1051" i="222"/>
  <c r="J1052" i="222"/>
  <c r="J1053" i="222"/>
  <c r="J1054" i="222"/>
  <c r="J1055" i="222"/>
  <c r="J1056" i="222"/>
  <c r="J1057" i="222"/>
  <c r="J1058" i="222"/>
  <c r="J1059" i="222"/>
  <c r="J1060" i="222"/>
  <c r="J1061" i="222"/>
  <c r="J1062" i="222"/>
  <c r="J1063" i="222"/>
  <c r="J1064" i="222"/>
  <c r="J1065" i="222"/>
  <c r="J1066" i="222"/>
  <c r="J1067" i="222"/>
  <c r="J1068" i="222"/>
  <c r="J1069" i="222"/>
  <c r="J1049" i="222"/>
  <c r="J1048" i="222"/>
  <c r="J1047" i="222"/>
  <c r="J997" i="222"/>
  <c r="J998" i="222"/>
  <c r="J999" i="222"/>
  <c r="J1000" i="222"/>
  <c r="J1001" i="222"/>
  <c r="J1002" i="222"/>
  <c r="J1003" i="222"/>
  <c r="J1004" i="222"/>
  <c r="J1005" i="222"/>
  <c r="J996" i="222"/>
  <c r="J995" i="222"/>
  <c r="J961" i="222"/>
  <c r="J962" i="222"/>
  <c r="J963" i="222"/>
  <c r="J964" i="222"/>
  <c r="J965" i="222"/>
  <c r="J960" i="222"/>
  <c r="J959" i="222"/>
  <c r="J958" i="222"/>
  <c r="J918" i="222"/>
  <c r="J919" i="222"/>
  <c r="J920" i="222"/>
  <c r="J921" i="222"/>
  <c r="J922" i="222"/>
  <c r="J923" i="222"/>
  <c r="J924" i="222"/>
  <c r="J925" i="222"/>
  <c r="J926" i="222"/>
  <c r="J927" i="222"/>
  <c r="J928" i="222"/>
  <c r="J929" i="222"/>
  <c r="J917" i="222"/>
  <c r="J916" i="222"/>
  <c r="J872" i="222"/>
  <c r="J873" i="222"/>
  <c r="J874" i="222"/>
  <c r="J875" i="222"/>
  <c r="J876" i="222"/>
  <c r="J877" i="222"/>
  <c r="J878" i="222"/>
  <c r="J879" i="222"/>
  <c r="J880" i="222"/>
  <c r="J881" i="222"/>
  <c r="J882" i="222"/>
  <c r="J871" i="222"/>
  <c r="J870" i="222"/>
  <c r="J830" i="222"/>
  <c r="J831" i="222"/>
  <c r="J832" i="222"/>
  <c r="J833" i="222"/>
  <c r="J834" i="222"/>
  <c r="J835" i="222"/>
  <c r="J836" i="222"/>
  <c r="J837" i="222"/>
  <c r="J838" i="222"/>
  <c r="J829" i="222"/>
  <c r="J828" i="222"/>
  <c r="J792" i="222"/>
  <c r="J793" i="222"/>
  <c r="J794" i="222"/>
  <c r="J795" i="222"/>
  <c r="J796" i="222"/>
  <c r="J797" i="222"/>
  <c r="J798" i="222"/>
  <c r="J791" i="222"/>
  <c r="J763" i="222"/>
  <c r="J764" i="222"/>
  <c r="J762" i="222"/>
  <c r="J738" i="222"/>
  <c r="J739" i="222"/>
  <c r="J740" i="222"/>
  <c r="J737" i="222"/>
  <c r="J736" i="222"/>
  <c r="J735" i="222"/>
  <c r="J680" i="222"/>
  <c r="J681" i="222"/>
  <c r="J682" i="222"/>
  <c r="J683" i="222"/>
  <c r="J684" i="222"/>
  <c r="J685" i="222"/>
  <c r="J686" i="222"/>
  <c r="J687" i="222"/>
  <c r="J688" i="222"/>
  <c r="J689" i="222"/>
  <c r="J690" i="222"/>
  <c r="J691" i="222"/>
  <c r="J692" i="222"/>
  <c r="J693" i="222"/>
  <c r="J694" i="222"/>
  <c r="J695" i="222"/>
  <c r="J696" i="222"/>
  <c r="J697" i="222"/>
  <c r="J698" i="222"/>
  <c r="J699" i="222"/>
  <c r="J700" i="222"/>
  <c r="J701" i="222"/>
  <c r="J702" i="222"/>
  <c r="J703" i="222"/>
  <c r="J704" i="222"/>
  <c r="J705" i="222"/>
  <c r="J706" i="222"/>
  <c r="J707" i="222"/>
  <c r="J708" i="222"/>
  <c r="J709" i="222"/>
  <c r="J710" i="222"/>
  <c r="J674" i="222"/>
  <c r="J675" i="222"/>
  <c r="J676" i="222"/>
  <c r="J677" i="222"/>
  <c r="J678" i="222"/>
  <c r="J679" i="222"/>
  <c r="J673" i="222"/>
  <c r="J592" i="222"/>
  <c r="J593" i="222"/>
  <c r="J594" i="222"/>
  <c r="J595" i="222"/>
  <c r="J596" i="222"/>
  <c r="J597" i="222"/>
  <c r="J598" i="222"/>
  <c r="J599" i="222"/>
  <c r="J600" i="222"/>
  <c r="J601" i="222"/>
  <c r="J602" i="222"/>
  <c r="J603" i="222"/>
  <c r="J604" i="222"/>
  <c r="J605" i="222"/>
  <c r="J606" i="222"/>
  <c r="J607" i="222"/>
  <c r="J608" i="222"/>
  <c r="J609" i="222"/>
  <c r="J591" i="222"/>
  <c r="J590" i="222"/>
  <c r="J589" i="222"/>
  <c r="J444" i="222"/>
  <c r="J445" i="222"/>
  <c r="J446" i="222"/>
  <c r="J447" i="222"/>
  <c r="J448" i="222"/>
  <c r="J449" i="222"/>
  <c r="J450" i="222"/>
  <c r="J451" i="222"/>
  <c r="J452" i="222"/>
  <c r="J453" i="222"/>
  <c r="J454" i="222"/>
  <c r="J455" i="222"/>
  <c r="J456" i="222"/>
  <c r="J457" i="222"/>
  <c r="J458" i="222"/>
  <c r="J459" i="222"/>
  <c r="J460" i="222"/>
  <c r="J461" i="222"/>
  <c r="J462" i="222"/>
  <c r="J463" i="222"/>
  <c r="J464" i="222"/>
  <c r="J465" i="222"/>
  <c r="J466" i="222"/>
  <c r="J467" i="222"/>
  <c r="J468" i="222"/>
  <c r="J469" i="222"/>
  <c r="J470" i="222"/>
  <c r="J471" i="222"/>
  <c r="J472" i="222"/>
  <c r="J473" i="222"/>
  <c r="J474" i="222"/>
  <c r="J475" i="222"/>
  <c r="J476" i="222"/>
  <c r="J477" i="222"/>
  <c r="J478" i="222"/>
  <c r="J479" i="222"/>
  <c r="J480" i="222"/>
  <c r="J481" i="222"/>
  <c r="J482" i="222"/>
  <c r="J483" i="222"/>
  <c r="J484" i="222"/>
  <c r="J485" i="222"/>
  <c r="J486" i="222"/>
  <c r="J487" i="222"/>
  <c r="J488" i="222"/>
  <c r="J489" i="222"/>
  <c r="J490" i="222"/>
  <c r="J491" i="222"/>
  <c r="J492" i="222"/>
  <c r="J493" i="222"/>
  <c r="J494" i="222"/>
  <c r="J495" i="222"/>
  <c r="J496" i="222"/>
  <c r="J497" i="222"/>
  <c r="J498" i="222"/>
  <c r="J499" i="222"/>
  <c r="J500" i="222"/>
  <c r="J501" i="222"/>
  <c r="J502" i="222"/>
  <c r="J503" i="222"/>
  <c r="J504" i="222"/>
  <c r="J505" i="222"/>
  <c r="J506" i="222"/>
  <c r="J507" i="222"/>
  <c r="J508" i="222"/>
  <c r="J509" i="222"/>
  <c r="J510" i="222"/>
  <c r="J511" i="222"/>
  <c r="J512" i="222"/>
  <c r="J513" i="222"/>
  <c r="J514" i="222"/>
  <c r="J515" i="222"/>
  <c r="J516" i="222"/>
  <c r="J517" i="222"/>
  <c r="J518" i="222"/>
  <c r="J519" i="222"/>
  <c r="J520" i="222"/>
  <c r="J521" i="222"/>
  <c r="J522" i="222"/>
  <c r="J523" i="222"/>
  <c r="J524" i="222"/>
  <c r="J525" i="222"/>
  <c r="J526" i="222"/>
  <c r="J527" i="222"/>
  <c r="J528" i="222"/>
  <c r="J529" i="222"/>
  <c r="J530" i="222"/>
  <c r="J531" i="222"/>
  <c r="J532" i="222"/>
  <c r="J533" i="222"/>
  <c r="J534" i="222"/>
  <c r="J535" i="222"/>
  <c r="J536" i="222"/>
  <c r="J537" i="222"/>
  <c r="J538" i="222"/>
  <c r="J539" i="222"/>
  <c r="J540" i="222"/>
  <c r="J541" i="222"/>
  <c r="J542" i="222"/>
  <c r="J543" i="222"/>
  <c r="J544" i="222"/>
  <c r="J443" i="222"/>
  <c r="J442" i="222"/>
  <c r="J248" i="222"/>
  <c r="J249" i="222"/>
  <c r="J250" i="222"/>
  <c r="J251" i="222"/>
  <c r="J252" i="222"/>
  <c r="J253" i="222"/>
  <c r="J254" i="222"/>
  <c r="J255" i="222"/>
  <c r="J256" i="222"/>
  <c r="J257" i="222"/>
  <c r="J258" i="222"/>
  <c r="J259" i="222"/>
  <c r="J260" i="222"/>
  <c r="J261" i="222"/>
  <c r="J262" i="222"/>
  <c r="J263" i="222"/>
  <c r="J264" i="222"/>
  <c r="J265" i="222"/>
  <c r="J266" i="222"/>
  <c r="J267" i="222"/>
  <c r="J268" i="222"/>
  <c r="J269" i="222"/>
  <c r="J270" i="222"/>
  <c r="J271" i="222"/>
  <c r="J272" i="222"/>
  <c r="J273" i="222"/>
  <c r="J274" i="222"/>
  <c r="J275" i="222"/>
  <c r="J276" i="222"/>
  <c r="J277" i="222"/>
  <c r="J278" i="222"/>
  <c r="J279" i="222"/>
  <c r="J280" i="222"/>
  <c r="J281" i="222"/>
  <c r="J282" i="222"/>
  <c r="J283" i="222"/>
  <c r="J284" i="222"/>
  <c r="J285" i="222"/>
  <c r="J286" i="222"/>
  <c r="J287" i="222"/>
  <c r="J288" i="222"/>
  <c r="J289" i="222"/>
  <c r="J290" i="222"/>
  <c r="J291" i="222"/>
  <c r="J292" i="222"/>
  <c r="J293" i="222"/>
  <c r="J294" i="222"/>
  <c r="J295" i="222"/>
  <c r="J296" i="222"/>
  <c r="J297" i="222"/>
  <c r="J298" i="222"/>
  <c r="J299" i="222"/>
  <c r="J300" i="222"/>
  <c r="J301" i="222"/>
  <c r="J302" i="222"/>
  <c r="J303" i="222"/>
  <c r="J304" i="222"/>
  <c r="J305" i="222"/>
  <c r="J306" i="222"/>
  <c r="J307" i="222"/>
  <c r="J308" i="222"/>
  <c r="J309" i="222"/>
  <c r="J310" i="222"/>
  <c r="J311" i="222"/>
  <c r="J312" i="222"/>
  <c r="J313" i="222"/>
  <c r="J314" i="222"/>
  <c r="J247" i="222"/>
  <c r="J246" i="222"/>
  <c r="J245" i="222"/>
  <c r="J244" i="222"/>
  <c r="J93" i="222" l="1"/>
  <c r="J94" i="222"/>
  <c r="J95" i="222"/>
  <c r="J96" i="222"/>
  <c r="J97" i="222"/>
  <c r="J98" i="222"/>
  <c r="J99" i="222"/>
  <c r="J100" i="222"/>
  <c r="J101" i="222"/>
  <c r="J102" i="222"/>
  <c r="J103" i="222"/>
  <c r="J104" i="222"/>
  <c r="J105" i="222"/>
  <c r="J106" i="222"/>
  <c r="J107" i="222"/>
  <c r="J108" i="222"/>
  <c r="J109" i="222"/>
  <c r="J110" i="222"/>
  <c r="J111" i="222"/>
  <c r="J112" i="222"/>
  <c r="J113" i="222"/>
  <c r="J114" i="222"/>
  <c r="J115" i="222"/>
  <c r="J116" i="222"/>
  <c r="J117" i="222"/>
  <c r="J118" i="222"/>
  <c r="J119" i="222"/>
  <c r="J120" i="222"/>
  <c r="J121" i="222"/>
  <c r="J122" i="222"/>
  <c r="J123" i="222"/>
  <c r="J124" i="222"/>
  <c r="J125" i="222"/>
  <c r="J126" i="222"/>
  <c r="J127" i="222"/>
  <c r="J128" i="222"/>
  <c r="J129" i="222"/>
  <c r="J130" i="222"/>
  <c r="J131" i="222"/>
  <c r="J132" i="222"/>
  <c r="J133" i="222"/>
  <c r="J134" i="222"/>
  <c r="J135" i="222"/>
  <c r="J136" i="222"/>
  <c r="J137" i="222"/>
  <c r="J138" i="222"/>
  <c r="J139" i="222"/>
  <c r="J140" i="222"/>
  <c r="J141" i="222"/>
  <c r="J142" i="222"/>
  <c r="J143" i="222"/>
  <c r="J144" i="222"/>
  <c r="J145" i="222"/>
  <c r="J146" i="222"/>
  <c r="J147" i="222"/>
  <c r="J148" i="222"/>
  <c r="J149" i="222"/>
  <c r="J150" i="222"/>
  <c r="J151" i="222"/>
  <c r="J152" i="222"/>
  <c r="J153" i="222"/>
  <c r="J154" i="222"/>
  <c r="J92" i="222"/>
  <c r="J91" i="222"/>
  <c r="J90" i="222"/>
  <c r="J89" i="222"/>
  <c r="J88" i="222"/>
  <c r="J2785" i="15"/>
  <c r="J2786" i="15"/>
  <c r="J2787" i="15"/>
  <c r="J2788" i="15"/>
  <c r="J2789" i="15"/>
  <c r="J2790" i="15"/>
  <c r="J2791" i="15"/>
  <c r="J2792" i="15"/>
  <c r="J2793" i="15"/>
  <c r="J2794" i="15"/>
  <c r="J2795" i="15"/>
  <c r="J2796" i="15"/>
  <c r="J2797" i="15"/>
  <c r="J2784" i="15"/>
  <c r="J2783" i="15"/>
  <c r="J2782" i="15"/>
  <c r="J2781" i="15"/>
  <c r="J2780" i="15"/>
  <c r="J2779" i="15"/>
  <c r="J2758" i="15"/>
  <c r="J2759" i="15"/>
  <c r="J2760" i="15"/>
  <c r="J2761" i="15"/>
  <c r="J2762" i="15"/>
  <c r="J2763" i="15"/>
  <c r="J2764" i="15"/>
  <c r="J2765" i="15"/>
  <c r="J2766" i="15"/>
  <c r="J2767" i="15"/>
  <c r="J2768" i="15"/>
  <c r="J2769" i="15"/>
  <c r="J2757" i="15"/>
  <c r="J2756" i="15"/>
  <c r="J2755" i="15"/>
  <c r="J2754" i="15"/>
  <c r="J2753" i="15"/>
  <c r="J2752" i="15"/>
  <c r="J2669" i="15"/>
  <c r="J2670" i="15"/>
  <c r="J2671" i="15"/>
  <c r="J2672" i="15"/>
  <c r="J2673" i="15"/>
  <c r="J2674" i="15"/>
  <c r="J2675" i="15"/>
  <c r="J2676" i="15"/>
  <c r="J2677" i="15"/>
  <c r="J2678" i="15"/>
  <c r="J2679" i="15"/>
  <c r="J2680" i="15"/>
  <c r="J2681" i="15"/>
  <c r="J2682" i="15"/>
  <c r="J2683" i="15"/>
  <c r="J2684" i="15"/>
  <c r="J2685" i="15"/>
  <c r="J2686" i="15"/>
  <c r="J2687" i="15"/>
  <c r="J2688" i="15"/>
  <c r="J2689" i="15"/>
  <c r="J2690" i="15"/>
  <c r="J2691" i="15"/>
  <c r="J2692" i="15"/>
  <c r="J2693" i="15"/>
  <c r="J2694" i="15"/>
  <c r="J2695" i="15"/>
  <c r="J2696" i="15"/>
  <c r="J2697" i="15"/>
  <c r="J2698" i="15"/>
  <c r="J2699" i="15"/>
  <c r="J2700" i="15"/>
  <c r="J2701" i="15"/>
  <c r="J2702" i="15"/>
  <c r="J2703" i="15"/>
  <c r="J2704" i="15"/>
  <c r="J2705" i="15"/>
  <c r="J2706" i="15"/>
  <c r="J2707" i="15"/>
  <c r="J2708" i="15"/>
  <c r="J2709" i="15"/>
  <c r="J2710" i="15"/>
  <c r="J2711" i="15"/>
  <c r="J2712" i="15"/>
  <c r="J2713" i="15"/>
  <c r="J2714" i="15"/>
  <c r="J2668" i="15"/>
  <c r="J2667" i="15"/>
  <c r="J2666" i="15"/>
  <c r="J2665" i="15"/>
  <c r="J2664" i="15"/>
  <c r="J2603" i="15"/>
  <c r="J2604" i="15"/>
  <c r="J2605" i="15"/>
  <c r="J2606" i="15"/>
  <c r="J2607" i="15"/>
  <c r="J2608" i="15"/>
  <c r="J2609" i="15"/>
  <c r="J2610" i="15"/>
  <c r="J2611" i="15"/>
  <c r="J2612" i="15"/>
  <c r="J2613" i="15"/>
  <c r="J2614" i="15"/>
  <c r="J2615" i="15"/>
  <c r="J2616" i="15"/>
  <c r="J2617" i="15"/>
  <c r="J2618" i="15"/>
  <c r="J2619" i="15"/>
  <c r="J2620" i="15"/>
  <c r="J2621" i="15"/>
  <c r="J2622" i="15"/>
  <c r="J2623" i="15"/>
  <c r="J2624" i="15"/>
  <c r="J2625" i="15"/>
  <c r="J2626" i="15"/>
  <c r="J2627" i="15"/>
  <c r="J2628" i="15"/>
  <c r="J2629" i="15"/>
  <c r="J2630" i="15"/>
  <c r="J2631" i="15"/>
  <c r="J2632" i="15"/>
  <c r="J2633" i="15"/>
  <c r="J2634" i="15"/>
  <c r="J2635" i="15"/>
  <c r="J2636" i="15"/>
  <c r="J2637" i="15"/>
  <c r="J2638" i="15"/>
  <c r="J2639" i="15"/>
  <c r="J2640" i="15"/>
  <c r="J2641" i="15"/>
  <c r="J2642" i="15"/>
  <c r="J2643" i="15"/>
  <c r="J2644" i="15"/>
  <c r="J2645" i="15"/>
  <c r="J2646" i="15"/>
  <c r="J2647" i="15"/>
  <c r="J2648" i="15"/>
  <c r="J2649" i="15"/>
  <c r="J2650" i="15"/>
  <c r="J2651" i="15"/>
  <c r="J2652" i="15"/>
  <c r="J2653" i="15"/>
  <c r="J2654" i="15"/>
  <c r="J2602" i="15"/>
  <c r="J2601" i="15"/>
  <c r="J2600" i="15"/>
  <c r="J2453" i="15"/>
  <c r="J2454" i="15"/>
  <c r="J2455" i="15"/>
  <c r="J2456" i="15"/>
  <c r="J2457" i="15"/>
  <c r="J2458" i="15"/>
  <c r="J2459" i="15"/>
  <c r="J2460" i="15"/>
  <c r="J2461" i="15"/>
  <c r="J2462" i="15"/>
  <c r="J2463" i="15"/>
  <c r="J2464" i="15"/>
  <c r="J2465" i="15"/>
  <c r="J2466" i="15"/>
  <c r="J2467" i="15"/>
  <c r="J2468" i="15"/>
  <c r="J2469" i="15"/>
  <c r="J2470" i="15"/>
  <c r="J2471" i="15"/>
  <c r="J2472" i="15"/>
  <c r="J2473" i="15"/>
  <c r="J2474" i="15"/>
  <c r="J2475" i="15"/>
  <c r="J2476" i="15"/>
  <c r="J2477" i="15"/>
  <c r="J2478" i="15"/>
  <c r="J2479" i="15"/>
  <c r="J2480" i="15"/>
  <c r="J2481" i="15"/>
  <c r="J2482" i="15"/>
  <c r="J2483" i="15"/>
  <c r="J2484" i="15"/>
  <c r="J2485" i="15"/>
  <c r="J2486" i="15"/>
  <c r="J2487" i="15"/>
  <c r="J2488" i="15"/>
  <c r="J2489" i="15"/>
  <c r="J2490" i="15"/>
  <c r="J2491" i="15"/>
  <c r="J2492" i="15"/>
  <c r="J2493" i="15"/>
  <c r="J2494" i="15"/>
  <c r="J2495" i="15"/>
  <c r="J2496" i="15"/>
  <c r="J2497" i="15"/>
  <c r="J2498" i="15"/>
  <c r="J2499" i="15"/>
  <c r="J2500" i="15"/>
  <c r="J2501" i="15"/>
  <c r="J2502" i="15"/>
  <c r="J2503" i="15"/>
  <c r="J2504" i="15"/>
  <c r="J2505" i="15"/>
  <c r="J2506" i="15"/>
  <c r="J2507" i="15"/>
  <c r="J2508" i="15"/>
  <c r="J2509" i="15"/>
  <c r="J2510" i="15"/>
  <c r="J2511" i="15"/>
  <c r="J2512" i="15"/>
  <c r="J2513" i="15"/>
  <c r="J2514" i="15"/>
  <c r="J2515" i="15"/>
  <c r="J2516" i="15"/>
  <c r="J2517" i="15"/>
  <c r="J2518" i="15"/>
  <c r="J2519" i="15"/>
  <c r="J2520" i="15"/>
  <c r="J2521" i="15"/>
  <c r="J2522" i="15"/>
  <c r="J2523" i="15"/>
  <c r="J2524" i="15"/>
  <c r="J2525" i="15"/>
  <c r="J2526" i="15"/>
  <c r="J2452" i="15"/>
  <c r="J2451" i="15"/>
  <c r="J2369" i="15"/>
  <c r="J2370" i="15"/>
  <c r="J2371" i="15"/>
  <c r="J2372" i="15"/>
  <c r="J2373" i="15"/>
  <c r="J2374" i="15"/>
  <c r="J2375" i="15"/>
  <c r="J2376" i="15"/>
  <c r="J2377" i="15"/>
  <c r="J2378" i="15"/>
  <c r="J2379" i="15"/>
  <c r="J2380" i="15"/>
  <c r="J2381" i="15"/>
  <c r="J2382" i="15"/>
  <c r="J2383" i="15"/>
  <c r="J2384" i="15"/>
  <c r="J2385" i="15"/>
  <c r="J2386" i="15"/>
  <c r="J2387" i="15"/>
  <c r="J2388" i="15"/>
  <c r="J2389" i="15"/>
  <c r="J2390" i="15"/>
  <c r="J2391" i="15"/>
  <c r="J2392" i="15"/>
  <c r="J2393" i="15"/>
  <c r="J2394" i="15"/>
  <c r="J2395" i="15"/>
  <c r="J2396" i="15"/>
  <c r="J2397" i="15"/>
  <c r="J2398" i="15"/>
  <c r="J2399" i="15"/>
  <c r="J2400" i="15"/>
  <c r="J2401" i="15"/>
  <c r="J2402" i="15"/>
  <c r="J2403" i="15"/>
  <c r="J2404" i="15"/>
  <c r="J2405" i="15"/>
  <c r="J2406" i="15"/>
  <c r="J2407" i="15"/>
  <c r="J2408" i="15"/>
  <c r="J2409" i="15"/>
  <c r="J2410" i="15"/>
  <c r="J2411" i="15"/>
  <c r="J2412" i="15"/>
  <c r="J2413" i="15"/>
  <c r="J2414" i="15"/>
  <c r="J2415" i="15"/>
  <c r="J2416" i="15"/>
  <c r="J2417" i="15"/>
  <c r="J2418" i="15"/>
  <c r="J2419" i="15"/>
  <c r="J2420" i="15"/>
  <c r="J2421" i="15"/>
  <c r="J2422" i="15"/>
  <c r="J2423" i="15"/>
  <c r="J2424" i="15"/>
  <c r="J2425" i="15"/>
  <c r="J2426" i="15"/>
  <c r="J2427" i="15"/>
  <c r="J2428" i="15"/>
  <c r="J2429" i="15"/>
  <c r="J2430" i="15"/>
  <c r="J2431" i="15"/>
  <c r="J2432" i="15"/>
  <c r="J2433" i="15"/>
  <c r="J2434" i="15"/>
  <c r="J2435" i="15"/>
  <c r="J2436" i="15"/>
  <c r="J2437" i="15"/>
  <c r="J2438" i="15"/>
  <c r="J2439" i="15"/>
  <c r="J2440" i="15"/>
  <c r="J2441" i="15"/>
  <c r="J2368" i="15"/>
  <c r="J2367" i="15"/>
  <c r="J2366" i="15"/>
  <c r="J2189" i="15"/>
  <c r="J2190" i="15"/>
  <c r="J2191" i="15"/>
  <c r="J2192" i="15"/>
  <c r="J2193" i="15"/>
  <c r="J2194" i="15"/>
  <c r="J2195" i="15"/>
  <c r="J2196" i="15"/>
  <c r="J2197" i="15"/>
  <c r="J2198" i="15"/>
  <c r="J2199" i="15"/>
  <c r="J2200" i="15"/>
  <c r="J2201" i="15"/>
  <c r="J2202" i="15"/>
  <c r="J2203" i="15"/>
  <c r="J2204" i="15"/>
  <c r="J2205" i="15"/>
  <c r="J2206" i="15"/>
  <c r="J2207" i="15"/>
  <c r="J2208" i="15"/>
  <c r="J2209" i="15"/>
  <c r="J2210" i="15"/>
  <c r="J2211" i="15"/>
  <c r="J2212" i="15"/>
  <c r="J2213" i="15"/>
  <c r="J2214" i="15"/>
  <c r="J2215" i="15"/>
  <c r="J2216" i="15"/>
  <c r="J2217" i="15"/>
  <c r="J2218" i="15"/>
  <c r="J2219" i="15"/>
  <c r="J2220" i="15"/>
  <c r="J2221" i="15"/>
  <c r="J2222" i="15"/>
  <c r="J2223" i="15"/>
  <c r="J2224" i="15"/>
  <c r="J2225" i="15"/>
  <c r="J2226" i="15"/>
  <c r="J2227" i="15"/>
  <c r="J2228" i="15"/>
  <c r="J2229" i="15"/>
  <c r="J2230" i="15"/>
  <c r="J2231" i="15"/>
  <c r="J2232" i="15"/>
  <c r="J2233" i="15"/>
  <c r="J2234" i="15"/>
  <c r="J2235" i="15"/>
  <c r="J2236" i="15"/>
  <c r="J2237" i="15"/>
  <c r="J2238" i="15"/>
  <c r="J2239" i="15"/>
  <c r="J2240" i="15"/>
  <c r="J2241" i="15"/>
  <c r="J2242" i="15"/>
  <c r="J2243" i="15"/>
  <c r="J2244" i="15"/>
  <c r="J2245" i="15"/>
  <c r="J2246" i="15"/>
  <c r="J2247" i="15"/>
  <c r="J2248" i="15"/>
  <c r="J2249" i="15"/>
  <c r="J2250" i="15"/>
  <c r="J2251" i="15"/>
  <c r="J2252" i="15"/>
  <c r="J2253" i="15"/>
  <c r="J2254" i="15"/>
  <c r="J2255" i="15"/>
  <c r="J2256" i="15"/>
  <c r="J2257" i="15"/>
  <c r="J2258" i="15"/>
  <c r="J2259" i="15"/>
  <c r="J2260" i="15"/>
  <c r="J2261" i="15"/>
  <c r="J2262" i="15"/>
  <c r="J2263" i="15"/>
  <c r="J2264" i="15"/>
  <c r="J2265" i="15"/>
  <c r="J2266" i="15"/>
  <c r="J2267" i="15"/>
  <c r="J2268" i="15"/>
  <c r="J2269" i="15"/>
  <c r="J2270" i="15"/>
  <c r="J2188" i="15"/>
  <c r="J2187" i="15"/>
  <c r="J2186" i="15"/>
  <c r="J2185" i="15"/>
  <c r="J2184" i="15"/>
  <c r="J2183" i="15"/>
  <c r="J2091" i="15"/>
  <c r="J2092" i="15"/>
  <c r="J2093" i="15"/>
  <c r="J2094" i="15"/>
  <c r="J2095" i="15"/>
  <c r="J2096" i="15"/>
  <c r="J2097" i="15"/>
  <c r="J2098" i="15"/>
  <c r="J2099" i="15"/>
  <c r="J2100" i="15"/>
  <c r="J2101" i="15"/>
  <c r="J2102" i="15"/>
  <c r="J2103" i="15"/>
  <c r="J2104" i="15"/>
  <c r="J2105" i="15"/>
  <c r="J2106" i="15"/>
  <c r="J2107" i="15"/>
  <c r="J2108" i="15"/>
  <c r="J2109" i="15"/>
  <c r="J2110" i="15"/>
  <c r="J2111" i="15"/>
  <c r="J2112" i="15"/>
  <c r="J2113" i="15"/>
  <c r="J2114" i="15"/>
  <c r="J2115" i="15"/>
  <c r="J2116" i="15"/>
  <c r="J2117" i="15"/>
  <c r="J2118" i="15"/>
  <c r="J2119" i="15"/>
  <c r="J2120" i="15"/>
  <c r="J2121" i="15"/>
  <c r="J2122" i="15"/>
  <c r="J2123" i="15"/>
  <c r="J2124" i="15"/>
  <c r="J2125" i="15"/>
  <c r="J2126" i="15"/>
  <c r="J2127" i="15"/>
  <c r="J2128" i="15"/>
  <c r="J2129" i="15"/>
  <c r="J2130" i="15"/>
  <c r="J2131" i="15"/>
  <c r="J2132" i="15"/>
  <c r="J2133" i="15"/>
  <c r="J2134" i="15"/>
  <c r="J2135" i="15"/>
  <c r="J2136" i="15"/>
  <c r="J2137" i="15"/>
  <c r="J2138" i="15"/>
  <c r="J2139" i="15"/>
  <c r="J2140" i="15"/>
  <c r="J2141" i="15"/>
  <c r="J2142" i="15"/>
  <c r="J2143" i="15"/>
  <c r="J2144" i="15"/>
  <c r="J2145" i="15"/>
  <c r="J2146" i="15"/>
  <c r="J2147" i="15"/>
  <c r="J2148" i="15"/>
  <c r="J2149" i="15"/>
  <c r="J2150" i="15"/>
  <c r="J2151" i="15"/>
  <c r="J2152" i="15"/>
  <c r="J2153" i="15"/>
  <c r="J2154" i="15"/>
  <c r="J2155" i="15"/>
  <c r="J2156" i="15"/>
  <c r="J2157" i="15"/>
  <c r="J2158" i="15"/>
  <c r="J2159" i="15"/>
  <c r="J2160" i="15"/>
  <c r="J2161" i="15"/>
  <c r="J2162" i="15"/>
  <c r="J2163" i="15"/>
  <c r="J2164" i="15"/>
  <c r="J2165" i="15"/>
  <c r="J2166" i="15"/>
  <c r="J2167" i="15"/>
  <c r="J2168" i="15"/>
  <c r="J2169" i="15"/>
  <c r="J2170" i="15"/>
  <c r="J2171" i="15"/>
  <c r="J2172" i="15"/>
  <c r="J2173" i="15"/>
  <c r="J2090" i="15"/>
  <c r="J2089" i="15"/>
  <c r="J2088" i="15"/>
  <c r="J2087" i="15"/>
  <c r="J2086" i="15"/>
  <c r="J1932" i="15"/>
  <c r="J1933" i="15"/>
  <c r="J1934" i="15"/>
  <c r="J1935" i="15"/>
  <c r="J1936" i="15"/>
  <c r="J1937" i="15"/>
  <c r="J1938" i="15"/>
  <c r="J1939" i="15"/>
  <c r="J1940" i="15"/>
  <c r="J1941" i="15"/>
  <c r="J1942" i="15"/>
  <c r="J1943" i="15"/>
  <c r="J1944" i="15"/>
  <c r="J1945" i="15"/>
  <c r="J1946" i="15"/>
  <c r="J1947" i="15"/>
  <c r="J1948" i="15"/>
  <c r="J1949" i="15"/>
  <c r="J1950" i="15"/>
  <c r="J1951" i="15"/>
  <c r="J1952" i="15"/>
  <c r="J1953" i="15"/>
  <c r="J1954" i="15"/>
  <c r="J1955" i="15"/>
  <c r="J1956" i="15"/>
  <c r="J1957" i="15"/>
  <c r="J1958" i="15"/>
  <c r="J1959" i="15"/>
  <c r="J1960" i="15"/>
  <c r="J1961" i="15"/>
  <c r="J1962" i="15"/>
  <c r="J1963" i="15"/>
  <c r="J1964" i="15"/>
  <c r="J1965" i="15"/>
  <c r="J1966" i="15"/>
  <c r="J1967" i="15"/>
  <c r="J1968" i="15"/>
  <c r="J1969" i="15"/>
  <c r="J1970" i="15"/>
  <c r="J1971" i="15"/>
  <c r="J1972" i="15"/>
  <c r="J1973" i="15"/>
  <c r="J1974" i="15"/>
  <c r="J1975" i="15"/>
  <c r="J1976" i="15"/>
  <c r="J1977" i="15"/>
  <c r="J1978" i="15"/>
  <c r="J1979" i="15"/>
  <c r="J1931" i="15"/>
  <c r="J1930" i="15"/>
  <c r="J1929" i="15"/>
  <c r="J1883" i="15"/>
  <c r="J1884" i="15"/>
  <c r="J1885" i="15"/>
  <c r="J1886" i="15"/>
  <c r="J1887" i="15"/>
  <c r="J1888" i="15"/>
  <c r="J1889" i="15"/>
  <c r="J1890" i="15"/>
  <c r="J1891" i="15"/>
  <c r="J1892" i="15"/>
  <c r="J1893" i="15"/>
  <c r="J1894" i="15"/>
  <c r="J1895" i="15"/>
  <c r="J1896" i="15"/>
  <c r="J1897" i="15"/>
  <c r="J1898" i="15"/>
  <c r="J1899" i="15"/>
  <c r="J1900" i="15"/>
  <c r="J1901" i="15"/>
  <c r="J1902" i="15"/>
  <c r="J1903" i="15"/>
  <c r="J1904" i="15"/>
  <c r="J1905" i="15"/>
  <c r="J1906" i="15"/>
  <c r="J1907" i="15"/>
  <c r="J1908" i="15"/>
  <c r="J1909" i="15"/>
  <c r="J1910" i="15"/>
  <c r="J1911" i="15"/>
  <c r="J1912" i="15"/>
  <c r="J1913" i="15"/>
  <c r="J1914" i="15"/>
  <c r="J1915" i="15"/>
  <c r="J1916" i="15"/>
  <c r="J1917" i="15"/>
  <c r="J1918" i="15"/>
  <c r="J1919" i="15"/>
  <c r="J1882" i="15"/>
  <c r="J1881" i="15"/>
  <c r="J1880" i="15"/>
  <c r="J1879" i="15"/>
  <c r="J1217" i="15"/>
  <c r="J1218" i="15"/>
  <c r="J1219" i="15"/>
  <c r="J1220" i="15"/>
  <c r="J1221" i="15"/>
  <c r="J1222" i="15"/>
  <c r="J1223" i="15"/>
  <c r="J1224" i="15"/>
  <c r="J1225" i="15"/>
  <c r="J1226" i="15"/>
  <c r="J1227" i="15"/>
  <c r="J1228" i="15"/>
  <c r="J1229" i="15"/>
  <c r="J1230" i="15"/>
  <c r="J1231" i="15"/>
  <c r="J1232" i="15"/>
  <c r="J1233" i="15"/>
  <c r="J1234" i="15"/>
  <c r="J1235" i="15"/>
  <c r="J1236" i="15"/>
  <c r="J1237" i="15"/>
  <c r="J1238" i="15"/>
  <c r="J1239" i="15"/>
  <c r="J1240" i="15"/>
  <c r="J1241" i="15"/>
  <c r="J1242" i="15"/>
  <c r="J1243" i="15"/>
  <c r="J1244" i="15"/>
  <c r="J1245" i="15"/>
  <c r="J1246" i="15"/>
  <c r="J1247" i="15"/>
  <c r="J1248" i="15"/>
  <c r="J1249" i="15"/>
  <c r="J1250" i="15"/>
  <c r="J1251" i="15"/>
  <c r="J1252" i="15"/>
  <c r="J1253" i="15"/>
  <c r="J1254" i="15"/>
  <c r="J1255" i="15"/>
  <c r="J1256" i="15"/>
  <c r="J1257" i="15"/>
  <c r="J1258" i="15"/>
  <c r="J1259" i="15"/>
  <c r="J1260" i="15"/>
  <c r="J1261" i="15"/>
  <c r="J1262" i="15"/>
  <c r="J1263" i="15"/>
  <c r="J1264" i="15"/>
  <c r="J1265" i="15"/>
  <c r="J1266" i="15"/>
  <c r="J1267" i="15"/>
  <c r="J1268" i="15"/>
  <c r="J1269" i="15"/>
  <c r="J1270" i="15"/>
  <c r="J1271" i="15"/>
  <c r="J1272" i="15"/>
  <c r="J1273" i="15"/>
  <c r="J1274" i="15"/>
  <c r="J1275" i="15"/>
  <c r="J1276" i="15"/>
  <c r="J1277" i="15"/>
  <c r="J1278" i="15"/>
  <c r="J1279" i="15"/>
  <c r="J1280" i="15"/>
  <c r="J1281" i="15"/>
  <c r="J1282" i="15"/>
  <c r="J1283" i="15"/>
  <c r="J1284" i="15"/>
  <c r="J1285" i="15"/>
  <c r="J1286" i="15"/>
  <c r="J1287" i="15"/>
  <c r="J1288" i="15"/>
  <c r="J1289" i="15"/>
  <c r="J1290" i="15"/>
  <c r="J1291" i="15"/>
  <c r="J1292" i="15"/>
  <c r="J1293" i="15"/>
  <c r="J1294" i="15"/>
  <c r="J1295" i="15"/>
  <c r="J1296" i="15"/>
  <c r="J1297" i="15"/>
  <c r="J1298" i="15"/>
  <c r="J1299" i="15"/>
  <c r="J1300" i="15"/>
  <c r="J1301" i="15"/>
  <c r="J1302" i="15"/>
  <c r="J1303" i="15"/>
  <c r="J1304" i="15"/>
  <c r="J1305" i="15"/>
  <c r="J1306" i="15"/>
  <c r="J1307" i="15"/>
  <c r="J1308" i="15"/>
  <c r="J1309" i="15"/>
  <c r="J1310" i="15"/>
  <c r="J1311" i="15"/>
  <c r="J1312" i="15"/>
  <c r="J1313" i="15"/>
  <c r="J1314" i="15"/>
  <c r="J1315" i="15"/>
  <c r="J1316" i="15"/>
  <c r="J1317" i="15"/>
  <c r="J1318" i="15"/>
  <c r="J1319" i="15"/>
  <c r="J1320" i="15"/>
  <c r="J1321" i="15"/>
  <c r="J1322" i="15"/>
  <c r="J1323" i="15"/>
  <c r="J1324" i="15"/>
  <c r="J1325" i="15"/>
  <c r="J1326" i="15"/>
  <c r="J1327" i="15"/>
  <c r="J1328" i="15"/>
  <c r="J1329" i="15"/>
  <c r="J1330" i="15"/>
  <c r="J1216" i="15"/>
  <c r="J1215" i="15"/>
  <c r="J1020" i="15"/>
  <c r="J1021" i="15"/>
  <c r="J1022" i="15"/>
  <c r="J1023" i="15"/>
  <c r="J1024" i="15"/>
  <c r="J1025" i="15"/>
  <c r="J1026" i="15"/>
  <c r="J1027" i="15"/>
  <c r="J1028" i="15"/>
  <c r="J1029" i="15"/>
  <c r="J1030" i="15"/>
  <c r="J1031" i="15"/>
  <c r="J1032" i="15"/>
  <c r="J1033" i="15"/>
  <c r="J1034" i="15"/>
  <c r="J1035" i="15"/>
  <c r="J1036" i="15"/>
  <c r="J1037" i="15"/>
  <c r="J1038" i="15"/>
  <c r="J1039" i="15"/>
  <c r="J1040" i="15"/>
  <c r="J1041" i="15"/>
  <c r="J1042" i="15"/>
  <c r="J1043" i="15"/>
  <c r="J1044" i="15"/>
  <c r="J1045" i="15"/>
  <c r="J1046" i="15"/>
  <c r="J1047" i="15"/>
  <c r="J1048" i="15"/>
  <c r="J1049" i="15"/>
  <c r="J1050" i="15"/>
  <c r="J1051" i="15"/>
  <c r="J1052" i="15"/>
  <c r="J1053" i="15"/>
  <c r="J1054" i="15"/>
  <c r="J1055" i="15"/>
  <c r="J1056" i="15"/>
  <c r="J1057" i="15"/>
  <c r="J1058" i="15"/>
  <c r="J1059" i="15"/>
  <c r="J1060" i="15"/>
  <c r="J1061" i="15"/>
  <c r="J1062" i="15"/>
  <c r="J1063" i="15"/>
  <c r="J1064" i="15"/>
  <c r="J1065" i="15"/>
  <c r="J1066" i="15"/>
  <c r="J1067" i="15"/>
  <c r="J1068" i="15"/>
  <c r="J1069" i="15"/>
  <c r="J1070" i="15"/>
  <c r="J1071" i="15"/>
  <c r="J1072" i="15"/>
  <c r="J1073" i="15"/>
  <c r="J1074" i="15"/>
  <c r="J1075" i="15"/>
  <c r="J1076" i="15"/>
  <c r="J1077" i="15"/>
  <c r="J1019" i="15"/>
  <c r="J1018" i="15"/>
  <c r="J920" i="15"/>
  <c r="J921" i="15"/>
  <c r="J922" i="15"/>
  <c r="J923" i="15"/>
  <c r="J924" i="15"/>
  <c r="J925" i="15"/>
  <c r="J926" i="15"/>
  <c r="J919" i="15"/>
  <c r="J918" i="15"/>
  <c r="J917" i="15"/>
  <c r="J902" i="15"/>
  <c r="J903" i="15"/>
  <c r="J904" i="15"/>
  <c r="J905" i="15"/>
  <c r="J906" i="15"/>
  <c r="J907" i="15"/>
  <c r="J908" i="15"/>
  <c r="J901" i="15"/>
  <c r="J900" i="15"/>
  <c r="J899" i="15"/>
  <c r="J863" i="15"/>
  <c r="J864" i="15"/>
  <c r="J865" i="15"/>
  <c r="J866" i="15"/>
  <c r="J867" i="15"/>
  <c r="J868" i="15"/>
  <c r="J869" i="15"/>
  <c r="J870" i="15"/>
  <c r="J871" i="15"/>
  <c r="J872" i="15"/>
  <c r="J862" i="15"/>
  <c r="J861" i="15"/>
  <c r="J860" i="15"/>
  <c r="J820" i="15"/>
  <c r="J821" i="15"/>
  <c r="J822" i="15"/>
  <c r="J823" i="15"/>
  <c r="J824" i="15"/>
  <c r="J825" i="15"/>
  <c r="J826" i="15"/>
  <c r="J827" i="15"/>
  <c r="J828" i="15"/>
  <c r="J829" i="15"/>
  <c r="J830" i="15"/>
  <c r="J819" i="15"/>
  <c r="J818" i="15"/>
  <c r="J817" i="15"/>
  <c r="J774" i="15"/>
  <c r="J775" i="15"/>
  <c r="J776" i="15"/>
  <c r="J777" i="15"/>
  <c r="J778" i="15"/>
  <c r="J779" i="15"/>
  <c r="J780" i="15"/>
  <c r="J781" i="15"/>
  <c r="J782" i="15"/>
  <c r="J783" i="15"/>
  <c r="J773" i="15"/>
  <c r="J772" i="15"/>
  <c r="J771" i="15"/>
  <c r="J729" i="15"/>
  <c r="J730" i="15"/>
  <c r="J731" i="15"/>
  <c r="J732" i="15"/>
  <c r="J733" i="15"/>
  <c r="J734" i="15"/>
  <c r="J735" i="15"/>
  <c r="J736" i="15"/>
  <c r="J737" i="15"/>
  <c r="J738" i="15"/>
  <c r="J739" i="15"/>
  <c r="J740" i="15"/>
  <c r="J741" i="15"/>
  <c r="J728" i="15"/>
  <c r="J684" i="15"/>
  <c r="J675" i="15"/>
  <c r="J655" i="15"/>
  <c r="J654" i="15"/>
  <c r="J653" i="15"/>
  <c r="J652" i="15"/>
  <c r="J651" i="15"/>
  <c r="J640" i="15"/>
  <c r="J641" i="15"/>
  <c r="J642" i="15"/>
  <c r="J639" i="15"/>
  <c r="J638" i="15"/>
  <c r="J612" i="15"/>
  <c r="J613" i="15"/>
  <c r="J614" i="15"/>
  <c r="J615" i="15"/>
  <c r="J616" i="15"/>
  <c r="J611" i="15"/>
  <c r="J610" i="15"/>
  <c r="J597" i="15"/>
  <c r="J598" i="15"/>
  <c r="J599" i="15"/>
  <c r="J600" i="15"/>
  <c r="J601" i="15"/>
  <c r="J596" i="15"/>
  <c r="J595" i="15"/>
  <c r="J565" i="15"/>
  <c r="J566" i="15"/>
  <c r="J567" i="15"/>
  <c r="J568" i="15"/>
  <c r="J569" i="15"/>
  <c r="J570" i="15"/>
  <c r="J571" i="15"/>
  <c r="J564" i="15"/>
  <c r="J551" i="15"/>
  <c r="J552" i="15"/>
  <c r="J553" i="15"/>
  <c r="J554" i="15"/>
  <c r="J555" i="15"/>
  <c r="J550" i="15"/>
  <c r="J549" i="15"/>
  <c r="J548" i="15"/>
  <c r="J518" i="15"/>
  <c r="J519" i="15"/>
  <c r="J520" i="15"/>
  <c r="J521" i="15"/>
  <c r="J522" i="15"/>
  <c r="J523" i="15"/>
  <c r="J517" i="15"/>
  <c r="J516" i="15"/>
  <c r="J503" i="15"/>
  <c r="J504" i="15"/>
  <c r="J505" i="15"/>
  <c r="J506" i="15"/>
  <c r="J507" i="15"/>
  <c r="J502" i="15"/>
  <c r="J501" i="15"/>
  <c r="J500" i="15"/>
  <c r="J468" i="15"/>
  <c r="J469" i="15"/>
  <c r="J470" i="15"/>
  <c r="J471" i="15"/>
  <c r="J472" i="15"/>
  <c r="J473" i="15"/>
  <c r="J474" i="15"/>
  <c r="J475" i="15"/>
  <c r="J467" i="15"/>
  <c r="J466" i="15"/>
  <c r="J465" i="15"/>
  <c r="J464" i="15"/>
  <c r="J447" i="15"/>
  <c r="J448" i="15"/>
  <c r="J449" i="15"/>
  <c r="J450" i="15"/>
  <c r="J451" i="15"/>
  <c r="J452" i="15"/>
  <c r="J453" i="15"/>
  <c r="J454" i="15"/>
  <c r="J455" i="15"/>
  <c r="J446" i="15"/>
  <c r="J445" i="15"/>
  <c r="J444" i="15"/>
  <c r="J400" i="15"/>
  <c r="J401" i="15"/>
  <c r="J402" i="15"/>
  <c r="J403" i="15"/>
  <c r="J404" i="15"/>
  <c r="J399" i="15"/>
  <c r="J398" i="15"/>
  <c r="J397" i="15"/>
  <c r="J386" i="15"/>
  <c r="J387" i="15"/>
  <c r="J388" i="15"/>
  <c r="J385" i="15"/>
  <c r="J384" i="15"/>
  <c r="J383" i="15"/>
  <c r="J382" i="15"/>
  <c r="J345" i="15"/>
  <c r="J346" i="15"/>
  <c r="J347" i="15"/>
  <c r="J348" i="15"/>
  <c r="J349" i="15"/>
  <c r="J350" i="15"/>
  <c r="J351" i="15"/>
  <c r="J352" i="15"/>
  <c r="J353" i="15"/>
  <c r="J354" i="15"/>
  <c r="J355" i="15"/>
  <c r="J356" i="15"/>
  <c r="J344" i="15"/>
  <c r="J343" i="15"/>
  <c r="J298" i="15"/>
  <c r="J299" i="15"/>
  <c r="J300" i="15"/>
  <c r="J301" i="15"/>
  <c r="J302" i="15"/>
  <c r="J303" i="15"/>
  <c r="J304" i="15"/>
  <c r="J305" i="15"/>
  <c r="J306" i="15"/>
  <c r="J307" i="15"/>
  <c r="J308" i="15"/>
  <c r="J309" i="15"/>
  <c r="J310" i="15"/>
  <c r="J297" i="15"/>
  <c r="J296" i="15"/>
  <c r="J250" i="15"/>
  <c r="J251" i="15"/>
  <c r="J252" i="15"/>
  <c r="J253" i="15"/>
  <c r="J254" i="15"/>
  <c r="J255" i="15"/>
  <c r="J256" i="15"/>
  <c r="J257" i="15"/>
  <c r="J258" i="15"/>
  <c r="J259" i="15"/>
  <c r="J260" i="15"/>
  <c r="J249" i="15"/>
  <c r="J248" i="15"/>
  <c r="J205" i="15"/>
  <c r="J206" i="15"/>
  <c r="J207" i="15"/>
  <c r="J208" i="15"/>
  <c r="J209" i="15"/>
  <c r="J210" i="15"/>
  <c r="J211" i="15"/>
  <c r="J212" i="15"/>
  <c r="J213" i="15"/>
  <c r="J214" i="15"/>
  <c r="J204" i="15"/>
  <c r="J203" i="15"/>
  <c r="J156" i="15"/>
  <c r="J157" i="15"/>
  <c r="J158" i="15"/>
  <c r="J159" i="15"/>
  <c r="J160" i="15"/>
  <c r="J161" i="15"/>
  <c r="J162" i="15"/>
  <c r="J163" i="15"/>
  <c r="J164" i="15"/>
  <c r="J165" i="15"/>
  <c r="J166" i="15"/>
  <c r="J167" i="15"/>
  <c r="J168" i="15"/>
  <c r="J169" i="15"/>
  <c r="J170" i="15"/>
  <c r="J171" i="15"/>
  <c r="J172" i="15"/>
  <c r="J173" i="15"/>
  <c r="J174" i="15"/>
  <c r="J155" i="15"/>
  <c r="J154" i="15"/>
  <c r="J55" i="15"/>
  <c r="J56" i="15"/>
  <c r="J57" i="15"/>
  <c r="J58" i="15"/>
  <c r="J59" i="15"/>
  <c r="J60" i="15"/>
  <c r="J61" i="15"/>
  <c r="J62" i="15"/>
  <c r="J63" i="15"/>
  <c r="J64" i="15"/>
  <c r="J65" i="15"/>
  <c r="J66" i="15"/>
  <c r="J67" i="15"/>
  <c r="J68" i="15"/>
  <c r="J69" i="15"/>
  <c r="J70" i="15"/>
  <c r="J71" i="15"/>
  <c r="J72" i="15"/>
  <c r="J73" i="15"/>
  <c r="J74" i="15"/>
  <c r="J75" i="15"/>
  <c r="J76" i="15"/>
  <c r="J77" i="15"/>
  <c r="J78" i="15"/>
  <c r="J54" i="15"/>
  <c r="J53" i="15"/>
  <c r="J52" i="15"/>
  <c r="J219" i="14"/>
  <c r="J220" i="14"/>
  <c r="J221" i="14"/>
  <c r="J222" i="14"/>
  <c r="J223" i="14"/>
  <c r="J224" i="14"/>
  <c r="J225" i="14"/>
  <c r="J218" i="14"/>
  <c r="J168" i="14"/>
  <c r="J169" i="14"/>
  <c r="J170" i="14"/>
  <c r="J167" i="14"/>
  <c r="J166" i="14"/>
  <c r="J165" i="14"/>
  <c r="J67" i="14"/>
  <c r="J68" i="14"/>
  <c r="J69" i="14"/>
  <c r="J70" i="14"/>
  <c r="J71" i="14"/>
  <c r="J72" i="14"/>
  <c r="J73" i="14"/>
  <c r="J74" i="14"/>
  <c r="J75" i="14"/>
  <c r="J76" i="14"/>
  <c r="J77" i="14"/>
  <c r="J78" i="14"/>
  <c r="J79" i="14"/>
  <c r="J80" i="14"/>
  <c r="J81" i="14"/>
  <c r="J82" i="14"/>
  <c r="J83" i="14"/>
  <c r="J84" i="14"/>
  <c r="J85" i="14"/>
  <c r="J86" i="14"/>
  <c r="J87" i="14"/>
  <c r="J88" i="14"/>
  <c r="J89" i="14"/>
  <c r="J90" i="14"/>
  <c r="J91" i="14"/>
  <c r="J92" i="14"/>
  <c r="J93" i="14"/>
  <c r="J94" i="14"/>
  <c r="J95" i="14"/>
  <c r="J96" i="14"/>
  <c r="J97" i="14"/>
  <c r="J98" i="14"/>
  <c r="J99" i="14"/>
  <c r="J100" i="14"/>
  <c r="J101" i="14"/>
  <c r="J102" i="14"/>
  <c r="J103" i="14"/>
  <c r="J104" i="14"/>
  <c r="J105" i="14"/>
  <c r="J66" i="14"/>
  <c r="J65" i="14"/>
  <c r="J64" i="14"/>
  <c r="J1200" i="13"/>
  <c r="J1168" i="13"/>
  <c r="J1167" i="13"/>
  <c r="J1166" i="13"/>
  <c r="J1165" i="13"/>
  <c r="J1164" i="13"/>
  <c r="J1153" i="13"/>
  <c r="J1154" i="13"/>
  <c r="J1155" i="13"/>
  <c r="J1152" i="13"/>
  <c r="J1151" i="13"/>
  <c r="J1120" i="13"/>
  <c r="J1121" i="13"/>
  <c r="J1122" i="13"/>
  <c r="J1123" i="13"/>
  <c r="J1124" i="13"/>
  <c r="J1125" i="13"/>
  <c r="J1126" i="13"/>
  <c r="J1127" i="13"/>
  <c r="J1128" i="13"/>
  <c r="J1129" i="13"/>
  <c r="J1119" i="13"/>
  <c r="J1118" i="13"/>
  <c r="J1029" i="13"/>
  <c r="J1030" i="13"/>
  <c r="J1031" i="13"/>
  <c r="J1032" i="13"/>
  <c r="J1033" i="13"/>
  <c r="J1034" i="13"/>
  <c r="J1035" i="13"/>
  <c r="J1036" i="13"/>
  <c r="J1037" i="13"/>
  <c r="J1028" i="13"/>
  <c r="J1027" i="13"/>
  <c r="J1009" i="13"/>
  <c r="J1010" i="13"/>
  <c r="J1011" i="13"/>
  <c r="J1012" i="13"/>
  <c r="J1013" i="13"/>
  <c r="J1014" i="13"/>
  <c r="J1015" i="13"/>
  <c r="J1016" i="13"/>
  <c r="J1017" i="13"/>
  <c r="J1008" i="13"/>
  <c r="J1007" i="13"/>
  <c r="J977" i="13"/>
  <c r="J976" i="13"/>
  <c r="J966" i="13"/>
  <c r="J965" i="13"/>
  <c r="J934" i="13"/>
  <c r="J935" i="13"/>
  <c r="J936" i="13"/>
  <c r="J937" i="13"/>
  <c r="J938" i="13"/>
  <c r="J939" i="13"/>
  <c r="J940" i="13"/>
  <c r="J941" i="13"/>
  <c r="J942" i="13"/>
  <c r="J943" i="13"/>
  <c r="J944" i="13"/>
  <c r="J933" i="13"/>
  <c r="J890" i="13"/>
  <c r="J891" i="13"/>
  <c r="J892" i="13"/>
  <c r="J893" i="13"/>
  <c r="J894" i="13"/>
  <c r="J895" i="13"/>
  <c r="J896" i="13"/>
  <c r="J897" i="13"/>
  <c r="J898" i="13"/>
  <c r="J899" i="13"/>
  <c r="J900" i="13"/>
  <c r="J889" i="13"/>
  <c r="J869" i="13"/>
  <c r="J870" i="13"/>
  <c r="J871" i="13"/>
  <c r="J872" i="13"/>
  <c r="J873" i="13"/>
  <c r="J874" i="13"/>
  <c r="J875" i="13"/>
  <c r="J876" i="13"/>
  <c r="J877" i="13"/>
  <c r="J878" i="13"/>
  <c r="J868" i="13"/>
  <c r="J867" i="13"/>
  <c r="J801" i="13"/>
  <c r="J802" i="13"/>
  <c r="J803" i="13"/>
  <c r="J804" i="13"/>
  <c r="J805" i="13"/>
  <c r="J806" i="13"/>
  <c r="J807" i="13"/>
  <c r="J808" i="13"/>
  <c r="J800" i="13"/>
  <c r="J799" i="13"/>
  <c r="J798" i="13"/>
  <c r="J780" i="13"/>
  <c r="J781" i="13"/>
  <c r="J782" i="13"/>
  <c r="J783" i="13"/>
  <c r="J784" i="13"/>
  <c r="J785" i="13"/>
  <c r="J786" i="13"/>
  <c r="J787" i="13"/>
  <c r="J788" i="13"/>
  <c r="J779" i="13"/>
  <c r="J778" i="13"/>
  <c r="J739" i="13"/>
  <c r="J740" i="13"/>
  <c r="J741" i="13"/>
  <c r="J742" i="13"/>
  <c r="J743" i="13"/>
  <c r="J744" i="13"/>
  <c r="J738" i="13"/>
  <c r="J737" i="13"/>
  <c r="J722" i="13"/>
  <c r="J723" i="13"/>
  <c r="J724" i="13"/>
  <c r="J725" i="13"/>
  <c r="J726" i="13"/>
  <c r="J727" i="13"/>
  <c r="J721" i="13"/>
  <c r="J720" i="13"/>
  <c r="J689" i="13"/>
  <c r="J690" i="13"/>
  <c r="J691" i="13"/>
  <c r="J692" i="13"/>
  <c r="J693" i="13"/>
  <c r="J688" i="13"/>
  <c r="J687" i="13"/>
  <c r="J673" i="13"/>
  <c r="J674" i="13"/>
  <c r="J675" i="13"/>
  <c r="J676" i="13"/>
  <c r="J677" i="13"/>
  <c r="J672" i="13"/>
  <c r="J671" i="13"/>
  <c r="J645" i="13"/>
  <c r="J644" i="13"/>
  <c r="J619" i="13"/>
  <c r="J620" i="13"/>
  <c r="J621" i="13"/>
  <c r="J622" i="13"/>
  <c r="J623" i="13"/>
  <c r="J618" i="13"/>
  <c r="J617" i="13"/>
  <c r="J603" i="13"/>
  <c r="J604" i="13"/>
  <c r="J605" i="13"/>
  <c r="J606" i="13"/>
  <c r="J607" i="13"/>
  <c r="J602" i="13"/>
  <c r="J601" i="13"/>
  <c r="J443" i="13"/>
  <c r="J444" i="13"/>
  <c r="J445" i="13"/>
  <c r="J446" i="13"/>
  <c r="J447" i="13"/>
  <c r="J448" i="13"/>
  <c r="J449" i="13"/>
  <c r="J450" i="13"/>
  <c r="J451" i="13"/>
  <c r="J452" i="13"/>
  <c r="J453" i="13"/>
  <c r="J454" i="13"/>
  <c r="J455" i="13"/>
  <c r="J456" i="13"/>
  <c r="J457" i="13"/>
  <c r="J458" i="13"/>
  <c r="J459" i="13"/>
  <c r="J460" i="13"/>
  <c r="J461" i="13"/>
  <c r="J462" i="13"/>
  <c r="J463" i="13"/>
  <c r="J464" i="13"/>
  <c r="J465" i="13"/>
  <c r="J466" i="13"/>
  <c r="J467" i="13"/>
  <c r="J468" i="13"/>
  <c r="J469" i="13"/>
  <c r="J470" i="13"/>
  <c r="J471" i="13"/>
  <c r="J472" i="13"/>
  <c r="J473" i="13"/>
  <c r="J474" i="13"/>
  <c r="J475" i="13"/>
  <c r="J476" i="13"/>
  <c r="J477" i="13"/>
  <c r="J478" i="13"/>
  <c r="J479" i="13"/>
  <c r="J480" i="13"/>
  <c r="J481" i="13"/>
  <c r="J482" i="13"/>
  <c r="J483" i="13"/>
  <c r="J484" i="13"/>
  <c r="J485" i="13"/>
  <c r="J486" i="13"/>
  <c r="J487" i="13"/>
  <c r="J488" i="13"/>
  <c r="J489" i="13"/>
  <c r="J490" i="13"/>
  <c r="J491" i="13"/>
  <c r="J492" i="13"/>
  <c r="J493" i="13"/>
  <c r="J494" i="13"/>
  <c r="J495" i="13"/>
  <c r="J496" i="13"/>
  <c r="J497" i="13"/>
  <c r="J498" i="13"/>
  <c r="J499" i="13"/>
  <c r="J500" i="13"/>
  <c r="J501" i="13"/>
  <c r="J502" i="13"/>
  <c r="J503" i="13"/>
  <c r="J504" i="13"/>
  <c r="J505" i="13"/>
  <c r="J506" i="13"/>
  <c r="J507" i="13"/>
  <c r="J508" i="13"/>
  <c r="J509" i="13"/>
  <c r="J510" i="13"/>
  <c r="J511" i="13"/>
  <c r="J512" i="13"/>
  <c r="J513" i="13"/>
  <c r="J514" i="13"/>
  <c r="J515" i="13"/>
  <c r="J516" i="13"/>
  <c r="J517" i="13"/>
  <c r="J518" i="13"/>
  <c r="J519" i="13"/>
  <c r="J520" i="13"/>
  <c r="J521" i="13"/>
  <c r="J522" i="13"/>
  <c r="J523" i="13"/>
  <c r="J524" i="13"/>
  <c r="J525" i="13"/>
  <c r="J526" i="13"/>
  <c r="J527" i="13"/>
  <c r="J528" i="13"/>
  <c r="J529" i="13"/>
  <c r="J530" i="13"/>
  <c r="J531" i="13"/>
  <c r="J532" i="13"/>
  <c r="J533" i="13"/>
  <c r="J534" i="13"/>
  <c r="J535" i="13"/>
  <c r="J536" i="13"/>
  <c r="J537" i="13"/>
  <c r="J538" i="13"/>
  <c r="J539" i="13"/>
  <c r="J540" i="13"/>
  <c r="J541" i="13"/>
  <c r="J542" i="13"/>
  <c r="J543" i="13"/>
  <c r="J544" i="13"/>
  <c r="J545" i="13"/>
  <c r="J546" i="13"/>
  <c r="J547" i="13"/>
  <c r="J548" i="13"/>
  <c r="J549" i="13"/>
  <c r="J550" i="13"/>
  <c r="J551" i="13"/>
  <c r="J552" i="13"/>
  <c r="J553" i="13"/>
  <c r="J554" i="13"/>
  <c r="J555" i="13"/>
  <c r="J556" i="13"/>
  <c r="J557" i="13"/>
  <c r="J558" i="13"/>
  <c r="J559" i="13"/>
  <c r="J560" i="13"/>
  <c r="J561" i="13"/>
  <c r="J562" i="13"/>
  <c r="J563" i="13"/>
  <c r="J564" i="13"/>
  <c r="J565" i="13"/>
  <c r="J566" i="13"/>
  <c r="J567" i="13"/>
  <c r="J568" i="13"/>
  <c r="J569" i="13"/>
  <c r="J570" i="13"/>
  <c r="J571" i="13"/>
  <c r="J572" i="13"/>
  <c r="J442" i="13"/>
  <c r="J441" i="13"/>
  <c r="J440" i="13"/>
  <c r="J168" i="13"/>
  <c r="J169" i="13"/>
  <c r="J170" i="13"/>
  <c r="J171" i="13"/>
  <c r="J172" i="13"/>
  <c r="J173" i="13"/>
  <c r="J174" i="13"/>
  <c r="J175" i="13"/>
  <c r="J176" i="13"/>
  <c r="J177" i="13"/>
  <c r="J178" i="13"/>
  <c r="J179" i="13"/>
  <c r="J180" i="13"/>
  <c r="J181" i="13"/>
  <c r="J182" i="13"/>
  <c r="J183" i="13"/>
  <c r="J184" i="13"/>
  <c r="J185" i="13"/>
  <c r="J186" i="13"/>
  <c r="J187" i="13"/>
  <c r="J188" i="13"/>
  <c r="J189" i="13"/>
  <c r="J190" i="13"/>
  <c r="J191" i="13"/>
  <c r="J192" i="13"/>
  <c r="J193" i="13"/>
  <c r="J194" i="13"/>
  <c r="J195" i="13"/>
  <c r="J196" i="13"/>
  <c r="J197" i="13"/>
  <c r="J198" i="13"/>
  <c r="J199" i="13"/>
  <c r="J200" i="13"/>
  <c r="J201" i="13"/>
  <c r="J202" i="13"/>
  <c r="J203" i="13"/>
  <c r="J204" i="13"/>
  <c r="J205" i="13"/>
  <c r="J206" i="13"/>
  <c r="J207" i="13"/>
  <c r="J208" i="13"/>
  <c r="J209" i="13"/>
  <c r="J210" i="13"/>
  <c r="J211" i="13"/>
  <c r="J212" i="13"/>
  <c r="J213" i="13"/>
  <c r="J214" i="13"/>
  <c r="J215" i="13"/>
  <c r="J216" i="13"/>
  <c r="J217" i="13"/>
  <c r="J218" i="13"/>
  <c r="J219" i="13"/>
  <c r="J220" i="13"/>
  <c r="J221" i="13"/>
  <c r="J222" i="13"/>
  <c r="J223" i="13"/>
  <c r="J224" i="13"/>
  <c r="J225" i="13"/>
  <c r="J226" i="13"/>
  <c r="J227" i="13"/>
  <c r="J228" i="13"/>
  <c r="J229" i="13"/>
  <c r="J230" i="13"/>
  <c r="J231" i="13"/>
  <c r="J232" i="13"/>
  <c r="J233" i="13"/>
  <c r="J234" i="13"/>
  <c r="J235" i="13"/>
  <c r="J236" i="13"/>
  <c r="J237" i="13"/>
  <c r="J238" i="13"/>
  <c r="J239" i="13"/>
  <c r="J240" i="13"/>
  <c r="J241" i="13"/>
  <c r="J242" i="13"/>
  <c r="J243" i="13"/>
  <c r="J244" i="13"/>
  <c r="J245" i="13"/>
  <c r="J246" i="13"/>
  <c r="J247" i="13"/>
  <c r="J248" i="13"/>
  <c r="J249" i="13"/>
  <c r="J250" i="13"/>
  <c r="J251" i="13"/>
  <c r="J252" i="13"/>
  <c r="J253" i="13"/>
  <c r="J254" i="13"/>
  <c r="J255" i="13"/>
  <c r="J256" i="13"/>
  <c r="J257" i="13"/>
  <c r="J258" i="13"/>
  <c r="J259" i="13"/>
  <c r="J260" i="13"/>
  <c r="J261" i="13"/>
  <c r="J262" i="13"/>
  <c r="J263" i="13"/>
  <c r="J264" i="13"/>
  <c r="J265" i="13"/>
  <c r="J266" i="13"/>
  <c r="J267" i="13"/>
  <c r="J268" i="13"/>
  <c r="J269" i="13"/>
  <c r="J270" i="13"/>
  <c r="J271" i="13"/>
  <c r="J272" i="13"/>
  <c r="J273" i="13"/>
  <c r="J274" i="13"/>
  <c r="J275" i="13"/>
  <c r="J276" i="13"/>
  <c r="J277" i="13"/>
  <c r="J278" i="13"/>
  <c r="J279" i="13"/>
  <c r="J280" i="13"/>
  <c r="J281" i="13"/>
  <c r="J282" i="13"/>
  <c r="J283" i="13"/>
  <c r="J284" i="13"/>
  <c r="J167" i="13"/>
  <c r="J166" i="13"/>
  <c r="J1030" i="12"/>
  <c r="J1031" i="12"/>
  <c r="J1032" i="12"/>
  <c r="J1033" i="12"/>
  <c r="J1034" i="12"/>
  <c r="J1035" i="12"/>
  <c r="J1036" i="12"/>
  <c r="J1037" i="12"/>
  <c r="J1038" i="12"/>
  <c r="J1039" i="12"/>
  <c r="J1040" i="12"/>
  <c r="J1041" i="12"/>
  <c r="J1042" i="12"/>
  <c r="J1043" i="12"/>
  <c r="J1044" i="12"/>
  <c r="J1045" i="12"/>
  <c r="J1046" i="12"/>
  <c r="J1047" i="12"/>
  <c r="J1048" i="12"/>
  <c r="J1049" i="12"/>
  <c r="J1050" i="12"/>
  <c r="J1051" i="12"/>
  <c r="J1052" i="12"/>
  <c r="J1053" i="12"/>
  <c r="J1054" i="12"/>
  <c r="J1055" i="12"/>
  <c r="J1056" i="12"/>
  <c r="J1057" i="12"/>
  <c r="J1058" i="12"/>
  <c r="J1059" i="12"/>
  <c r="J1060" i="12"/>
  <c r="J1061" i="12"/>
  <c r="J1062" i="12"/>
  <c r="J1063" i="12"/>
  <c r="J1029" i="12"/>
  <c r="J1028" i="12"/>
  <c r="J1027" i="12"/>
  <c r="J1026" i="12"/>
  <c r="J1025" i="12"/>
  <c r="J968" i="12"/>
  <c r="J969" i="12"/>
  <c r="J967" i="12"/>
  <c r="J966" i="12"/>
  <c r="J965" i="12"/>
  <c r="J945" i="12"/>
  <c r="J944" i="12"/>
  <c r="J943" i="12"/>
  <c r="J921" i="12"/>
  <c r="J920" i="12"/>
  <c r="J919" i="12"/>
  <c r="J897" i="12"/>
  <c r="J896" i="12"/>
  <c r="J895" i="12"/>
  <c r="J856" i="12"/>
  <c r="J857" i="12"/>
  <c r="J858" i="12"/>
  <c r="J859" i="12"/>
  <c r="J860" i="12"/>
  <c r="J861" i="12"/>
  <c r="J862" i="12"/>
  <c r="J863" i="12"/>
  <c r="J864" i="12"/>
  <c r="J865" i="12"/>
  <c r="J866" i="12"/>
  <c r="J867" i="12"/>
  <c r="J868" i="12"/>
  <c r="J869" i="12"/>
  <c r="J870" i="12"/>
  <c r="J871" i="12"/>
  <c r="J872" i="12"/>
  <c r="J873" i="12"/>
  <c r="J855" i="12"/>
  <c r="J816" i="12"/>
  <c r="J817" i="12"/>
  <c r="J818" i="12"/>
  <c r="J819" i="12"/>
  <c r="J815" i="12"/>
  <c r="J791" i="12"/>
  <c r="J792" i="12"/>
  <c r="J793" i="12"/>
  <c r="J790" i="12"/>
  <c r="J789" i="12"/>
  <c r="J765" i="12"/>
  <c r="J766" i="12"/>
  <c r="J767" i="12"/>
  <c r="J764" i="12"/>
  <c r="J763" i="12"/>
  <c r="J722" i="12"/>
  <c r="J723" i="12"/>
  <c r="J724" i="12"/>
  <c r="J725" i="12"/>
  <c r="J726" i="12"/>
  <c r="J727" i="12"/>
  <c r="J728" i="12"/>
  <c r="J729" i="12"/>
  <c r="J730" i="12"/>
  <c r="J731" i="12"/>
  <c r="J732" i="12"/>
  <c r="J733" i="12"/>
  <c r="J734" i="12"/>
  <c r="J735" i="12"/>
  <c r="J736" i="12"/>
  <c r="J737" i="12"/>
  <c r="J738" i="12"/>
  <c r="J739" i="12"/>
  <c r="J740" i="12"/>
  <c r="J741" i="12"/>
  <c r="J721" i="12"/>
  <c r="J665" i="12"/>
  <c r="J666" i="12"/>
  <c r="J667" i="12"/>
  <c r="J668" i="12"/>
  <c r="J669" i="12"/>
  <c r="J670" i="12"/>
  <c r="J671" i="12"/>
  <c r="J672" i="12"/>
  <c r="J673" i="12"/>
  <c r="J674" i="12"/>
  <c r="J675" i="12"/>
  <c r="J676" i="12"/>
  <c r="J677" i="12"/>
  <c r="J678" i="12"/>
  <c r="J679" i="12"/>
  <c r="J680" i="12"/>
  <c r="J681" i="12"/>
  <c r="J682" i="12"/>
  <c r="J664" i="12"/>
  <c r="J663" i="12"/>
  <c r="J614" i="12"/>
  <c r="J615" i="12"/>
  <c r="J616" i="12"/>
  <c r="J617" i="12"/>
  <c r="J618" i="12"/>
  <c r="J619" i="12"/>
  <c r="J620" i="12"/>
  <c r="J621" i="12"/>
  <c r="J622" i="12"/>
  <c r="J623" i="12"/>
  <c r="J624" i="12"/>
  <c r="J625" i="12"/>
  <c r="J626" i="12"/>
  <c r="J613" i="12"/>
  <c r="J582" i="12"/>
  <c r="J564" i="12"/>
  <c r="J563" i="12"/>
  <c r="J562" i="12"/>
  <c r="J561" i="12"/>
  <c r="J540" i="12"/>
  <c r="J539" i="12"/>
  <c r="J538" i="12"/>
  <c r="J514" i="12"/>
  <c r="J515" i="12"/>
  <c r="J516" i="12"/>
  <c r="J517" i="12"/>
  <c r="J518" i="12"/>
  <c r="J513" i="12"/>
  <c r="J512" i="12"/>
  <c r="J511" i="12"/>
  <c r="J485" i="12"/>
  <c r="J486" i="12"/>
  <c r="J484" i="12"/>
  <c r="J483" i="12"/>
  <c r="J482" i="12"/>
  <c r="J459" i="12"/>
  <c r="J460" i="12"/>
  <c r="J458" i="12"/>
  <c r="J457" i="12"/>
  <c r="J456" i="12"/>
  <c r="J455" i="12"/>
  <c r="J393" i="12"/>
  <c r="J394" i="12"/>
  <c r="J395" i="12"/>
  <c r="J396" i="12"/>
  <c r="J397" i="12"/>
  <c r="J398" i="12"/>
  <c r="J399" i="12"/>
  <c r="J400" i="12"/>
  <c r="J401" i="12"/>
  <c r="J402" i="12"/>
  <c r="J403" i="12"/>
  <c r="J404" i="12"/>
  <c r="J405" i="12"/>
  <c r="J406" i="12"/>
  <c r="J407" i="12"/>
  <c r="J408" i="12"/>
  <c r="J409" i="12"/>
  <c r="J410" i="12"/>
  <c r="J411" i="12"/>
  <c r="J412" i="12"/>
  <c r="J413" i="12"/>
  <c r="J414" i="12"/>
  <c r="J415" i="12"/>
  <c r="J416" i="12"/>
  <c r="J417" i="12"/>
  <c r="J418" i="12"/>
  <c r="J419" i="12"/>
  <c r="J420" i="12"/>
  <c r="J421" i="12"/>
  <c r="J422" i="12"/>
  <c r="J423" i="12"/>
  <c r="J424" i="12"/>
  <c r="J425" i="12"/>
  <c r="J426" i="12"/>
  <c r="J427" i="12"/>
  <c r="J428" i="12"/>
  <c r="J429" i="12"/>
  <c r="J430" i="12"/>
  <c r="J431" i="12"/>
  <c r="J432" i="12"/>
  <c r="J392" i="12"/>
  <c r="J391" i="12"/>
  <c r="J390" i="12"/>
  <c r="J330" i="12"/>
  <c r="J286" i="12"/>
  <c r="J287" i="12"/>
  <c r="J288" i="12"/>
  <c r="J289" i="12"/>
  <c r="J290" i="12"/>
  <c r="J291" i="12"/>
  <c r="J292" i="12"/>
  <c r="J293" i="12"/>
  <c r="J294" i="12"/>
  <c r="J295" i="12"/>
  <c r="J296" i="12"/>
  <c r="J297" i="12"/>
  <c r="J298" i="12"/>
  <c r="J299" i="12"/>
  <c r="J300" i="12"/>
  <c r="J301" i="12"/>
  <c r="J302" i="12"/>
  <c r="J303" i="12"/>
  <c r="J304" i="12"/>
  <c r="J305" i="12"/>
  <c r="J306" i="12"/>
  <c r="J307" i="12"/>
  <c r="J308" i="12"/>
  <c r="J309" i="12"/>
  <c r="J310" i="12"/>
  <c r="J311" i="12"/>
  <c r="J312" i="12"/>
  <c r="J313" i="12"/>
  <c r="J314" i="12"/>
  <c r="J315" i="12"/>
  <c r="J316" i="12"/>
  <c r="J317" i="12"/>
  <c r="J318" i="12"/>
  <c r="J319" i="12"/>
  <c r="J320" i="12"/>
  <c r="J321" i="12"/>
  <c r="J322" i="12"/>
  <c r="J323" i="12"/>
  <c r="J324" i="12"/>
  <c r="J325" i="12"/>
  <c r="J326" i="12"/>
  <c r="J327" i="12"/>
  <c r="J328" i="12"/>
  <c r="J329" i="12"/>
  <c r="J285" i="12"/>
  <c r="J284" i="12"/>
  <c r="J283" i="12"/>
  <c r="J282" i="12"/>
  <c r="J281" i="12"/>
  <c r="J160" i="12"/>
  <c r="J161" i="12"/>
  <c r="J162" i="12"/>
  <c r="J163" i="12"/>
  <c r="J164" i="12"/>
  <c r="J165" i="12"/>
  <c r="J166" i="12"/>
  <c r="J167" i="12"/>
  <c r="J168" i="12"/>
  <c r="J169" i="12"/>
  <c r="J170" i="12"/>
  <c r="J171" i="12"/>
  <c r="J172" i="12"/>
  <c r="J173" i="12"/>
  <c r="J174" i="12"/>
  <c r="J175" i="12"/>
  <c r="J176" i="12"/>
  <c r="J177" i="12"/>
  <c r="J178" i="12"/>
  <c r="J179" i="12"/>
  <c r="J180" i="12"/>
  <c r="J181" i="12"/>
  <c r="J182" i="12"/>
  <c r="J183" i="12"/>
  <c r="J184" i="12"/>
  <c r="J185" i="12"/>
  <c r="J186" i="12"/>
  <c r="J187" i="12"/>
  <c r="J188" i="12"/>
  <c r="J189" i="12"/>
  <c r="J190" i="12"/>
  <c r="J191" i="12"/>
  <c r="J192" i="12"/>
  <c r="J193" i="12"/>
  <c r="J194" i="12"/>
  <c r="J195" i="12"/>
  <c r="J196" i="12"/>
  <c r="J197" i="12"/>
  <c r="J198" i="12"/>
  <c r="J199" i="12"/>
  <c r="J200" i="12"/>
  <c r="J201" i="12"/>
  <c r="J202" i="12"/>
  <c r="J203" i="12"/>
  <c r="J204" i="12"/>
  <c r="J205" i="12"/>
  <c r="J206" i="12"/>
  <c r="J207" i="12"/>
  <c r="J208" i="12"/>
  <c r="J209" i="12"/>
  <c r="J210" i="12"/>
  <c r="J211" i="12"/>
  <c r="J212" i="12"/>
  <c r="J213" i="12"/>
  <c r="J159" i="12"/>
  <c r="J158" i="12"/>
  <c r="J157" i="12"/>
  <c r="J73" i="12"/>
  <c r="J74" i="12"/>
  <c r="J75" i="12"/>
  <c r="J76" i="12"/>
  <c r="J77" i="12"/>
  <c r="J78" i="12"/>
  <c r="J79" i="12"/>
  <c r="J80" i="12"/>
  <c r="J72" i="12"/>
  <c r="J71" i="12"/>
  <c r="J37" i="12"/>
  <c r="J38" i="12"/>
  <c r="J39" i="12"/>
  <c r="J40" i="12"/>
  <c r="J41" i="12"/>
  <c r="J42" i="12"/>
  <c r="J43" i="12"/>
  <c r="J44" i="12"/>
  <c r="J45" i="12"/>
  <c r="J46" i="12"/>
  <c r="J36" i="12"/>
  <c r="J35" i="12"/>
  <c r="J34" i="12"/>
  <c r="J33" i="12"/>
  <c r="E218" i="14" l="1"/>
  <c r="E219" i="14"/>
  <c r="E220" i="14"/>
  <c r="E222" i="14"/>
  <c r="E223" i="14"/>
  <c r="E225" i="14"/>
  <c r="E224" i="14"/>
  <c r="E1929" i="15" l="1"/>
  <c r="F1929" i="15" s="1"/>
  <c r="G1929" i="15" s="1"/>
  <c r="H1929" i="15" s="1"/>
  <c r="E1930" i="15"/>
  <c r="F1930" i="15"/>
  <c r="G1930" i="15"/>
  <c r="H1930" i="15" s="1"/>
  <c r="E1931" i="15"/>
  <c r="F1931" i="15"/>
  <c r="G1931" i="15"/>
  <c r="H1931" i="15"/>
  <c r="E1932" i="15"/>
  <c r="F1932" i="15"/>
  <c r="G1932" i="15"/>
  <c r="H1932" i="15"/>
  <c r="E1933" i="15"/>
  <c r="F1933" i="15"/>
  <c r="G1933" i="15"/>
  <c r="H1933" i="15"/>
  <c r="E1934" i="15"/>
  <c r="F1934" i="15"/>
  <c r="G1934" i="15"/>
  <c r="H1934" i="15"/>
  <c r="E1935" i="15"/>
  <c r="F1935" i="15"/>
  <c r="G1935" i="15" s="1"/>
  <c r="H1935" i="15" s="1"/>
  <c r="E1936" i="15"/>
  <c r="F1936" i="15"/>
  <c r="G1936" i="15"/>
  <c r="H1936" i="15"/>
  <c r="E1937" i="15"/>
  <c r="F1937" i="15" s="1"/>
  <c r="G1937" i="15" s="1"/>
  <c r="H1937" i="15" s="1"/>
  <c r="E1938" i="15"/>
  <c r="F1938" i="15"/>
  <c r="G1938" i="15"/>
  <c r="H1938" i="15"/>
  <c r="E1939" i="15"/>
  <c r="F1939" i="15"/>
  <c r="G1939" i="15"/>
  <c r="H1939" i="15" s="1"/>
  <c r="E1940" i="15"/>
  <c r="F1940" i="15"/>
  <c r="G1940" i="15"/>
  <c r="H1940" i="15"/>
  <c r="E1941" i="15"/>
  <c r="F1941" i="15"/>
  <c r="G1941" i="15"/>
  <c r="H1941" i="15" s="1"/>
  <c r="E1942" i="15"/>
  <c r="F1942" i="15"/>
  <c r="G1942" i="15"/>
  <c r="H1942" i="15" s="1"/>
  <c r="E1943" i="15"/>
  <c r="F1943" i="15"/>
  <c r="G1943" i="15"/>
  <c r="H1943" i="15"/>
  <c r="E1944" i="15"/>
  <c r="F1944" i="15"/>
  <c r="G1944" i="15"/>
  <c r="H1944" i="15" s="1"/>
  <c r="E1945" i="15"/>
  <c r="F1945" i="15" s="1"/>
  <c r="G1945" i="15" s="1"/>
  <c r="H1945" i="15" s="1"/>
  <c r="E1946" i="15"/>
  <c r="F1946" i="15"/>
  <c r="G1946" i="15"/>
  <c r="H1946" i="15"/>
  <c r="E1947" i="15"/>
  <c r="F1947" i="15"/>
  <c r="G1947" i="15"/>
  <c r="H1947" i="15"/>
  <c r="E1948" i="15"/>
  <c r="F1948" i="15"/>
  <c r="G1948" i="15"/>
  <c r="H1948" i="15" s="1"/>
  <c r="E1949" i="15"/>
  <c r="F1949" i="15"/>
  <c r="G1949" i="15"/>
  <c r="H1949" i="15"/>
  <c r="E1950" i="15"/>
  <c r="F1950" i="15"/>
  <c r="G1950" i="15"/>
  <c r="H1950" i="15"/>
  <c r="E1951" i="15"/>
  <c r="F1951" i="15" s="1"/>
  <c r="G1951" i="15" s="1"/>
  <c r="H1951" i="15" s="1"/>
  <c r="E1952" i="15"/>
  <c r="F1952" i="15"/>
  <c r="G1952" i="15"/>
  <c r="H1952" i="15"/>
  <c r="E1953" i="15"/>
  <c r="F1953" i="15" s="1"/>
  <c r="G1953" i="15" s="1"/>
  <c r="H1953" i="15" s="1"/>
  <c r="E1954" i="15"/>
  <c r="F1954" i="15"/>
  <c r="G1954" i="15"/>
  <c r="H1954" i="15"/>
  <c r="E1955" i="15"/>
  <c r="F1955" i="15"/>
  <c r="G1955" i="15"/>
  <c r="H1955" i="15"/>
  <c r="E1956" i="15"/>
  <c r="F1956" i="15" s="1"/>
  <c r="G1956" i="15" s="1"/>
  <c r="H1956" i="15" s="1"/>
  <c r="E1957" i="15"/>
  <c r="F1957" i="15" s="1"/>
  <c r="G1957" i="15" s="1"/>
  <c r="H1957" i="15" s="1"/>
  <c r="E1958" i="15"/>
  <c r="F1958" i="15"/>
  <c r="G1958" i="15" s="1"/>
  <c r="H1958" i="15" s="1"/>
  <c r="E1959" i="15"/>
  <c r="F1959" i="15"/>
  <c r="G1959" i="15"/>
  <c r="H1959" i="15"/>
  <c r="E1960" i="15"/>
  <c r="F1960" i="15"/>
  <c r="G1960" i="15" s="1"/>
  <c r="H1960" i="15" s="1"/>
  <c r="E1961" i="15"/>
  <c r="F1961" i="15" s="1"/>
  <c r="G1961" i="15" s="1"/>
  <c r="H1961" i="15" s="1"/>
  <c r="E1962" i="15"/>
  <c r="F1962" i="15"/>
  <c r="G1962" i="15"/>
  <c r="H1962" i="15"/>
  <c r="E1963" i="15"/>
  <c r="F1963" i="15"/>
  <c r="G1963" i="15"/>
  <c r="H1963" i="15"/>
  <c r="E1964" i="15"/>
  <c r="F1964" i="15"/>
  <c r="G1964" i="15" s="1"/>
  <c r="H1964" i="15" s="1"/>
  <c r="E1965" i="15"/>
  <c r="F1965" i="15"/>
  <c r="G1965" i="15"/>
  <c r="H1965" i="15"/>
  <c r="E1966" i="15"/>
  <c r="F1966" i="15" s="1"/>
  <c r="G1966" i="15" s="1"/>
  <c r="H1966" i="15" s="1"/>
  <c r="E1967" i="15"/>
  <c r="F1967" i="15"/>
  <c r="G1967" i="15"/>
  <c r="H1967" i="15"/>
  <c r="E1968" i="15"/>
  <c r="F1968" i="15"/>
  <c r="G1968" i="15"/>
  <c r="H1968" i="15"/>
  <c r="E1969" i="15"/>
  <c r="F1969" i="15" s="1"/>
  <c r="G1969" i="15" s="1"/>
  <c r="H1969" i="15" s="1"/>
  <c r="E1970" i="15"/>
  <c r="F1970" i="15"/>
  <c r="G1970" i="15"/>
  <c r="H1970" i="15"/>
  <c r="E1971" i="15"/>
  <c r="F1971" i="15" s="1"/>
  <c r="G1971" i="15" s="1"/>
  <c r="H1971" i="15" s="1"/>
  <c r="E1972" i="15"/>
  <c r="F1972" i="15"/>
  <c r="G1972" i="15"/>
  <c r="H1972" i="15"/>
  <c r="E1973" i="15"/>
  <c r="F1973" i="15"/>
  <c r="G1973" i="15" s="1"/>
  <c r="H1973" i="15" s="1"/>
  <c r="E1974" i="15"/>
  <c r="F1974" i="15"/>
  <c r="G1974" i="15"/>
  <c r="H1974" i="15"/>
  <c r="E1975" i="15"/>
  <c r="F1975" i="15"/>
  <c r="G1975" i="15"/>
  <c r="H1975" i="15"/>
  <c r="E1976" i="15"/>
  <c r="F1976" i="15"/>
  <c r="G1976" i="15" s="1"/>
  <c r="H1976" i="15" s="1"/>
  <c r="E1977" i="15"/>
  <c r="F1977" i="15" s="1"/>
  <c r="G1977" i="15" s="1"/>
  <c r="H1977" i="15" s="1"/>
  <c r="E1978" i="15"/>
  <c r="F1978" i="15"/>
  <c r="G1978" i="15"/>
  <c r="H1978" i="15"/>
  <c r="E1979" i="15"/>
  <c r="F1979" i="15"/>
  <c r="G1979" i="15"/>
  <c r="H1979" i="15"/>
  <c r="H918" i="15"/>
  <c r="H919" i="15"/>
  <c r="H920" i="15"/>
  <c r="H921" i="15"/>
  <c r="H922" i="15"/>
  <c r="H923" i="15"/>
  <c r="H924" i="15"/>
  <c r="H925" i="15"/>
  <c r="H926" i="15"/>
  <c r="H917" i="15"/>
  <c r="E899" i="15"/>
  <c r="E900" i="15"/>
  <c r="E901" i="15"/>
  <c r="E902" i="15"/>
  <c r="E903" i="15"/>
  <c r="E904" i="15"/>
  <c r="E905" i="15"/>
  <c r="E906" i="15"/>
  <c r="E907" i="15"/>
  <c r="E908" i="15"/>
  <c r="F414" i="15"/>
  <c r="G414" i="15" s="1"/>
  <c r="H414" i="15" s="1"/>
  <c r="F413" i="15"/>
  <c r="G413" i="15" s="1"/>
  <c r="H413" i="15" s="1"/>
  <c r="F412" i="15"/>
  <c r="G412" i="15" s="1"/>
  <c r="H412" i="15" s="1"/>
  <c r="F411" i="15"/>
  <c r="E173" i="216" l="1"/>
  <c r="E174" i="216"/>
  <c r="E175" i="216"/>
  <c r="E176" i="216"/>
  <c r="E177" i="216"/>
  <c r="E178" i="216"/>
  <c r="E179" i="216"/>
  <c r="E180" i="216"/>
  <c r="E181" i="216"/>
  <c r="E182" i="216"/>
  <c r="E183" i="216"/>
  <c r="E184" i="216"/>
  <c r="E185" i="216"/>
  <c r="E186" i="216"/>
  <c r="E187" i="216"/>
  <c r="E188" i="216"/>
  <c r="E189" i="216"/>
  <c r="E190" i="216"/>
  <c r="E191" i="216"/>
  <c r="E192" i="216"/>
  <c r="E193" i="216"/>
  <c r="E194" i="216"/>
  <c r="E172" i="216"/>
  <c r="E109" i="216"/>
  <c r="E110" i="216"/>
  <c r="E111" i="216"/>
  <c r="E112" i="216"/>
  <c r="E113" i="216"/>
  <c r="E114" i="216"/>
  <c r="E115" i="216"/>
  <c r="E116" i="216"/>
  <c r="E117" i="216"/>
  <c r="E118" i="216"/>
  <c r="E119" i="216"/>
  <c r="E120" i="216"/>
  <c r="E121" i="216"/>
  <c r="E122" i="216"/>
  <c r="E123" i="216"/>
  <c r="E124" i="216"/>
  <c r="E125" i="216"/>
  <c r="E126" i="216"/>
  <c r="E127" i="216"/>
  <c r="E128" i="216"/>
  <c r="E129" i="216"/>
  <c r="E130" i="216"/>
  <c r="E108" i="216"/>
  <c r="E45" i="216"/>
  <c r="E46" i="216"/>
  <c r="E47" i="216"/>
  <c r="E48" i="216"/>
  <c r="E49" i="216"/>
  <c r="E50" i="216"/>
  <c r="E51" i="216"/>
  <c r="E52" i="216"/>
  <c r="E53" i="216"/>
  <c r="E54" i="216"/>
  <c r="E55" i="216"/>
  <c r="E56" i="216"/>
  <c r="E57" i="216"/>
  <c r="E58" i="216"/>
  <c r="E59" i="216"/>
  <c r="E60" i="216"/>
  <c r="E61" i="216"/>
  <c r="E62" i="216"/>
  <c r="E63" i="216"/>
  <c r="E64" i="216"/>
  <c r="E65" i="216"/>
  <c r="E66" i="216"/>
  <c r="E44" i="216"/>
  <c r="E1066" i="4"/>
  <c r="E1067" i="4"/>
  <c r="E1068" i="4"/>
  <c r="E1069" i="4"/>
  <c r="E1070" i="4"/>
  <c r="E1065" i="4"/>
  <c r="E1026" i="4"/>
  <c r="E1027" i="4"/>
  <c r="E1025" i="4"/>
  <c r="E990" i="4"/>
  <c r="E991" i="4"/>
  <c r="E992" i="4"/>
  <c r="E993" i="4"/>
  <c r="E994" i="4"/>
  <c r="E989" i="4"/>
  <c r="E951" i="4"/>
  <c r="E952" i="4"/>
  <c r="E950" i="4"/>
  <c r="E915" i="4"/>
  <c r="E916" i="4"/>
  <c r="E917" i="4"/>
  <c r="E918" i="4"/>
  <c r="E919" i="4"/>
  <c r="E920" i="4"/>
  <c r="E914" i="4"/>
  <c r="E867" i="4"/>
  <c r="E868" i="4"/>
  <c r="E869" i="4"/>
  <c r="E870" i="4"/>
  <c r="E871" i="4"/>
  <c r="E872" i="4"/>
  <c r="E873" i="4"/>
  <c r="E866" i="4"/>
  <c r="E819" i="4"/>
  <c r="E820" i="4"/>
  <c r="E821" i="4"/>
  <c r="E822" i="4"/>
  <c r="E823" i="4"/>
  <c r="E824" i="4"/>
  <c r="E825" i="4"/>
  <c r="E818" i="4"/>
  <c r="E772" i="4"/>
  <c r="E773" i="4"/>
  <c r="E774" i="4"/>
  <c r="E775" i="4"/>
  <c r="E771" i="4"/>
  <c r="E622" i="4"/>
  <c r="E623" i="4"/>
  <c r="E624" i="4"/>
  <c r="E625" i="4"/>
  <c r="E626" i="4"/>
  <c r="E627" i="4"/>
  <c r="E628" i="4"/>
  <c r="E629" i="4"/>
  <c r="E630" i="4"/>
  <c r="E631" i="4"/>
  <c r="E621" i="4"/>
  <c r="E563" i="4"/>
  <c r="E564" i="4"/>
  <c r="E565" i="4"/>
  <c r="E566" i="4"/>
  <c r="E567" i="4"/>
  <c r="E568" i="4"/>
  <c r="E569" i="4"/>
  <c r="E570" i="4"/>
  <c r="E571" i="4"/>
  <c r="E572" i="4"/>
  <c r="E573" i="4"/>
  <c r="E574" i="4"/>
  <c r="E562" i="4"/>
  <c r="E505" i="4"/>
  <c r="E506" i="4"/>
  <c r="E507" i="4"/>
  <c r="E508" i="4"/>
  <c r="E509" i="4"/>
  <c r="E510" i="4"/>
  <c r="E511" i="4"/>
  <c r="E512" i="4"/>
  <c r="E513" i="4"/>
  <c r="E504" i="4"/>
  <c r="E449" i="4"/>
  <c r="E450" i="4"/>
  <c r="E451" i="4"/>
  <c r="E452" i="4"/>
  <c r="E453" i="4"/>
  <c r="E454" i="4"/>
  <c r="E455" i="4"/>
  <c r="E456" i="4"/>
  <c r="E457" i="4"/>
  <c r="E448" i="4"/>
  <c r="E394" i="4"/>
  <c r="E395" i="4"/>
  <c r="E396" i="4"/>
  <c r="E397" i="4"/>
  <c r="E398" i="4"/>
  <c r="E399" i="4"/>
  <c r="E400" i="4"/>
  <c r="E401" i="4"/>
  <c r="E402" i="4"/>
  <c r="E403" i="4"/>
  <c r="E393" i="4"/>
  <c r="E331" i="4"/>
  <c r="E332" i="4"/>
  <c r="E333" i="4"/>
  <c r="E334" i="4"/>
  <c r="E335" i="4"/>
  <c r="E336" i="4"/>
  <c r="E337" i="4"/>
  <c r="E338" i="4"/>
  <c r="E339" i="4"/>
  <c r="E330" i="4"/>
  <c r="E284" i="4"/>
  <c r="E285" i="4"/>
  <c r="E286" i="4"/>
  <c r="E287" i="4"/>
  <c r="E288" i="4"/>
  <c r="E289" i="4"/>
  <c r="E290" i="4"/>
  <c r="E291" i="4"/>
  <c r="E292" i="4"/>
  <c r="E283" i="4"/>
  <c r="E236" i="4"/>
  <c r="E237" i="4"/>
  <c r="E238" i="4"/>
  <c r="E239" i="4"/>
  <c r="E240" i="4"/>
  <c r="E241" i="4"/>
  <c r="E242" i="4"/>
  <c r="E243" i="4"/>
  <c r="E244" i="4"/>
  <c r="E235" i="4"/>
  <c r="E182" i="4"/>
  <c r="E183" i="4"/>
  <c r="E184" i="4"/>
  <c r="E185" i="4"/>
  <c r="E186" i="4"/>
  <c r="E187" i="4"/>
  <c r="E188" i="4"/>
  <c r="E189" i="4"/>
  <c r="E190" i="4"/>
  <c r="E191" i="4"/>
  <c r="E192" i="4"/>
  <c r="E193" i="4"/>
  <c r="E194" i="4"/>
  <c r="E195" i="4"/>
  <c r="E181" i="4"/>
  <c r="E121" i="4"/>
  <c r="E123" i="4"/>
  <c r="E124" i="4"/>
  <c r="E125" i="4"/>
  <c r="E126" i="4"/>
  <c r="E122" i="4"/>
  <c r="E54" i="4"/>
  <c r="E55" i="4"/>
  <c r="E56" i="4"/>
  <c r="E57" i="4"/>
  <c r="E58" i="4"/>
  <c r="E59" i="4"/>
  <c r="E60" i="4"/>
  <c r="E61" i="4"/>
  <c r="E62" i="4"/>
  <c r="E63" i="4"/>
  <c r="E64" i="4"/>
  <c r="E65" i="4"/>
  <c r="E66" i="4"/>
  <c r="E67" i="4"/>
  <c r="E68" i="4"/>
  <c r="E69" i="4"/>
  <c r="E53" i="4"/>
  <c r="E2780" i="15" l="1"/>
  <c r="E2781" i="15"/>
  <c r="E2782" i="15"/>
  <c r="E2783" i="15"/>
  <c r="E2784" i="15"/>
  <c r="E2785" i="15"/>
  <c r="E2786" i="15"/>
  <c r="E2787" i="15"/>
  <c r="E2788" i="15"/>
  <c r="E2789" i="15"/>
  <c r="E2790" i="15"/>
  <c r="E2791" i="15"/>
  <c r="E2792" i="15"/>
  <c r="E2793" i="15"/>
  <c r="E2794" i="15"/>
  <c r="E2795" i="15"/>
  <c r="E2796" i="15"/>
  <c r="E2797" i="15"/>
  <c r="E2779" i="15"/>
  <c r="E2668" i="15"/>
  <c r="E2669" i="15"/>
  <c r="E2670" i="15"/>
  <c r="E2671" i="15"/>
  <c r="E2672" i="15"/>
  <c r="E2673" i="15"/>
  <c r="E2674" i="15"/>
  <c r="E2675" i="15"/>
  <c r="E2676" i="15"/>
  <c r="E2677" i="15"/>
  <c r="E2678" i="15"/>
  <c r="E2679" i="15"/>
  <c r="E2680" i="15"/>
  <c r="E2681" i="15"/>
  <c r="E2682" i="15"/>
  <c r="E2683" i="15"/>
  <c r="E2684" i="15"/>
  <c r="E2685" i="15"/>
  <c r="E2686" i="15"/>
  <c r="E2687" i="15"/>
  <c r="E2688" i="15"/>
  <c r="E2689" i="15"/>
  <c r="E2690" i="15"/>
  <c r="E2691" i="15"/>
  <c r="E2692" i="15"/>
  <c r="E2693" i="15"/>
  <c r="E2694" i="15"/>
  <c r="E2695" i="15"/>
  <c r="E2696" i="15"/>
  <c r="E2697" i="15"/>
  <c r="E2698" i="15"/>
  <c r="E2699" i="15"/>
  <c r="E2700" i="15"/>
  <c r="E2701" i="15"/>
  <c r="E2702" i="15"/>
  <c r="E2703" i="15"/>
  <c r="E2704" i="15"/>
  <c r="E2705" i="15"/>
  <c r="E2706" i="15"/>
  <c r="E2707" i="15"/>
  <c r="E2708" i="15"/>
  <c r="E2709" i="15"/>
  <c r="E2710" i="15"/>
  <c r="E2711" i="15"/>
  <c r="E2712" i="15"/>
  <c r="E2713" i="15"/>
  <c r="E2714" i="15"/>
  <c r="E2665" i="15"/>
  <c r="E2666" i="15"/>
  <c r="E2667" i="15"/>
  <c r="E2664" i="15"/>
  <c r="E2456" i="15"/>
  <c r="E2457" i="15"/>
  <c r="E2458" i="15"/>
  <c r="E2459" i="15"/>
  <c r="E2460" i="15"/>
  <c r="E2461" i="15"/>
  <c r="E2462" i="15"/>
  <c r="E2463" i="15"/>
  <c r="E2464" i="15"/>
  <c r="E2465" i="15"/>
  <c r="E2466" i="15"/>
  <c r="E2467" i="15"/>
  <c r="E2468" i="15"/>
  <c r="E2469" i="15"/>
  <c r="E2470" i="15"/>
  <c r="E2471" i="15"/>
  <c r="E2472" i="15"/>
  <c r="E2473" i="15"/>
  <c r="E2474" i="15"/>
  <c r="E2475" i="15"/>
  <c r="E2476" i="15"/>
  <c r="E2477" i="15"/>
  <c r="E2478" i="15"/>
  <c r="E2479" i="15"/>
  <c r="E2480" i="15"/>
  <c r="E2481" i="15"/>
  <c r="E2482" i="15"/>
  <c r="E2483" i="15"/>
  <c r="E2484" i="15"/>
  <c r="E2485" i="15"/>
  <c r="E2486" i="15"/>
  <c r="E2487" i="15"/>
  <c r="E2488" i="15"/>
  <c r="E2489" i="15"/>
  <c r="E2490" i="15"/>
  <c r="E2491" i="15"/>
  <c r="E2492" i="15"/>
  <c r="E2493" i="15"/>
  <c r="E2494" i="15"/>
  <c r="E2495" i="15"/>
  <c r="E2496" i="15"/>
  <c r="E2497" i="15"/>
  <c r="E2498" i="15"/>
  <c r="E2499" i="15"/>
  <c r="E2500" i="15"/>
  <c r="E2501" i="15"/>
  <c r="E2502" i="15"/>
  <c r="E2503" i="15"/>
  <c r="E2504" i="15"/>
  <c r="E2505" i="15"/>
  <c r="E2506" i="15"/>
  <c r="E2507" i="15"/>
  <c r="E2508" i="15"/>
  <c r="E2509" i="15"/>
  <c r="E2510" i="15"/>
  <c r="E2511" i="15"/>
  <c r="E2512" i="15"/>
  <c r="E2513" i="15"/>
  <c r="E2514" i="15"/>
  <c r="E2515" i="15"/>
  <c r="E2516" i="15"/>
  <c r="E2517" i="15"/>
  <c r="E2518" i="15"/>
  <c r="E2519" i="15"/>
  <c r="E2520" i="15"/>
  <c r="E2521" i="15"/>
  <c r="E2522" i="15"/>
  <c r="E2523" i="15"/>
  <c r="E2524" i="15"/>
  <c r="E2525" i="15"/>
  <c r="E2526" i="15"/>
  <c r="E2452" i="15"/>
  <c r="E2453" i="15"/>
  <c r="E2454" i="15"/>
  <c r="E2455" i="15"/>
  <c r="E2451" i="15"/>
  <c r="E2184" i="15"/>
  <c r="E2185" i="15"/>
  <c r="E2186" i="15"/>
  <c r="E2187" i="15"/>
  <c r="E2188" i="15"/>
  <c r="E2189" i="15"/>
  <c r="E2190" i="15"/>
  <c r="E2191" i="15"/>
  <c r="E2192" i="15"/>
  <c r="E2193" i="15"/>
  <c r="E2194" i="15"/>
  <c r="E2195" i="15"/>
  <c r="E2196" i="15"/>
  <c r="E2197" i="15"/>
  <c r="E2198" i="15"/>
  <c r="E2199" i="15"/>
  <c r="E2200" i="15"/>
  <c r="E2201" i="15"/>
  <c r="E2202" i="15"/>
  <c r="E2203" i="15"/>
  <c r="E2204" i="15"/>
  <c r="E2205" i="15"/>
  <c r="E2206" i="15"/>
  <c r="E2207" i="15"/>
  <c r="E2208" i="15"/>
  <c r="E2209" i="15"/>
  <c r="E2210" i="15"/>
  <c r="E2211" i="15"/>
  <c r="E2212" i="15"/>
  <c r="E2213" i="15"/>
  <c r="E2214" i="15"/>
  <c r="E2215" i="15"/>
  <c r="E2216" i="15"/>
  <c r="E2217" i="15"/>
  <c r="E2218" i="15"/>
  <c r="E2219" i="15"/>
  <c r="E2220" i="15"/>
  <c r="E2221" i="15"/>
  <c r="E2222" i="15"/>
  <c r="E2223" i="15"/>
  <c r="E2224" i="15"/>
  <c r="E2225" i="15"/>
  <c r="E2226" i="15"/>
  <c r="E2227" i="15"/>
  <c r="E2228" i="15"/>
  <c r="E2229" i="15"/>
  <c r="E2230" i="15"/>
  <c r="E2231" i="15"/>
  <c r="E2232" i="15"/>
  <c r="E2233" i="15"/>
  <c r="E2234" i="15"/>
  <c r="E2235" i="15"/>
  <c r="E2236" i="15"/>
  <c r="E2237" i="15"/>
  <c r="E2238" i="15"/>
  <c r="E2239" i="15"/>
  <c r="E2240" i="15"/>
  <c r="E2241" i="15"/>
  <c r="E2242" i="15"/>
  <c r="E2243" i="15"/>
  <c r="E2244" i="15"/>
  <c r="E2245" i="15"/>
  <c r="E2246" i="15"/>
  <c r="E2247" i="15"/>
  <c r="E2248" i="15"/>
  <c r="E2249" i="15"/>
  <c r="E2250" i="15"/>
  <c r="E2251" i="15"/>
  <c r="E2252" i="15"/>
  <c r="E2253" i="15"/>
  <c r="E2254" i="15"/>
  <c r="E2255" i="15"/>
  <c r="E2256" i="15"/>
  <c r="E2257" i="15"/>
  <c r="E2258" i="15"/>
  <c r="E2259" i="15"/>
  <c r="E2260" i="15"/>
  <c r="E2261" i="15"/>
  <c r="E2262" i="15"/>
  <c r="E2263" i="15"/>
  <c r="E2264" i="15"/>
  <c r="E2265" i="15"/>
  <c r="E2266" i="15"/>
  <c r="E2267" i="15"/>
  <c r="E2268" i="15"/>
  <c r="E2269" i="15"/>
  <c r="E2270" i="15"/>
  <c r="E2183" i="15"/>
  <c r="E1239" i="15"/>
  <c r="E1330" i="15"/>
  <c r="E1216" i="15"/>
  <c r="E1217" i="15"/>
  <c r="E1218" i="15"/>
  <c r="E1219" i="15"/>
  <c r="E1220" i="15"/>
  <c r="E1221" i="15"/>
  <c r="E1222" i="15"/>
  <c r="E1223" i="15"/>
  <c r="E1224" i="15"/>
  <c r="E1225" i="15"/>
  <c r="E1226" i="15"/>
  <c r="E1227" i="15"/>
  <c r="E1228" i="15"/>
  <c r="E1229" i="15"/>
  <c r="E1230" i="15"/>
  <c r="E1231" i="15"/>
  <c r="E1232" i="15"/>
  <c r="E1233" i="15"/>
  <c r="E1234" i="15"/>
  <c r="E1235" i="15"/>
  <c r="E1236" i="15"/>
  <c r="E1237" i="15"/>
  <c r="E1238" i="15"/>
  <c r="E1240" i="15"/>
  <c r="E1241" i="15"/>
  <c r="E1242" i="15"/>
  <c r="E1243" i="15"/>
  <c r="E1244" i="15"/>
  <c r="E1245" i="15"/>
  <c r="E1246" i="15"/>
  <c r="E1247" i="15"/>
  <c r="E1248" i="15"/>
  <c r="E1249" i="15"/>
  <c r="E1250" i="15"/>
  <c r="E1251" i="15"/>
  <c r="E1252" i="15"/>
  <c r="E1253" i="15"/>
  <c r="E1254" i="15"/>
  <c r="E1255" i="15"/>
  <c r="E1256" i="15"/>
  <c r="E1257" i="15"/>
  <c r="E1258" i="15"/>
  <c r="E1259" i="15"/>
  <c r="E1260" i="15"/>
  <c r="E1261" i="15"/>
  <c r="E1262" i="15"/>
  <c r="E1263" i="15"/>
  <c r="E1264" i="15"/>
  <c r="E1265" i="15"/>
  <c r="E1266" i="15"/>
  <c r="E1267" i="15"/>
  <c r="E1268" i="15"/>
  <c r="E1269" i="15"/>
  <c r="E1270" i="15"/>
  <c r="E1271" i="15"/>
  <c r="E1272" i="15"/>
  <c r="E1273" i="15"/>
  <c r="E1274" i="15"/>
  <c r="E1275" i="15"/>
  <c r="E1276" i="15"/>
  <c r="E1277" i="15"/>
  <c r="E1278" i="15"/>
  <c r="E1279" i="15"/>
  <c r="E1280" i="15"/>
  <c r="E1281" i="15"/>
  <c r="E1282" i="15"/>
  <c r="E1283" i="15"/>
  <c r="E1284" i="15"/>
  <c r="E1285" i="15"/>
  <c r="E1286" i="15"/>
  <c r="E1287" i="15"/>
  <c r="E1288" i="15"/>
  <c r="E1289" i="15"/>
  <c r="E1290" i="15"/>
  <c r="E1291" i="15"/>
  <c r="E1292" i="15"/>
  <c r="E1293" i="15"/>
  <c r="E1294" i="15"/>
  <c r="E1295" i="15"/>
  <c r="E1296" i="15"/>
  <c r="E1297" i="15"/>
  <c r="E1298" i="15"/>
  <c r="E1299" i="15"/>
  <c r="E1300" i="15"/>
  <c r="E1301" i="15"/>
  <c r="E1302" i="15"/>
  <c r="E1303" i="15"/>
  <c r="E1304" i="15"/>
  <c r="E1305" i="15"/>
  <c r="E1306" i="15"/>
  <c r="E1307" i="15"/>
  <c r="E1308" i="15"/>
  <c r="E1309" i="15"/>
  <c r="E1310" i="15"/>
  <c r="E1311" i="15"/>
  <c r="E1312" i="15"/>
  <c r="E1313" i="15"/>
  <c r="E1314" i="15"/>
  <c r="E1315" i="15"/>
  <c r="E1316" i="15"/>
  <c r="E1317" i="15"/>
  <c r="E1318" i="15"/>
  <c r="E1319" i="15"/>
  <c r="E1320" i="15"/>
  <c r="E1321" i="15"/>
  <c r="E1322" i="15"/>
  <c r="E1323" i="15"/>
  <c r="E1324" i="15"/>
  <c r="E1325" i="15"/>
  <c r="E1326" i="15"/>
  <c r="E1327" i="15"/>
  <c r="E1328" i="15"/>
  <c r="E1329" i="15"/>
  <c r="E1215" i="15"/>
  <c r="E861" i="15"/>
  <c r="E862" i="15"/>
  <c r="E863" i="15"/>
  <c r="E864" i="15"/>
  <c r="E865" i="15"/>
  <c r="E866" i="15"/>
  <c r="E867" i="15"/>
  <c r="E868" i="15"/>
  <c r="E869" i="15"/>
  <c r="E870" i="15"/>
  <c r="E871" i="15"/>
  <c r="E872" i="15"/>
  <c r="E860" i="15"/>
  <c r="E772" i="15"/>
  <c r="E773" i="15"/>
  <c r="E774" i="15"/>
  <c r="E775" i="15"/>
  <c r="E776" i="15"/>
  <c r="E777" i="15"/>
  <c r="E778" i="15"/>
  <c r="E779" i="15"/>
  <c r="E780" i="15"/>
  <c r="E781" i="15"/>
  <c r="E782" i="15"/>
  <c r="E783" i="15"/>
  <c r="E771" i="15"/>
  <c r="E684" i="15"/>
  <c r="E652" i="15"/>
  <c r="E653" i="15"/>
  <c r="E654" i="15"/>
  <c r="E655" i="15"/>
  <c r="E651" i="15"/>
  <c r="E611" i="15"/>
  <c r="E612" i="15"/>
  <c r="E613" i="15"/>
  <c r="E614" i="15"/>
  <c r="E615" i="15"/>
  <c r="E616" i="15"/>
  <c r="E610" i="15"/>
  <c r="E565" i="15"/>
  <c r="E566" i="15"/>
  <c r="E567" i="15"/>
  <c r="E568" i="15"/>
  <c r="E569" i="15"/>
  <c r="E570" i="15"/>
  <c r="E571" i="15"/>
  <c r="E564" i="15"/>
  <c r="E517" i="15"/>
  <c r="E518" i="15"/>
  <c r="E519" i="15"/>
  <c r="E520" i="15"/>
  <c r="E521" i="15"/>
  <c r="E522" i="15"/>
  <c r="E523" i="15"/>
  <c r="E516" i="15"/>
  <c r="E465" i="15"/>
  <c r="E466" i="15"/>
  <c r="E467" i="15"/>
  <c r="E468" i="15"/>
  <c r="E469" i="15"/>
  <c r="E470" i="15"/>
  <c r="E471" i="15"/>
  <c r="E472" i="15"/>
  <c r="E473" i="15"/>
  <c r="E474" i="15"/>
  <c r="E475" i="15"/>
  <c r="E464" i="15"/>
  <c r="E398" i="15"/>
  <c r="E399" i="15"/>
  <c r="E400" i="15"/>
  <c r="E401" i="15"/>
  <c r="E402" i="15"/>
  <c r="E403" i="15"/>
  <c r="E404" i="15"/>
  <c r="E397" i="15"/>
  <c r="E352" i="15"/>
  <c r="E353" i="15"/>
  <c r="E354" i="15"/>
  <c r="E355" i="15"/>
  <c r="E356" i="15"/>
  <c r="E344" i="15"/>
  <c r="E345" i="15"/>
  <c r="E346" i="15"/>
  <c r="E347" i="15"/>
  <c r="E348" i="15"/>
  <c r="E349" i="15"/>
  <c r="E350" i="15"/>
  <c r="E351" i="15"/>
  <c r="E343" i="15"/>
  <c r="E249" i="15"/>
  <c r="E250" i="15"/>
  <c r="E251" i="15"/>
  <c r="E252" i="15"/>
  <c r="E253" i="15"/>
  <c r="E254" i="15"/>
  <c r="E255" i="15"/>
  <c r="E256" i="15"/>
  <c r="E257" i="15"/>
  <c r="E258" i="15"/>
  <c r="E259" i="15"/>
  <c r="E260" i="15"/>
  <c r="E248" i="15"/>
  <c r="E204" i="15"/>
  <c r="E205" i="15"/>
  <c r="E206" i="15"/>
  <c r="E207" i="15"/>
  <c r="E208" i="15"/>
  <c r="E209" i="15"/>
  <c r="E210" i="15"/>
  <c r="E211" i="15"/>
  <c r="E212" i="15"/>
  <c r="E213" i="15"/>
  <c r="E214" i="15"/>
  <c r="E203" i="15"/>
  <c r="E155" i="15"/>
  <c r="E156" i="15"/>
  <c r="E157" i="15"/>
  <c r="E158" i="15"/>
  <c r="E159" i="15"/>
  <c r="E160" i="15"/>
  <c r="E161" i="15"/>
  <c r="E162" i="15"/>
  <c r="E163" i="15"/>
  <c r="E164" i="15"/>
  <c r="E165" i="15"/>
  <c r="E166" i="15"/>
  <c r="E167" i="15"/>
  <c r="E168" i="15"/>
  <c r="E169" i="15"/>
  <c r="E170" i="15"/>
  <c r="E171" i="15"/>
  <c r="E172" i="15"/>
  <c r="E173" i="15"/>
  <c r="E174" i="15"/>
  <c r="E154" i="15"/>
  <c r="E221" i="14"/>
  <c r="E170" i="14"/>
  <c r="E169" i="14"/>
  <c r="E168" i="14"/>
  <c r="E167" i="14"/>
  <c r="E166" i="14"/>
  <c r="E165" i="14"/>
  <c r="E65" i="14"/>
  <c r="E66" i="14"/>
  <c r="E67" i="14"/>
  <c r="E68" i="14"/>
  <c r="E69" i="14"/>
  <c r="E70" i="14"/>
  <c r="E71" i="14"/>
  <c r="E72" i="14"/>
  <c r="E73" i="14"/>
  <c r="E74" i="14"/>
  <c r="E75" i="14"/>
  <c r="E76" i="14"/>
  <c r="E77" i="14"/>
  <c r="E78" i="14"/>
  <c r="E79" i="14"/>
  <c r="E80" i="14"/>
  <c r="E81" i="14"/>
  <c r="E82" i="14"/>
  <c r="E83" i="14"/>
  <c r="E84" i="14"/>
  <c r="E85" i="14"/>
  <c r="E86" i="14"/>
  <c r="E87" i="14"/>
  <c r="E88" i="14"/>
  <c r="E89" i="14"/>
  <c r="E90" i="14"/>
  <c r="E91" i="14"/>
  <c r="E92" i="14"/>
  <c r="E93" i="14"/>
  <c r="E94" i="14"/>
  <c r="E95" i="14"/>
  <c r="E96" i="14"/>
  <c r="E97" i="14"/>
  <c r="E98" i="14"/>
  <c r="E99" i="14"/>
  <c r="E100" i="14"/>
  <c r="E101" i="14"/>
  <c r="E102" i="14"/>
  <c r="E103" i="14"/>
  <c r="E104" i="14"/>
  <c r="E105" i="14"/>
  <c r="E106" i="14"/>
  <c r="E64" i="14"/>
  <c r="E1165" i="13"/>
  <c r="E1166" i="13"/>
  <c r="E1167" i="13"/>
  <c r="E1168" i="13"/>
  <c r="E1164" i="13"/>
  <c r="E1028" i="13"/>
  <c r="E1029" i="13"/>
  <c r="E1030" i="13"/>
  <c r="E1031" i="13"/>
  <c r="E1032" i="13"/>
  <c r="E1033" i="13"/>
  <c r="E1034" i="13"/>
  <c r="E1035" i="13"/>
  <c r="E1036" i="13"/>
  <c r="E1037" i="13"/>
  <c r="E1027" i="13"/>
  <c r="E977" i="13"/>
  <c r="E976" i="13"/>
  <c r="E890" i="13"/>
  <c r="E891" i="13"/>
  <c r="E892" i="13"/>
  <c r="E893" i="13"/>
  <c r="E894" i="13"/>
  <c r="E895" i="13"/>
  <c r="E896" i="13"/>
  <c r="E897" i="13"/>
  <c r="E898" i="13"/>
  <c r="E899" i="13"/>
  <c r="E900" i="13"/>
  <c r="E889" i="13"/>
  <c r="E799" i="13"/>
  <c r="E800" i="13"/>
  <c r="E801" i="13"/>
  <c r="E802" i="13"/>
  <c r="E803" i="13"/>
  <c r="E804" i="13"/>
  <c r="E805" i="13"/>
  <c r="E806" i="13"/>
  <c r="E807" i="13"/>
  <c r="E808" i="13"/>
  <c r="E798" i="13"/>
  <c r="E738" i="13"/>
  <c r="E739" i="13"/>
  <c r="E740" i="13"/>
  <c r="E741" i="13"/>
  <c r="E742" i="13"/>
  <c r="E743" i="13"/>
  <c r="E744" i="13"/>
  <c r="E737" i="13"/>
  <c r="E688" i="13"/>
  <c r="E689" i="13"/>
  <c r="E690" i="13"/>
  <c r="E691" i="13"/>
  <c r="E692" i="13"/>
  <c r="E693" i="13"/>
  <c r="E687" i="13"/>
  <c r="E618" i="13"/>
  <c r="E619" i="13"/>
  <c r="E620" i="13"/>
  <c r="E621" i="13"/>
  <c r="E622" i="13"/>
  <c r="E623" i="13"/>
  <c r="E617" i="13"/>
  <c r="E1106" i="12"/>
  <c r="E1105" i="12"/>
  <c r="E1084" i="12"/>
  <c r="E1026" i="12"/>
  <c r="E1027" i="12"/>
  <c r="E1028" i="12"/>
  <c r="E1029" i="12"/>
  <c r="E1030" i="12"/>
  <c r="E1031" i="12"/>
  <c r="E1032" i="12"/>
  <c r="E1033" i="12"/>
  <c r="E1034" i="12"/>
  <c r="E1035" i="12"/>
  <c r="E1036" i="12"/>
  <c r="E1037" i="12"/>
  <c r="E1038" i="12"/>
  <c r="E1039" i="12"/>
  <c r="E1040" i="12"/>
  <c r="E1041" i="12"/>
  <c r="E1042" i="12"/>
  <c r="E1043" i="12"/>
  <c r="E1044" i="12"/>
  <c r="E1045" i="12"/>
  <c r="E1046" i="12"/>
  <c r="E1047" i="12"/>
  <c r="E1048" i="12"/>
  <c r="E1049" i="12"/>
  <c r="E1050" i="12"/>
  <c r="E1051" i="12"/>
  <c r="E1052" i="12"/>
  <c r="E1053" i="12"/>
  <c r="E1054" i="12"/>
  <c r="E1055" i="12"/>
  <c r="E1056" i="12"/>
  <c r="E1057" i="12"/>
  <c r="E1058" i="12"/>
  <c r="E1059" i="12"/>
  <c r="E1060" i="12"/>
  <c r="E1061" i="12"/>
  <c r="E1062" i="12"/>
  <c r="E1063" i="12"/>
  <c r="E1025" i="12"/>
  <c r="E966" i="12"/>
  <c r="E967" i="12"/>
  <c r="E968" i="12"/>
  <c r="E969" i="12"/>
  <c r="E965" i="12"/>
  <c r="E944" i="12"/>
  <c r="E945" i="12"/>
  <c r="E943" i="12"/>
  <c r="E920" i="12"/>
  <c r="E921" i="12"/>
  <c r="E919" i="12"/>
  <c r="E897" i="12"/>
  <c r="E896" i="12"/>
  <c r="E895" i="12"/>
  <c r="E856" i="12" l="1"/>
  <c r="E857" i="12"/>
  <c r="E858" i="12"/>
  <c r="E859" i="12"/>
  <c r="E860" i="12"/>
  <c r="E861" i="12"/>
  <c r="E862" i="12"/>
  <c r="E863" i="12"/>
  <c r="E864" i="12"/>
  <c r="E865" i="12"/>
  <c r="E866" i="12"/>
  <c r="E867" i="12"/>
  <c r="E868" i="12"/>
  <c r="E869" i="12"/>
  <c r="E870" i="12"/>
  <c r="E871" i="12"/>
  <c r="E872" i="12"/>
  <c r="E873" i="12"/>
  <c r="E855" i="12"/>
  <c r="E816" i="12"/>
  <c r="E817" i="12"/>
  <c r="E818" i="12"/>
  <c r="E819" i="12"/>
  <c r="E815" i="12"/>
  <c r="E790" i="12"/>
  <c r="E791" i="12"/>
  <c r="E792" i="12"/>
  <c r="E793" i="12"/>
  <c r="E789" i="12"/>
  <c r="E764" i="12"/>
  <c r="E765" i="12"/>
  <c r="E766" i="12"/>
  <c r="E767" i="12"/>
  <c r="E763" i="12"/>
  <c r="E722" i="12"/>
  <c r="E723" i="12"/>
  <c r="E724" i="12"/>
  <c r="E725" i="12"/>
  <c r="E726" i="12"/>
  <c r="E727" i="12"/>
  <c r="E728" i="12"/>
  <c r="E729" i="12"/>
  <c r="E730" i="12"/>
  <c r="E731" i="12"/>
  <c r="E732" i="12"/>
  <c r="E733" i="12"/>
  <c r="E734" i="12"/>
  <c r="E735" i="12"/>
  <c r="E736" i="12"/>
  <c r="E737" i="12"/>
  <c r="E738" i="12"/>
  <c r="E739" i="12"/>
  <c r="E740" i="12"/>
  <c r="E741" i="12"/>
  <c r="E721" i="12"/>
  <c r="E664" i="12"/>
  <c r="E665" i="12"/>
  <c r="E666" i="12"/>
  <c r="E667" i="12"/>
  <c r="E668" i="12"/>
  <c r="E669" i="12"/>
  <c r="E670" i="12"/>
  <c r="E671" i="12"/>
  <c r="E672" i="12"/>
  <c r="E673" i="12"/>
  <c r="E674" i="12"/>
  <c r="E675" i="12"/>
  <c r="E676" i="12"/>
  <c r="E677" i="12"/>
  <c r="E678" i="12"/>
  <c r="E679" i="12"/>
  <c r="E680" i="12"/>
  <c r="E681" i="12"/>
  <c r="E682" i="12"/>
  <c r="E663" i="12"/>
  <c r="E614" i="12"/>
  <c r="E615" i="12"/>
  <c r="E616" i="12"/>
  <c r="E617" i="12"/>
  <c r="E618" i="12"/>
  <c r="E619" i="12"/>
  <c r="E620" i="12"/>
  <c r="E621" i="12"/>
  <c r="E622" i="12"/>
  <c r="E623" i="12"/>
  <c r="E624" i="12"/>
  <c r="E625" i="12"/>
  <c r="E626" i="12"/>
  <c r="E613" i="12"/>
  <c r="E582" i="12"/>
  <c r="E562" i="12"/>
  <c r="E563" i="12"/>
  <c r="E564" i="12"/>
  <c r="E561" i="12"/>
  <c r="E539" i="12"/>
  <c r="E540" i="12"/>
  <c r="E538" i="12"/>
  <c r="E512" i="12"/>
  <c r="E513" i="12"/>
  <c r="E514" i="12"/>
  <c r="E515" i="12"/>
  <c r="E516" i="12"/>
  <c r="E517" i="12"/>
  <c r="E518" i="12"/>
  <c r="E511" i="12"/>
  <c r="E483" i="12"/>
  <c r="E484" i="12"/>
  <c r="E485" i="12"/>
  <c r="E486" i="12"/>
  <c r="E482" i="12"/>
  <c r="E456" i="12"/>
  <c r="E457" i="12"/>
  <c r="E458" i="12"/>
  <c r="E459" i="12"/>
  <c r="E460" i="12"/>
  <c r="E455" i="12"/>
  <c r="E391" i="12"/>
  <c r="E392" i="12"/>
  <c r="E393" i="12"/>
  <c r="E394" i="12"/>
  <c r="E395" i="12"/>
  <c r="E396" i="12"/>
  <c r="E397" i="12"/>
  <c r="E398" i="12"/>
  <c r="E399" i="12"/>
  <c r="E400" i="12"/>
  <c r="E401" i="12"/>
  <c r="E402" i="12"/>
  <c r="E403" i="12"/>
  <c r="E404" i="12"/>
  <c r="E405" i="12"/>
  <c r="E406" i="12"/>
  <c r="E407" i="12"/>
  <c r="E408" i="12"/>
  <c r="E409" i="12"/>
  <c r="E410" i="12"/>
  <c r="E411" i="12"/>
  <c r="E412" i="12"/>
  <c r="E413" i="12"/>
  <c r="E414" i="12"/>
  <c r="E415" i="12"/>
  <c r="E416" i="12"/>
  <c r="E417" i="12"/>
  <c r="E418" i="12"/>
  <c r="E419" i="12"/>
  <c r="E420" i="12"/>
  <c r="E421" i="12"/>
  <c r="E422" i="12"/>
  <c r="E423" i="12"/>
  <c r="E424" i="12"/>
  <c r="E425" i="12"/>
  <c r="E426" i="12"/>
  <c r="E427" i="12"/>
  <c r="E428" i="12"/>
  <c r="E429" i="12"/>
  <c r="E430" i="12"/>
  <c r="E431" i="12"/>
  <c r="E432" i="12"/>
  <c r="E390" i="12"/>
  <c r="E282" i="12"/>
  <c r="E283" i="12"/>
  <c r="E284" i="12"/>
  <c r="E285" i="12"/>
  <c r="E286" i="12"/>
  <c r="E287" i="12"/>
  <c r="E288" i="12"/>
  <c r="E289" i="12"/>
  <c r="E290" i="12"/>
  <c r="E291" i="12"/>
  <c r="E292" i="12"/>
  <c r="E293" i="12"/>
  <c r="E294" i="12"/>
  <c r="E295" i="12"/>
  <c r="E296" i="12"/>
  <c r="E297" i="12"/>
  <c r="E298" i="12"/>
  <c r="E299" i="12"/>
  <c r="E300" i="12"/>
  <c r="E301" i="12"/>
  <c r="E302" i="12"/>
  <c r="E303" i="12"/>
  <c r="E304" i="12"/>
  <c r="E305" i="12"/>
  <c r="E306" i="12"/>
  <c r="E307" i="12"/>
  <c r="E308" i="12"/>
  <c r="E309" i="12"/>
  <c r="E310" i="12"/>
  <c r="E311" i="12"/>
  <c r="E312" i="12"/>
  <c r="E313" i="12"/>
  <c r="E314" i="12"/>
  <c r="E315" i="12"/>
  <c r="E316" i="12"/>
  <c r="E317" i="12"/>
  <c r="E318" i="12"/>
  <c r="E319" i="12"/>
  <c r="E320" i="12"/>
  <c r="E321" i="12"/>
  <c r="E322" i="12"/>
  <c r="E323" i="12"/>
  <c r="E324" i="12"/>
  <c r="E325" i="12"/>
  <c r="E326" i="12"/>
  <c r="E327" i="12"/>
  <c r="E328" i="12"/>
  <c r="E329" i="12"/>
  <c r="E330" i="12"/>
  <c r="E281" i="12"/>
  <c r="E158" i="12"/>
  <c r="E159" i="12"/>
  <c r="E160" i="12"/>
  <c r="E161" i="12"/>
  <c r="E162" i="12"/>
  <c r="E163" i="12"/>
  <c r="E164" i="12"/>
  <c r="E165" i="12"/>
  <c r="E166" i="12"/>
  <c r="E167" i="12"/>
  <c r="E168" i="12"/>
  <c r="E169" i="12"/>
  <c r="E170" i="12"/>
  <c r="E171" i="12"/>
  <c r="E172" i="12"/>
  <c r="E173" i="12"/>
  <c r="E174" i="12"/>
  <c r="E175" i="12"/>
  <c r="E176" i="12"/>
  <c r="E177" i="12"/>
  <c r="E178" i="12"/>
  <c r="E179" i="12"/>
  <c r="E180" i="12"/>
  <c r="E181" i="12"/>
  <c r="E182" i="12"/>
  <c r="E183" i="12"/>
  <c r="E184" i="12"/>
  <c r="E185" i="12"/>
  <c r="E186" i="12"/>
  <c r="E187" i="12"/>
  <c r="E188" i="12"/>
  <c r="E189" i="12"/>
  <c r="E190" i="12"/>
  <c r="E191" i="12"/>
  <c r="E192" i="12"/>
  <c r="E193" i="12"/>
  <c r="E194" i="12"/>
  <c r="E195" i="12"/>
  <c r="E196" i="12"/>
  <c r="E197" i="12"/>
  <c r="E198" i="12"/>
  <c r="E199" i="12"/>
  <c r="E200" i="12"/>
  <c r="E201" i="12"/>
  <c r="E202" i="12"/>
  <c r="E203" i="12"/>
  <c r="E204" i="12"/>
  <c r="E205" i="12"/>
  <c r="E206" i="12"/>
  <c r="E207" i="12"/>
  <c r="E208" i="12"/>
  <c r="E209" i="12"/>
  <c r="E210" i="12"/>
  <c r="E211" i="12"/>
  <c r="E212" i="12"/>
  <c r="E213" i="12"/>
  <c r="E157" i="12"/>
  <c r="E72" i="12"/>
  <c r="E73" i="12"/>
  <c r="E74" i="12"/>
  <c r="E75" i="12"/>
  <c r="E76" i="12"/>
  <c r="E77" i="12"/>
  <c r="E78" i="12"/>
  <c r="E79" i="12"/>
  <c r="E80" i="12"/>
  <c r="E71" i="12"/>
  <c r="E34" i="12"/>
  <c r="E35" i="12"/>
  <c r="E36" i="12"/>
  <c r="E37" i="12"/>
  <c r="E38" i="12"/>
  <c r="E39" i="12"/>
  <c r="E40" i="12"/>
  <c r="E41" i="12"/>
  <c r="E42" i="12"/>
  <c r="E43" i="12"/>
  <c r="E44" i="12"/>
  <c r="E45" i="12"/>
  <c r="E46" i="12"/>
  <c r="E33" i="12"/>
  <c r="E2674" i="1"/>
  <c r="E2675" i="1"/>
  <c r="E2676" i="1"/>
  <c r="E2677" i="1"/>
  <c r="E2678" i="1"/>
  <c r="E2679" i="1"/>
  <c r="E2680" i="1"/>
  <c r="E2681" i="1"/>
  <c r="E2682" i="1"/>
  <c r="E2683" i="1"/>
  <c r="E2684" i="1"/>
  <c r="E2685" i="1"/>
  <c r="E2686" i="1"/>
  <c r="E2687" i="1"/>
  <c r="E2688" i="1"/>
  <c r="E2689" i="1"/>
  <c r="E2690" i="1"/>
  <c r="E2691" i="1"/>
  <c r="E2692" i="1"/>
  <c r="E2693" i="1"/>
  <c r="E2694" i="1"/>
  <c r="E2673" i="1"/>
  <c r="E2592" i="1"/>
  <c r="E2593" i="1"/>
  <c r="E2594" i="1"/>
  <c r="E2595" i="1"/>
  <c r="E2596" i="1"/>
  <c r="E2597" i="1"/>
  <c r="E2598" i="1"/>
  <c r="E2599" i="1"/>
  <c r="E2600" i="1"/>
  <c r="E2601" i="1"/>
  <c r="E2602" i="1"/>
  <c r="E2603" i="1"/>
  <c r="E2604" i="1"/>
  <c r="E2605" i="1"/>
  <c r="E2606" i="1"/>
  <c r="E2607" i="1"/>
  <c r="E2608" i="1"/>
  <c r="E2609" i="1"/>
  <c r="E2610" i="1"/>
  <c r="E2611" i="1"/>
  <c r="E2612" i="1"/>
  <c r="E2613" i="1"/>
  <c r="E2614" i="1"/>
  <c r="E2615" i="1"/>
  <c r="E2616" i="1"/>
  <c r="E2617" i="1"/>
  <c r="E2618" i="1"/>
  <c r="E2619" i="1"/>
  <c r="E2620" i="1"/>
  <c r="E2621" i="1"/>
  <c r="E2622" i="1"/>
  <c r="E2623" i="1"/>
  <c r="E2591" i="1"/>
  <c r="E2499" i="1"/>
  <c r="E2500" i="1"/>
  <c r="E2501" i="1"/>
  <c r="E2502" i="1"/>
  <c r="E2503" i="1"/>
  <c r="E2504" i="1"/>
  <c r="E2505" i="1"/>
  <c r="E2506" i="1"/>
  <c r="E2507" i="1"/>
  <c r="E2508" i="1"/>
  <c r="E2509" i="1"/>
  <c r="E2510" i="1"/>
  <c r="E2511" i="1"/>
  <c r="E2512" i="1"/>
  <c r="E2513" i="1"/>
  <c r="E2514" i="1"/>
  <c r="E2515" i="1"/>
  <c r="E2516" i="1"/>
  <c r="E2517" i="1"/>
  <c r="E2518" i="1"/>
  <c r="E2498" i="1"/>
  <c r="E2444" i="1"/>
  <c r="E2445" i="1"/>
  <c r="E2446" i="1"/>
  <c r="E2447" i="1"/>
  <c r="E2448" i="1"/>
  <c r="E2449" i="1"/>
  <c r="E2450" i="1"/>
  <c r="E2439" i="1"/>
  <c r="E2440" i="1"/>
  <c r="E2441" i="1"/>
  <c r="E2442" i="1"/>
  <c r="E2443" i="1"/>
  <c r="E2438" i="1"/>
  <c r="E2401" i="1"/>
  <c r="E2402" i="1"/>
  <c r="E2403" i="1"/>
  <c r="E2404" i="1"/>
  <c r="E2405" i="1"/>
  <c r="E2406" i="1"/>
  <c r="E2407" i="1"/>
  <c r="E2408" i="1"/>
  <c r="E2400" i="1"/>
  <c r="E2331" i="1"/>
  <c r="E2332" i="1"/>
  <c r="E2333" i="1"/>
  <c r="E2334" i="1"/>
  <c r="E2335" i="1"/>
  <c r="E2336" i="1"/>
  <c r="E2337" i="1"/>
  <c r="E2330" i="1"/>
  <c r="E2236" i="1"/>
  <c r="E2237" i="1"/>
  <c r="E2238" i="1"/>
  <c r="E2239" i="1"/>
  <c r="E2240" i="1"/>
  <c r="E2241" i="1"/>
  <c r="E2242" i="1"/>
  <c r="E2243" i="1"/>
  <c r="E2244" i="1"/>
  <c r="E2245" i="1"/>
  <c r="E2246" i="1"/>
  <c r="E2247" i="1"/>
  <c r="E2248" i="1"/>
  <c r="E2249" i="1"/>
  <c r="E2250" i="1"/>
  <c r="E2251" i="1"/>
  <c r="E2252" i="1"/>
  <c r="E2253" i="1"/>
  <c r="E2254" i="1"/>
  <c r="E2255" i="1"/>
  <c r="E2256" i="1"/>
  <c r="E2257" i="1"/>
  <c r="E2258" i="1"/>
  <c r="E2259" i="1"/>
  <c r="E2260" i="1"/>
  <c r="E2261" i="1"/>
  <c r="E2262" i="1"/>
  <c r="E2263" i="1"/>
  <c r="E2264" i="1"/>
  <c r="E2265" i="1"/>
  <c r="E2266" i="1"/>
  <c r="E2267" i="1"/>
  <c r="E2268" i="1"/>
  <c r="E2269" i="1"/>
  <c r="E2270" i="1"/>
  <c r="E2271" i="1"/>
  <c r="E2272" i="1"/>
  <c r="E2273" i="1"/>
  <c r="E2274" i="1"/>
  <c r="E2275" i="1"/>
  <c r="E2276" i="1"/>
  <c r="E2277" i="1"/>
  <c r="E2278" i="1"/>
  <c r="E2279" i="1"/>
  <c r="E2280" i="1"/>
  <c r="E2281" i="1"/>
  <c r="E2282" i="1"/>
  <c r="E2283" i="1"/>
  <c r="E2217" i="1"/>
  <c r="E2218" i="1"/>
  <c r="E2219" i="1"/>
  <c r="E2220" i="1"/>
  <c r="E2221" i="1"/>
  <c r="E2222" i="1"/>
  <c r="E2223" i="1"/>
  <c r="E2224" i="1"/>
  <c r="E2225" i="1"/>
  <c r="E2226" i="1"/>
  <c r="E2227" i="1"/>
  <c r="E2228" i="1"/>
  <c r="E2229" i="1"/>
  <c r="E2230" i="1"/>
  <c r="E2231" i="1"/>
  <c r="E2232" i="1"/>
  <c r="E2233" i="1"/>
  <c r="E2234" i="1"/>
  <c r="E2235" i="1"/>
  <c r="E2216" i="1"/>
  <c r="E2047" i="1"/>
  <c r="E2046" i="1"/>
  <c r="E1949" i="1"/>
  <c r="E1950" i="1"/>
  <c r="E1951" i="1"/>
  <c r="E1952" i="1"/>
  <c r="E1953" i="1"/>
  <c r="E1954" i="1"/>
  <c r="E1955" i="1"/>
  <c r="E1956" i="1"/>
  <c r="E1957" i="1"/>
  <c r="E1958" i="1"/>
  <c r="E1959" i="1"/>
  <c r="E1960" i="1"/>
  <c r="E1961" i="1"/>
  <c r="E1962" i="1"/>
  <c r="E1963" i="1"/>
  <c r="E1964" i="1"/>
  <c r="E1965" i="1"/>
  <c r="E1966" i="1"/>
  <c r="E1967" i="1"/>
  <c r="E1968" i="1"/>
  <c r="E1969" i="1"/>
  <c r="E1970" i="1"/>
  <c r="E1971" i="1"/>
  <c r="E1972" i="1"/>
  <c r="E1973" i="1"/>
  <c r="E1974" i="1"/>
  <c r="E1975" i="1"/>
  <c r="E1976" i="1"/>
  <c r="E1977" i="1"/>
  <c r="E1978" i="1"/>
  <c r="E1979" i="1"/>
  <c r="E1980" i="1"/>
  <c r="E1981" i="1"/>
  <c r="E1982" i="1"/>
  <c r="E1983" i="1"/>
  <c r="E1984" i="1"/>
  <c r="E1985" i="1"/>
  <c r="E1986" i="1"/>
  <c r="E1987" i="1"/>
  <c r="E1988" i="1"/>
  <c r="E1989" i="1"/>
  <c r="E1990" i="1"/>
  <c r="E1991" i="1"/>
  <c r="E1992" i="1"/>
  <c r="E1993" i="1"/>
  <c r="E1994" i="1"/>
  <c r="E1995" i="1"/>
  <c r="E1996" i="1"/>
  <c r="E1997" i="1"/>
  <c r="E1998" i="1"/>
  <c r="E1999" i="1"/>
  <c r="E2000" i="1"/>
  <c r="E2001" i="1"/>
  <c r="E2002" i="1"/>
  <c r="E2003" i="1"/>
  <c r="E2004" i="1"/>
  <c r="E2005" i="1"/>
  <c r="E2006" i="1"/>
  <c r="E2007" i="1"/>
  <c r="E2008" i="1"/>
  <c r="E2009" i="1"/>
  <c r="E2010" i="1"/>
  <c r="E2011" i="1"/>
  <c r="E2012" i="1"/>
  <c r="E2013" i="1"/>
  <c r="E2014" i="1"/>
  <c r="E1948" i="1"/>
  <c r="E1756" i="1"/>
  <c r="E1757" i="1"/>
  <c r="E1758" i="1"/>
  <c r="E1759" i="1"/>
  <c r="E1760" i="1"/>
  <c r="E1761" i="1"/>
  <c r="E1762" i="1"/>
  <c r="E1763" i="1"/>
  <c r="E1764" i="1"/>
  <c r="E1765" i="1"/>
  <c r="E1766" i="1"/>
  <c r="E1767" i="1"/>
  <c r="E1768" i="1"/>
  <c r="E1769" i="1"/>
  <c r="E1770" i="1"/>
  <c r="E1771" i="1"/>
  <c r="E1772" i="1"/>
  <c r="E1773" i="1"/>
  <c r="E1774" i="1"/>
  <c r="E1775" i="1"/>
  <c r="E1776" i="1"/>
  <c r="E1777" i="1"/>
  <c r="E1778" i="1"/>
  <c r="E1779" i="1"/>
  <c r="E1780" i="1"/>
  <c r="E1781" i="1"/>
  <c r="E1782" i="1"/>
  <c r="E1783" i="1"/>
  <c r="E1784" i="1"/>
  <c r="E1785" i="1"/>
  <c r="E1786" i="1"/>
  <c r="E1787" i="1"/>
  <c r="E1788" i="1"/>
  <c r="E1789" i="1"/>
  <c r="E1790" i="1"/>
  <c r="E1791" i="1"/>
  <c r="E1792" i="1"/>
  <c r="E1793" i="1"/>
  <c r="E1794" i="1"/>
  <c r="E1795" i="1"/>
  <c r="E1796" i="1"/>
  <c r="E1797" i="1"/>
  <c r="E1798" i="1"/>
  <c r="E1799" i="1"/>
  <c r="E1800" i="1"/>
  <c r="E1801" i="1"/>
  <c r="E1802" i="1"/>
  <c r="E1803" i="1"/>
  <c r="E1804" i="1"/>
  <c r="E1805" i="1"/>
  <c r="E1806" i="1"/>
  <c r="E1807" i="1"/>
  <c r="E1808" i="1"/>
  <c r="E1809" i="1"/>
  <c r="E1810" i="1"/>
  <c r="E1811" i="1"/>
  <c r="E1812" i="1"/>
  <c r="E1813" i="1"/>
  <c r="E1814" i="1"/>
  <c r="E1815" i="1"/>
  <c r="E1816" i="1"/>
  <c r="E1817" i="1"/>
  <c r="E1818" i="1"/>
  <c r="E1819" i="1"/>
  <c r="E1820" i="1"/>
  <c r="E1821" i="1"/>
  <c r="E1822" i="1"/>
  <c r="E1823" i="1"/>
  <c r="E1824" i="1"/>
  <c r="E1825" i="1"/>
  <c r="E1826" i="1"/>
  <c r="E1827" i="1"/>
  <c r="E1828" i="1"/>
  <c r="E1829" i="1"/>
  <c r="E1830" i="1"/>
  <c r="E1831" i="1"/>
  <c r="E1755" i="1"/>
  <c r="E1561" i="1"/>
  <c r="E1562" i="1"/>
  <c r="E1563" i="1"/>
  <c r="E1564" i="1"/>
  <c r="E1565" i="1"/>
  <c r="E1566" i="1"/>
  <c r="E1567" i="1"/>
  <c r="E1568" i="1"/>
  <c r="E1569" i="1"/>
  <c r="E1570" i="1"/>
  <c r="E1571" i="1"/>
  <c r="E1572" i="1"/>
  <c r="E1573" i="1"/>
  <c r="E1574" i="1"/>
  <c r="E1510" i="1"/>
  <c r="E1511" i="1"/>
  <c r="E1512" i="1"/>
  <c r="E1513" i="1"/>
  <c r="E1514" i="1"/>
  <c r="E1515" i="1"/>
  <c r="E1516" i="1"/>
  <c r="E1517" i="1"/>
  <c r="E1518" i="1"/>
  <c r="E1519" i="1"/>
  <c r="E1520" i="1"/>
  <c r="E1521" i="1"/>
  <c r="E1522" i="1"/>
  <c r="E1523" i="1"/>
  <c r="E1524" i="1"/>
  <c r="E1525" i="1"/>
  <c r="E1526" i="1"/>
  <c r="E1527" i="1"/>
  <c r="E1528" i="1"/>
  <c r="E1529" i="1"/>
  <c r="E1530" i="1"/>
  <c r="E1531" i="1"/>
  <c r="E1532" i="1"/>
  <c r="E1533" i="1"/>
  <c r="E1534" i="1"/>
  <c r="E1535" i="1"/>
  <c r="E1536" i="1"/>
  <c r="E1537" i="1"/>
  <c r="E1538" i="1"/>
  <c r="E1539" i="1"/>
  <c r="E1540" i="1"/>
  <c r="E1541" i="1"/>
  <c r="E1542" i="1"/>
  <c r="E1543" i="1"/>
  <c r="E1544" i="1"/>
  <c r="E1545" i="1"/>
  <c r="E1546" i="1"/>
  <c r="E1547" i="1"/>
  <c r="E1548" i="1"/>
  <c r="E1549" i="1"/>
  <c r="E1550" i="1"/>
  <c r="E1551" i="1"/>
  <c r="E1552" i="1"/>
  <c r="E1553" i="1"/>
  <c r="E1554" i="1"/>
  <c r="E1555" i="1"/>
  <c r="E1556" i="1"/>
  <c r="E1557" i="1"/>
  <c r="E1558" i="1"/>
  <c r="E1559" i="1"/>
  <c r="E1560" i="1"/>
  <c r="E1499" i="1"/>
  <c r="E1500" i="1"/>
  <c r="E1501" i="1"/>
  <c r="E1502" i="1"/>
  <c r="E1503" i="1"/>
  <c r="E1504" i="1"/>
  <c r="E1505" i="1"/>
  <c r="E1506" i="1"/>
  <c r="E1507" i="1"/>
  <c r="E1508" i="1"/>
  <c r="E1509" i="1"/>
  <c r="E1498" i="1"/>
  <c r="E1313" i="1"/>
  <c r="E1314" i="1"/>
  <c r="E1315" i="1"/>
  <c r="E1316" i="1"/>
  <c r="E1312" i="1"/>
  <c r="E1269" i="1"/>
  <c r="E1270" i="1"/>
  <c r="E1271" i="1"/>
  <c r="E1272" i="1"/>
  <c r="E1273" i="1"/>
  <c r="E1274" i="1"/>
  <c r="E1268" i="1"/>
  <c r="E1221" i="1"/>
  <c r="E1222" i="1"/>
  <c r="E1223" i="1"/>
  <c r="E1224" i="1"/>
  <c r="E1225" i="1"/>
  <c r="E1226" i="1"/>
  <c r="E1220" i="1"/>
  <c r="E1156" i="1"/>
  <c r="E1157" i="1"/>
  <c r="E1158" i="1"/>
  <c r="E1159" i="1"/>
  <c r="E1160" i="1"/>
  <c r="E1161" i="1"/>
  <c r="E1162" i="1"/>
  <c r="E1163" i="1"/>
  <c r="E1164" i="1"/>
  <c r="E1165" i="1"/>
  <c r="E1155" i="1"/>
  <c r="E1077" i="1"/>
  <c r="E1078" i="1"/>
  <c r="E1079" i="1"/>
  <c r="E1080" i="1"/>
  <c r="E1081" i="1"/>
  <c r="E1082" i="1"/>
  <c r="E1083" i="1"/>
  <c r="E1084" i="1"/>
  <c r="E1076" i="1"/>
  <c r="E1023" i="1"/>
  <c r="E1024" i="1"/>
  <c r="E1025" i="1"/>
  <c r="E1026" i="1"/>
  <c r="E1027" i="1"/>
  <c r="E1028" i="1"/>
  <c r="E1029" i="1"/>
  <c r="E1022" i="1"/>
  <c r="E947" i="1"/>
  <c r="E946" i="1"/>
  <c r="E913" i="1"/>
  <c r="E912" i="1"/>
  <c r="E878" i="1"/>
  <c r="E877" i="1"/>
  <c r="E844" i="1"/>
  <c r="E843" i="1"/>
  <c r="E599" i="1"/>
  <c r="E600" i="1"/>
  <c r="E598" i="1"/>
  <c r="E557" i="1"/>
  <c r="E558" i="1"/>
  <c r="E559" i="1"/>
  <c r="E560" i="1"/>
  <c r="E561" i="1"/>
  <c r="E562" i="1"/>
  <c r="E563" i="1"/>
  <c r="E564" i="1"/>
  <c r="E556" i="1"/>
  <c r="E481" i="1"/>
  <c r="E482" i="1"/>
  <c r="E483" i="1"/>
  <c r="E484" i="1"/>
  <c r="E485" i="1"/>
  <c r="E486" i="1"/>
  <c r="E487" i="1"/>
  <c r="E488" i="1"/>
  <c r="E489" i="1"/>
  <c r="E490" i="1"/>
  <c r="E480" i="1"/>
  <c r="E401" i="1"/>
  <c r="E402" i="1"/>
  <c r="E403" i="1"/>
  <c r="E404" i="1"/>
  <c r="E405" i="1"/>
  <c r="E406" i="1"/>
  <c r="E407" i="1"/>
  <c r="E408" i="1"/>
  <c r="E409" i="1"/>
  <c r="E410" i="1"/>
  <c r="E400" i="1"/>
  <c r="E350" i="1"/>
  <c r="E349" i="1"/>
  <c r="E348" i="1"/>
  <c r="E347" i="1"/>
  <c r="E346" i="1"/>
  <c r="E345" i="1"/>
  <c r="E344" i="1"/>
  <c r="E343" i="1"/>
  <c r="E342" i="1"/>
  <c r="E341" i="1"/>
  <c r="E340" i="1"/>
  <c r="E339" i="1"/>
  <c r="E338" i="1"/>
  <c r="E337" i="1"/>
  <c r="E336" i="1"/>
  <c r="E335" i="1"/>
  <c r="E334" i="1"/>
  <c r="E333" i="1"/>
  <c r="E332" i="1"/>
  <c r="E331" i="1"/>
  <c r="E196" i="1"/>
  <c r="E197" i="1"/>
  <c r="E198" i="1"/>
  <c r="E199" i="1"/>
  <c r="E200" i="1"/>
  <c r="E201" i="1"/>
  <c r="E202" i="1"/>
  <c r="E203" i="1"/>
  <c r="E204" i="1"/>
  <c r="E205" i="1"/>
  <c r="E206" i="1"/>
  <c r="E207" i="1"/>
  <c r="E208" i="1"/>
  <c r="E209" i="1"/>
  <c r="E210" i="1"/>
  <c r="E211" i="1"/>
  <c r="E212" i="1"/>
  <c r="E213" i="1"/>
  <c r="E214" i="1"/>
  <c r="E215" i="1"/>
  <c r="E195" i="1"/>
  <c r="E53" i="15"/>
  <c r="E54" i="15"/>
  <c r="E55" i="15"/>
  <c r="E56" i="15"/>
  <c r="E57" i="15"/>
  <c r="E58" i="15"/>
  <c r="E59" i="15"/>
  <c r="E60" i="15"/>
  <c r="E61" i="15"/>
  <c r="E62" i="15"/>
  <c r="E63" i="15"/>
  <c r="E64" i="15"/>
  <c r="E65" i="15"/>
  <c r="E66" i="15"/>
  <c r="E67" i="15"/>
  <c r="E68" i="15"/>
  <c r="E69" i="15"/>
  <c r="E70" i="15"/>
  <c r="E71" i="15"/>
  <c r="E72" i="15"/>
  <c r="E73" i="15"/>
  <c r="E74" i="15"/>
  <c r="E75" i="15"/>
  <c r="E76" i="15"/>
  <c r="E77" i="15"/>
  <c r="E78" i="15"/>
  <c r="E52" i="15"/>
  <c r="E70" i="1"/>
  <c r="E71" i="1"/>
  <c r="E72" i="1"/>
  <c r="E73" i="1"/>
  <c r="E74" i="1"/>
  <c r="E75" i="1"/>
  <c r="E76" i="1"/>
  <c r="E77" i="1"/>
  <c r="E78" i="1"/>
  <c r="E79" i="1"/>
  <c r="E80" i="1"/>
  <c r="E81" i="1"/>
  <c r="E82" i="1"/>
  <c r="E83" i="1"/>
  <c r="E84" i="1"/>
  <c r="E85" i="1"/>
  <c r="E86" i="1"/>
  <c r="E87" i="1"/>
  <c r="E88" i="1"/>
  <c r="E89" i="1"/>
  <c r="H21" i="16" l="1"/>
  <c r="H309" i="216"/>
  <c r="H310" i="216"/>
  <c r="F300" i="216"/>
  <c r="H304" i="216"/>
  <c r="H259" i="216"/>
  <c r="F278" i="16" l="1"/>
  <c r="G110" i="9" l="1"/>
  <c r="F424" i="18" l="1"/>
  <c r="F411" i="18"/>
  <c r="F229" i="5"/>
  <c r="E88" i="222" l="1"/>
  <c r="E89" i="222"/>
  <c r="E90" i="222"/>
  <c r="E91" i="222"/>
  <c r="E92" i="222"/>
  <c r="E93" i="222"/>
  <c r="E94" i="222"/>
  <c r="E95" i="222"/>
  <c r="E96" i="222"/>
  <c r="E97" i="222"/>
  <c r="E98" i="222"/>
  <c r="E99" i="222"/>
  <c r="E100" i="222"/>
  <c r="E101" i="222"/>
  <c r="E102" i="222"/>
  <c r="E103" i="222"/>
  <c r="E104" i="222"/>
  <c r="E105" i="222"/>
  <c r="E106" i="222"/>
  <c r="E107" i="222"/>
  <c r="E108" i="222"/>
  <c r="E109" i="222"/>
  <c r="E110" i="222"/>
  <c r="E111" i="222"/>
  <c r="E112" i="222"/>
  <c r="E113" i="222"/>
  <c r="E114" i="222"/>
  <c r="E115" i="222"/>
  <c r="E116" i="222"/>
  <c r="E117" i="222"/>
  <c r="E118" i="222"/>
  <c r="E119" i="222"/>
  <c r="E120" i="222"/>
  <c r="E121" i="222"/>
  <c r="E122" i="222"/>
  <c r="E123" i="222"/>
  <c r="E124" i="222"/>
  <c r="E125" i="222"/>
  <c r="E126" i="222"/>
  <c r="E127" i="222"/>
  <c r="E128" i="222"/>
  <c r="E129" i="222"/>
  <c r="E130" i="222"/>
  <c r="E131" i="222"/>
  <c r="E132" i="222"/>
  <c r="E133" i="222"/>
  <c r="E134" i="222"/>
  <c r="E135" i="222"/>
  <c r="E136" i="222"/>
  <c r="E137" i="222"/>
  <c r="E138" i="222"/>
  <c r="E139" i="222"/>
  <c r="E140" i="222"/>
  <c r="E141" i="222"/>
  <c r="E142" i="222"/>
  <c r="E143" i="222"/>
  <c r="E144" i="222"/>
  <c r="E145" i="222"/>
  <c r="E146" i="222"/>
  <c r="E147" i="222"/>
  <c r="E148" i="222"/>
  <c r="E149" i="222"/>
  <c r="E150" i="222"/>
  <c r="E151" i="222"/>
  <c r="E152" i="222"/>
  <c r="E153" i="222"/>
  <c r="H228" i="216" l="1"/>
  <c r="H236" i="216"/>
  <c r="H233" i="216"/>
  <c r="H232" i="216"/>
  <c r="E633" i="13" l="1"/>
  <c r="F660" i="4" l="1"/>
  <c r="F77" i="4"/>
  <c r="F345" i="4"/>
  <c r="F1264" i="222"/>
  <c r="F1250" i="222"/>
  <c r="F1174" i="1" l="1"/>
  <c r="E1140" i="1"/>
  <c r="E1145" i="1"/>
  <c r="E1929" i="1"/>
  <c r="F710" i="16" l="1"/>
  <c r="F92" i="9"/>
  <c r="G304" i="216" l="1"/>
  <c r="H329" i="216" l="1"/>
  <c r="G145" i="14" l="1"/>
  <c r="H145" i="14" s="1"/>
  <c r="F195" i="9"/>
  <c r="F218" i="9"/>
  <c r="E1136" i="1" l="1"/>
  <c r="E1137" i="1"/>
  <c r="E1138" i="1"/>
  <c r="E1139" i="1"/>
  <c r="E1141" i="1"/>
  <c r="E1142" i="1"/>
  <c r="E1143" i="1"/>
  <c r="E1144" i="1"/>
  <c r="E1135" i="1"/>
  <c r="F1154" i="1"/>
  <c r="F1134" i="1"/>
  <c r="F1093" i="1" l="1"/>
  <c r="F2346" i="1" l="1"/>
  <c r="F916" i="15" l="1"/>
  <c r="E941" i="4" l="1"/>
  <c r="E940" i="4"/>
  <c r="F949" i="4"/>
  <c r="F939" i="4"/>
  <c r="F928" i="4"/>
  <c r="E1325" i="222"/>
  <c r="E1326" i="222"/>
  <c r="E1324" i="222"/>
  <c r="F1323" i="222"/>
  <c r="F616" i="13"/>
  <c r="E609" i="222" l="1"/>
  <c r="E1008" i="1"/>
  <c r="E1121" i="4"/>
  <c r="E2441" i="15"/>
  <c r="E2389" i="15"/>
  <c r="E778" i="13"/>
  <c r="E572" i="13"/>
  <c r="G394" i="13"/>
  <c r="E1725" i="1" l="1"/>
  <c r="E1729" i="1"/>
  <c r="E1891" i="15" l="1"/>
  <c r="E2440" i="15" l="1"/>
  <c r="E2439" i="15"/>
  <c r="E2438" i="15"/>
  <c r="E2437" i="15"/>
  <c r="E2436" i="15"/>
  <c r="E2435" i="15"/>
  <c r="E2434" i="15"/>
  <c r="E2433" i="15"/>
  <c r="E2432" i="15"/>
  <c r="E2431" i="15"/>
  <c r="E2430" i="15"/>
  <c r="E2429" i="15"/>
  <c r="E2428" i="15"/>
  <c r="E2427" i="15"/>
  <c r="E2426" i="15"/>
  <c r="E2425" i="15"/>
  <c r="E2424" i="15"/>
  <c r="E2423" i="15"/>
  <c r="E2422" i="15"/>
  <c r="E2421" i="15"/>
  <c r="E2420" i="15"/>
  <c r="E2419" i="15"/>
  <c r="E2418" i="15"/>
  <c r="E2417" i="15"/>
  <c r="E2416" i="15"/>
  <c r="E2415" i="15"/>
  <c r="E2414" i="15"/>
  <c r="E2413" i="15"/>
  <c r="E2412" i="15"/>
  <c r="E2411" i="15"/>
  <c r="E2410" i="15"/>
  <c r="E2409" i="15"/>
  <c r="E2408" i="15"/>
  <c r="E2407" i="15"/>
  <c r="E2406" i="15"/>
  <c r="E2405" i="15"/>
  <c r="E2404" i="15"/>
  <c r="E2403" i="15"/>
  <c r="E2402" i="15"/>
  <c r="E2401" i="15"/>
  <c r="E2400" i="15"/>
  <c r="E2399" i="15"/>
  <c r="E2398" i="15"/>
  <c r="E2397" i="15"/>
  <c r="E2396" i="15"/>
  <c r="E2395" i="15"/>
  <c r="E2394" i="15"/>
  <c r="E2393" i="15"/>
  <c r="E2392" i="15"/>
  <c r="E2391" i="15"/>
  <c r="E2390" i="15"/>
  <c r="E2388" i="15"/>
  <c r="E2387" i="15"/>
  <c r="E2386" i="15"/>
  <c r="E2385" i="15"/>
  <c r="E2384" i="15"/>
  <c r="E2383" i="15"/>
  <c r="E2382" i="15"/>
  <c r="E2381" i="15"/>
  <c r="E2380" i="15"/>
  <c r="E2379" i="15"/>
  <c r="E2378" i="15"/>
  <c r="E2377" i="15"/>
  <c r="E2376" i="15"/>
  <c r="E2375" i="15"/>
  <c r="E2374" i="15"/>
  <c r="E2373" i="15"/>
  <c r="E2372" i="15"/>
  <c r="E2371" i="15"/>
  <c r="E2370" i="15"/>
  <c r="E2369" i="15"/>
  <c r="E2368" i="15"/>
  <c r="E2367" i="15"/>
  <c r="E2366" i="15"/>
  <c r="E491" i="13" l="1"/>
  <c r="E480" i="13"/>
  <c r="F2497" i="1" l="1"/>
  <c r="E1918" i="1"/>
  <c r="E1917" i="1"/>
  <c r="F1311" i="1"/>
  <c r="F1267" i="1"/>
  <c r="F1219" i="1"/>
  <c r="E975" i="1"/>
  <c r="E1357" i="222" l="1"/>
  <c r="E1356" i="222"/>
  <c r="E963" i="222" l="1"/>
  <c r="E958" i="222"/>
  <c r="E1004" i="222" l="1"/>
  <c r="E1003" i="222"/>
  <c r="E1005" i="222"/>
  <c r="E927" i="222"/>
  <c r="E703" i="222" l="1"/>
  <c r="E704" i="222"/>
  <c r="E705" i="222"/>
  <c r="E706" i="222"/>
  <c r="E707" i="222"/>
  <c r="E708" i="222"/>
  <c r="E709" i="222"/>
  <c r="E710" i="222"/>
  <c r="E695" i="222"/>
  <c r="E696" i="222"/>
  <c r="E697" i="222"/>
  <c r="E698" i="222"/>
  <c r="E699" i="222"/>
  <c r="E700" i="222"/>
  <c r="E701" i="222"/>
  <c r="E702" i="222"/>
  <c r="E690" i="222"/>
  <c r="E691" i="222"/>
  <c r="E692" i="222"/>
  <c r="E693" i="222"/>
  <c r="E694" i="222"/>
  <c r="E686" i="222"/>
  <c r="E687" i="222"/>
  <c r="E688" i="222"/>
  <c r="E689" i="222"/>
  <c r="E685" i="222"/>
  <c r="E684" i="222"/>
  <c r="E683" i="222"/>
  <c r="E682" i="222"/>
  <c r="E681" i="222"/>
  <c r="E680" i="222"/>
  <c r="E679" i="222"/>
  <c r="E678" i="222"/>
  <c r="E538" i="222"/>
  <c r="E539" i="222"/>
  <c r="E540" i="222"/>
  <c r="E541" i="222"/>
  <c r="E542" i="222"/>
  <c r="E543" i="222"/>
  <c r="E533" i="222"/>
  <c r="E534" i="222"/>
  <c r="E535" i="222"/>
  <c r="E536" i="222"/>
  <c r="E537" i="222"/>
  <c r="E532" i="222"/>
  <c r="E529" i="222"/>
  <c r="E530" i="222"/>
  <c r="E531" i="222"/>
  <c r="E523" i="222"/>
  <c r="E524" i="222"/>
  <c r="E525" i="222"/>
  <c r="E526" i="222"/>
  <c r="E527" i="222"/>
  <c r="E528" i="222"/>
  <c r="E517" i="222"/>
  <c r="E518" i="222"/>
  <c r="E519" i="222"/>
  <c r="E520" i="222"/>
  <c r="E521" i="222"/>
  <c r="E522" i="222"/>
  <c r="E516" i="222"/>
  <c r="E515" i="222"/>
  <c r="E511" i="222"/>
  <c r="E510" i="222"/>
  <c r="E508" i="222"/>
  <c r="E503" i="222"/>
  <c r="E501" i="222"/>
  <c r="E475" i="222"/>
  <c r="E472" i="222"/>
  <c r="E454" i="222"/>
  <c r="E453" i="222"/>
  <c r="E443" i="222"/>
  <c r="E544" i="222"/>
  <c r="E442" i="222"/>
  <c r="F217" i="14" l="1"/>
  <c r="F164" i="14"/>
  <c r="E1378" i="222" l="1"/>
  <c r="E1358" i="222"/>
  <c r="E996" i="222"/>
  <c r="E997" i="222"/>
  <c r="E998" i="222"/>
  <c r="E999" i="222"/>
  <c r="E1000" i="222"/>
  <c r="E1001" i="222"/>
  <c r="E1002" i="222"/>
  <c r="E995" i="222"/>
  <c r="E959" i="222"/>
  <c r="E960" i="222"/>
  <c r="E961" i="222"/>
  <c r="E962" i="222"/>
  <c r="E964" i="222"/>
  <c r="E965" i="222"/>
  <c r="E917" i="222"/>
  <c r="E918" i="222"/>
  <c r="E919" i="222"/>
  <c r="E920" i="222"/>
  <c r="E921" i="222"/>
  <c r="E922" i="222"/>
  <c r="E923" i="222"/>
  <c r="E924" i="222"/>
  <c r="E925" i="222"/>
  <c r="E926" i="222"/>
  <c r="E928" i="222"/>
  <c r="E929" i="222"/>
  <c r="E916" i="222"/>
  <c r="E871" i="222"/>
  <c r="E872" i="222"/>
  <c r="E873" i="222"/>
  <c r="E874" i="222"/>
  <c r="E875" i="222"/>
  <c r="E876" i="222"/>
  <c r="E877" i="222"/>
  <c r="E878" i="222"/>
  <c r="E879" i="222"/>
  <c r="E880" i="222"/>
  <c r="E881" i="222"/>
  <c r="E882" i="222"/>
  <c r="E870" i="222"/>
  <c r="E829" i="222"/>
  <c r="E830" i="222"/>
  <c r="E831" i="222"/>
  <c r="E832" i="222"/>
  <c r="E833" i="222"/>
  <c r="E834" i="222"/>
  <c r="E835" i="222"/>
  <c r="E836" i="222"/>
  <c r="E837" i="222"/>
  <c r="E838" i="222"/>
  <c r="E828" i="222"/>
  <c r="E792" i="222"/>
  <c r="E793" i="222"/>
  <c r="E794" i="222"/>
  <c r="E795" i="222"/>
  <c r="E796" i="222"/>
  <c r="E797" i="222"/>
  <c r="E798" i="222"/>
  <c r="E791" i="222"/>
  <c r="E763" i="222"/>
  <c r="E764" i="222"/>
  <c r="E762" i="222"/>
  <c r="E736" i="222"/>
  <c r="E737" i="222"/>
  <c r="E738" i="222"/>
  <c r="E739" i="222"/>
  <c r="E740" i="222"/>
  <c r="E735" i="222"/>
  <c r="E674" i="222"/>
  <c r="E675" i="222"/>
  <c r="E676" i="222"/>
  <c r="E677" i="222"/>
  <c r="E673" i="222"/>
  <c r="E590" i="222"/>
  <c r="E591" i="222"/>
  <c r="E592" i="222"/>
  <c r="E593" i="222"/>
  <c r="E594" i="222"/>
  <c r="E595" i="222"/>
  <c r="E596" i="222"/>
  <c r="E597" i="222"/>
  <c r="E598" i="222"/>
  <c r="E599" i="222"/>
  <c r="E600" i="222"/>
  <c r="E601" i="222"/>
  <c r="E602" i="222"/>
  <c r="E603" i="222"/>
  <c r="E604" i="222"/>
  <c r="E605" i="222"/>
  <c r="E606" i="222"/>
  <c r="E607" i="222"/>
  <c r="E608" i="222"/>
  <c r="E589" i="222"/>
  <c r="E444" i="222"/>
  <c r="E445" i="222"/>
  <c r="E446" i="222"/>
  <c r="E447" i="222"/>
  <c r="E448" i="222"/>
  <c r="E449" i="222"/>
  <c r="E450" i="222"/>
  <c r="E451" i="222"/>
  <c r="E452" i="222"/>
  <c r="E455" i="222"/>
  <c r="E456" i="222"/>
  <c r="E457" i="222"/>
  <c r="E458" i="222"/>
  <c r="E459" i="222"/>
  <c r="E460" i="222"/>
  <c r="E461" i="222"/>
  <c r="E462" i="222"/>
  <c r="E463" i="222"/>
  <c r="E464" i="222"/>
  <c r="E465" i="222"/>
  <c r="E466" i="222"/>
  <c r="E467" i="222"/>
  <c r="E468" i="222"/>
  <c r="E469" i="222"/>
  <c r="E470" i="222"/>
  <c r="E471" i="222"/>
  <c r="E473" i="222"/>
  <c r="E474" i="222"/>
  <c r="E476" i="222"/>
  <c r="E477" i="222"/>
  <c r="E478" i="222"/>
  <c r="E479" i="222"/>
  <c r="E480" i="222"/>
  <c r="E481" i="222"/>
  <c r="E482" i="222"/>
  <c r="E483" i="222"/>
  <c r="E484" i="222"/>
  <c r="E485" i="222"/>
  <c r="E486" i="222"/>
  <c r="E487" i="222"/>
  <c r="E488" i="222"/>
  <c r="E489" i="222"/>
  <c r="E490" i="222"/>
  <c r="E491" i="222"/>
  <c r="E492" i="222"/>
  <c r="E493" i="222"/>
  <c r="E494" i="222"/>
  <c r="E495" i="222"/>
  <c r="E496" i="222"/>
  <c r="E497" i="222"/>
  <c r="E498" i="222"/>
  <c r="E499" i="222"/>
  <c r="E500" i="222"/>
  <c r="E502" i="222"/>
  <c r="E504" i="222"/>
  <c r="E505" i="222"/>
  <c r="E506" i="222"/>
  <c r="E507" i="222"/>
  <c r="E509" i="222"/>
  <c r="E512" i="222"/>
  <c r="E513" i="222"/>
  <c r="E514" i="222"/>
  <c r="E245" i="222"/>
  <c r="E246" i="222"/>
  <c r="E247" i="222"/>
  <c r="E248" i="222"/>
  <c r="E249" i="222"/>
  <c r="E250" i="222"/>
  <c r="E251" i="222"/>
  <c r="E252" i="222"/>
  <c r="E253" i="222"/>
  <c r="E254" i="222"/>
  <c r="E255" i="222"/>
  <c r="E256" i="222"/>
  <c r="E257" i="222"/>
  <c r="E258" i="222"/>
  <c r="E259" i="222"/>
  <c r="E260" i="222"/>
  <c r="E261" i="222"/>
  <c r="E262" i="222"/>
  <c r="E263" i="222"/>
  <c r="E264" i="222"/>
  <c r="E265" i="222"/>
  <c r="E266" i="222"/>
  <c r="E267" i="222"/>
  <c r="E268" i="222"/>
  <c r="E269" i="222"/>
  <c r="E270" i="222"/>
  <c r="E271" i="222"/>
  <c r="E272" i="222"/>
  <c r="E273" i="222"/>
  <c r="E274" i="222"/>
  <c r="E275" i="222"/>
  <c r="E276" i="222"/>
  <c r="E277" i="222"/>
  <c r="E278" i="222"/>
  <c r="E279" i="222"/>
  <c r="E280" i="222"/>
  <c r="E281" i="222"/>
  <c r="E282" i="222"/>
  <c r="E283" i="222"/>
  <c r="E284" i="222"/>
  <c r="E285" i="222"/>
  <c r="E286" i="222"/>
  <c r="E287" i="222"/>
  <c r="E288" i="222"/>
  <c r="E289" i="222"/>
  <c r="E290" i="222"/>
  <c r="E291" i="222"/>
  <c r="E292" i="222"/>
  <c r="E293" i="222"/>
  <c r="E294" i="222"/>
  <c r="E295" i="222"/>
  <c r="E296" i="222"/>
  <c r="E297" i="222"/>
  <c r="E298" i="222"/>
  <c r="E299" i="222"/>
  <c r="E300" i="222"/>
  <c r="E301" i="222"/>
  <c r="E302" i="222"/>
  <c r="E303" i="222"/>
  <c r="E304" i="222"/>
  <c r="E305" i="222"/>
  <c r="E306" i="222"/>
  <c r="E307" i="222"/>
  <c r="E308" i="222"/>
  <c r="E309" i="222"/>
  <c r="E310" i="222"/>
  <c r="E311" i="222"/>
  <c r="E312" i="222"/>
  <c r="E313" i="222"/>
  <c r="E314" i="222"/>
  <c r="E244" i="222"/>
  <c r="E154" i="222"/>
  <c r="G880" i="2" l="1"/>
  <c r="E1093" i="4" l="1"/>
  <c r="E1016" i="4"/>
  <c r="E1015" i="4"/>
  <c r="E1014" i="4"/>
  <c r="E979" i="4"/>
  <c r="E976" i="4"/>
  <c r="E904" i="4"/>
  <c r="E902" i="4"/>
  <c r="E899" i="4"/>
  <c r="E857" i="4"/>
  <c r="E856" i="4"/>
  <c r="E855" i="4"/>
  <c r="E852" i="4"/>
  <c r="E851" i="4"/>
  <c r="E809" i="4"/>
  <c r="E807" i="4"/>
  <c r="E805" i="4"/>
  <c r="E803" i="4"/>
  <c r="E762" i="4"/>
  <c r="E761" i="4"/>
  <c r="E760" i="4"/>
  <c r="E759" i="4"/>
  <c r="E758" i="4"/>
  <c r="E611" i="4"/>
  <c r="E609" i="4"/>
  <c r="E605" i="4"/>
  <c r="E544" i="4"/>
  <c r="E553" i="4"/>
  <c r="E552" i="4"/>
  <c r="E550" i="4"/>
  <c r="E438" i="4"/>
  <c r="E436" i="4"/>
  <c r="E434" i="4"/>
  <c r="E431" i="4"/>
  <c r="E383" i="4"/>
  <c r="E382" i="4"/>
  <c r="E381" i="4"/>
  <c r="E380" i="4"/>
  <c r="E320" i="4"/>
  <c r="E225" i="4"/>
  <c r="E224" i="4"/>
  <c r="E223" i="4"/>
  <c r="E171" i="4"/>
  <c r="E168" i="4"/>
  <c r="E163" i="4"/>
  <c r="E111" i="4"/>
  <c r="E44" i="4"/>
  <c r="E43" i="4"/>
  <c r="E42" i="4"/>
  <c r="E41" i="4"/>
  <c r="E40" i="4"/>
  <c r="E39" i="4"/>
  <c r="E38" i="4"/>
  <c r="E37" i="4"/>
  <c r="E36" i="4"/>
  <c r="E1063" i="222"/>
  <c r="E1061" i="222"/>
  <c r="E1057" i="222"/>
  <c r="E1049" i="222"/>
  <c r="E2653" i="15" l="1"/>
  <c r="E2643" i="15"/>
  <c r="E2615" i="15"/>
  <c r="E2168" i="15"/>
  <c r="E2149" i="15"/>
  <c r="E2143" i="15"/>
  <c r="E2134" i="15"/>
  <c r="E2125" i="15"/>
  <c r="E2103" i="15"/>
  <c r="E2093" i="15"/>
  <c r="E1919" i="15"/>
  <c r="E1917" i="15"/>
  <c r="E1909" i="15"/>
  <c r="E1896" i="15"/>
  <c r="E1050" i="15"/>
  <c r="E1072" i="15"/>
  <c r="E1078" i="15"/>
  <c r="E1071" i="15"/>
  <c r="E1073" i="15"/>
  <c r="E1074" i="15"/>
  <c r="E1075" i="15"/>
  <c r="E1076" i="15"/>
  <c r="E1077" i="15"/>
  <c r="E1070" i="15"/>
  <c r="E1066" i="15"/>
  <c r="E1067" i="15"/>
  <c r="E1068" i="15"/>
  <c r="E1069" i="15"/>
  <c r="E1065" i="15"/>
  <c r="E1057" i="15"/>
  <c r="E1051" i="15"/>
  <c r="E1049" i="15"/>
  <c r="E1059" i="15"/>
  <c r="E1060" i="15"/>
  <c r="E1061" i="15"/>
  <c r="E1062" i="15"/>
  <c r="E1063" i="15"/>
  <c r="E1064" i="15"/>
  <c r="E1058" i="15"/>
  <c r="E1055" i="15"/>
  <c r="E1052" i="15"/>
  <c r="E1053" i="15"/>
  <c r="E1054" i="15"/>
  <c r="E1056" i="15"/>
  <c r="E1047" i="15"/>
  <c r="E1048" i="15"/>
  <c r="E1042" i="15"/>
  <c r="E1043" i="15"/>
  <c r="E1044" i="15"/>
  <c r="E1045" i="15"/>
  <c r="E1046" i="15"/>
  <c r="E829" i="15"/>
  <c r="E826" i="15"/>
  <c r="E823" i="15"/>
  <c r="E729" i="15"/>
  <c r="E734" i="15"/>
  <c r="E731" i="15"/>
  <c r="E507" i="15"/>
  <c r="E505" i="15"/>
  <c r="E502" i="15"/>
  <c r="E382" i="15"/>
  <c r="E310" i="15" l="1"/>
  <c r="E309" i="15"/>
  <c r="E308" i="15"/>
  <c r="E307" i="15"/>
  <c r="E2316" i="1" l="1"/>
  <c r="E2181" i="1"/>
  <c r="E2145" i="1"/>
  <c r="E2144" i="1"/>
  <c r="E2143" i="1"/>
  <c r="E2201" i="1"/>
  <c r="E2035" i="1"/>
  <c r="E1937" i="1"/>
  <c r="E1936" i="1"/>
  <c r="E1935" i="1"/>
  <c r="E1934" i="1"/>
  <c r="E1933" i="1"/>
  <c r="E1932" i="1"/>
  <c r="E1930" i="1"/>
  <c r="E1928" i="1"/>
  <c r="E1927" i="1"/>
  <c r="E1926" i="1"/>
  <c r="E1925" i="1"/>
  <c r="E1924" i="1"/>
  <c r="E1922" i="1"/>
  <c r="E1921" i="1"/>
  <c r="E1920" i="1"/>
  <c r="E1919" i="1"/>
  <c r="E1730" i="1"/>
  <c r="E1731" i="1"/>
  <c r="E1732" i="1"/>
  <c r="E1733" i="1"/>
  <c r="E1734" i="1"/>
  <c r="E1735" i="1"/>
  <c r="E1736" i="1"/>
  <c r="E1737" i="1"/>
  <c r="E1738" i="1"/>
  <c r="E1739" i="1"/>
  <c r="E1740" i="1"/>
  <c r="E1741" i="1"/>
  <c r="E1742" i="1"/>
  <c r="E1743" i="1"/>
  <c r="E1744" i="1"/>
  <c r="E1745" i="1"/>
  <c r="E1301" i="1"/>
  <c r="E1129" i="13" l="1"/>
  <c r="E965" i="13"/>
  <c r="E787" i="13"/>
  <c r="E786" i="13"/>
  <c r="E785" i="13"/>
  <c r="E784" i="13"/>
  <c r="E441" i="13"/>
  <c r="E442" i="13"/>
  <c r="E443" i="13"/>
  <c r="E444" i="13"/>
  <c r="E445" i="13"/>
  <c r="E446" i="13"/>
  <c r="E447" i="13"/>
  <c r="E448" i="13"/>
  <c r="E449" i="13"/>
  <c r="E450" i="13"/>
  <c r="E451" i="13"/>
  <c r="E452" i="13"/>
  <c r="E453" i="13"/>
  <c r="E454" i="13"/>
  <c r="E455" i="13"/>
  <c r="E456" i="13"/>
  <c r="E457" i="13"/>
  <c r="E459" i="13" s="1"/>
  <c r="E458" i="13"/>
  <c r="E460" i="13"/>
  <c r="E461" i="13"/>
  <c r="E462" i="13"/>
  <c r="E463" i="13"/>
  <c r="E464" i="13"/>
  <c r="E465" i="13"/>
  <c r="E466" i="13"/>
  <c r="E467" i="13"/>
  <c r="E468" i="13"/>
  <c r="E469" i="13"/>
  <c r="E470" i="13"/>
  <c r="E471" i="13"/>
  <c r="E472" i="13"/>
  <c r="E473" i="13"/>
  <c r="E474" i="13"/>
  <c r="E475" i="13"/>
  <c r="E476" i="13"/>
  <c r="E477" i="13"/>
  <c r="E478" i="13"/>
  <c r="E479" i="13"/>
  <c r="E481" i="13"/>
  <c r="E482" i="13"/>
  <c r="E483" i="13"/>
  <c r="E484" i="13"/>
  <c r="E485" i="13"/>
  <c r="E486" i="13"/>
  <c r="E487" i="13"/>
  <c r="E488" i="13"/>
  <c r="E489" i="13"/>
  <c r="E490" i="13"/>
  <c r="E492" i="13"/>
  <c r="E493" i="13"/>
  <c r="E494" i="13"/>
  <c r="E495" i="13"/>
  <c r="E496" i="13"/>
  <c r="E497" i="13"/>
  <c r="E498" i="13"/>
  <c r="E499" i="13"/>
  <c r="E500" i="13"/>
  <c r="E501" i="13"/>
  <c r="E502" i="13"/>
  <c r="E503" i="13"/>
  <c r="E504" i="13"/>
  <c r="E505" i="13"/>
  <c r="E506" i="13"/>
  <c r="E507" i="13"/>
  <c r="E508" i="13"/>
  <c r="E509" i="13"/>
  <c r="E510" i="13"/>
  <c r="E511" i="13"/>
  <c r="E512" i="13"/>
  <c r="E513" i="13"/>
  <c r="E514" i="13"/>
  <c r="E515" i="13"/>
  <c r="E516" i="13"/>
  <c r="E517" i="13"/>
  <c r="E518" i="13"/>
  <c r="E519" i="13"/>
  <c r="E520" i="13"/>
  <c r="E521" i="13"/>
  <c r="E522" i="13"/>
  <c r="E523" i="13"/>
  <c r="E524" i="13"/>
  <c r="E525" i="13"/>
  <c r="E526" i="13"/>
  <c r="E527" i="13"/>
  <c r="E528" i="13"/>
  <c r="E529" i="13"/>
  <c r="E530" i="13"/>
  <c r="E531" i="13"/>
  <c r="E532" i="13"/>
  <c r="E533" i="13"/>
  <c r="E534" i="13"/>
  <c r="E535" i="13"/>
  <c r="E536" i="13"/>
  <c r="E537" i="13"/>
  <c r="E538" i="13"/>
  <c r="E539" i="13"/>
  <c r="E540" i="13"/>
  <c r="E541" i="13"/>
  <c r="E542" i="13"/>
  <c r="E543" i="13"/>
  <c r="E544" i="13"/>
  <c r="E545" i="13"/>
  <c r="E546" i="13"/>
  <c r="E547" i="13"/>
  <c r="E548" i="13"/>
  <c r="E549" i="13"/>
  <c r="E550" i="13"/>
  <c r="E551" i="13"/>
  <c r="E552" i="13"/>
  <c r="E553" i="13"/>
  <c r="E554" i="13"/>
  <c r="E555" i="13"/>
  <c r="E556" i="13"/>
  <c r="E557" i="13"/>
  <c r="E558" i="13"/>
  <c r="E559" i="13"/>
  <c r="E560" i="13"/>
  <c r="E561" i="13"/>
  <c r="E562" i="13"/>
  <c r="E563" i="13"/>
  <c r="E564" i="13"/>
  <c r="E565" i="13"/>
  <c r="E566" i="13"/>
  <c r="E567" i="13"/>
  <c r="E568" i="13"/>
  <c r="E569" i="13"/>
  <c r="E570" i="13"/>
  <c r="E571" i="13"/>
  <c r="E440" i="13" l="1"/>
  <c r="F439" i="13" l="1"/>
  <c r="E319" i="1" l="1"/>
  <c r="E167" i="13"/>
  <c r="E168" i="13"/>
  <c r="E169" i="13"/>
  <c r="E170" i="13"/>
  <c r="E171" i="13"/>
  <c r="E172" i="13"/>
  <c r="E173" i="13"/>
  <c r="E174" i="13"/>
  <c r="E175" i="13"/>
  <c r="E176" i="13"/>
  <c r="E177" i="13"/>
  <c r="E178" i="13"/>
  <c r="E179" i="13"/>
  <c r="E180" i="13"/>
  <c r="E181" i="13"/>
  <c r="E182" i="13"/>
  <c r="E183" i="13"/>
  <c r="E184" i="13"/>
  <c r="E185" i="13"/>
  <c r="E186" i="13"/>
  <c r="E187" i="13"/>
  <c r="E188" i="13"/>
  <c r="E189" i="13"/>
  <c r="E190" i="13"/>
  <c r="E191" i="13"/>
  <c r="E192" i="13"/>
  <c r="E193" i="13"/>
  <c r="E194" i="13"/>
  <c r="E195" i="13"/>
  <c r="E196" i="13"/>
  <c r="E197" i="13"/>
  <c r="E198" i="13"/>
  <c r="E199" i="13"/>
  <c r="E200" i="13"/>
  <c r="E201" i="13"/>
  <c r="E202" i="13"/>
  <c r="E203" i="13"/>
  <c r="E204" i="13"/>
  <c r="E205" i="13"/>
  <c r="E206" i="13"/>
  <c r="E207" i="13"/>
  <c r="E208" i="13"/>
  <c r="E209" i="13"/>
  <c r="E210" i="13"/>
  <c r="E211" i="13"/>
  <c r="E212" i="13"/>
  <c r="E213" i="13"/>
  <c r="E214" i="13"/>
  <c r="E215" i="13"/>
  <c r="E216" i="13"/>
  <c r="E217" i="13"/>
  <c r="E218" i="13"/>
  <c r="E219" i="13"/>
  <c r="E220" i="13"/>
  <c r="E221" i="13"/>
  <c r="E222" i="13"/>
  <c r="E223" i="13"/>
  <c r="E224" i="13"/>
  <c r="E225" i="13"/>
  <c r="E226" i="13"/>
  <c r="E227" i="13"/>
  <c r="E228" i="13"/>
  <c r="E229" i="13"/>
  <c r="E230" i="13"/>
  <c r="E231" i="13"/>
  <c r="E232" i="13"/>
  <c r="E233" i="13"/>
  <c r="E234" i="13"/>
  <c r="E235" i="13"/>
  <c r="E236" i="13"/>
  <c r="E237" i="13"/>
  <c r="E238" i="13"/>
  <c r="E239" i="13"/>
  <c r="E240" i="13"/>
  <c r="E241" i="13"/>
  <c r="E242" i="13"/>
  <c r="E243" i="13"/>
  <c r="E244" i="13"/>
  <c r="E245" i="13"/>
  <c r="E246" i="13"/>
  <c r="E247" i="13"/>
  <c r="E248" i="13"/>
  <c r="E249" i="13"/>
  <c r="E250" i="13"/>
  <c r="E251" i="13"/>
  <c r="E252" i="13"/>
  <c r="E253" i="13"/>
  <c r="E254" i="13"/>
  <c r="E255" i="13"/>
  <c r="E256" i="13"/>
  <c r="E257" i="13"/>
  <c r="E258" i="13"/>
  <c r="E259" i="13"/>
  <c r="E260" i="13"/>
  <c r="E261" i="13"/>
  <c r="E262" i="13"/>
  <c r="E263" i="13"/>
  <c r="E264" i="13"/>
  <c r="E265" i="13"/>
  <c r="E266" i="13"/>
  <c r="E267" i="13"/>
  <c r="E268" i="13"/>
  <c r="E269" i="13"/>
  <c r="E270" i="13"/>
  <c r="E271" i="13"/>
  <c r="E272" i="13"/>
  <c r="E273" i="13"/>
  <c r="E274" i="13"/>
  <c r="E275" i="13"/>
  <c r="E276" i="13"/>
  <c r="E277" i="13"/>
  <c r="E278" i="13"/>
  <c r="E279" i="13"/>
  <c r="E280" i="13"/>
  <c r="E281" i="13"/>
  <c r="E282" i="13"/>
  <c r="E283" i="13"/>
  <c r="E284" i="13"/>
  <c r="E166" i="13"/>
  <c r="E303" i="1"/>
  <c r="E304" i="1"/>
  <c r="E305" i="1"/>
  <c r="E306" i="1"/>
  <c r="E307" i="1"/>
  <c r="E308" i="1"/>
  <c r="E309" i="1"/>
  <c r="E310" i="1"/>
  <c r="E311" i="1"/>
  <c r="E312" i="1"/>
  <c r="E313" i="1"/>
  <c r="E314" i="1"/>
  <c r="E315" i="1"/>
  <c r="E316" i="1"/>
  <c r="E317" i="1"/>
  <c r="E318" i="1"/>
  <c r="E320" i="1"/>
  <c r="E321" i="1"/>
  <c r="E302" i="1"/>
  <c r="F2633" i="1" l="1"/>
  <c r="E1071" i="13"/>
  <c r="E1072" i="13"/>
  <c r="E1073" i="13"/>
  <c r="E1074" i="13"/>
  <c r="E1075" i="13"/>
  <c r="E1076" i="13"/>
  <c r="E1077" i="13"/>
  <c r="E1078" i="13"/>
  <c r="E1079" i="13"/>
  <c r="E1080" i="13"/>
  <c r="E1081" i="13"/>
  <c r="E1082" i="13"/>
  <c r="E1083" i="13"/>
  <c r="E1070" i="13"/>
  <c r="E2617" i="15" l="1"/>
  <c r="E1119" i="13"/>
  <c r="E1120" i="13"/>
  <c r="E1121" i="13"/>
  <c r="E1122" i="13"/>
  <c r="E1123" i="13"/>
  <c r="E1124" i="13"/>
  <c r="E1125" i="13"/>
  <c r="E1126" i="13"/>
  <c r="E1127" i="13"/>
  <c r="E1128" i="13"/>
  <c r="E1118" i="13"/>
  <c r="E1205" i="1"/>
  <c r="E1206" i="1"/>
  <c r="E1207" i="1"/>
  <c r="E1208" i="1"/>
  <c r="E1209" i="1"/>
  <c r="E1210" i="1"/>
  <c r="F499" i="1"/>
  <c r="F419" i="1"/>
  <c r="E262" i="1"/>
  <c r="E263" i="1"/>
  <c r="E172" i="4" l="1"/>
  <c r="F2806" i="15" l="1"/>
  <c r="E2320" i="1"/>
  <c r="E2139" i="1"/>
  <c r="F2772" i="1"/>
  <c r="F2703" i="1"/>
  <c r="F2672" i="1"/>
  <c r="F2590" i="1"/>
  <c r="F2527" i="1"/>
  <c r="F2460" i="1"/>
  <c r="F2437" i="1"/>
  <c r="F2416" i="1"/>
  <c r="F2399" i="1"/>
  <c r="F2381" i="1"/>
  <c r="F2329" i="1"/>
  <c r="E2319" i="1"/>
  <c r="E2318" i="1"/>
  <c r="E2317" i="1"/>
  <c r="E2315" i="1"/>
  <c r="E2314" i="1"/>
  <c r="E2313" i="1"/>
  <c r="F2312" i="1"/>
  <c r="F2293" i="1"/>
  <c r="F2215" i="1"/>
  <c r="E2206" i="1"/>
  <c r="E2205" i="1"/>
  <c r="E2204" i="1"/>
  <c r="E2203" i="1"/>
  <c r="E2202" i="1"/>
  <c r="E2200" i="1"/>
  <c r="E2199" i="1"/>
  <c r="E2198" i="1"/>
  <c r="E2197" i="1"/>
  <c r="E2196" i="1"/>
  <c r="E2195" i="1"/>
  <c r="E2194" i="1"/>
  <c r="E2193" i="1"/>
  <c r="E2192" i="1"/>
  <c r="E2191" i="1"/>
  <c r="E2190" i="1"/>
  <c r="E2189" i="1"/>
  <c r="E2188" i="1"/>
  <c r="E2187" i="1"/>
  <c r="E2186" i="1"/>
  <c r="E2185" i="1"/>
  <c r="E2184" i="1"/>
  <c r="E2183" i="1"/>
  <c r="E2182" i="1"/>
  <c r="E2180" i="1"/>
  <c r="E2179" i="1"/>
  <c r="E2178" i="1"/>
  <c r="E2177" i="1"/>
  <c r="E2176" i="1"/>
  <c r="E2175" i="1"/>
  <c r="E2174" i="1"/>
  <c r="E2173" i="1"/>
  <c r="E2172" i="1"/>
  <c r="E2171" i="1"/>
  <c r="E2170" i="1"/>
  <c r="E2169" i="1"/>
  <c r="E2168" i="1"/>
  <c r="E2167" i="1"/>
  <c r="E2166" i="1"/>
  <c r="E2165" i="1"/>
  <c r="E2164" i="1"/>
  <c r="E2163" i="1"/>
  <c r="E2162" i="1"/>
  <c r="E2161" i="1"/>
  <c r="E2160" i="1"/>
  <c r="E2159" i="1"/>
  <c r="E2158" i="1"/>
  <c r="E2157" i="1"/>
  <c r="E2156" i="1"/>
  <c r="E2155" i="1"/>
  <c r="E2154" i="1"/>
  <c r="E2153" i="1"/>
  <c r="E2152" i="1"/>
  <c r="E2151" i="1"/>
  <c r="E2150" i="1"/>
  <c r="E2149" i="1"/>
  <c r="E2148" i="1"/>
  <c r="E2147" i="1"/>
  <c r="E2146" i="1"/>
  <c r="E2142" i="1"/>
  <c r="E2141" i="1"/>
  <c r="E2140" i="1"/>
  <c r="F2138" i="1"/>
  <c r="E1048" i="222" l="1"/>
  <c r="E1050" i="222"/>
  <c r="E1051" i="222"/>
  <c r="E1052" i="222"/>
  <c r="E1053" i="222"/>
  <c r="E1054" i="222"/>
  <c r="E1055" i="222"/>
  <c r="E1056" i="222"/>
  <c r="E1058" i="222"/>
  <c r="E1059" i="222"/>
  <c r="E1060" i="222"/>
  <c r="E1062" i="222"/>
  <c r="E1064" i="222"/>
  <c r="E1065" i="222"/>
  <c r="E1066" i="222"/>
  <c r="E1067" i="222"/>
  <c r="E1068" i="222"/>
  <c r="E1069" i="222"/>
  <c r="E1047" i="222"/>
  <c r="E634" i="13"/>
  <c r="F1014" i="222" l="1"/>
  <c r="N636" i="2" l="1"/>
  <c r="N635" i="2"/>
  <c r="N634" i="2"/>
  <c r="N633" i="2"/>
  <c r="N632" i="2"/>
  <c r="N631" i="2"/>
  <c r="N630" i="2"/>
  <c r="N629" i="2"/>
  <c r="N628" i="2"/>
  <c r="M745" i="2" l="1"/>
  <c r="M744" i="2"/>
  <c r="E2753" i="15" l="1"/>
  <c r="E2754" i="15"/>
  <c r="E2755" i="15"/>
  <c r="E2756" i="15"/>
  <c r="E2757" i="15"/>
  <c r="E2758" i="15"/>
  <c r="E2759" i="15"/>
  <c r="E2760" i="15"/>
  <c r="E2761" i="15"/>
  <c r="E2762" i="15"/>
  <c r="E2763" i="15"/>
  <c r="E2764" i="15"/>
  <c r="E2765" i="15"/>
  <c r="E2766" i="15"/>
  <c r="E2767" i="15"/>
  <c r="E2768" i="15"/>
  <c r="E2769" i="15"/>
  <c r="F11" i="216" l="1"/>
  <c r="F12" i="216" s="1"/>
  <c r="G205" i="216" l="1"/>
  <c r="H205" i="216" s="1"/>
  <c r="F216" i="216"/>
  <c r="G216" i="216" s="1"/>
  <c r="H216" i="216" s="1"/>
  <c r="F372" i="216"/>
  <c r="G372" i="216" s="1"/>
  <c r="H372" i="216" s="1"/>
  <c r="F373" i="216"/>
  <c r="G373" i="216" s="1"/>
  <c r="H373" i="216" s="1"/>
  <c r="F360" i="216"/>
  <c r="G360" i="216" s="1"/>
  <c r="H360" i="216" s="1"/>
  <c r="F370" i="216"/>
  <c r="G370" i="216" s="1"/>
  <c r="H370" i="216" s="1"/>
  <c r="F355" i="216"/>
  <c r="G355" i="216" s="1"/>
  <c r="H355" i="216" s="1"/>
  <c r="F364" i="216"/>
  <c r="G364" i="216" s="1"/>
  <c r="H364" i="216" s="1"/>
  <c r="F323" i="216"/>
  <c r="G323" i="216" s="1"/>
  <c r="H323" i="216" s="1"/>
  <c r="F322" i="216"/>
  <c r="G322" i="216" s="1"/>
  <c r="H322" i="216" s="1"/>
  <c r="F329" i="216"/>
  <c r="F330" i="216"/>
  <c r="F291" i="216"/>
  <c r="F328" i="216"/>
  <c r="F290" i="216"/>
  <c r="G290" i="216" s="1"/>
  <c r="H290" i="216" s="1"/>
  <c r="F289" i="216"/>
  <c r="G289" i="216" s="1"/>
  <c r="H289" i="216" s="1"/>
  <c r="F288" i="216"/>
  <c r="F236" i="216"/>
  <c r="G236" i="216" s="1"/>
  <c r="F273" i="216"/>
  <c r="F272" i="216"/>
  <c r="G272" i="216" s="1"/>
  <c r="H272" i="216" s="1"/>
  <c r="G12" i="216"/>
  <c r="H12" i="216" s="1"/>
  <c r="F14" i="216"/>
  <c r="F13" i="216"/>
  <c r="F15" i="216"/>
  <c r="F324" i="216"/>
  <c r="G324" i="216" s="1"/>
  <c r="H324" i="216" s="1"/>
  <c r="F350" i="216"/>
  <c r="F352" i="216"/>
  <c r="F354" i="216"/>
  <c r="F357" i="216"/>
  <c r="F359" i="216"/>
  <c r="F362" i="216"/>
  <c r="F365" i="216"/>
  <c r="F367" i="216"/>
  <c r="F369" i="216"/>
  <c r="F325" i="216"/>
  <c r="F326" i="216"/>
  <c r="F332" i="216"/>
  <c r="F334" i="216"/>
  <c r="F336" i="216"/>
  <c r="F338" i="216"/>
  <c r="F302" i="216"/>
  <c r="G302" i="216" s="1"/>
  <c r="H302" i="216" s="1"/>
  <c r="F306" i="216"/>
  <c r="F308" i="216"/>
  <c r="F310" i="216"/>
  <c r="F270" i="216"/>
  <c r="F275" i="216"/>
  <c r="F269" i="216"/>
  <c r="F259" i="216"/>
  <c r="F247" i="216"/>
  <c r="F230" i="216"/>
  <c r="F232" i="216"/>
  <c r="F234" i="216"/>
  <c r="F237" i="216"/>
  <c r="F207" i="216"/>
  <c r="G207" i="216" s="1"/>
  <c r="F209" i="216"/>
  <c r="F211" i="216"/>
  <c r="F213" i="216"/>
  <c r="F215" i="216"/>
  <c r="F217" i="216"/>
  <c r="F206" i="216"/>
  <c r="F351" i="216"/>
  <c r="G351" i="216" s="1"/>
  <c r="F353" i="216"/>
  <c r="F356" i="216"/>
  <c r="F358" i="216"/>
  <c r="F361" i="216"/>
  <c r="F363" i="216"/>
  <c r="F366" i="216"/>
  <c r="F368" i="216"/>
  <c r="F371" i="216"/>
  <c r="F349" i="216"/>
  <c r="F327" i="216"/>
  <c r="F331" i="216"/>
  <c r="F333" i="216"/>
  <c r="F335" i="216"/>
  <c r="F337" i="216"/>
  <c r="F321" i="216"/>
  <c r="F303" i="216"/>
  <c r="F305" i="216"/>
  <c r="F307" i="216"/>
  <c r="F301" i="216"/>
  <c r="F287" i="216"/>
  <c r="F271" i="216"/>
  <c r="F274" i="216"/>
  <c r="F276" i="216"/>
  <c r="F248" i="216"/>
  <c r="F229" i="216"/>
  <c r="F231" i="216"/>
  <c r="F233" i="216"/>
  <c r="F235" i="216"/>
  <c r="F208" i="216"/>
  <c r="F210" i="216"/>
  <c r="F212" i="216"/>
  <c r="F214" i="216"/>
  <c r="F218" i="216"/>
  <c r="E1119" i="4" l="1"/>
  <c r="E1120" i="4"/>
  <c r="E1118" i="4"/>
  <c r="E1094" i="4"/>
  <c r="E1095" i="4"/>
  <c r="E1096" i="4"/>
  <c r="E1092" i="4"/>
  <c r="F1377" i="222"/>
  <c r="F1355" i="222"/>
  <c r="F761" i="222"/>
  <c r="F683" i="15"/>
  <c r="E675" i="15"/>
  <c r="F674" i="15"/>
  <c r="F63" i="14" l="1"/>
  <c r="F1075" i="1"/>
  <c r="F1021" i="1"/>
  <c r="F945" i="1"/>
  <c r="F911" i="1"/>
  <c r="F876" i="1"/>
  <c r="F842" i="1"/>
  <c r="F597" i="1"/>
  <c r="F555" i="1"/>
  <c r="E645" i="13" l="1"/>
  <c r="E644" i="13"/>
  <c r="F643" i="13"/>
  <c r="F632" i="13"/>
  <c r="G186" i="2" l="1"/>
  <c r="E2639" i="15" l="1"/>
  <c r="E2640" i="15"/>
  <c r="E2641" i="15"/>
  <c r="E2642" i="15"/>
  <c r="E1018" i="15"/>
  <c r="E1019" i="15"/>
  <c r="E1020" i="15"/>
  <c r="E1021" i="15"/>
  <c r="E1022" i="15"/>
  <c r="E1023" i="15"/>
  <c r="E1024" i="15"/>
  <c r="E1025" i="15"/>
  <c r="E1026" i="15"/>
  <c r="E1027" i="15"/>
  <c r="E1028" i="15"/>
  <c r="E1029" i="15"/>
  <c r="E1030" i="15"/>
  <c r="E1031" i="15"/>
  <c r="E1032" i="15"/>
  <c r="E1033" i="15"/>
  <c r="E1034" i="15"/>
  <c r="E1035" i="15"/>
  <c r="E1036" i="15"/>
  <c r="E1037" i="15"/>
  <c r="E1038" i="15"/>
  <c r="E1039" i="15"/>
  <c r="E1040" i="15"/>
  <c r="E1041" i="15"/>
  <c r="E827" i="15"/>
  <c r="E738" i="15"/>
  <c r="E500" i="15" l="1"/>
  <c r="E501" i="15"/>
  <c r="E503" i="15"/>
  <c r="E504" i="15"/>
  <c r="E506" i="15"/>
  <c r="E296" i="15"/>
  <c r="E941" i="13"/>
  <c r="E942" i="13"/>
  <c r="E943" i="13"/>
  <c r="E944" i="13"/>
  <c r="E113" i="16" l="1"/>
  <c r="F33" i="9" l="1"/>
  <c r="F41" i="9"/>
  <c r="F162" i="9" l="1"/>
  <c r="G162" i="9" s="1"/>
  <c r="G97" i="9"/>
  <c r="F95" i="9"/>
  <c r="G95" i="9" s="1"/>
  <c r="F93" i="9"/>
  <c r="G93" i="9" s="1"/>
  <c r="F96" i="9"/>
  <c r="G96" i="9" s="1"/>
  <c r="F94" i="9"/>
  <c r="G94" i="9" s="1"/>
  <c r="F158" i="9"/>
  <c r="G158" i="9" s="1"/>
  <c r="F159" i="9"/>
  <c r="G159" i="9" s="1"/>
  <c r="F152" i="9"/>
  <c r="G152" i="9" s="1"/>
  <c r="F155" i="9"/>
  <c r="G155" i="9" s="1"/>
  <c r="F128" i="9"/>
  <c r="G128" i="9" s="1"/>
  <c r="F149" i="9"/>
  <c r="G149" i="9" s="1"/>
  <c r="F129" i="9"/>
  <c r="G129" i="9" s="1"/>
  <c r="F127" i="9"/>
  <c r="G127" i="9" s="1"/>
  <c r="F115" i="9"/>
  <c r="G115" i="9" s="1"/>
  <c r="F116" i="9"/>
  <c r="G116" i="9" s="1"/>
  <c r="F113" i="9"/>
  <c r="G113" i="9" s="1"/>
  <c r="F114" i="9"/>
  <c r="G114" i="9" s="1"/>
  <c r="F111" i="9"/>
  <c r="G111" i="9" s="1"/>
  <c r="F112" i="9"/>
  <c r="G112" i="9" s="1"/>
  <c r="F108" i="9"/>
  <c r="G108" i="9" s="1"/>
  <c r="F109" i="9"/>
  <c r="G109" i="9" s="1"/>
  <c r="F106" i="9"/>
  <c r="G106" i="9" s="1"/>
  <c r="F107" i="9"/>
  <c r="G107" i="9" s="1"/>
  <c r="F110" i="9"/>
  <c r="F197" i="9"/>
  <c r="G197" i="9" s="1"/>
  <c r="F196" i="9"/>
  <c r="G196" i="9" s="1"/>
  <c r="F161" i="9"/>
  <c r="G161" i="9" s="1"/>
  <c r="F222" i="9"/>
  <c r="G222" i="9" s="1"/>
  <c r="F220" i="9"/>
  <c r="G220" i="9" s="1"/>
  <c r="F221" i="9"/>
  <c r="G221" i="9" s="1"/>
  <c r="F219" i="9"/>
  <c r="G219" i="9" s="1"/>
  <c r="F42" i="9"/>
  <c r="G42" i="9" s="1"/>
  <c r="F160" i="9"/>
  <c r="G160" i="9" s="1"/>
  <c r="F156" i="9"/>
  <c r="G156" i="9" s="1"/>
  <c r="F153" i="9"/>
  <c r="G153" i="9" s="1"/>
  <c r="F150" i="9"/>
  <c r="G150" i="9" s="1"/>
  <c r="F34" i="9"/>
  <c r="G34" i="9" s="1"/>
  <c r="F25" i="9"/>
  <c r="F17" i="9"/>
  <c r="F9" i="9"/>
  <c r="F26" i="9" l="1"/>
  <c r="G26" i="9" s="1"/>
  <c r="F18" i="9"/>
  <c r="G18" i="9" s="1"/>
  <c r="F10" i="9"/>
  <c r="G10" i="9" s="1"/>
  <c r="F777" i="16" l="1"/>
  <c r="F751" i="16"/>
  <c r="F644" i="16"/>
  <c r="F634" i="16"/>
  <c r="F623" i="16"/>
  <c r="F599" i="16"/>
  <c r="F589" i="16"/>
  <c r="F549" i="16"/>
  <c r="F483" i="16"/>
  <c r="F458" i="16"/>
  <c r="F409" i="16"/>
  <c r="F375" i="16"/>
  <c r="F352" i="16"/>
  <c r="F328" i="16"/>
  <c r="F299" i="16"/>
  <c r="F211" i="16"/>
  <c r="F187" i="16"/>
  <c r="F163" i="16"/>
  <c r="F122" i="16"/>
  <c r="F45" i="16"/>
  <c r="F10" i="16"/>
  <c r="F204" i="9"/>
  <c r="F186" i="9"/>
  <c r="F173" i="9"/>
  <c r="F147" i="9"/>
  <c r="F138" i="9"/>
  <c r="F125" i="9"/>
  <c r="F104" i="9"/>
  <c r="F83" i="9"/>
  <c r="F74" i="9"/>
  <c r="F66" i="9"/>
  <c r="F58" i="9"/>
  <c r="F50" i="9"/>
  <c r="F403" i="18"/>
  <c r="F384" i="18"/>
  <c r="F368" i="18"/>
  <c r="F352" i="18"/>
  <c r="F320" i="18"/>
  <c r="F288" i="18"/>
  <c r="F256" i="18"/>
  <c r="F224" i="18"/>
  <c r="F193" i="18"/>
  <c r="F161" i="18"/>
  <c r="F129" i="18"/>
  <c r="F98" i="18"/>
  <c r="F68" i="18"/>
  <c r="F37" i="18"/>
  <c r="F10" i="18"/>
  <c r="F325" i="17"/>
  <c r="F314" i="17"/>
  <c r="F299" i="17"/>
  <c r="F283" i="17"/>
  <c r="F270" i="17"/>
  <c r="F261" i="17"/>
  <c r="F251" i="17"/>
  <c r="F241" i="17"/>
  <c r="F231" i="17"/>
  <c r="F222" i="17"/>
  <c r="F211" i="17"/>
  <c r="F199" i="17"/>
  <c r="F185" i="17"/>
  <c r="F171" i="17"/>
  <c r="F157" i="17"/>
  <c r="F143" i="17"/>
  <c r="F128" i="17"/>
  <c r="F114" i="17"/>
  <c r="F104" i="17"/>
  <c r="F91" i="17"/>
  <c r="F79" i="17"/>
  <c r="F67" i="17"/>
  <c r="F56" i="17"/>
  <c r="F45" i="17"/>
  <c r="F33" i="17"/>
  <c r="F22" i="17"/>
  <c r="F11" i="17"/>
  <c r="G1021" i="2"/>
  <c r="G1008" i="2"/>
  <c r="G991" i="2"/>
  <c r="G973" i="2"/>
  <c r="G955" i="2"/>
  <c r="G942" i="2"/>
  <c r="G915" i="2"/>
  <c r="G863" i="2"/>
  <c r="G838" i="2"/>
  <c r="G826" i="2"/>
  <c r="G804" i="2"/>
  <c r="G765" i="2"/>
  <c r="G736" i="2"/>
  <c r="G503" i="2"/>
  <c r="G478" i="2"/>
  <c r="G447" i="2"/>
  <c r="G416" i="2"/>
  <c r="G359" i="2"/>
  <c r="G168" i="2"/>
  <c r="G133" i="2"/>
  <c r="G100" i="2"/>
  <c r="G107" i="2" s="1"/>
  <c r="H107" i="2" s="1"/>
  <c r="G88" i="2"/>
  <c r="G77" i="2"/>
  <c r="G56" i="2"/>
  <c r="G45" i="2"/>
  <c r="G31" i="2"/>
  <c r="G11" i="2"/>
  <c r="G1028" i="2" s="1"/>
  <c r="H1028" i="2" s="1"/>
  <c r="F348" i="216"/>
  <c r="F320" i="216"/>
  <c r="F286" i="216"/>
  <c r="F268" i="216"/>
  <c r="F258" i="216"/>
  <c r="F246" i="216"/>
  <c r="F227" i="216"/>
  <c r="F203" i="216"/>
  <c r="F466" i="2"/>
  <c r="F465" i="2"/>
  <c r="F434" i="2"/>
  <c r="F433" i="2"/>
  <c r="F432" i="2"/>
  <c r="F398" i="2"/>
  <c r="F397" i="2"/>
  <c r="F391" i="2"/>
  <c r="F158" i="2"/>
  <c r="F157" i="2"/>
  <c r="F156" i="2"/>
  <c r="F155" i="2"/>
  <c r="F124" i="2"/>
  <c r="F123" i="2"/>
  <c r="F122" i="2"/>
  <c r="F121" i="2"/>
  <c r="F120" i="2"/>
  <c r="F119" i="2"/>
  <c r="F242" i="16" l="1"/>
  <c r="G242" i="16" s="1"/>
  <c r="H242" i="16" s="1"/>
  <c r="F35" i="16"/>
  <c r="G35" i="16" s="1"/>
  <c r="H35" i="16" s="1"/>
  <c r="F31" i="16"/>
  <c r="G31" i="16" s="1"/>
  <c r="H31" i="16" s="1"/>
  <c r="F19" i="16"/>
  <c r="G19" i="16" s="1"/>
  <c r="F36" i="16"/>
  <c r="G36" i="16" s="1"/>
  <c r="H36" i="16" s="1"/>
  <c r="F32" i="16"/>
  <c r="G32" i="16" s="1"/>
  <c r="H32" i="16" s="1"/>
  <c r="F20" i="16"/>
  <c r="G20" i="16" s="1"/>
  <c r="F33" i="16"/>
  <c r="G33" i="16" s="1"/>
  <c r="H33" i="16" s="1"/>
  <c r="F29" i="16"/>
  <c r="G29" i="16" s="1"/>
  <c r="H29" i="16" s="1"/>
  <c r="F34" i="16"/>
  <c r="G34" i="16" s="1"/>
  <c r="H34" i="16" s="1"/>
  <c r="F30" i="16"/>
  <c r="G30" i="16" s="1"/>
  <c r="H30" i="16" s="1"/>
  <c r="F18" i="16"/>
  <c r="F268" i="16"/>
  <c r="G268" i="16" s="1"/>
  <c r="H268" i="16" s="1"/>
  <c r="F269" i="16"/>
  <c r="G269" i="16" s="1"/>
  <c r="H269" i="16" s="1"/>
  <c r="F265" i="16"/>
  <c r="G265" i="16" s="1"/>
  <c r="H265" i="16" s="1"/>
  <c r="F266" i="16"/>
  <c r="G266" i="16" s="1"/>
  <c r="H266" i="16" s="1"/>
  <c r="F267" i="16"/>
  <c r="G267" i="16" s="1"/>
  <c r="H267" i="16" s="1"/>
  <c r="F259" i="16"/>
  <c r="G259" i="16" s="1"/>
  <c r="H259" i="16" s="1"/>
  <c r="F255" i="16"/>
  <c r="G255" i="16" s="1"/>
  <c r="H255" i="16" s="1"/>
  <c r="F247" i="16"/>
  <c r="G247" i="16" s="1"/>
  <c r="H247" i="16" s="1"/>
  <c r="F244" i="16"/>
  <c r="F281" i="16"/>
  <c r="G281" i="16" s="1"/>
  <c r="H281" i="16" s="1"/>
  <c r="F287" i="16"/>
  <c r="G287" i="16" s="1"/>
  <c r="H287" i="16" s="1"/>
  <c r="F290" i="16"/>
  <c r="G290" i="16" s="1"/>
  <c r="H290" i="16" s="1"/>
  <c r="F286" i="16"/>
  <c r="G286" i="16" s="1"/>
  <c r="H286" i="16" s="1"/>
  <c r="F288" i="16"/>
  <c r="G288" i="16" s="1"/>
  <c r="H288" i="16" s="1"/>
  <c r="F262" i="16"/>
  <c r="G262" i="16" s="1"/>
  <c r="H262" i="16" s="1"/>
  <c r="F243" i="16"/>
  <c r="G243" i="16" s="1"/>
  <c r="H243" i="16" s="1"/>
  <c r="F263" i="16"/>
  <c r="G263" i="16" s="1"/>
  <c r="H263" i="16" s="1"/>
  <c r="F260" i="16"/>
  <c r="G260" i="16" s="1"/>
  <c r="H260" i="16" s="1"/>
  <c r="F256" i="16"/>
  <c r="G256" i="16" s="1"/>
  <c r="H256" i="16" s="1"/>
  <c r="F252" i="16"/>
  <c r="G252" i="16" s="1"/>
  <c r="H252" i="16" s="1"/>
  <c r="F248" i="16"/>
  <c r="G248" i="16" s="1"/>
  <c r="H248" i="16" s="1"/>
  <c r="F245" i="16"/>
  <c r="F283" i="16"/>
  <c r="G283" i="16" s="1"/>
  <c r="H283" i="16" s="1"/>
  <c r="F251" i="16"/>
  <c r="G251" i="16" s="1"/>
  <c r="H251" i="16" s="1"/>
  <c r="F280" i="16"/>
  <c r="G280" i="16" s="1"/>
  <c r="H280" i="16" s="1"/>
  <c r="F285" i="16"/>
  <c r="G285" i="16" s="1"/>
  <c r="H285" i="16" s="1"/>
  <c r="F264" i="16"/>
  <c r="G264" i="16" s="1"/>
  <c r="H264" i="16" s="1"/>
  <c r="F261" i="16"/>
  <c r="G261" i="16" s="1"/>
  <c r="H261" i="16" s="1"/>
  <c r="F257" i="16"/>
  <c r="G257" i="16" s="1"/>
  <c r="H257" i="16" s="1"/>
  <c r="F254" i="16"/>
  <c r="G254" i="16" s="1"/>
  <c r="H254" i="16" s="1"/>
  <c r="F250" i="16"/>
  <c r="G250" i="16" s="1"/>
  <c r="H250" i="16" s="1"/>
  <c r="F246" i="16"/>
  <c r="G246" i="16" s="1"/>
  <c r="H246" i="16" s="1"/>
  <c r="F279" i="16"/>
  <c r="G279" i="16" s="1"/>
  <c r="H279" i="16" s="1"/>
  <c r="F282" i="16"/>
  <c r="G282" i="16" s="1"/>
  <c r="H282" i="16" s="1"/>
  <c r="F284" i="16"/>
  <c r="G284" i="16" s="1"/>
  <c r="H284" i="16" s="1"/>
  <c r="F289" i="16"/>
  <c r="G289" i="16" s="1"/>
  <c r="H289" i="16" s="1"/>
  <c r="F258" i="16"/>
  <c r="G258" i="16" s="1"/>
  <c r="H258" i="16" s="1"/>
  <c r="F253" i="16"/>
  <c r="G253" i="16" s="1"/>
  <c r="H253" i="16" s="1"/>
  <c r="F249" i="16"/>
  <c r="G249" i="16" s="1"/>
  <c r="H249" i="16" s="1"/>
  <c r="F241" i="16"/>
  <c r="G241" i="16" s="1"/>
  <c r="H241" i="16" s="1"/>
  <c r="F237" i="16"/>
  <c r="G237" i="16" s="1"/>
  <c r="H237" i="16" s="1"/>
  <c r="F230" i="16"/>
  <c r="G230" i="16" s="1"/>
  <c r="H230" i="16" s="1"/>
  <c r="F238" i="16"/>
  <c r="G238" i="16" s="1"/>
  <c r="H238" i="16" s="1"/>
  <c r="F234" i="16"/>
  <c r="G234" i="16" s="1"/>
  <c r="H234" i="16" s="1"/>
  <c r="F231" i="16"/>
  <c r="G231" i="16" s="1"/>
  <c r="H231" i="16" s="1"/>
  <c r="F239" i="16"/>
  <c r="G239" i="16" s="1"/>
  <c r="H239" i="16" s="1"/>
  <c r="F235" i="16"/>
  <c r="G235" i="16" s="1"/>
  <c r="H235" i="16" s="1"/>
  <c r="F232" i="16"/>
  <c r="G232" i="16" s="1"/>
  <c r="H232" i="16" s="1"/>
  <c r="F228" i="16"/>
  <c r="G228" i="16" s="1"/>
  <c r="H228" i="16" s="1"/>
  <c r="F240" i="16"/>
  <c r="G240" i="16" s="1"/>
  <c r="H240" i="16" s="1"/>
  <c r="F236" i="16"/>
  <c r="G236" i="16" s="1"/>
  <c r="H236" i="16" s="1"/>
  <c r="F233" i="16"/>
  <c r="G233" i="16" s="1"/>
  <c r="H233" i="16" s="1"/>
  <c r="F229" i="16"/>
  <c r="G229" i="16" s="1"/>
  <c r="H229" i="16" s="1"/>
  <c r="F302" i="17"/>
  <c r="G302" i="17" s="1"/>
  <c r="F303" i="17"/>
  <c r="F301" i="17"/>
  <c r="F304" i="17"/>
  <c r="F414" i="18"/>
  <c r="G414" i="18" s="1"/>
  <c r="F418" i="18"/>
  <c r="G418" i="18" s="1"/>
  <c r="F415" i="18"/>
  <c r="G415" i="18" s="1"/>
  <c r="F419" i="18"/>
  <c r="G419" i="18" s="1"/>
  <c r="F425" i="18"/>
  <c r="G425" i="18" s="1"/>
  <c r="F416" i="18"/>
  <c r="G416" i="18" s="1"/>
  <c r="F412" i="18"/>
  <c r="G412" i="18" s="1"/>
  <c r="F413" i="18"/>
  <c r="G413" i="18" s="1"/>
  <c r="F417" i="18"/>
  <c r="G417" i="18" s="1"/>
  <c r="F558" i="16"/>
  <c r="F308" i="16"/>
  <c r="F300" i="16"/>
  <c r="G300" i="16" s="1"/>
  <c r="H300" i="16" s="1"/>
  <c r="F301" i="16"/>
  <c r="G301" i="16" s="1"/>
  <c r="H301" i="16" s="1"/>
  <c r="F302" i="16"/>
  <c r="F310" i="16"/>
  <c r="G16" i="2"/>
  <c r="H16" i="2" s="1"/>
  <c r="G1027" i="2"/>
  <c r="H1027" i="2" s="1"/>
  <c r="F713" i="16"/>
  <c r="G713" i="16" s="1"/>
  <c r="H713" i="16" s="1"/>
  <c r="F717" i="16"/>
  <c r="G717" i="16" s="1"/>
  <c r="H717" i="16" s="1"/>
  <c r="F721" i="16"/>
  <c r="G721" i="16" s="1"/>
  <c r="H721" i="16" s="1"/>
  <c r="F725" i="16"/>
  <c r="G725" i="16" s="1"/>
  <c r="H725" i="16" s="1"/>
  <c r="F729" i="16"/>
  <c r="G729" i="16" s="1"/>
  <c r="H729" i="16" s="1"/>
  <c r="F733" i="16"/>
  <c r="G733" i="16" s="1"/>
  <c r="H733" i="16" s="1"/>
  <c r="F737" i="16"/>
  <c r="G737" i="16" s="1"/>
  <c r="H737" i="16" s="1"/>
  <c r="F741" i="16"/>
  <c r="G741" i="16" s="1"/>
  <c r="H741" i="16" s="1"/>
  <c r="F711" i="16"/>
  <c r="G711" i="16" s="1"/>
  <c r="H711" i="16" s="1"/>
  <c r="F714" i="16"/>
  <c r="G714" i="16" s="1"/>
  <c r="H714" i="16" s="1"/>
  <c r="F718" i="16"/>
  <c r="G718" i="16" s="1"/>
  <c r="H718" i="16" s="1"/>
  <c r="F722" i="16"/>
  <c r="G722" i="16" s="1"/>
  <c r="H722" i="16" s="1"/>
  <c r="F726" i="16"/>
  <c r="G726" i="16" s="1"/>
  <c r="H726" i="16" s="1"/>
  <c r="F730" i="16"/>
  <c r="G730" i="16" s="1"/>
  <c r="H730" i="16" s="1"/>
  <c r="F734" i="16"/>
  <c r="G734" i="16" s="1"/>
  <c r="H734" i="16" s="1"/>
  <c r="F738" i="16"/>
  <c r="G738" i="16" s="1"/>
  <c r="H738" i="16" s="1"/>
  <c r="F742" i="16"/>
  <c r="G742" i="16" s="1"/>
  <c r="H742" i="16" s="1"/>
  <c r="F752" i="16"/>
  <c r="G752" i="16" s="1"/>
  <c r="H752" i="16" s="1"/>
  <c r="F715" i="16"/>
  <c r="G715" i="16" s="1"/>
  <c r="H715" i="16" s="1"/>
  <c r="F719" i="16"/>
  <c r="G719" i="16" s="1"/>
  <c r="H719" i="16" s="1"/>
  <c r="F723" i="16"/>
  <c r="G723" i="16" s="1"/>
  <c r="H723" i="16" s="1"/>
  <c r="F727" i="16"/>
  <c r="G727" i="16" s="1"/>
  <c r="H727" i="16" s="1"/>
  <c r="F731" i="16"/>
  <c r="G731" i="16" s="1"/>
  <c r="H731" i="16" s="1"/>
  <c r="F735" i="16"/>
  <c r="G735" i="16" s="1"/>
  <c r="H735" i="16" s="1"/>
  <c r="F739" i="16"/>
  <c r="G739" i="16" s="1"/>
  <c r="H739" i="16" s="1"/>
  <c r="F712" i="16"/>
  <c r="G712" i="16" s="1"/>
  <c r="H712" i="16" s="1"/>
  <c r="F716" i="16"/>
  <c r="G716" i="16" s="1"/>
  <c r="H716" i="16" s="1"/>
  <c r="F720" i="16"/>
  <c r="G720" i="16" s="1"/>
  <c r="H720" i="16" s="1"/>
  <c r="F724" i="16"/>
  <c r="G724" i="16" s="1"/>
  <c r="H724" i="16" s="1"/>
  <c r="F728" i="16"/>
  <c r="G728" i="16" s="1"/>
  <c r="H728" i="16" s="1"/>
  <c r="F732" i="16"/>
  <c r="G732" i="16" s="1"/>
  <c r="H732" i="16" s="1"/>
  <c r="F736" i="16"/>
  <c r="G736" i="16" s="1"/>
  <c r="H736" i="16" s="1"/>
  <c r="F740" i="16"/>
  <c r="G740" i="16" s="1"/>
  <c r="H740" i="16" s="1"/>
  <c r="G17" i="2"/>
  <c r="G15" i="2"/>
  <c r="H15" i="2" s="1"/>
  <c r="G1030" i="2"/>
  <c r="H1030" i="2" s="1"/>
  <c r="G540" i="2"/>
  <c r="H540" i="2" s="1"/>
  <c r="G957" i="2"/>
  <c r="H957" i="2" s="1"/>
  <c r="G960" i="2"/>
  <c r="H960" i="2" s="1"/>
  <c r="G959" i="2"/>
  <c r="H959" i="2" s="1"/>
  <c r="G944" i="2"/>
  <c r="H944" i="2" s="1"/>
  <c r="G945" i="2"/>
  <c r="H945" i="2" s="1"/>
  <c r="G921" i="2"/>
  <c r="H921" i="2" s="1"/>
  <c r="G919" i="2"/>
  <c r="H919" i="2" s="1"/>
  <c r="G845" i="2"/>
  <c r="H845" i="2" s="1"/>
  <c r="G885" i="2"/>
  <c r="H885" i="2" s="1"/>
  <c r="G883" i="2"/>
  <c r="H883" i="2" s="1"/>
  <c r="G881" i="2"/>
  <c r="H881" i="2" s="1"/>
  <c r="G886" i="2"/>
  <c r="H886" i="2" s="1"/>
  <c r="G884" i="2"/>
  <c r="H884" i="2" s="1"/>
  <c r="G882" i="2"/>
  <c r="H882" i="2" s="1"/>
  <c r="G840" i="2"/>
  <c r="G842" i="2"/>
  <c r="H842" i="2" s="1"/>
  <c r="G844" i="2"/>
  <c r="G847" i="2"/>
  <c r="G841" i="2"/>
  <c r="G843" i="2"/>
  <c r="G846" i="2"/>
  <c r="G848" i="2"/>
  <c r="H848" i="2" s="1"/>
  <c r="G849" i="2"/>
  <c r="H849" i="2" s="1"/>
  <c r="G363" i="2"/>
  <c r="H363" i="2" s="1"/>
  <c r="G569" i="2"/>
  <c r="H569" i="2" s="1"/>
  <c r="G578" i="2"/>
  <c r="H578" i="2" s="1"/>
  <c r="G523" i="2"/>
  <c r="H523" i="2" s="1"/>
  <c r="G537" i="2"/>
  <c r="H537" i="2" s="1"/>
  <c r="G504" i="2"/>
  <c r="H504" i="2" s="1"/>
  <c r="G622" i="2"/>
  <c r="H622" i="2" s="1"/>
  <c r="G620" i="2"/>
  <c r="H620" i="2" s="1"/>
  <c r="G619" i="2"/>
  <c r="H619" i="2" s="1"/>
  <c r="F48" i="16"/>
  <c r="G48" i="16" s="1"/>
  <c r="H48" i="16" s="1"/>
  <c r="F52" i="16"/>
  <c r="G52" i="16" s="1"/>
  <c r="H52" i="16" s="1"/>
  <c r="F56" i="16"/>
  <c r="G56" i="16" s="1"/>
  <c r="H56" i="16" s="1"/>
  <c r="F60" i="16"/>
  <c r="G60" i="16" s="1"/>
  <c r="H60" i="16" s="1"/>
  <c r="F64" i="16"/>
  <c r="G64" i="16" s="1"/>
  <c r="H64" i="16" s="1"/>
  <c r="F68" i="16"/>
  <c r="G68" i="16" s="1"/>
  <c r="H68" i="16" s="1"/>
  <c r="F72" i="16"/>
  <c r="G72" i="16" s="1"/>
  <c r="H72" i="16" s="1"/>
  <c r="F76" i="16"/>
  <c r="G76" i="16" s="1"/>
  <c r="H76" i="16" s="1"/>
  <c r="F80" i="16"/>
  <c r="G80" i="16" s="1"/>
  <c r="H80" i="16" s="1"/>
  <c r="F84" i="16"/>
  <c r="G84" i="16" s="1"/>
  <c r="H84" i="16" s="1"/>
  <c r="F88" i="16"/>
  <c r="G88" i="16" s="1"/>
  <c r="H88" i="16" s="1"/>
  <c r="F92" i="16"/>
  <c r="G92" i="16" s="1"/>
  <c r="H92" i="16" s="1"/>
  <c r="F96" i="16"/>
  <c r="G96" i="16" s="1"/>
  <c r="H96" i="16" s="1"/>
  <c r="F100" i="16"/>
  <c r="G100" i="16" s="1"/>
  <c r="H100" i="16" s="1"/>
  <c r="F104" i="16"/>
  <c r="G104" i="16" s="1"/>
  <c r="H104" i="16" s="1"/>
  <c r="F46" i="16"/>
  <c r="G46" i="16" s="1"/>
  <c r="H46" i="16" s="1"/>
  <c r="F47" i="16"/>
  <c r="G47" i="16" s="1"/>
  <c r="H47" i="16" s="1"/>
  <c r="F50" i="16"/>
  <c r="G50" i="16" s="1"/>
  <c r="H50" i="16" s="1"/>
  <c r="F51" i="16"/>
  <c r="G51" i="16" s="1"/>
  <c r="H51" i="16" s="1"/>
  <c r="F54" i="16"/>
  <c r="G54" i="16" s="1"/>
  <c r="H54" i="16" s="1"/>
  <c r="F55" i="16"/>
  <c r="G55" i="16" s="1"/>
  <c r="H55" i="16" s="1"/>
  <c r="F58" i="16"/>
  <c r="G58" i="16" s="1"/>
  <c r="H58" i="16" s="1"/>
  <c r="F59" i="16"/>
  <c r="G59" i="16" s="1"/>
  <c r="H59" i="16" s="1"/>
  <c r="F62" i="16"/>
  <c r="G62" i="16" s="1"/>
  <c r="H62" i="16" s="1"/>
  <c r="F63" i="16"/>
  <c r="G63" i="16" s="1"/>
  <c r="H63" i="16" s="1"/>
  <c r="F66" i="16"/>
  <c r="G66" i="16" s="1"/>
  <c r="H66" i="16" s="1"/>
  <c r="F67" i="16"/>
  <c r="G67" i="16" s="1"/>
  <c r="H67" i="16" s="1"/>
  <c r="F70" i="16"/>
  <c r="G70" i="16" s="1"/>
  <c r="H70" i="16" s="1"/>
  <c r="F71" i="16"/>
  <c r="G71" i="16" s="1"/>
  <c r="H71" i="16" s="1"/>
  <c r="F74" i="16"/>
  <c r="G74" i="16" s="1"/>
  <c r="H74" i="16" s="1"/>
  <c r="F75" i="16"/>
  <c r="G75" i="16" s="1"/>
  <c r="H75" i="16" s="1"/>
  <c r="F78" i="16"/>
  <c r="G78" i="16" s="1"/>
  <c r="H78" i="16" s="1"/>
  <c r="F79" i="16"/>
  <c r="G79" i="16" s="1"/>
  <c r="H79" i="16" s="1"/>
  <c r="F82" i="16"/>
  <c r="G82" i="16" s="1"/>
  <c r="H82" i="16" s="1"/>
  <c r="F83" i="16"/>
  <c r="G83" i="16" s="1"/>
  <c r="H83" i="16" s="1"/>
  <c r="F86" i="16"/>
  <c r="G86" i="16" s="1"/>
  <c r="H86" i="16" s="1"/>
  <c r="F87" i="16"/>
  <c r="G87" i="16" s="1"/>
  <c r="H87" i="16" s="1"/>
  <c r="F90" i="16"/>
  <c r="G90" i="16" s="1"/>
  <c r="H90" i="16" s="1"/>
  <c r="F91" i="16"/>
  <c r="G91" i="16" s="1"/>
  <c r="H91" i="16" s="1"/>
  <c r="F94" i="16"/>
  <c r="G94" i="16" s="1"/>
  <c r="H94" i="16" s="1"/>
  <c r="F95" i="16"/>
  <c r="G95" i="16" s="1"/>
  <c r="H95" i="16" s="1"/>
  <c r="F98" i="16"/>
  <c r="G98" i="16" s="1"/>
  <c r="H98" i="16" s="1"/>
  <c r="F99" i="16"/>
  <c r="G99" i="16" s="1"/>
  <c r="H99" i="16" s="1"/>
  <c r="F102" i="16"/>
  <c r="G102" i="16" s="1"/>
  <c r="H102" i="16" s="1"/>
  <c r="F103" i="16"/>
  <c r="G103" i="16" s="1"/>
  <c r="H103" i="16" s="1"/>
  <c r="F106" i="16"/>
  <c r="G106" i="16" s="1"/>
  <c r="H106" i="16" s="1"/>
  <c r="F107" i="16"/>
  <c r="G107" i="16" s="1"/>
  <c r="H107" i="16" s="1"/>
  <c r="F108" i="16"/>
  <c r="G108" i="16" s="1"/>
  <c r="H108" i="16" s="1"/>
  <c r="F110" i="16"/>
  <c r="G110" i="16" s="1"/>
  <c r="H110" i="16" s="1"/>
  <c r="F112" i="16"/>
  <c r="G112" i="16" s="1"/>
  <c r="H112" i="16" s="1"/>
  <c r="F111" i="16"/>
  <c r="G111" i="16" s="1"/>
  <c r="H111" i="16" s="1"/>
  <c r="F105" i="16"/>
  <c r="G105" i="16" s="1"/>
  <c r="H105" i="16" s="1"/>
  <c r="F97" i="16"/>
  <c r="G97" i="16" s="1"/>
  <c r="H97" i="16" s="1"/>
  <c r="F89" i="16"/>
  <c r="G89" i="16" s="1"/>
  <c r="H89" i="16" s="1"/>
  <c r="F81" i="16"/>
  <c r="G81" i="16" s="1"/>
  <c r="H81" i="16" s="1"/>
  <c r="F73" i="16"/>
  <c r="G73" i="16" s="1"/>
  <c r="H73" i="16" s="1"/>
  <c r="F65" i="16"/>
  <c r="G65" i="16" s="1"/>
  <c r="H65" i="16" s="1"/>
  <c r="F57" i="16"/>
  <c r="G57" i="16" s="1"/>
  <c r="H57" i="16" s="1"/>
  <c r="F49" i="16"/>
  <c r="G49" i="16" s="1"/>
  <c r="H49" i="16" s="1"/>
  <c r="F109" i="16"/>
  <c r="G109" i="16" s="1"/>
  <c r="H109" i="16" s="1"/>
  <c r="F101" i="16"/>
  <c r="G101" i="16" s="1"/>
  <c r="H101" i="16" s="1"/>
  <c r="F93" i="16"/>
  <c r="G93" i="16" s="1"/>
  <c r="H93" i="16" s="1"/>
  <c r="F85" i="16"/>
  <c r="G85" i="16" s="1"/>
  <c r="H85" i="16" s="1"/>
  <c r="F77" i="16"/>
  <c r="G77" i="16" s="1"/>
  <c r="H77" i="16" s="1"/>
  <c r="F69" i="16"/>
  <c r="G69" i="16" s="1"/>
  <c r="H69" i="16" s="1"/>
  <c r="F61" i="16"/>
  <c r="G61" i="16" s="1"/>
  <c r="H61" i="16" s="1"/>
  <c r="F53" i="16"/>
  <c r="G53" i="16" s="1"/>
  <c r="H53" i="16" s="1"/>
  <c r="G104" i="2"/>
  <c r="H104" i="2" s="1"/>
  <c r="G103" i="2"/>
  <c r="H103" i="2" s="1"/>
  <c r="G270" i="2"/>
  <c r="H270" i="2" s="1"/>
  <c r="G304" i="2"/>
  <c r="H304" i="2" s="1"/>
  <c r="G306" i="2"/>
  <c r="H306" i="2" s="1"/>
  <c r="G305" i="2"/>
  <c r="H305" i="2" s="1"/>
  <c r="G1029" i="2"/>
  <c r="H1029" i="2" s="1"/>
  <c r="G1024" i="2"/>
  <c r="H1024" i="2" s="1"/>
  <c r="G1031" i="2"/>
  <c r="H1031" i="2" s="1"/>
  <c r="G1026" i="2"/>
  <c r="H1026" i="2" s="1"/>
  <c r="F12" i="16"/>
  <c r="G12" i="16" s="1"/>
  <c r="F14" i="16"/>
  <c r="G14" i="16" s="1"/>
  <c r="F16" i="16"/>
  <c r="G16" i="16" s="1"/>
  <c r="F17" i="16"/>
  <c r="G17" i="16" s="1"/>
  <c r="H17" i="16" s="1"/>
  <c r="F22" i="16"/>
  <c r="G22" i="16" s="1"/>
  <c r="F24" i="16"/>
  <c r="G24" i="16" s="1"/>
  <c r="F26" i="16"/>
  <c r="G26" i="16" s="1"/>
  <c r="F28" i="16"/>
  <c r="G28" i="16" s="1"/>
  <c r="H28" i="16" s="1"/>
  <c r="F15" i="16"/>
  <c r="G15" i="16" s="1"/>
  <c r="G18" i="16"/>
  <c r="F23" i="16"/>
  <c r="G23" i="16" s="1"/>
  <c r="F27" i="16"/>
  <c r="G27" i="16" s="1"/>
  <c r="H27" i="16" s="1"/>
  <c r="F11" i="16"/>
  <c r="G11" i="16" s="1"/>
  <c r="H11" i="16" s="1"/>
  <c r="F13" i="16"/>
  <c r="G13" i="16" s="1"/>
  <c r="F25" i="16"/>
  <c r="G25" i="16" s="1"/>
  <c r="F514" i="16"/>
  <c r="G514" i="16" s="1"/>
  <c r="H514" i="16" s="1"/>
  <c r="G245" i="16" l="1"/>
  <c r="H245" i="16" s="1"/>
  <c r="G244" i="16"/>
  <c r="H244" i="16" s="1"/>
  <c r="F171" i="216"/>
  <c r="F139" i="216"/>
  <c r="F107" i="216"/>
  <c r="F75" i="216"/>
  <c r="F43" i="216"/>
  <c r="F569" i="5"/>
  <c r="F557" i="5"/>
  <c r="F548" i="5"/>
  <c r="F539" i="5"/>
  <c r="F529" i="5"/>
  <c r="F515" i="5"/>
  <c r="F501" i="5"/>
  <c r="F488" i="5"/>
  <c r="F476" i="5"/>
  <c r="F455" i="5"/>
  <c r="F438" i="5"/>
  <c r="F420" i="5"/>
  <c r="F404" i="5"/>
  <c r="F385" i="5"/>
  <c r="F365" i="5"/>
  <c r="F337" i="5"/>
  <c r="F320" i="5"/>
  <c r="F294" i="5"/>
  <c r="F284" i="5"/>
  <c r="F273" i="5"/>
  <c r="F262" i="5"/>
  <c r="F251" i="5"/>
  <c r="F240" i="5"/>
  <c r="F218" i="5"/>
  <c r="F201" i="5"/>
  <c r="F179" i="5"/>
  <c r="F162" i="5"/>
  <c r="F144" i="5"/>
  <c r="F125" i="5"/>
  <c r="F106" i="5"/>
  <c r="F86" i="5"/>
  <c r="F73" i="5"/>
  <c r="F60" i="5"/>
  <c r="F37" i="5"/>
  <c r="F11" i="5"/>
  <c r="F230" i="5" s="1"/>
  <c r="G230" i="5" s="1"/>
  <c r="F11" i="14"/>
  <c r="F224" i="14" s="1"/>
  <c r="F12" i="5" l="1"/>
  <c r="F38" i="5"/>
  <c r="F61" i="5"/>
  <c r="F144" i="14"/>
  <c r="F225" i="14"/>
  <c r="G225" i="14" s="1"/>
  <c r="H225" i="14" s="1"/>
  <c r="G224" i="14"/>
  <c r="H224" i="14" s="1"/>
  <c r="F223" i="14"/>
  <c r="G223" i="14" s="1"/>
  <c r="H223" i="14" s="1"/>
  <c r="F222" i="14"/>
  <c r="G222" i="14" s="1"/>
  <c r="H222" i="14" s="1"/>
  <c r="F221" i="14"/>
  <c r="G221" i="14" s="1"/>
  <c r="H221" i="14" s="1"/>
  <c r="F220" i="14"/>
  <c r="G220" i="14" s="1"/>
  <c r="H220" i="14" s="1"/>
  <c r="F219" i="14"/>
  <c r="G219" i="14" s="1"/>
  <c r="H219" i="14" s="1"/>
  <c r="F170" i="14"/>
  <c r="G170" i="14" s="1"/>
  <c r="H170" i="14" s="1"/>
  <c r="F218" i="14"/>
  <c r="G218" i="14" s="1"/>
  <c r="H218" i="14" s="1"/>
  <c r="F169" i="14"/>
  <c r="G169" i="14" s="1"/>
  <c r="H169" i="14" s="1"/>
  <c r="F168" i="14"/>
  <c r="G168" i="14" s="1"/>
  <c r="H168" i="14" s="1"/>
  <c r="F167" i="14"/>
  <c r="G167" i="14" s="1"/>
  <c r="H167" i="14" s="1"/>
  <c r="F166" i="14"/>
  <c r="G166" i="14" s="1"/>
  <c r="H166" i="14" s="1"/>
  <c r="F165" i="14"/>
  <c r="G165" i="14" s="1"/>
  <c r="H165" i="14" s="1"/>
  <c r="F122" i="14"/>
  <c r="G122" i="14" s="1"/>
  <c r="H122" i="14" s="1"/>
  <c r="F121" i="14"/>
  <c r="G121" i="14" s="1"/>
  <c r="H121" i="14" s="1"/>
  <c r="F249" i="14"/>
  <c r="G249" i="14" s="1"/>
  <c r="H249" i="14" s="1"/>
  <c r="F258" i="14"/>
  <c r="G258" i="14" s="1"/>
  <c r="H258" i="14" s="1"/>
  <c r="G310" i="216"/>
  <c r="G307" i="216"/>
  <c r="G305" i="216"/>
  <c r="G309" i="216"/>
  <c r="F105" i="14"/>
  <c r="G105" i="14" s="1"/>
  <c r="H105" i="14" s="1"/>
  <c r="F104" i="14"/>
  <c r="G104" i="14" s="1"/>
  <c r="H104" i="14" s="1"/>
  <c r="F101" i="14"/>
  <c r="G101" i="14" s="1"/>
  <c r="H101" i="14" s="1"/>
  <c r="F100" i="14"/>
  <c r="G100" i="14" s="1"/>
  <c r="H100" i="14" s="1"/>
  <c r="F97" i="14"/>
  <c r="G97" i="14" s="1"/>
  <c r="H97" i="14" s="1"/>
  <c r="F96" i="14"/>
  <c r="G96" i="14" s="1"/>
  <c r="H96" i="14" s="1"/>
  <c r="F93" i="14"/>
  <c r="G93" i="14" s="1"/>
  <c r="H93" i="14" s="1"/>
  <c r="F92" i="14"/>
  <c r="G92" i="14" s="1"/>
  <c r="H92" i="14" s="1"/>
  <c r="F89" i="14"/>
  <c r="G89" i="14" s="1"/>
  <c r="H89" i="14" s="1"/>
  <c r="F88" i="14"/>
  <c r="G88" i="14" s="1"/>
  <c r="H88" i="14" s="1"/>
  <c r="F85" i="14"/>
  <c r="G85" i="14" s="1"/>
  <c r="H85" i="14" s="1"/>
  <c r="F84" i="14"/>
  <c r="G84" i="14" s="1"/>
  <c r="H84" i="14" s="1"/>
  <c r="F81" i="14"/>
  <c r="G81" i="14" s="1"/>
  <c r="H81" i="14" s="1"/>
  <c r="F80" i="14"/>
  <c r="G80" i="14" s="1"/>
  <c r="H80" i="14" s="1"/>
  <c r="F77" i="14"/>
  <c r="G77" i="14" s="1"/>
  <c r="H77" i="14" s="1"/>
  <c r="F76" i="14"/>
  <c r="G76" i="14" s="1"/>
  <c r="H76" i="14" s="1"/>
  <c r="F73" i="14"/>
  <c r="G73" i="14" s="1"/>
  <c r="H73" i="14" s="1"/>
  <c r="F72" i="14"/>
  <c r="G72" i="14" s="1"/>
  <c r="H72" i="14" s="1"/>
  <c r="F69" i="14"/>
  <c r="G69" i="14" s="1"/>
  <c r="H69" i="14" s="1"/>
  <c r="F68" i="14"/>
  <c r="G68" i="14" s="1"/>
  <c r="H68" i="14" s="1"/>
  <c r="F65" i="14"/>
  <c r="G65" i="14" s="1"/>
  <c r="H65" i="14" s="1"/>
  <c r="F64" i="14"/>
  <c r="G64" i="14" s="1"/>
  <c r="H64" i="14" s="1"/>
  <c r="F106" i="14"/>
  <c r="G106" i="14" s="1"/>
  <c r="H106" i="14" s="1"/>
  <c r="F103" i="14"/>
  <c r="G103" i="14" s="1"/>
  <c r="H103" i="14" s="1"/>
  <c r="F102" i="14"/>
  <c r="G102" i="14" s="1"/>
  <c r="H102" i="14" s="1"/>
  <c r="F99" i="14"/>
  <c r="G99" i="14" s="1"/>
  <c r="H99" i="14" s="1"/>
  <c r="F98" i="14"/>
  <c r="G98" i="14" s="1"/>
  <c r="H98" i="14" s="1"/>
  <c r="F95" i="14"/>
  <c r="G95" i="14" s="1"/>
  <c r="H95" i="14" s="1"/>
  <c r="F94" i="14"/>
  <c r="G94" i="14" s="1"/>
  <c r="H94" i="14" s="1"/>
  <c r="F91" i="14"/>
  <c r="G91" i="14" s="1"/>
  <c r="H91" i="14" s="1"/>
  <c r="F90" i="14"/>
  <c r="G90" i="14" s="1"/>
  <c r="H90" i="14" s="1"/>
  <c r="F87" i="14"/>
  <c r="G87" i="14" s="1"/>
  <c r="H87" i="14" s="1"/>
  <c r="F86" i="14"/>
  <c r="G86" i="14" s="1"/>
  <c r="H86" i="14" s="1"/>
  <c r="F83" i="14"/>
  <c r="G83" i="14" s="1"/>
  <c r="H83" i="14" s="1"/>
  <c r="F82" i="14"/>
  <c r="G82" i="14" s="1"/>
  <c r="H82" i="14" s="1"/>
  <c r="F79" i="14"/>
  <c r="G79" i="14" s="1"/>
  <c r="H79" i="14" s="1"/>
  <c r="F78" i="14"/>
  <c r="G78" i="14" s="1"/>
  <c r="H78" i="14" s="1"/>
  <c r="F75" i="14"/>
  <c r="G75" i="14" s="1"/>
  <c r="H75" i="14" s="1"/>
  <c r="F74" i="14"/>
  <c r="G74" i="14" s="1"/>
  <c r="H74" i="14" s="1"/>
  <c r="F71" i="14"/>
  <c r="G71" i="14" s="1"/>
  <c r="H71" i="14" s="1"/>
  <c r="F70" i="14"/>
  <c r="G70" i="14" s="1"/>
  <c r="H70" i="14" s="1"/>
  <c r="F67" i="14"/>
  <c r="G67" i="14" s="1"/>
  <c r="H67" i="14" s="1"/>
  <c r="F66" i="14"/>
  <c r="G66" i="14" s="1"/>
  <c r="H66" i="14" s="1"/>
  <c r="F313" i="14"/>
  <c r="G313" i="14" s="1"/>
  <c r="H313" i="14" s="1"/>
  <c r="F312" i="14"/>
  <c r="G312" i="14" s="1"/>
  <c r="H312" i="14" s="1"/>
  <c r="F309" i="14"/>
  <c r="G309" i="14" s="1"/>
  <c r="H309" i="14" s="1"/>
  <c r="F311" i="14"/>
  <c r="G311" i="14" s="1"/>
  <c r="H311" i="14" s="1"/>
  <c r="F310" i="14"/>
  <c r="G310" i="14" s="1"/>
  <c r="H310" i="14" s="1"/>
  <c r="G365" i="216"/>
  <c r="H365" i="216" s="1"/>
  <c r="G366" i="216"/>
  <c r="H366" i="216" s="1"/>
  <c r="G353" i="216"/>
  <c r="G356" i="216"/>
  <c r="G358" i="216"/>
  <c r="G361" i="216"/>
  <c r="G363" i="216"/>
  <c r="H363" i="216" s="1"/>
  <c r="G368" i="216"/>
  <c r="G371" i="216"/>
  <c r="G349" i="216"/>
  <c r="G327" i="216"/>
  <c r="G328" i="216"/>
  <c r="G331" i="216"/>
  <c r="G333" i="216"/>
  <c r="G335" i="216"/>
  <c r="G337" i="216"/>
  <c r="G321" i="216"/>
  <c r="G303" i="216"/>
  <c r="H303" i="216" s="1"/>
  <c r="G301" i="216"/>
  <c r="H301" i="216" s="1"/>
  <c r="G287" i="216"/>
  <c r="G271" i="216"/>
  <c r="G274" i="216"/>
  <c r="G276" i="216"/>
  <c r="G248" i="216"/>
  <c r="G229" i="216"/>
  <c r="G231" i="216"/>
  <c r="H231" i="216" s="1"/>
  <c r="G233" i="216"/>
  <c r="G235" i="216"/>
  <c r="G228" i="216"/>
  <c r="G209" i="216"/>
  <c r="G211" i="216"/>
  <c r="G213" i="216"/>
  <c r="G215" i="216"/>
  <c r="G217" i="216"/>
  <c r="G350" i="216"/>
  <c r="G352" i="216"/>
  <c r="G354" i="216"/>
  <c r="G357" i="216"/>
  <c r="G359" i="216"/>
  <c r="G362" i="216"/>
  <c r="G367" i="216"/>
  <c r="G369" i="216"/>
  <c r="G325" i="216"/>
  <c r="G326" i="216"/>
  <c r="G330" i="216"/>
  <c r="G332" i="216"/>
  <c r="G334" i="216"/>
  <c r="G336" i="216"/>
  <c r="G338" i="216"/>
  <c r="G306" i="216"/>
  <c r="G308" i="216"/>
  <c r="G288" i="216"/>
  <c r="G291" i="216"/>
  <c r="G270" i="216"/>
  <c r="G273" i="216"/>
  <c r="H273" i="216" s="1"/>
  <c r="G275" i="216"/>
  <c r="G269" i="216"/>
  <c r="G259" i="216"/>
  <c r="G247" i="216"/>
  <c r="G230" i="216"/>
  <c r="G232" i="216"/>
  <c r="G234" i="216"/>
  <c r="H234" i="216" s="1"/>
  <c r="G237" i="216"/>
  <c r="G218" i="216"/>
  <c r="G208" i="216"/>
  <c r="G210" i="216"/>
  <c r="H210" i="216" s="1"/>
  <c r="G212" i="216"/>
  <c r="G214" i="216"/>
  <c r="G206" i="216"/>
  <c r="H206" i="216" s="1"/>
  <c r="F726" i="2" l="1"/>
  <c r="F725" i="2"/>
  <c r="F724" i="2"/>
  <c r="F723" i="2"/>
  <c r="F722" i="2"/>
  <c r="F721" i="2"/>
  <c r="F720" i="2"/>
  <c r="F719" i="2"/>
  <c r="F718" i="2"/>
  <c r="F717" i="2"/>
  <c r="F716" i="2"/>
  <c r="F715" i="2"/>
  <c r="F714" i="2"/>
  <c r="F713" i="2"/>
  <c r="F712" i="2"/>
  <c r="F711" i="2"/>
  <c r="F710" i="2"/>
  <c r="F709" i="2"/>
  <c r="F708" i="2"/>
  <c r="F707" i="2"/>
  <c r="F706" i="2"/>
  <c r="F705" i="2"/>
  <c r="F704" i="2"/>
  <c r="F703" i="2"/>
  <c r="F702" i="2"/>
  <c r="F701" i="2"/>
  <c r="F700" i="2"/>
  <c r="F699" i="2"/>
  <c r="F698" i="2"/>
  <c r="F697" i="2"/>
  <c r="F696" i="2"/>
  <c r="F695" i="2"/>
  <c r="F694" i="2"/>
  <c r="F693" i="2"/>
  <c r="F692" i="2"/>
  <c r="F691" i="2"/>
  <c r="F690" i="2"/>
  <c r="F689" i="2"/>
  <c r="F688" i="2"/>
  <c r="F687" i="2"/>
  <c r="F686" i="2"/>
  <c r="F685" i="2"/>
  <c r="F684" i="2"/>
  <c r="F683" i="2"/>
  <c r="F682" i="2"/>
  <c r="F681" i="2"/>
  <c r="F680" i="2"/>
  <c r="F679" i="2"/>
  <c r="F678" i="2"/>
  <c r="F677" i="2"/>
  <c r="F676" i="2"/>
  <c r="F675" i="2"/>
  <c r="F674" i="2"/>
  <c r="F673" i="2"/>
  <c r="F672" i="2"/>
  <c r="F671" i="2"/>
  <c r="F670" i="2"/>
  <c r="F669" i="2"/>
  <c r="F668" i="2"/>
  <c r="F667" i="2"/>
  <c r="F666" i="2"/>
  <c r="F665" i="2"/>
  <c r="F664" i="2"/>
  <c r="F663" i="2"/>
  <c r="F662" i="2"/>
  <c r="F661" i="2"/>
  <c r="F660" i="2"/>
  <c r="F659" i="2"/>
  <c r="F658" i="2"/>
  <c r="F657" i="2"/>
  <c r="F656" i="2"/>
  <c r="F655" i="2"/>
  <c r="F654" i="2"/>
  <c r="F653" i="2"/>
  <c r="F652" i="2"/>
  <c r="F651" i="2"/>
  <c r="F650" i="2"/>
  <c r="F649" i="2"/>
  <c r="F648" i="2"/>
  <c r="F647" i="2"/>
  <c r="F646" i="2"/>
  <c r="F645" i="2"/>
  <c r="F644" i="2"/>
  <c r="F643" i="2"/>
  <c r="F642" i="2"/>
  <c r="F641" i="2"/>
  <c r="F640" i="2"/>
  <c r="F639" i="2"/>
  <c r="F638" i="2"/>
  <c r="F637" i="2"/>
  <c r="F636" i="2"/>
  <c r="F933" i="2"/>
  <c r="F904" i="2"/>
  <c r="F905" i="2"/>
  <c r="F903" i="2"/>
  <c r="F902" i="2"/>
  <c r="F901" i="2"/>
  <c r="F900" i="2"/>
  <c r="F899" i="2"/>
  <c r="F898" i="2"/>
  <c r="F897" i="2"/>
  <c r="F896" i="2"/>
  <c r="F819" i="2"/>
  <c r="F794" i="2"/>
  <c r="F793" i="2"/>
  <c r="F792" i="2"/>
  <c r="F756" i="2"/>
  <c r="F755" i="2"/>
  <c r="F754" i="2"/>
  <c r="F753" i="2"/>
  <c r="F752" i="2"/>
  <c r="F493" i="2"/>
  <c r="F492" i="2"/>
  <c r="F491" i="2"/>
  <c r="F467" i="2"/>
  <c r="F464" i="2"/>
  <c r="F463" i="2"/>
  <c r="F435" i="2"/>
  <c r="F407" i="2"/>
  <c r="F406" i="2"/>
  <c r="F405" i="2"/>
  <c r="F404" i="2"/>
  <c r="F403" i="2"/>
  <c r="F402" i="2"/>
  <c r="F401" i="2"/>
  <c r="F400" i="2"/>
  <c r="F399" i="2"/>
  <c r="F396" i="2"/>
  <c r="F395" i="2"/>
  <c r="F394" i="2"/>
  <c r="F393" i="2"/>
  <c r="F392" i="2"/>
  <c r="F350" i="2"/>
  <c r="F349" i="2"/>
  <c r="F348" i="2"/>
  <c r="F344" i="2"/>
  <c r="F343" i="2"/>
  <c r="F347" i="2"/>
  <c r="F346" i="2"/>
  <c r="F345" i="2"/>
  <c r="F342" i="2"/>
  <c r="F341" i="2"/>
  <c r="F340" i="2"/>
  <c r="F339" i="2"/>
  <c r="F338" i="2"/>
  <c r="F337" i="2"/>
  <c r="F336" i="2"/>
  <c r="F335" i="2"/>
  <c r="F334" i="2"/>
  <c r="F333" i="2"/>
  <c r="F332" i="2"/>
  <c r="F331" i="2"/>
  <c r="F330" i="2"/>
  <c r="F329" i="2"/>
  <c r="F328" i="2"/>
  <c r="F327" i="2"/>
  <c r="F326" i="2"/>
  <c r="F325" i="2"/>
  <c r="F324" i="2"/>
  <c r="F323" i="2"/>
  <c r="F322" i="2"/>
  <c r="F321" i="2"/>
  <c r="F320" i="2"/>
  <c r="F319" i="2"/>
  <c r="F318" i="2"/>
  <c r="F317" i="2"/>
  <c r="E123" i="16"/>
  <c r="F1206" i="222" l="1"/>
  <c r="F1641" i="16" l="1"/>
  <c r="E700" i="16"/>
  <c r="E577" i="16"/>
  <c r="E539" i="16"/>
  <c r="E410" i="16"/>
  <c r="E376" i="16"/>
  <c r="E366" i="16"/>
  <c r="E365" i="16"/>
  <c r="E364" i="16"/>
  <c r="E363" i="16"/>
  <c r="E362" i="16"/>
  <c r="E361" i="16"/>
  <c r="E360" i="16"/>
  <c r="E359" i="16"/>
  <c r="E358" i="16"/>
  <c r="E357" i="16"/>
  <c r="E356" i="16"/>
  <c r="E355" i="16"/>
  <c r="E354" i="16"/>
  <c r="E353" i="16"/>
  <c r="E202" i="16"/>
  <c r="E201" i="16"/>
  <c r="E200" i="16"/>
  <c r="E199" i="16"/>
  <c r="E198" i="16"/>
  <c r="E197" i="16"/>
  <c r="E196" i="16"/>
  <c r="E195" i="16"/>
  <c r="E194" i="16"/>
  <c r="E193" i="16"/>
  <c r="E192" i="16"/>
  <c r="E191" i="16"/>
  <c r="E190" i="16"/>
  <c r="E189" i="16"/>
  <c r="E188" i="16"/>
  <c r="G125" i="16"/>
  <c r="H125" i="16" s="1"/>
  <c r="G123" i="16"/>
  <c r="H123" i="16" s="1"/>
  <c r="H25" i="16"/>
  <c r="H24" i="16"/>
  <c r="H23" i="16"/>
  <c r="H22" i="16"/>
  <c r="H20" i="16"/>
  <c r="H19" i="16"/>
  <c r="H18" i="16"/>
  <c r="H16" i="16"/>
  <c r="H15" i="16"/>
  <c r="H14" i="16"/>
  <c r="H13" i="16"/>
  <c r="H12" i="16"/>
  <c r="F338" i="16" l="1"/>
  <c r="G338" i="16" s="1"/>
  <c r="H338" i="16" s="1"/>
  <c r="F778" i="16"/>
  <c r="G778" i="16" s="1"/>
  <c r="H778" i="16" s="1"/>
  <c r="F769" i="16"/>
  <c r="G769" i="16" s="1"/>
  <c r="H769" i="16" s="1"/>
  <c r="F767" i="16"/>
  <c r="G767" i="16" s="1"/>
  <c r="H767" i="16" s="1"/>
  <c r="F765" i="16"/>
  <c r="G765" i="16" s="1"/>
  <c r="H765" i="16" s="1"/>
  <c r="F763" i="16"/>
  <c r="G763" i="16" s="1"/>
  <c r="H763" i="16" s="1"/>
  <c r="F761" i="16"/>
  <c r="G761" i="16" s="1"/>
  <c r="H761" i="16" s="1"/>
  <c r="F759" i="16"/>
  <c r="G759" i="16" s="1"/>
  <c r="H759" i="16" s="1"/>
  <c r="F757" i="16"/>
  <c r="G757" i="16" s="1"/>
  <c r="H757" i="16" s="1"/>
  <c r="F755" i="16"/>
  <c r="G755" i="16" s="1"/>
  <c r="H755" i="16" s="1"/>
  <c r="F753" i="16"/>
  <c r="F700" i="16"/>
  <c r="G700" i="16" s="1"/>
  <c r="H700" i="16" s="1"/>
  <c r="F768" i="16"/>
  <c r="G768" i="16" s="1"/>
  <c r="H768" i="16" s="1"/>
  <c r="F766" i="16"/>
  <c r="G766" i="16" s="1"/>
  <c r="H766" i="16" s="1"/>
  <c r="F764" i="16"/>
  <c r="G764" i="16" s="1"/>
  <c r="H764" i="16" s="1"/>
  <c r="F762" i="16"/>
  <c r="G762" i="16" s="1"/>
  <c r="H762" i="16" s="1"/>
  <c r="F760" i="16"/>
  <c r="G760" i="16" s="1"/>
  <c r="H760" i="16" s="1"/>
  <c r="F758" i="16"/>
  <c r="G758" i="16" s="1"/>
  <c r="H758" i="16" s="1"/>
  <c r="F756" i="16"/>
  <c r="G756" i="16" s="1"/>
  <c r="H756" i="16" s="1"/>
  <c r="F754" i="16"/>
  <c r="G754" i="16" s="1"/>
  <c r="H754" i="16" s="1"/>
  <c r="F701" i="16"/>
  <c r="G701" i="16" s="1"/>
  <c r="H701" i="16" s="1"/>
  <c r="F698" i="16"/>
  <c r="G698" i="16" s="1"/>
  <c r="H698" i="16" s="1"/>
  <c r="F694" i="16"/>
  <c r="G694" i="16" s="1"/>
  <c r="H694" i="16" s="1"/>
  <c r="F690" i="16"/>
  <c r="G690" i="16" s="1"/>
  <c r="H690" i="16" s="1"/>
  <c r="F687" i="16"/>
  <c r="G687" i="16" s="1"/>
  <c r="H687" i="16" s="1"/>
  <c r="F684" i="16"/>
  <c r="G684" i="16" s="1"/>
  <c r="H684" i="16" s="1"/>
  <c r="F680" i="16"/>
  <c r="G680" i="16" s="1"/>
  <c r="H680" i="16" s="1"/>
  <c r="F677" i="16"/>
  <c r="G677" i="16" s="1"/>
  <c r="H677" i="16" s="1"/>
  <c r="F674" i="16"/>
  <c r="G674" i="16" s="1"/>
  <c r="H674" i="16" s="1"/>
  <c r="F670" i="16"/>
  <c r="G670" i="16" s="1"/>
  <c r="H670" i="16" s="1"/>
  <c r="F667" i="16"/>
  <c r="G667" i="16" s="1"/>
  <c r="H667" i="16" s="1"/>
  <c r="F663" i="16"/>
  <c r="G663" i="16" s="1"/>
  <c r="H663" i="16" s="1"/>
  <c r="F660" i="16"/>
  <c r="G660" i="16" s="1"/>
  <c r="H660" i="16" s="1"/>
  <c r="F697" i="16"/>
  <c r="G697" i="16" s="1"/>
  <c r="H697" i="16" s="1"/>
  <c r="F696" i="16"/>
  <c r="G696" i="16" s="1"/>
  <c r="H696" i="16" s="1"/>
  <c r="F693" i="16"/>
  <c r="G693" i="16" s="1"/>
  <c r="H693" i="16" s="1"/>
  <c r="F692" i="16"/>
  <c r="G692" i="16" s="1"/>
  <c r="H692" i="16" s="1"/>
  <c r="F689" i="16"/>
  <c r="G689" i="16" s="1"/>
  <c r="H689" i="16" s="1"/>
  <c r="F686" i="16"/>
  <c r="G686" i="16" s="1"/>
  <c r="H686" i="16" s="1"/>
  <c r="F685" i="16"/>
  <c r="G685" i="16" s="1"/>
  <c r="H685" i="16" s="1"/>
  <c r="F683" i="16"/>
  <c r="G683" i="16" s="1"/>
  <c r="H683" i="16" s="1"/>
  <c r="F682" i="16"/>
  <c r="G682" i="16" s="1"/>
  <c r="H682" i="16" s="1"/>
  <c r="F679" i="16"/>
  <c r="G679" i="16" s="1"/>
  <c r="H679" i="16" s="1"/>
  <c r="F676" i="16"/>
  <c r="G676" i="16" s="1"/>
  <c r="H676" i="16" s="1"/>
  <c r="F675" i="16"/>
  <c r="G675" i="16" s="1"/>
  <c r="H675" i="16" s="1"/>
  <c r="F666" i="16"/>
  <c r="G666" i="16" s="1"/>
  <c r="H666" i="16" s="1"/>
  <c r="F665" i="16"/>
  <c r="G665" i="16" s="1"/>
  <c r="H665" i="16" s="1"/>
  <c r="F662" i="16"/>
  <c r="G662" i="16" s="1"/>
  <c r="H662" i="16" s="1"/>
  <c r="F658" i="16"/>
  <c r="G658" i="16" s="1"/>
  <c r="H658" i="16" s="1"/>
  <c r="F654" i="16"/>
  <c r="G654" i="16" s="1"/>
  <c r="H654" i="16" s="1"/>
  <c r="F651" i="16"/>
  <c r="G651" i="16" s="1"/>
  <c r="H651" i="16" s="1"/>
  <c r="F647" i="16"/>
  <c r="G647" i="16" s="1"/>
  <c r="H647" i="16" s="1"/>
  <c r="F624" i="16"/>
  <c r="G624" i="16" s="1"/>
  <c r="H624" i="16" s="1"/>
  <c r="F613" i="16"/>
  <c r="G613" i="16" s="1"/>
  <c r="H613" i="16" s="1"/>
  <c r="F611" i="16"/>
  <c r="G611" i="16" s="1"/>
  <c r="H611" i="16" s="1"/>
  <c r="F609" i="16"/>
  <c r="G609" i="16" s="1"/>
  <c r="H609" i="16" s="1"/>
  <c r="G607" i="16"/>
  <c r="H607" i="16" s="1"/>
  <c r="G605" i="16"/>
  <c r="H605" i="16" s="1"/>
  <c r="G603" i="16"/>
  <c r="H603" i="16" s="1"/>
  <c r="F601" i="16"/>
  <c r="G601" i="16" s="1"/>
  <c r="H601" i="16" s="1"/>
  <c r="F579" i="16"/>
  <c r="G579" i="16" s="1"/>
  <c r="H579" i="16" s="1"/>
  <c r="F576" i="16"/>
  <c r="G576" i="16" s="1"/>
  <c r="H576" i="16" s="1"/>
  <c r="F572" i="16"/>
  <c r="G572" i="16" s="1"/>
  <c r="H572" i="16" s="1"/>
  <c r="F568" i="16"/>
  <c r="G568" i="16" s="1"/>
  <c r="H568" i="16" s="1"/>
  <c r="F564" i="16"/>
  <c r="G564" i="16" s="1"/>
  <c r="H564" i="16" s="1"/>
  <c r="F560" i="16"/>
  <c r="G560" i="16" s="1"/>
  <c r="H560" i="16" s="1"/>
  <c r="F556" i="16"/>
  <c r="G556" i="16" s="1"/>
  <c r="H556" i="16" s="1"/>
  <c r="F552" i="16"/>
  <c r="G552" i="16" s="1"/>
  <c r="H552" i="16" s="1"/>
  <c r="F538" i="16"/>
  <c r="G538" i="16" s="1"/>
  <c r="H538" i="16" s="1"/>
  <c r="F534" i="16"/>
  <c r="G534" i="16" s="1"/>
  <c r="H534" i="16" s="1"/>
  <c r="F530" i="16"/>
  <c r="G530" i="16" s="1"/>
  <c r="H530" i="16" s="1"/>
  <c r="F526" i="16"/>
  <c r="G526" i="16" s="1"/>
  <c r="H526" i="16" s="1"/>
  <c r="F522" i="16"/>
  <c r="G522" i="16" s="1"/>
  <c r="H522" i="16" s="1"/>
  <c r="F518" i="16"/>
  <c r="G518" i="16" s="1"/>
  <c r="H518" i="16" s="1"/>
  <c r="F515" i="16"/>
  <c r="G515" i="16" s="1"/>
  <c r="H515" i="16" s="1"/>
  <c r="F510" i="16"/>
  <c r="G510" i="16" s="1"/>
  <c r="H510" i="16" s="1"/>
  <c r="F506" i="16"/>
  <c r="G506" i="16" s="1"/>
  <c r="H506" i="16" s="1"/>
  <c r="F502" i="16"/>
  <c r="G502" i="16" s="1"/>
  <c r="H502" i="16" s="1"/>
  <c r="F498" i="16"/>
  <c r="G498" i="16" s="1"/>
  <c r="H498" i="16" s="1"/>
  <c r="F494" i="16"/>
  <c r="G494" i="16" s="1"/>
  <c r="H494" i="16" s="1"/>
  <c r="F490" i="16"/>
  <c r="G490" i="16" s="1"/>
  <c r="H490" i="16" s="1"/>
  <c r="F486" i="16"/>
  <c r="G486" i="16" s="1"/>
  <c r="H486" i="16" s="1"/>
  <c r="F470" i="16"/>
  <c r="G470" i="16" s="1"/>
  <c r="H470" i="16" s="1"/>
  <c r="F468" i="16"/>
  <c r="G468" i="16" s="1"/>
  <c r="H468" i="16" s="1"/>
  <c r="F466" i="16"/>
  <c r="G466" i="16" s="1"/>
  <c r="H466" i="16" s="1"/>
  <c r="F464" i="16"/>
  <c r="F462" i="16"/>
  <c r="G462" i="16" s="1"/>
  <c r="H462" i="16" s="1"/>
  <c r="F460" i="16"/>
  <c r="G460" i="16" s="1"/>
  <c r="H460" i="16" s="1"/>
  <c r="F673" i="16"/>
  <c r="G673" i="16" s="1"/>
  <c r="H673" i="16" s="1"/>
  <c r="F672" i="16"/>
  <c r="G672" i="16" s="1"/>
  <c r="H672" i="16" s="1"/>
  <c r="F669" i="16"/>
  <c r="G669" i="16" s="1"/>
  <c r="H669" i="16" s="1"/>
  <c r="F656" i="16"/>
  <c r="G656" i="16" s="1"/>
  <c r="H656" i="16" s="1"/>
  <c r="F653" i="16"/>
  <c r="G653" i="16" s="1"/>
  <c r="H653" i="16" s="1"/>
  <c r="F649" i="16"/>
  <c r="G649" i="16" s="1"/>
  <c r="H649" i="16" s="1"/>
  <c r="F645" i="16"/>
  <c r="G645" i="16" s="1"/>
  <c r="H645" i="16" s="1"/>
  <c r="F635" i="16"/>
  <c r="G635" i="16" s="1"/>
  <c r="H635" i="16" s="1"/>
  <c r="F625" i="16"/>
  <c r="G625" i="16" s="1"/>
  <c r="H625" i="16" s="1"/>
  <c r="F614" i="16"/>
  <c r="G614" i="16" s="1"/>
  <c r="H614" i="16" s="1"/>
  <c r="F612" i="16"/>
  <c r="G612" i="16" s="1"/>
  <c r="H612" i="16" s="1"/>
  <c r="F610" i="16"/>
  <c r="G610" i="16" s="1"/>
  <c r="H610" i="16" s="1"/>
  <c r="F608" i="16"/>
  <c r="G608" i="16" s="1"/>
  <c r="H608" i="16" s="1"/>
  <c r="F606" i="16"/>
  <c r="G606" i="16" s="1"/>
  <c r="H606" i="16" s="1"/>
  <c r="G604" i="16"/>
  <c r="H604" i="16" s="1"/>
  <c r="F602" i="16"/>
  <c r="G602" i="16" s="1"/>
  <c r="H602" i="16" s="1"/>
  <c r="F600" i="16"/>
  <c r="G600" i="16" s="1"/>
  <c r="H600" i="16" s="1"/>
  <c r="F590" i="16"/>
  <c r="G590" i="16" s="1"/>
  <c r="H590" i="16" s="1"/>
  <c r="F580" i="16"/>
  <c r="G580" i="16" s="1"/>
  <c r="H580" i="16" s="1"/>
  <c r="F578" i="16"/>
  <c r="G578" i="16" s="1"/>
  <c r="H578" i="16" s="1"/>
  <c r="F575" i="16"/>
  <c r="G575" i="16" s="1"/>
  <c r="H575" i="16" s="1"/>
  <c r="F574" i="16"/>
  <c r="G574" i="16" s="1"/>
  <c r="H574" i="16" s="1"/>
  <c r="F571" i="16"/>
  <c r="G571" i="16" s="1"/>
  <c r="H571" i="16" s="1"/>
  <c r="F570" i="16"/>
  <c r="G570" i="16" s="1"/>
  <c r="H570" i="16" s="1"/>
  <c r="F567" i="16"/>
  <c r="G567" i="16" s="1"/>
  <c r="H567" i="16" s="1"/>
  <c r="F566" i="16"/>
  <c r="G566" i="16" s="1"/>
  <c r="H566" i="16" s="1"/>
  <c r="F563" i="16"/>
  <c r="G563" i="16" s="1"/>
  <c r="H563" i="16" s="1"/>
  <c r="F562" i="16"/>
  <c r="G562" i="16" s="1"/>
  <c r="H562" i="16" s="1"/>
  <c r="F559" i="16"/>
  <c r="G559" i="16" s="1"/>
  <c r="H559" i="16" s="1"/>
  <c r="G558" i="16"/>
  <c r="H558" i="16" s="1"/>
  <c r="F555" i="16"/>
  <c r="G555" i="16" s="1"/>
  <c r="H555" i="16" s="1"/>
  <c r="F554" i="16"/>
  <c r="G554" i="16" s="1"/>
  <c r="H554" i="16" s="1"/>
  <c r="F551" i="16"/>
  <c r="G551" i="16" s="1"/>
  <c r="H551" i="16" s="1"/>
  <c r="F550" i="16"/>
  <c r="G550" i="16" s="1"/>
  <c r="H550" i="16" s="1"/>
  <c r="F540" i="16"/>
  <c r="G540" i="16" s="1"/>
  <c r="H540" i="16" s="1"/>
  <c r="F537" i="16"/>
  <c r="G537" i="16" s="1"/>
  <c r="H537" i="16" s="1"/>
  <c r="F536" i="16"/>
  <c r="G536" i="16" s="1"/>
  <c r="H536" i="16" s="1"/>
  <c r="F533" i="16"/>
  <c r="G533" i="16" s="1"/>
  <c r="H533" i="16" s="1"/>
  <c r="F532" i="16"/>
  <c r="G532" i="16" s="1"/>
  <c r="H532" i="16" s="1"/>
  <c r="F529" i="16"/>
  <c r="G529" i="16" s="1"/>
  <c r="H529" i="16" s="1"/>
  <c r="F528" i="16"/>
  <c r="G528" i="16" s="1"/>
  <c r="H528" i="16" s="1"/>
  <c r="F525" i="16"/>
  <c r="G525" i="16" s="1"/>
  <c r="H525" i="16" s="1"/>
  <c r="F524" i="16"/>
  <c r="G524" i="16" s="1"/>
  <c r="H524" i="16" s="1"/>
  <c r="F521" i="16"/>
  <c r="G521" i="16" s="1"/>
  <c r="H521" i="16" s="1"/>
  <c r="F520" i="16"/>
  <c r="G520" i="16" s="1"/>
  <c r="H520" i="16" s="1"/>
  <c r="F517" i="16"/>
  <c r="G517" i="16" s="1"/>
  <c r="H517" i="16" s="1"/>
  <c r="F516" i="16"/>
  <c r="G516" i="16" s="1"/>
  <c r="H516" i="16" s="1"/>
  <c r="F513" i="16"/>
  <c r="G513" i="16" s="1"/>
  <c r="H513" i="16" s="1"/>
  <c r="F512" i="16"/>
  <c r="G512" i="16" s="1"/>
  <c r="H512" i="16" s="1"/>
  <c r="F509" i="16"/>
  <c r="G509" i="16" s="1"/>
  <c r="H509" i="16" s="1"/>
  <c r="F508" i="16"/>
  <c r="G508" i="16" s="1"/>
  <c r="H508" i="16" s="1"/>
  <c r="F505" i="16"/>
  <c r="G505" i="16" s="1"/>
  <c r="H505" i="16" s="1"/>
  <c r="F504" i="16"/>
  <c r="G504" i="16" s="1"/>
  <c r="H504" i="16" s="1"/>
  <c r="F501" i="16"/>
  <c r="G501" i="16" s="1"/>
  <c r="H501" i="16" s="1"/>
  <c r="F500" i="16"/>
  <c r="G500" i="16" s="1"/>
  <c r="H500" i="16" s="1"/>
  <c r="F497" i="16"/>
  <c r="G497" i="16" s="1"/>
  <c r="H497" i="16" s="1"/>
  <c r="F496" i="16"/>
  <c r="G496" i="16" s="1"/>
  <c r="H496" i="16" s="1"/>
  <c r="F493" i="16"/>
  <c r="G493" i="16" s="1"/>
  <c r="H493" i="16" s="1"/>
  <c r="F492" i="16"/>
  <c r="G492" i="16" s="1"/>
  <c r="H492" i="16" s="1"/>
  <c r="F485" i="16"/>
  <c r="G485" i="16" s="1"/>
  <c r="H485" i="16" s="1"/>
  <c r="F484" i="16"/>
  <c r="G484" i="16" s="1"/>
  <c r="H484" i="16" s="1"/>
  <c r="F471" i="16"/>
  <c r="G471" i="16" s="1"/>
  <c r="H471" i="16" s="1"/>
  <c r="F469" i="16"/>
  <c r="G469" i="16" s="1"/>
  <c r="H469" i="16" s="1"/>
  <c r="F467" i="16"/>
  <c r="G467" i="16" s="1"/>
  <c r="H467" i="16" s="1"/>
  <c r="F465" i="16"/>
  <c r="G465" i="16" s="1"/>
  <c r="H465" i="16" s="1"/>
  <c r="F463" i="16"/>
  <c r="G463" i="16" s="1"/>
  <c r="H463" i="16" s="1"/>
  <c r="F447" i="16"/>
  <c r="G447" i="16" s="1"/>
  <c r="H447" i="16" s="1"/>
  <c r="F446" i="16"/>
  <c r="G446" i="16" s="1"/>
  <c r="H446" i="16" s="1"/>
  <c r="F444" i="16"/>
  <c r="G444" i="16" s="1"/>
  <c r="H444" i="16" s="1"/>
  <c r="F443" i="16"/>
  <c r="G443" i="16" s="1"/>
  <c r="H443" i="16" s="1"/>
  <c r="F440" i="16"/>
  <c r="G440" i="16" s="1"/>
  <c r="H440" i="16" s="1"/>
  <c r="F439" i="16"/>
  <c r="G439" i="16" s="1"/>
  <c r="H439" i="16" s="1"/>
  <c r="F436" i="16"/>
  <c r="G436" i="16" s="1"/>
  <c r="H436" i="16" s="1"/>
  <c r="F435" i="16"/>
  <c r="G435" i="16" s="1"/>
  <c r="H435" i="16" s="1"/>
  <c r="F432" i="16"/>
  <c r="G432" i="16" s="1"/>
  <c r="H432" i="16" s="1"/>
  <c r="F431" i="16"/>
  <c r="G431" i="16" s="1"/>
  <c r="H431" i="16" s="1"/>
  <c r="F428" i="16"/>
  <c r="G428" i="16" s="1"/>
  <c r="H428" i="16" s="1"/>
  <c r="F427" i="16"/>
  <c r="G427" i="16" s="1"/>
  <c r="H427" i="16" s="1"/>
  <c r="F424" i="16"/>
  <c r="G424" i="16" s="1"/>
  <c r="H424" i="16" s="1"/>
  <c r="F423" i="16"/>
  <c r="G423" i="16" s="1"/>
  <c r="H423" i="16" s="1"/>
  <c r="F420" i="16"/>
  <c r="G420" i="16" s="1"/>
  <c r="H420" i="16" s="1"/>
  <c r="F419" i="16"/>
  <c r="G419" i="16" s="1"/>
  <c r="H419" i="16" s="1"/>
  <c r="F416" i="16"/>
  <c r="G416" i="16" s="1"/>
  <c r="H416" i="16" s="1"/>
  <c r="F415" i="16"/>
  <c r="G415" i="16" s="1"/>
  <c r="H415" i="16" s="1"/>
  <c r="F412" i="16"/>
  <c r="G412" i="16" s="1"/>
  <c r="H412" i="16" s="1"/>
  <c r="F411" i="16"/>
  <c r="G411" i="16" s="1"/>
  <c r="H411" i="16" s="1"/>
  <c r="F400" i="16"/>
  <c r="G400" i="16" s="1"/>
  <c r="H400" i="16" s="1"/>
  <c r="F397" i="16"/>
  <c r="G397" i="16" s="1"/>
  <c r="H397" i="16" s="1"/>
  <c r="F396" i="16"/>
  <c r="G396" i="16" s="1"/>
  <c r="H396" i="16" s="1"/>
  <c r="F393" i="16"/>
  <c r="G393" i="16" s="1"/>
  <c r="H393" i="16" s="1"/>
  <c r="F392" i="16"/>
  <c r="G392" i="16" s="1"/>
  <c r="H392" i="16" s="1"/>
  <c r="F389" i="16"/>
  <c r="G389" i="16" s="1"/>
  <c r="H389" i="16" s="1"/>
  <c r="F388" i="16"/>
  <c r="G388" i="16" s="1"/>
  <c r="H388" i="16" s="1"/>
  <c r="F385" i="16"/>
  <c r="G385" i="16" s="1"/>
  <c r="H385" i="16" s="1"/>
  <c r="F384" i="16"/>
  <c r="G384" i="16" s="1"/>
  <c r="H384" i="16" s="1"/>
  <c r="F382" i="16"/>
  <c r="G382" i="16" s="1"/>
  <c r="H382" i="16" s="1"/>
  <c r="F381" i="16"/>
  <c r="G381" i="16" s="1"/>
  <c r="H381" i="16" s="1"/>
  <c r="F378" i="16"/>
  <c r="G378" i="16" s="1"/>
  <c r="H378" i="16" s="1"/>
  <c r="F377" i="16"/>
  <c r="G377" i="16" s="1"/>
  <c r="H377" i="16" s="1"/>
  <c r="F366" i="16"/>
  <c r="G366" i="16" s="1"/>
  <c r="H366" i="16" s="1"/>
  <c r="F365" i="16"/>
  <c r="G365" i="16" s="1"/>
  <c r="H365" i="16" s="1"/>
  <c r="F364" i="16"/>
  <c r="G364" i="16" s="1"/>
  <c r="H364" i="16" s="1"/>
  <c r="F363" i="16"/>
  <c r="G363" i="16" s="1"/>
  <c r="H363" i="16" s="1"/>
  <c r="F362" i="16"/>
  <c r="G362" i="16" s="1"/>
  <c r="H362" i="16" s="1"/>
  <c r="F361" i="16"/>
  <c r="G361" i="16" s="1"/>
  <c r="H361" i="16" s="1"/>
  <c r="F360" i="16"/>
  <c r="G360" i="16" s="1"/>
  <c r="H360" i="16" s="1"/>
  <c r="F359" i="16"/>
  <c r="G359" i="16" s="1"/>
  <c r="H359" i="16" s="1"/>
  <c r="F358" i="16"/>
  <c r="G358" i="16" s="1"/>
  <c r="H358" i="16" s="1"/>
  <c r="F357" i="16"/>
  <c r="G357" i="16" s="1"/>
  <c r="H357" i="16" s="1"/>
  <c r="F356" i="16"/>
  <c r="G356" i="16" s="1"/>
  <c r="H356" i="16" s="1"/>
  <c r="F355" i="16"/>
  <c r="G355" i="16" s="1"/>
  <c r="H355" i="16" s="1"/>
  <c r="F354" i="16"/>
  <c r="G354" i="16" s="1"/>
  <c r="H354" i="16" s="1"/>
  <c r="F353" i="16"/>
  <c r="G353" i="16" s="1"/>
  <c r="H353" i="16" s="1"/>
  <c r="F342" i="16"/>
  <c r="G342" i="16" s="1"/>
  <c r="H342" i="16" s="1"/>
  <c r="F340" i="16"/>
  <c r="G340" i="16" s="1"/>
  <c r="H340" i="16" s="1"/>
  <c r="F336" i="16"/>
  <c r="G336" i="16" s="1"/>
  <c r="H336" i="16" s="1"/>
  <c r="F334" i="16"/>
  <c r="G334" i="16" s="1"/>
  <c r="H334" i="16" s="1"/>
  <c r="F332" i="16"/>
  <c r="G332" i="16" s="1"/>
  <c r="H332" i="16" s="1"/>
  <c r="F330" i="16"/>
  <c r="G330" i="16" s="1"/>
  <c r="H330" i="16" s="1"/>
  <c r="F318" i="16"/>
  <c r="G318" i="16" s="1"/>
  <c r="H318" i="16" s="1"/>
  <c r="F316" i="16"/>
  <c r="G316" i="16" s="1"/>
  <c r="H316" i="16" s="1"/>
  <c r="F314" i="16"/>
  <c r="G314" i="16" s="1"/>
  <c r="H314" i="16" s="1"/>
  <c r="F489" i="16"/>
  <c r="G489" i="16" s="1"/>
  <c r="H489" i="16" s="1"/>
  <c r="F488" i="16"/>
  <c r="G488" i="16" s="1"/>
  <c r="H488" i="16" s="1"/>
  <c r="F461" i="16"/>
  <c r="F459" i="16"/>
  <c r="G459" i="16" s="1"/>
  <c r="H459" i="16" s="1"/>
  <c r="F448" i="16"/>
  <c r="G448" i="16" s="1"/>
  <c r="H448" i="16" s="1"/>
  <c r="F445" i="16"/>
  <c r="G445" i="16" s="1"/>
  <c r="H445" i="16" s="1"/>
  <c r="F441" i="16"/>
  <c r="G441" i="16" s="1"/>
  <c r="H441" i="16" s="1"/>
  <c r="F437" i="16"/>
  <c r="G437" i="16" s="1"/>
  <c r="H437" i="16" s="1"/>
  <c r="F433" i="16"/>
  <c r="G433" i="16" s="1"/>
  <c r="H433" i="16" s="1"/>
  <c r="F429" i="16"/>
  <c r="G429" i="16" s="1"/>
  <c r="H429" i="16" s="1"/>
  <c r="F425" i="16"/>
  <c r="G425" i="16" s="1"/>
  <c r="H425" i="16" s="1"/>
  <c r="F421" i="16"/>
  <c r="G421" i="16" s="1"/>
  <c r="H421" i="16" s="1"/>
  <c r="F417" i="16"/>
  <c r="G417" i="16" s="1"/>
  <c r="H417" i="16" s="1"/>
  <c r="F413" i="16"/>
  <c r="G413" i="16" s="1"/>
  <c r="H413" i="16" s="1"/>
  <c r="F398" i="16"/>
  <c r="G398" i="16" s="1"/>
  <c r="H398" i="16" s="1"/>
  <c r="F394" i="16"/>
  <c r="G394" i="16" s="1"/>
  <c r="H394" i="16" s="1"/>
  <c r="F390" i="16"/>
  <c r="G390" i="16" s="1"/>
  <c r="H390" i="16" s="1"/>
  <c r="F386" i="16"/>
  <c r="G386" i="16" s="1"/>
  <c r="H386" i="16" s="1"/>
  <c r="F383" i="16"/>
  <c r="G383" i="16" s="1"/>
  <c r="H383" i="16" s="1"/>
  <c r="F379" i="16"/>
  <c r="G379" i="16" s="1"/>
  <c r="H379" i="16" s="1"/>
  <c r="F343" i="16"/>
  <c r="G343" i="16" s="1"/>
  <c r="H343" i="16" s="1"/>
  <c r="F341" i="16"/>
  <c r="G341" i="16" s="1"/>
  <c r="H341" i="16" s="1"/>
  <c r="F339" i="16"/>
  <c r="G339" i="16" s="1"/>
  <c r="H339" i="16" s="1"/>
  <c r="F337" i="16"/>
  <c r="G337" i="16" s="1"/>
  <c r="H337" i="16" s="1"/>
  <c r="F335" i="16"/>
  <c r="G335" i="16" s="1"/>
  <c r="H335" i="16" s="1"/>
  <c r="F333" i="16"/>
  <c r="G333" i="16" s="1"/>
  <c r="H333" i="16" s="1"/>
  <c r="F331" i="16"/>
  <c r="G331" i="16" s="1"/>
  <c r="H331" i="16" s="1"/>
  <c r="F329" i="16"/>
  <c r="G329" i="16" s="1"/>
  <c r="H329" i="16" s="1"/>
  <c r="F319" i="16"/>
  <c r="G319" i="16" s="1"/>
  <c r="H319" i="16" s="1"/>
  <c r="F317" i="16"/>
  <c r="G317" i="16" s="1"/>
  <c r="H317" i="16" s="1"/>
  <c r="F315" i="16"/>
  <c r="G315" i="16" s="1"/>
  <c r="H315" i="16" s="1"/>
  <c r="F313" i="16"/>
  <c r="G313" i="16" s="1"/>
  <c r="H313" i="16" s="1"/>
  <c r="F311" i="16"/>
  <c r="G311" i="16" s="1"/>
  <c r="H311" i="16" s="1"/>
  <c r="F309" i="16"/>
  <c r="G309" i="16" s="1"/>
  <c r="H309" i="16" s="1"/>
  <c r="F307" i="16"/>
  <c r="F305" i="16"/>
  <c r="G305" i="16" s="1"/>
  <c r="H305" i="16" s="1"/>
  <c r="F303" i="16"/>
  <c r="G303" i="16" s="1"/>
  <c r="H303" i="16" s="1"/>
  <c r="F123" i="16"/>
  <c r="F126" i="16"/>
  <c r="G126" i="16" s="1"/>
  <c r="H126" i="16" s="1"/>
  <c r="F127" i="16"/>
  <c r="G127" i="16" s="1"/>
  <c r="H127" i="16" s="1"/>
  <c r="F130" i="16"/>
  <c r="G130" i="16" s="1"/>
  <c r="H130" i="16" s="1"/>
  <c r="F133" i="16"/>
  <c r="G133" i="16" s="1"/>
  <c r="H133" i="16" s="1"/>
  <c r="F134" i="16"/>
  <c r="G134" i="16" s="1"/>
  <c r="H134" i="16" s="1"/>
  <c r="F137" i="16"/>
  <c r="G137" i="16" s="1"/>
  <c r="H137" i="16" s="1"/>
  <c r="F138" i="16"/>
  <c r="G138" i="16" s="1"/>
  <c r="H138" i="16" s="1"/>
  <c r="F143" i="16"/>
  <c r="G143" i="16" s="1"/>
  <c r="H143" i="16" s="1"/>
  <c r="F144" i="16"/>
  <c r="G144" i="16" s="1"/>
  <c r="H144" i="16" s="1"/>
  <c r="F147" i="16"/>
  <c r="G147" i="16" s="1"/>
  <c r="H147" i="16" s="1"/>
  <c r="F149" i="16"/>
  <c r="G149" i="16" s="1"/>
  <c r="H149" i="16" s="1"/>
  <c r="F151" i="16"/>
  <c r="G151" i="16" s="1"/>
  <c r="H151" i="16" s="1"/>
  <c r="F153" i="16"/>
  <c r="G153" i="16" s="1"/>
  <c r="H153" i="16" s="1"/>
  <c r="F165" i="16"/>
  <c r="G165" i="16" s="1"/>
  <c r="H165" i="16" s="1"/>
  <c r="F167" i="16"/>
  <c r="G167" i="16" s="1"/>
  <c r="H167" i="16" s="1"/>
  <c r="F169" i="16"/>
  <c r="G169" i="16" s="1"/>
  <c r="H169" i="16" s="1"/>
  <c r="F171" i="16"/>
  <c r="G171" i="16" s="1"/>
  <c r="H171" i="16" s="1"/>
  <c r="F173" i="16"/>
  <c r="G173" i="16" s="1"/>
  <c r="H173" i="16" s="1"/>
  <c r="F175" i="16"/>
  <c r="G175" i="16" s="1"/>
  <c r="H175" i="16" s="1"/>
  <c r="F177" i="16"/>
  <c r="G177" i="16" s="1"/>
  <c r="H177" i="16" s="1"/>
  <c r="F188" i="16"/>
  <c r="G188" i="16" s="1"/>
  <c r="H188" i="16" s="1"/>
  <c r="F189" i="16"/>
  <c r="G189" i="16" s="1"/>
  <c r="H189" i="16" s="1"/>
  <c r="F190" i="16"/>
  <c r="G190" i="16" s="1"/>
  <c r="H190" i="16" s="1"/>
  <c r="F191" i="16"/>
  <c r="G191" i="16" s="1"/>
  <c r="H191" i="16" s="1"/>
  <c r="F192" i="16"/>
  <c r="G192" i="16" s="1"/>
  <c r="H192" i="16" s="1"/>
  <c r="F193" i="16"/>
  <c r="G193" i="16" s="1"/>
  <c r="H193" i="16" s="1"/>
  <c r="F194" i="16"/>
  <c r="G194" i="16" s="1"/>
  <c r="H194" i="16" s="1"/>
  <c r="F195" i="16"/>
  <c r="G195" i="16" s="1"/>
  <c r="H195" i="16" s="1"/>
  <c r="F196" i="16"/>
  <c r="G196" i="16" s="1"/>
  <c r="H196" i="16" s="1"/>
  <c r="F197" i="16"/>
  <c r="G197" i="16" s="1"/>
  <c r="H197" i="16" s="1"/>
  <c r="F198" i="16"/>
  <c r="G198" i="16" s="1"/>
  <c r="H198" i="16" s="1"/>
  <c r="F199" i="16"/>
  <c r="G199" i="16" s="1"/>
  <c r="H199" i="16" s="1"/>
  <c r="F200" i="16"/>
  <c r="G200" i="16" s="1"/>
  <c r="H200" i="16" s="1"/>
  <c r="F201" i="16"/>
  <c r="G201" i="16" s="1"/>
  <c r="H201" i="16" s="1"/>
  <c r="F202" i="16"/>
  <c r="G202" i="16" s="1"/>
  <c r="H202" i="16" s="1"/>
  <c r="F212" i="16"/>
  <c r="G212" i="16" s="1"/>
  <c r="H212" i="16" s="1"/>
  <c r="F214" i="16"/>
  <c r="G214" i="16" s="1"/>
  <c r="H214" i="16" s="1"/>
  <c r="F216" i="16"/>
  <c r="G216" i="16" s="1"/>
  <c r="H216" i="16" s="1"/>
  <c r="F218" i="16"/>
  <c r="G218" i="16" s="1"/>
  <c r="H218" i="16" s="1"/>
  <c r="F220" i="16"/>
  <c r="G220" i="16" s="1"/>
  <c r="H220" i="16" s="1"/>
  <c r="F222" i="16"/>
  <c r="G222" i="16" s="1"/>
  <c r="H222" i="16" s="1"/>
  <c r="F224" i="16"/>
  <c r="G224" i="16" s="1"/>
  <c r="H224" i="16" s="1"/>
  <c r="F226" i="16"/>
  <c r="G226" i="16" s="1"/>
  <c r="H226" i="16" s="1"/>
  <c r="G302" i="16"/>
  <c r="H302" i="16" s="1"/>
  <c r="F304" i="16"/>
  <c r="G304" i="16" s="1"/>
  <c r="H304" i="16" s="1"/>
  <c r="F306" i="16"/>
  <c r="G306" i="16" s="1"/>
  <c r="H306" i="16" s="1"/>
  <c r="G308" i="16"/>
  <c r="H308" i="16" s="1"/>
  <c r="G310" i="16"/>
  <c r="H310" i="16" s="1"/>
  <c r="F312" i="16"/>
  <c r="G312" i="16" s="1"/>
  <c r="H312" i="16" s="1"/>
  <c r="F113" i="16"/>
  <c r="G113" i="16" s="1"/>
  <c r="H113" i="16" s="1"/>
  <c r="F124" i="16"/>
  <c r="G124" i="16" s="1"/>
  <c r="H124" i="16" s="1"/>
  <c r="F125" i="16"/>
  <c r="F128" i="16"/>
  <c r="G128" i="16" s="1"/>
  <c r="H128" i="16" s="1"/>
  <c r="F129" i="16"/>
  <c r="G129" i="16" s="1"/>
  <c r="H129" i="16" s="1"/>
  <c r="F131" i="16"/>
  <c r="G131" i="16" s="1"/>
  <c r="H131" i="16" s="1"/>
  <c r="F132" i="16"/>
  <c r="G132" i="16" s="1"/>
  <c r="H132" i="16" s="1"/>
  <c r="F135" i="16"/>
  <c r="G135" i="16" s="1"/>
  <c r="H135" i="16" s="1"/>
  <c r="F136" i="16"/>
  <c r="G136" i="16" s="1"/>
  <c r="H136" i="16" s="1"/>
  <c r="F139" i="16"/>
  <c r="G139" i="16" s="1"/>
  <c r="H139" i="16" s="1"/>
  <c r="F140" i="16"/>
  <c r="G140" i="16" s="1"/>
  <c r="H140" i="16" s="1"/>
  <c r="F141" i="16"/>
  <c r="G141" i="16" s="1"/>
  <c r="H141" i="16" s="1"/>
  <c r="F142" i="16"/>
  <c r="G142" i="16" s="1"/>
  <c r="H142" i="16" s="1"/>
  <c r="F145" i="16"/>
  <c r="G145" i="16" s="1"/>
  <c r="H145" i="16" s="1"/>
  <c r="F146" i="16"/>
  <c r="G146" i="16" s="1"/>
  <c r="H146" i="16" s="1"/>
  <c r="F148" i="16"/>
  <c r="G148" i="16" s="1"/>
  <c r="H148" i="16" s="1"/>
  <c r="F150" i="16"/>
  <c r="G150" i="16" s="1"/>
  <c r="H150" i="16" s="1"/>
  <c r="F152" i="16"/>
  <c r="G152" i="16" s="1"/>
  <c r="H152" i="16" s="1"/>
  <c r="F154" i="16"/>
  <c r="G154" i="16" s="1"/>
  <c r="H154" i="16" s="1"/>
  <c r="F164" i="16"/>
  <c r="G164" i="16" s="1"/>
  <c r="H164" i="16" s="1"/>
  <c r="F166" i="16"/>
  <c r="G166" i="16" s="1"/>
  <c r="H166" i="16" s="1"/>
  <c r="F168" i="16"/>
  <c r="G168" i="16" s="1"/>
  <c r="H168" i="16" s="1"/>
  <c r="F170" i="16"/>
  <c r="G170" i="16" s="1"/>
  <c r="H170" i="16" s="1"/>
  <c r="F172" i="16"/>
  <c r="G172" i="16" s="1"/>
  <c r="H172" i="16" s="1"/>
  <c r="F174" i="16"/>
  <c r="G174" i="16" s="1"/>
  <c r="H174" i="16" s="1"/>
  <c r="F176" i="16"/>
  <c r="G176" i="16" s="1"/>
  <c r="H176" i="16" s="1"/>
  <c r="F178" i="16"/>
  <c r="G178" i="16" s="1"/>
  <c r="H178" i="16" s="1"/>
  <c r="F213" i="16"/>
  <c r="G213" i="16" s="1"/>
  <c r="H213" i="16" s="1"/>
  <c r="F215" i="16"/>
  <c r="G215" i="16" s="1"/>
  <c r="H215" i="16" s="1"/>
  <c r="F217" i="16"/>
  <c r="G217" i="16" s="1"/>
  <c r="H217" i="16" s="1"/>
  <c r="F219" i="16"/>
  <c r="G219" i="16" s="1"/>
  <c r="H219" i="16" s="1"/>
  <c r="F221" i="16"/>
  <c r="G221" i="16" s="1"/>
  <c r="H221" i="16" s="1"/>
  <c r="F223" i="16"/>
  <c r="G223" i="16" s="1"/>
  <c r="H223" i="16" s="1"/>
  <c r="F225" i="16"/>
  <c r="G225" i="16" s="1"/>
  <c r="H225" i="16" s="1"/>
  <c r="F227" i="16"/>
  <c r="G227" i="16" s="1"/>
  <c r="H227" i="16" s="1"/>
  <c r="F376" i="16"/>
  <c r="G376" i="16" s="1"/>
  <c r="H376" i="16" s="1"/>
  <c r="F380" i="16"/>
  <c r="G380" i="16" s="1"/>
  <c r="H380" i="16" s="1"/>
  <c r="F387" i="16"/>
  <c r="G387" i="16" s="1"/>
  <c r="H387" i="16" s="1"/>
  <c r="F391" i="16"/>
  <c r="G391" i="16" s="1"/>
  <c r="H391" i="16" s="1"/>
  <c r="F395" i="16"/>
  <c r="G395" i="16" s="1"/>
  <c r="H395" i="16" s="1"/>
  <c r="F399" i="16"/>
  <c r="G399" i="16" s="1"/>
  <c r="H399" i="16" s="1"/>
  <c r="F410" i="16"/>
  <c r="G410" i="16" s="1"/>
  <c r="H410" i="16" s="1"/>
  <c r="F414" i="16"/>
  <c r="G414" i="16" s="1"/>
  <c r="H414" i="16" s="1"/>
  <c r="F418" i="16"/>
  <c r="G418" i="16" s="1"/>
  <c r="H418" i="16" s="1"/>
  <c r="F422" i="16"/>
  <c r="G422" i="16" s="1"/>
  <c r="H422" i="16" s="1"/>
  <c r="F426" i="16"/>
  <c r="G426" i="16" s="1"/>
  <c r="H426" i="16" s="1"/>
  <c r="F430" i="16"/>
  <c r="G430" i="16" s="1"/>
  <c r="H430" i="16" s="1"/>
  <c r="F434" i="16"/>
  <c r="G434" i="16" s="1"/>
  <c r="H434" i="16" s="1"/>
  <c r="F438" i="16"/>
  <c r="G438" i="16" s="1"/>
  <c r="H438" i="16" s="1"/>
  <c r="F442" i="16"/>
  <c r="G442" i="16" s="1"/>
  <c r="H442" i="16" s="1"/>
  <c r="F487" i="16"/>
  <c r="G487" i="16" s="1"/>
  <c r="H487" i="16" s="1"/>
  <c r="F495" i="16"/>
  <c r="G495" i="16" s="1"/>
  <c r="H495" i="16" s="1"/>
  <c r="F503" i="16"/>
  <c r="G503" i="16" s="1"/>
  <c r="H503" i="16" s="1"/>
  <c r="F511" i="16"/>
  <c r="G511" i="16" s="1"/>
  <c r="H511" i="16" s="1"/>
  <c r="F523" i="16"/>
  <c r="G523" i="16" s="1"/>
  <c r="H523" i="16" s="1"/>
  <c r="F531" i="16"/>
  <c r="G531" i="16" s="1"/>
  <c r="H531" i="16" s="1"/>
  <c r="F539" i="16"/>
  <c r="G539" i="16" s="1"/>
  <c r="H539" i="16" s="1"/>
  <c r="F553" i="16"/>
  <c r="G553" i="16" s="1"/>
  <c r="H553" i="16" s="1"/>
  <c r="F561" i="16"/>
  <c r="G561" i="16" s="1"/>
  <c r="H561" i="16" s="1"/>
  <c r="F569" i="16"/>
  <c r="G569" i="16" s="1"/>
  <c r="H569" i="16" s="1"/>
  <c r="F577" i="16"/>
  <c r="G577" i="16" s="1"/>
  <c r="H577" i="16" s="1"/>
  <c r="F652" i="16"/>
  <c r="G652" i="16" s="1"/>
  <c r="H652" i="16" s="1"/>
  <c r="F491" i="16"/>
  <c r="G491" i="16" s="1"/>
  <c r="H491" i="16" s="1"/>
  <c r="F499" i="16"/>
  <c r="G499" i="16" s="1"/>
  <c r="H499" i="16" s="1"/>
  <c r="F507" i="16"/>
  <c r="G507" i="16" s="1"/>
  <c r="H507" i="16" s="1"/>
  <c r="F519" i="16"/>
  <c r="G519" i="16" s="1"/>
  <c r="H519" i="16" s="1"/>
  <c r="F527" i="16"/>
  <c r="G527" i="16" s="1"/>
  <c r="H527" i="16" s="1"/>
  <c r="F535" i="16"/>
  <c r="G535" i="16" s="1"/>
  <c r="H535" i="16" s="1"/>
  <c r="F557" i="16"/>
  <c r="G557" i="16" s="1"/>
  <c r="H557" i="16" s="1"/>
  <c r="F565" i="16"/>
  <c r="G565" i="16" s="1"/>
  <c r="H565" i="16" s="1"/>
  <c r="F573" i="16"/>
  <c r="G573" i="16" s="1"/>
  <c r="H573" i="16" s="1"/>
  <c r="F648" i="16"/>
  <c r="G648" i="16" s="1"/>
  <c r="H648" i="16" s="1"/>
  <c r="F655" i="16"/>
  <c r="G655" i="16" s="1"/>
  <c r="H655" i="16" s="1"/>
  <c r="F659" i="16"/>
  <c r="G659" i="16" s="1"/>
  <c r="H659" i="16" s="1"/>
  <c r="F646" i="16"/>
  <c r="G646" i="16" s="1"/>
  <c r="H646" i="16" s="1"/>
  <c r="F650" i="16"/>
  <c r="G650" i="16" s="1"/>
  <c r="H650" i="16" s="1"/>
  <c r="F657" i="16"/>
  <c r="G657" i="16" s="1"/>
  <c r="H657" i="16" s="1"/>
  <c r="F668" i="16"/>
  <c r="G668" i="16" s="1"/>
  <c r="H668" i="16" s="1"/>
  <c r="F671" i="16"/>
  <c r="G671" i="16" s="1"/>
  <c r="H671" i="16" s="1"/>
  <c r="F678" i="16"/>
  <c r="G678" i="16" s="1"/>
  <c r="H678" i="16" s="1"/>
  <c r="F688" i="16"/>
  <c r="G688" i="16" s="1"/>
  <c r="H688" i="16" s="1"/>
  <c r="F691" i="16"/>
  <c r="G691" i="16" s="1"/>
  <c r="H691" i="16" s="1"/>
  <c r="F699" i="16"/>
  <c r="G699" i="16" s="1"/>
  <c r="H699" i="16" s="1"/>
  <c r="F661" i="16"/>
  <c r="G661" i="16" s="1"/>
  <c r="H661" i="16" s="1"/>
  <c r="F664" i="16"/>
  <c r="G664" i="16" s="1"/>
  <c r="H664" i="16" s="1"/>
  <c r="F681" i="16"/>
  <c r="G681" i="16" s="1"/>
  <c r="H681" i="16" s="1"/>
  <c r="F695" i="16"/>
  <c r="G695" i="16" s="1"/>
  <c r="H695" i="16" s="1"/>
  <c r="F1124" i="2"/>
  <c r="G982" i="2"/>
  <c r="G932" i="2"/>
  <c r="G895" i="2"/>
  <c r="G818" i="2"/>
  <c r="G791" i="2"/>
  <c r="G751" i="2"/>
  <c r="G635" i="2"/>
  <c r="G490" i="2"/>
  <c r="G462" i="2"/>
  <c r="G431" i="2"/>
  <c r="G390" i="2"/>
  <c r="G316" i="2"/>
  <c r="G154" i="2"/>
  <c r="G118" i="2"/>
  <c r="F1398" i="9"/>
  <c r="F1465" i="18"/>
  <c r="F1464" i="17"/>
  <c r="F286" i="17"/>
  <c r="G286" i="17" s="1"/>
  <c r="G558" i="5"/>
  <c r="F20" i="5"/>
  <c r="G20" i="5" s="1"/>
  <c r="G307" i="16" l="1"/>
  <c r="H307" i="16" s="1"/>
  <c r="G753" i="16"/>
  <c r="H753" i="16" s="1"/>
  <c r="G461" i="16"/>
  <c r="H461" i="16" s="1"/>
  <c r="G464" i="16"/>
  <c r="H464" i="16" s="1"/>
  <c r="G450" i="2"/>
  <c r="H450" i="2" s="1"/>
  <c r="G465" i="2"/>
  <c r="H465" i="2" s="1"/>
  <c r="G421" i="2"/>
  <c r="H421" i="2" s="1"/>
  <c r="G434" i="2"/>
  <c r="H434" i="2" s="1"/>
  <c r="G417" i="2"/>
  <c r="H417" i="2" s="1"/>
  <c r="G419" i="2"/>
  <c r="H419" i="2" s="1"/>
  <c r="G367" i="2"/>
  <c r="H367" i="2" s="1"/>
  <c r="G368" i="2"/>
  <c r="H368" i="2" s="1"/>
  <c r="G109" i="2"/>
  <c r="H109" i="2" s="1"/>
  <c r="G108" i="2"/>
  <c r="H108" i="2" s="1"/>
  <c r="F211" i="9"/>
  <c r="G211" i="9" s="1"/>
  <c r="F174" i="9"/>
  <c r="G174" i="9" s="1"/>
  <c r="F175" i="9"/>
  <c r="G175" i="9" s="1"/>
  <c r="G793" i="2"/>
  <c r="H793" i="2" s="1"/>
  <c r="F202" i="5"/>
  <c r="G202" i="5" s="1"/>
  <c r="F309" i="5"/>
  <c r="G309" i="5" s="1"/>
  <c r="F116" i="17"/>
  <c r="G116" i="17" s="1"/>
  <c r="F131" i="5"/>
  <c r="G131" i="5" s="1"/>
  <c r="F301" i="5"/>
  <c r="G301" i="5" s="1"/>
  <c r="F348" i="5"/>
  <c r="G348" i="5" s="1"/>
  <c r="F463" i="5"/>
  <c r="G463" i="5" s="1"/>
  <c r="F68" i="17"/>
  <c r="G68" i="17" s="1"/>
  <c r="F16" i="5"/>
  <c r="G16" i="5" s="1"/>
  <c r="F127" i="5"/>
  <c r="G127" i="5" s="1"/>
  <c r="F167" i="5"/>
  <c r="G167" i="5" s="1"/>
  <c r="F297" i="5"/>
  <c r="G297" i="5" s="1"/>
  <c r="F305" i="5"/>
  <c r="G305" i="5" s="1"/>
  <c r="F340" i="5"/>
  <c r="G340" i="5" s="1"/>
  <c r="F92" i="17"/>
  <c r="G92" i="17" s="1"/>
  <c r="F120" i="17"/>
  <c r="G120" i="17" s="1"/>
  <c r="F139" i="9"/>
  <c r="G139" i="9" s="1"/>
  <c r="F186" i="5"/>
  <c r="G186" i="5" s="1"/>
  <c r="F284" i="17"/>
  <c r="G284" i="17" s="1"/>
  <c r="G12" i="5"/>
  <c r="F163" i="5"/>
  <c r="G163" i="5" s="1"/>
  <c r="F288" i="17"/>
  <c r="G288" i="17" s="1"/>
  <c r="F24" i="5"/>
  <c r="G24" i="5" s="1"/>
  <c r="F356" i="5"/>
  <c r="G356" i="5" s="1"/>
  <c r="F518" i="5"/>
  <c r="G518" i="5" s="1"/>
  <c r="H351" i="216"/>
  <c r="F206" i="5"/>
  <c r="G206" i="5" s="1"/>
  <c r="F147" i="17"/>
  <c r="G147" i="17" s="1"/>
  <c r="F59" i="9"/>
  <c r="G59" i="9" s="1"/>
  <c r="F393" i="5"/>
  <c r="G393" i="5" s="1"/>
  <c r="F12" i="17"/>
  <c r="G12" i="17" s="1"/>
  <c r="F175" i="17"/>
  <c r="G175" i="17" s="1"/>
  <c r="F76" i="9"/>
  <c r="G76" i="9" s="1"/>
  <c r="F408" i="5"/>
  <c r="G408" i="5" s="1"/>
  <c r="F252" i="5"/>
  <c r="G252" i="5" s="1"/>
  <c r="F23" i="17"/>
  <c r="G23" i="17" s="1"/>
  <c r="F76" i="5"/>
  <c r="G76" i="5" s="1"/>
  <c r="F105" i="9"/>
  <c r="G105" i="9" s="1"/>
  <c r="F90" i="5"/>
  <c r="G90" i="5" s="1"/>
  <c r="G117" i="9"/>
  <c r="F94" i="5"/>
  <c r="G94" i="5" s="1"/>
  <c r="F14" i="5"/>
  <c r="G14" i="5" s="1"/>
  <c r="F18" i="5"/>
  <c r="G18" i="5" s="1"/>
  <c r="F22" i="5"/>
  <c r="G22" i="5" s="1"/>
  <c r="F26" i="5"/>
  <c r="G26" i="5" s="1"/>
  <c r="F74" i="5"/>
  <c r="G74" i="5" s="1"/>
  <c r="F88" i="5"/>
  <c r="G88" i="5" s="1"/>
  <c r="F92" i="5"/>
  <c r="G92" i="5" s="1"/>
  <c r="F96" i="5"/>
  <c r="G96" i="5" s="1"/>
  <c r="F129" i="5"/>
  <c r="G129" i="5" s="1"/>
  <c r="F133" i="5"/>
  <c r="G133" i="5" s="1"/>
  <c r="F165" i="5"/>
  <c r="G165" i="5" s="1"/>
  <c r="F169" i="5"/>
  <c r="G169" i="5" s="1"/>
  <c r="F204" i="5"/>
  <c r="G204" i="5" s="1"/>
  <c r="F208" i="5"/>
  <c r="G208" i="5" s="1"/>
  <c r="F295" i="5"/>
  <c r="G295" i="5" s="1"/>
  <c r="F299" i="5"/>
  <c r="G299" i="5" s="1"/>
  <c r="F303" i="5"/>
  <c r="G303" i="5" s="1"/>
  <c r="F307" i="5"/>
  <c r="G307" i="5" s="1"/>
  <c r="F311" i="5"/>
  <c r="G311" i="5" s="1"/>
  <c r="F344" i="5"/>
  <c r="G344" i="5" s="1"/>
  <c r="F352" i="5"/>
  <c r="G352" i="5" s="1"/>
  <c r="F389" i="5"/>
  <c r="G389" i="5" s="1"/>
  <c r="F397" i="5"/>
  <c r="G397" i="5" s="1"/>
  <c r="F412" i="5"/>
  <c r="G412" i="5" s="1"/>
  <c r="F459" i="5"/>
  <c r="G459" i="5" s="1"/>
  <c r="F490" i="5"/>
  <c r="G490" i="5" s="1"/>
  <c r="F540" i="5"/>
  <c r="G540" i="5" s="1"/>
  <c r="H335" i="216"/>
  <c r="F160" i="216"/>
  <c r="G160" i="216" s="1"/>
  <c r="H160" i="216" s="1"/>
  <c r="F152" i="216"/>
  <c r="G152" i="216" s="1"/>
  <c r="H152" i="216" s="1"/>
  <c r="F144" i="216"/>
  <c r="G144" i="216" s="1"/>
  <c r="H144" i="216" s="1"/>
  <c r="F129" i="216"/>
  <c r="G129" i="216" s="1"/>
  <c r="H129" i="216" s="1"/>
  <c r="F125" i="216"/>
  <c r="G125" i="216" s="1"/>
  <c r="H125" i="216" s="1"/>
  <c r="F121" i="216"/>
  <c r="G121" i="216" s="1"/>
  <c r="H121" i="216" s="1"/>
  <c r="F117" i="216"/>
  <c r="G117" i="216" s="1"/>
  <c r="H117" i="216" s="1"/>
  <c r="F113" i="216"/>
  <c r="G113" i="216" s="1"/>
  <c r="H113" i="216" s="1"/>
  <c r="F109" i="216"/>
  <c r="G109" i="216" s="1"/>
  <c r="H109" i="216" s="1"/>
  <c r="F97" i="216"/>
  <c r="G97" i="216" s="1"/>
  <c r="H97" i="216" s="1"/>
  <c r="F89" i="216"/>
  <c r="G89" i="216" s="1"/>
  <c r="H89" i="216" s="1"/>
  <c r="H327" i="216"/>
  <c r="F156" i="216"/>
  <c r="G156" i="216" s="1"/>
  <c r="H156" i="216" s="1"/>
  <c r="F140" i="216"/>
  <c r="G140" i="216" s="1"/>
  <c r="H140" i="216" s="1"/>
  <c r="F123" i="216"/>
  <c r="G123" i="216" s="1"/>
  <c r="H123" i="216" s="1"/>
  <c r="F115" i="216"/>
  <c r="G115" i="216" s="1"/>
  <c r="H115" i="216" s="1"/>
  <c r="F85" i="216"/>
  <c r="G85" i="216" s="1"/>
  <c r="H85" i="216" s="1"/>
  <c r="F77" i="216"/>
  <c r="G77" i="216" s="1"/>
  <c r="H77" i="216" s="1"/>
  <c r="F30" i="216"/>
  <c r="G30" i="216" s="1"/>
  <c r="H30" i="216" s="1"/>
  <c r="F28" i="216"/>
  <c r="G28" i="216" s="1"/>
  <c r="H28" i="216" s="1"/>
  <c r="F22" i="216"/>
  <c r="G22" i="216" s="1"/>
  <c r="H22" i="216" s="1"/>
  <c r="F20" i="216"/>
  <c r="G20" i="216" s="1"/>
  <c r="H20" i="216" s="1"/>
  <c r="G14" i="216"/>
  <c r="H14" i="216" s="1"/>
  <c r="F16" i="216"/>
  <c r="G16" i="216" s="1"/>
  <c r="H16" i="216" s="1"/>
  <c r="F26" i="216"/>
  <c r="G26" i="216" s="1"/>
  <c r="H26" i="216" s="1"/>
  <c r="F32" i="216"/>
  <c r="G32" i="216" s="1"/>
  <c r="H32" i="216" s="1"/>
  <c r="F45" i="216"/>
  <c r="G45" i="216" s="1"/>
  <c r="H45" i="216" s="1"/>
  <c r="F47" i="216"/>
  <c r="G47" i="216" s="1"/>
  <c r="H47" i="216" s="1"/>
  <c r="F49" i="216"/>
  <c r="G49" i="216" s="1"/>
  <c r="H49" i="216" s="1"/>
  <c r="F51" i="216"/>
  <c r="G51" i="216" s="1"/>
  <c r="H51" i="216" s="1"/>
  <c r="F53" i="216"/>
  <c r="G53" i="216" s="1"/>
  <c r="H53" i="216" s="1"/>
  <c r="F55" i="216"/>
  <c r="G55" i="216" s="1"/>
  <c r="H55" i="216" s="1"/>
  <c r="F57" i="216"/>
  <c r="G57" i="216" s="1"/>
  <c r="H57" i="216" s="1"/>
  <c r="F59" i="216"/>
  <c r="G59" i="216" s="1"/>
  <c r="H59" i="216" s="1"/>
  <c r="F61" i="216"/>
  <c r="G61" i="216" s="1"/>
  <c r="H61" i="216" s="1"/>
  <c r="F63" i="216"/>
  <c r="G63" i="216" s="1"/>
  <c r="H63" i="216" s="1"/>
  <c r="F65" i="216"/>
  <c r="G65" i="216" s="1"/>
  <c r="H65" i="216" s="1"/>
  <c r="F93" i="216"/>
  <c r="G93" i="216" s="1"/>
  <c r="H93" i="216" s="1"/>
  <c r="F111" i="216"/>
  <c r="G111" i="216" s="1"/>
  <c r="H111" i="216" s="1"/>
  <c r="F127" i="216"/>
  <c r="G127" i="216" s="1"/>
  <c r="H127" i="216" s="1"/>
  <c r="F173" i="216"/>
  <c r="G173" i="216" s="1"/>
  <c r="H173" i="216" s="1"/>
  <c r="F175" i="216"/>
  <c r="G175" i="216" s="1"/>
  <c r="H175" i="216" s="1"/>
  <c r="F177" i="216"/>
  <c r="G177" i="216" s="1"/>
  <c r="H177" i="216" s="1"/>
  <c r="F179" i="216"/>
  <c r="G179" i="216" s="1"/>
  <c r="H179" i="216" s="1"/>
  <c r="F181" i="216"/>
  <c r="G181" i="216" s="1"/>
  <c r="H181" i="216" s="1"/>
  <c r="F183" i="216"/>
  <c r="G183" i="216" s="1"/>
  <c r="H183" i="216" s="1"/>
  <c r="F185" i="216"/>
  <c r="G185" i="216" s="1"/>
  <c r="H185" i="216" s="1"/>
  <c r="F187" i="216"/>
  <c r="G187" i="216" s="1"/>
  <c r="H187" i="216" s="1"/>
  <c r="F189" i="216"/>
  <c r="G189" i="216" s="1"/>
  <c r="H189" i="216" s="1"/>
  <c r="F191" i="216"/>
  <c r="G191" i="216" s="1"/>
  <c r="H191" i="216" s="1"/>
  <c r="H235" i="216"/>
  <c r="F13" i="5"/>
  <c r="G13" i="5" s="1"/>
  <c r="F15" i="5"/>
  <c r="G15" i="5" s="1"/>
  <c r="F17" i="5"/>
  <c r="G17" i="5" s="1"/>
  <c r="F19" i="5"/>
  <c r="G19" i="5" s="1"/>
  <c r="F21" i="5"/>
  <c r="G21" i="5" s="1"/>
  <c r="F23" i="5"/>
  <c r="G23" i="5" s="1"/>
  <c r="F25" i="5"/>
  <c r="G25" i="5" s="1"/>
  <c r="F27" i="5"/>
  <c r="G27" i="5" s="1"/>
  <c r="F75" i="5"/>
  <c r="G75" i="5" s="1"/>
  <c r="F87" i="5"/>
  <c r="G87" i="5" s="1"/>
  <c r="F89" i="5"/>
  <c r="G89" i="5" s="1"/>
  <c r="F91" i="5"/>
  <c r="G91" i="5" s="1"/>
  <c r="F93" i="5"/>
  <c r="G93" i="5" s="1"/>
  <c r="F95" i="5"/>
  <c r="G95" i="5" s="1"/>
  <c r="F126" i="5"/>
  <c r="G126" i="5" s="1"/>
  <c r="F128" i="5"/>
  <c r="G128" i="5" s="1"/>
  <c r="F130" i="5"/>
  <c r="G130" i="5" s="1"/>
  <c r="F132" i="5"/>
  <c r="G132" i="5" s="1"/>
  <c r="F134" i="5"/>
  <c r="G134" i="5" s="1"/>
  <c r="F164" i="5"/>
  <c r="G164" i="5" s="1"/>
  <c r="F166" i="5"/>
  <c r="G166" i="5" s="1"/>
  <c r="F168" i="5"/>
  <c r="G168" i="5" s="1"/>
  <c r="F170" i="5"/>
  <c r="G170" i="5" s="1"/>
  <c r="F203" i="5"/>
  <c r="G203" i="5" s="1"/>
  <c r="F205" i="5"/>
  <c r="G205" i="5" s="1"/>
  <c r="F207" i="5"/>
  <c r="G207" i="5" s="1"/>
  <c r="F219" i="5"/>
  <c r="G219" i="5" s="1"/>
  <c r="F274" i="5"/>
  <c r="G274" i="5" s="1"/>
  <c r="F296" i="5"/>
  <c r="G296" i="5" s="1"/>
  <c r="F298" i="5"/>
  <c r="G298" i="5" s="1"/>
  <c r="F300" i="5"/>
  <c r="G300" i="5" s="1"/>
  <c r="F302" i="5"/>
  <c r="G302" i="5" s="1"/>
  <c r="F304" i="5"/>
  <c r="G304" i="5" s="1"/>
  <c r="F306" i="5"/>
  <c r="G306" i="5" s="1"/>
  <c r="F308" i="5"/>
  <c r="G308" i="5" s="1"/>
  <c r="F310" i="5"/>
  <c r="G310" i="5" s="1"/>
  <c r="F338" i="5"/>
  <c r="G338" i="5" s="1"/>
  <c r="F342" i="5"/>
  <c r="G342" i="5" s="1"/>
  <c r="F346" i="5"/>
  <c r="G346" i="5" s="1"/>
  <c r="F350" i="5"/>
  <c r="G350" i="5" s="1"/>
  <c r="F354" i="5"/>
  <c r="G354" i="5" s="1"/>
  <c r="F387" i="5"/>
  <c r="G387" i="5" s="1"/>
  <c r="F391" i="5"/>
  <c r="G391" i="5" s="1"/>
  <c r="F395" i="5"/>
  <c r="G395" i="5" s="1"/>
  <c r="F406" i="5"/>
  <c r="G406" i="5" s="1"/>
  <c r="F410" i="5"/>
  <c r="G410" i="5" s="1"/>
  <c r="F457" i="5"/>
  <c r="G457" i="5" s="1"/>
  <c r="F461" i="5"/>
  <c r="G461" i="5" s="1"/>
  <c r="F465" i="5"/>
  <c r="G465" i="5" s="1"/>
  <c r="F516" i="5"/>
  <c r="G516" i="5" s="1"/>
  <c r="F520" i="5"/>
  <c r="G520" i="5" s="1"/>
  <c r="F558" i="5"/>
  <c r="F18" i="216"/>
  <c r="G18" i="216" s="1"/>
  <c r="H18" i="216" s="1"/>
  <c r="F24" i="216"/>
  <c r="G24" i="216" s="1"/>
  <c r="H24" i="216" s="1"/>
  <c r="F34" i="216"/>
  <c r="G34" i="216" s="1"/>
  <c r="H34" i="216" s="1"/>
  <c r="F44" i="216"/>
  <c r="G44" i="216" s="1"/>
  <c r="H44" i="216" s="1"/>
  <c r="F46" i="216"/>
  <c r="G46" i="216" s="1"/>
  <c r="H46" i="216" s="1"/>
  <c r="F81" i="216"/>
  <c r="G81" i="216" s="1"/>
  <c r="H81" i="216" s="1"/>
  <c r="F119" i="216"/>
  <c r="G119" i="216" s="1"/>
  <c r="H119" i="216" s="1"/>
  <c r="F148" i="216"/>
  <c r="G148" i="216" s="1"/>
  <c r="H148" i="216" s="1"/>
  <c r="F48" i="216"/>
  <c r="G48" i="216" s="1"/>
  <c r="H48" i="216" s="1"/>
  <c r="F50" i="216"/>
  <c r="G50" i="216" s="1"/>
  <c r="H50" i="216" s="1"/>
  <c r="F52" i="216"/>
  <c r="G52" i="216" s="1"/>
  <c r="H52" i="216" s="1"/>
  <c r="F54" i="216"/>
  <c r="G54" i="216" s="1"/>
  <c r="H54" i="216" s="1"/>
  <c r="F56" i="216"/>
  <c r="G56" i="216" s="1"/>
  <c r="H56" i="216" s="1"/>
  <c r="F58" i="216"/>
  <c r="G58" i="216" s="1"/>
  <c r="H58" i="216" s="1"/>
  <c r="F60" i="216"/>
  <c r="G60" i="216" s="1"/>
  <c r="H60" i="216" s="1"/>
  <c r="F62" i="216"/>
  <c r="G62" i="216" s="1"/>
  <c r="H62" i="216" s="1"/>
  <c r="F64" i="216"/>
  <c r="G64" i="216" s="1"/>
  <c r="H64" i="216" s="1"/>
  <c r="F66" i="216"/>
  <c r="G66" i="216" s="1"/>
  <c r="H66" i="216" s="1"/>
  <c r="G119" i="2"/>
  <c r="H119" i="2" s="1"/>
  <c r="G121" i="2"/>
  <c r="H121" i="2" s="1"/>
  <c r="G155" i="2"/>
  <c r="H155" i="2" s="1"/>
  <c r="G157" i="2"/>
  <c r="H157" i="2" s="1"/>
  <c r="G318" i="2"/>
  <c r="H318" i="2" s="1"/>
  <c r="G320" i="2"/>
  <c r="H320" i="2" s="1"/>
  <c r="G322" i="2"/>
  <c r="H322" i="2" s="1"/>
  <c r="G324" i="2"/>
  <c r="H324" i="2" s="1"/>
  <c r="G326" i="2"/>
  <c r="H326" i="2" s="1"/>
  <c r="G328" i="2"/>
  <c r="H328" i="2" s="1"/>
  <c r="G330" i="2"/>
  <c r="H330" i="2" s="1"/>
  <c r="G332" i="2"/>
  <c r="H332" i="2" s="1"/>
  <c r="G334" i="2"/>
  <c r="H334" i="2" s="1"/>
  <c r="G336" i="2"/>
  <c r="H336" i="2" s="1"/>
  <c r="G338" i="2"/>
  <c r="H338" i="2" s="1"/>
  <c r="G339" i="2"/>
  <c r="H339" i="2" s="1"/>
  <c r="G347" i="2"/>
  <c r="H347" i="2" s="1"/>
  <c r="G348" i="2"/>
  <c r="H348" i="2" s="1"/>
  <c r="G391" i="2"/>
  <c r="H391" i="2" s="1"/>
  <c r="G393" i="2"/>
  <c r="H393" i="2" s="1"/>
  <c r="G395" i="2"/>
  <c r="H395" i="2" s="1"/>
  <c r="G397" i="2"/>
  <c r="H397" i="2" s="1"/>
  <c r="F47" i="17"/>
  <c r="G47" i="17" s="1"/>
  <c r="F70" i="17"/>
  <c r="G70" i="17" s="1"/>
  <c r="F94" i="17"/>
  <c r="G94" i="17" s="1"/>
  <c r="F118" i="17"/>
  <c r="G118" i="17" s="1"/>
  <c r="F145" i="17"/>
  <c r="G145" i="17" s="1"/>
  <c r="F173" i="17"/>
  <c r="G173" i="17" s="1"/>
  <c r="F201" i="17"/>
  <c r="G201" i="17" s="1"/>
  <c r="F43" i="9"/>
  <c r="G43" i="9" s="1"/>
  <c r="F75" i="9"/>
  <c r="G75" i="9" s="1"/>
  <c r="G120" i="2"/>
  <c r="H120" i="2" s="1"/>
  <c r="G122" i="2"/>
  <c r="H122" i="2" s="1"/>
  <c r="G124" i="2"/>
  <c r="H124" i="2" s="1"/>
  <c r="G156" i="2"/>
  <c r="H156" i="2" s="1"/>
  <c r="G158" i="2"/>
  <c r="H158" i="2" s="1"/>
  <c r="G317" i="2"/>
  <c r="H317" i="2" s="1"/>
  <c r="G319" i="2"/>
  <c r="H319" i="2" s="1"/>
  <c r="G321" i="2"/>
  <c r="H321" i="2" s="1"/>
  <c r="G323" i="2"/>
  <c r="H323" i="2" s="1"/>
  <c r="G325" i="2"/>
  <c r="H325" i="2" s="1"/>
  <c r="G327" i="2"/>
  <c r="H327" i="2" s="1"/>
  <c r="G329" i="2"/>
  <c r="H329" i="2" s="1"/>
  <c r="G331" i="2"/>
  <c r="H331" i="2" s="1"/>
  <c r="G333" i="2"/>
  <c r="H333" i="2" s="1"/>
  <c r="G337" i="2"/>
  <c r="H337" i="2" s="1"/>
  <c r="G340" i="2"/>
  <c r="H340" i="2" s="1"/>
  <c r="G341" i="2"/>
  <c r="H341" i="2" s="1"/>
  <c r="G342" i="2"/>
  <c r="H342" i="2" s="1"/>
  <c r="G343" i="2"/>
  <c r="H343" i="2" s="1"/>
  <c r="G344" i="2"/>
  <c r="H344" i="2" s="1"/>
  <c r="G345" i="2"/>
  <c r="H345" i="2" s="1"/>
  <c r="G346" i="2"/>
  <c r="H346" i="2" s="1"/>
  <c r="G349" i="2"/>
  <c r="H349" i="2" s="1"/>
  <c r="G392" i="2"/>
  <c r="H392" i="2" s="1"/>
  <c r="G394" i="2"/>
  <c r="H394" i="2" s="1"/>
  <c r="G396" i="2"/>
  <c r="H396" i="2" s="1"/>
  <c r="G1025" i="2"/>
  <c r="H1025" i="2" s="1"/>
  <c r="G1012" i="2"/>
  <c r="H1012" i="2" s="1"/>
  <c r="G1009" i="2"/>
  <c r="H1009" i="2" s="1"/>
  <c r="G962" i="2"/>
  <c r="H962" i="2" s="1"/>
  <c r="G961" i="2"/>
  <c r="H961" i="2" s="1"/>
  <c r="G956" i="2"/>
  <c r="H956" i="2" s="1"/>
  <c r="G870" i="2"/>
  <c r="H870" i="2" s="1"/>
  <c r="G869" i="2"/>
  <c r="H869" i="2" s="1"/>
  <c r="G868" i="2"/>
  <c r="H868" i="2" s="1"/>
  <c r="G867" i="2"/>
  <c r="H867" i="2" s="1"/>
  <c r="G866" i="2"/>
  <c r="H866" i="2" s="1"/>
  <c r="G865" i="2"/>
  <c r="H865" i="2" s="1"/>
  <c r="G864" i="2"/>
  <c r="H864" i="2" s="1"/>
  <c r="G1023" i="2"/>
  <c r="H1023" i="2" s="1"/>
  <c r="G1022" i="2"/>
  <c r="H1022" i="2" s="1"/>
  <c r="G1011" i="2"/>
  <c r="H1011" i="2" s="1"/>
  <c r="G958" i="2"/>
  <c r="H958" i="2" s="1"/>
  <c r="G947" i="2"/>
  <c r="H947" i="2" s="1"/>
  <c r="G946" i="2"/>
  <c r="H946" i="2" s="1"/>
  <c r="G943" i="2"/>
  <c r="H943" i="2" s="1"/>
  <c r="G923" i="2"/>
  <c r="H923" i="2" s="1"/>
  <c r="G922" i="2"/>
  <c r="H922" i="2" s="1"/>
  <c r="G920" i="2"/>
  <c r="H920" i="2" s="1"/>
  <c r="G918" i="2"/>
  <c r="H918" i="2" s="1"/>
  <c r="G917" i="2"/>
  <c r="H917" i="2" s="1"/>
  <c r="G916" i="2"/>
  <c r="H916" i="2" s="1"/>
  <c r="G829" i="2"/>
  <c r="H829" i="2" s="1"/>
  <c r="G828" i="2"/>
  <c r="H828" i="2" s="1"/>
  <c r="G827" i="2"/>
  <c r="H827" i="2" s="1"/>
  <c r="G742" i="2"/>
  <c r="H742" i="2" s="1"/>
  <c r="G741" i="2"/>
  <c r="H741" i="2" s="1"/>
  <c r="G740" i="2"/>
  <c r="H740" i="2" s="1"/>
  <c r="G739" i="2"/>
  <c r="H739" i="2" s="1"/>
  <c r="G738" i="2"/>
  <c r="H738" i="2" s="1"/>
  <c r="G737" i="2"/>
  <c r="H737" i="2" s="1"/>
  <c r="G853" i="2"/>
  <c r="H853" i="2" s="1"/>
  <c r="G852" i="2"/>
  <c r="H852" i="2" s="1"/>
  <c r="G851" i="2"/>
  <c r="H851" i="2" s="1"/>
  <c r="G850" i="2"/>
  <c r="H850" i="2" s="1"/>
  <c r="H847" i="2"/>
  <c r="H846" i="2"/>
  <c r="H844" i="2"/>
  <c r="H843" i="2"/>
  <c r="H841" i="2"/>
  <c r="H840" i="2"/>
  <c r="G839" i="2"/>
  <c r="H839" i="2" s="1"/>
  <c r="G809" i="2"/>
  <c r="H809" i="2" s="1"/>
  <c r="G808" i="2"/>
  <c r="H808" i="2" s="1"/>
  <c r="G807" i="2"/>
  <c r="H807" i="2" s="1"/>
  <c r="G806" i="2"/>
  <c r="H806" i="2" s="1"/>
  <c r="G805" i="2"/>
  <c r="H805" i="2" s="1"/>
  <c r="G782" i="2"/>
  <c r="H782" i="2" s="1"/>
  <c r="G781" i="2"/>
  <c r="H781" i="2" s="1"/>
  <c r="G780" i="2"/>
  <c r="H780" i="2" s="1"/>
  <c r="G779" i="2"/>
  <c r="H779" i="2" s="1"/>
  <c r="G778" i="2"/>
  <c r="H778" i="2" s="1"/>
  <c r="G777" i="2"/>
  <c r="H777" i="2" s="1"/>
  <c r="G776" i="2"/>
  <c r="H776" i="2" s="1"/>
  <c r="G775" i="2"/>
  <c r="H775" i="2" s="1"/>
  <c r="G774" i="2"/>
  <c r="H774" i="2" s="1"/>
  <c r="G773" i="2"/>
  <c r="H773" i="2" s="1"/>
  <c r="G772" i="2"/>
  <c r="H772" i="2" s="1"/>
  <c r="G771" i="2"/>
  <c r="H771" i="2" s="1"/>
  <c r="G770" i="2"/>
  <c r="H770" i="2" s="1"/>
  <c r="G769" i="2"/>
  <c r="H769" i="2" s="1"/>
  <c r="G768" i="2"/>
  <c r="H768" i="2" s="1"/>
  <c r="G767" i="2"/>
  <c r="H767" i="2" s="1"/>
  <c r="G766" i="2"/>
  <c r="H766" i="2" s="1"/>
  <c r="G755" i="2"/>
  <c r="H755" i="2" s="1"/>
  <c r="G626" i="2"/>
  <c r="H626" i="2" s="1"/>
  <c r="G625" i="2"/>
  <c r="H625" i="2" s="1"/>
  <c r="G624" i="2"/>
  <c r="H624" i="2" s="1"/>
  <c r="G623" i="2"/>
  <c r="H623" i="2" s="1"/>
  <c r="G621" i="2"/>
  <c r="H621" i="2" s="1"/>
  <c r="G618" i="2"/>
  <c r="H618" i="2" s="1"/>
  <c r="G617" i="2"/>
  <c r="H617" i="2" s="1"/>
  <c r="G616" i="2"/>
  <c r="H616" i="2" s="1"/>
  <c r="G615" i="2"/>
  <c r="H615" i="2" s="1"/>
  <c r="G614" i="2"/>
  <c r="H614" i="2" s="1"/>
  <c r="G613" i="2"/>
  <c r="H613" i="2" s="1"/>
  <c r="G612" i="2"/>
  <c r="H612" i="2" s="1"/>
  <c r="G611" i="2"/>
  <c r="H611" i="2" s="1"/>
  <c r="G610" i="2"/>
  <c r="H610" i="2" s="1"/>
  <c r="G609" i="2"/>
  <c r="H609" i="2" s="1"/>
  <c r="G608" i="2"/>
  <c r="H608" i="2" s="1"/>
  <c r="G607" i="2"/>
  <c r="H607" i="2" s="1"/>
  <c r="G606" i="2"/>
  <c r="H606" i="2" s="1"/>
  <c r="G605" i="2"/>
  <c r="H605" i="2" s="1"/>
  <c r="G604" i="2"/>
  <c r="H604" i="2" s="1"/>
  <c r="G603" i="2"/>
  <c r="H603" i="2" s="1"/>
  <c r="G602" i="2"/>
  <c r="H602" i="2" s="1"/>
  <c r="G601" i="2"/>
  <c r="H601" i="2" s="1"/>
  <c r="G600" i="2"/>
  <c r="H600" i="2" s="1"/>
  <c r="G599" i="2"/>
  <c r="H599" i="2" s="1"/>
  <c r="G598" i="2"/>
  <c r="H598" i="2" s="1"/>
  <c r="G597" i="2"/>
  <c r="H597" i="2" s="1"/>
  <c r="G596" i="2"/>
  <c r="H596" i="2" s="1"/>
  <c r="G595" i="2"/>
  <c r="H595" i="2" s="1"/>
  <c r="G594" i="2"/>
  <c r="H594" i="2" s="1"/>
  <c r="G593" i="2"/>
  <c r="H593" i="2" s="1"/>
  <c r="G592" i="2"/>
  <c r="H592" i="2" s="1"/>
  <c r="G591" i="2"/>
  <c r="H591" i="2" s="1"/>
  <c r="G590" i="2"/>
  <c r="H590" i="2" s="1"/>
  <c r="G589" i="2"/>
  <c r="H589" i="2" s="1"/>
  <c r="G588" i="2"/>
  <c r="H588" i="2" s="1"/>
  <c r="G587" i="2"/>
  <c r="H587" i="2" s="1"/>
  <c r="G586" i="2"/>
  <c r="H586" i="2" s="1"/>
  <c r="G585" i="2"/>
  <c r="H585" i="2" s="1"/>
  <c r="G584" i="2"/>
  <c r="H584" i="2" s="1"/>
  <c r="G583" i="2"/>
  <c r="H583" i="2" s="1"/>
  <c r="G582" i="2"/>
  <c r="H582" i="2" s="1"/>
  <c r="G581" i="2"/>
  <c r="H581" i="2" s="1"/>
  <c r="G580" i="2"/>
  <c r="H580" i="2" s="1"/>
  <c r="G579" i="2"/>
  <c r="H579" i="2" s="1"/>
  <c r="G577" i="2"/>
  <c r="H577" i="2" s="1"/>
  <c r="G669" i="2"/>
  <c r="H669" i="2" s="1"/>
  <c r="G667" i="2"/>
  <c r="H667" i="2" s="1"/>
  <c r="G665" i="2"/>
  <c r="H665" i="2" s="1"/>
  <c r="G663" i="2"/>
  <c r="H663" i="2" s="1"/>
  <c r="G653" i="2"/>
  <c r="H653" i="2" s="1"/>
  <c r="G651" i="2"/>
  <c r="H651" i="2" s="1"/>
  <c r="G649" i="2"/>
  <c r="H649" i="2" s="1"/>
  <c r="G576" i="2"/>
  <c r="H576" i="2" s="1"/>
  <c r="G574" i="2"/>
  <c r="H574" i="2" s="1"/>
  <c r="G573" i="2"/>
  <c r="H573" i="2" s="1"/>
  <c r="G572" i="2"/>
  <c r="H572" i="2" s="1"/>
  <c r="G571" i="2"/>
  <c r="H571" i="2" s="1"/>
  <c r="G570" i="2"/>
  <c r="H570" i="2" s="1"/>
  <c r="G568" i="2"/>
  <c r="H568" i="2" s="1"/>
  <c r="G567" i="2"/>
  <c r="H567" i="2" s="1"/>
  <c r="G566" i="2"/>
  <c r="H566" i="2" s="1"/>
  <c r="G565" i="2"/>
  <c r="H565" i="2" s="1"/>
  <c r="G564" i="2"/>
  <c r="H564" i="2" s="1"/>
  <c r="G563" i="2"/>
  <c r="H563" i="2" s="1"/>
  <c r="G562" i="2"/>
  <c r="H562" i="2" s="1"/>
  <c r="G561" i="2"/>
  <c r="H561" i="2" s="1"/>
  <c r="G560" i="2"/>
  <c r="H560" i="2" s="1"/>
  <c r="G559" i="2"/>
  <c r="H559" i="2" s="1"/>
  <c r="G558" i="2"/>
  <c r="H558" i="2" s="1"/>
  <c r="G557" i="2"/>
  <c r="H557" i="2" s="1"/>
  <c r="G556" i="2"/>
  <c r="H556" i="2" s="1"/>
  <c r="G555" i="2"/>
  <c r="H555" i="2" s="1"/>
  <c r="G554" i="2"/>
  <c r="H554" i="2" s="1"/>
  <c r="G553" i="2"/>
  <c r="H553" i="2" s="1"/>
  <c r="G552" i="2"/>
  <c r="H552" i="2" s="1"/>
  <c r="G551" i="2"/>
  <c r="H551" i="2" s="1"/>
  <c r="G550" i="2"/>
  <c r="H550" i="2" s="1"/>
  <c r="G549" i="2"/>
  <c r="H549" i="2" s="1"/>
  <c r="G548" i="2"/>
  <c r="H548" i="2" s="1"/>
  <c r="G547" i="2"/>
  <c r="H547" i="2" s="1"/>
  <c r="G546" i="2"/>
  <c r="H546" i="2" s="1"/>
  <c r="G545" i="2"/>
  <c r="H545" i="2" s="1"/>
  <c r="G544" i="2"/>
  <c r="H544" i="2" s="1"/>
  <c r="G543" i="2"/>
  <c r="H543" i="2" s="1"/>
  <c r="G542" i="2"/>
  <c r="H542" i="2" s="1"/>
  <c r="G541" i="2"/>
  <c r="H541" i="2" s="1"/>
  <c r="G539" i="2"/>
  <c r="H539" i="2" s="1"/>
  <c r="G538" i="2"/>
  <c r="H538" i="2" s="1"/>
  <c r="G536" i="2"/>
  <c r="H536" i="2" s="1"/>
  <c r="G535" i="2"/>
  <c r="H535" i="2" s="1"/>
  <c r="G534" i="2"/>
  <c r="H534" i="2" s="1"/>
  <c r="G533" i="2"/>
  <c r="H533" i="2" s="1"/>
  <c r="G532" i="2"/>
  <c r="H532" i="2" s="1"/>
  <c r="G531" i="2"/>
  <c r="H531" i="2" s="1"/>
  <c r="G530" i="2"/>
  <c r="H530" i="2" s="1"/>
  <c r="G529" i="2"/>
  <c r="H529" i="2" s="1"/>
  <c r="G528" i="2"/>
  <c r="H528" i="2" s="1"/>
  <c r="G527" i="2"/>
  <c r="H527" i="2" s="1"/>
  <c r="G526" i="2"/>
  <c r="H526" i="2" s="1"/>
  <c r="G525" i="2"/>
  <c r="H525" i="2" s="1"/>
  <c r="G524" i="2"/>
  <c r="H524" i="2" s="1"/>
  <c r="G522" i="2"/>
  <c r="H522" i="2" s="1"/>
  <c r="G521" i="2"/>
  <c r="H521" i="2" s="1"/>
  <c r="G520" i="2"/>
  <c r="H520" i="2" s="1"/>
  <c r="G519" i="2"/>
  <c r="H519" i="2" s="1"/>
  <c r="G518" i="2"/>
  <c r="H518" i="2" s="1"/>
  <c r="G517" i="2"/>
  <c r="H517" i="2" s="1"/>
  <c r="G516" i="2"/>
  <c r="H516" i="2" s="1"/>
  <c r="G515" i="2"/>
  <c r="H515" i="2" s="1"/>
  <c r="G514" i="2"/>
  <c r="H514" i="2" s="1"/>
  <c r="G513" i="2"/>
  <c r="H513" i="2" s="1"/>
  <c r="G512" i="2"/>
  <c r="H512" i="2" s="1"/>
  <c r="G511" i="2"/>
  <c r="H511" i="2" s="1"/>
  <c r="G510" i="2"/>
  <c r="H510" i="2" s="1"/>
  <c r="G509" i="2"/>
  <c r="H509" i="2" s="1"/>
  <c r="G508" i="2"/>
  <c r="H508" i="2" s="1"/>
  <c r="G507" i="2"/>
  <c r="H507" i="2" s="1"/>
  <c r="G506" i="2"/>
  <c r="H506" i="2" s="1"/>
  <c r="G505" i="2"/>
  <c r="H505" i="2" s="1"/>
  <c r="G492" i="2"/>
  <c r="H492" i="2" s="1"/>
  <c r="G467" i="2"/>
  <c r="H467" i="2" s="1"/>
  <c r="G466" i="2"/>
  <c r="H466" i="2" s="1"/>
  <c r="G463" i="2"/>
  <c r="H463" i="2" s="1"/>
  <c r="G453" i="2"/>
  <c r="H453" i="2" s="1"/>
  <c r="G452" i="2"/>
  <c r="H452" i="2" s="1"/>
  <c r="G451" i="2"/>
  <c r="H451" i="2" s="1"/>
  <c r="G449" i="2"/>
  <c r="H449" i="2" s="1"/>
  <c r="G448" i="2"/>
  <c r="H448" i="2" s="1"/>
  <c r="G433" i="2"/>
  <c r="H433" i="2" s="1"/>
  <c r="G422" i="2"/>
  <c r="H422" i="2" s="1"/>
  <c r="G420" i="2"/>
  <c r="H420" i="2" s="1"/>
  <c r="G418" i="2"/>
  <c r="H418" i="2" s="1"/>
  <c r="G406" i="2"/>
  <c r="H406" i="2" s="1"/>
  <c r="G404" i="2"/>
  <c r="H404" i="2" s="1"/>
  <c r="G575" i="2"/>
  <c r="H575" i="2" s="1"/>
  <c r="G481" i="2"/>
  <c r="H481" i="2" s="1"/>
  <c r="G480" i="2"/>
  <c r="H480" i="2" s="1"/>
  <c r="G479" i="2"/>
  <c r="H479" i="2" s="1"/>
  <c r="G399" i="2"/>
  <c r="H399" i="2" s="1"/>
  <c r="G32" i="2"/>
  <c r="H32" i="2" s="1"/>
  <c r="G33" i="2"/>
  <c r="H33" i="2" s="1"/>
  <c r="G34" i="2"/>
  <c r="H34" i="2" s="1"/>
  <c r="G35" i="2"/>
  <c r="H35" i="2" s="1"/>
  <c r="G57" i="2"/>
  <c r="H57" i="2" s="1"/>
  <c r="G58" i="2"/>
  <c r="H58" i="2" s="1"/>
  <c r="G59" i="2"/>
  <c r="H59" i="2" s="1"/>
  <c r="G60" i="2"/>
  <c r="H60" i="2" s="1"/>
  <c r="G61" i="2"/>
  <c r="H61" i="2" s="1"/>
  <c r="G62" i="2"/>
  <c r="H62" i="2" s="1"/>
  <c r="G63" i="2"/>
  <c r="H63" i="2" s="1"/>
  <c r="G64" i="2"/>
  <c r="H64" i="2" s="1"/>
  <c r="G65" i="2"/>
  <c r="H65" i="2" s="1"/>
  <c r="G66" i="2"/>
  <c r="H66" i="2" s="1"/>
  <c r="G67" i="2"/>
  <c r="H67" i="2" s="1"/>
  <c r="G68" i="2"/>
  <c r="H68" i="2" s="1"/>
  <c r="G89" i="2"/>
  <c r="H89" i="2" s="1"/>
  <c r="G169" i="2"/>
  <c r="H169" i="2" s="1"/>
  <c r="G170" i="2"/>
  <c r="H170" i="2" s="1"/>
  <c r="G171" i="2"/>
  <c r="H171" i="2" s="1"/>
  <c r="G172" i="2"/>
  <c r="H172" i="2" s="1"/>
  <c r="G173" i="2"/>
  <c r="H173" i="2" s="1"/>
  <c r="G174" i="2"/>
  <c r="H174" i="2" s="1"/>
  <c r="G175" i="2"/>
  <c r="H175" i="2" s="1"/>
  <c r="G176" i="2"/>
  <c r="H176" i="2" s="1"/>
  <c r="G271" i="2"/>
  <c r="H271" i="2" s="1"/>
  <c r="G272" i="2"/>
  <c r="H272" i="2" s="1"/>
  <c r="G273" i="2"/>
  <c r="H273" i="2" s="1"/>
  <c r="G274" i="2"/>
  <c r="H274" i="2" s="1"/>
  <c r="G275" i="2"/>
  <c r="H275" i="2" s="1"/>
  <c r="G276" i="2"/>
  <c r="H276" i="2" s="1"/>
  <c r="G277" i="2"/>
  <c r="H277" i="2" s="1"/>
  <c r="G278" i="2"/>
  <c r="H278" i="2" s="1"/>
  <c r="G279" i="2"/>
  <c r="H279" i="2" s="1"/>
  <c r="G280" i="2"/>
  <c r="H280" i="2" s="1"/>
  <c r="G281" i="2"/>
  <c r="H281" i="2" s="1"/>
  <c r="G282" i="2"/>
  <c r="H282" i="2" s="1"/>
  <c r="G283" i="2"/>
  <c r="H283" i="2" s="1"/>
  <c r="G284" i="2"/>
  <c r="H284" i="2" s="1"/>
  <c r="G285" i="2"/>
  <c r="H285" i="2" s="1"/>
  <c r="G286" i="2"/>
  <c r="H286" i="2" s="1"/>
  <c r="G287" i="2"/>
  <c r="H287" i="2" s="1"/>
  <c r="G288" i="2"/>
  <c r="H288" i="2" s="1"/>
  <c r="G289" i="2"/>
  <c r="H289" i="2" s="1"/>
  <c r="G290" i="2"/>
  <c r="H290" i="2" s="1"/>
  <c r="G291" i="2"/>
  <c r="H291" i="2" s="1"/>
  <c r="G292" i="2"/>
  <c r="H292" i="2" s="1"/>
  <c r="G293" i="2"/>
  <c r="H293" i="2" s="1"/>
  <c r="G294" i="2"/>
  <c r="H294" i="2" s="1"/>
  <c r="G295" i="2"/>
  <c r="H295" i="2" s="1"/>
  <c r="G296" i="2"/>
  <c r="H296" i="2" s="1"/>
  <c r="G297" i="2"/>
  <c r="H297" i="2" s="1"/>
  <c r="G298" i="2"/>
  <c r="H298" i="2" s="1"/>
  <c r="G299" i="2"/>
  <c r="H299" i="2" s="1"/>
  <c r="G300" i="2"/>
  <c r="H300" i="2" s="1"/>
  <c r="G301" i="2"/>
  <c r="H301" i="2" s="1"/>
  <c r="G302" i="2"/>
  <c r="H302" i="2" s="1"/>
  <c r="G303" i="2"/>
  <c r="H303" i="2" s="1"/>
  <c r="G335" i="2"/>
  <c r="H335" i="2" s="1"/>
  <c r="G401" i="2"/>
  <c r="H401" i="2" s="1"/>
  <c r="G403" i="2"/>
  <c r="H403" i="2" s="1"/>
  <c r="G405" i="2"/>
  <c r="H405" i="2" s="1"/>
  <c r="G407" i="2"/>
  <c r="H407" i="2" s="1"/>
  <c r="G432" i="2"/>
  <c r="H432" i="2" s="1"/>
  <c r="G435" i="2"/>
  <c r="H435" i="2" s="1"/>
  <c r="G464" i="2"/>
  <c r="H464" i="2" s="1"/>
  <c r="G491" i="2"/>
  <c r="H491" i="2" s="1"/>
  <c r="G493" i="2"/>
  <c r="H493" i="2" s="1"/>
  <c r="G12" i="2"/>
  <c r="H12" i="2" s="1"/>
  <c r="G13" i="2"/>
  <c r="H13" i="2" s="1"/>
  <c r="G14" i="2"/>
  <c r="H14" i="2" s="1"/>
  <c r="H17" i="2"/>
  <c r="G18" i="2"/>
  <c r="H18" i="2" s="1"/>
  <c r="G19" i="2"/>
  <c r="H19" i="2" s="1"/>
  <c r="G20" i="2"/>
  <c r="H20" i="2" s="1"/>
  <c r="G21" i="2"/>
  <c r="H21" i="2" s="1"/>
  <c r="G22" i="2"/>
  <c r="H22" i="2" s="1"/>
  <c r="G46" i="2"/>
  <c r="H46" i="2" s="1"/>
  <c r="G47" i="2"/>
  <c r="H47" i="2" s="1"/>
  <c r="H78" i="2"/>
  <c r="G101" i="2"/>
  <c r="H101" i="2" s="1"/>
  <c r="G102" i="2"/>
  <c r="H102" i="2" s="1"/>
  <c r="G105" i="2"/>
  <c r="H105" i="2" s="1"/>
  <c r="G106" i="2"/>
  <c r="H106" i="2" s="1"/>
  <c r="G123" i="2"/>
  <c r="H123" i="2" s="1"/>
  <c r="G134" i="2"/>
  <c r="H134" i="2" s="1"/>
  <c r="G135" i="2"/>
  <c r="H135" i="2" s="1"/>
  <c r="G136" i="2"/>
  <c r="H136" i="2" s="1"/>
  <c r="G137" i="2"/>
  <c r="H137" i="2" s="1"/>
  <c r="G138" i="2"/>
  <c r="H138" i="2" s="1"/>
  <c r="G139" i="2"/>
  <c r="H139" i="2" s="1"/>
  <c r="G140" i="2"/>
  <c r="H140" i="2" s="1"/>
  <c r="G141" i="2"/>
  <c r="H141" i="2" s="1"/>
  <c r="G142" i="2"/>
  <c r="H142" i="2" s="1"/>
  <c r="G143" i="2"/>
  <c r="H143" i="2" s="1"/>
  <c r="G144" i="2"/>
  <c r="H144" i="2" s="1"/>
  <c r="G145" i="2"/>
  <c r="H145" i="2" s="1"/>
  <c r="G187" i="2"/>
  <c r="H187" i="2" s="1"/>
  <c r="G188" i="2"/>
  <c r="H188" i="2" s="1"/>
  <c r="G189" i="2"/>
  <c r="H189" i="2" s="1"/>
  <c r="G190" i="2"/>
  <c r="H190" i="2" s="1"/>
  <c r="G191" i="2"/>
  <c r="H191" i="2" s="1"/>
  <c r="G192" i="2"/>
  <c r="H192" i="2" s="1"/>
  <c r="G193" i="2"/>
  <c r="H193" i="2" s="1"/>
  <c r="G194" i="2"/>
  <c r="H194" i="2" s="1"/>
  <c r="G195" i="2"/>
  <c r="H195" i="2" s="1"/>
  <c r="G196" i="2"/>
  <c r="H196" i="2" s="1"/>
  <c r="G197" i="2"/>
  <c r="H197" i="2" s="1"/>
  <c r="G198" i="2"/>
  <c r="H198" i="2" s="1"/>
  <c r="G199" i="2"/>
  <c r="H199" i="2" s="1"/>
  <c r="G200" i="2"/>
  <c r="H200" i="2" s="1"/>
  <c r="G201" i="2"/>
  <c r="H201" i="2" s="1"/>
  <c r="G202" i="2"/>
  <c r="H202" i="2" s="1"/>
  <c r="G203" i="2"/>
  <c r="H203" i="2" s="1"/>
  <c r="G204" i="2"/>
  <c r="H204" i="2" s="1"/>
  <c r="G205" i="2"/>
  <c r="H205" i="2" s="1"/>
  <c r="G206" i="2"/>
  <c r="H206" i="2" s="1"/>
  <c r="G207" i="2"/>
  <c r="H207" i="2" s="1"/>
  <c r="G208" i="2"/>
  <c r="H208" i="2" s="1"/>
  <c r="G209" i="2"/>
  <c r="H209" i="2" s="1"/>
  <c r="G210" i="2"/>
  <c r="H210" i="2" s="1"/>
  <c r="G211" i="2"/>
  <c r="H211" i="2" s="1"/>
  <c r="G212" i="2"/>
  <c r="H212" i="2" s="1"/>
  <c r="G213" i="2"/>
  <c r="H213" i="2" s="1"/>
  <c r="G214" i="2"/>
  <c r="H214" i="2" s="1"/>
  <c r="G215" i="2"/>
  <c r="H215" i="2" s="1"/>
  <c r="G216" i="2"/>
  <c r="H216" i="2" s="1"/>
  <c r="G217" i="2"/>
  <c r="H217" i="2" s="1"/>
  <c r="G218" i="2"/>
  <c r="H218" i="2" s="1"/>
  <c r="G219" i="2"/>
  <c r="H219" i="2" s="1"/>
  <c r="G220" i="2"/>
  <c r="H220" i="2" s="1"/>
  <c r="G221" i="2"/>
  <c r="H221" i="2" s="1"/>
  <c r="G222" i="2"/>
  <c r="H222" i="2" s="1"/>
  <c r="G223" i="2"/>
  <c r="H223" i="2" s="1"/>
  <c r="G224" i="2"/>
  <c r="H224" i="2" s="1"/>
  <c r="G225" i="2"/>
  <c r="H225" i="2" s="1"/>
  <c r="G226" i="2"/>
  <c r="H226" i="2" s="1"/>
  <c r="G227" i="2"/>
  <c r="H227" i="2" s="1"/>
  <c r="G228" i="2"/>
  <c r="H228" i="2" s="1"/>
  <c r="G229" i="2"/>
  <c r="H229" i="2" s="1"/>
  <c r="G230" i="2"/>
  <c r="H230" i="2" s="1"/>
  <c r="G231" i="2"/>
  <c r="H231" i="2" s="1"/>
  <c r="G232" i="2"/>
  <c r="H232" i="2" s="1"/>
  <c r="G233" i="2"/>
  <c r="H233" i="2" s="1"/>
  <c r="G234" i="2"/>
  <c r="H234" i="2" s="1"/>
  <c r="G235" i="2"/>
  <c r="H235" i="2" s="1"/>
  <c r="G236" i="2"/>
  <c r="H236" i="2" s="1"/>
  <c r="G237" i="2"/>
  <c r="H237" i="2" s="1"/>
  <c r="G238" i="2"/>
  <c r="H238" i="2" s="1"/>
  <c r="G239" i="2"/>
  <c r="H239" i="2" s="1"/>
  <c r="G240" i="2"/>
  <c r="H240" i="2" s="1"/>
  <c r="G241" i="2"/>
  <c r="H241" i="2" s="1"/>
  <c r="G242" i="2"/>
  <c r="H242" i="2" s="1"/>
  <c r="G243" i="2"/>
  <c r="H243" i="2" s="1"/>
  <c r="G244" i="2"/>
  <c r="H244" i="2" s="1"/>
  <c r="G245" i="2"/>
  <c r="H245" i="2" s="1"/>
  <c r="G246" i="2"/>
  <c r="H246" i="2" s="1"/>
  <c r="G247" i="2"/>
  <c r="H247" i="2" s="1"/>
  <c r="G248" i="2"/>
  <c r="H248" i="2" s="1"/>
  <c r="G249" i="2"/>
  <c r="H249" i="2" s="1"/>
  <c r="G250" i="2"/>
  <c r="H250" i="2" s="1"/>
  <c r="G251" i="2"/>
  <c r="H251" i="2" s="1"/>
  <c r="G252" i="2"/>
  <c r="H252" i="2" s="1"/>
  <c r="G253" i="2"/>
  <c r="H253" i="2" s="1"/>
  <c r="G254" i="2"/>
  <c r="H254" i="2" s="1"/>
  <c r="G255" i="2"/>
  <c r="H255" i="2" s="1"/>
  <c r="G256" i="2"/>
  <c r="H256" i="2" s="1"/>
  <c r="G257" i="2"/>
  <c r="H257" i="2" s="1"/>
  <c r="G258" i="2"/>
  <c r="H258" i="2" s="1"/>
  <c r="G259" i="2"/>
  <c r="H259" i="2" s="1"/>
  <c r="G260" i="2"/>
  <c r="H260" i="2" s="1"/>
  <c r="G261" i="2"/>
  <c r="H261" i="2" s="1"/>
  <c r="G262" i="2"/>
  <c r="H262" i="2" s="1"/>
  <c r="G263" i="2"/>
  <c r="H263" i="2" s="1"/>
  <c r="G264" i="2"/>
  <c r="H264" i="2" s="1"/>
  <c r="G265" i="2"/>
  <c r="H265" i="2" s="1"/>
  <c r="G266" i="2"/>
  <c r="H266" i="2" s="1"/>
  <c r="G267" i="2"/>
  <c r="H267" i="2" s="1"/>
  <c r="G268" i="2"/>
  <c r="H268" i="2" s="1"/>
  <c r="G269" i="2"/>
  <c r="H269" i="2" s="1"/>
  <c r="G350" i="2"/>
  <c r="H350" i="2" s="1"/>
  <c r="G360" i="2"/>
  <c r="H360" i="2" s="1"/>
  <c r="G361" i="2"/>
  <c r="H361" i="2" s="1"/>
  <c r="G362" i="2"/>
  <c r="H362" i="2" s="1"/>
  <c r="G364" i="2"/>
  <c r="H364" i="2" s="1"/>
  <c r="G365" i="2"/>
  <c r="H365" i="2" s="1"/>
  <c r="G366" i="2"/>
  <c r="H366" i="2" s="1"/>
  <c r="G369" i="2"/>
  <c r="H369" i="2" s="1"/>
  <c r="G370" i="2"/>
  <c r="H370" i="2" s="1"/>
  <c r="G371" i="2"/>
  <c r="H371" i="2" s="1"/>
  <c r="G372" i="2"/>
  <c r="H372" i="2" s="1"/>
  <c r="G373" i="2"/>
  <c r="H373" i="2" s="1"/>
  <c r="G374" i="2"/>
  <c r="H374" i="2" s="1"/>
  <c r="G375" i="2"/>
  <c r="H375" i="2" s="1"/>
  <c r="G376" i="2"/>
  <c r="H376" i="2" s="1"/>
  <c r="G377" i="2"/>
  <c r="H377" i="2" s="1"/>
  <c r="G378" i="2"/>
  <c r="H378" i="2" s="1"/>
  <c r="G379" i="2"/>
  <c r="H379" i="2" s="1"/>
  <c r="G380" i="2"/>
  <c r="H380" i="2" s="1"/>
  <c r="G381" i="2"/>
  <c r="H381" i="2" s="1"/>
  <c r="G398" i="2"/>
  <c r="H398" i="2" s="1"/>
  <c r="G400" i="2"/>
  <c r="H400" i="2" s="1"/>
  <c r="G402" i="2"/>
  <c r="H402" i="2" s="1"/>
  <c r="G637" i="2"/>
  <c r="H637" i="2" s="1"/>
  <c r="G639" i="2"/>
  <c r="H639" i="2" s="1"/>
  <c r="G641" i="2"/>
  <c r="H641" i="2" s="1"/>
  <c r="G643" i="2"/>
  <c r="H643" i="2" s="1"/>
  <c r="G645" i="2"/>
  <c r="H645" i="2" s="1"/>
  <c r="G647" i="2"/>
  <c r="H647" i="2" s="1"/>
  <c r="G655" i="2"/>
  <c r="H655" i="2" s="1"/>
  <c r="G657" i="2"/>
  <c r="H657" i="2" s="1"/>
  <c r="G659" i="2"/>
  <c r="H659" i="2" s="1"/>
  <c r="G661" i="2"/>
  <c r="H661" i="2" s="1"/>
  <c r="G672" i="2"/>
  <c r="H672" i="2" s="1"/>
  <c r="G674" i="2"/>
  <c r="H674" i="2" s="1"/>
  <c r="G675" i="2"/>
  <c r="H675" i="2" s="1"/>
  <c r="G677" i="2"/>
  <c r="H677" i="2" s="1"/>
  <c r="G679" i="2"/>
  <c r="H679" i="2" s="1"/>
  <c r="G682" i="2"/>
  <c r="H682" i="2" s="1"/>
  <c r="G684" i="2"/>
  <c r="H684" i="2" s="1"/>
  <c r="G686" i="2"/>
  <c r="H686" i="2" s="1"/>
  <c r="G688" i="2"/>
  <c r="H688" i="2" s="1"/>
  <c r="G690" i="2"/>
  <c r="H690" i="2" s="1"/>
  <c r="G692" i="2"/>
  <c r="H692" i="2" s="1"/>
  <c r="G694" i="2"/>
  <c r="H694" i="2" s="1"/>
  <c r="G696" i="2"/>
  <c r="H696" i="2" s="1"/>
  <c r="G698" i="2"/>
  <c r="H698" i="2" s="1"/>
  <c r="G700" i="2"/>
  <c r="H700" i="2" s="1"/>
  <c r="G702" i="2"/>
  <c r="H702" i="2" s="1"/>
  <c r="G703" i="2"/>
  <c r="H703" i="2" s="1"/>
  <c r="G705" i="2"/>
  <c r="H705" i="2" s="1"/>
  <c r="G707" i="2"/>
  <c r="H707" i="2" s="1"/>
  <c r="G709" i="2"/>
  <c r="H709" i="2" s="1"/>
  <c r="G712" i="2"/>
  <c r="H712" i="2" s="1"/>
  <c r="G713" i="2"/>
  <c r="H713" i="2" s="1"/>
  <c r="G715" i="2"/>
  <c r="H715" i="2" s="1"/>
  <c r="G718" i="2"/>
  <c r="H718" i="2" s="1"/>
  <c r="G720" i="2"/>
  <c r="H720" i="2" s="1"/>
  <c r="G723" i="2"/>
  <c r="H723" i="2" s="1"/>
  <c r="G724" i="2"/>
  <c r="H724" i="2" s="1"/>
  <c r="G636" i="2"/>
  <c r="H636" i="2" s="1"/>
  <c r="G638" i="2"/>
  <c r="H638" i="2" s="1"/>
  <c r="G640" i="2"/>
  <c r="H640" i="2" s="1"/>
  <c r="G642" i="2"/>
  <c r="H642" i="2" s="1"/>
  <c r="G644" i="2"/>
  <c r="H644" i="2" s="1"/>
  <c r="G646" i="2"/>
  <c r="H646" i="2" s="1"/>
  <c r="G648" i="2"/>
  <c r="H648" i="2" s="1"/>
  <c r="G650" i="2"/>
  <c r="H650" i="2" s="1"/>
  <c r="G652" i="2"/>
  <c r="H652" i="2" s="1"/>
  <c r="G654" i="2"/>
  <c r="H654" i="2" s="1"/>
  <c r="G656" i="2"/>
  <c r="H656" i="2" s="1"/>
  <c r="G658" i="2"/>
  <c r="H658" i="2" s="1"/>
  <c r="G660" i="2"/>
  <c r="H660" i="2" s="1"/>
  <c r="G662" i="2"/>
  <c r="H662" i="2" s="1"/>
  <c r="G664" i="2"/>
  <c r="H664" i="2" s="1"/>
  <c r="G666" i="2"/>
  <c r="H666" i="2" s="1"/>
  <c r="G668" i="2"/>
  <c r="H668" i="2" s="1"/>
  <c r="G670" i="2"/>
  <c r="H670" i="2" s="1"/>
  <c r="G671" i="2"/>
  <c r="H671" i="2" s="1"/>
  <c r="G673" i="2"/>
  <c r="H673" i="2" s="1"/>
  <c r="G676" i="2"/>
  <c r="H676" i="2" s="1"/>
  <c r="G678" i="2"/>
  <c r="H678" i="2" s="1"/>
  <c r="G680" i="2"/>
  <c r="H680" i="2" s="1"/>
  <c r="G681" i="2"/>
  <c r="H681" i="2" s="1"/>
  <c r="G683" i="2"/>
  <c r="H683" i="2" s="1"/>
  <c r="G685" i="2"/>
  <c r="H685" i="2" s="1"/>
  <c r="G687" i="2"/>
  <c r="H687" i="2" s="1"/>
  <c r="G689" i="2"/>
  <c r="H689" i="2" s="1"/>
  <c r="G691" i="2"/>
  <c r="H691" i="2" s="1"/>
  <c r="G693" i="2"/>
  <c r="H693" i="2" s="1"/>
  <c r="G695" i="2"/>
  <c r="H695" i="2" s="1"/>
  <c r="G697" i="2"/>
  <c r="H697" i="2" s="1"/>
  <c r="G699" i="2"/>
  <c r="H699" i="2" s="1"/>
  <c r="G701" i="2"/>
  <c r="H701" i="2" s="1"/>
  <c r="G704" i="2"/>
  <c r="H704" i="2" s="1"/>
  <c r="G706" i="2"/>
  <c r="H706" i="2" s="1"/>
  <c r="G708" i="2"/>
  <c r="H708" i="2" s="1"/>
  <c r="G710" i="2"/>
  <c r="H710" i="2" s="1"/>
  <c r="G711" i="2"/>
  <c r="H711" i="2" s="1"/>
  <c r="G714" i="2"/>
  <c r="H714" i="2" s="1"/>
  <c r="G716" i="2"/>
  <c r="H716" i="2" s="1"/>
  <c r="G717" i="2"/>
  <c r="H717" i="2" s="1"/>
  <c r="G719" i="2"/>
  <c r="H719" i="2" s="1"/>
  <c r="G721" i="2"/>
  <c r="H721" i="2" s="1"/>
  <c r="G722" i="2"/>
  <c r="H722" i="2" s="1"/>
  <c r="G725" i="2"/>
  <c r="H725" i="2" s="1"/>
  <c r="G726" i="2"/>
  <c r="H726" i="2" s="1"/>
  <c r="G753" i="2"/>
  <c r="H753" i="2" s="1"/>
  <c r="G792" i="2"/>
  <c r="H792" i="2" s="1"/>
  <c r="G794" i="2"/>
  <c r="H794" i="2" s="1"/>
  <c r="G819" i="2"/>
  <c r="H819" i="2" s="1"/>
  <c r="G752" i="2"/>
  <c r="H752" i="2" s="1"/>
  <c r="G754" i="2"/>
  <c r="H754" i="2" s="1"/>
  <c r="G756" i="2"/>
  <c r="H756" i="2" s="1"/>
  <c r="G897" i="2"/>
  <c r="H897" i="2" s="1"/>
  <c r="G899" i="2"/>
  <c r="H899" i="2" s="1"/>
  <c r="G901" i="2"/>
  <c r="H901" i="2" s="1"/>
  <c r="G903" i="2"/>
  <c r="H903" i="2" s="1"/>
  <c r="G905" i="2"/>
  <c r="H905" i="2" s="1"/>
  <c r="G933" i="2"/>
  <c r="H933" i="2" s="1"/>
  <c r="G896" i="2"/>
  <c r="H896" i="2" s="1"/>
  <c r="G898" i="2"/>
  <c r="H898" i="2" s="1"/>
  <c r="G900" i="2"/>
  <c r="H900" i="2" s="1"/>
  <c r="G902" i="2"/>
  <c r="H902" i="2" s="1"/>
  <c r="G904" i="2"/>
  <c r="H904" i="2" s="1"/>
  <c r="G1010" i="2"/>
  <c r="H1010" i="2" s="1"/>
  <c r="H974" i="2"/>
  <c r="H975" i="2"/>
  <c r="H976" i="2"/>
  <c r="H977" i="2"/>
  <c r="H978" i="2"/>
  <c r="H979" i="2"/>
  <c r="H980" i="2"/>
  <c r="H981" i="2"/>
  <c r="H982" i="2"/>
  <c r="G992" i="2"/>
  <c r="H992" i="2" s="1"/>
  <c r="G993" i="2"/>
  <c r="H993" i="2" s="1"/>
  <c r="G994" i="2"/>
  <c r="H994" i="2" s="1"/>
  <c r="G995" i="2"/>
  <c r="H995" i="2" s="1"/>
  <c r="G996" i="2"/>
  <c r="H996" i="2" s="1"/>
  <c r="G997" i="2"/>
  <c r="H997" i="2" s="1"/>
  <c r="G998" i="2"/>
  <c r="H998" i="2" s="1"/>
  <c r="G999" i="2"/>
  <c r="H999" i="2" s="1"/>
  <c r="G974" i="2"/>
  <c r="G975" i="2"/>
  <c r="G976" i="2"/>
  <c r="G977" i="2"/>
  <c r="G978" i="2"/>
  <c r="G979" i="2"/>
  <c r="G980" i="2"/>
  <c r="G981" i="2"/>
  <c r="F51" i="9"/>
  <c r="G51" i="9" s="1"/>
  <c r="F67" i="9"/>
  <c r="G67" i="9" s="1"/>
  <c r="F84" i="9"/>
  <c r="G84" i="9" s="1"/>
  <c r="F85" i="9"/>
  <c r="G85" i="9" s="1"/>
  <c r="F126" i="9"/>
  <c r="G126" i="9" s="1"/>
  <c r="F148" i="9"/>
  <c r="G148" i="9" s="1"/>
  <c r="F151" i="9"/>
  <c r="G151" i="9" s="1"/>
  <c r="F154" i="9"/>
  <c r="G154" i="9" s="1"/>
  <c r="F157" i="9"/>
  <c r="G157" i="9" s="1"/>
  <c r="F163" i="9"/>
  <c r="G163" i="9" s="1"/>
  <c r="F187" i="9"/>
  <c r="G187" i="9" s="1"/>
  <c r="F188" i="9"/>
  <c r="G188" i="9" s="1"/>
  <c r="F176" i="9"/>
  <c r="G176" i="9" s="1"/>
  <c r="F177" i="9"/>
  <c r="G177" i="9" s="1"/>
  <c r="F178" i="9"/>
  <c r="G178" i="9" s="1"/>
  <c r="F205" i="9"/>
  <c r="G205" i="9" s="1"/>
  <c r="F206" i="9"/>
  <c r="G206" i="9" s="1"/>
  <c r="F207" i="9"/>
  <c r="G207" i="9" s="1"/>
  <c r="F208" i="9"/>
  <c r="G208" i="9" s="1"/>
  <c r="F209" i="9"/>
  <c r="G209" i="9" s="1"/>
  <c r="F210" i="9"/>
  <c r="G210" i="9" s="1"/>
  <c r="F395" i="18"/>
  <c r="G395" i="18" s="1"/>
  <c r="F394" i="18"/>
  <c r="G394" i="18" s="1"/>
  <c r="F393" i="18"/>
  <c r="G393" i="18" s="1"/>
  <c r="F392" i="18"/>
  <c r="G392" i="18" s="1"/>
  <c r="F391" i="18"/>
  <c r="G391" i="18" s="1"/>
  <c r="F390" i="18"/>
  <c r="G390" i="18" s="1"/>
  <c r="F389" i="18"/>
  <c r="G389" i="18" s="1"/>
  <c r="F388" i="18"/>
  <c r="G388" i="18" s="1"/>
  <c r="F387" i="18"/>
  <c r="G387" i="18" s="1"/>
  <c r="F386" i="18"/>
  <c r="G386" i="18" s="1"/>
  <c r="F385" i="18"/>
  <c r="G385" i="18" s="1"/>
  <c r="F358" i="18"/>
  <c r="G358" i="18" s="1"/>
  <c r="F357" i="18"/>
  <c r="G357" i="18" s="1"/>
  <c r="F356" i="18"/>
  <c r="G356" i="18" s="1"/>
  <c r="F355" i="18"/>
  <c r="G355" i="18" s="1"/>
  <c r="F354" i="18"/>
  <c r="G354" i="18" s="1"/>
  <c r="F353" i="18"/>
  <c r="G353" i="18" s="1"/>
  <c r="F311" i="18"/>
  <c r="G311" i="18" s="1"/>
  <c r="F310" i="18"/>
  <c r="G310" i="18" s="1"/>
  <c r="F309" i="18"/>
  <c r="G309" i="18" s="1"/>
  <c r="F308" i="18"/>
  <c r="G308" i="18" s="1"/>
  <c r="F307" i="18"/>
  <c r="G307" i="18" s="1"/>
  <c r="F306" i="18"/>
  <c r="G306" i="18" s="1"/>
  <c r="F305" i="18"/>
  <c r="G305" i="18" s="1"/>
  <c r="F304" i="18"/>
  <c r="G304" i="18" s="1"/>
  <c r="F303" i="18"/>
  <c r="G303" i="18" s="1"/>
  <c r="F302" i="18"/>
  <c r="G302" i="18" s="1"/>
  <c r="F301" i="18"/>
  <c r="G301" i="18" s="1"/>
  <c r="F300" i="18"/>
  <c r="G300" i="18" s="1"/>
  <c r="F299" i="18"/>
  <c r="G299" i="18" s="1"/>
  <c r="F298" i="18"/>
  <c r="G298" i="18" s="1"/>
  <c r="F297" i="18"/>
  <c r="G297" i="18" s="1"/>
  <c r="F296" i="18"/>
  <c r="G296" i="18" s="1"/>
  <c r="F295" i="18"/>
  <c r="G295" i="18" s="1"/>
  <c r="F294" i="18"/>
  <c r="G294" i="18" s="1"/>
  <c r="F293" i="18"/>
  <c r="G293" i="18" s="1"/>
  <c r="F292" i="18"/>
  <c r="G292" i="18" s="1"/>
  <c r="F291" i="18"/>
  <c r="G291" i="18" s="1"/>
  <c r="F290" i="18"/>
  <c r="G290" i="18" s="1"/>
  <c r="F289" i="18"/>
  <c r="G289" i="18" s="1"/>
  <c r="F406" i="18"/>
  <c r="G406" i="18" s="1"/>
  <c r="F404" i="18"/>
  <c r="G404" i="18" s="1"/>
  <c r="F375" i="18"/>
  <c r="G375" i="18" s="1"/>
  <c r="F373" i="18"/>
  <c r="G373" i="18" s="1"/>
  <c r="F371" i="18"/>
  <c r="G371" i="18" s="1"/>
  <c r="F369" i="18"/>
  <c r="G369" i="18" s="1"/>
  <c r="F342" i="18"/>
  <c r="G342" i="18" s="1"/>
  <c r="F340" i="18"/>
  <c r="G340" i="18" s="1"/>
  <c r="F338" i="18"/>
  <c r="G338" i="18" s="1"/>
  <c r="F336" i="18"/>
  <c r="G336" i="18" s="1"/>
  <c r="F334" i="18"/>
  <c r="G334" i="18" s="1"/>
  <c r="F332" i="18"/>
  <c r="G332" i="18" s="1"/>
  <c r="F330" i="18"/>
  <c r="G330" i="18" s="1"/>
  <c r="F328" i="18"/>
  <c r="G328" i="18" s="1"/>
  <c r="F326" i="18"/>
  <c r="G326" i="18" s="1"/>
  <c r="F324" i="18"/>
  <c r="G324" i="18" s="1"/>
  <c r="F322" i="18"/>
  <c r="G322" i="18" s="1"/>
  <c r="F278" i="18"/>
  <c r="G278" i="18" s="1"/>
  <c r="F276" i="18"/>
  <c r="G276" i="18" s="1"/>
  <c r="F274" i="18"/>
  <c r="G274" i="18" s="1"/>
  <c r="F273" i="18"/>
  <c r="G273" i="18" s="1"/>
  <c r="F272" i="18"/>
  <c r="G272" i="18" s="1"/>
  <c r="F271" i="18"/>
  <c r="G271" i="18" s="1"/>
  <c r="F270" i="18"/>
  <c r="G270" i="18" s="1"/>
  <c r="F269" i="18"/>
  <c r="G269" i="18" s="1"/>
  <c r="F268" i="18"/>
  <c r="G268" i="18" s="1"/>
  <c r="F267" i="18"/>
  <c r="G267" i="18" s="1"/>
  <c r="F266" i="18"/>
  <c r="G266" i="18" s="1"/>
  <c r="F265" i="18"/>
  <c r="G265" i="18" s="1"/>
  <c r="F264" i="18"/>
  <c r="G264" i="18" s="1"/>
  <c r="F263" i="18"/>
  <c r="G263" i="18" s="1"/>
  <c r="F262" i="18"/>
  <c r="G262" i="18" s="1"/>
  <c r="F261" i="18"/>
  <c r="G261" i="18" s="1"/>
  <c r="F260" i="18"/>
  <c r="G260" i="18" s="1"/>
  <c r="F259" i="18"/>
  <c r="G259" i="18" s="1"/>
  <c r="F258" i="18"/>
  <c r="G258" i="18" s="1"/>
  <c r="F257" i="18"/>
  <c r="G257" i="18" s="1"/>
  <c r="F215" i="18"/>
  <c r="G215" i="18" s="1"/>
  <c r="F214" i="18"/>
  <c r="G214" i="18" s="1"/>
  <c r="F213" i="18"/>
  <c r="G213" i="18" s="1"/>
  <c r="F212" i="18"/>
  <c r="G212" i="18" s="1"/>
  <c r="F211" i="18"/>
  <c r="G211" i="18" s="1"/>
  <c r="F210" i="18"/>
  <c r="G210" i="18" s="1"/>
  <c r="F209" i="18"/>
  <c r="G209" i="18" s="1"/>
  <c r="F208" i="18"/>
  <c r="G208" i="18" s="1"/>
  <c r="F207" i="18"/>
  <c r="G207" i="18" s="1"/>
  <c r="F206" i="18"/>
  <c r="G206" i="18" s="1"/>
  <c r="F205" i="18"/>
  <c r="G205" i="18" s="1"/>
  <c r="F204" i="18"/>
  <c r="G204" i="18" s="1"/>
  <c r="F203" i="18"/>
  <c r="G203" i="18" s="1"/>
  <c r="F202" i="18"/>
  <c r="G202" i="18" s="1"/>
  <c r="F201" i="18"/>
  <c r="G201" i="18" s="1"/>
  <c r="F200" i="18"/>
  <c r="G200" i="18" s="1"/>
  <c r="F199" i="18"/>
  <c r="G199" i="18" s="1"/>
  <c r="F198" i="18"/>
  <c r="G198" i="18" s="1"/>
  <c r="F197" i="18"/>
  <c r="G197" i="18" s="1"/>
  <c r="F196" i="18"/>
  <c r="G196" i="18" s="1"/>
  <c r="F195" i="18"/>
  <c r="G195" i="18" s="1"/>
  <c r="F194" i="18"/>
  <c r="G194" i="18" s="1"/>
  <c r="F152" i="18"/>
  <c r="G152" i="18" s="1"/>
  <c r="F151" i="18"/>
  <c r="G151" i="18" s="1"/>
  <c r="F150" i="18"/>
  <c r="G150" i="18" s="1"/>
  <c r="F149" i="18"/>
  <c r="G149" i="18" s="1"/>
  <c r="F148" i="18"/>
  <c r="G148" i="18" s="1"/>
  <c r="F147" i="18"/>
  <c r="G147" i="18" s="1"/>
  <c r="F146" i="18"/>
  <c r="G146" i="18" s="1"/>
  <c r="F145" i="18"/>
  <c r="G145" i="18" s="1"/>
  <c r="F144" i="18"/>
  <c r="G144" i="18" s="1"/>
  <c r="F143" i="18"/>
  <c r="G143" i="18" s="1"/>
  <c r="F142" i="18"/>
  <c r="G142" i="18" s="1"/>
  <c r="F141" i="18"/>
  <c r="G141" i="18" s="1"/>
  <c r="F140" i="18"/>
  <c r="G140" i="18" s="1"/>
  <c r="F139" i="18"/>
  <c r="G139" i="18" s="1"/>
  <c r="F138" i="18"/>
  <c r="G138" i="18" s="1"/>
  <c r="F137" i="18"/>
  <c r="G137" i="18" s="1"/>
  <c r="F136" i="18"/>
  <c r="G136" i="18" s="1"/>
  <c r="F135" i="18"/>
  <c r="G135" i="18" s="1"/>
  <c r="F134" i="18"/>
  <c r="G134" i="18" s="1"/>
  <c r="F133" i="18"/>
  <c r="G133" i="18" s="1"/>
  <c r="F132" i="18"/>
  <c r="G132" i="18" s="1"/>
  <c r="F131" i="18"/>
  <c r="G131" i="18" s="1"/>
  <c r="F130" i="18"/>
  <c r="G130" i="18" s="1"/>
  <c r="F38" i="18"/>
  <c r="G38" i="18" s="1"/>
  <c r="F39" i="18"/>
  <c r="G39" i="18" s="1"/>
  <c r="F40" i="18"/>
  <c r="G40" i="18" s="1"/>
  <c r="F41" i="18"/>
  <c r="G41" i="18" s="1"/>
  <c r="F42" i="18"/>
  <c r="G42" i="18" s="1"/>
  <c r="F43" i="18"/>
  <c r="G43" i="18" s="1"/>
  <c r="F44" i="18"/>
  <c r="G44" i="18" s="1"/>
  <c r="F45" i="18"/>
  <c r="G45" i="18" s="1"/>
  <c r="F46" i="18"/>
  <c r="G46" i="18" s="1"/>
  <c r="F47" i="18"/>
  <c r="G47" i="18" s="1"/>
  <c r="F48" i="18"/>
  <c r="G48" i="18" s="1"/>
  <c r="F49" i="18"/>
  <c r="G49" i="18" s="1"/>
  <c r="F50" i="18"/>
  <c r="G50" i="18" s="1"/>
  <c r="F51" i="18"/>
  <c r="G51" i="18" s="1"/>
  <c r="F52" i="18"/>
  <c r="G52" i="18" s="1"/>
  <c r="F53" i="18"/>
  <c r="G53" i="18" s="1"/>
  <c r="F54" i="18"/>
  <c r="G54" i="18" s="1"/>
  <c r="F55" i="18"/>
  <c r="G55" i="18" s="1"/>
  <c r="F56" i="18"/>
  <c r="G56" i="18" s="1"/>
  <c r="F57" i="18"/>
  <c r="G57" i="18" s="1"/>
  <c r="F58" i="18"/>
  <c r="G58" i="18" s="1"/>
  <c r="F59" i="18"/>
  <c r="G59" i="18" s="1"/>
  <c r="F99" i="18"/>
  <c r="G99" i="18" s="1"/>
  <c r="F100" i="18"/>
  <c r="G100" i="18" s="1"/>
  <c r="F101" i="18"/>
  <c r="G101" i="18" s="1"/>
  <c r="F102" i="18"/>
  <c r="G102" i="18" s="1"/>
  <c r="F103" i="18"/>
  <c r="G103" i="18" s="1"/>
  <c r="F105" i="18"/>
  <c r="G105" i="18" s="1"/>
  <c r="F107" i="18"/>
  <c r="G107" i="18" s="1"/>
  <c r="F109" i="18"/>
  <c r="G109" i="18" s="1"/>
  <c r="F111" i="18"/>
  <c r="G111" i="18" s="1"/>
  <c r="F113" i="18"/>
  <c r="G113" i="18" s="1"/>
  <c r="F115" i="18"/>
  <c r="G115" i="18" s="1"/>
  <c r="F117" i="18"/>
  <c r="G117" i="18" s="1"/>
  <c r="F119" i="18"/>
  <c r="G119" i="18" s="1"/>
  <c r="F163" i="18"/>
  <c r="G163" i="18" s="1"/>
  <c r="F165" i="18"/>
  <c r="G165" i="18" s="1"/>
  <c r="F167" i="18"/>
  <c r="G167" i="18" s="1"/>
  <c r="F169" i="18"/>
  <c r="G169" i="18" s="1"/>
  <c r="F171" i="18"/>
  <c r="G171" i="18" s="1"/>
  <c r="F173" i="18"/>
  <c r="G173" i="18" s="1"/>
  <c r="F175" i="18"/>
  <c r="G175" i="18" s="1"/>
  <c r="F177" i="18"/>
  <c r="G177" i="18" s="1"/>
  <c r="F179" i="18"/>
  <c r="G179" i="18" s="1"/>
  <c r="F181" i="18"/>
  <c r="G181" i="18" s="1"/>
  <c r="F183" i="18"/>
  <c r="G183" i="18" s="1"/>
  <c r="F226" i="18"/>
  <c r="G226" i="18" s="1"/>
  <c r="F228" i="18"/>
  <c r="G228" i="18" s="1"/>
  <c r="F230" i="18"/>
  <c r="G230" i="18" s="1"/>
  <c r="F232" i="18"/>
  <c r="G232" i="18" s="1"/>
  <c r="F234" i="18"/>
  <c r="G234" i="18" s="1"/>
  <c r="F236" i="18"/>
  <c r="G236" i="18" s="1"/>
  <c r="F238" i="18"/>
  <c r="G238" i="18" s="1"/>
  <c r="F240" i="18"/>
  <c r="G240" i="18" s="1"/>
  <c r="F242" i="18"/>
  <c r="G242" i="18" s="1"/>
  <c r="F244" i="18"/>
  <c r="G244" i="18" s="1"/>
  <c r="F246" i="18"/>
  <c r="G246" i="18" s="1"/>
  <c r="F275" i="18"/>
  <c r="G275" i="18" s="1"/>
  <c r="F279" i="18"/>
  <c r="G279" i="18" s="1"/>
  <c r="F323" i="18"/>
  <c r="G323" i="18" s="1"/>
  <c r="F327" i="18"/>
  <c r="G327" i="18" s="1"/>
  <c r="F331" i="18"/>
  <c r="G331" i="18" s="1"/>
  <c r="F335" i="18"/>
  <c r="G335" i="18" s="1"/>
  <c r="F339" i="18"/>
  <c r="G339" i="18" s="1"/>
  <c r="F343" i="18"/>
  <c r="G343" i="18" s="1"/>
  <c r="F372" i="18"/>
  <c r="G372" i="18" s="1"/>
  <c r="F11" i="18"/>
  <c r="G11" i="18" s="1"/>
  <c r="F12" i="18"/>
  <c r="G12" i="18" s="1"/>
  <c r="F13" i="18"/>
  <c r="G13" i="18" s="1"/>
  <c r="F14" i="18"/>
  <c r="G14" i="18" s="1"/>
  <c r="F15" i="18"/>
  <c r="G15" i="18" s="1"/>
  <c r="F16" i="18"/>
  <c r="G16" i="18" s="1"/>
  <c r="F17" i="18"/>
  <c r="G17" i="18" s="1"/>
  <c r="F18" i="18"/>
  <c r="G18" i="18" s="1"/>
  <c r="F19" i="18"/>
  <c r="G19" i="18" s="1"/>
  <c r="F20" i="18"/>
  <c r="G20" i="18" s="1"/>
  <c r="F21" i="18"/>
  <c r="G21" i="18" s="1"/>
  <c r="F22" i="18"/>
  <c r="G22" i="18" s="1"/>
  <c r="F23" i="18"/>
  <c r="G23" i="18" s="1"/>
  <c r="F24" i="18"/>
  <c r="G24" i="18" s="1"/>
  <c r="F25" i="18"/>
  <c r="G25" i="18" s="1"/>
  <c r="F26" i="18"/>
  <c r="G26" i="18" s="1"/>
  <c r="F27" i="18"/>
  <c r="G27" i="18" s="1"/>
  <c r="F28" i="18"/>
  <c r="G28" i="18" s="1"/>
  <c r="F69" i="18"/>
  <c r="G69" i="18" s="1"/>
  <c r="F70" i="18"/>
  <c r="G70" i="18" s="1"/>
  <c r="F71" i="18"/>
  <c r="G71" i="18" s="1"/>
  <c r="F72" i="18"/>
  <c r="G72" i="18" s="1"/>
  <c r="F73" i="18"/>
  <c r="G73" i="18" s="1"/>
  <c r="F74" i="18"/>
  <c r="G74" i="18" s="1"/>
  <c r="F75" i="18"/>
  <c r="G75" i="18" s="1"/>
  <c r="F76" i="18"/>
  <c r="G76" i="18" s="1"/>
  <c r="F77" i="18"/>
  <c r="G77" i="18" s="1"/>
  <c r="F78" i="18"/>
  <c r="G78" i="18" s="1"/>
  <c r="F79" i="18"/>
  <c r="G79" i="18" s="1"/>
  <c r="F80" i="18"/>
  <c r="G80" i="18" s="1"/>
  <c r="F81" i="18"/>
  <c r="G81" i="18" s="1"/>
  <c r="F82" i="18"/>
  <c r="G82" i="18" s="1"/>
  <c r="F83" i="18"/>
  <c r="G83" i="18" s="1"/>
  <c r="F84" i="18"/>
  <c r="G84" i="18" s="1"/>
  <c r="F85" i="18"/>
  <c r="G85" i="18" s="1"/>
  <c r="F86" i="18"/>
  <c r="G86" i="18" s="1"/>
  <c r="F87" i="18"/>
  <c r="G87" i="18" s="1"/>
  <c r="F88" i="18"/>
  <c r="G88" i="18" s="1"/>
  <c r="F89" i="18"/>
  <c r="G89" i="18" s="1"/>
  <c r="F104" i="18"/>
  <c r="G104" i="18" s="1"/>
  <c r="F106" i="18"/>
  <c r="G106" i="18" s="1"/>
  <c r="F108" i="18"/>
  <c r="G108" i="18" s="1"/>
  <c r="F110" i="18"/>
  <c r="G110" i="18" s="1"/>
  <c r="F112" i="18"/>
  <c r="G112" i="18" s="1"/>
  <c r="F114" i="18"/>
  <c r="G114" i="18" s="1"/>
  <c r="F116" i="18"/>
  <c r="G116" i="18" s="1"/>
  <c r="F118" i="18"/>
  <c r="G118" i="18" s="1"/>
  <c r="F120" i="18"/>
  <c r="G120" i="18" s="1"/>
  <c r="F162" i="18"/>
  <c r="G162" i="18" s="1"/>
  <c r="F164" i="18"/>
  <c r="G164" i="18" s="1"/>
  <c r="F166" i="18"/>
  <c r="G166" i="18" s="1"/>
  <c r="F168" i="18"/>
  <c r="G168" i="18" s="1"/>
  <c r="F170" i="18"/>
  <c r="G170" i="18" s="1"/>
  <c r="F172" i="18"/>
  <c r="G172" i="18" s="1"/>
  <c r="F174" i="18"/>
  <c r="G174" i="18" s="1"/>
  <c r="F176" i="18"/>
  <c r="G176" i="18" s="1"/>
  <c r="F178" i="18"/>
  <c r="G178" i="18" s="1"/>
  <c r="F180" i="18"/>
  <c r="G180" i="18" s="1"/>
  <c r="F182" i="18"/>
  <c r="G182" i="18" s="1"/>
  <c r="F184" i="18"/>
  <c r="G184" i="18" s="1"/>
  <c r="F225" i="18"/>
  <c r="G225" i="18" s="1"/>
  <c r="F227" i="18"/>
  <c r="G227" i="18" s="1"/>
  <c r="F229" i="18"/>
  <c r="G229" i="18" s="1"/>
  <c r="F231" i="18"/>
  <c r="G231" i="18" s="1"/>
  <c r="F233" i="18"/>
  <c r="G233" i="18" s="1"/>
  <c r="F235" i="18"/>
  <c r="G235" i="18" s="1"/>
  <c r="F237" i="18"/>
  <c r="G237" i="18" s="1"/>
  <c r="F239" i="18"/>
  <c r="G239" i="18" s="1"/>
  <c r="F241" i="18"/>
  <c r="G241" i="18" s="1"/>
  <c r="F243" i="18"/>
  <c r="G243" i="18" s="1"/>
  <c r="F245" i="18"/>
  <c r="G245" i="18" s="1"/>
  <c r="F247" i="18"/>
  <c r="G247" i="18" s="1"/>
  <c r="F277" i="18"/>
  <c r="G277" i="18" s="1"/>
  <c r="F321" i="18"/>
  <c r="G321" i="18" s="1"/>
  <c r="F325" i="18"/>
  <c r="G325" i="18" s="1"/>
  <c r="F329" i="18"/>
  <c r="G329" i="18" s="1"/>
  <c r="F333" i="18"/>
  <c r="G333" i="18" s="1"/>
  <c r="F337" i="18"/>
  <c r="G337" i="18" s="1"/>
  <c r="F341" i="18"/>
  <c r="G341" i="18" s="1"/>
  <c r="F370" i="18"/>
  <c r="G370" i="18" s="1"/>
  <c r="F374" i="18"/>
  <c r="G374" i="18" s="1"/>
  <c r="F405" i="18"/>
  <c r="G405" i="18" s="1"/>
  <c r="F329" i="17"/>
  <c r="G329" i="17" s="1"/>
  <c r="F328" i="17"/>
  <c r="G328" i="17" s="1"/>
  <c r="F327" i="17"/>
  <c r="G327" i="17" s="1"/>
  <c r="F326" i="17"/>
  <c r="G326" i="17" s="1"/>
  <c r="G304" i="17"/>
  <c r="G303" i="17"/>
  <c r="G301" i="17"/>
  <c r="F300" i="17"/>
  <c r="G300" i="17" s="1"/>
  <c r="F274" i="17"/>
  <c r="G274" i="17" s="1"/>
  <c r="F273" i="17"/>
  <c r="G273" i="17" s="1"/>
  <c r="F272" i="17"/>
  <c r="G272" i="17" s="1"/>
  <c r="F271" i="17"/>
  <c r="G271" i="17" s="1"/>
  <c r="F252" i="17"/>
  <c r="G252" i="17" s="1"/>
  <c r="F232" i="17"/>
  <c r="G232" i="17" s="1"/>
  <c r="F214" i="17"/>
  <c r="G214" i="17" s="1"/>
  <c r="F213" i="17"/>
  <c r="G213" i="17" s="1"/>
  <c r="F212" i="17"/>
  <c r="G212" i="17" s="1"/>
  <c r="F190" i="17"/>
  <c r="G190" i="17" s="1"/>
  <c r="F189" i="17"/>
  <c r="G189" i="17" s="1"/>
  <c r="F188" i="17"/>
  <c r="G188" i="17" s="1"/>
  <c r="F187" i="17"/>
  <c r="G187" i="17" s="1"/>
  <c r="F186" i="17"/>
  <c r="G186" i="17" s="1"/>
  <c r="F162" i="17"/>
  <c r="G162" i="17" s="1"/>
  <c r="F161" i="17"/>
  <c r="G161" i="17" s="1"/>
  <c r="F160" i="17"/>
  <c r="G160" i="17" s="1"/>
  <c r="F159" i="17"/>
  <c r="G159" i="17" s="1"/>
  <c r="F158" i="17"/>
  <c r="G158" i="17" s="1"/>
  <c r="F134" i="17"/>
  <c r="G134" i="17" s="1"/>
  <c r="F133" i="17"/>
  <c r="G133" i="17" s="1"/>
  <c r="F132" i="17"/>
  <c r="G132" i="17" s="1"/>
  <c r="F131" i="17"/>
  <c r="G131" i="17" s="1"/>
  <c r="F130" i="17"/>
  <c r="G130" i="17" s="1"/>
  <c r="F129" i="17"/>
  <c r="G129" i="17" s="1"/>
  <c r="F105" i="17"/>
  <c r="G105" i="17" s="1"/>
  <c r="F82" i="17"/>
  <c r="G82" i="17" s="1"/>
  <c r="F81" i="17"/>
  <c r="G81" i="17" s="1"/>
  <c r="F80" i="17"/>
  <c r="G80" i="17" s="1"/>
  <c r="F58" i="17"/>
  <c r="G58" i="17" s="1"/>
  <c r="F57" i="17"/>
  <c r="G57" i="17" s="1"/>
  <c r="F36" i="17"/>
  <c r="G36" i="17" s="1"/>
  <c r="F35" i="17"/>
  <c r="G35" i="17" s="1"/>
  <c r="F34" i="17"/>
  <c r="G34" i="17" s="1"/>
  <c r="F13" i="17"/>
  <c r="G13" i="17" s="1"/>
  <c r="F24" i="17"/>
  <c r="G24" i="17" s="1"/>
  <c r="F46" i="17"/>
  <c r="G46" i="17" s="1"/>
  <c r="F48" i="17"/>
  <c r="G48" i="17" s="1"/>
  <c r="F69" i="17"/>
  <c r="G69" i="17" s="1"/>
  <c r="F93" i="17"/>
  <c r="G93" i="17" s="1"/>
  <c r="F95" i="17"/>
  <c r="G95" i="17" s="1"/>
  <c r="F115" i="17"/>
  <c r="G115" i="17" s="1"/>
  <c r="F117" i="17"/>
  <c r="G117" i="17" s="1"/>
  <c r="F119" i="17"/>
  <c r="G119" i="17" s="1"/>
  <c r="F144" i="17"/>
  <c r="G144" i="17" s="1"/>
  <c r="F146" i="17"/>
  <c r="G146" i="17" s="1"/>
  <c r="F148" i="17"/>
  <c r="G148" i="17" s="1"/>
  <c r="F172" i="17"/>
  <c r="G172" i="17" s="1"/>
  <c r="F174" i="17"/>
  <c r="G174" i="17" s="1"/>
  <c r="F176" i="17"/>
  <c r="G176" i="17" s="1"/>
  <c r="F200" i="17"/>
  <c r="G200" i="17" s="1"/>
  <c r="F202" i="17"/>
  <c r="G202" i="17" s="1"/>
  <c r="F223" i="17"/>
  <c r="G223" i="17" s="1"/>
  <c r="F242" i="17"/>
  <c r="G242" i="17" s="1"/>
  <c r="F262" i="17"/>
  <c r="G262" i="17" s="1"/>
  <c r="F285" i="17"/>
  <c r="G285" i="17" s="1"/>
  <c r="F287" i="17"/>
  <c r="G287" i="17" s="1"/>
  <c r="F289" i="17"/>
  <c r="G289" i="17" s="1"/>
  <c r="F315" i="17"/>
  <c r="G315" i="17" s="1"/>
  <c r="H371" i="216"/>
  <c r="H369" i="216"/>
  <c r="H368" i="216"/>
  <c r="H367" i="216"/>
  <c r="H362" i="216"/>
  <c r="H361" i="216"/>
  <c r="H359" i="216"/>
  <c r="H358" i="216"/>
  <c r="H357" i="216"/>
  <c r="H356" i="216"/>
  <c r="H354" i="216"/>
  <c r="H353" i="216"/>
  <c r="H352" i="216"/>
  <c r="H350" i="216"/>
  <c r="H349" i="216"/>
  <c r="H308" i="216"/>
  <c r="H307" i="216"/>
  <c r="H306" i="216"/>
  <c r="H305" i="216"/>
  <c r="H276" i="216"/>
  <c r="H275" i="216"/>
  <c r="H274" i="216"/>
  <c r="H271" i="216"/>
  <c r="H270" i="216"/>
  <c r="H269" i="216"/>
  <c r="H248" i="216"/>
  <c r="H247" i="216"/>
  <c r="H218" i="216"/>
  <c r="H217" i="216"/>
  <c r="H215" i="216"/>
  <c r="H214" i="216"/>
  <c r="H213" i="216"/>
  <c r="H212" i="216"/>
  <c r="H211" i="216"/>
  <c r="H209" i="216"/>
  <c r="H208" i="216"/>
  <c r="H207" i="216"/>
  <c r="H338" i="216"/>
  <c r="H336" i="216"/>
  <c r="H334" i="216"/>
  <c r="H332" i="216"/>
  <c r="H330" i="216"/>
  <c r="H326" i="216"/>
  <c r="H325" i="216"/>
  <c r="H291" i="216"/>
  <c r="H288" i="216"/>
  <c r="H237" i="216"/>
  <c r="H230" i="216"/>
  <c r="H337" i="216"/>
  <c r="H333" i="216"/>
  <c r="H328" i="216"/>
  <c r="H287" i="216"/>
  <c r="H229" i="216"/>
  <c r="F162" i="216"/>
  <c r="G162" i="216" s="1"/>
  <c r="H162" i="216" s="1"/>
  <c r="F161" i="216"/>
  <c r="G161" i="216" s="1"/>
  <c r="H161" i="216" s="1"/>
  <c r="F159" i="216"/>
  <c r="G159" i="216" s="1"/>
  <c r="H159" i="216" s="1"/>
  <c r="F157" i="216"/>
  <c r="G157" i="216" s="1"/>
  <c r="H157" i="216" s="1"/>
  <c r="F155" i="216"/>
  <c r="G155" i="216" s="1"/>
  <c r="H155" i="216" s="1"/>
  <c r="F153" i="216"/>
  <c r="G153" i="216" s="1"/>
  <c r="H153" i="216" s="1"/>
  <c r="F151" i="216"/>
  <c r="G151" i="216" s="1"/>
  <c r="H151" i="216" s="1"/>
  <c r="F149" i="216"/>
  <c r="G149" i="216" s="1"/>
  <c r="H149" i="216" s="1"/>
  <c r="F147" i="216"/>
  <c r="G147" i="216" s="1"/>
  <c r="H147" i="216" s="1"/>
  <c r="F145" i="216"/>
  <c r="G145" i="216" s="1"/>
  <c r="H145" i="216" s="1"/>
  <c r="F143" i="216"/>
  <c r="G143" i="216" s="1"/>
  <c r="H143" i="216" s="1"/>
  <c r="F141" i="216"/>
  <c r="G141" i="216" s="1"/>
  <c r="H141" i="216" s="1"/>
  <c r="F98" i="216"/>
  <c r="G98" i="216" s="1"/>
  <c r="H98" i="216" s="1"/>
  <c r="F96" i="216"/>
  <c r="G96" i="216" s="1"/>
  <c r="H96" i="216" s="1"/>
  <c r="F94" i="216"/>
  <c r="G94" i="216" s="1"/>
  <c r="H94" i="216" s="1"/>
  <c r="F92" i="216"/>
  <c r="G92" i="216" s="1"/>
  <c r="H92" i="216" s="1"/>
  <c r="F90" i="216"/>
  <c r="G90" i="216" s="1"/>
  <c r="H90" i="216" s="1"/>
  <c r="F88" i="216"/>
  <c r="G88" i="216" s="1"/>
  <c r="H88" i="216" s="1"/>
  <c r="F86" i="216"/>
  <c r="G86" i="216" s="1"/>
  <c r="H86" i="216" s="1"/>
  <c r="F84" i="216"/>
  <c r="G84" i="216" s="1"/>
  <c r="H84" i="216" s="1"/>
  <c r="F82" i="216"/>
  <c r="G82" i="216" s="1"/>
  <c r="H82" i="216" s="1"/>
  <c r="F80" i="216"/>
  <c r="G80" i="216" s="1"/>
  <c r="H80" i="216" s="1"/>
  <c r="F78" i="216"/>
  <c r="G78" i="216" s="1"/>
  <c r="H78" i="216" s="1"/>
  <c r="F76" i="216"/>
  <c r="G76" i="216" s="1"/>
  <c r="H76" i="216" s="1"/>
  <c r="G13" i="216"/>
  <c r="H13" i="216" s="1"/>
  <c r="G15" i="216"/>
  <c r="H15" i="216" s="1"/>
  <c r="F17" i="216"/>
  <c r="G17" i="216" s="1"/>
  <c r="H17" i="216" s="1"/>
  <c r="F19" i="216"/>
  <c r="G19" i="216" s="1"/>
  <c r="H19" i="216" s="1"/>
  <c r="F21" i="216"/>
  <c r="G21" i="216" s="1"/>
  <c r="H21" i="216" s="1"/>
  <c r="F23" i="216"/>
  <c r="G23" i="216" s="1"/>
  <c r="H23" i="216" s="1"/>
  <c r="F25" i="216"/>
  <c r="G25" i="216" s="1"/>
  <c r="H25" i="216" s="1"/>
  <c r="F27" i="216"/>
  <c r="G27" i="216" s="1"/>
  <c r="H27" i="216" s="1"/>
  <c r="F29" i="216"/>
  <c r="G29" i="216" s="1"/>
  <c r="H29" i="216" s="1"/>
  <c r="F31" i="216"/>
  <c r="G31" i="216" s="1"/>
  <c r="H31" i="216" s="1"/>
  <c r="F33" i="216"/>
  <c r="G33" i="216" s="1"/>
  <c r="H33" i="216" s="1"/>
  <c r="F79" i="216"/>
  <c r="G79" i="216" s="1"/>
  <c r="H79" i="216" s="1"/>
  <c r="F83" i="216"/>
  <c r="G83" i="216" s="1"/>
  <c r="H83" i="216" s="1"/>
  <c r="F87" i="216"/>
  <c r="G87" i="216" s="1"/>
  <c r="H87" i="216" s="1"/>
  <c r="F91" i="216"/>
  <c r="G91" i="216" s="1"/>
  <c r="H91" i="216" s="1"/>
  <c r="F95" i="216"/>
  <c r="G95" i="216" s="1"/>
  <c r="H95" i="216" s="1"/>
  <c r="F108" i="216"/>
  <c r="G108" i="216" s="1"/>
  <c r="H108" i="216" s="1"/>
  <c r="F110" i="216"/>
  <c r="G110" i="216" s="1"/>
  <c r="H110" i="216" s="1"/>
  <c r="F112" i="216"/>
  <c r="G112" i="216" s="1"/>
  <c r="H112" i="216" s="1"/>
  <c r="F114" i="216"/>
  <c r="G114" i="216" s="1"/>
  <c r="H114" i="216" s="1"/>
  <c r="F116" i="216"/>
  <c r="G116" i="216" s="1"/>
  <c r="H116" i="216" s="1"/>
  <c r="F118" i="216"/>
  <c r="G118" i="216" s="1"/>
  <c r="H118" i="216" s="1"/>
  <c r="F120" i="216"/>
  <c r="G120" i="216" s="1"/>
  <c r="H120" i="216" s="1"/>
  <c r="F122" i="216"/>
  <c r="G122" i="216" s="1"/>
  <c r="H122" i="216" s="1"/>
  <c r="F124" i="216"/>
  <c r="G124" i="216" s="1"/>
  <c r="H124" i="216" s="1"/>
  <c r="F126" i="216"/>
  <c r="G126" i="216" s="1"/>
  <c r="H126" i="216" s="1"/>
  <c r="F128" i="216"/>
  <c r="G128" i="216" s="1"/>
  <c r="H128" i="216" s="1"/>
  <c r="F130" i="216"/>
  <c r="G130" i="216" s="1"/>
  <c r="H130" i="216" s="1"/>
  <c r="F142" i="216"/>
  <c r="G142" i="216" s="1"/>
  <c r="H142" i="216" s="1"/>
  <c r="F146" i="216"/>
  <c r="G146" i="216" s="1"/>
  <c r="H146" i="216" s="1"/>
  <c r="F150" i="216"/>
  <c r="G150" i="216" s="1"/>
  <c r="H150" i="216" s="1"/>
  <c r="F154" i="216"/>
  <c r="G154" i="216" s="1"/>
  <c r="H154" i="216" s="1"/>
  <c r="F158" i="216"/>
  <c r="G158" i="216" s="1"/>
  <c r="H158" i="216" s="1"/>
  <c r="F172" i="216"/>
  <c r="G172" i="216" s="1"/>
  <c r="H172" i="216" s="1"/>
  <c r="F174" i="216"/>
  <c r="G174" i="216" s="1"/>
  <c r="H174" i="216" s="1"/>
  <c r="F176" i="216"/>
  <c r="G176" i="216" s="1"/>
  <c r="H176" i="216" s="1"/>
  <c r="F178" i="216"/>
  <c r="G178" i="216" s="1"/>
  <c r="H178" i="216" s="1"/>
  <c r="F180" i="216"/>
  <c r="G180" i="216" s="1"/>
  <c r="H180" i="216" s="1"/>
  <c r="F182" i="216"/>
  <c r="G182" i="216" s="1"/>
  <c r="H182" i="216" s="1"/>
  <c r="F184" i="216"/>
  <c r="G184" i="216" s="1"/>
  <c r="H184" i="216" s="1"/>
  <c r="F186" i="216"/>
  <c r="G186" i="216" s="1"/>
  <c r="H186" i="216" s="1"/>
  <c r="F188" i="216"/>
  <c r="G188" i="216" s="1"/>
  <c r="H188" i="216" s="1"/>
  <c r="F190" i="216"/>
  <c r="G190" i="216" s="1"/>
  <c r="H190" i="216" s="1"/>
  <c r="F192" i="216"/>
  <c r="G192" i="216" s="1"/>
  <c r="H192" i="216" s="1"/>
  <c r="F194" i="216"/>
  <c r="G194" i="216" s="1"/>
  <c r="H194" i="216" s="1"/>
  <c r="H321" i="216"/>
  <c r="H331" i="216"/>
  <c r="F193" i="216"/>
  <c r="G193" i="216" s="1"/>
  <c r="H193" i="216" s="1"/>
  <c r="F570" i="5"/>
  <c r="G570" i="5" s="1"/>
  <c r="F549" i="5"/>
  <c r="G549" i="5" s="1"/>
  <c r="F531" i="5"/>
  <c r="G531" i="5" s="1"/>
  <c r="F530" i="5"/>
  <c r="G530" i="5" s="1"/>
  <c r="F507" i="5"/>
  <c r="G507" i="5" s="1"/>
  <c r="F506" i="5"/>
  <c r="G506" i="5" s="1"/>
  <c r="F505" i="5"/>
  <c r="G505" i="5" s="1"/>
  <c r="F504" i="5"/>
  <c r="G504" i="5" s="1"/>
  <c r="F503" i="5"/>
  <c r="G503" i="5" s="1"/>
  <c r="F502" i="5"/>
  <c r="G502" i="5" s="1"/>
  <c r="F477" i="5"/>
  <c r="G477" i="5" s="1"/>
  <c r="F446" i="5"/>
  <c r="G446" i="5" s="1"/>
  <c r="F445" i="5"/>
  <c r="G445" i="5" s="1"/>
  <c r="F444" i="5"/>
  <c r="G444" i="5" s="1"/>
  <c r="F443" i="5"/>
  <c r="G443" i="5" s="1"/>
  <c r="F442" i="5"/>
  <c r="G442" i="5" s="1"/>
  <c r="F441" i="5"/>
  <c r="G441" i="5" s="1"/>
  <c r="F440" i="5"/>
  <c r="G440" i="5" s="1"/>
  <c r="F439" i="5"/>
  <c r="G439" i="5" s="1"/>
  <c r="F428" i="5"/>
  <c r="G428" i="5" s="1"/>
  <c r="F427" i="5"/>
  <c r="G427" i="5" s="1"/>
  <c r="F426" i="5"/>
  <c r="G426" i="5" s="1"/>
  <c r="F425" i="5"/>
  <c r="G425" i="5" s="1"/>
  <c r="F424" i="5"/>
  <c r="G424" i="5" s="1"/>
  <c r="F423" i="5"/>
  <c r="G423" i="5" s="1"/>
  <c r="F422" i="5"/>
  <c r="G422" i="5" s="1"/>
  <c r="F421" i="5"/>
  <c r="G421" i="5" s="1"/>
  <c r="F376" i="5"/>
  <c r="G376" i="5" s="1"/>
  <c r="F375" i="5"/>
  <c r="G375" i="5" s="1"/>
  <c r="F374" i="5"/>
  <c r="G374" i="5" s="1"/>
  <c r="F373" i="5"/>
  <c r="G373" i="5" s="1"/>
  <c r="F372" i="5"/>
  <c r="G372" i="5" s="1"/>
  <c r="F371" i="5"/>
  <c r="G371" i="5" s="1"/>
  <c r="F370" i="5"/>
  <c r="G370" i="5" s="1"/>
  <c r="F369" i="5"/>
  <c r="G369" i="5" s="1"/>
  <c r="F368" i="5"/>
  <c r="G368" i="5" s="1"/>
  <c r="F367" i="5"/>
  <c r="G367" i="5" s="1"/>
  <c r="F366" i="5"/>
  <c r="G366" i="5" s="1"/>
  <c r="G38" i="5"/>
  <c r="F39" i="5"/>
  <c r="G39" i="5" s="1"/>
  <c r="F40" i="5"/>
  <c r="G40" i="5" s="1"/>
  <c r="F41" i="5"/>
  <c r="G41" i="5" s="1"/>
  <c r="F42" i="5"/>
  <c r="G42" i="5" s="1"/>
  <c r="F43" i="5"/>
  <c r="G43" i="5" s="1"/>
  <c r="F44" i="5"/>
  <c r="G44" i="5" s="1"/>
  <c r="F45" i="5"/>
  <c r="G45" i="5" s="1"/>
  <c r="F46" i="5"/>
  <c r="G46" i="5" s="1"/>
  <c r="F47" i="5"/>
  <c r="G47" i="5" s="1"/>
  <c r="F48" i="5"/>
  <c r="G48" i="5" s="1"/>
  <c r="F49" i="5"/>
  <c r="G49" i="5" s="1"/>
  <c r="F50" i="5"/>
  <c r="G50" i="5" s="1"/>
  <c r="G61" i="5"/>
  <c r="F62" i="5"/>
  <c r="G62" i="5" s="1"/>
  <c r="F63" i="5"/>
  <c r="G63" i="5" s="1"/>
  <c r="F107" i="5"/>
  <c r="G107" i="5" s="1"/>
  <c r="F108" i="5"/>
  <c r="G108" i="5" s="1"/>
  <c r="F109" i="5"/>
  <c r="G109" i="5" s="1"/>
  <c r="F110" i="5"/>
  <c r="G110" i="5" s="1"/>
  <c r="F111" i="5"/>
  <c r="G111" i="5" s="1"/>
  <c r="F112" i="5"/>
  <c r="G112" i="5" s="1"/>
  <c r="F113" i="5"/>
  <c r="G113" i="5" s="1"/>
  <c r="F114" i="5"/>
  <c r="G114" i="5" s="1"/>
  <c r="F115" i="5"/>
  <c r="G115" i="5" s="1"/>
  <c r="F145" i="5"/>
  <c r="G145" i="5" s="1"/>
  <c r="F146" i="5"/>
  <c r="G146" i="5" s="1"/>
  <c r="F147" i="5"/>
  <c r="G147" i="5" s="1"/>
  <c r="F148" i="5"/>
  <c r="G148" i="5" s="1"/>
  <c r="F149" i="5"/>
  <c r="G149" i="5" s="1"/>
  <c r="F150" i="5"/>
  <c r="G150" i="5" s="1"/>
  <c r="F151" i="5"/>
  <c r="G151" i="5" s="1"/>
  <c r="F152" i="5"/>
  <c r="G152" i="5" s="1"/>
  <c r="F153" i="5"/>
  <c r="G153" i="5" s="1"/>
  <c r="F180" i="5"/>
  <c r="G180" i="5" s="1"/>
  <c r="F181" i="5"/>
  <c r="G181" i="5" s="1"/>
  <c r="F182" i="5"/>
  <c r="G182" i="5" s="1"/>
  <c r="F183" i="5"/>
  <c r="G183" i="5" s="1"/>
  <c r="F184" i="5"/>
  <c r="G184" i="5" s="1"/>
  <c r="F185" i="5"/>
  <c r="G185" i="5" s="1"/>
  <c r="F187" i="5"/>
  <c r="G187" i="5" s="1"/>
  <c r="F188" i="5"/>
  <c r="G188" i="5" s="1"/>
  <c r="F189" i="5"/>
  <c r="G189" i="5" s="1"/>
  <c r="F190" i="5"/>
  <c r="G190" i="5" s="1"/>
  <c r="F191" i="5"/>
  <c r="G191" i="5" s="1"/>
  <c r="F241" i="5"/>
  <c r="G241" i="5" s="1"/>
  <c r="F263" i="5"/>
  <c r="G263" i="5" s="1"/>
  <c r="F285" i="5"/>
  <c r="G285" i="5" s="1"/>
  <c r="F321" i="5"/>
  <c r="G321" i="5" s="1"/>
  <c r="F322" i="5"/>
  <c r="G322" i="5" s="1"/>
  <c r="F323" i="5"/>
  <c r="G323" i="5" s="1"/>
  <c r="F324" i="5"/>
  <c r="G324" i="5" s="1"/>
  <c r="F325" i="5"/>
  <c r="G325" i="5" s="1"/>
  <c r="F326" i="5"/>
  <c r="G326" i="5" s="1"/>
  <c r="F327" i="5"/>
  <c r="G327" i="5" s="1"/>
  <c r="F328" i="5"/>
  <c r="G328" i="5" s="1"/>
  <c r="F329" i="5"/>
  <c r="G329" i="5" s="1"/>
  <c r="F330" i="5"/>
  <c r="G330" i="5" s="1"/>
  <c r="F339" i="5"/>
  <c r="G339" i="5" s="1"/>
  <c r="F341" i="5"/>
  <c r="G341" i="5" s="1"/>
  <c r="F343" i="5"/>
  <c r="G343" i="5" s="1"/>
  <c r="F345" i="5"/>
  <c r="G345" i="5" s="1"/>
  <c r="F347" i="5"/>
  <c r="G347" i="5" s="1"/>
  <c r="F349" i="5"/>
  <c r="G349" i="5" s="1"/>
  <c r="F351" i="5"/>
  <c r="G351" i="5" s="1"/>
  <c r="F353" i="5"/>
  <c r="G353" i="5" s="1"/>
  <c r="F355" i="5"/>
  <c r="G355" i="5" s="1"/>
  <c r="F357" i="5"/>
  <c r="G357" i="5" s="1"/>
  <c r="F386" i="5"/>
  <c r="G386" i="5" s="1"/>
  <c r="F388" i="5"/>
  <c r="G388" i="5" s="1"/>
  <c r="F390" i="5"/>
  <c r="G390" i="5" s="1"/>
  <c r="F392" i="5"/>
  <c r="G392" i="5" s="1"/>
  <c r="F394" i="5"/>
  <c r="G394" i="5" s="1"/>
  <c r="F396" i="5"/>
  <c r="G396" i="5" s="1"/>
  <c r="F405" i="5"/>
  <c r="G405" i="5" s="1"/>
  <c r="F407" i="5"/>
  <c r="G407" i="5" s="1"/>
  <c r="F409" i="5"/>
  <c r="G409" i="5" s="1"/>
  <c r="F411" i="5"/>
  <c r="G411" i="5" s="1"/>
  <c r="F456" i="5"/>
  <c r="G456" i="5" s="1"/>
  <c r="F458" i="5"/>
  <c r="G458" i="5" s="1"/>
  <c r="F460" i="5"/>
  <c r="G460" i="5" s="1"/>
  <c r="F462" i="5"/>
  <c r="G462" i="5" s="1"/>
  <c r="F464" i="5"/>
  <c r="G464" i="5" s="1"/>
  <c r="F466" i="5"/>
  <c r="G466" i="5" s="1"/>
  <c r="F489" i="5"/>
  <c r="G489" i="5" s="1"/>
  <c r="F491" i="5"/>
  <c r="G491" i="5" s="1"/>
  <c r="F517" i="5"/>
  <c r="G517" i="5" s="1"/>
  <c r="F519" i="5"/>
  <c r="G519" i="5" s="1"/>
  <c r="F521" i="5"/>
  <c r="G521" i="5" s="1"/>
  <c r="E972" i="1"/>
  <c r="E973" i="1"/>
  <c r="E974" i="1"/>
  <c r="E976" i="1"/>
  <c r="E460" i="1" l="1"/>
  <c r="E461" i="1"/>
  <c r="E462" i="1"/>
  <c r="E463" i="1"/>
  <c r="E464" i="1"/>
  <c r="E465" i="1"/>
  <c r="E466" i="1"/>
  <c r="E467" i="1"/>
  <c r="E468" i="1"/>
  <c r="E469" i="1"/>
  <c r="E470" i="1"/>
  <c r="F1115" i="12" l="1"/>
  <c r="E728" i="15" l="1"/>
  <c r="E730" i="15"/>
  <c r="E732" i="15"/>
  <c r="E733" i="15"/>
  <c r="E735" i="15"/>
  <c r="E736" i="15"/>
  <c r="E737" i="15"/>
  <c r="E739" i="15"/>
  <c r="E740" i="15"/>
  <c r="E741" i="15"/>
  <c r="F2778" i="15" l="1"/>
  <c r="E2752" i="15"/>
  <c r="F2751" i="15"/>
  <c r="E2129" i="15" l="1"/>
  <c r="F1367" i="222" l="1"/>
  <c r="F1345" i="222"/>
  <c r="F1334" i="222"/>
  <c r="F1311" i="222"/>
  <c r="F1301" i="222"/>
  <c r="F1291" i="222"/>
  <c r="F1277" i="222"/>
  <c r="F1214" i="15" l="1"/>
  <c r="F859" i="15"/>
  <c r="F770" i="15"/>
  <c r="E250" i="1" l="1"/>
  <c r="E251" i="1"/>
  <c r="E252" i="1"/>
  <c r="E253" i="1"/>
  <c r="E254" i="1"/>
  <c r="E255" i="1"/>
  <c r="E256" i="1"/>
  <c r="E257" i="1"/>
  <c r="E258" i="1"/>
  <c r="E259" i="1"/>
  <c r="E260" i="1"/>
  <c r="E261" i="1"/>
  <c r="E249" i="1"/>
  <c r="F248" i="1"/>
  <c r="E118" i="1"/>
  <c r="E119" i="1"/>
  <c r="E120" i="1"/>
  <c r="E121" i="1"/>
  <c r="E122" i="1"/>
  <c r="E123" i="1"/>
  <c r="E124" i="1"/>
  <c r="E125" i="1"/>
  <c r="E117" i="1"/>
  <c r="F116" i="1"/>
  <c r="F153" i="219" l="1"/>
  <c r="F330" i="1" l="1"/>
  <c r="E2638" i="15" l="1"/>
  <c r="E2644" i="15"/>
  <c r="E2645" i="15"/>
  <c r="E2646" i="15"/>
  <c r="E2647" i="15"/>
  <c r="E2648" i="15"/>
  <c r="E2649" i="15"/>
  <c r="E2650" i="15"/>
  <c r="E2651" i="15"/>
  <c r="E2652" i="15"/>
  <c r="E2654" i="15"/>
  <c r="E2601" i="15"/>
  <c r="E2602" i="15"/>
  <c r="E2603" i="15"/>
  <c r="E2604" i="15"/>
  <c r="E2605" i="15"/>
  <c r="E2606" i="15"/>
  <c r="E2607" i="15"/>
  <c r="E2608" i="15"/>
  <c r="E2609" i="15"/>
  <c r="E2610" i="15"/>
  <c r="E2611" i="15"/>
  <c r="E2612" i="15"/>
  <c r="E2613" i="15"/>
  <c r="E2614" i="15"/>
  <c r="E2616" i="15"/>
  <c r="E2618" i="15"/>
  <c r="E2619" i="15"/>
  <c r="E2620" i="15"/>
  <c r="E2621" i="15"/>
  <c r="E2622" i="15"/>
  <c r="E2623" i="15"/>
  <c r="E2624" i="15"/>
  <c r="E2625" i="15"/>
  <c r="E2626" i="15"/>
  <c r="E2627" i="15"/>
  <c r="E2628" i="15"/>
  <c r="E2629" i="15"/>
  <c r="E2630" i="15"/>
  <c r="E2631" i="15"/>
  <c r="E2632" i="15"/>
  <c r="E2633" i="15"/>
  <c r="E2634" i="15"/>
  <c r="E2635" i="15"/>
  <c r="E2636" i="15"/>
  <c r="E2637" i="15"/>
  <c r="E2600" i="15"/>
  <c r="E2131" i="15" l="1"/>
  <c r="E2087" i="15"/>
  <c r="E2088" i="15"/>
  <c r="E2089" i="15"/>
  <c r="E2090" i="15"/>
  <c r="E2091" i="15"/>
  <c r="E2092" i="15"/>
  <c r="E2094" i="15"/>
  <c r="E2095" i="15"/>
  <c r="E2096" i="15"/>
  <c r="E2086" i="15"/>
  <c r="F692" i="15"/>
  <c r="F663" i="15"/>
  <c r="F165" i="13"/>
  <c r="E455" i="15"/>
  <c r="F1668" i="15" l="1"/>
  <c r="F1510" i="15"/>
  <c r="F87" i="15" l="1"/>
  <c r="E607" i="13" l="1"/>
  <c r="E606" i="13"/>
  <c r="E605" i="13"/>
  <c r="E604" i="13"/>
  <c r="E603" i="13"/>
  <c r="E602" i="13"/>
  <c r="E601" i="13"/>
  <c r="F749" i="222" l="1"/>
  <c r="F1046" i="222"/>
  <c r="E1918" i="15"/>
  <c r="E1916" i="15"/>
  <c r="E1915" i="15"/>
  <c r="E1914" i="15"/>
  <c r="E1913" i="15"/>
  <c r="E1912" i="15"/>
  <c r="E1911" i="15"/>
  <c r="E1910" i="15"/>
  <c r="E1908" i="15"/>
  <c r="E1907" i="15"/>
  <c r="E1906" i="15"/>
  <c r="E1905" i="15"/>
  <c r="E1904" i="15"/>
  <c r="E1903" i="15"/>
  <c r="E1902" i="15"/>
  <c r="E1901" i="15"/>
  <c r="E1900" i="15"/>
  <c r="E1899" i="15"/>
  <c r="E1898" i="15"/>
  <c r="E1897" i="15"/>
  <c r="E1895" i="15"/>
  <c r="E1894" i="15"/>
  <c r="E1893" i="15"/>
  <c r="E1892" i="15"/>
  <c r="F98" i="1" l="1"/>
  <c r="F224" i="1"/>
  <c r="E1299" i="1" l="1"/>
  <c r="E1300" i="1"/>
  <c r="E1302" i="1"/>
  <c r="E1298" i="1"/>
  <c r="E1052" i="4"/>
  <c r="E1053" i="4"/>
  <c r="E1054" i="4"/>
  <c r="E1055" i="4"/>
  <c r="E1056" i="4"/>
  <c r="E1051" i="4"/>
  <c r="E977" i="4"/>
  <c r="E978" i="4"/>
  <c r="E980" i="4"/>
  <c r="E975" i="4"/>
  <c r="E900" i="4"/>
  <c r="E901" i="4"/>
  <c r="E903" i="4"/>
  <c r="E905" i="4"/>
  <c r="E853" i="4"/>
  <c r="E854" i="4"/>
  <c r="E804" i="4"/>
  <c r="E806" i="4"/>
  <c r="E808" i="4"/>
  <c r="E606" i="4"/>
  <c r="E607" i="4"/>
  <c r="E608" i="4"/>
  <c r="E610" i="4"/>
  <c r="E612" i="4"/>
  <c r="E604" i="4"/>
  <c r="E545" i="4"/>
  <c r="E546" i="4"/>
  <c r="E547" i="4"/>
  <c r="E548" i="4"/>
  <c r="E549" i="4"/>
  <c r="E551" i="4"/>
  <c r="E487" i="4"/>
  <c r="E488" i="4"/>
  <c r="E489" i="4"/>
  <c r="E490" i="4"/>
  <c r="E491" i="4"/>
  <c r="E492" i="4"/>
  <c r="E493" i="4"/>
  <c r="E494" i="4"/>
  <c r="E495" i="4"/>
  <c r="E486" i="4"/>
  <c r="E432" i="4"/>
  <c r="E433" i="4"/>
  <c r="E435" i="4"/>
  <c r="E437" i="4"/>
  <c r="E439" i="4"/>
  <c r="E430" i="4"/>
  <c r="E384" i="4"/>
  <c r="E321" i="4"/>
  <c r="E319" i="4"/>
  <c r="E273" i="4"/>
  <c r="E274" i="4"/>
  <c r="E272" i="4"/>
  <c r="E226" i="4"/>
  <c r="E159" i="4"/>
  <c r="E160" i="4"/>
  <c r="E161" i="4"/>
  <c r="E162" i="4"/>
  <c r="E164" i="4"/>
  <c r="E165" i="4"/>
  <c r="E166" i="4"/>
  <c r="E167" i="4"/>
  <c r="E169" i="4"/>
  <c r="E170" i="4"/>
  <c r="E158" i="4"/>
  <c r="E108" i="4"/>
  <c r="E109" i="4"/>
  <c r="E110" i="4"/>
  <c r="E112" i="4"/>
  <c r="E107" i="4"/>
  <c r="E2098" i="15"/>
  <c r="E2099" i="15"/>
  <c r="E2100" i="15"/>
  <c r="E2101" i="15"/>
  <c r="E2102" i="15"/>
  <c r="E2104" i="15"/>
  <c r="E2105" i="15"/>
  <c r="E2106" i="15"/>
  <c r="E2107" i="15"/>
  <c r="E2108" i="15"/>
  <c r="E2109" i="15"/>
  <c r="E2110" i="15"/>
  <c r="E2111" i="15"/>
  <c r="E2112" i="15"/>
  <c r="E2113" i="15"/>
  <c r="E2114" i="15"/>
  <c r="E2115" i="15"/>
  <c r="E2116" i="15"/>
  <c r="E2117" i="15"/>
  <c r="E2118" i="15"/>
  <c r="E2119" i="15"/>
  <c r="E2120" i="15"/>
  <c r="E2121" i="15"/>
  <c r="E2122" i="15"/>
  <c r="E2123" i="15"/>
  <c r="E2124" i="15"/>
  <c r="E2126" i="15"/>
  <c r="E2127" i="15"/>
  <c r="E2128" i="15"/>
  <c r="E2130" i="15"/>
  <c r="E2132" i="15"/>
  <c r="E2133" i="15"/>
  <c r="E2135" i="15"/>
  <c r="E2136" i="15"/>
  <c r="E2137" i="15"/>
  <c r="E2138" i="15"/>
  <c r="E2139" i="15"/>
  <c r="E2140" i="15"/>
  <c r="E2141" i="15"/>
  <c r="E2142" i="15"/>
  <c r="E2144" i="15"/>
  <c r="E2145" i="15"/>
  <c r="E2146" i="15"/>
  <c r="E2147" i="15"/>
  <c r="E2148" i="15"/>
  <c r="E2150" i="15"/>
  <c r="E2151" i="15"/>
  <c r="E2152" i="15"/>
  <c r="E2153" i="15"/>
  <c r="E2154" i="15"/>
  <c r="E2155" i="15"/>
  <c r="E2156" i="15"/>
  <c r="E2157" i="15"/>
  <c r="E2158" i="15"/>
  <c r="E2159" i="15"/>
  <c r="E2160" i="15"/>
  <c r="E2161" i="15"/>
  <c r="E2162" i="15"/>
  <c r="E2163" i="15"/>
  <c r="E2164" i="15"/>
  <c r="E2165" i="15"/>
  <c r="E2166" i="15"/>
  <c r="E2167" i="15"/>
  <c r="E2169" i="15"/>
  <c r="E2170" i="15"/>
  <c r="E2171" i="15"/>
  <c r="E2172" i="15"/>
  <c r="E2173" i="15"/>
  <c r="E2097" i="15"/>
  <c r="E1880" i="15"/>
  <c r="E1881" i="15"/>
  <c r="E1882" i="15"/>
  <c r="E1883" i="15"/>
  <c r="E1884" i="15"/>
  <c r="E1885" i="15"/>
  <c r="E1886" i="15"/>
  <c r="E1887" i="15"/>
  <c r="E1888" i="15"/>
  <c r="E1889" i="15"/>
  <c r="E1890" i="15"/>
  <c r="E1879" i="15"/>
  <c r="E818" i="15"/>
  <c r="E819" i="15"/>
  <c r="E820" i="15"/>
  <c r="E821" i="15"/>
  <c r="E822" i="15"/>
  <c r="E824" i="15"/>
  <c r="E825" i="15"/>
  <c r="E828" i="15"/>
  <c r="E830" i="15"/>
  <c r="E817" i="15"/>
  <c r="E639" i="15"/>
  <c r="E640" i="15"/>
  <c r="E641" i="15"/>
  <c r="E642" i="15"/>
  <c r="E638" i="15"/>
  <c r="E596" i="15"/>
  <c r="E597" i="15"/>
  <c r="E598" i="15"/>
  <c r="E599" i="15"/>
  <c r="E600" i="15"/>
  <c r="E601" i="15"/>
  <c r="E595" i="15"/>
  <c r="E549" i="15"/>
  <c r="E550" i="15"/>
  <c r="E551" i="15"/>
  <c r="E552" i="15"/>
  <c r="E553" i="15"/>
  <c r="E554" i="15"/>
  <c r="E555" i="15"/>
  <c r="E548" i="15"/>
  <c r="E445" i="15"/>
  <c r="E446" i="15"/>
  <c r="E447" i="15"/>
  <c r="E448" i="15"/>
  <c r="E449" i="15"/>
  <c r="E450" i="15"/>
  <c r="E451" i="15"/>
  <c r="E452" i="15"/>
  <c r="E453" i="15"/>
  <c r="E454" i="15"/>
  <c r="E444" i="15"/>
  <c r="E383" i="15"/>
  <c r="E384" i="15"/>
  <c r="E385" i="15"/>
  <c r="E386" i="15"/>
  <c r="E387" i="15"/>
  <c r="E388" i="15"/>
  <c r="E298" i="15"/>
  <c r="E299" i="15"/>
  <c r="E300" i="15"/>
  <c r="E301" i="15"/>
  <c r="E302" i="15"/>
  <c r="E303" i="15"/>
  <c r="E304" i="15"/>
  <c r="E305" i="15"/>
  <c r="E306" i="15"/>
  <c r="E297" i="15"/>
  <c r="E1200" i="13"/>
  <c r="E1152" i="13"/>
  <c r="E1153" i="13"/>
  <c r="E1154" i="13"/>
  <c r="E1155" i="13"/>
  <c r="E1151" i="13"/>
  <c r="E1008" i="13"/>
  <c r="E1009" i="13"/>
  <c r="E1010" i="13"/>
  <c r="E1011" i="13"/>
  <c r="E1012" i="13"/>
  <c r="E1013" i="13"/>
  <c r="E1014" i="13"/>
  <c r="E1015" i="13"/>
  <c r="E1016" i="13"/>
  <c r="E1017" i="13"/>
  <c r="E1007" i="13"/>
  <c r="E966" i="13"/>
  <c r="E934" i="13"/>
  <c r="E935" i="13"/>
  <c r="E936" i="13"/>
  <c r="E937" i="13"/>
  <c r="E938" i="13"/>
  <c r="E939" i="13"/>
  <c r="E940" i="13"/>
  <c r="E933" i="13"/>
  <c r="F932" i="13"/>
  <c r="E868" i="13"/>
  <c r="E869" i="13"/>
  <c r="E870" i="13"/>
  <c r="E871" i="13"/>
  <c r="E872" i="13"/>
  <c r="E873" i="13"/>
  <c r="E874" i="13"/>
  <c r="E875" i="13"/>
  <c r="E876" i="13"/>
  <c r="E877" i="13"/>
  <c r="E878" i="13"/>
  <c r="E867" i="13"/>
  <c r="E779" i="13"/>
  <c r="E780" i="13"/>
  <c r="E781" i="13"/>
  <c r="E782" i="13"/>
  <c r="E783" i="13"/>
  <c r="E788" i="13"/>
  <c r="E721" i="13"/>
  <c r="E722" i="13"/>
  <c r="E723" i="13"/>
  <c r="E724" i="13"/>
  <c r="E725" i="13"/>
  <c r="E726" i="13"/>
  <c r="E727" i="13"/>
  <c r="E720" i="13"/>
  <c r="E672" i="13"/>
  <c r="E673" i="13"/>
  <c r="E674" i="13"/>
  <c r="E675" i="13"/>
  <c r="E676" i="13"/>
  <c r="E677" i="13"/>
  <c r="E671" i="13"/>
  <c r="E1938" i="1" l="1"/>
  <c r="E1931" i="1"/>
  <c r="E1707" i="1"/>
  <c r="E1728" i="1"/>
  <c r="E1717" i="1"/>
  <c r="E1705" i="1"/>
  <c r="E1694" i="1"/>
  <c r="E1678" i="1"/>
  <c r="E1488" i="1"/>
  <c r="E1482" i="1"/>
  <c r="E1471" i="1"/>
  <c r="E1458" i="1"/>
  <c r="E1447" i="1"/>
  <c r="E1436" i="1"/>
  <c r="E1426" i="1"/>
  <c r="E1257" i="1"/>
  <c r="E1065" i="1"/>
  <c r="E1011" i="1"/>
  <c r="E545" i="1"/>
  <c r="E389" i="1"/>
  <c r="E185" i="1"/>
  <c r="E60" i="1"/>
  <c r="E51" i="1"/>
  <c r="E2036" i="1" l="1"/>
  <c r="E1923" i="1"/>
  <c r="E1671" i="1"/>
  <c r="E1672" i="1"/>
  <c r="E1673" i="1"/>
  <c r="E1674" i="1"/>
  <c r="E1675" i="1"/>
  <c r="E1676" i="1"/>
  <c r="E1677" i="1"/>
  <c r="E1679" i="1"/>
  <c r="E1680" i="1"/>
  <c r="E1681" i="1"/>
  <c r="E1682" i="1"/>
  <c r="E1683" i="1"/>
  <c r="E1684" i="1"/>
  <c r="E1685" i="1"/>
  <c r="E1686" i="1"/>
  <c r="E1687" i="1"/>
  <c r="E1688" i="1"/>
  <c r="E1689" i="1"/>
  <c r="E1690" i="1"/>
  <c r="E1691" i="1"/>
  <c r="E1692" i="1"/>
  <c r="E1693" i="1"/>
  <c r="E1695" i="1"/>
  <c r="E1696" i="1"/>
  <c r="E1697" i="1"/>
  <c r="E1698" i="1"/>
  <c r="E1699" i="1"/>
  <c r="E1700" i="1"/>
  <c r="E1701" i="1"/>
  <c r="E1702" i="1"/>
  <c r="E1703" i="1"/>
  <c r="E1704" i="1"/>
  <c r="E1706" i="1"/>
  <c r="E1708" i="1"/>
  <c r="E1709" i="1"/>
  <c r="E1710" i="1"/>
  <c r="E1711" i="1"/>
  <c r="E1712" i="1"/>
  <c r="E1713" i="1"/>
  <c r="E1714" i="1"/>
  <c r="E1715" i="1"/>
  <c r="E1716" i="1"/>
  <c r="E1718" i="1"/>
  <c r="E1719" i="1"/>
  <c r="E1720" i="1"/>
  <c r="E1721" i="1"/>
  <c r="E1722" i="1"/>
  <c r="E1723" i="1"/>
  <c r="E1724" i="1"/>
  <c r="E1726" i="1"/>
  <c r="E1727" i="1"/>
  <c r="E1670" i="1"/>
  <c r="E1413" i="1"/>
  <c r="E1414" i="1"/>
  <c r="E1415" i="1"/>
  <c r="E1416" i="1"/>
  <c r="E1417" i="1"/>
  <c r="E1418" i="1"/>
  <c r="E1419" i="1"/>
  <c r="E1420" i="1"/>
  <c r="E1421" i="1"/>
  <c r="E1422" i="1"/>
  <c r="E1423" i="1"/>
  <c r="E1424" i="1"/>
  <c r="E1425" i="1"/>
  <c r="E1427" i="1"/>
  <c r="E1428" i="1"/>
  <c r="E1429" i="1"/>
  <c r="E1430" i="1"/>
  <c r="E1431" i="1"/>
  <c r="E1432" i="1"/>
  <c r="E1433" i="1"/>
  <c r="E1434" i="1"/>
  <c r="E1435" i="1"/>
  <c r="E1437" i="1"/>
  <c r="E1438" i="1"/>
  <c r="E1439" i="1"/>
  <c r="E1440" i="1"/>
  <c r="E1441" i="1"/>
  <c r="E1442" i="1"/>
  <c r="E1443" i="1"/>
  <c r="E1444" i="1"/>
  <c r="E1445" i="1"/>
  <c r="E1446" i="1"/>
  <c r="E1448" i="1"/>
  <c r="E1449" i="1"/>
  <c r="E1450" i="1"/>
  <c r="E1451" i="1"/>
  <c r="E1452" i="1"/>
  <c r="E1453" i="1"/>
  <c r="E1454" i="1"/>
  <c r="E1455" i="1"/>
  <c r="E1456" i="1"/>
  <c r="E1457" i="1"/>
  <c r="E1459" i="1"/>
  <c r="E1460" i="1"/>
  <c r="E1461" i="1"/>
  <c r="E1462" i="1"/>
  <c r="E1463" i="1"/>
  <c r="E1464" i="1"/>
  <c r="E1465" i="1"/>
  <c r="E1466" i="1"/>
  <c r="E1467" i="1"/>
  <c r="E1468" i="1"/>
  <c r="E1469" i="1"/>
  <c r="E1470" i="1"/>
  <c r="E1472" i="1"/>
  <c r="E1473" i="1"/>
  <c r="E1474" i="1"/>
  <c r="E1475" i="1"/>
  <c r="E1476" i="1"/>
  <c r="E1477" i="1"/>
  <c r="E1478" i="1"/>
  <c r="E1479" i="1"/>
  <c r="E1480" i="1"/>
  <c r="E1481" i="1"/>
  <c r="E1483" i="1"/>
  <c r="E1484" i="1"/>
  <c r="E1485" i="1"/>
  <c r="E1486" i="1"/>
  <c r="E1487" i="1"/>
  <c r="E1412" i="1"/>
  <c r="E1253" i="1"/>
  <c r="E1254" i="1"/>
  <c r="E1255" i="1"/>
  <c r="E1256" i="1"/>
  <c r="E1258" i="1"/>
  <c r="E1252" i="1"/>
  <c r="E1204" i="1"/>
  <c r="E1059" i="1"/>
  <c r="E1060" i="1"/>
  <c r="E1061" i="1"/>
  <c r="E1062" i="1"/>
  <c r="E1063" i="1"/>
  <c r="E1064" i="1"/>
  <c r="E1066" i="1"/>
  <c r="E1058" i="1"/>
  <c r="E1005" i="1"/>
  <c r="E1006" i="1"/>
  <c r="E1007" i="1"/>
  <c r="E1009" i="1"/>
  <c r="E1010" i="1"/>
  <c r="E1012" i="1"/>
  <c r="E1004" i="1"/>
  <c r="E936" i="1"/>
  <c r="E935" i="1"/>
  <c r="E902" i="1"/>
  <c r="E901" i="1"/>
  <c r="E867" i="1"/>
  <c r="E866" i="1"/>
  <c r="E833" i="1"/>
  <c r="E832" i="1"/>
  <c r="E587" i="1"/>
  <c r="E588" i="1"/>
  <c r="E586" i="1"/>
  <c r="E539" i="1"/>
  <c r="E540" i="1"/>
  <c r="E541" i="1"/>
  <c r="E542" i="1"/>
  <c r="E543" i="1"/>
  <c r="E544" i="1"/>
  <c r="E546" i="1"/>
  <c r="E538" i="1"/>
  <c r="E381" i="1"/>
  <c r="E382" i="1"/>
  <c r="E383" i="1"/>
  <c r="E384" i="1"/>
  <c r="E385" i="1"/>
  <c r="E386" i="1"/>
  <c r="E387" i="1"/>
  <c r="E388" i="1"/>
  <c r="E390" i="1"/>
  <c r="E380" i="1"/>
  <c r="E166" i="1"/>
  <c r="E167" i="1"/>
  <c r="E168" i="1"/>
  <c r="E169" i="1"/>
  <c r="E170" i="1"/>
  <c r="E171" i="1"/>
  <c r="E172" i="1"/>
  <c r="E173" i="1"/>
  <c r="E174" i="1"/>
  <c r="E175" i="1"/>
  <c r="E176" i="1"/>
  <c r="E177" i="1"/>
  <c r="E178" i="1"/>
  <c r="E179" i="1"/>
  <c r="E180" i="1"/>
  <c r="E181" i="1"/>
  <c r="E182" i="1"/>
  <c r="E183" i="1"/>
  <c r="E184" i="1"/>
  <c r="E165" i="1"/>
  <c r="E42" i="1" l="1"/>
  <c r="E43" i="1"/>
  <c r="E44" i="1"/>
  <c r="E45" i="1"/>
  <c r="E46" i="1"/>
  <c r="E47" i="1"/>
  <c r="E48" i="1"/>
  <c r="E49" i="1"/>
  <c r="E50" i="1"/>
  <c r="E52" i="1"/>
  <c r="E53" i="1"/>
  <c r="E54" i="1"/>
  <c r="E55" i="1"/>
  <c r="E56" i="1"/>
  <c r="E57" i="1"/>
  <c r="E58" i="1"/>
  <c r="E59" i="1"/>
  <c r="E41" i="1"/>
  <c r="F1064" i="4" l="1"/>
  <c r="F1024" i="4"/>
  <c r="F988" i="4"/>
  <c r="F1002" i="4"/>
  <c r="F913" i="4"/>
  <c r="F865" i="4"/>
  <c r="F817" i="4"/>
  <c r="F770" i="4"/>
  <c r="F620" i="4"/>
  <c r="F561" i="4"/>
  <c r="F503" i="4"/>
  <c r="F447" i="4"/>
  <c r="F392" i="4"/>
  <c r="F329" i="4"/>
  <c r="F282" i="4"/>
  <c r="F234" i="4"/>
  <c r="F180" i="4"/>
  <c r="F120" i="4"/>
  <c r="F52" i="4"/>
  <c r="F994" i="222"/>
  <c r="F957" i="222"/>
  <c r="F915" i="222"/>
  <c r="F869" i="222"/>
  <c r="F827" i="222"/>
  <c r="F790" i="222"/>
  <c r="F734" i="222"/>
  <c r="F672" i="222" l="1"/>
  <c r="F588" i="222" l="1"/>
  <c r="F441" i="222"/>
  <c r="F243" i="222"/>
  <c r="F87" i="222"/>
  <c r="F2663" i="15"/>
  <c r="F2450" i="15"/>
  <c r="F2182" i="15"/>
  <c r="F1928" i="15"/>
  <c r="F650" i="15"/>
  <c r="F609" i="15"/>
  <c r="F563" i="15"/>
  <c r="F515" i="15"/>
  <c r="F463" i="15"/>
  <c r="F396" i="15"/>
  <c r="F342" i="15"/>
  <c r="F247" i="15"/>
  <c r="F202" i="15"/>
  <c r="F153" i="15"/>
  <c r="F51" i="15"/>
  <c r="F1163" i="13" l="1"/>
  <c r="F1117" i="13"/>
  <c r="F1069" i="13"/>
  <c r="F1026" i="13"/>
  <c r="F975" i="13"/>
  <c r="F888" i="13"/>
  <c r="F797" i="13"/>
  <c r="F736" i="13"/>
  <c r="F686" i="13"/>
  <c r="F1104" i="12" l="1"/>
  <c r="F1083" i="12"/>
  <c r="F1024" i="12"/>
  <c r="F964" i="12"/>
  <c r="F942" i="12"/>
  <c r="F918" i="12"/>
  <c r="F894" i="12"/>
  <c r="F854" i="12"/>
  <c r="F814" i="12"/>
  <c r="F788" i="12"/>
  <c r="F762" i="12"/>
  <c r="F720" i="12"/>
  <c r="F662" i="12"/>
  <c r="F612" i="12"/>
  <c r="F581" i="12"/>
  <c r="F560" i="12"/>
  <c r="F537" i="12"/>
  <c r="F510" i="12"/>
  <c r="F481" i="12"/>
  <c r="F454" i="12"/>
  <c r="F389" i="12"/>
  <c r="F280" i="12"/>
  <c r="F156" i="12"/>
  <c r="F70" i="12"/>
  <c r="F32" i="12" l="1"/>
  <c r="F934" i="1"/>
  <c r="F923" i="1"/>
  <c r="F900" i="1"/>
  <c r="F889" i="1"/>
  <c r="F865" i="1"/>
  <c r="F2045" i="1"/>
  <c r="F1947" i="1" l="1"/>
  <c r="F1754" i="1"/>
  <c r="F1497" i="1"/>
  <c r="F479" i="1"/>
  <c r="F399" i="1"/>
  <c r="F194" i="1"/>
  <c r="F69" i="1"/>
  <c r="F124" i="15" l="1"/>
  <c r="F126" i="15" l="1"/>
  <c r="G126" i="15" s="1"/>
  <c r="H126" i="15" s="1"/>
  <c r="F173" i="15"/>
  <c r="G173" i="15" s="1"/>
  <c r="H173" i="15" s="1"/>
  <c r="F169" i="15"/>
  <c r="G169" i="15" s="1"/>
  <c r="H169" i="15" s="1"/>
  <c r="F165" i="15"/>
  <c r="G165" i="15" s="1"/>
  <c r="H165" i="15" s="1"/>
  <c r="F161" i="15"/>
  <c r="G161" i="15" s="1"/>
  <c r="H161" i="15" s="1"/>
  <c r="F157" i="15"/>
  <c r="G157" i="15" s="1"/>
  <c r="H157" i="15" s="1"/>
  <c r="F174" i="15"/>
  <c r="G174" i="15" s="1"/>
  <c r="H174" i="15" s="1"/>
  <c r="F170" i="15"/>
  <c r="G170" i="15" s="1"/>
  <c r="H170" i="15" s="1"/>
  <c r="F166" i="15"/>
  <c r="G166" i="15" s="1"/>
  <c r="H166" i="15" s="1"/>
  <c r="F162" i="15"/>
  <c r="G162" i="15" s="1"/>
  <c r="H162" i="15" s="1"/>
  <c r="F158" i="15"/>
  <c r="G158" i="15" s="1"/>
  <c r="H158" i="15" s="1"/>
  <c r="F154" i="15"/>
  <c r="G154" i="15" s="1"/>
  <c r="H154" i="15" s="1"/>
  <c r="F171" i="15"/>
  <c r="G171" i="15" s="1"/>
  <c r="H171" i="15" s="1"/>
  <c r="F167" i="15"/>
  <c r="G167" i="15" s="1"/>
  <c r="H167" i="15" s="1"/>
  <c r="F163" i="15"/>
  <c r="G163" i="15" s="1"/>
  <c r="H163" i="15" s="1"/>
  <c r="F159" i="15"/>
  <c r="G159" i="15" s="1"/>
  <c r="H159" i="15" s="1"/>
  <c r="F155" i="15"/>
  <c r="G155" i="15" s="1"/>
  <c r="H155" i="15" s="1"/>
  <c r="F172" i="15"/>
  <c r="G172" i="15" s="1"/>
  <c r="H172" i="15" s="1"/>
  <c r="F168" i="15"/>
  <c r="G168" i="15" s="1"/>
  <c r="H168" i="15" s="1"/>
  <c r="F164" i="15"/>
  <c r="G164" i="15" s="1"/>
  <c r="H164" i="15" s="1"/>
  <c r="F160" i="15"/>
  <c r="G160" i="15" s="1"/>
  <c r="H160" i="15" s="1"/>
  <c r="F156" i="15"/>
  <c r="G156" i="15" s="1"/>
  <c r="H156" i="15" s="1"/>
  <c r="F141" i="15"/>
  <c r="G141" i="15" s="1"/>
  <c r="H141" i="15" s="1"/>
  <c r="F137" i="15"/>
  <c r="G137" i="15" s="1"/>
  <c r="H137" i="15" s="1"/>
  <c r="F129" i="15"/>
  <c r="G129" i="15" s="1"/>
  <c r="H129" i="15" s="1"/>
  <c r="F144" i="15"/>
  <c r="G144" i="15" s="1"/>
  <c r="H144" i="15" s="1"/>
  <c r="F140" i="15"/>
  <c r="G140" i="15" s="1"/>
  <c r="H140" i="15" s="1"/>
  <c r="F133" i="15"/>
  <c r="G133" i="15" s="1"/>
  <c r="H133" i="15" s="1"/>
  <c r="F128" i="15"/>
  <c r="G128" i="15" s="1"/>
  <c r="H128" i="15" s="1"/>
  <c r="F143" i="15"/>
  <c r="G143" i="15" s="1"/>
  <c r="H143" i="15" s="1"/>
  <c r="F138" i="15"/>
  <c r="G138" i="15" s="1"/>
  <c r="H138" i="15" s="1"/>
  <c r="F132" i="15"/>
  <c r="G132" i="15" s="1"/>
  <c r="H132" i="15" s="1"/>
  <c r="F145" i="15"/>
  <c r="G145" i="15" s="1"/>
  <c r="H145" i="15" s="1"/>
  <c r="F142" i="15"/>
  <c r="G142" i="15" s="1"/>
  <c r="H142" i="15" s="1"/>
  <c r="F135" i="15"/>
  <c r="G135" i="15" s="1"/>
  <c r="H135" i="15" s="1"/>
  <c r="F130" i="15"/>
  <c r="G130" i="15" s="1"/>
  <c r="H130" i="15" s="1"/>
  <c r="F125" i="15"/>
  <c r="G125" i="15" s="1"/>
  <c r="H125" i="15" s="1"/>
  <c r="F139" i="15"/>
  <c r="G139" i="15" s="1"/>
  <c r="H139" i="15" s="1"/>
  <c r="F136" i="15"/>
  <c r="G136" i="15" s="1"/>
  <c r="H136" i="15" s="1"/>
  <c r="F127" i="15"/>
  <c r="G127" i="15" s="1"/>
  <c r="H127" i="15" s="1"/>
  <c r="F134" i="15"/>
  <c r="G134" i="15" s="1"/>
  <c r="H134" i="15" s="1"/>
  <c r="F131" i="15"/>
  <c r="G131" i="15" s="1"/>
  <c r="H131" i="15" s="1"/>
  <c r="F1088" i="15" l="1"/>
  <c r="F838" i="15"/>
  <c r="F749" i="15"/>
  <c r="F320" i="15"/>
  <c r="F37" i="13"/>
  <c r="F301" i="1"/>
  <c r="F459" i="13" l="1"/>
  <c r="G459" i="13" s="1"/>
  <c r="H459" i="13" s="1"/>
  <c r="F768" i="13"/>
  <c r="G768" i="13" s="1"/>
  <c r="H768" i="13" s="1"/>
  <c r="F591" i="13"/>
  <c r="G591" i="13" s="1"/>
  <c r="H591" i="13" s="1"/>
  <c r="F589" i="13"/>
  <c r="G589" i="13" s="1"/>
  <c r="H589" i="13" s="1"/>
  <c r="F623" i="13"/>
  <c r="G623" i="13" s="1"/>
  <c r="H623" i="13" s="1"/>
  <c r="F620" i="13"/>
  <c r="G620" i="13" s="1"/>
  <c r="H620" i="13" s="1"/>
  <c r="F619" i="13"/>
  <c r="G619" i="13" s="1"/>
  <c r="H619" i="13" s="1"/>
  <c r="F622" i="13"/>
  <c r="G622" i="13" s="1"/>
  <c r="H622" i="13" s="1"/>
  <c r="F621" i="13"/>
  <c r="G621" i="13" s="1"/>
  <c r="H621" i="13" s="1"/>
  <c r="F618" i="13"/>
  <c r="G618" i="13" s="1"/>
  <c r="H618" i="13" s="1"/>
  <c r="F617" i="13"/>
  <c r="G617" i="13" s="1"/>
  <c r="H617" i="13" s="1"/>
  <c r="F806" i="13"/>
  <c r="F803" i="13"/>
  <c r="F804" i="13"/>
  <c r="F491" i="13"/>
  <c r="F805" i="13"/>
  <c r="F807" i="13"/>
  <c r="F480" i="13"/>
  <c r="F808" i="13"/>
  <c r="F494" i="13"/>
  <c r="F498" i="13"/>
  <c r="F463" i="13"/>
  <c r="F348" i="13"/>
  <c r="F570" i="13"/>
  <c r="F569" i="13"/>
  <c r="F562" i="13"/>
  <c r="F561" i="13"/>
  <c r="F560" i="13"/>
  <c r="F553" i="13"/>
  <c r="F552" i="13"/>
  <c r="F545" i="13"/>
  <c r="F544" i="13"/>
  <c r="F537" i="13"/>
  <c r="F536" i="13"/>
  <c r="F529" i="13"/>
  <c r="F528" i="13"/>
  <c r="F521" i="13"/>
  <c r="F520" i="13"/>
  <c r="F513" i="13"/>
  <c r="F512" i="13"/>
  <c r="F505" i="13"/>
  <c r="F504" i="13"/>
  <c r="F496" i="13"/>
  <c r="F495" i="13"/>
  <c r="F487" i="13"/>
  <c r="F486" i="13"/>
  <c r="F479" i="13"/>
  <c r="F478" i="13"/>
  <c r="F471" i="13"/>
  <c r="F470" i="13"/>
  <c r="F462" i="13"/>
  <c r="F461" i="13"/>
  <c r="F428" i="13"/>
  <c r="F425" i="13"/>
  <c r="F424" i="13"/>
  <c r="F421" i="13"/>
  <c r="F420" i="13"/>
  <c r="F417" i="13"/>
  <c r="F416" i="13"/>
  <c r="F413" i="13"/>
  <c r="F412" i="13"/>
  <c r="F409" i="13"/>
  <c r="F408" i="13"/>
  <c r="F405" i="13"/>
  <c r="F404" i="13"/>
  <c r="F401" i="13"/>
  <c r="F400" i="13"/>
  <c r="F397" i="13"/>
  <c r="F396" i="13"/>
  <c r="F392" i="13"/>
  <c r="F391" i="13"/>
  <c r="F388" i="13"/>
  <c r="F387" i="13"/>
  <c r="F384" i="13"/>
  <c r="F383" i="13"/>
  <c r="F380" i="13"/>
  <c r="F379" i="13"/>
  <c r="F376" i="13"/>
  <c r="F375" i="13"/>
  <c r="F372" i="13"/>
  <c r="F371" i="13"/>
  <c r="F368" i="13"/>
  <c r="F367" i="13"/>
  <c r="F364" i="13"/>
  <c r="F363" i="13"/>
  <c r="F360" i="13"/>
  <c r="F359" i="13"/>
  <c r="F356" i="13"/>
  <c r="F355" i="13"/>
  <c r="F352" i="13"/>
  <c r="F351" i="13"/>
  <c r="F347" i="13"/>
  <c r="F346" i="13"/>
  <c r="F345" i="13"/>
  <c r="F342" i="13"/>
  <c r="F341" i="13"/>
  <c r="F338" i="13"/>
  <c r="F337" i="13"/>
  <c r="F334" i="13"/>
  <c r="F333" i="13"/>
  <c r="F330" i="13"/>
  <c r="F329" i="13"/>
  <c r="F326" i="13"/>
  <c r="F325" i="13"/>
  <c r="F322" i="13"/>
  <c r="F321" i="13"/>
  <c r="F318" i="13"/>
  <c r="F317" i="13"/>
  <c r="F314" i="13"/>
  <c r="F313" i="13"/>
  <c r="F566" i="13"/>
  <c r="F565" i="13"/>
  <c r="F557" i="13"/>
  <c r="F556" i="13"/>
  <c r="F541" i="13"/>
  <c r="F540" i="13"/>
  <c r="F525" i="13"/>
  <c r="F524" i="13"/>
  <c r="F509" i="13"/>
  <c r="F508" i="13"/>
  <c r="F490" i="13"/>
  <c r="F475" i="13"/>
  <c r="F474" i="13"/>
  <c r="F457" i="13"/>
  <c r="F456" i="13"/>
  <c r="F454" i="13"/>
  <c r="F447" i="13"/>
  <c r="F446" i="13"/>
  <c r="F427" i="13"/>
  <c r="F422" i="13"/>
  <c r="F419" i="13"/>
  <c r="F414" i="13"/>
  <c r="F411" i="13"/>
  <c r="F406" i="13"/>
  <c r="F403" i="13"/>
  <c r="F398" i="13"/>
  <c r="F395" i="13"/>
  <c r="F389" i="13"/>
  <c r="F386" i="13"/>
  <c r="F381" i="13"/>
  <c r="F378" i="13"/>
  <c r="F373" i="13"/>
  <c r="F370" i="13"/>
  <c r="F365" i="13"/>
  <c r="F362" i="13"/>
  <c r="F357" i="13"/>
  <c r="F354" i="13"/>
  <c r="F349" i="13"/>
  <c r="F343" i="13"/>
  <c r="F340" i="13"/>
  <c r="F335" i="13"/>
  <c r="F332" i="13"/>
  <c r="F327" i="13"/>
  <c r="F324" i="13"/>
  <c r="F319" i="13"/>
  <c r="F316" i="13"/>
  <c r="F311" i="13"/>
  <c r="F308" i="13"/>
  <c r="F307" i="13"/>
  <c r="F304" i="13"/>
  <c r="F303" i="13"/>
  <c r="F300" i="13"/>
  <c r="F299" i="13"/>
  <c r="F549" i="13"/>
  <c r="F548" i="13"/>
  <c r="F533" i="13"/>
  <c r="F532" i="13"/>
  <c r="F517" i="13"/>
  <c r="F516" i="13"/>
  <c r="F501" i="13"/>
  <c r="F500" i="13"/>
  <c r="F483" i="13"/>
  <c r="F482" i="13"/>
  <c r="F467" i="13"/>
  <c r="F466" i="13"/>
  <c r="F451" i="13"/>
  <c r="F450" i="13"/>
  <c r="F443" i="13"/>
  <c r="F442" i="13"/>
  <c r="F426" i="13"/>
  <c r="F423" i="13"/>
  <c r="F418" i="13"/>
  <c r="F415" i="13"/>
  <c r="F410" i="13"/>
  <c r="F407" i="13"/>
  <c r="F402" i="13"/>
  <c r="F399" i="13"/>
  <c r="F393" i="13"/>
  <c r="F390" i="13"/>
  <c r="F385" i="13"/>
  <c r="F382" i="13"/>
  <c r="F377" i="13"/>
  <c r="F374" i="13"/>
  <c r="F369" i="13"/>
  <c r="F366" i="13"/>
  <c r="F361" i="13"/>
  <c r="F358" i="13"/>
  <c r="F353" i="13"/>
  <c r="F350" i="13"/>
  <c r="F344" i="13"/>
  <c r="F339" i="13"/>
  <c r="F336" i="13"/>
  <c r="F331" i="13"/>
  <c r="F328" i="13"/>
  <c r="F323" i="13"/>
  <c r="F320" i="13"/>
  <c r="F315" i="13"/>
  <c r="F312" i="13"/>
  <c r="F310" i="13"/>
  <c r="F309" i="13"/>
  <c r="F306" i="13"/>
  <c r="F305" i="13"/>
  <c r="F302" i="13"/>
  <c r="F301" i="13"/>
  <c r="F298" i="13"/>
  <c r="F297" i="13"/>
  <c r="F445" i="13"/>
  <c r="F453" i="13"/>
  <c r="F469" i="13"/>
  <c r="F485" i="13"/>
  <c r="F503" i="13"/>
  <c r="F519" i="13"/>
  <c r="F535" i="13"/>
  <c r="F551" i="13"/>
  <c r="F441" i="13"/>
  <c r="F449" i="13"/>
  <c r="F460" i="13"/>
  <c r="F477" i="13"/>
  <c r="F493" i="13"/>
  <c r="F511" i="13"/>
  <c r="F527" i="13"/>
  <c r="F543" i="13"/>
  <c r="F559" i="13"/>
  <c r="F568" i="13"/>
  <c r="F458" i="13"/>
  <c r="F468" i="13"/>
  <c r="F476" i="13"/>
  <c r="F484" i="13"/>
  <c r="F492" i="13"/>
  <c r="F502" i="13"/>
  <c r="F510" i="13"/>
  <c r="F518" i="13"/>
  <c r="F526" i="13"/>
  <c r="F534" i="13"/>
  <c r="F542" i="13"/>
  <c r="F550" i="13"/>
  <c r="F558" i="13"/>
  <c r="F567" i="13"/>
  <c r="F440" i="13"/>
  <c r="F448" i="13"/>
  <c r="F464" i="13"/>
  <c r="F497" i="13"/>
  <c r="F514" i="13"/>
  <c r="F530" i="13"/>
  <c r="F546" i="13"/>
  <c r="F571" i="13"/>
  <c r="F444" i="13"/>
  <c r="F452" i="13"/>
  <c r="F472" i="13"/>
  <c r="F488" i="13"/>
  <c r="F506" i="13"/>
  <c r="F522" i="13"/>
  <c r="F538" i="13"/>
  <c r="F554" i="13"/>
  <c r="F563" i="13"/>
  <c r="F455" i="13"/>
  <c r="F465" i="13"/>
  <c r="F473" i="13"/>
  <c r="F481" i="13"/>
  <c r="F489" i="13"/>
  <c r="F499" i="13"/>
  <c r="F507" i="13"/>
  <c r="F515" i="13"/>
  <c r="F523" i="13"/>
  <c r="F531" i="13"/>
  <c r="F539" i="13"/>
  <c r="F547" i="13"/>
  <c r="F555" i="13"/>
  <c r="F564" i="13"/>
  <c r="F572" i="13"/>
  <c r="F1106" i="13"/>
  <c r="G1106" i="13" s="1"/>
  <c r="H1106" i="13" s="1"/>
  <c r="F760" i="13"/>
  <c r="G760" i="13" s="1"/>
  <c r="H760" i="13" s="1"/>
  <c r="F762" i="13"/>
  <c r="G762" i="13" s="1"/>
  <c r="H762" i="13" s="1"/>
  <c r="F764" i="13"/>
  <c r="G764" i="13" s="1"/>
  <c r="H764" i="13" s="1"/>
  <c r="F267" i="13"/>
  <c r="G267" i="13" s="1"/>
  <c r="H267" i="13" s="1"/>
  <c r="F266" i="13"/>
  <c r="G266" i="13" s="1"/>
  <c r="H266" i="13" s="1"/>
  <c r="F1098" i="13"/>
  <c r="G1098" i="13" s="1"/>
  <c r="H1098" i="13" s="1"/>
  <c r="F1104" i="13"/>
  <c r="G1104" i="13" s="1"/>
  <c r="H1104" i="13" s="1"/>
  <c r="F1099" i="13"/>
  <c r="G1099" i="13" s="1"/>
  <c r="H1099" i="13" s="1"/>
  <c r="F1105" i="13"/>
  <c r="G1105" i="13" s="1"/>
  <c r="H1105" i="13" s="1"/>
  <c r="F1094" i="13"/>
  <c r="G1094" i="13" s="1"/>
  <c r="H1094" i="13" s="1"/>
  <c r="F1107" i="13"/>
  <c r="G1107" i="13" s="1"/>
  <c r="H1107" i="13" s="1"/>
  <c r="F1095" i="13"/>
  <c r="G1095" i="13" s="1"/>
  <c r="H1095" i="13" s="1"/>
  <c r="F1102" i="13"/>
  <c r="G1102" i="13" s="1"/>
  <c r="H1102" i="13" s="1"/>
  <c r="F1103" i="13"/>
  <c r="G1103" i="13" s="1"/>
  <c r="H1103" i="13" s="1"/>
  <c r="F1093" i="13"/>
  <c r="G1093" i="13" s="1"/>
  <c r="H1093" i="13" s="1"/>
  <c r="F1100" i="13"/>
  <c r="G1100" i="13" s="1"/>
  <c r="H1100" i="13" s="1"/>
  <c r="F1101" i="13"/>
  <c r="G1101" i="13" s="1"/>
  <c r="H1101" i="13" s="1"/>
  <c r="F1097" i="13"/>
  <c r="G1097" i="13" s="1"/>
  <c r="H1097" i="13" s="1"/>
  <c r="F1096" i="13"/>
  <c r="G1096" i="13" s="1"/>
  <c r="H1096" i="13" s="1"/>
  <c r="F583" i="13"/>
  <c r="G583" i="13" s="1"/>
  <c r="H583" i="13" s="1"/>
  <c r="F1180" i="13"/>
  <c r="G1180" i="13" s="1"/>
  <c r="H1180" i="13" s="1"/>
  <c r="F1179" i="13"/>
  <c r="G1179" i="13" s="1"/>
  <c r="H1179" i="13" s="1"/>
  <c r="F645" i="13"/>
  <c r="G645" i="13" s="1"/>
  <c r="H645" i="13" s="1"/>
  <c r="F644" i="13"/>
  <c r="G644" i="13" s="1"/>
  <c r="H644" i="13" s="1"/>
  <c r="F634" i="13"/>
  <c r="G634" i="13" s="1"/>
  <c r="H634" i="13" s="1"/>
  <c r="F633" i="13"/>
  <c r="G633" i="13" s="1"/>
  <c r="H633" i="13" s="1"/>
  <c r="F943" i="13"/>
  <c r="G943" i="13" s="1"/>
  <c r="H943" i="13" s="1"/>
  <c r="F919" i="13"/>
  <c r="G919" i="13" s="1"/>
  <c r="H919" i="13" s="1"/>
  <c r="F921" i="13"/>
  <c r="G921" i="13" s="1"/>
  <c r="H921" i="13" s="1"/>
  <c r="F920" i="13"/>
  <c r="G920" i="13" s="1"/>
  <c r="H920" i="13" s="1"/>
  <c r="F922" i="13"/>
  <c r="G922" i="13" s="1"/>
  <c r="H922" i="13" s="1"/>
  <c r="F944" i="13"/>
  <c r="G944" i="13" s="1"/>
  <c r="H944" i="13" s="1"/>
  <c r="F941" i="13"/>
  <c r="G941" i="13" s="1"/>
  <c r="H941" i="13" s="1"/>
  <c r="F942" i="13"/>
  <c r="G942" i="13" s="1"/>
  <c r="H942" i="13" s="1"/>
  <c r="F271" i="13"/>
  <c r="G271" i="13" s="1"/>
  <c r="H271" i="13" s="1"/>
  <c r="F274" i="13"/>
  <c r="G274" i="13" s="1"/>
  <c r="H274" i="13" s="1"/>
  <c r="F277" i="13"/>
  <c r="G277" i="13" s="1"/>
  <c r="H277" i="13" s="1"/>
  <c r="F278" i="13"/>
  <c r="G278" i="13" s="1"/>
  <c r="H278" i="13" s="1"/>
  <c r="F276" i="13"/>
  <c r="G276" i="13" s="1"/>
  <c r="H276" i="13" s="1"/>
  <c r="F272" i="13"/>
  <c r="G272" i="13" s="1"/>
  <c r="H272" i="13" s="1"/>
  <c r="F275" i="13"/>
  <c r="G275" i="13" s="1"/>
  <c r="H275" i="13" s="1"/>
  <c r="F273" i="13"/>
  <c r="G273" i="13" s="1"/>
  <c r="H273" i="13" s="1"/>
  <c r="F242" i="13"/>
  <c r="G242" i="13" s="1"/>
  <c r="H242" i="13" s="1"/>
  <c r="F243" i="13"/>
  <c r="G243" i="13" s="1"/>
  <c r="H243" i="13" s="1"/>
  <c r="F247" i="13"/>
  <c r="G247" i="13" s="1"/>
  <c r="H247" i="13" s="1"/>
  <c r="F248" i="13"/>
  <c r="G248" i="13" s="1"/>
  <c r="H248" i="13" s="1"/>
  <c r="F249" i="13"/>
  <c r="G249" i="13" s="1"/>
  <c r="H249" i="13" s="1"/>
  <c r="F246" i="13"/>
  <c r="G246" i="13" s="1"/>
  <c r="H246" i="13" s="1"/>
  <c r="F241" i="13"/>
  <c r="G241" i="13" s="1"/>
  <c r="H241" i="13" s="1"/>
  <c r="F250" i="13"/>
  <c r="G250" i="13" s="1"/>
  <c r="H250" i="13" s="1"/>
  <c r="F245" i="13"/>
  <c r="G245" i="13" s="1"/>
  <c r="H245" i="13" s="1"/>
  <c r="F244" i="13"/>
  <c r="G244" i="13" s="1"/>
  <c r="H244" i="13" s="1"/>
  <c r="F222" i="13"/>
  <c r="G222" i="13" s="1"/>
  <c r="H222" i="13" s="1"/>
  <c r="F223" i="13"/>
  <c r="G223" i="13" s="1"/>
  <c r="H223" i="13" s="1"/>
  <c r="F224" i="13"/>
  <c r="G224" i="13" s="1"/>
  <c r="H224" i="13" s="1"/>
  <c r="F225" i="13"/>
  <c r="G225" i="13" s="1"/>
  <c r="H225" i="13" s="1"/>
  <c r="F227" i="13"/>
  <c r="G227" i="13" s="1"/>
  <c r="H227" i="13" s="1"/>
  <c r="F232" i="13"/>
  <c r="G232" i="13" s="1"/>
  <c r="H232" i="13" s="1"/>
  <c r="F226" i="13"/>
  <c r="G226" i="13" s="1"/>
  <c r="H226" i="13" s="1"/>
  <c r="F233" i="13"/>
  <c r="G233" i="13" s="1"/>
  <c r="H233" i="13" s="1"/>
  <c r="F229" i="13"/>
  <c r="G229" i="13" s="1"/>
  <c r="H229" i="13" s="1"/>
  <c r="F231" i="13"/>
  <c r="G231" i="13" s="1"/>
  <c r="H231" i="13" s="1"/>
  <c r="F228" i="13"/>
  <c r="G228" i="13" s="1"/>
  <c r="H228" i="13" s="1"/>
  <c r="F230" i="13"/>
  <c r="G230" i="13" s="1"/>
  <c r="H230" i="13" s="1"/>
  <c r="F221" i="13"/>
  <c r="G221" i="13" s="1"/>
  <c r="H221" i="13" s="1"/>
  <c r="F209" i="13"/>
  <c r="G209" i="13" s="1"/>
  <c r="H209" i="13" s="1"/>
  <c r="F211" i="13"/>
  <c r="G211" i="13" s="1"/>
  <c r="H211" i="13" s="1"/>
  <c r="F213" i="13"/>
  <c r="G213" i="13" s="1"/>
  <c r="H213" i="13" s="1"/>
  <c r="F144" i="13"/>
  <c r="G144" i="13" s="1"/>
  <c r="H144" i="13" s="1"/>
  <c r="F146" i="13"/>
  <c r="G146" i="13" s="1"/>
  <c r="H146" i="13" s="1"/>
  <c r="F150" i="13"/>
  <c r="G150" i="13" s="1"/>
  <c r="H150" i="13" s="1"/>
  <c r="F212" i="13"/>
  <c r="G212" i="13" s="1"/>
  <c r="H212" i="13" s="1"/>
  <c r="F214" i="13"/>
  <c r="G214" i="13" s="1"/>
  <c r="H214" i="13" s="1"/>
  <c r="F143" i="13"/>
  <c r="G143" i="13" s="1"/>
  <c r="H143" i="13" s="1"/>
  <c r="F145" i="13"/>
  <c r="G145" i="13" s="1"/>
  <c r="H145" i="13" s="1"/>
  <c r="F147" i="13"/>
  <c r="G147" i="13" s="1"/>
  <c r="H147" i="13" s="1"/>
  <c r="F148" i="13"/>
  <c r="G148" i="13" s="1"/>
  <c r="H148" i="13" s="1"/>
  <c r="F149" i="13"/>
  <c r="G149" i="13" s="1"/>
  <c r="H149" i="13" s="1"/>
  <c r="F216" i="13"/>
  <c r="G216" i="13" s="1"/>
  <c r="H216" i="13" s="1"/>
  <c r="F210" i="13"/>
  <c r="G210" i="13" s="1"/>
  <c r="H210" i="13" s="1"/>
  <c r="F215" i="13"/>
  <c r="G215" i="13" s="1"/>
  <c r="H215" i="13" s="1"/>
  <c r="F208" i="13"/>
  <c r="G208" i="13" s="1"/>
  <c r="H208" i="13" s="1"/>
  <c r="F207" i="13"/>
  <c r="G207" i="13" s="1"/>
  <c r="H207" i="13" s="1"/>
  <c r="F127" i="13"/>
  <c r="G127" i="13" s="1"/>
  <c r="H127" i="13" s="1"/>
  <c r="F79" i="13"/>
  <c r="G79" i="13" s="1"/>
  <c r="H79" i="13" s="1"/>
  <c r="F80" i="13"/>
  <c r="G80" i="13" s="1"/>
  <c r="H80" i="13" s="1"/>
  <c r="F128" i="13"/>
  <c r="G128" i="13" s="1"/>
  <c r="H128" i="13" s="1"/>
  <c r="F81" i="13"/>
  <c r="G81" i="13" s="1"/>
  <c r="H81" i="13" s="1"/>
  <c r="F113" i="13"/>
  <c r="G113" i="13" s="1"/>
  <c r="H113" i="13" s="1"/>
  <c r="F82" i="13"/>
  <c r="G82" i="13" s="1"/>
  <c r="H82" i="13" s="1"/>
  <c r="F114" i="13"/>
  <c r="G114" i="13" s="1"/>
  <c r="H114" i="13" s="1"/>
  <c r="F115" i="13"/>
  <c r="G115" i="13" s="1"/>
  <c r="H115" i="13" s="1"/>
  <c r="F84" i="13"/>
  <c r="G84" i="13" s="1"/>
  <c r="H84" i="13" s="1"/>
  <c r="F116" i="13"/>
  <c r="G116" i="13" s="1"/>
  <c r="H116" i="13" s="1"/>
  <c r="F119" i="13"/>
  <c r="G119" i="13" s="1"/>
  <c r="H119" i="13" s="1"/>
  <c r="F120" i="13"/>
  <c r="G120" i="13" s="1"/>
  <c r="H120" i="13" s="1"/>
  <c r="F122" i="13"/>
  <c r="G122" i="13" s="1"/>
  <c r="H122" i="13" s="1"/>
  <c r="F93" i="13"/>
  <c r="G93" i="13" s="1"/>
  <c r="H93" i="13" s="1"/>
  <c r="F95" i="13"/>
  <c r="G95" i="13" s="1"/>
  <c r="H95" i="13" s="1"/>
  <c r="F96" i="13"/>
  <c r="G96" i="13" s="1"/>
  <c r="H96" i="13" s="1"/>
  <c r="F103" i="13"/>
  <c r="G103" i="13" s="1"/>
  <c r="H103" i="13" s="1"/>
  <c r="F88" i="13"/>
  <c r="G88" i="13" s="1"/>
  <c r="H88" i="13" s="1"/>
  <c r="F83" i="13"/>
  <c r="G83" i="13" s="1"/>
  <c r="H83" i="13" s="1"/>
  <c r="F85" i="13"/>
  <c r="G85" i="13" s="1"/>
  <c r="H85" i="13" s="1"/>
  <c r="F86" i="13"/>
  <c r="G86" i="13" s="1"/>
  <c r="H86" i="13" s="1"/>
  <c r="F87" i="13"/>
  <c r="G87" i="13" s="1"/>
  <c r="H87" i="13" s="1"/>
  <c r="F118" i="13"/>
  <c r="G118" i="13" s="1"/>
  <c r="H118" i="13" s="1"/>
  <c r="F121" i="13"/>
  <c r="G121" i="13" s="1"/>
  <c r="H121" i="13" s="1"/>
  <c r="F94" i="13"/>
  <c r="G94" i="13" s="1"/>
  <c r="H94" i="13" s="1"/>
  <c r="F98" i="13"/>
  <c r="G98" i="13" s="1"/>
  <c r="H98" i="13" s="1"/>
  <c r="F102" i="13"/>
  <c r="G102" i="13" s="1"/>
  <c r="H102" i="13" s="1"/>
  <c r="F105" i="13"/>
  <c r="G105" i="13" s="1"/>
  <c r="H105" i="13" s="1"/>
  <c r="F99" i="13"/>
  <c r="G99" i="13" s="1"/>
  <c r="H99" i="13" s="1"/>
  <c r="F117" i="13"/>
  <c r="G117" i="13" s="1"/>
  <c r="H117" i="13" s="1"/>
  <c r="F97" i="13"/>
  <c r="G97" i="13" s="1"/>
  <c r="H97" i="13" s="1"/>
  <c r="F100" i="13"/>
  <c r="G100" i="13" s="1"/>
  <c r="H100" i="13" s="1"/>
  <c r="F101" i="13"/>
  <c r="G101" i="13" s="1"/>
  <c r="H101" i="13" s="1"/>
  <c r="F104" i="13"/>
  <c r="G104" i="13" s="1"/>
  <c r="H104" i="13" s="1"/>
  <c r="F284" i="13"/>
  <c r="G284" i="13" s="1"/>
  <c r="H284" i="13" s="1"/>
  <c r="F262" i="13"/>
  <c r="G262" i="13" s="1"/>
  <c r="H262" i="13" s="1"/>
  <c r="F240" i="13"/>
  <c r="G240" i="13" s="1"/>
  <c r="H240" i="13" s="1"/>
  <c r="F205" i="13"/>
  <c r="G205" i="13" s="1"/>
  <c r="H205" i="13" s="1"/>
  <c r="F194" i="13"/>
  <c r="G194" i="13" s="1"/>
  <c r="H194" i="13" s="1"/>
  <c r="F182" i="13"/>
  <c r="G182" i="13" s="1"/>
  <c r="H182" i="13" s="1"/>
  <c r="F170" i="13"/>
  <c r="G170" i="13" s="1"/>
  <c r="H170" i="13" s="1"/>
  <c r="F260" i="13"/>
  <c r="G260" i="13" s="1"/>
  <c r="H260" i="13" s="1"/>
  <c r="F203" i="13"/>
  <c r="G203" i="13" s="1"/>
  <c r="H203" i="13" s="1"/>
  <c r="F180" i="13"/>
  <c r="G180" i="13" s="1"/>
  <c r="H180" i="13" s="1"/>
  <c r="F279" i="13"/>
  <c r="G279" i="13" s="1"/>
  <c r="H279" i="13" s="1"/>
  <c r="F189" i="13"/>
  <c r="G189" i="13" s="1"/>
  <c r="H189" i="13" s="1"/>
  <c r="F234" i="13"/>
  <c r="G234" i="13" s="1"/>
  <c r="H234" i="13" s="1"/>
  <c r="F176" i="13"/>
  <c r="G176" i="13" s="1"/>
  <c r="H176" i="13" s="1"/>
  <c r="F269" i="13"/>
  <c r="G269" i="13" s="1"/>
  <c r="H269" i="13" s="1"/>
  <c r="F199" i="13"/>
  <c r="G199" i="13" s="1"/>
  <c r="H199" i="13" s="1"/>
  <c r="F175" i="13"/>
  <c r="G175" i="13" s="1"/>
  <c r="H175" i="13" s="1"/>
  <c r="F254" i="13"/>
  <c r="G254" i="13" s="1"/>
  <c r="H254" i="13" s="1"/>
  <c r="F198" i="13"/>
  <c r="G198" i="13" s="1"/>
  <c r="H198" i="13" s="1"/>
  <c r="F218" i="13"/>
  <c r="G218" i="13" s="1"/>
  <c r="H218" i="13" s="1"/>
  <c r="F197" i="13"/>
  <c r="G197" i="13" s="1"/>
  <c r="H197" i="13" s="1"/>
  <c r="F172" i="13"/>
  <c r="G172" i="13" s="1"/>
  <c r="H172" i="13" s="1"/>
  <c r="F206" i="13"/>
  <c r="G206" i="13" s="1"/>
  <c r="H206" i="13" s="1"/>
  <c r="F283" i="13"/>
  <c r="G283" i="13" s="1"/>
  <c r="H283" i="13" s="1"/>
  <c r="F261" i="13"/>
  <c r="G261" i="13" s="1"/>
  <c r="H261" i="13" s="1"/>
  <c r="F239" i="13"/>
  <c r="G239" i="13" s="1"/>
  <c r="H239" i="13" s="1"/>
  <c r="F204" i="13"/>
  <c r="G204" i="13" s="1"/>
  <c r="H204" i="13" s="1"/>
  <c r="F193" i="13"/>
  <c r="G193" i="13" s="1"/>
  <c r="H193" i="13" s="1"/>
  <c r="F181" i="13"/>
  <c r="G181" i="13" s="1"/>
  <c r="H181" i="13" s="1"/>
  <c r="F169" i="13"/>
  <c r="G169" i="13" s="1"/>
  <c r="H169" i="13" s="1"/>
  <c r="F282" i="13"/>
  <c r="G282" i="13" s="1"/>
  <c r="H282" i="13" s="1"/>
  <c r="F238" i="13"/>
  <c r="G238" i="13" s="1"/>
  <c r="H238" i="13" s="1"/>
  <c r="F192" i="13"/>
  <c r="G192" i="13" s="1"/>
  <c r="H192" i="13" s="1"/>
  <c r="F168" i="13"/>
  <c r="G168" i="13" s="1"/>
  <c r="H168" i="13" s="1"/>
  <c r="F257" i="13"/>
  <c r="G257" i="13" s="1"/>
  <c r="H257" i="13" s="1"/>
  <c r="F177" i="13"/>
  <c r="G177" i="13" s="1"/>
  <c r="H177" i="13" s="1"/>
  <c r="F256" i="13"/>
  <c r="G256" i="13" s="1"/>
  <c r="H256" i="13" s="1"/>
  <c r="F188" i="13"/>
  <c r="G188" i="13" s="1"/>
  <c r="H188" i="13" s="1"/>
  <c r="F255" i="13"/>
  <c r="G255" i="13" s="1"/>
  <c r="H255" i="13" s="1"/>
  <c r="F220" i="13"/>
  <c r="G220" i="13" s="1"/>
  <c r="H220" i="13" s="1"/>
  <c r="F187" i="13"/>
  <c r="G187" i="13" s="1"/>
  <c r="H187" i="13" s="1"/>
  <c r="F268" i="13"/>
  <c r="G268" i="13" s="1"/>
  <c r="H268" i="13" s="1"/>
  <c r="F219" i="13"/>
  <c r="G219" i="13" s="1"/>
  <c r="H219" i="13" s="1"/>
  <c r="F186" i="13"/>
  <c r="G186" i="13" s="1"/>
  <c r="H186" i="13" s="1"/>
  <c r="F252" i="13"/>
  <c r="G252" i="13" s="1"/>
  <c r="H252" i="13" s="1"/>
  <c r="F217" i="13"/>
  <c r="G217" i="13" s="1"/>
  <c r="H217" i="13" s="1"/>
  <c r="F263" i="13"/>
  <c r="G263" i="13" s="1"/>
  <c r="H263" i="13" s="1"/>
  <c r="F183" i="13"/>
  <c r="G183" i="13" s="1"/>
  <c r="H183" i="13" s="1"/>
  <c r="F281" i="13"/>
  <c r="G281" i="13" s="1"/>
  <c r="H281" i="13" s="1"/>
  <c r="F259" i="13"/>
  <c r="G259" i="13" s="1"/>
  <c r="H259" i="13" s="1"/>
  <c r="F237" i="13"/>
  <c r="G237" i="13" s="1"/>
  <c r="H237" i="13" s="1"/>
  <c r="F202" i="13"/>
  <c r="G202" i="13" s="1"/>
  <c r="H202" i="13" s="1"/>
  <c r="F191" i="13"/>
  <c r="G191" i="13" s="1"/>
  <c r="H191" i="13" s="1"/>
  <c r="F179" i="13"/>
  <c r="G179" i="13" s="1"/>
  <c r="H179" i="13" s="1"/>
  <c r="F167" i="13"/>
  <c r="G167" i="13" s="1"/>
  <c r="H167" i="13" s="1"/>
  <c r="F258" i="13"/>
  <c r="G258" i="13" s="1"/>
  <c r="H258" i="13" s="1"/>
  <c r="F236" i="13"/>
  <c r="G236" i="13" s="1"/>
  <c r="H236" i="13" s="1"/>
  <c r="F201" i="13"/>
  <c r="G201" i="13" s="1"/>
  <c r="H201" i="13" s="1"/>
  <c r="F190" i="13"/>
  <c r="G190" i="13" s="1"/>
  <c r="H190" i="13" s="1"/>
  <c r="F166" i="13"/>
  <c r="G166" i="13" s="1"/>
  <c r="H166" i="13" s="1"/>
  <c r="F235" i="13"/>
  <c r="G235" i="13" s="1"/>
  <c r="H235" i="13" s="1"/>
  <c r="F200" i="13"/>
  <c r="G200" i="13" s="1"/>
  <c r="H200" i="13" s="1"/>
  <c r="F174" i="13"/>
  <c r="G174" i="13" s="1"/>
  <c r="H174" i="13" s="1"/>
  <c r="F173" i="13"/>
  <c r="G173" i="13" s="1"/>
  <c r="H173" i="13" s="1"/>
  <c r="F184" i="13"/>
  <c r="G184" i="13" s="1"/>
  <c r="H184" i="13" s="1"/>
  <c r="F195" i="13"/>
  <c r="G195" i="13" s="1"/>
  <c r="H195" i="13" s="1"/>
  <c r="F280" i="13"/>
  <c r="G280" i="13" s="1"/>
  <c r="H280" i="13" s="1"/>
  <c r="F178" i="13"/>
  <c r="G178" i="13" s="1"/>
  <c r="H178" i="13" s="1"/>
  <c r="F270" i="13"/>
  <c r="G270" i="13" s="1"/>
  <c r="H270" i="13" s="1"/>
  <c r="F265" i="13"/>
  <c r="G265" i="13" s="1"/>
  <c r="H265" i="13" s="1"/>
  <c r="F185" i="13"/>
  <c r="G185" i="13" s="1"/>
  <c r="H185" i="13" s="1"/>
  <c r="F196" i="13"/>
  <c r="G196" i="13" s="1"/>
  <c r="H196" i="13" s="1"/>
  <c r="F251" i="13"/>
  <c r="G251" i="13" s="1"/>
  <c r="H251" i="13" s="1"/>
  <c r="F171" i="13"/>
  <c r="G171" i="13" s="1"/>
  <c r="H171" i="13" s="1"/>
  <c r="F253" i="13"/>
  <c r="G253" i="13" s="1"/>
  <c r="H253" i="13" s="1"/>
  <c r="F264" i="13"/>
  <c r="G264" i="13" s="1"/>
  <c r="H264" i="13" s="1"/>
  <c r="F138" i="13"/>
  <c r="G138" i="13" s="1"/>
  <c r="H138" i="13" s="1"/>
  <c r="F55" i="13"/>
  <c r="G55" i="13" s="1"/>
  <c r="H55" i="13" s="1"/>
  <c r="F129" i="13"/>
  <c r="G129" i="13" s="1"/>
  <c r="H129" i="13" s="1"/>
  <c r="F39" i="13"/>
  <c r="G39" i="13" s="1"/>
  <c r="H39" i="13" s="1"/>
  <c r="F56" i="13"/>
  <c r="G56" i="13" s="1"/>
  <c r="H56" i="13" s="1"/>
  <c r="F48" i="13"/>
  <c r="G48" i="13" s="1"/>
  <c r="H48" i="13" s="1"/>
  <c r="F125" i="13"/>
  <c r="G125" i="13" s="1"/>
  <c r="H125" i="13" s="1"/>
  <c r="F45" i="13"/>
  <c r="G45" i="13" s="1"/>
  <c r="H45" i="13" s="1"/>
  <c r="F41" i="13"/>
  <c r="G41" i="13" s="1"/>
  <c r="H41" i="13" s="1"/>
  <c r="F60" i="13"/>
  <c r="G60" i="13" s="1"/>
  <c r="H60" i="13" s="1"/>
  <c r="F68" i="13"/>
  <c r="G68" i="13" s="1"/>
  <c r="H68" i="13" s="1"/>
  <c r="F44" i="13"/>
  <c r="G44" i="13" s="1"/>
  <c r="H44" i="13" s="1"/>
  <c r="F62" i="13"/>
  <c r="G62" i="13" s="1"/>
  <c r="H62" i="13" s="1"/>
  <c r="F61" i="13"/>
  <c r="G61" i="13" s="1"/>
  <c r="H61" i="13" s="1"/>
  <c r="F57" i="13"/>
  <c r="G57" i="13" s="1"/>
  <c r="H57" i="13" s="1"/>
  <c r="F65" i="13"/>
  <c r="G65" i="13" s="1"/>
  <c r="H65" i="13" s="1"/>
  <c r="F43" i="13"/>
  <c r="G43" i="13" s="1"/>
  <c r="H43" i="13" s="1"/>
  <c r="F64" i="13"/>
  <c r="G64" i="13" s="1"/>
  <c r="H64" i="13" s="1"/>
  <c r="F40" i="13"/>
  <c r="G40" i="13" s="1"/>
  <c r="H40" i="13" s="1"/>
  <c r="F58" i="13"/>
  <c r="G58" i="13" s="1"/>
  <c r="H58" i="13" s="1"/>
  <c r="F940" i="13"/>
  <c r="G940" i="13" s="1"/>
  <c r="H940" i="13" s="1"/>
  <c r="F938" i="13"/>
  <c r="G938" i="13" s="1"/>
  <c r="H938" i="13" s="1"/>
  <c r="F939" i="13"/>
  <c r="G939" i="13" s="1"/>
  <c r="H939" i="13" s="1"/>
  <c r="F937" i="13"/>
  <c r="G937" i="13" s="1"/>
  <c r="H937" i="13" s="1"/>
  <c r="F936" i="13"/>
  <c r="G936" i="13" s="1"/>
  <c r="H936" i="13" s="1"/>
  <c r="F934" i="13"/>
  <c r="G934" i="13" s="1"/>
  <c r="H934" i="13" s="1"/>
  <c r="F933" i="13"/>
  <c r="G933" i="13" s="1"/>
  <c r="H933" i="13" s="1"/>
  <c r="F935" i="13"/>
  <c r="G935" i="13" s="1"/>
  <c r="H935" i="13" s="1"/>
  <c r="F1168" i="13"/>
  <c r="G1168" i="13" s="1"/>
  <c r="H1168" i="13" s="1"/>
  <c r="F1164" i="13"/>
  <c r="G1164" i="13" s="1"/>
  <c r="H1164" i="13" s="1"/>
  <c r="F1165" i="13"/>
  <c r="G1165" i="13" s="1"/>
  <c r="H1165" i="13" s="1"/>
  <c r="F1166" i="13"/>
  <c r="G1166" i="13" s="1"/>
  <c r="H1166" i="13" s="1"/>
  <c r="F1167" i="13"/>
  <c r="G1167" i="13" s="1"/>
  <c r="H1167" i="13" s="1"/>
  <c r="F1127" i="13"/>
  <c r="G1127" i="13" s="1"/>
  <c r="H1127" i="13" s="1"/>
  <c r="F1123" i="13"/>
  <c r="G1123" i="13" s="1"/>
  <c r="H1123" i="13" s="1"/>
  <c r="F1119" i="13"/>
  <c r="G1119" i="13" s="1"/>
  <c r="H1119" i="13" s="1"/>
  <c r="F1121" i="13"/>
  <c r="G1121" i="13" s="1"/>
  <c r="H1121" i="13" s="1"/>
  <c r="F1122" i="13"/>
  <c r="G1122" i="13" s="1"/>
  <c r="H1122" i="13" s="1"/>
  <c r="F1128" i="13"/>
  <c r="G1128" i="13" s="1"/>
  <c r="H1128" i="13" s="1"/>
  <c r="F1124" i="13"/>
  <c r="G1124" i="13" s="1"/>
  <c r="H1124" i="13" s="1"/>
  <c r="F1120" i="13"/>
  <c r="G1120" i="13" s="1"/>
  <c r="H1120" i="13" s="1"/>
  <c r="F1129" i="13"/>
  <c r="G1129" i="13" s="1"/>
  <c r="H1129" i="13" s="1"/>
  <c r="F1125" i="13"/>
  <c r="G1125" i="13" s="1"/>
  <c r="H1125" i="13" s="1"/>
  <c r="F1126" i="13"/>
  <c r="G1126" i="13" s="1"/>
  <c r="H1126" i="13" s="1"/>
  <c r="F1118" i="13"/>
  <c r="G1118" i="13" s="1"/>
  <c r="H1118" i="13" s="1"/>
  <c r="F1081" i="13"/>
  <c r="G1081" i="13" s="1"/>
  <c r="H1081" i="13" s="1"/>
  <c r="F1077" i="13"/>
  <c r="G1077" i="13" s="1"/>
  <c r="H1077" i="13" s="1"/>
  <c r="F1073" i="13"/>
  <c r="G1073" i="13" s="1"/>
  <c r="H1073" i="13" s="1"/>
  <c r="F1082" i="13"/>
  <c r="G1082" i="13" s="1"/>
  <c r="H1082" i="13" s="1"/>
  <c r="F1078" i="13"/>
  <c r="G1078" i="13" s="1"/>
  <c r="H1078" i="13" s="1"/>
  <c r="F1074" i="13"/>
  <c r="G1074" i="13" s="1"/>
  <c r="H1074" i="13" s="1"/>
  <c r="F1070" i="13"/>
  <c r="G1070" i="13" s="1"/>
  <c r="H1070" i="13" s="1"/>
  <c r="F1083" i="13"/>
  <c r="G1083" i="13" s="1"/>
  <c r="H1083" i="13" s="1"/>
  <c r="F1079" i="13"/>
  <c r="G1079" i="13" s="1"/>
  <c r="H1079" i="13" s="1"/>
  <c r="F1075" i="13"/>
  <c r="G1075" i="13" s="1"/>
  <c r="H1075" i="13" s="1"/>
  <c r="F1071" i="13"/>
  <c r="G1071" i="13" s="1"/>
  <c r="H1071" i="13" s="1"/>
  <c r="F1080" i="13"/>
  <c r="G1080" i="13" s="1"/>
  <c r="H1080" i="13" s="1"/>
  <c r="F1076" i="13"/>
  <c r="G1076" i="13" s="1"/>
  <c r="H1076" i="13" s="1"/>
  <c r="F1072" i="13"/>
  <c r="G1072" i="13" s="1"/>
  <c r="H1072" i="13" s="1"/>
  <c r="F1036" i="13"/>
  <c r="G1036" i="13" s="1"/>
  <c r="H1036" i="13" s="1"/>
  <c r="F1032" i="13"/>
  <c r="G1032" i="13" s="1"/>
  <c r="H1032" i="13" s="1"/>
  <c r="F1028" i="13"/>
  <c r="G1028" i="13" s="1"/>
  <c r="H1028" i="13" s="1"/>
  <c r="F1034" i="13"/>
  <c r="G1034" i="13" s="1"/>
  <c r="H1034" i="13" s="1"/>
  <c r="F1030" i="13"/>
  <c r="G1030" i="13" s="1"/>
  <c r="H1030" i="13" s="1"/>
  <c r="F1027" i="13"/>
  <c r="G1027" i="13" s="1"/>
  <c r="H1027" i="13" s="1"/>
  <c r="F1037" i="13"/>
  <c r="G1037" i="13" s="1"/>
  <c r="H1037" i="13" s="1"/>
  <c r="F1033" i="13"/>
  <c r="G1033" i="13" s="1"/>
  <c r="H1033" i="13" s="1"/>
  <c r="F1029" i="13"/>
  <c r="G1029" i="13" s="1"/>
  <c r="H1029" i="13" s="1"/>
  <c r="F1035" i="13"/>
  <c r="G1035" i="13" s="1"/>
  <c r="H1035" i="13" s="1"/>
  <c r="F1031" i="13"/>
  <c r="G1031" i="13" s="1"/>
  <c r="H1031" i="13" s="1"/>
  <c r="F976" i="13"/>
  <c r="G976" i="13" s="1"/>
  <c r="H976" i="13" s="1"/>
  <c r="F977" i="13"/>
  <c r="G977" i="13" s="1"/>
  <c r="H977" i="13" s="1"/>
  <c r="F898" i="13"/>
  <c r="G898" i="13" s="1"/>
  <c r="H898" i="13" s="1"/>
  <c r="F891" i="13"/>
  <c r="G891" i="13" s="1"/>
  <c r="H891" i="13" s="1"/>
  <c r="F899" i="13"/>
  <c r="G899" i="13" s="1"/>
  <c r="H899" i="13" s="1"/>
  <c r="F900" i="13"/>
  <c r="G900" i="13" s="1"/>
  <c r="H900" i="13" s="1"/>
  <c r="F896" i="13"/>
  <c r="G896" i="13" s="1"/>
  <c r="H896" i="13" s="1"/>
  <c r="F892" i="13"/>
  <c r="G892" i="13" s="1"/>
  <c r="H892" i="13" s="1"/>
  <c r="F897" i="13"/>
  <c r="G897" i="13" s="1"/>
  <c r="H897" i="13" s="1"/>
  <c r="F893" i="13"/>
  <c r="G893" i="13" s="1"/>
  <c r="H893" i="13" s="1"/>
  <c r="F889" i="13"/>
  <c r="G889" i="13" s="1"/>
  <c r="H889" i="13" s="1"/>
  <c r="F894" i="13"/>
  <c r="G894" i="13" s="1"/>
  <c r="H894" i="13" s="1"/>
  <c r="F890" i="13"/>
  <c r="G890" i="13" s="1"/>
  <c r="H890" i="13" s="1"/>
  <c r="F895" i="13"/>
  <c r="G895" i="13" s="1"/>
  <c r="H895" i="13" s="1"/>
  <c r="F800" i="13"/>
  <c r="G800" i="13" s="1"/>
  <c r="H800" i="13" s="1"/>
  <c r="F801" i="13"/>
  <c r="G801" i="13" s="1"/>
  <c r="H801" i="13" s="1"/>
  <c r="F802" i="13"/>
  <c r="G802" i="13" s="1"/>
  <c r="H802" i="13" s="1"/>
  <c r="F798" i="13"/>
  <c r="G798" i="13" s="1"/>
  <c r="H798" i="13" s="1"/>
  <c r="F799" i="13"/>
  <c r="G799" i="13" s="1"/>
  <c r="H799" i="13" s="1"/>
  <c r="F744" i="13"/>
  <c r="G744" i="13" s="1"/>
  <c r="H744" i="13" s="1"/>
  <c r="F740" i="13"/>
  <c r="G740" i="13" s="1"/>
  <c r="H740" i="13" s="1"/>
  <c r="F741" i="13"/>
  <c r="G741" i="13" s="1"/>
  <c r="H741" i="13" s="1"/>
  <c r="F737" i="13"/>
  <c r="G737" i="13" s="1"/>
  <c r="H737" i="13" s="1"/>
  <c r="F742" i="13"/>
  <c r="G742" i="13" s="1"/>
  <c r="H742" i="13" s="1"/>
  <c r="F738" i="13"/>
  <c r="G738" i="13" s="1"/>
  <c r="H738" i="13" s="1"/>
  <c r="F743" i="13"/>
  <c r="G743" i="13" s="1"/>
  <c r="H743" i="13" s="1"/>
  <c r="F739" i="13"/>
  <c r="G739" i="13" s="1"/>
  <c r="H739" i="13" s="1"/>
  <c r="F691" i="13"/>
  <c r="G691" i="13" s="1"/>
  <c r="H691" i="13" s="1"/>
  <c r="F687" i="13"/>
  <c r="G687" i="13" s="1"/>
  <c r="H687" i="13" s="1"/>
  <c r="F693" i="13"/>
  <c r="G693" i="13" s="1"/>
  <c r="H693" i="13" s="1"/>
  <c r="F689" i="13"/>
  <c r="G689" i="13" s="1"/>
  <c r="H689" i="13" s="1"/>
  <c r="F690" i="13"/>
  <c r="G690" i="13" s="1"/>
  <c r="H690" i="13" s="1"/>
  <c r="F692" i="13"/>
  <c r="G692" i="13" s="1"/>
  <c r="H692" i="13" s="1"/>
  <c r="F688" i="13"/>
  <c r="G688" i="13" s="1"/>
  <c r="H688" i="13" s="1"/>
  <c r="F1200" i="13"/>
  <c r="G1200" i="13" s="1"/>
  <c r="H1200" i="13" s="1"/>
  <c r="F1139" i="13"/>
  <c r="G1139" i="13" s="1"/>
  <c r="H1139" i="13" s="1"/>
  <c r="F1142" i="13"/>
  <c r="G1142" i="13" s="1"/>
  <c r="H1142" i="13" s="1"/>
  <c r="F1152" i="13"/>
  <c r="G1152" i="13" s="1"/>
  <c r="H1152" i="13" s="1"/>
  <c r="F1154" i="13"/>
  <c r="G1154" i="13" s="1"/>
  <c r="H1154" i="13" s="1"/>
  <c r="F1051" i="13"/>
  <c r="G1051" i="13" s="1"/>
  <c r="H1051" i="13" s="1"/>
  <c r="F1055" i="13"/>
  <c r="G1055" i="13" s="1"/>
  <c r="H1055" i="13" s="1"/>
  <c r="F1059" i="13"/>
  <c r="G1059" i="13" s="1"/>
  <c r="H1059" i="13" s="1"/>
  <c r="F1009" i="13"/>
  <c r="G1009" i="13" s="1"/>
  <c r="H1009" i="13" s="1"/>
  <c r="F1012" i="13"/>
  <c r="G1012" i="13" s="1"/>
  <c r="H1012" i="13" s="1"/>
  <c r="F1014" i="13"/>
  <c r="G1014" i="13" s="1"/>
  <c r="H1014" i="13" s="1"/>
  <c r="F991" i="13"/>
  <c r="G991" i="13" s="1"/>
  <c r="H991" i="13" s="1"/>
  <c r="F995" i="13"/>
  <c r="G995" i="13" s="1"/>
  <c r="H995" i="13" s="1"/>
  <c r="F965" i="13"/>
  <c r="G965" i="13" s="1"/>
  <c r="H965" i="13" s="1"/>
  <c r="F954" i="13"/>
  <c r="G954" i="13" s="1"/>
  <c r="H954" i="13" s="1"/>
  <c r="F915" i="13"/>
  <c r="G915" i="13" s="1"/>
  <c r="H915" i="13" s="1"/>
  <c r="F911" i="13"/>
  <c r="G911" i="13" s="1"/>
  <c r="H911" i="13" s="1"/>
  <c r="F871" i="13"/>
  <c r="G871" i="13" s="1"/>
  <c r="H871" i="13" s="1"/>
  <c r="F874" i="13"/>
  <c r="G874" i="13" s="1"/>
  <c r="H874" i="13" s="1"/>
  <c r="F877" i="13"/>
  <c r="G877" i="13" s="1"/>
  <c r="H877" i="13" s="1"/>
  <c r="F847" i="13"/>
  <c r="G847" i="13" s="1"/>
  <c r="H847" i="13" s="1"/>
  <c r="F851" i="13"/>
  <c r="G851" i="13" s="1"/>
  <c r="H851" i="13" s="1"/>
  <c r="F855" i="13"/>
  <c r="G855" i="13" s="1"/>
  <c r="H855" i="13" s="1"/>
  <c r="F834" i="13"/>
  <c r="G834" i="13" s="1"/>
  <c r="H834" i="13" s="1"/>
  <c r="F818" i="13"/>
  <c r="G818" i="13" s="1"/>
  <c r="H818" i="13" s="1"/>
  <c r="F783" i="13"/>
  <c r="G783" i="13" s="1"/>
  <c r="H783" i="13" s="1"/>
  <c r="F785" i="13"/>
  <c r="G785" i="13" s="1"/>
  <c r="H785" i="13" s="1"/>
  <c r="F755" i="13"/>
  <c r="G755" i="13" s="1"/>
  <c r="H755" i="13" s="1"/>
  <c r="F759" i="13"/>
  <c r="G759" i="13" s="1"/>
  <c r="H759" i="13" s="1"/>
  <c r="F766" i="13"/>
  <c r="G766" i="13" s="1"/>
  <c r="H766" i="13" s="1"/>
  <c r="F722" i="13"/>
  <c r="G722" i="13" s="1"/>
  <c r="H722" i="13" s="1"/>
  <c r="F720" i="13"/>
  <c r="G720" i="13" s="1"/>
  <c r="H720" i="13" s="1"/>
  <c r="F705" i="13"/>
  <c r="G705" i="13" s="1"/>
  <c r="H705" i="13" s="1"/>
  <c r="F707" i="13"/>
  <c r="G707" i="13" s="1"/>
  <c r="H707" i="13" s="1"/>
  <c r="F673" i="13"/>
  <c r="G673" i="13" s="1"/>
  <c r="H673" i="13" s="1"/>
  <c r="F671" i="13"/>
  <c r="G671" i="13" s="1"/>
  <c r="H671" i="13" s="1"/>
  <c r="F659" i="13"/>
  <c r="G659" i="13" s="1"/>
  <c r="H659" i="13" s="1"/>
  <c r="F661" i="13"/>
  <c r="G661" i="13" s="1"/>
  <c r="H661" i="13" s="1"/>
  <c r="F603" i="13"/>
  <c r="G603" i="13" s="1"/>
  <c r="H603" i="13" s="1"/>
  <c r="F605" i="13"/>
  <c r="G605" i="13" s="1"/>
  <c r="H605" i="13" s="1"/>
  <c r="F585" i="13"/>
  <c r="G585" i="13" s="1"/>
  <c r="H585" i="13" s="1"/>
  <c r="F587" i="13"/>
  <c r="G587" i="13" s="1"/>
  <c r="H587" i="13" s="1"/>
  <c r="F590" i="13"/>
  <c r="G590" i="13" s="1"/>
  <c r="H590" i="13" s="1"/>
  <c r="F582" i="13"/>
  <c r="G582" i="13" s="1"/>
  <c r="H582" i="13" s="1"/>
  <c r="F42" i="13"/>
  <c r="G42" i="13" s="1"/>
  <c r="H42" i="13" s="1"/>
  <c r="F47" i="13"/>
  <c r="G47" i="13" s="1"/>
  <c r="H47" i="13" s="1"/>
  <c r="F50" i="13"/>
  <c r="G50" i="13" s="1"/>
  <c r="H50" i="13" s="1"/>
  <c r="F52" i="13"/>
  <c r="G52" i="13" s="1"/>
  <c r="H52" i="13" s="1"/>
  <c r="F54" i="13"/>
  <c r="G54" i="13" s="1"/>
  <c r="H54" i="13" s="1"/>
  <c r="F63" i="13"/>
  <c r="G63" i="13" s="1"/>
  <c r="H63" i="13" s="1"/>
  <c r="F67" i="13"/>
  <c r="G67" i="13" s="1"/>
  <c r="H67" i="13" s="1"/>
  <c r="F70" i="13"/>
  <c r="G70" i="13" s="1"/>
  <c r="H70" i="13" s="1"/>
  <c r="F72" i="13"/>
  <c r="G72" i="13" s="1"/>
  <c r="H72" i="13" s="1"/>
  <c r="F74" i="13"/>
  <c r="G74" i="13" s="1"/>
  <c r="H74" i="13" s="1"/>
  <c r="F76" i="13"/>
  <c r="G76" i="13" s="1"/>
  <c r="H76" i="13" s="1"/>
  <c r="F78" i="13"/>
  <c r="G78" i="13" s="1"/>
  <c r="H78" i="13" s="1"/>
  <c r="F90" i="13"/>
  <c r="G90" i="13" s="1"/>
  <c r="H90" i="13" s="1"/>
  <c r="F109" i="13"/>
  <c r="G109" i="13" s="1"/>
  <c r="H109" i="13" s="1"/>
  <c r="F111" i="13"/>
  <c r="G111" i="13" s="1"/>
  <c r="H111" i="13" s="1"/>
  <c r="F131" i="13"/>
  <c r="G131" i="13" s="1"/>
  <c r="H131" i="13" s="1"/>
  <c r="F133" i="13"/>
  <c r="G133" i="13" s="1"/>
  <c r="H133" i="13" s="1"/>
  <c r="F140" i="13"/>
  <c r="G140" i="13" s="1"/>
  <c r="H140" i="13" s="1"/>
  <c r="F142" i="13"/>
  <c r="G142" i="13" s="1"/>
  <c r="H142" i="13" s="1"/>
  <c r="F156" i="13"/>
  <c r="G156" i="13" s="1"/>
  <c r="H156" i="13" s="1"/>
  <c r="F1178" i="13"/>
  <c r="G1178" i="13" s="1"/>
  <c r="H1178" i="13" s="1"/>
  <c r="F1140" i="13"/>
  <c r="G1140" i="13" s="1"/>
  <c r="H1140" i="13" s="1"/>
  <c r="F1138" i="13"/>
  <c r="G1138" i="13" s="1"/>
  <c r="H1138" i="13" s="1"/>
  <c r="F1155" i="13"/>
  <c r="G1155" i="13" s="1"/>
  <c r="H1155" i="13" s="1"/>
  <c r="F1108" i="13"/>
  <c r="G1108" i="13" s="1"/>
  <c r="H1108" i="13" s="1"/>
  <c r="F1008" i="13"/>
  <c r="G1008" i="13" s="1"/>
  <c r="H1008" i="13" s="1"/>
  <c r="F1010" i="13"/>
  <c r="G1010" i="13" s="1"/>
  <c r="H1010" i="13" s="1"/>
  <c r="F989" i="13"/>
  <c r="G989" i="13" s="1"/>
  <c r="H989" i="13" s="1"/>
  <c r="F993" i="13"/>
  <c r="G993" i="13" s="1"/>
  <c r="H993" i="13" s="1"/>
  <c r="F997" i="13"/>
  <c r="G997" i="13" s="1"/>
  <c r="H997" i="13" s="1"/>
  <c r="F966" i="13"/>
  <c r="G966" i="13" s="1"/>
  <c r="H966" i="13" s="1"/>
  <c r="F870" i="13"/>
  <c r="G870" i="13" s="1"/>
  <c r="H870" i="13" s="1"/>
  <c r="F873" i="13"/>
  <c r="G873" i="13" s="1"/>
  <c r="H873" i="13" s="1"/>
  <c r="F876" i="13"/>
  <c r="G876" i="13" s="1"/>
  <c r="H876" i="13" s="1"/>
  <c r="F846" i="13"/>
  <c r="G846" i="13" s="1"/>
  <c r="H846" i="13" s="1"/>
  <c r="F848" i="13"/>
  <c r="G848" i="13" s="1"/>
  <c r="H848" i="13" s="1"/>
  <c r="F850" i="13"/>
  <c r="G850" i="13" s="1"/>
  <c r="H850" i="13" s="1"/>
  <c r="F852" i="13"/>
  <c r="G852" i="13" s="1"/>
  <c r="H852" i="13" s="1"/>
  <c r="F854" i="13"/>
  <c r="G854" i="13" s="1"/>
  <c r="H854" i="13" s="1"/>
  <c r="F856" i="13"/>
  <c r="G856" i="13" s="1"/>
  <c r="H856" i="13" s="1"/>
  <c r="F833" i="13"/>
  <c r="G833" i="13" s="1"/>
  <c r="H833" i="13" s="1"/>
  <c r="F820" i="13"/>
  <c r="G820" i="13" s="1"/>
  <c r="H820" i="13" s="1"/>
  <c r="F780" i="13"/>
  <c r="G780" i="13" s="1"/>
  <c r="H780" i="13" s="1"/>
  <c r="F782" i="13"/>
  <c r="G782" i="13" s="1"/>
  <c r="H782" i="13" s="1"/>
  <c r="F787" i="13"/>
  <c r="G787" i="13" s="1"/>
  <c r="H787" i="13" s="1"/>
  <c r="F778" i="13"/>
  <c r="G778" i="13" s="1"/>
  <c r="H778" i="13" s="1"/>
  <c r="F721" i="13"/>
  <c r="G721" i="13" s="1"/>
  <c r="H721" i="13" s="1"/>
  <c r="F723" i="13"/>
  <c r="G723" i="13" s="1"/>
  <c r="H723" i="13" s="1"/>
  <c r="F726" i="13"/>
  <c r="G726" i="13" s="1"/>
  <c r="H726" i="13" s="1"/>
  <c r="F706" i="13"/>
  <c r="G706" i="13" s="1"/>
  <c r="H706" i="13" s="1"/>
  <c r="F708" i="13"/>
  <c r="G708" i="13" s="1"/>
  <c r="H708" i="13" s="1"/>
  <c r="F672" i="13"/>
  <c r="G672" i="13" s="1"/>
  <c r="H672" i="13" s="1"/>
  <c r="F675" i="13"/>
  <c r="G675" i="13" s="1"/>
  <c r="H675" i="13" s="1"/>
  <c r="F677" i="13"/>
  <c r="G677" i="13" s="1"/>
  <c r="H677" i="13" s="1"/>
  <c r="F658" i="13"/>
  <c r="G658" i="13" s="1"/>
  <c r="H658" i="13" s="1"/>
  <c r="F660" i="13"/>
  <c r="G660" i="13" s="1"/>
  <c r="H660" i="13" s="1"/>
  <c r="F604" i="13"/>
  <c r="G604" i="13" s="1"/>
  <c r="H604" i="13" s="1"/>
  <c r="F607" i="13"/>
  <c r="G607" i="13" s="1"/>
  <c r="H607" i="13" s="1"/>
  <c r="F584" i="13"/>
  <c r="G584" i="13" s="1"/>
  <c r="H584" i="13" s="1"/>
  <c r="F586" i="13"/>
  <c r="G586" i="13" s="1"/>
  <c r="H586" i="13" s="1"/>
  <c r="F588" i="13"/>
  <c r="G588" i="13" s="1"/>
  <c r="H588" i="13" s="1"/>
  <c r="F592" i="13"/>
  <c r="G592" i="13" s="1"/>
  <c r="H592" i="13" s="1"/>
  <c r="F106" i="13"/>
  <c r="G106" i="13" s="1"/>
  <c r="H106" i="13" s="1"/>
  <c r="F108" i="13"/>
  <c r="G108" i="13" s="1"/>
  <c r="H108" i="13" s="1"/>
  <c r="F124" i="13"/>
  <c r="G124" i="13" s="1"/>
  <c r="H124" i="13" s="1"/>
  <c r="F130" i="13"/>
  <c r="G130" i="13" s="1"/>
  <c r="H130" i="13" s="1"/>
  <c r="F136" i="13"/>
  <c r="G136" i="13" s="1"/>
  <c r="H136" i="13" s="1"/>
  <c r="F139" i="13"/>
  <c r="G139" i="13" s="1"/>
  <c r="H139" i="13" s="1"/>
  <c r="F153" i="13"/>
  <c r="G153" i="13" s="1"/>
  <c r="H153" i="13" s="1"/>
  <c r="F155" i="13"/>
  <c r="G155" i="13" s="1"/>
  <c r="H155" i="13" s="1"/>
  <c r="F38" i="13"/>
  <c r="G38" i="13" s="1"/>
  <c r="H38" i="13" s="1"/>
  <c r="F1049" i="13"/>
  <c r="G1049" i="13" s="1"/>
  <c r="H1049" i="13" s="1"/>
  <c r="F1053" i="13"/>
  <c r="G1053" i="13" s="1"/>
  <c r="H1053" i="13" s="1"/>
  <c r="F1057" i="13"/>
  <c r="G1057" i="13" s="1"/>
  <c r="H1057" i="13" s="1"/>
  <c r="F1047" i="13"/>
  <c r="G1047" i="13" s="1"/>
  <c r="H1047" i="13" s="1"/>
  <c r="F1015" i="13"/>
  <c r="G1015" i="13" s="1"/>
  <c r="H1015" i="13" s="1"/>
  <c r="F1017" i="13"/>
  <c r="G1017" i="13" s="1"/>
  <c r="H1017" i="13" s="1"/>
  <c r="F988" i="13"/>
  <c r="G988" i="13" s="1"/>
  <c r="H988" i="13" s="1"/>
  <c r="F990" i="13"/>
  <c r="G990" i="13" s="1"/>
  <c r="H990" i="13" s="1"/>
  <c r="F992" i="13"/>
  <c r="G992" i="13" s="1"/>
  <c r="H992" i="13" s="1"/>
  <c r="F994" i="13"/>
  <c r="G994" i="13" s="1"/>
  <c r="H994" i="13" s="1"/>
  <c r="F996" i="13"/>
  <c r="G996" i="13" s="1"/>
  <c r="H996" i="13" s="1"/>
  <c r="F987" i="13"/>
  <c r="G987" i="13" s="1"/>
  <c r="H987" i="13" s="1"/>
  <c r="F913" i="13"/>
  <c r="G913" i="13" s="1"/>
  <c r="H913" i="13" s="1"/>
  <c r="F917" i="13"/>
  <c r="G917" i="13" s="1"/>
  <c r="H917" i="13" s="1"/>
  <c r="F869" i="13"/>
  <c r="G869" i="13" s="1"/>
  <c r="H869" i="13" s="1"/>
  <c r="F872" i="13"/>
  <c r="G872" i="13" s="1"/>
  <c r="H872" i="13" s="1"/>
  <c r="F867" i="13"/>
  <c r="G867" i="13" s="1"/>
  <c r="H867" i="13" s="1"/>
  <c r="F849" i="13"/>
  <c r="G849" i="13" s="1"/>
  <c r="H849" i="13" s="1"/>
  <c r="F853" i="13"/>
  <c r="G853" i="13" s="1"/>
  <c r="H853" i="13" s="1"/>
  <c r="F845" i="13"/>
  <c r="G845" i="13" s="1"/>
  <c r="H845" i="13" s="1"/>
  <c r="F819" i="13"/>
  <c r="G819" i="13" s="1"/>
  <c r="H819" i="13" s="1"/>
  <c r="F784" i="13"/>
  <c r="G784" i="13" s="1"/>
  <c r="H784" i="13" s="1"/>
  <c r="F786" i="13"/>
  <c r="G786" i="13" s="1"/>
  <c r="H786" i="13" s="1"/>
  <c r="F757" i="13"/>
  <c r="G757" i="13" s="1"/>
  <c r="H757" i="13" s="1"/>
  <c r="F763" i="13"/>
  <c r="G763" i="13" s="1"/>
  <c r="H763" i="13" s="1"/>
  <c r="F754" i="13"/>
  <c r="G754" i="13" s="1"/>
  <c r="H754" i="13" s="1"/>
  <c r="F725" i="13"/>
  <c r="G725" i="13" s="1"/>
  <c r="H725" i="13" s="1"/>
  <c r="F727" i="13"/>
  <c r="G727" i="13" s="1"/>
  <c r="H727" i="13" s="1"/>
  <c r="F709" i="13"/>
  <c r="G709" i="13" s="1"/>
  <c r="H709" i="13" s="1"/>
  <c r="F703" i="13"/>
  <c r="G703" i="13" s="1"/>
  <c r="H703" i="13" s="1"/>
  <c r="F676" i="13"/>
  <c r="G676" i="13" s="1"/>
  <c r="H676" i="13" s="1"/>
  <c r="F657" i="13"/>
  <c r="G657" i="13" s="1"/>
  <c r="H657" i="13" s="1"/>
  <c r="F602" i="13"/>
  <c r="G602" i="13" s="1"/>
  <c r="H602" i="13" s="1"/>
  <c r="F601" i="13"/>
  <c r="G601" i="13" s="1"/>
  <c r="H601" i="13" s="1"/>
  <c r="F92" i="13"/>
  <c r="G92" i="13" s="1"/>
  <c r="H92" i="13" s="1"/>
  <c r="F107" i="13"/>
  <c r="G107" i="13" s="1"/>
  <c r="H107" i="13" s="1"/>
  <c r="F123" i="13"/>
  <c r="G123" i="13" s="1"/>
  <c r="H123" i="13" s="1"/>
  <c r="F126" i="13"/>
  <c r="G126" i="13" s="1"/>
  <c r="H126" i="13" s="1"/>
  <c r="F135" i="13"/>
  <c r="G135" i="13" s="1"/>
  <c r="H135" i="13" s="1"/>
  <c r="F137" i="13"/>
  <c r="G137" i="13" s="1"/>
  <c r="H137" i="13" s="1"/>
  <c r="F152" i="13"/>
  <c r="G152" i="13" s="1"/>
  <c r="H152" i="13" s="1"/>
  <c r="F154" i="13"/>
  <c r="G154" i="13" s="1"/>
  <c r="H154" i="13" s="1"/>
  <c r="F1190" i="13"/>
  <c r="G1190" i="13" s="1"/>
  <c r="H1190" i="13" s="1"/>
  <c r="F1141" i="13"/>
  <c r="G1141" i="13" s="1"/>
  <c r="H1141" i="13" s="1"/>
  <c r="F1153" i="13"/>
  <c r="G1153" i="13" s="1"/>
  <c r="H1153" i="13" s="1"/>
  <c r="F1151" i="13"/>
  <c r="G1151" i="13" s="1"/>
  <c r="H1151" i="13" s="1"/>
  <c r="F1048" i="13"/>
  <c r="G1048" i="13" s="1"/>
  <c r="H1048" i="13" s="1"/>
  <c r="F1050" i="13"/>
  <c r="G1050" i="13" s="1"/>
  <c r="H1050" i="13" s="1"/>
  <c r="F1052" i="13"/>
  <c r="G1052" i="13" s="1"/>
  <c r="H1052" i="13" s="1"/>
  <c r="F1054" i="13"/>
  <c r="G1054" i="13" s="1"/>
  <c r="H1054" i="13" s="1"/>
  <c r="F1056" i="13"/>
  <c r="G1056" i="13" s="1"/>
  <c r="H1056" i="13" s="1"/>
  <c r="F1058" i="13"/>
  <c r="G1058" i="13" s="1"/>
  <c r="H1058" i="13" s="1"/>
  <c r="F1060" i="13"/>
  <c r="G1060" i="13" s="1"/>
  <c r="H1060" i="13" s="1"/>
  <c r="F1011" i="13"/>
  <c r="G1011" i="13" s="1"/>
  <c r="H1011" i="13" s="1"/>
  <c r="F1013" i="13"/>
  <c r="G1013" i="13" s="1"/>
  <c r="H1013" i="13" s="1"/>
  <c r="F1016" i="13"/>
  <c r="G1016" i="13" s="1"/>
  <c r="H1016" i="13" s="1"/>
  <c r="F1007" i="13"/>
  <c r="G1007" i="13" s="1"/>
  <c r="H1007" i="13" s="1"/>
  <c r="F955" i="13"/>
  <c r="G955" i="13" s="1"/>
  <c r="H955" i="13" s="1"/>
  <c r="F912" i="13"/>
  <c r="G912" i="13" s="1"/>
  <c r="H912" i="13" s="1"/>
  <c r="F914" i="13"/>
  <c r="G914" i="13" s="1"/>
  <c r="H914" i="13" s="1"/>
  <c r="F916" i="13"/>
  <c r="G916" i="13" s="1"/>
  <c r="H916" i="13" s="1"/>
  <c r="F918" i="13"/>
  <c r="G918" i="13" s="1"/>
  <c r="H918" i="13" s="1"/>
  <c r="F868" i="13"/>
  <c r="G868" i="13" s="1"/>
  <c r="H868" i="13" s="1"/>
  <c r="F875" i="13"/>
  <c r="G875" i="13" s="1"/>
  <c r="H875" i="13" s="1"/>
  <c r="F878" i="13"/>
  <c r="G878" i="13" s="1"/>
  <c r="H878" i="13" s="1"/>
  <c r="F832" i="13"/>
  <c r="G832" i="13" s="1"/>
  <c r="H832" i="13" s="1"/>
  <c r="F821" i="13"/>
  <c r="G821" i="13" s="1"/>
  <c r="H821" i="13" s="1"/>
  <c r="F779" i="13"/>
  <c r="G779" i="13" s="1"/>
  <c r="H779" i="13" s="1"/>
  <c r="F781" i="13"/>
  <c r="G781" i="13" s="1"/>
  <c r="H781" i="13" s="1"/>
  <c r="F788" i="13"/>
  <c r="G788" i="13" s="1"/>
  <c r="H788" i="13" s="1"/>
  <c r="F756" i="13"/>
  <c r="G756" i="13" s="1"/>
  <c r="H756" i="13" s="1"/>
  <c r="F758" i="13"/>
  <c r="G758" i="13" s="1"/>
  <c r="H758" i="13" s="1"/>
  <c r="F761" i="13"/>
  <c r="G761" i="13" s="1"/>
  <c r="H761" i="13" s="1"/>
  <c r="F765" i="13"/>
  <c r="G765" i="13" s="1"/>
  <c r="H765" i="13" s="1"/>
  <c r="F767" i="13"/>
  <c r="G767" i="13" s="1"/>
  <c r="H767" i="13" s="1"/>
  <c r="F724" i="13"/>
  <c r="G724" i="13" s="1"/>
  <c r="H724" i="13" s="1"/>
  <c r="F704" i="13"/>
  <c r="G704" i="13" s="1"/>
  <c r="H704" i="13" s="1"/>
  <c r="F710" i="13"/>
  <c r="G710" i="13" s="1"/>
  <c r="H710" i="13" s="1"/>
  <c r="F674" i="13"/>
  <c r="G674" i="13" s="1"/>
  <c r="H674" i="13" s="1"/>
  <c r="F656" i="13"/>
  <c r="G656" i="13" s="1"/>
  <c r="H656" i="13" s="1"/>
  <c r="F655" i="13"/>
  <c r="G655" i="13" s="1"/>
  <c r="H655" i="13" s="1"/>
  <c r="F606" i="13"/>
  <c r="G606" i="13" s="1"/>
  <c r="H606" i="13" s="1"/>
  <c r="F46" i="13"/>
  <c r="G46" i="13" s="1"/>
  <c r="H46" i="13" s="1"/>
  <c r="F49" i="13"/>
  <c r="G49" i="13" s="1"/>
  <c r="H49" i="13" s="1"/>
  <c r="F51" i="13"/>
  <c r="G51" i="13" s="1"/>
  <c r="H51" i="13" s="1"/>
  <c r="F53" i="13"/>
  <c r="G53" i="13" s="1"/>
  <c r="H53" i="13" s="1"/>
  <c r="F59" i="13"/>
  <c r="G59" i="13" s="1"/>
  <c r="H59" i="13" s="1"/>
  <c r="F66" i="13"/>
  <c r="G66" i="13" s="1"/>
  <c r="H66" i="13" s="1"/>
  <c r="F69" i="13"/>
  <c r="G69" i="13" s="1"/>
  <c r="H69" i="13" s="1"/>
  <c r="F71" i="13"/>
  <c r="G71" i="13" s="1"/>
  <c r="H71" i="13" s="1"/>
  <c r="F73" i="13"/>
  <c r="G73" i="13" s="1"/>
  <c r="H73" i="13" s="1"/>
  <c r="F75" i="13"/>
  <c r="G75" i="13" s="1"/>
  <c r="H75" i="13" s="1"/>
  <c r="F77" i="13"/>
  <c r="G77" i="13" s="1"/>
  <c r="H77" i="13" s="1"/>
  <c r="F89" i="13"/>
  <c r="G89" i="13" s="1"/>
  <c r="H89" i="13" s="1"/>
  <c r="F91" i="13"/>
  <c r="G91" i="13" s="1"/>
  <c r="H91" i="13" s="1"/>
  <c r="F110" i="13"/>
  <c r="G110" i="13" s="1"/>
  <c r="H110" i="13" s="1"/>
  <c r="F112" i="13"/>
  <c r="G112" i="13" s="1"/>
  <c r="H112" i="13" s="1"/>
  <c r="F132" i="13"/>
  <c r="G132" i="13" s="1"/>
  <c r="H132" i="13" s="1"/>
  <c r="F134" i="13"/>
  <c r="G134" i="13" s="1"/>
  <c r="H134" i="13" s="1"/>
  <c r="F141" i="13"/>
  <c r="G141" i="13" s="1"/>
  <c r="H141" i="13" s="1"/>
  <c r="F151" i="13"/>
  <c r="G151" i="13" s="1"/>
  <c r="H151" i="13" s="1"/>
  <c r="F360" i="4"/>
  <c r="F318" i="4"/>
  <c r="F300" i="4"/>
  <c r="F1149" i="222"/>
  <c r="F1078" i="222"/>
  <c r="F974" i="222"/>
  <c r="F938" i="222"/>
  <c r="F891" i="222"/>
  <c r="F847" i="222"/>
  <c r="F807" i="222"/>
  <c r="F773" i="222"/>
  <c r="F719" i="222"/>
  <c r="F618" i="222"/>
  <c r="F553" i="222"/>
  <c r="F323" i="222"/>
  <c r="F11" i="222"/>
  <c r="F163" i="222"/>
  <c r="F910" i="13"/>
  <c r="F219" i="219"/>
  <c r="F191" i="219"/>
  <c r="F165" i="219"/>
  <c r="F81" i="219"/>
  <c r="F8" i="219"/>
  <c r="F56" i="219" s="1"/>
  <c r="G56" i="219" s="1"/>
  <c r="H56" i="219" s="1"/>
  <c r="F10" i="4"/>
  <c r="F1117" i="4"/>
  <c r="F1091" i="4"/>
  <c r="F1050" i="4"/>
  <c r="F1150" i="13"/>
  <c r="F1006" i="13"/>
  <c r="F1199" i="13"/>
  <c r="F116" i="14"/>
  <c r="F364" i="15"/>
  <c r="F11" i="19"/>
  <c r="F25" i="19"/>
  <c r="F27" i="19" s="1"/>
  <c r="G27" i="19" s="1"/>
  <c r="H27" i="19" s="1"/>
  <c r="F36" i="19"/>
  <c r="F51" i="19"/>
  <c r="F65" i="19"/>
  <c r="F66" i="19" s="1"/>
  <c r="G66" i="19" s="1"/>
  <c r="H66" i="19" s="1"/>
  <c r="F76" i="19"/>
  <c r="F99" i="19"/>
  <c r="F101" i="19" s="1"/>
  <c r="G101" i="19" s="1"/>
  <c r="H101" i="19" s="1"/>
  <c r="F1291" i="19"/>
  <c r="F35" i="4"/>
  <c r="F92" i="4"/>
  <c r="F106" i="4"/>
  <c r="F134" i="4"/>
  <c r="F157" i="4"/>
  <c r="F203" i="4"/>
  <c r="F222" i="4"/>
  <c r="F253" i="4"/>
  <c r="F271" i="4"/>
  <c r="F379" i="4"/>
  <c r="F411" i="4"/>
  <c r="F429" i="4"/>
  <c r="F466" i="4"/>
  <c r="F485" i="4"/>
  <c r="F521" i="4"/>
  <c r="F543" i="4"/>
  <c r="F584" i="4"/>
  <c r="F603" i="4"/>
  <c r="F640" i="4"/>
  <c r="F672" i="4"/>
  <c r="F694" i="4"/>
  <c r="F713" i="4"/>
  <c r="F731" i="4"/>
  <c r="F744" i="4"/>
  <c r="F757" i="4"/>
  <c r="F785" i="4"/>
  <c r="F802" i="4"/>
  <c r="F833" i="4"/>
  <c r="F850" i="4"/>
  <c r="F883" i="4"/>
  <c r="F898" i="4"/>
  <c r="F960" i="4"/>
  <c r="F974" i="4"/>
  <c r="F1013" i="4"/>
  <c r="F1036" i="4"/>
  <c r="F1078" i="4"/>
  <c r="F1104" i="4"/>
  <c r="F1699" i="4"/>
  <c r="F11" i="15"/>
  <c r="F1831" i="15" s="1"/>
  <c r="G1831" i="15" s="1"/>
  <c r="H1831" i="15" s="1"/>
  <c r="F182" i="15"/>
  <c r="F222" i="15"/>
  <c r="F269" i="15"/>
  <c r="F295" i="15"/>
  <c r="F381" i="15"/>
  <c r="F423" i="15"/>
  <c r="F443" i="15"/>
  <c r="F483" i="15"/>
  <c r="F499" i="15"/>
  <c r="F531" i="15"/>
  <c r="F547" i="15"/>
  <c r="F579" i="15"/>
  <c r="F594" i="15"/>
  <c r="F624" i="15"/>
  <c r="F637" i="15"/>
  <c r="F701" i="15"/>
  <c r="F727" i="15"/>
  <c r="F790" i="15"/>
  <c r="F816" i="15"/>
  <c r="F880" i="15"/>
  <c r="F898" i="15"/>
  <c r="F935" i="15"/>
  <c r="F1340" i="15"/>
  <c r="F1017" i="15"/>
  <c r="F1815" i="15"/>
  <c r="F1878" i="15"/>
  <c r="F1988" i="15"/>
  <c r="F2085" i="15"/>
  <c r="F2279" i="15"/>
  <c r="F2365" i="15"/>
  <c r="F2535" i="15"/>
  <c r="F2599" i="15"/>
  <c r="F2723" i="15"/>
  <c r="F242" i="14"/>
  <c r="G242" i="14" s="1"/>
  <c r="H242" i="14" s="1"/>
  <c r="F179" i="14"/>
  <c r="F235" i="14"/>
  <c r="F269" i="14"/>
  <c r="F282" i="14"/>
  <c r="F295" i="14"/>
  <c r="F307" i="14"/>
  <c r="F323" i="14"/>
  <c r="F337" i="14"/>
  <c r="F352" i="14"/>
  <c r="F367" i="14"/>
  <c r="F368" i="14" s="1"/>
  <c r="G368" i="14" s="1"/>
  <c r="H368" i="14" s="1"/>
  <c r="F377" i="14"/>
  <c r="F378" i="14" s="1"/>
  <c r="G378" i="14" s="1"/>
  <c r="H378" i="14" s="1"/>
  <c r="F389" i="14"/>
  <c r="F390" i="14" s="1"/>
  <c r="G390" i="14" s="1"/>
  <c r="H390" i="14" s="1"/>
  <c r="F400" i="14"/>
  <c r="F401" i="14" s="1"/>
  <c r="G401" i="14" s="1"/>
  <c r="H401" i="14" s="1"/>
  <c r="F411" i="14"/>
  <c r="F412" i="14" s="1"/>
  <c r="G412" i="14" s="1"/>
  <c r="H412" i="14" s="1"/>
  <c r="F423" i="14"/>
  <c r="F424" i="14" s="1"/>
  <c r="G424" i="14" s="1"/>
  <c r="H424" i="14" s="1"/>
  <c r="F435" i="14"/>
  <c r="F436" i="14" s="1"/>
  <c r="G436" i="14" s="1"/>
  <c r="H436" i="14" s="1"/>
  <c r="F446" i="14"/>
  <c r="F447" i="14" s="1"/>
  <c r="G447" i="14" s="1"/>
  <c r="H447" i="14" s="1"/>
  <c r="F458" i="14"/>
  <c r="F459" i="14" s="1"/>
  <c r="G459" i="14" s="1"/>
  <c r="H459" i="14" s="1"/>
  <c r="F1361" i="14"/>
  <c r="F296" i="13"/>
  <c r="F581" i="13"/>
  <c r="F600" i="13"/>
  <c r="F654" i="13"/>
  <c r="F670" i="13"/>
  <c r="F702" i="13"/>
  <c r="F719" i="13"/>
  <c r="F753" i="13"/>
  <c r="F777" i="13"/>
  <c r="F817" i="13"/>
  <c r="F831" i="13"/>
  <c r="F844" i="13"/>
  <c r="F866" i="13"/>
  <c r="F953" i="13"/>
  <c r="F964" i="13"/>
  <c r="F986" i="13"/>
  <c r="F1046" i="13"/>
  <c r="F1092" i="13"/>
  <c r="F1137" i="13"/>
  <c r="F1177" i="13"/>
  <c r="F1189" i="13"/>
  <c r="F10" i="12"/>
  <c r="F53" i="12"/>
  <c r="F88" i="12"/>
  <c r="F221" i="12"/>
  <c r="F338" i="12"/>
  <c r="F440" i="12"/>
  <c r="F468" i="12"/>
  <c r="F494" i="12"/>
  <c r="F526" i="12"/>
  <c r="F548" i="12"/>
  <c r="F572" i="12"/>
  <c r="F590" i="12"/>
  <c r="F634" i="12"/>
  <c r="F690" i="12"/>
  <c r="F749" i="12"/>
  <c r="F775" i="12"/>
  <c r="F801" i="12"/>
  <c r="F827" i="12"/>
  <c r="F882" i="12"/>
  <c r="F906" i="12"/>
  <c r="F930" i="12"/>
  <c r="F952" i="12"/>
  <c r="F976" i="12"/>
  <c r="F1073" i="12"/>
  <c r="F1093" i="12"/>
  <c r="F1984" i="12"/>
  <c r="F11" i="1"/>
  <c r="F40" i="1"/>
  <c r="F134" i="1"/>
  <c r="F164" i="1"/>
  <c r="F272" i="1"/>
  <c r="F359" i="1"/>
  <c r="F379" i="1"/>
  <c r="F439" i="1"/>
  <c r="F459" i="1"/>
  <c r="F519" i="1"/>
  <c r="F537" i="1"/>
  <c r="F573" i="1"/>
  <c r="F585" i="1"/>
  <c r="F612" i="1"/>
  <c r="F716" i="1"/>
  <c r="F820" i="1"/>
  <c r="F831" i="1"/>
  <c r="F854" i="1"/>
  <c r="F957" i="1"/>
  <c r="F971" i="1"/>
  <c r="F985" i="1"/>
  <c r="F1003" i="1"/>
  <c r="F1039" i="1"/>
  <c r="F1057" i="1"/>
  <c r="F1187" i="1"/>
  <c r="F1203" i="1"/>
  <c r="F1235" i="1"/>
  <c r="F1251" i="1"/>
  <c r="F1283" i="1"/>
  <c r="F1297" i="1"/>
  <c r="F1325" i="1"/>
  <c r="F1411" i="1"/>
  <c r="F1583" i="1"/>
  <c r="F1669" i="1"/>
  <c r="F1840" i="1"/>
  <c r="F1916" i="1"/>
  <c r="F2023" i="1"/>
  <c r="F2034" i="1"/>
  <c r="F2056" i="1"/>
  <c r="F2788" i="1" l="1"/>
  <c r="G2788" i="1" s="1"/>
  <c r="H2788" i="1" s="1"/>
  <c r="F2787" i="1"/>
  <c r="G2787" i="1" s="1"/>
  <c r="H2787" i="1" s="1"/>
  <c r="F2763" i="1"/>
  <c r="G2763" i="1" s="1"/>
  <c r="H2763" i="1" s="1"/>
  <c r="F2755" i="1"/>
  <c r="G2755" i="1" s="1"/>
  <c r="H2755" i="1" s="1"/>
  <c r="F2735" i="1"/>
  <c r="G2735" i="1" s="1"/>
  <c r="H2735" i="1" s="1"/>
  <c r="F2728" i="1"/>
  <c r="G2728" i="1" s="1"/>
  <c r="H2728" i="1" s="1"/>
  <c r="F2705" i="1"/>
  <c r="G2705" i="1" s="1"/>
  <c r="H2705" i="1" s="1"/>
  <c r="F2736" i="1"/>
  <c r="G2736" i="1" s="1"/>
  <c r="H2736" i="1" s="1"/>
  <c r="F815" i="12"/>
  <c r="G815" i="12" s="1"/>
  <c r="H815" i="12" s="1"/>
  <c r="F271" i="12"/>
  <c r="G271" i="12" s="1"/>
  <c r="H271" i="12" s="1"/>
  <c r="F1269" i="222"/>
  <c r="G1269" i="222" s="1"/>
  <c r="H1269" i="222" s="1"/>
  <c r="F1267" i="222"/>
  <c r="G1267" i="222" s="1"/>
  <c r="H1267" i="222" s="1"/>
  <c r="F1265" i="222"/>
  <c r="G1265" i="222" s="1"/>
  <c r="H1265" i="222" s="1"/>
  <c r="F1268" i="222"/>
  <c r="G1268" i="222" s="1"/>
  <c r="H1268" i="222" s="1"/>
  <c r="F1266" i="222"/>
  <c r="G1266" i="222" s="1"/>
  <c r="H1266" i="222" s="1"/>
  <c r="F663" i="4"/>
  <c r="G663" i="4" s="1"/>
  <c r="H663" i="4" s="1"/>
  <c r="F662" i="4"/>
  <c r="G662" i="4" s="1"/>
  <c r="H662" i="4" s="1"/>
  <c r="F661" i="4"/>
  <c r="G661" i="4" s="1"/>
  <c r="H661" i="4" s="1"/>
  <c r="F84" i="4"/>
  <c r="G84" i="4" s="1"/>
  <c r="H84" i="4" s="1"/>
  <c r="F83" i="4"/>
  <c r="G83" i="4" s="1"/>
  <c r="H83" i="4" s="1"/>
  <c r="F82" i="4"/>
  <c r="G82" i="4" s="1"/>
  <c r="H82" i="4" s="1"/>
  <c r="F81" i="4"/>
  <c r="G81" i="4" s="1"/>
  <c r="H81" i="4" s="1"/>
  <c r="F80" i="4"/>
  <c r="G80" i="4" s="1"/>
  <c r="H80" i="4" s="1"/>
  <c r="F79" i="4"/>
  <c r="G79" i="4" s="1"/>
  <c r="H79" i="4" s="1"/>
  <c r="F78" i="4"/>
  <c r="G78" i="4" s="1"/>
  <c r="H78" i="4" s="1"/>
  <c r="F352" i="4"/>
  <c r="G352" i="4" s="1"/>
  <c r="H352" i="4" s="1"/>
  <c r="F351" i="4"/>
  <c r="G351" i="4" s="1"/>
  <c r="H351" i="4" s="1"/>
  <c r="F350" i="4"/>
  <c r="G350" i="4" s="1"/>
  <c r="H350" i="4" s="1"/>
  <c r="F349" i="4"/>
  <c r="G349" i="4" s="1"/>
  <c r="H349" i="4" s="1"/>
  <c r="F348" i="4"/>
  <c r="G348" i="4" s="1"/>
  <c r="H348" i="4" s="1"/>
  <c r="F347" i="4"/>
  <c r="G347" i="4" s="1"/>
  <c r="H347" i="4" s="1"/>
  <c r="F346" i="4"/>
  <c r="G346" i="4" s="1"/>
  <c r="H346" i="4" s="1"/>
  <c r="F1255" i="222"/>
  <c r="G1255" i="222" s="1"/>
  <c r="H1255" i="222" s="1"/>
  <c r="F1254" i="222"/>
  <c r="G1254" i="222" s="1"/>
  <c r="H1254" i="222" s="1"/>
  <c r="F1253" i="222"/>
  <c r="G1253" i="222" s="1"/>
  <c r="H1253" i="222" s="1"/>
  <c r="F1252" i="222"/>
  <c r="G1252" i="222" s="1"/>
  <c r="H1252" i="222" s="1"/>
  <c r="F1251" i="222"/>
  <c r="G1251" i="222" s="1"/>
  <c r="H1251" i="222" s="1"/>
  <c r="F1169" i="222"/>
  <c r="G1169" i="222" s="1"/>
  <c r="H1169" i="222" s="1"/>
  <c r="F1111" i="222"/>
  <c r="G1111" i="222" s="1"/>
  <c r="H1111" i="222" s="1"/>
  <c r="F1080" i="222"/>
  <c r="G1080" i="222" s="1"/>
  <c r="H1080" i="222" s="1"/>
  <c r="F1079" i="222"/>
  <c r="G1079" i="222" s="1"/>
  <c r="H1079" i="222" s="1"/>
  <c r="F1358" i="15"/>
  <c r="G1358" i="15" s="1"/>
  <c r="H1358" i="15" s="1"/>
  <c r="F1355" i="15"/>
  <c r="G1355" i="15" s="1"/>
  <c r="H1355" i="15" s="1"/>
  <c r="F808" i="15"/>
  <c r="G808" i="15" s="1"/>
  <c r="H808" i="15" s="1"/>
  <c r="F791" i="15"/>
  <c r="G791" i="15" s="1"/>
  <c r="H791" i="15" s="1"/>
  <c r="F807" i="15"/>
  <c r="G807" i="15" s="1"/>
  <c r="H807" i="15" s="1"/>
  <c r="F804" i="15"/>
  <c r="G804" i="15" s="1"/>
  <c r="H804" i="15" s="1"/>
  <c r="F719" i="15"/>
  <c r="G719" i="15" s="1"/>
  <c r="H719" i="15" s="1"/>
  <c r="F718" i="15"/>
  <c r="G718" i="15" s="1"/>
  <c r="H718" i="15" s="1"/>
  <c r="F702" i="15"/>
  <c r="G702" i="15" s="1"/>
  <c r="H702" i="15" s="1"/>
  <c r="F715" i="15"/>
  <c r="G715" i="15" s="1"/>
  <c r="H715" i="15" s="1"/>
  <c r="F40" i="15"/>
  <c r="G40" i="15" s="1"/>
  <c r="H40" i="15" s="1"/>
  <c r="F114" i="15"/>
  <c r="G114" i="15" s="1"/>
  <c r="H114" i="15" s="1"/>
  <c r="F112" i="15"/>
  <c r="G112" i="15" s="1"/>
  <c r="H112" i="15" s="1"/>
  <c r="F100" i="15"/>
  <c r="G100" i="15" s="1"/>
  <c r="H100" i="15" s="1"/>
  <c r="F2347" i="1"/>
  <c r="G2347" i="1" s="1"/>
  <c r="H2347" i="1" s="1"/>
  <c r="F2358" i="1"/>
  <c r="G2358" i="1" s="1"/>
  <c r="H2358" i="1" s="1"/>
  <c r="F2357" i="1"/>
  <c r="G2357" i="1" s="1"/>
  <c r="H2357" i="1" s="1"/>
  <c r="F2356" i="1"/>
  <c r="G2356" i="1" s="1"/>
  <c r="H2356" i="1" s="1"/>
  <c r="F2371" i="1"/>
  <c r="G2371" i="1" s="1"/>
  <c r="H2371" i="1" s="1"/>
  <c r="F2355" i="1"/>
  <c r="G2355" i="1" s="1"/>
  <c r="H2355" i="1" s="1"/>
  <c r="F2370" i="1"/>
  <c r="G2370" i="1" s="1"/>
  <c r="H2370" i="1" s="1"/>
  <c r="F2369" i="1"/>
  <c r="G2369" i="1" s="1"/>
  <c r="H2369" i="1" s="1"/>
  <c r="F2368" i="1"/>
  <c r="G2368" i="1" s="1"/>
  <c r="H2368" i="1" s="1"/>
  <c r="F2367" i="1"/>
  <c r="G2367" i="1" s="1"/>
  <c r="H2367" i="1" s="1"/>
  <c r="F2364" i="1"/>
  <c r="G2364" i="1" s="1"/>
  <c r="H2364" i="1" s="1"/>
  <c r="F2363" i="1"/>
  <c r="G2363" i="1" s="1"/>
  <c r="H2363" i="1" s="1"/>
  <c r="F2362" i="1"/>
  <c r="G2362" i="1" s="1"/>
  <c r="H2362" i="1" s="1"/>
  <c r="F2361" i="1"/>
  <c r="G2361" i="1" s="1"/>
  <c r="H2361" i="1" s="1"/>
  <c r="F2359" i="1"/>
  <c r="G2359" i="1" s="1"/>
  <c r="H2359" i="1" s="1"/>
  <c r="F2373" i="1"/>
  <c r="G2373" i="1" s="1"/>
  <c r="H2373" i="1" s="1"/>
  <c r="F2354" i="1"/>
  <c r="G2354" i="1" s="1"/>
  <c r="H2354" i="1" s="1"/>
  <c r="F2353" i="1"/>
  <c r="G2353" i="1" s="1"/>
  <c r="H2353" i="1" s="1"/>
  <c r="F2352" i="1"/>
  <c r="G2352" i="1" s="1"/>
  <c r="H2352" i="1" s="1"/>
  <c r="F2372" i="1"/>
  <c r="G2372" i="1" s="1"/>
  <c r="H2372" i="1" s="1"/>
  <c r="F2366" i="1"/>
  <c r="G2366" i="1" s="1"/>
  <c r="H2366" i="1" s="1"/>
  <c r="F2365" i="1"/>
  <c r="G2365" i="1" s="1"/>
  <c r="H2365" i="1" s="1"/>
  <c r="F2360" i="1"/>
  <c r="G2360" i="1" s="1"/>
  <c r="H2360" i="1" s="1"/>
  <c r="F1178" i="1"/>
  <c r="G1178" i="1" s="1"/>
  <c r="H1178" i="1" s="1"/>
  <c r="F1111" i="1"/>
  <c r="G1111" i="1" s="1"/>
  <c r="H1111" i="1" s="1"/>
  <c r="F1176" i="1"/>
  <c r="G1176" i="1" s="1"/>
  <c r="H1176" i="1" s="1"/>
  <c r="F1175" i="1"/>
  <c r="G1175" i="1" s="1"/>
  <c r="H1175" i="1" s="1"/>
  <c r="F1102" i="1"/>
  <c r="G1102" i="1" s="1"/>
  <c r="H1102" i="1" s="1"/>
  <c r="F1101" i="1"/>
  <c r="G1101" i="1" s="1"/>
  <c r="H1101" i="1" s="1"/>
  <c r="F1120" i="1"/>
  <c r="G1120" i="1" s="1"/>
  <c r="H1120" i="1" s="1"/>
  <c r="F1097" i="1"/>
  <c r="G1097" i="1" s="1"/>
  <c r="H1097" i="1" s="1"/>
  <c r="F1096" i="1"/>
  <c r="G1096" i="1" s="1"/>
  <c r="H1096" i="1" s="1"/>
  <c r="F1116" i="1"/>
  <c r="G1116" i="1" s="1"/>
  <c r="H1116" i="1" s="1"/>
  <c r="F1114" i="1"/>
  <c r="G1114" i="1" s="1"/>
  <c r="H1114" i="1" s="1"/>
  <c r="F1177" i="1"/>
  <c r="G1177" i="1" s="1"/>
  <c r="H1177" i="1" s="1"/>
  <c r="F1107" i="1"/>
  <c r="G1107" i="1" s="1"/>
  <c r="H1107" i="1" s="1"/>
  <c r="F1118" i="1"/>
  <c r="G1118" i="1" s="1"/>
  <c r="H1118" i="1" s="1"/>
  <c r="F1094" i="1"/>
  <c r="G1094" i="1" s="1"/>
  <c r="H1094" i="1" s="1"/>
  <c r="F1113" i="1"/>
  <c r="G1113" i="1" s="1"/>
  <c r="H1113" i="1" s="1"/>
  <c r="F1103" i="1"/>
  <c r="G1103" i="1" s="1"/>
  <c r="H1103" i="1" s="1"/>
  <c r="F1099" i="1"/>
  <c r="G1099" i="1" s="1"/>
  <c r="H1099" i="1" s="1"/>
  <c r="F1098" i="1"/>
  <c r="G1098" i="1" s="1"/>
  <c r="H1098" i="1" s="1"/>
  <c r="F1119" i="1"/>
  <c r="G1119" i="1" s="1"/>
  <c r="H1119" i="1" s="1"/>
  <c r="F1095" i="1"/>
  <c r="G1095" i="1" s="1"/>
  <c r="H1095" i="1" s="1"/>
  <c r="F1115" i="1"/>
  <c r="G1115" i="1" s="1"/>
  <c r="H1115" i="1" s="1"/>
  <c r="F1100" i="1"/>
  <c r="G1100" i="1" s="1"/>
  <c r="H1100" i="1" s="1"/>
  <c r="F1117" i="1"/>
  <c r="G1117" i="1" s="1"/>
  <c r="H1117" i="1" s="1"/>
  <c r="F1112" i="1"/>
  <c r="G1112" i="1" s="1"/>
  <c r="H1112" i="1" s="1"/>
  <c r="F2727" i="1"/>
  <c r="G2727" i="1" s="1"/>
  <c r="H2727" i="1" s="1"/>
  <c r="F2717" i="1"/>
  <c r="G2717" i="1" s="1"/>
  <c r="H2717" i="1" s="1"/>
  <c r="F2710" i="1"/>
  <c r="G2710" i="1" s="1"/>
  <c r="H2710" i="1" s="1"/>
  <c r="F2704" i="1"/>
  <c r="G2704" i="1" s="1"/>
  <c r="H2704" i="1" s="1"/>
  <c r="F2719" i="1"/>
  <c r="G2719" i="1" s="1"/>
  <c r="H2719" i="1" s="1"/>
  <c r="F2711" i="1"/>
  <c r="G2711" i="1" s="1"/>
  <c r="H2711" i="1" s="1"/>
  <c r="F2709" i="1"/>
  <c r="G2709" i="1" s="1"/>
  <c r="H2709" i="1" s="1"/>
  <c r="F2718" i="1"/>
  <c r="G2718" i="1" s="1"/>
  <c r="H2718" i="1" s="1"/>
  <c r="F2118" i="1"/>
  <c r="G2118" i="1" s="1"/>
  <c r="H2118" i="1" s="1"/>
  <c r="F1963" i="1"/>
  <c r="G1963" i="1" s="1"/>
  <c r="H1963" i="1" s="1"/>
  <c r="J1963" i="1" s="1"/>
  <c r="F1856" i="1"/>
  <c r="G1856" i="1" s="1"/>
  <c r="H1856" i="1" s="1"/>
  <c r="F2057" i="1"/>
  <c r="G2057" i="1" s="1"/>
  <c r="H2057" i="1" s="1"/>
  <c r="F1929" i="1"/>
  <c r="G1929" i="1" s="1"/>
  <c r="H1929" i="1" s="1"/>
  <c r="J1929" i="1" s="1"/>
  <c r="F42" i="15"/>
  <c r="G42" i="15" s="1"/>
  <c r="H42" i="15" s="1"/>
  <c r="F63" i="15"/>
  <c r="G63" i="15" s="1"/>
  <c r="H63" i="15" s="1"/>
  <c r="F64" i="15"/>
  <c r="G64" i="15" s="1"/>
  <c r="H64" i="15" s="1"/>
  <c r="F1164" i="1"/>
  <c r="G1164" i="1" s="1"/>
  <c r="H1164" i="1" s="1"/>
  <c r="J1164" i="1" s="1"/>
  <c r="F1165" i="1"/>
  <c r="G1165" i="1" s="1"/>
  <c r="H1165" i="1" s="1"/>
  <c r="J1165" i="1" s="1"/>
  <c r="F1156" i="1"/>
  <c r="G1156" i="1" s="1"/>
  <c r="H1156" i="1" s="1"/>
  <c r="J1156" i="1" s="1"/>
  <c r="F1160" i="1"/>
  <c r="G1160" i="1" s="1"/>
  <c r="H1160" i="1" s="1"/>
  <c r="J1160" i="1" s="1"/>
  <c r="F1155" i="1"/>
  <c r="G1155" i="1" s="1"/>
  <c r="H1155" i="1" s="1"/>
  <c r="J1155" i="1" s="1"/>
  <c r="F1159" i="1"/>
  <c r="G1159" i="1" s="1"/>
  <c r="H1159" i="1" s="1"/>
  <c r="J1159" i="1" s="1"/>
  <c r="F1163" i="1"/>
  <c r="G1163" i="1" s="1"/>
  <c r="H1163" i="1" s="1"/>
  <c r="J1163" i="1" s="1"/>
  <c r="F1158" i="1"/>
  <c r="G1158" i="1" s="1"/>
  <c r="H1158" i="1" s="1"/>
  <c r="J1158" i="1" s="1"/>
  <c r="F1162" i="1"/>
  <c r="G1162" i="1" s="1"/>
  <c r="H1162" i="1" s="1"/>
  <c r="J1162" i="1" s="1"/>
  <c r="F1157" i="1"/>
  <c r="G1157" i="1" s="1"/>
  <c r="H1157" i="1" s="1"/>
  <c r="J1157" i="1" s="1"/>
  <c r="F1161" i="1"/>
  <c r="G1161" i="1" s="1"/>
  <c r="H1161" i="1" s="1"/>
  <c r="J1161" i="1" s="1"/>
  <c r="F1145" i="1"/>
  <c r="G1145" i="1" s="1"/>
  <c r="H1145" i="1" s="1"/>
  <c r="J1145" i="1" s="1"/>
  <c r="F1144" i="1"/>
  <c r="G1144" i="1" s="1"/>
  <c r="H1144" i="1" s="1"/>
  <c r="J1144" i="1" s="1"/>
  <c r="F1135" i="1"/>
  <c r="G1135" i="1" s="1"/>
  <c r="H1135" i="1" s="1"/>
  <c r="J1135" i="1" s="1"/>
  <c r="F1139" i="1"/>
  <c r="G1139" i="1" s="1"/>
  <c r="H1139" i="1" s="1"/>
  <c r="J1139" i="1" s="1"/>
  <c r="F1143" i="1"/>
  <c r="G1143" i="1" s="1"/>
  <c r="H1143" i="1" s="1"/>
  <c r="J1143" i="1" s="1"/>
  <c r="F1138" i="1"/>
  <c r="G1138" i="1" s="1"/>
  <c r="H1138" i="1" s="1"/>
  <c r="J1138" i="1" s="1"/>
  <c r="F1142" i="1"/>
  <c r="G1142" i="1" s="1"/>
  <c r="H1142" i="1" s="1"/>
  <c r="J1142" i="1" s="1"/>
  <c r="F1137" i="1"/>
  <c r="G1137" i="1" s="1"/>
  <c r="H1137" i="1" s="1"/>
  <c r="J1137" i="1" s="1"/>
  <c r="F1141" i="1"/>
  <c r="G1141" i="1" s="1"/>
  <c r="H1141" i="1" s="1"/>
  <c r="J1141" i="1" s="1"/>
  <c r="F1136" i="1"/>
  <c r="G1136" i="1" s="1"/>
  <c r="H1136" i="1" s="1"/>
  <c r="J1136" i="1" s="1"/>
  <c r="F1140" i="1"/>
  <c r="G1140" i="1" s="1"/>
  <c r="H1140" i="1" s="1"/>
  <c r="J1140" i="1" s="1"/>
  <c r="F1123" i="1"/>
  <c r="G1123" i="1" s="1"/>
  <c r="H1123" i="1" s="1"/>
  <c r="F1122" i="1"/>
  <c r="G1122" i="1" s="1"/>
  <c r="H1122" i="1" s="1"/>
  <c r="F1109" i="1"/>
  <c r="G1109" i="1" s="1"/>
  <c r="H1109" i="1" s="1"/>
  <c r="F1106" i="1"/>
  <c r="G1106" i="1" s="1"/>
  <c r="H1106" i="1" s="1"/>
  <c r="F1104" i="1"/>
  <c r="G1104" i="1" s="1"/>
  <c r="H1104" i="1" s="1"/>
  <c r="F1125" i="1"/>
  <c r="G1125" i="1" s="1"/>
  <c r="H1125" i="1" s="1"/>
  <c r="F1124" i="1"/>
  <c r="G1124" i="1" s="1"/>
  <c r="H1124" i="1" s="1"/>
  <c r="F1121" i="1"/>
  <c r="G1121" i="1" s="1"/>
  <c r="H1121" i="1" s="1"/>
  <c r="F1110" i="1"/>
  <c r="G1110" i="1" s="1"/>
  <c r="H1110" i="1" s="1"/>
  <c r="F1108" i="1"/>
  <c r="G1108" i="1" s="1"/>
  <c r="H1108" i="1" s="1"/>
  <c r="F1105" i="1"/>
  <c r="G1105" i="1" s="1"/>
  <c r="H1105" i="1" s="1"/>
  <c r="F2349" i="1"/>
  <c r="G2349" i="1" s="1"/>
  <c r="H2349" i="1" s="1"/>
  <c r="F2348" i="1"/>
  <c r="G2348" i="1" s="1"/>
  <c r="H2348" i="1" s="1"/>
  <c r="F2351" i="1"/>
  <c r="G2351" i="1" s="1"/>
  <c r="H2351" i="1" s="1"/>
  <c r="F2350" i="1"/>
  <c r="G2350" i="1" s="1"/>
  <c r="H2350" i="1" s="1"/>
  <c r="F353" i="15"/>
  <c r="G353" i="15" s="1"/>
  <c r="H353" i="15" s="1"/>
  <c r="F951" i="4"/>
  <c r="G951" i="4" s="1"/>
  <c r="H951" i="4" s="1"/>
  <c r="F950" i="4"/>
  <c r="G950" i="4" s="1"/>
  <c r="H950" i="4" s="1"/>
  <c r="F952" i="4"/>
  <c r="G952" i="4" s="1"/>
  <c r="H952" i="4" s="1"/>
  <c r="F941" i="4"/>
  <c r="G941" i="4" s="1"/>
  <c r="H941" i="4" s="1"/>
  <c r="F940" i="4"/>
  <c r="G940" i="4" s="1"/>
  <c r="H940" i="4" s="1"/>
  <c r="F931" i="4"/>
  <c r="G931" i="4" s="1"/>
  <c r="H931" i="4" s="1"/>
  <c r="F930" i="4"/>
  <c r="G930" i="4" s="1"/>
  <c r="H930" i="4" s="1"/>
  <c r="F929" i="4"/>
  <c r="G929" i="4" s="1"/>
  <c r="H929" i="4" s="1"/>
  <c r="F172" i="4"/>
  <c r="G172" i="4" s="1"/>
  <c r="H172" i="4" s="1"/>
  <c r="F1325" i="222"/>
  <c r="G1325" i="222" s="1"/>
  <c r="H1325" i="222" s="1"/>
  <c r="F1324" i="222"/>
  <c r="G1324" i="222" s="1"/>
  <c r="H1324" i="222" s="1"/>
  <c r="F1326" i="222"/>
  <c r="G1326" i="222" s="1"/>
  <c r="H1326" i="222" s="1"/>
  <c r="G572" i="13"/>
  <c r="H572" i="13" s="1"/>
  <c r="G539" i="13"/>
  <c r="H539" i="13" s="1"/>
  <c r="G507" i="13"/>
  <c r="H507" i="13" s="1"/>
  <c r="G473" i="13"/>
  <c r="H473" i="13" s="1"/>
  <c r="G554" i="13"/>
  <c r="H554" i="13" s="1"/>
  <c r="G488" i="13"/>
  <c r="H488" i="13" s="1"/>
  <c r="G571" i="13"/>
  <c r="H571" i="13" s="1"/>
  <c r="G497" i="13"/>
  <c r="H497" i="13" s="1"/>
  <c r="G567" i="13"/>
  <c r="H567" i="13" s="1"/>
  <c r="G534" i="13"/>
  <c r="H534" i="13" s="1"/>
  <c r="G502" i="13"/>
  <c r="H502" i="13" s="1"/>
  <c r="G468" i="13"/>
  <c r="H468" i="13" s="1"/>
  <c r="G543" i="13"/>
  <c r="H543" i="13" s="1"/>
  <c r="G477" i="13"/>
  <c r="H477" i="13" s="1"/>
  <c r="G551" i="13"/>
  <c r="H551" i="13" s="1"/>
  <c r="G485" i="13"/>
  <c r="H485" i="13" s="1"/>
  <c r="G297" i="13"/>
  <c r="H297" i="13" s="1"/>
  <c r="G305" i="13"/>
  <c r="H305" i="13" s="1"/>
  <c r="G312" i="13"/>
  <c r="H312" i="13" s="1"/>
  <c r="G328" i="13"/>
  <c r="H328" i="13" s="1"/>
  <c r="G344" i="13"/>
  <c r="H344" i="13" s="1"/>
  <c r="G361" i="13"/>
  <c r="H361" i="13" s="1"/>
  <c r="G377" i="13"/>
  <c r="H377" i="13" s="1"/>
  <c r="G393" i="13"/>
  <c r="H393" i="13" s="1"/>
  <c r="G410" i="13"/>
  <c r="H410" i="13" s="1"/>
  <c r="G426" i="13"/>
  <c r="H426" i="13" s="1"/>
  <c r="G451" i="13"/>
  <c r="H451" i="13" s="1"/>
  <c r="G483" i="13"/>
  <c r="H483" i="13" s="1"/>
  <c r="G517" i="13"/>
  <c r="H517" i="13" s="1"/>
  <c r="G549" i="13"/>
  <c r="H549" i="13" s="1"/>
  <c r="G304" i="13"/>
  <c r="H304" i="13" s="1"/>
  <c r="G316" i="13"/>
  <c r="H316" i="13" s="1"/>
  <c r="G332" i="13"/>
  <c r="H332" i="13" s="1"/>
  <c r="G349" i="13"/>
  <c r="H349" i="13" s="1"/>
  <c r="G365" i="13"/>
  <c r="H365" i="13" s="1"/>
  <c r="G381" i="13"/>
  <c r="H381" i="13" s="1"/>
  <c r="G398" i="13"/>
  <c r="H398" i="13" s="1"/>
  <c r="G414" i="13"/>
  <c r="H414" i="13" s="1"/>
  <c r="G446" i="13"/>
  <c r="H446" i="13" s="1"/>
  <c r="G457" i="13"/>
  <c r="H457" i="13" s="1"/>
  <c r="G508" i="13"/>
  <c r="H508" i="13" s="1"/>
  <c r="G540" i="13"/>
  <c r="H540" i="13" s="1"/>
  <c r="G565" i="13"/>
  <c r="H565" i="13" s="1"/>
  <c r="G317" i="13"/>
  <c r="H317" i="13" s="1"/>
  <c r="G325" i="13"/>
  <c r="H325" i="13" s="1"/>
  <c r="G333" i="13"/>
  <c r="H333" i="13" s="1"/>
  <c r="G341" i="13"/>
  <c r="H341" i="13" s="1"/>
  <c r="G347" i="13"/>
  <c r="H347" i="13" s="1"/>
  <c r="G356" i="13"/>
  <c r="H356" i="13" s="1"/>
  <c r="G364" i="13"/>
  <c r="H364" i="13" s="1"/>
  <c r="G372" i="13"/>
  <c r="H372" i="13" s="1"/>
  <c r="G380" i="13"/>
  <c r="H380" i="13" s="1"/>
  <c r="G388" i="13"/>
  <c r="H388" i="13" s="1"/>
  <c r="G397" i="13"/>
  <c r="H397" i="13" s="1"/>
  <c r="G405" i="13"/>
  <c r="H405" i="13" s="1"/>
  <c r="G413" i="13"/>
  <c r="H413" i="13" s="1"/>
  <c r="G421" i="13"/>
  <c r="H421" i="13" s="1"/>
  <c r="G461" i="13"/>
  <c r="H461" i="13" s="1"/>
  <c r="G478" i="13"/>
  <c r="H478" i="13" s="1"/>
  <c r="G495" i="13"/>
  <c r="H495" i="13" s="1"/>
  <c r="G512" i="13"/>
  <c r="H512" i="13" s="1"/>
  <c r="G528" i="13"/>
  <c r="H528" i="13" s="1"/>
  <c r="G544" i="13"/>
  <c r="H544" i="13" s="1"/>
  <c r="G560" i="13"/>
  <c r="H560" i="13" s="1"/>
  <c r="G570" i="13"/>
  <c r="H570" i="13" s="1"/>
  <c r="G494" i="13"/>
  <c r="H494" i="13" s="1"/>
  <c r="G805" i="13"/>
  <c r="H805" i="13" s="1"/>
  <c r="G806" i="13"/>
  <c r="H806" i="13" s="1"/>
  <c r="G547" i="13"/>
  <c r="H547" i="13" s="1"/>
  <c r="G515" i="13"/>
  <c r="H515" i="13" s="1"/>
  <c r="G481" i="13"/>
  <c r="H481" i="13" s="1"/>
  <c r="G563" i="13"/>
  <c r="H563" i="13" s="1"/>
  <c r="G506" i="13"/>
  <c r="H506" i="13" s="1"/>
  <c r="G444" i="13"/>
  <c r="H444" i="13" s="1"/>
  <c r="G514" i="13"/>
  <c r="H514" i="13" s="1"/>
  <c r="G440" i="13"/>
  <c r="H440" i="13" s="1"/>
  <c r="G542" i="13"/>
  <c r="H542" i="13" s="1"/>
  <c r="G510" i="13"/>
  <c r="H510" i="13" s="1"/>
  <c r="G476" i="13"/>
  <c r="H476" i="13" s="1"/>
  <c r="G559" i="13"/>
  <c r="H559" i="13" s="1"/>
  <c r="G493" i="13"/>
  <c r="H493" i="13" s="1"/>
  <c r="G441" i="13"/>
  <c r="H441" i="13" s="1"/>
  <c r="G503" i="13"/>
  <c r="H503" i="13" s="1"/>
  <c r="G445" i="13"/>
  <c r="H445" i="13" s="1"/>
  <c r="G302" i="13"/>
  <c r="H302" i="13" s="1"/>
  <c r="G310" i="13"/>
  <c r="H310" i="13" s="1"/>
  <c r="G323" i="13"/>
  <c r="H323" i="13" s="1"/>
  <c r="G339" i="13"/>
  <c r="H339" i="13" s="1"/>
  <c r="G358" i="13"/>
  <c r="H358" i="13" s="1"/>
  <c r="G374" i="13"/>
  <c r="H374" i="13" s="1"/>
  <c r="G390" i="13"/>
  <c r="H390" i="13" s="1"/>
  <c r="G407" i="13"/>
  <c r="H407" i="13" s="1"/>
  <c r="G423" i="13"/>
  <c r="H423" i="13" s="1"/>
  <c r="G450" i="13"/>
  <c r="H450" i="13" s="1"/>
  <c r="G482" i="13"/>
  <c r="H482" i="13" s="1"/>
  <c r="G516" i="13"/>
  <c r="H516" i="13" s="1"/>
  <c r="G548" i="13"/>
  <c r="H548" i="13" s="1"/>
  <c r="G303" i="13"/>
  <c r="H303" i="13" s="1"/>
  <c r="G311" i="13"/>
  <c r="H311" i="13" s="1"/>
  <c r="G327" i="13"/>
  <c r="H327" i="13" s="1"/>
  <c r="G343" i="13"/>
  <c r="H343" i="13" s="1"/>
  <c r="G362" i="13"/>
  <c r="H362" i="13" s="1"/>
  <c r="G378" i="13"/>
  <c r="H378" i="13" s="1"/>
  <c r="G395" i="13"/>
  <c r="H395" i="13" s="1"/>
  <c r="G411" i="13"/>
  <c r="H411" i="13" s="1"/>
  <c r="G427" i="13"/>
  <c r="H427" i="13" s="1"/>
  <c r="G456" i="13"/>
  <c r="H456" i="13" s="1"/>
  <c r="G490" i="13"/>
  <c r="H490" i="13" s="1"/>
  <c r="G525" i="13"/>
  <c r="H525" i="13" s="1"/>
  <c r="G557" i="13"/>
  <c r="H557" i="13" s="1"/>
  <c r="G314" i="13"/>
  <c r="H314" i="13" s="1"/>
  <c r="G322" i="13"/>
  <c r="H322" i="13" s="1"/>
  <c r="G330" i="13"/>
  <c r="H330" i="13" s="1"/>
  <c r="G338" i="13"/>
  <c r="H338" i="13" s="1"/>
  <c r="G346" i="13"/>
  <c r="H346" i="13" s="1"/>
  <c r="G355" i="13"/>
  <c r="H355" i="13" s="1"/>
  <c r="G363" i="13"/>
  <c r="H363" i="13" s="1"/>
  <c r="G371" i="13"/>
  <c r="H371" i="13" s="1"/>
  <c r="G379" i="13"/>
  <c r="H379" i="13" s="1"/>
  <c r="G387" i="13"/>
  <c r="H387" i="13" s="1"/>
  <c r="G396" i="13"/>
  <c r="H396" i="13" s="1"/>
  <c r="G404" i="13"/>
  <c r="H404" i="13" s="1"/>
  <c r="G412" i="13"/>
  <c r="H412" i="13" s="1"/>
  <c r="G420" i="13"/>
  <c r="H420" i="13" s="1"/>
  <c r="G428" i="13"/>
  <c r="H428" i="13" s="1"/>
  <c r="G471" i="13"/>
  <c r="H471" i="13" s="1"/>
  <c r="G487" i="13"/>
  <c r="H487" i="13" s="1"/>
  <c r="G505" i="13"/>
  <c r="H505" i="13" s="1"/>
  <c r="G521" i="13"/>
  <c r="H521" i="13" s="1"/>
  <c r="G537" i="13"/>
  <c r="H537" i="13" s="1"/>
  <c r="G553" i="13"/>
  <c r="H553" i="13" s="1"/>
  <c r="G569" i="13"/>
  <c r="H569" i="13" s="1"/>
  <c r="G498" i="13"/>
  <c r="H498" i="13" s="1"/>
  <c r="G807" i="13"/>
  <c r="H807" i="13" s="1"/>
  <c r="G803" i="13"/>
  <c r="H803" i="13" s="1"/>
  <c r="G555" i="13"/>
  <c r="H555" i="13" s="1"/>
  <c r="G523" i="13"/>
  <c r="H523" i="13" s="1"/>
  <c r="G489" i="13"/>
  <c r="H489" i="13" s="1"/>
  <c r="G455" i="13"/>
  <c r="H455" i="13" s="1"/>
  <c r="G522" i="13"/>
  <c r="H522" i="13" s="1"/>
  <c r="G452" i="13"/>
  <c r="H452" i="13" s="1"/>
  <c r="G530" i="13"/>
  <c r="H530" i="13" s="1"/>
  <c r="G448" i="13"/>
  <c r="H448" i="13" s="1"/>
  <c r="G550" i="13"/>
  <c r="H550" i="13" s="1"/>
  <c r="G518" i="13"/>
  <c r="H518" i="13" s="1"/>
  <c r="G484" i="13"/>
  <c r="H484" i="13" s="1"/>
  <c r="G568" i="13"/>
  <c r="H568" i="13" s="1"/>
  <c r="G511" i="13"/>
  <c r="H511" i="13" s="1"/>
  <c r="G449" i="13"/>
  <c r="H449" i="13" s="1"/>
  <c r="G519" i="13"/>
  <c r="H519" i="13" s="1"/>
  <c r="G453" i="13"/>
  <c r="H453" i="13" s="1"/>
  <c r="G301" i="13"/>
  <c r="H301" i="13" s="1"/>
  <c r="G309" i="13"/>
  <c r="H309" i="13" s="1"/>
  <c r="G320" i="13"/>
  <c r="H320" i="13" s="1"/>
  <c r="G336" i="13"/>
  <c r="H336" i="13" s="1"/>
  <c r="G353" i="13"/>
  <c r="H353" i="13" s="1"/>
  <c r="G369" i="13"/>
  <c r="H369" i="13" s="1"/>
  <c r="G385" i="13"/>
  <c r="H385" i="13" s="1"/>
  <c r="G402" i="13"/>
  <c r="H402" i="13" s="1"/>
  <c r="G418" i="13"/>
  <c r="H418" i="13" s="1"/>
  <c r="G443" i="13"/>
  <c r="H443" i="13" s="1"/>
  <c r="G467" i="13"/>
  <c r="H467" i="13" s="1"/>
  <c r="G501" i="13"/>
  <c r="H501" i="13" s="1"/>
  <c r="G533" i="13"/>
  <c r="H533" i="13" s="1"/>
  <c r="G300" i="13"/>
  <c r="H300" i="13" s="1"/>
  <c r="G308" i="13"/>
  <c r="H308" i="13" s="1"/>
  <c r="G324" i="13"/>
  <c r="H324" i="13" s="1"/>
  <c r="G340" i="13"/>
  <c r="H340" i="13" s="1"/>
  <c r="G357" i="13"/>
  <c r="H357" i="13" s="1"/>
  <c r="G373" i="13"/>
  <c r="H373" i="13" s="1"/>
  <c r="G389" i="13"/>
  <c r="H389" i="13" s="1"/>
  <c r="G406" i="13"/>
  <c r="H406" i="13" s="1"/>
  <c r="G422" i="13"/>
  <c r="H422" i="13" s="1"/>
  <c r="G454" i="13"/>
  <c r="H454" i="13" s="1"/>
  <c r="G475" i="13"/>
  <c r="H475" i="13" s="1"/>
  <c r="G524" i="13"/>
  <c r="H524" i="13" s="1"/>
  <c r="G556" i="13"/>
  <c r="H556" i="13" s="1"/>
  <c r="G313" i="13"/>
  <c r="H313" i="13" s="1"/>
  <c r="G321" i="13"/>
  <c r="H321" i="13" s="1"/>
  <c r="G329" i="13"/>
  <c r="H329" i="13" s="1"/>
  <c r="G337" i="13"/>
  <c r="H337" i="13" s="1"/>
  <c r="G345" i="13"/>
  <c r="H345" i="13" s="1"/>
  <c r="G352" i="13"/>
  <c r="H352" i="13" s="1"/>
  <c r="G360" i="13"/>
  <c r="H360" i="13" s="1"/>
  <c r="G368" i="13"/>
  <c r="H368" i="13" s="1"/>
  <c r="G376" i="13"/>
  <c r="H376" i="13" s="1"/>
  <c r="G384" i="13"/>
  <c r="H384" i="13" s="1"/>
  <c r="G392" i="13"/>
  <c r="H392" i="13" s="1"/>
  <c r="G401" i="13"/>
  <c r="H401" i="13" s="1"/>
  <c r="G409" i="13"/>
  <c r="H409" i="13" s="1"/>
  <c r="G417" i="13"/>
  <c r="H417" i="13" s="1"/>
  <c r="G425" i="13"/>
  <c r="H425" i="13" s="1"/>
  <c r="G470" i="13"/>
  <c r="H470" i="13" s="1"/>
  <c r="G486" i="13"/>
  <c r="H486" i="13" s="1"/>
  <c r="G504" i="13"/>
  <c r="H504" i="13" s="1"/>
  <c r="G520" i="13"/>
  <c r="H520" i="13" s="1"/>
  <c r="G536" i="13"/>
  <c r="H536" i="13" s="1"/>
  <c r="G552" i="13"/>
  <c r="H552" i="13" s="1"/>
  <c r="G562" i="13"/>
  <c r="H562" i="13" s="1"/>
  <c r="G463" i="13"/>
  <c r="H463" i="13" s="1"/>
  <c r="G480" i="13"/>
  <c r="H480" i="13" s="1"/>
  <c r="G804" i="13"/>
  <c r="H804" i="13" s="1"/>
  <c r="G564" i="13"/>
  <c r="H564" i="13" s="1"/>
  <c r="G531" i="13"/>
  <c r="H531" i="13" s="1"/>
  <c r="G499" i="13"/>
  <c r="H499" i="13" s="1"/>
  <c r="G465" i="13"/>
  <c r="H465" i="13" s="1"/>
  <c r="G538" i="13"/>
  <c r="H538" i="13" s="1"/>
  <c r="G472" i="13"/>
  <c r="H472" i="13" s="1"/>
  <c r="G546" i="13"/>
  <c r="H546" i="13" s="1"/>
  <c r="G464" i="13"/>
  <c r="H464" i="13" s="1"/>
  <c r="G558" i="13"/>
  <c r="H558" i="13" s="1"/>
  <c r="G526" i="13"/>
  <c r="H526" i="13" s="1"/>
  <c r="G492" i="13"/>
  <c r="H492" i="13" s="1"/>
  <c r="G458" i="13"/>
  <c r="H458" i="13" s="1"/>
  <c r="G527" i="13"/>
  <c r="H527" i="13" s="1"/>
  <c r="G460" i="13"/>
  <c r="H460" i="13" s="1"/>
  <c r="G535" i="13"/>
  <c r="H535" i="13" s="1"/>
  <c r="G469" i="13"/>
  <c r="H469" i="13" s="1"/>
  <c r="G298" i="13"/>
  <c r="H298" i="13" s="1"/>
  <c r="G306" i="13"/>
  <c r="H306" i="13" s="1"/>
  <c r="G315" i="13"/>
  <c r="H315" i="13" s="1"/>
  <c r="G331" i="13"/>
  <c r="H331" i="13" s="1"/>
  <c r="G350" i="13"/>
  <c r="H350" i="13" s="1"/>
  <c r="G366" i="13"/>
  <c r="H366" i="13" s="1"/>
  <c r="G382" i="13"/>
  <c r="H382" i="13" s="1"/>
  <c r="G399" i="13"/>
  <c r="H399" i="13" s="1"/>
  <c r="G415" i="13"/>
  <c r="H415" i="13" s="1"/>
  <c r="G442" i="13"/>
  <c r="H442" i="13" s="1"/>
  <c r="G466" i="13"/>
  <c r="H466" i="13" s="1"/>
  <c r="G500" i="13"/>
  <c r="H500" i="13" s="1"/>
  <c r="G532" i="13"/>
  <c r="H532" i="13" s="1"/>
  <c r="G299" i="13"/>
  <c r="H299" i="13" s="1"/>
  <c r="G307" i="13"/>
  <c r="H307" i="13" s="1"/>
  <c r="G319" i="13"/>
  <c r="H319" i="13" s="1"/>
  <c r="G335" i="13"/>
  <c r="H335" i="13" s="1"/>
  <c r="G354" i="13"/>
  <c r="H354" i="13" s="1"/>
  <c r="G370" i="13"/>
  <c r="H370" i="13" s="1"/>
  <c r="G386" i="13"/>
  <c r="H386" i="13" s="1"/>
  <c r="G403" i="13"/>
  <c r="H403" i="13" s="1"/>
  <c r="G419" i="13"/>
  <c r="H419" i="13" s="1"/>
  <c r="G447" i="13"/>
  <c r="H447" i="13" s="1"/>
  <c r="G474" i="13"/>
  <c r="H474" i="13" s="1"/>
  <c r="G509" i="13"/>
  <c r="H509" i="13" s="1"/>
  <c r="G541" i="13"/>
  <c r="H541" i="13" s="1"/>
  <c r="G566" i="13"/>
  <c r="H566" i="13" s="1"/>
  <c r="G318" i="13"/>
  <c r="H318" i="13" s="1"/>
  <c r="G326" i="13"/>
  <c r="H326" i="13" s="1"/>
  <c r="G334" i="13"/>
  <c r="H334" i="13" s="1"/>
  <c r="G342" i="13"/>
  <c r="H342" i="13" s="1"/>
  <c r="G351" i="13"/>
  <c r="H351" i="13" s="1"/>
  <c r="G359" i="13"/>
  <c r="H359" i="13" s="1"/>
  <c r="G367" i="13"/>
  <c r="H367" i="13" s="1"/>
  <c r="G375" i="13"/>
  <c r="H375" i="13" s="1"/>
  <c r="G383" i="13"/>
  <c r="H383" i="13" s="1"/>
  <c r="G391" i="13"/>
  <c r="H391" i="13" s="1"/>
  <c r="G400" i="13"/>
  <c r="H400" i="13" s="1"/>
  <c r="G408" i="13"/>
  <c r="H408" i="13" s="1"/>
  <c r="G416" i="13"/>
  <c r="H416" i="13" s="1"/>
  <c r="G424" i="13"/>
  <c r="H424" i="13" s="1"/>
  <c r="G462" i="13"/>
  <c r="H462" i="13" s="1"/>
  <c r="G479" i="13"/>
  <c r="H479" i="13" s="1"/>
  <c r="G496" i="13"/>
  <c r="H496" i="13" s="1"/>
  <c r="G513" i="13"/>
  <c r="H513" i="13" s="1"/>
  <c r="G529" i="13"/>
  <c r="H529" i="13" s="1"/>
  <c r="G545" i="13"/>
  <c r="H545" i="13" s="1"/>
  <c r="G561" i="13"/>
  <c r="H561" i="13" s="1"/>
  <c r="G348" i="13"/>
  <c r="H348" i="13" s="1"/>
  <c r="G808" i="13"/>
  <c r="H808" i="13" s="1"/>
  <c r="G491" i="13"/>
  <c r="H491" i="13" s="1"/>
  <c r="F1593" i="15"/>
  <c r="G1593" i="15" s="1"/>
  <c r="H1593" i="15" s="1"/>
  <c r="F1026" i="1"/>
  <c r="G1026" i="1" s="1"/>
  <c r="H1026" i="1" s="1"/>
  <c r="J1026" i="1" s="1"/>
  <c r="F1025" i="1"/>
  <c r="G1025" i="1" s="1"/>
  <c r="H1025" i="1" s="1"/>
  <c r="J1025" i="1" s="1"/>
  <c r="F1083" i="222"/>
  <c r="G1083" i="222" s="1"/>
  <c r="H1083" i="222" s="1"/>
  <c r="F1190" i="222"/>
  <c r="G1190" i="222" s="1"/>
  <c r="H1190" i="222" s="1"/>
  <c r="F1729" i="1"/>
  <c r="F2692" i="1"/>
  <c r="F2683" i="1"/>
  <c r="F2677" i="1"/>
  <c r="F2689" i="1"/>
  <c r="F2686" i="1"/>
  <c r="F2680" i="1"/>
  <c r="F2678" i="1"/>
  <c r="F2693" i="1"/>
  <c r="F2688" i="1"/>
  <c r="F2690" i="1"/>
  <c r="F2684" i="1"/>
  <c r="F2694" i="1"/>
  <c r="F2691" i="1"/>
  <c r="F2679" i="1"/>
  <c r="F2675" i="1"/>
  <c r="F2685" i="1"/>
  <c r="F2682" i="1"/>
  <c r="F2681" i="1"/>
  <c r="F2676" i="1"/>
  <c r="F2687" i="1"/>
  <c r="F1891" i="15"/>
  <c r="F2797" i="15"/>
  <c r="F2406" i="15"/>
  <c r="F2405" i="15"/>
  <c r="F2402" i="15"/>
  <c r="F2401" i="15"/>
  <c r="F2398" i="15"/>
  <c r="F2397" i="15"/>
  <c r="F2396" i="15"/>
  <c r="F2395" i="15"/>
  <c r="F2392" i="15"/>
  <c r="F2391" i="15"/>
  <c r="F2389" i="15"/>
  <c r="F2388" i="15"/>
  <c r="F2385" i="15"/>
  <c r="F2384" i="15"/>
  <c r="F2381" i="15"/>
  <c r="F2380" i="15"/>
  <c r="F2377" i="15"/>
  <c r="F2376" i="15"/>
  <c r="F2372" i="15"/>
  <c r="F2367" i="15"/>
  <c r="F2373" i="15"/>
  <c r="F2379" i="15"/>
  <c r="F2387" i="15"/>
  <c r="F2394" i="15"/>
  <c r="F2404" i="15"/>
  <c r="F2410" i="15"/>
  <c r="F2414" i="15"/>
  <c r="F2418" i="15"/>
  <c r="F2422" i="15"/>
  <c r="F2426" i="15"/>
  <c r="F2430" i="15"/>
  <c r="F2434" i="15"/>
  <c r="F2438" i="15"/>
  <c r="F2366" i="15"/>
  <c r="F2370" i="15"/>
  <c r="F2378" i="15"/>
  <c r="F2386" i="15"/>
  <c r="F2393" i="15"/>
  <c r="F2403" i="15"/>
  <c r="F2409" i="15"/>
  <c r="F2413" i="15"/>
  <c r="F2417" i="15"/>
  <c r="F2421" i="15"/>
  <c r="F2425" i="15"/>
  <c r="F2429" i="15"/>
  <c r="F2433" i="15"/>
  <c r="F2437" i="15"/>
  <c r="F2441" i="15"/>
  <c r="F2371" i="15"/>
  <c r="F2375" i="15"/>
  <c r="F2383" i="15"/>
  <c r="F2390" i="15"/>
  <c r="F2400" i="15"/>
  <c r="F2408" i="15"/>
  <c r="F2412" i="15"/>
  <c r="F2416" i="15"/>
  <c r="F2420" i="15"/>
  <c r="F2424" i="15"/>
  <c r="F2428" i="15"/>
  <c r="F2432" i="15"/>
  <c r="F2436" i="15"/>
  <c r="F2440" i="15"/>
  <c r="F2369" i="15"/>
  <c r="F2368" i="15"/>
  <c r="F2374" i="15"/>
  <c r="F2382" i="15"/>
  <c r="F2399" i="15"/>
  <c r="F2407" i="15"/>
  <c r="F2411" i="15"/>
  <c r="F2415" i="15"/>
  <c r="F2419" i="15"/>
  <c r="F2423" i="15"/>
  <c r="F2427" i="15"/>
  <c r="F2431" i="15"/>
  <c r="F2435" i="15"/>
  <c r="F2439" i="15"/>
  <c r="F2740" i="15"/>
  <c r="F2739" i="15"/>
  <c r="F2736" i="15"/>
  <c r="F2735" i="15"/>
  <c r="F2732" i="15"/>
  <c r="F2731" i="15"/>
  <c r="F2728" i="15"/>
  <c r="F2727" i="15"/>
  <c r="F2724" i="15"/>
  <c r="F2742" i="15"/>
  <c r="F2741" i="15"/>
  <c r="F2738" i="15"/>
  <c r="F2737" i="15"/>
  <c r="F2734" i="15"/>
  <c r="F2733" i="15"/>
  <c r="F2730" i="15"/>
  <c r="F2729" i="15"/>
  <c r="F2726" i="15"/>
  <c r="F2725" i="15"/>
  <c r="F2665" i="15"/>
  <c r="F2664" i="15"/>
  <c r="F2675" i="15"/>
  <c r="F2670" i="15"/>
  <c r="F2669" i="15"/>
  <c r="F2668" i="15"/>
  <c r="F2667" i="15"/>
  <c r="F2673" i="15"/>
  <c r="F2672" i="15"/>
  <c r="F2714" i="15"/>
  <c r="F2710" i="15"/>
  <c r="F2706" i="15"/>
  <c r="F2702" i="15"/>
  <c r="F2698" i="15"/>
  <c r="F2694" i="15"/>
  <c r="F2690" i="15"/>
  <c r="F2686" i="15"/>
  <c r="F2682" i="15"/>
  <c r="F2678" i="15"/>
  <c r="F2713" i="15"/>
  <c r="F2709" i="15"/>
  <c r="F2705" i="15"/>
  <c r="F2701" i="15"/>
  <c r="F2697" i="15"/>
  <c r="F2693" i="15"/>
  <c r="F2689" i="15"/>
  <c r="F2685" i="15"/>
  <c r="F2681" i="15"/>
  <c r="F2677" i="15"/>
  <c r="F2671" i="15"/>
  <c r="F2666" i="15"/>
  <c r="F2674" i="15"/>
  <c r="F2712" i="15"/>
  <c r="F2708" i="15"/>
  <c r="F2704" i="15"/>
  <c r="F2700" i="15"/>
  <c r="F2696" i="15"/>
  <c r="F2692" i="15"/>
  <c r="F2688" i="15"/>
  <c r="F2684" i="15"/>
  <c r="F2680" i="15"/>
  <c r="F2676" i="15"/>
  <c r="F2711" i="15"/>
  <c r="F2707" i="15"/>
  <c r="F2703" i="15"/>
  <c r="F2699" i="15"/>
  <c r="F2695" i="15"/>
  <c r="F2691" i="15"/>
  <c r="F2687" i="15"/>
  <c r="F2683" i="15"/>
  <c r="F2679" i="15"/>
  <c r="F228" i="15"/>
  <c r="G228" i="15" s="1"/>
  <c r="H228" i="15" s="1"/>
  <c r="F230" i="15"/>
  <c r="F229" i="15"/>
  <c r="F231" i="15"/>
  <c r="F206" i="12"/>
  <c r="F406" i="12"/>
  <c r="F33" i="12"/>
  <c r="G33" i="12" s="1"/>
  <c r="H33" i="12" s="1"/>
  <c r="F157" i="12"/>
  <c r="F224" i="15"/>
  <c r="F223" i="15"/>
  <c r="F225" i="15"/>
  <c r="G225" i="15" s="1"/>
  <c r="H225" i="15" s="1"/>
  <c r="F2623" i="1"/>
  <c r="F2622" i="1"/>
  <c r="F2621" i="1"/>
  <c r="F2620" i="1"/>
  <c r="F2619" i="1"/>
  <c r="F2618" i="1"/>
  <c r="F2617" i="1"/>
  <c r="F2616" i="1"/>
  <c r="F2615" i="1"/>
  <c r="F2614" i="1"/>
  <c r="F2613" i="1"/>
  <c r="F2612" i="1"/>
  <c r="F2611" i="1"/>
  <c r="F2610" i="1"/>
  <c r="F2609" i="1"/>
  <c r="F2608" i="1"/>
  <c r="F2607" i="1"/>
  <c r="F2606" i="1"/>
  <c r="F2605" i="1"/>
  <c r="F2604" i="1"/>
  <c r="F2603" i="1"/>
  <c r="F2602" i="1"/>
  <c r="F2601" i="1"/>
  <c r="F2600" i="1"/>
  <c r="F2599" i="1"/>
  <c r="F2598" i="1"/>
  <c r="F2597" i="1"/>
  <c r="F2596" i="1"/>
  <c r="F2595" i="1"/>
  <c r="F2594" i="1"/>
  <c r="F2593" i="1"/>
  <c r="F2592" i="1"/>
  <c r="F2591" i="1"/>
  <c r="F2573" i="1"/>
  <c r="G2573" i="1" s="1"/>
  <c r="H2573" i="1" s="1"/>
  <c r="F2498" i="1"/>
  <c r="F2502" i="1"/>
  <c r="F2506" i="1"/>
  <c r="F2510" i="1"/>
  <c r="F2514" i="1"/>
  <c r="F2518" i="1"/>
  <c r="F2501" i="1"/>
  <c r="F2505" i="1"/>
  <c r="F2509" i="1"/>
  <c r="F2513" i="1"/>
  <c r="F2517" i="1"/>
  <c r="F2500" i="1"/>
  <c r="F2504" i="1"/>
  <c r="F2508" i="1"/>
  <c r="F2512" i="1"/>
  <c r="F2516" i="1"/>
  <c r="F2499" i="1"/>
  <c r="F2503" i="1"/>
  <c r="F2507" i="1"/>
  <c r="F2511" i="1"/>
  <c r="F2515" i="1"/>
  <c r="F1918" i="1"/>
  <c r="F1917" i="1"/>
  <c r="F1313" i="1"/>
  <c r="F1312" i="1"/>
  <c r="F1316" i="1"/>
  <c r="F1315" i="1"/>
  <c r="F1314" i="1"/>
  <c r="F1273" i="1"/>
  <c r="F1271" i="1"/>
  <c r="F1269" i="1"/>
  <c r="F1274" i="1"/>
  <c r="F1272" i="1"/>
  <c r="F1270" i="1"/>
  <c r="F1268" i="1"/>
  <c r="F975" i="1"/>
  <c r="F1226" i="1"/>
  <c r="F1225" i="1"/>
  <c r="F1224" i="1"/>
  <c r="F1223" i="1"/>
  <c r="F1222" i="1"/>
  <c r="F1221" i="1"/>
  <c r="F1220" i="1"/>
  <c r="F1085" i="222"/>
  <c r="G1085" i="222" s="1"/>
  <c r="H1085" i="222" s="1"/>
  <c r="F1084" i="222"/>
  <c r="G1084" i="222" s="1"/>
  <c r="H1084" i="222" s="1"/>
  <c r="F1082" i="222"/>
  <c r="G1082" i="222" s="1"/>
  <c r="H1082" i="222" s="1"/>
  <c r="F1081" i="222"/>
  <c r="G1081" i="222" s="1"/>
  <c r="H1081" i="222" s="1"/>
  <c r="F958" i="222"/>
  <c r="G958" i="222" s="1"/>
  <c r="H958" i="222" s="1"/>
  <c r="F1004" i="222"/>
  <c r="G1004" i="222" s="1"/>
  <c r="H1004" i="222" s="1"/>
  <c r="F904" i="222"/>
  <c r="G904" i="222" s="1"/>
  <c r="H904" i="222" s="1"/>
  <c r="F927" i="222"/>
  <c r="G927" i="222" s="1"/>
  <c r="H927" i="222" s="1"/>
  <c r="F532" i="222"/>
  <c r="G532" i="222" s="1"/>
  <c r="H532" i="222" s="1"/>
  <c r="F544" i="222"/>
  <c r="G544" i="222" s="1"/>
  <c r="H544" i="222" s="1"/>
  <c r="F443" i="222"/>
  <c r="G443" i="222" s="1"/>
  <c r="H443" i="222" s="1"/>
  <c r="F515" i="222"/>
  <c r="G515" i="222" s="1"/>
  <c r="H515" i="222" s="1"/>
  <c r="F432" i="222"/>
  <c r="G432" i="222" s="1"/>
  <c r="H432" i="222" s="1"/>
  <c r="F431" i="222"/>
  <c r="G431" i="222" s="1"/>
  <c r="H431" i="222" s="1"/>
  <c r="F1050" i="15"/>
  <c r="G1050" i="15" s="1"/>
  <c r="H1050" i="15" s="1"/>
  <c r="F1047" i="15"/>
  <c r="G1047" i="15" s="1"/>
  <c r="H1047" i="15" s="1"/>
  <c r="F1049" i="15"/>
  <c r="G1049" i="15" s="1"/>
  <c r="H1049" i="15" s="1"/>
  <c r="F1052" i="15"/>
  <c r="G1052" i="15" s="1"/>
  <c r="H1052" i="15" s="1"/>
  <c r="F1056" i="15"/>
  <c r="G1056" i="15" s="1"/>
  <c r="H1056" i="15" s="1"/>
  <c r="F1060" i="15"/>
  <c r="G1060" i="15" s="1"/>
  <c r="H1060" i="15" s="1"/>
  <c r="F1064" i="15"/>
  <c r="G1064" i="15" s="1"/>
  <c r="H1064" i="15" s="1"/>
  <c r="F1068" i="15"/>
  <c r="G1068" i="15" s="1"/>
  <c r="H1068" i="15" s="1"/>
  <c r="F1072" i="15"/>
  <c r="G1072" i="15" s="1"/>
  <c r="H1072" i="15" s="1"/>
  <c r="F1076" i="15"/>
  <c r="G1076" i="15" s="1"/>
  <c r="H1076" i="15" s="1"/>
  <c r="F1055" i="15"/>
  <c r="G1055" i="15" s="1"/>
  <c r="H1055" i="15" s="1"/>
  <c r="F1078" i="15"/>
  <c r="G1078" i="15" s="1"/>
  <c r="H1078" i="15" s="1"/>
  <c r="F1070" i="15"/>
  <c r="G1070" i="15" s="1"/>
  <c r="H1070" i="15" s="1"/>
  <c r="F1062" i="15"/>
  <c r="G1062" i="15" s="1"/>
  <c r="H1062" i="15" s="1"/>
  <c r="F1077" i="15"/>
  <c r="G1077" i="15" s="1"/>
  <c r="H1077" i="15" s="1"/>
  <c r="F1073" i="15"/>
  <c r="G1073" i="15" s="1"/>
  <c r="H1073" i="15" s="1"/>
  <c r="F1069" i="15"/>
  <c r="G1069" i="15" s="1"/>
  <c r="H1069" i="15" s="1"/>
  <c r="F1065" i="15"/>
  <c r="G1065" i="15" s="1"/>
  <c r="H1065" i="15" s="1"/>
  <c r="F1061" i="15"/>
  <c r="G1061" i="15" s="1"/>
  <c r="H1061" i="15" s="1"/>
  <c r="F1057" i="15"/>
  <c r="G1057" i="15" s="1"/>
  <c r="H1057" i="15" s="1"/>
  <c r="F1051" i="15"/>
  <c r="G1051" i="15" s="1"/>
  <c r="H1051" i="15" s="1"/>
  <c r="F1054" i="15"/>
  <c r="G1054" i="15" s="1"/>
  <c r="H1054" i="15" s="1"/>
  <c r="F1048" i="15"/>
  <c r="G1048" i="15" s="1"/>
  <c r="H1048" i="15" s="1"/>
  <c r="F1074" i="15"/>
  <c r="G1074" i="15" s="1"/>
  <c r="H1074" i="15" s="1"/>
  <c r="F1066" i="15"/>
  <c r="G1066" i="15" s="1"/>
  <c r="H1066" i="15" s="1"/>
  <c r="F1058" i="15"/>
  <c r="G1058" i="15" s="1"/>
  <c r="H1058" i="15" s="1"/>
  <c r="F1075" i="15"/>
  <c r="G1075" i="15" s="1"/>
  <c r="H1075" i="15" s="1"/>
  <c r="F1071" i="15"/>
  <c r="G1071" i="15" s="1"/>
  <c r="H1071" i="15" s="1"/>
  <c r="F1067" i="15"/>
  <c r="G1067" i="15" s="1"/>
  <c r="H1067" i="15" s="1"/>
  <c r="F1063" i="15"/>
  <c r="G1063" i="15" s="1"/>
  <c r="H1063" i="15" s="1"/>
  <c r="F1059" i="15"/>
  <c r="G1059" i="15" s="1"/>
  <c r="H1059" i="15" s="1"/>
  <c r="F1053" i="15"/>
  <c r="G1053" i="15" s="1"/>
  <c r="H1053" i="15" s="1"/>
  <c r="F1042" i="15"/>
  <c r="G1042" i="15" s="1"/>
  <c r="H1042" i="15" s="1"/>
  <c r="F1044" i="15"/>
  <c r="G1044" i="15" s="1"/>
  <c r="H1044" i="15" s="1"/>
  <c r="F1045" i="15"/>
  <c r="G1045" i="15" s="1"/>
  <c r="H1045" i="15" s="1"/>
  <c r="F1046" i="15"/>
  <c r="G1046" i="15" s="1"/>
  <c r="H1046" i="15" s="1"/>
  <c r="F1043" i="15"/>
  <c r="G1043" i="15" s="1"/>
  <c r="H1043" i="15" s="1"/>
  <c r="F2808" i="15"/>
  <c r="G2808" i="15" s="1"/>
  <c r="H2808" i="15" s="1"/>
  <c r="F2810" i="15"/>
  <c r="G2810" i="15" s="1"/>
  <c r="H2810" i="15" s="1"/>
  <c r="F2812" i="15"/>
  <c r="G2812" i="15" s="1"/>
  <c r="H2812" i="15" s="1"/>
  <c r="F2807" i="15"/>
  <c r="G2807" i="15" s="1"/>
  <c r="H2807" i="15" s="1"/>
  <c r="F2809" i="15"/>
  <c r="G2809" i="15" s="1"/>
  <c r="H2809" i="15" s="1"/>
  <c r="F2811" i="15"/>
  <c r="G2811" i="15" s="1"/>
  <c r="H2811" i="15" s="1"/>
  <c r="F2635" i="1"/>
  <c r="G2635" i="1" s="1"/>
  <c r="H2635" i="1" s="1"/>
  <c r="F2637" i="1"/>
  <c r="G2637" i="1" s="1"/>
  <c r="H2637" i="1" s="1"/>
  <c r="F2639" i="1"/>
  <c r="G2639" i="1" s="1"/>
  <c r="H2639" i="1" s="1"/>
  <c r="F2641" i="1"/>
  <c r="G2641" i="1" s="1"/>
  <c r="H2641" i="1" s="1"/>
  <c r="F2643" i="1"/>
  <c r="G2643" i="1" s="1"/>
  <c r="H2643" i="1" s="1"/>
  <c r="F2634" i="1"/>
  <c r="G2634" i="1" s="1"/>
  <c r="H2634" i="1" s="1"/>
  <c r="F2636" i="1"/>
  <c r="G2636" i="1" s="1"/>
  <c r="H2636" i="1" s="1"/>
  <c r="F2638" i="1"/>
  <c r="G2638" i="1" s="1"/>
  <c r="H2638" i="1" s="1"/>
  <c r="F2640" i="1"/>
  <c r="G2640" i="1" s="1"/>
  <c r="H2640" i="1" s="1"/>
  <c r="F2642" i="1"/>
  <c r="G2642" i="1" s="1"/>
  <c r="H2642" i="1" s="1"/>
  <c r="F2644" i="1"/>
  <c r="G2644" i="1" s="1"/>
  <c r="H2644" i="1" s="1"/>
  <c r="F2553" i="15"/>
  <c r="G2553" i="15" s="1"/>
  <c r="H2553" i="15" s="1"/>
  <c r="F2617" i="15"/>
  <c r="G2617" i="15" s="1"/>
  <c r="H2617" i="15" s="1"/>
  <c r="F1645" i="15"/>
  <c r="G1645" i="15" s="1"/>
  <c r="H1645" i="15" s="1"/>
  <c r="F1487" i="15"/>
  <c r="G1487" i="15" s="1"/>
  <c r="H1487" i="15" s="1"/>
  <c r="F1479" i="15"/>
  <c r="G1479" i="15" s="1"/>
  <c r="H1479" i="15" s="1"/>
  <c r="F1475" i="15"/>
  <c r="G1475" i="15" s="1"/>
  <c r="H1475" i="15" s="1"/>
  <c r="F1462" i="15"/>
  <c r="G1462" i="15" s="1"/>
  <c r="H1462" i="15" s="1"/>
  <c r="F1406" i="15"/>
  <c r="G1406" i="15" s="1"/>
  <c r="H1406" i="15" s="1"/>
  <c r="F1643" i="15"/>
  <c r="G1643" i="15" s="1"/>
  <c r="H1643" i="15" s="1"/>
  <c r="F1494" i="15"/>
  <c r="G1494" i="15" s="1"/>
  <c r="H1494" i="15" s="1"/>
  <c r="F1481" i="15"/>
  <c r="G1481" i="15" s="1"/>
  <c r="H1481" i="15" s="1"/>
  <c r="F1466" i="15"/>
  <c r="G1466" i="15" s="1"/>
  <c r="H1466" i="15" s="1"/>
  <c r="F1455" i="15"/>
  <c r="G1455" i="15" s="1"/>
  <c r="H1455" i="15" s="1"/>
  <c r="F1427" i="15"/>
  <c r="G1427" i="15" s="1"/>
  <c r="H1427" i="15" s="1"/>
  <c r="F1641" i="15"/>
  <c r="G1641" i="15" s="1"/>
  <c r="H1641" i="15" s="1"/>
  <c r="F1485" i="15"/>
  <c r="G1485" i="15" s="1"/>
  <c r="H1485" i="15" s="1"/>
  <c r="F1473" i="15"/>
  <c r="G1473" i="15" s="1"/>
  <c r="H1473" i="15" s="1"/>
  <c r="F1447" i="15"/>
  <c r="G1447" i="15" s="1"/>
  <c r="H1447" i="15" s="1"/>
  <c r="F1404" i="15"/>
  <c r="G1404" i="15" s="1"/>
  <c r="H1404" i="15" s="1"/>
  <c r="F1638" i="15"/>
  <c r="G1638" i="15" s="1"/>
  <c r="H1638" i="15" s="1"/>
  <c r="F1483" i="15"/>
  <c r="G1483" i="15" s="1"/>
  <c r="H1483" i="15" s="1"/>
  <c r="F1477" i="15"/>
  <c r="G1477" i="15" s="1"/>
  <c r="H1477" i="15" s="1"/>
  <c r="F1460" i="15"/>
  <c r="G1460" i="15" s="1"/>
  <c r="H1460" i="15" s="1"/>
  <c r="F1422" i="15"/>
  <c r="G1422" i="15" s="1"/>
  <c r="H1422" i="15" s="1"/>
  <c r="F1630" i="15"/>
  <c r="G1630" i="15" s="1"/>
  <c r="H1630" i="15" s="1"/>
  <c r="F1464" i="15"/>
  <c r="G1464" i="15" s="1"/>
  <c r="H1464" i="15" s="1"/>
  <c r="F1453" i="15"/>
  <c r="G1453" i="15" s="1"/>
  <c r="H1453" i="15" s="1"/>
  <c r="F1608" i="15"/>
  <c r="G1608" i="15" s="1"/>
  <c r="H1608" i="15" s="1"/>
  <c r="F1420" i="15"/>
  <c r="G1420" i="15" s="1"/>
  <c r="H1420" i="15" s="1"/>
  <c r="F1402" i="15"/>
  <c r="G1402" i="15" s="1"/>
  <c r="H1402" i="15" s="1"/>
  <c r="F1458" i="15"/>
  <c r="G1458" i="15" s="1"/>
  <c r="H1458" i="15" s="1"/>
  <c r="F1425" i="15"/>
  <c r="G1425" i="15" s="1"/>
  <c r="H1425" i="15" s="1"/>
  <c r="F1440" i="15"/>
  <c r="G1440" i="15" s="1"/>
  <c r="H1440" i="15" s="1"/>
  <c r="F1418" i="15"/>
  <c r="G1418" i="15" s="1"/>
  <c r="H1418" i="15" s="1"/>
  <c r="F1400" i="15"/>
  <c r="G1400" i="15" s="1"/>
  <c r="H1400" i="15" s="1"/>
  <c r="F1399" i="15"/>
  <c r="G1399" i="15" s="1"/>
  <c r="H1399" i="15" s="1"/>
  <c r="F1398" i="15"/>
  <c r="G1398" i="15" s="1"/>
  <c r="H1398" i="15" s="1"/>
  <c r="F1397" i="15"/>
  <c r="G1397" i="15" s="1"/>
  <c r="H1397" i="15" s="1"/>
  <c r="F1396" i="15"/>
  <c r="G1396" i="15" s="1"/>
  <c r="H1396" i="15" s="1"/>
  <c r="F1194" i="15"/>
  <c r="G1194" i="15" s="1"/>
  <c r="H1194" i="15" s="1"/>
  <c r="F1379" i="15"/>
  <c r="G1379" i="15" s="1"/>
  <c r="H1379" i="15" s="1"/>
  <c r="F1378" i="15"/>
  <c r="G1378" i="15" s="1"/>
  <c r="H1378" i="15" s="1"/>
  <c r="F1377" i="15"/>
  <c r="G1377" i="15" s="1"/>
  <c r="H1377" i="15" s="1"/>
  <c r="F1375" i="15"/>
  <c r="G1375" i="15" s="1"/>
  <c r="H1375" i="15" s="1"/>
  <c r="F1371" i="15"/>
  <c r="G1371" i="15" s="1"/>
  <c r="H1371" i="15" s="1"/>
  <c r="F1369" i="15"/>
  <c r="G1369" i="15" s="1"/>
  <c r="H1369" i="15" s="1"/>
  <c r="F1193" i="1"/>
  <c r="G1193" i="1" s="1"/>
  <c r="H1193" i="1" s="1"/>
  <c r="F1209" i="1"/>
  <c r="G1209" i="1" s="1"/>
  <c r="H1209" i="1" s="1"/>
  <c r="J1209" i="1" s="1"/>
  <c r="F510" i="1"/>
  <c r="G510" i="1" s="1"/>
  <c r="H510" i="1" s="1"/>
  <c r="F504" i="1"/>
  <c r="G504" i="1" s="1"/>
  <c r="H504" i="1" s="1"/>
  <c r="F500" i="1"/>
  <c r="G500" i="1" s="1"/>
  <c r="H500" i="1" s="1"/>
  <c r="F430" i="1"/>
  <c r="G430" i="1" s="1"/>
  <c r="H430" i="1" s="1"/>
  <c r="F427" i="1"/>
  <c r="G427" i="1" s="1"/>
  <c r="H427" i="1" s="1"/>
  <c r="F509" i="1"/>
  <c r="G509" i="1" s="1"/>
  <c r="H509" i="1" s="1"/>
  <c r="F505" i="1"/>
  <c r="G505" i="1" s="1"/>
  <c r="H505" i="1" s="1"/>
  <c r="F502" i="1"/>
  <c r="G502" i="1" s="1"/>
  <c r="H502" i="1" s="1"/>
  <c r="F508" i="1"/>
  <c r="G508" i="1" s="1"/>
  <c r="H508" i="1" s="1"/>
  <c r="F501" i="1"/>
  <c r="G501" i="1" s="1"/>
  <c r="H501" i="1" s="1"/>
  <c r="F428" i="1"/>
  <c r="G428" i="1" s="1"/>
  <c r="H428" i="1" s="1"/>
  <c r="F425" i="1"/>
  <c r="G425" i="1" s="1"/>
  <c r="H425" i="1" s="1"/>
  <c r="F422" i="1"/>
  <c r="G422" i="1" s="1"/>
  <c r="H422" i="1" s="1"/>
  <c r="F507" i="1"/>
  <c r="G507" i="1" s="1"/>
  <c r="H507" i="1" s="1"/>
  <c r="F503" i="1"/>
  <c r="G503" i="1" s="1"/>
  <c r="H503" i="1" s="1"/>
  <c r="F429" i="1"/>
  <c r="G429" i="1" s="1"/>
  <c r="H429" i="1" s="1"/>
  <c r="F426" i="1"/>
  <c r="G426" i="1" s="1"/>
  <c r="H426" i="1" s="1"/>
  <c r="F423" i="1"/>
  <c r="G423" i="1" s="1"/>
  <c r="H423" i="1" s="1"/>
  <c r="F421" i="1"/>
  <c r="G421" i="1" s="1"/>
  <c r="H421" i="1" s="1"/>
  <c r="F238" i="1"/>
  <c r="G238" i="1" s="1"/>
  <c r="H238" i="1" s="1"/>
  <c r="F506" i="1"/>
  <c r="G506" i="1" s="1"/>
  <c r="H506" i="1" s="1"/>
  <c r="F424" i="1"/>
  <c r="G424" i="1" s="1"/>
  <c r="H424" i="1" s="1"/>
  <c r="F239" i="1"/>
  <c r="G239" i="1" s="1"/>
  <c r="H239" i="1" s="1"/>
  <c r="F420" i="1"/>
  <c r="G420" i="1" s="1"/>
  <c r="H420" i="1" s="1"/>
  <c r="F263" i="1"/>
  <c r="G263" i="1" s="1"/>
  <c r="H263" i="1" s="1"/>
  <c r="J263" i="1" s="1"/>
  <c r="F262" i="1"/>
  <c r="G262" i="1" s="1"/>
  <c r="H262" i="1" s="1"/>
  <c r="J262" i="1" s="1"/>
  <c r="F89" i="12"/>
  <c r="G89" i="12" s="1"/>
  <c r="H89" i="12" s="1"/>
  <c r="F994" i="12"/>
  <c r="G994" i="12" s="1"/>
  <c r="H994" i="12" s="1"/>
  <c r="F141" i="12"/>
  <c r="G141" i="12" s="1"/>
  <c r="H141" i="12" s="1"/>
  <c r="F802" i="12"/>
  <c r="G802" i="12" s="1"/>
  <c r="H802" i="12" s="1"/>
  <c r="F983" i="12"/>
  <c r="G983" i="12" s="1"/>
  <c r="H983" i="12" s="1"/>
  <c r="F163" i="4"/>
  <c r="G163" i="4" s="1"/>
  <c r="H163" i="4" s="1"/>
  <c r="F186" i="4"/>
  <c r="G186" i="4" s="1"/>
  <c r="H186" i="4" s="1"/>
  <c r="F842" i="4"/>
  <c r="G842" i="4" s="1"/>
  <c r="H842" i="4" s="1"/>
  <c r="F794" i="4"/>
  <c r="G794" i="4" s="1"/>
  <c r="H794" i="4" s="1"/>
  <c r="F557" i="222"/>
  <c r="G557" i="222" s="1"/>
  <c r="H557" i="222" s="1"/>
  <c r="F1236" i="222"/>
  <c r="G1236" i="222" s="1"/>
  <c r="H1236" i="222" s="1"/>
  <c r="F619" i="222"/>
  <c r="G619" i="222" s="1"/>
  <c r="H619" i="222" s="1"/>
  <c r="F1224" i="222"/>
  <c r="G1224" i="222" s="1"/>
  <c r="H1224" i="222" s="1"/>
  <c r="F1222" i="222"/>
  <c r="G1222" i="222" s="1"/>
  <c r="H1222" i="222" s="1"/>
  <c r="F1221" i="222"/>
  <c r="G1221" i="222" s="1"/>
  <c r="H1221" i="222" s="1"/>
  <c r="F620" i="222"/>
  <c r="G620" i="222" s="1"/>
  <c r="H620" i="222" s="1"/>
  <c r="F1220" i="222"/>
  <c r="G1220" i="222" s="1"/>
  <c r="H1220" i="222" s="1"/>
  <c r="F1219" i="222"/>
  <c r="G1219" i="222" s="1"/>
  <c r="H1219" i="222" s="1"/>
  <c r="F1217" i="222"/>
  <c r="G1217" i="222" s="1"/>
  <c r="H1217" i="222" s="1"/>
  <c r="F1213" i="222"/>
  <c r="G1213" i="222" s="1"/>
  <c r="H1213" i="222" s="1"/>
  <c r="F1093" i="222"/>
  <c r="G1093" i="222" s="1"/>
  <c r="H1093" i="222" s="1"/>
  <c r="F1196" i="222"/>
  <c r="G1196" i="222" s="1"/>
  <c r="H1196" i="222" s="1"/>
  <c r="F1175" i="222"/>
  <c r="G1175" i="222" s="1"/>
  <c r="H1175" i="222" s="1"/>
  <c r="F1164" i="222"/>
  <c r="G1164" i="222" s="1"/>
  <c r="H1164" i="222" s="1"/>
  <c r="F1162" i="222"/>
  <c r="G1162" i="222" s="1"/>
  <c r="H1162" i="222" s="1"/>
  <c r="F1091" i="222"/>
  <c r="G1091" i="222" s="1"/>
  <c r="H1091" i="222" s="1"/>
  <c r="F1160" i="222"/>
  <c r="G1160" i="222" s="1"/>
  <c r="H1160" i="222" s="1"/>
  <c r="F1159" i="222"/>
  <c r="G1159" i="222" s="1"/>
  <c r="H1159" i="222" s="1"/>
  <c r="F984" i="222"/>
  <c r="G984" i="222" s="1"/>
  <c r="H984" i="222" s="1"/>
  <c r="F1153" i="222"/>
  <c r="G1153" i="222" s="1"/>
  <c r="H1153" i="222" s="1"/>
  <c r="F621" i="222"/>
  <c r="G621" i="222" s="1"/>
  <c r="H621" i="222" s="1"/>
  <c r="F1139" i="222"/>
  <c r="G1139" i="222" s="1"/>
  <c r="H1139" i="222" s="1"/>
  <c r="F1095" i="222"/>
  <c r="G1095" i="222" s="1"/>
  <c r="H1095" i="222" s="1"/>
  <c r="F635" i="222"/>
  <c r="G635" i="222" s="1"/>
  <c r="H635" i="222" s="1"/>
  <c r="F1138" i="222"/>
  <c r="G1138" i="222" s="1"/>
  <c r="H1138" i="222" s="1"/>
  <c r="F1117" i="222"/>
  <c r="G1117" i="222" s="1"/>
  <c r="H1117" i="222" s="1"/>
  <c r="F1104" i="222"/>
  <c r="G1104" i="222" s="1"/>
  <c r="H1104" i="222" s="1"/>
  <c r="F1100" i="222"/>
  <c r="G1100" i="222" s="1"/>
  <c r="H1100" i="222" s="1"/>
  <c r="F1099" i="222"/>
  <c r="G1099" i="222" s="1"/>
  <c r="H1099" i="222" s="1"/>
  <c r="F1092" i="222"/>
  <c r="G1092" i="222" s="1"/>
  <c r="H1092" i="222" s="1"/>
  <c r="F1098" i="222"/>
  <c r="G1098" i="222" s="1"/>
  <c r="H1098" i="222" s="1"/>
  <c r="F1096" i="222"/>
  <c r="G1096" i="222" s="1"/>
  <c r="H1096" i="222" s="1"/>
  <c r="F1512" i="15"/>
  <c r="G1512" i="15" s="1"/>
  <c r="H1512" i="15" s="1"/>
  <c r="F1516" i="15"/>
  <c r="G1516" i="15" s="1"/>
  <c r="H1516" i="15" s="1"/>
  <c r="F1682" i="15"/>
  <c r="G1682" i="15" s="1"/>
  <c r="H1682" i="15" s="1"/>
  <c r="F1511" i="15"/>
  <c r="G1511" i="15" s="1"/>
  <c r="H1511" i="15" s="1"/>
  <c r="F1513" i="15"/>
  <c r="G1513" i="15" s="1"/>
  <c r="H1513" i="15" s="1"/>
  <c r="F1595" i="15"/>
  <c r="G1595" i="15" s="1"/>
  <c r="H1595" i="15" s="1"/>
  <c r="F1515" i="15"/>
  <c r="G1515" i="15" s="1"/>
  <c r="H1515" i="15" s="1"/>
  <c r="F1591" i="15"/>
  <c r="G1591" i="15" s="1"/>
  <c r="H1591" i="15" s="1"/>
  <c r="F1567" i="15"/>
  <c r="G1567" i="15" s="1"/>
  <c r="H1567" i="15" s="1"/>
  <c r="F1550" i="15"/>
  <c r="G1550" i="15" s="1"/>
  <c r="H1550" i="15" s="1"/>
  <c r="F1517" i="15"/>
  <c r="G1517" i="15" s="1"/>
  <c r="H1517" i="15" s="1"/>
  <c r="F1548" i="15"/>
  <c r="G1548" i="15" s="1"/>
  <c r="H1548" i="15" s="1"/>
  <c r="F1539" i="15"/>
  <c r="G1539" i="15" s="1"/>
  <c r="H1539" i="15" s="1"/>
  <c r="F1538" i="15"/>
  <c r="G1538" i="15" s="1"/>
  <c r="H1538" i="15" s="1"/>
  <c r="F1518" i="15"/>
  <c r="G1518" i="15" s="1"/>
  <c r="H1518" i="15" s="1"/>
  <c r="F1514" i="15"/>
  <c r="G1514" i="15" s="1"/>
  <c r="H1514" i="15" s="1"/>
  <c r="F1537" i="15"/>
  <c r="G1537" i="15" s="1"/>
  <c r="H1537" i="15" s="1"/>
  <c r="F1529" i="15"/>
  <c r="G1529" i="15" s="1"/>
  <c r="H1529" i="15" s="1"/>
  <c r="F1519" i="15"/>
  <c r="G1519" i="15" s="1"/>
  <c r="H1519" i="15" s="1"/>
  <c r="F1520" i="15"/>
  <c r="G1520" i="15" s="1"/>
  <c r="H1520" i="15" s="1"/>
  <c r="F1501" i="15"/>
  <c r="G1501" i="15" s="1"/>
  <c r="H1501" i="15" s="1"/>
  <c r="F1500" i="15"/>
  <c r="G1500" i="15" s="1"/>
  <c r="H1500" i="15" s="1"/>
  <c r="F1445" i="15"/>
  <c r="G1445" i="15" s="1"/>
  <c r="H1445" i="15" s="1"/>
  <c r="F1444" i="15"/>
  <c r="G1444" i="15" s="1"/>
  <c r="H1444" i="15" s="1"/>
  <c r="F115" i="15"/>
  <c r="G115" i="15" s="1"/>
  <c r="H115" i="15" s="1"/>
  <c r="F666" i="15"/>
  <c r="G666" i="15" s="1"/>
  <c r="H666" i="15" s="1"/>
  <c r="F365" i="15"/>
  <c r="G365" i="15" s="1"/>
  <c r="H365" i="15" s="1"/>
  <c r="F27" i="15"/>
  <c r="G27" i="15" s="1"/>
  <c r="H27" i="15" s="1"/>
  <c r="F24" i="15"/>
  <c r="G24" i="15" s="1"/>
  <c r="H24" i="15" s="1"/>
  <c r="F2651" i="1"/>
  <c r="G2651" i="1" s="1"/>
  <c r="H2651" i="1" s="1"/>
  <c r="F2650" i="1"/>
  <c r="G2650" i="1" s="1"/>
  <c r="H2650" i="1" s="1"/>
  <c r="F2647" i="1"/>
  <c r="G2647" i="1" s="1"/>
  <c r="H2647" i="1" s="1"/>
  <c r="F2564" i="1"/>
  <c r="G2564" i="1" s="1"/>
  <c r="H2564" i="1" s="1"/>
  <c r="F2563" i="1"/>
  <c r="G2563" i="1" s="1"/>
  <c r="H2563" i="1" s="1"/>
  <c r="F2561" i="1"/>
  <c r="G2561" i="1" s="1"/>
  <c r="H2561" i="1" s="1"/>
  <c r="F2560" i="1"/>
  <c r="G2560" i="1" s="1"/>
  <c r="H2560" i="1" s="1"/>
  <c r="F2555" i="1"/>
  <c r="G2555" i="1" s="1"/>
  <c r="H2555" i="1" s="1"/>
  <c r="F2554" i="1"/>
  <c r="G2554" i="1" s="1"/>
  <c r="H2554" i="1" s="1"/>
  <c r="F2552" i="1"/>
  <c r="G2552" i="1" s="1"/>
  <c r="H2552" i="1" s="1"/>
  <c r="F2551" i="1"/>
  <c r="G2551" i="1" s="1"/>
  <c r="H2551" i="1" s="1"/>
  <c r="F2550" i="1"/>
  <c r="G2550" i="1" s="1"/>
  <c r="H2550" i="1" s="1"/>
  <c r="F2548" i="1"/>
  <c r="G2548" i="1" s="1"/>
  <c r="H2548" i="1" s="1"/>
  <c r="F2546" i="1"/>
  <c r="G2546" i="1" s="1"/>
  <c r="H2546" i="1" s="1"/>
  <c r="F2543" i="1"/>
  <c r="G2543" i="1" s="1"/>
  <c r="H2543" i="1" s="1"/>
  <c r="F2542" i="1"/>
  <c r="G2542" i="1" s="1"/>
  <c r="H2542" i="1" s="1"/>
  <c r="F2541" i="1"/>
  <c r="G2541" i="1" s="1"/>
  <c r="H2541" i="1" s="1"/>
  <c r="F2536" i="1"/>
  <c r="G2536" i="1" s="1"/>
  <c r="H2536" i="1" s="1"/>
  <c r="F2535" i="1"/>
  <c r="G2535" i="1" s="1"/>
  <c r="H2535" i="1" s="1"/>
  <c r="F2534" i="1"/>
  <c r="G2534" i="1" s="1"/>
  <c r="H2534" i="1" s="1"/>
  <c r="F2533" i="1"/>
  <c r="G2533" i="1" s="1"/>
  <c r="H2533" i="1" s="1"/>
  <c r="F2532" i="1"/>
  <c r="G2532" i="1" s="1"/>
  <c r="H2532" i="1" s="1"/>
  <c r="F2531" i="1"/>
  <c r="G2531" i="1" s="1"/>
  <c r="H2531" i="1" s="1"/>
  <c r="F2528" i="1"/>
  <c r="G2528" i="1" s="1"/>
  <c r="H2528" i="1" s="1"/>
  <c r="F2477" i="1"/>
  <c r="G2477" i="1" s="1"/>
  <c r="H2477" i="1" s="1"/>
  <c r="F2475" i="1"/>
  <c r="G2475" i="1" s="1"/>
  <c r="H2475" i="1" s="1"/>
  <c r="F2474" i="1"/>
  <c r="G2474" i="1" s="1"/>
  <c r="H2474" i="1" s="1"/>
  <c r="F2469" i="1"/>
  <c r="G2469" i="1" s="1"/>
  <c r="H2469" i="1" s="1"/>
  <c r="F2464" i="1"/>
  <c r="G2464" i="1" s="1"/>
  <c r="H2464" i="1" s="1"/>
  <c r="F2461" i="1"/>
  <c r="G2461" i="1" s="1"/>
  <c r="H2461" i="1" s="1"/>
  <c r="F2302" i="1"/>
  <c r="G2302" i="1" s="1"/>
  <c r="H2302" i="1" s="1"/>
  <c r="F2301" i="1"/>
  <c r="G2301" i="1" s="1"/>
  <c r="H2301" i="1" s="1"/>
  <c r="F2750" i="1"/>
  <c r="G2750" i="1" s="1"/>
  <c r="H2750" i="1" s="1"/>
  <c r="F2715" i="1"/>
  <c r="G2715" i="1" s="1"/>
  <c r="H2715" i="1" s="1"/>
  <c r="F2540" i="1"/>
  <c r="G2540" i="1" s="1"/>
  <c r="H2540" i="1" s="1"/>
  <c r="F2111" i="1"/>
  <c r="G2111" i="1" s="1"/>
  <c r="H2111" i="1" s="1"/>
  <c r="F2082" i="1"/>
  <c r="G2082" i="1" s="1"/>
  <c r="H2082" i="1" s="1"/>
  <c r="F2562" i="1"/>
  <c r="G2562" i="1" s="1"/>
  <c r="H2562" i="1" s="1"/>
  <c r="F2091" i="1"/>
  <c r="G2091" i="1" s="1"/>
  <c r="H2091" i="1" s="1"/>
  <c r="F2558" i="1"/>
  <c r="G2558" i="1" s="1"/>
  <c r="H2558" i="1" s="1"/>
  <c r="F2720" i="1"/>
  <c r="G2720" i="1" s="1"/>
  <c r="H2720" i="1" s="1"/>
  <c r="F2749" i="1"/>
  <c r="G2749" i="1" s="1"/>
  <c r="H2749" i="1" s="1"/>
  <c r="F2714" i="1"/>
  <c r="G2714" i="1" s="1"/>
  <c r="H2714" i="1" s="1"/>
  <c r="F2539" i="1"/>
  <c r="G2539" i="1" s="1"/>
  <c r="H2539" i="1" s="1"/>
  <c r="F2110" i="1"/>
  <c r="G2110" i="1" s="1"/>
  <c r="H2110" i="1" s="1"/>
  <c r="F2081" i="1"/>
  <c r="G2081" i="1" s="1"/>
  <c r="H2081" i="1" s="1"/>
  <c r="F2060" i="1"/>
  <c r="G2060" i="1" s="1"/>
  <c r="H2060" i="1" s="1"/>
  <c r="F2748" i="1"/>
  <c r="G2748" i="1" s="1"/>
  <c r="H2748" i="1" s="1"/>
  <c r="F2713" i="1"/>
  <c r="G2713" i="1" s="1"/>
  <c r="H2713" i="1" s="1"/>
  <c r="F2538" i="1"/>
  <c r="G2538" i="1" s="1"/>
  <c r="H2538" i="1" s="1"/>
  <c r="F2487" i="1"/>
  <c r="G2487" i="1" s="1"/>
  <c r="H2487" i="1" s="1"/>
  <c r="F2109" i="1"/>
  <c r="G2109" i="1" s="1"/>
  <c r="H2109" i="1" s="1"/>
  <c r="F2080" i="1"/>
  <c r="G2080" i="1" s="1"/>
  <c r="H2080" i="1" s="1"/>
  <c r="F2098" i="1"/>
  <c r="G2098" i="1" s="1"/>
  <c r="H2098" i="1" s="1"/>
  <c r="F2096" i="1"/>
  <c r="G2096" i="1" s="1"/>
  <c r="H2096" i="1" s="1"/>
  <c r="F2470" i="1"/>
  <c r="G2470" i="1" s="1"/>
  <c r="H2470" i="1" s="1"/>
  <c r="F2188" i="1"/>
  <c r="G2188" i="1" s="1"/>
  <c r="H2188" i="1" s="1"/>
  <c r="J2188" i="1" s="1"/>
  <c r="F2059" i="1"/>
  <c r="G2059" i="1" s="1"/>
  <c r="H2059" i="1" s="1"/>
  <c r="F2747" i="1"/>
  <c r="G2747" i="1" s="1"/>
  <c r="H2747" i="1" s="1"/>
  <c r="F2712" i="1"/>
  <c r="G2712" i="1" s="1"/>
  <c r="H2712" i="1" s="1"/>
  <c r="F2662" i="1"/>
  <c r="G2662" i="1" s="1"/>
  <c r="H2662" i="1" s="1"/>
  <c r="F2581" i="1"/>
  <c r="G2581" i="1" s="1"/>
  <c r="H2581" i="1" s="1"/>
  <c r="F2537" i="1"/>
  <c r="G2537" i="1" s="1"/>
  <c r="H2537" i="1" s="1"/>
  <c r="F2486" i="1"/>
  <c r="G2486" i="1" s="1"/>
  <c r="H2486" i="1" s="1"/>
  <c r="F2108" i="1"/>
  <c r="G2108" i="1" s="1"/>
  <c r="H2108" i="1" s="1"/>
  <c r="F2067" i="1"/>
  <c r="G2067" i="1" s="1"/>
  <c r="H2067" i="1" s="1"/>
  <c r="F2421" i="1"/>
  <c r="G2421" i="1" s="1"/>
  <c r="H2421" i="1" s="1"/>
  <c r="F2066" i="1"/>
  <c r="G2066" i="1" s="1"/>
  <c r="H2066" i="1" s="1"/>
  <c r="F2092" i="1"/>
  <c r="G2092" i="1" s="1"/>
  <c r="H2092" i="1" s="1"/>
  <c r="F2465" i="1"/>
  <c r="G2465" i="1" s="1"/>
  <c r="H2465" i="1" s="1"/>
  <c r="F2559" i="1"/>
  <c r="G2559" i="1" s="1"/>
  <c r="H2559" i="1" s="1"/>
  <c r="F2119" i="1"/>
  <c r="G2119" i="1" s="1"/>
  <c r="H2119" i="1" s="1"/>
  <c r="F2114" i="1"/>
  <c r="G2114" i="1" s="1"/>
  <c r="H2114" i="1" s="1"/>
  <c r="F2058" i="1"/>
  <c r="G2058" i="1" s="1"/>
  <c r="H2058" i="1" s="1"/>
  <c r="F2746" i="1"/>
  <c r="G2746" i="1" s="1"/>
  <c r="H2746" i="1" s="1"/>
  <c r="F2708" i="1"/>
  <c r="G2708" i="1" s="1"/>
  <c r="H2708" i="1" s="1"/>
  <c r="F2661" i="1"/>
  <c r="G2661" i="1" s="1"/>
  <c r="H2661" i="1" s="1"/>
  <c r="F2580" i="1"/>
  <c r="G2580" i="1" s="1"/>
  <c r="H2580" i="1" s="1"/>
  <c r="F2485" i="1"/>
  <c r="G2485" i="1" s="1"/>
  <c r="H2485" i="1" s="1"/>
  <c r="F2107" i="1"/>
  <c r="G2107" i="1" s="1"/>
  <c r="H2107" i="1" s="1"/>
  <c r="F2079" i="1"/>
  <c r="G2079" i="1" s="1"/>
  <c r="H2079" i="1" s="1"/>
  <c r="F2762" i="1"/>
  <c r="G2762" i="1" s="1"/>
  <c r="H2762" i="1" s="1"/>
  <c r="F2089" i="1"/>
  <c r="G2089" i="1" s="1"/>
  <c r="H2089" i="1" s="1"/>
  <c r="F2754" i="1"/>
  <c r="G2754" i="1" s="1"/>
  <c r="H2754" i="1" s="1"/>
  <c r="F2786" i="1"/>
  <c r="G2786" i="1" s="1"/>
  <c r="H2786" i="1" s="1"/>
  <c r="F2745" i="1"/>
  <c r="G2745" i="1" s="1"/>
  <c r="H2745" i="1" s="1"/>
  <c r="F2707" i="1"/>
  <c r="G2707" i="1" s="1"/>
  <c r="H2707" i="1" s="1"/>
  <c r="F2660" i="1"/>
  <c r="G2660" i="1" s="1"/>
  <c r="H2660" i="1" s="1"/>
  <c r="F2579" i="1"/>
  <c r="G2579" i="1" s="1"/>
  <c r="H2579" i="1" s="1"/>
  <c r="F2530" i="1"/>
  <c r="G2530" i="1" s="1"/>
  <c r="H2530" i="1" s="1"/>
  <c r="F2484" i="1"/>
  <c r="G2484" i="1" s="1"/>
  <c r="H2484" i="1" s="1"/>
  <c r="F2391" i="1"/>
  <c r="G2391" i="1" s="1"/>
  <c r="H2391" i="1" s="1"/>
  <c r="F2106" i="1"/>
  <c r="G2106" i="1" s="1"/>
  <c r="H2106" i="1" s="1"/>
  <c r="F2078" i="1"/>
  <c r="G2078" i="1" s="1"/>
  <c r="H2078" i="1" s="1"/>
  <c r="F2097" i="1"/>
  <c r="G2097" i="1" s="1"/>
  <c r="H2097" i="1" s="1"/>
  <c r="F2646" i="1"/>
  <c r="G2646" i="1" s="1"/>
  <c r="H2646" i="1" s="1"/>
  <c r="F2751" i="1"/>
  <c r="G2751" i="1" s="1"/>
  <c r="H2751" i="1" s="1"/>
  <c r="F2785" i="1"/>
  <c r="G2785" i="1" s="1"/>
  <c r="H2785" i="1" s="1"/>
  <c r="F2744" i="1"/>
  <c r="G2744" i="1" s="1"/>
  <c r="H2744" i="1" s="1"/>
  <c r="F2706" i="1"/>
  <c r="G2706" i="1" s="1"/>
  <c r="H2706" i="1" s="1"/>
  <c r="F2659" i="1"/>
  <c r="G2659" i="1" s="1"/>
  <c r="H2659" i="1" s="1"/>
  <c r="F2578" i="1"/>
  <c r="G2578" i="1" s="1"/>
  <c r="H2578" i="1" s="1"/>
  <c r="F2529" i="1"/>
  <c r="G2529" i="1" s="1"/>
  <c r="H2529" i="1" s="1"/>
  <c r="F2390" i="1"/>
  <c r="G2390" i="1" s="1"/>
  <c r="H2390" i="1" s="1"/>
  <c r="F2105" i="1"/>
  <c r="G2105" i="1" s="1"/>
  <c r="H2105" i="1" s="1"/>
  <c r="F2077" i="1"/>
  <c r="G2077" i="1" s="1"/>
  <c r="H2077" i="1" s="1"/>
  <c r="F2569" i="1"/>
  <c r="G2569" i="1" s="1"/>
  <c r="H2569" i="1" s="1"/>
  <c r="F2729" i="1"/>
  <c r="G2729" i="1" s="1"/>
  <c r="H2729" i="1" s="1"/>
  <c r="F2726" i="1"/>
  <c r="G2726" i="1" s="1"/>
  <c r="H2726" i="1" s="1"/>
  <c r="F2545" i="1"/>
  <c r="G2545" i="1" s="1"/>
  <c r="H2545" i="1" s="1"/>
  <c r="F2784" i="1"/>
  <c r="G2784" i="1" s="1"/>
  <c r="H2784" i="1" s="1"/>
  <c r="F2743" i="1"/>
  <c r="G2743" i="1" s="1"/>
  <c r="H2743" i="1" s="1"/>
  <c r="F2577" i="1"/>
  <c r="G2577" i="1" s="1"/>
  <c r="H2577" i="1" s="1"/>
  <c r="F2483" i="1"/>
  <c r="G2483" i="1" s="1"/>
  <c r="H2483" i="1" s="1"/>
  <c r="F2389" i="1"/>
  <c r="G2389" i="1" s="1"/>
  <c r="H2389" i="1" s="1"/>
  <c r="F2303" i="1"/>
  <c r="G2303" i="1" s="1"/>
  <c r="H2303" i="1" s="1"/>
  <c r="F2104" i="1"/>
  <c r="G2104" i="1" s="1"/>
  <c r="H2104" i="1" s="1"/>
  <c r="F2076" i="1"/>
  <c r="G2076" i="1" s="1"/>
  <c r="H2076" i="1" s="1"/>
  <c r="F2071" i="1"/>
  <c r="G2071" i="1" s="1"/>
  <c r="H2071" i="1" s="1"/>
  <c r="F2068" i="1"/>
  <c r="G2068" i="1" s="1"/>
  <c r="H2068" i="1" s="1"/>
  <c r="F2566" i="1"/>
  <c r="G2566" i="1" s="1"/>
  <c r="H2566" i="1" s="1"/>
  <c r="F2112" i="1"/>
  <c r="G2112" i="1" s="1"/>
  <c r="H2112" i="1" s="1"/>
  <c r="F2783" i="1"/>
  <c r="G2783" i="1" s="1"/>
  <c r="H2783" i="1" s="1"/>
  <c r="F2658" i="1"/>
  <c r="G2658" i="1" s="1"/>
  <c r="H2658" i="1" s="1"/>
  <c r="F2576" i="1"/>
  <c r="G2576" i="1" s="1"/>
  <c r="H2576" i="1" s="1"/>
  <c r="F2482" i="1"/>
  <c r="G2482" i="1" s="1"/>
  <c r="H2482" i="1" s="1"/>
  <c r="F2429" i="1"/>
  <c r="G2429" i="1" s="1"/>
  <c r="H2429" i="1" s="1"/>
  <c r="F2388" i="1"/>
  <c r="G2388" i="1" s="1"/>
  <c r="H2388" i="1" s="1"/>
  <c r="F2300" i="1"/>
  <c r="G2300" i="1" s="1"/>
  <c r="H2300" i="1" s="1"/>
  <c r="F2103" i="1"/>
  <c r="G2103" i="1" s="1"/>
  <c r="H2103" i="1" s="1"/>
  <c r="F2075" i="1"/>
  <c r="G2075" i="1" s="1"/>
  <c r="H2075" i="1" s="1"/>
  <c r="F2069" i="1"/>
  <c r="G2069" i="1" s="1"/>
  <c r="H2069" i="1" s="1"/>
  <c r="F2125" i="1"/>
  <c r="G2125" i="1" s="1"/>
  <c r="H2125" i="1" s="1"/>
  <c r="F2294" i="1"/>
  <c r="G2294" i="1" s="1"/>
  <c r="H2294" i="1" s="1"/>
  <c r="F2095" i="1"/>
  <c r="G2095" i="1" s="1"/>
  <c r="H2095" i="1" s="1"/>
  <c r="F2568" i="1"/>
  <c r="G2568" i="1" s="1"/>
  <c r="H2568" i="1" s="1"/>
  <c r="F2730" i="1"/>
  <c r="G2730" i="1" s="1"/>
  <c r="H2730" i="1" s="1"/>
  <c r="F2722" i="1"/>
  <c r="G2722" i="1" s="1"/>
  <c r="H2722" i="1" s="1"/>
  <c r="F2716" i="1"/>
  <c r="G2716" i="1" s="1"/>
  <c r="H2716" i="1" s="1"/>
  <c r="F2782" i="1"/>
  <c r="G2782" i="1" s="1"/>
  <c r="H2782" i="1" s="1"/>
  <c r="F2742" i="1"/>
  <c r="G2742" i="1" s="1"/>
  <c r="H2742" i="1" s="1"/>
  <c r="F2657" i="1"/>
  <c r="G2657" i="1" s="1"/>
  <c r="H2657" i="1" s="1"/>
  <c r="F2575" i="1"/>
  <c r="G2575" i="1" s="1"/>
  <c r="H2575" i="1" s="1"/>
  <c r="F2481" i="1"/>
  <c r="G2481" i="1" s="1"/>
  <c r="H2481" i="1" s="1"/>
  <c r="F2428" i="1"/>
  <c r="G2428" i="1" s="1"/>
  <c r="H2428" i="1" s="1"/>
  <c r="F2299" i="1"/>
  <c r="G2299" i="1" s="1"/>
  <c r="H2299" i="1" s="1"/>
  <c r="F2139" i="1"/>
  <c r="G2139" i="1" s="1"/>
  <c r="H2139" i="1" s="1"/>
  <c r="J2139" i="1" s="1"/>
  <c r="F2102" i="1"/>
  <c r="G2102" i="1" s="1"/>
  <c r="H2102" i="1" s="1"/>
  <c r="F2074" i="1"/>
  <c r="G2074" i="1" s="1"/>
  <c r="H2074" i="1" s="1"/>
  <c r="F2099" i="1"/>
  <c r="G2099" i="1" s="1"/>
  <c r="H2099" i="1" s="1"/>
  <c r="F2063" i="1"/>
  <c r="G2063" i="1" s="1"/>
  <c r="H2063" i="1" s="1"/>
  <c r="F2120" i="1"/>
  <c r="G2120" i="1" s="1"/>
  <c r="H2120" i="1" s="1"/>
  <c r="F2781" i="1"/>
  <c r="G2781" i="1" s="1"/>
  <c r="H2781" i="1" s="1"/>
  <c r="F2741" i="1"/>
  <c r="G2741" i="1" s="1"/>
  <c r="H2741" i="1" s="1"/>
  <c r="F2656" i="1"/>
  <c r="G2656" i="1" s="1"/>
  <c r="H2656" i="1" s="1"/>
  <c r="F2480" i="1"/>
  <c r="G2480" i="1" s="1"/>
  <c r="H2480" i="1" s="1"/>
  <c r="F2427" i="1"/>
  <c r="G2427" i="1" s="1"/>
  <c r="H2427" i="1" s="1"/>
  <c r="F2387" i="1"/>
  <c r="G2387" i="1" s="1"/>
  <c r="H2387" i="1" s="1"/>
  <c r="F2101" i="1"/>
  <c r="G2101" i="1" s="1"/>
  <c r="H2101" i="1" s="1"/>
  <c r="F2073" i="1"/>
  <c r="G2073" i="1" s="1"/>
  <c r="H2073" i="1" s="1"/>
  <c r="F2129" i="1"/>
  <c r="G2129" i="1" s="1"/>
  <c r="H2129" i="1" s="1"/>
  <c r="F2072" i="1"/>
  <c r="G2072" i="1" s="1"/>
  <c r="H2072" i="1" s="1"/>
  <c r="F2733" i="1"/>
  <c r="G2733" i="1" s="1"/>
  <c r="H2733" i="1" s="1"/>
  <c r="F2761" i="1"/>
  <c r="G2761" i="1" s="1"/>
  <c r="H2761" i="1" s="1"/>
  <c r="F2759" i="1"/>
  <c r="G2759" i="1" s="1"/>
  <c r="H2759" i="1" s="1"/>
  <c r="F2061" i="1"/>
  <c r="G2061" i="1" s="1"/>
  <c r="H2061" i="1" s="1"/>
  <c r="F2084" i="1"/>
  <c r="G2084" i="1" s="1"/>
  <c r="H2084" i="1" s="1"/>
  <c r="F2780" i="1"/>
  <c r="G2780" i="1" s="1"/>
  <c r="H2780" i="1" s="1"/>
  <c r="F2740" i="1"/>
  <c r="G2740" i="1" s="1"/>
  <c r="H2740" i="1" s="1"/>
  <c r="F2655" i="1"/>
  <c r="G2655" i="1" s="1"/>
  <c r="H2655" i="1" s="1"/>
  <c r="F2479" i="1"/>
  <c r="G2479" i="1" s="1"/>
  <c r="H2479" i="1" s="1"/>
  <c r="F2426" i="1"/>
  <c r="G2426" i="1" s="1"/>
  <c r="H2426" i="1" s="1"/>
  <c r="F2386" i="1"/>
  <c r="G2386" i="1" s="1"/>
  <c r="H2386" i="1" s="1"/>
  <c r="F2298" i="1"/>
  <c r="G2298" i="1" s="1"/>
  <c r="H2298" i="1" s="1"/>
  <c r="F2100" i="1"/>
  <c r="G2100" i="1" s="1"/>
  <c r="H2100" i="1" s="1"/>
  <c r="F2774" i="1"/>
  <c r="G2774" i="1" s="1"/>
  <c r="H2774" i="1" s="1"/>
  <c r="F2085" i="1"/>
  <c r="G2085" i="1" s="1"/>
  <c r="H2085" i="1" s="1"/>
  <c r="F2779" i="1"/>
  <c r="G2779" i="1" s="1"/>
  <c r="H2779" i="1" s="1"/>
  <c r="F2654" i="1"/>
  <c r="G2654" i="1" s="1"/>
  <c r="H2654" i="1" s="1"/>
  <c r="F2574" i="1"/>
  <c r="G2574" i="1" s="1"/>
  <c r="H2574" i="1" s="1"/>
  <c r="F2478" i="1"/>
  <c r="G2478" i="1" s="1"/>
  <c r="H2478" i="1" s="1"/>
  <c r="F2425" i="1"/>
  <c r="G2425" i="1" s="1"/>
  <c r="H2425" i="1" s="1"/>
  <c r="F2385" i="1"/>
  <c r="G2385" i="1" s="1"/>
  <c r="H2385" i="1" s="1"/>
  <c r="F2297" i="1"/>
  <c r="G2297" i="1" s="1"/>
  <c r="H2297" i="1" s="1"/>
  <c r="F2128" i="1"/>
  <c r="G2128" i="1" s="1"/>
  <c r="H2128" i="1" s="1"/>
  <c r="F2775" i="1"/>
  <c r="G2775" i="1" s="1"/>
  <c r="H2775" i="1" s="1"/>
  <c r="F2064" i="1"/>
  <c r="G2064" i="1" s="1"/>
  <c r="H2064" i="1" s="1"/>
  <c r="F2549" i="1"/>
  <c r="G2549" i="1" s="1"/>
  <c r="H2549" i="1" s="1"/>
  <c r="F2778" i="1"/>
  <c r="G2778" i="1" s="1"/>
  <c r="H2778" i="1" s="1"/>
  <c r="F2739" i="1"/>
  <c r="G2739" i="1" s="1"/>
  <c r="H2739" i="1" s="1"/>
  <c r="F2653" i="1"/>
  <c r="G2653" i="1" s="1"/>
  <c r="H2653" i="1" s="1"/>
  <c r="F2476" i="1"/>
  <c r="G2476" i="1" s="1"/>
  <c r="H2476" i="1" s="1"/>
  <c r="F2384" i="1"/>
  <c r="G2384" i="1" s="1"/>
  <c r="H2384" i="1" s="1"/>
  <c r="F2296" i="1"/>
  <c r="G2296" i="1" s="1"/>
  <c r="H2296" i="1" s="1"/>
  <c r="F2127" i="1"/>
  <c r="G2127" i="1" s="1"/>
  <c r="H2127" i="1" s="1"/>
  <c r="F2070" i="1"/>
  <c r="G2070" i="1" s="1"/>
  <c r="H2070" i="1" s="1"/>
  <c r="F2094" i="1"/>
  <c r="G2094" i="1" s="1"/>
  <c r="H2094" i="1" s="1"/>
  <c r="F2090" i="1"/>
  <c r="G2090" i="1" s="1"/>
  <c r="H2090" i="1" s="1"/>
  <c r="F2777" i="1"/>
  <c r="G2777" i="1" s="1"/>
  <c r="H2777" i="1" s="1"/>
  <c r="F2738" i="1"/>
  <c r="G2738" i="1" s="1"/>
  <c r="H2738" i="1" s="1"/>
  <c r="F2652" i="1"/>
  <c r="G2652" i="1" s="1"/>
  <c r="H2652" i="1" s="1"/>
  <c r="F2572" i="1"/>
  <c r="G2572" i="1" s="1"/>
  <c r="H2572" i="1" s="1"/>
  <c r="F2473" i="1"/>
  <c r="G2473" i="1" s="1"/>
  <c r="H2473" i="1" s="1"/>
  <c r="F2424" i="1"/>
  <c r="G2424" i="1" s="1"/>
  <c r="H2424" i="1" s="1"/>
  <c r="F2383" i="1"/>
  <c r="G2383" i="1" s="1"/>
  <c r="H2383" i="1" s="1"/>
  <c r="F2126" i="1"/>
  <c r="G2126" i="1" s="1"/>
  <c r="H2126" i="1" s="1"/>
  <c r="F2123" i="1"/>
  <c r="G2123" i="1" s="1"/>
  <c r="H2123" i="1" s="1"/>
  <c r="F2419" i="1"/>
  <c r="G2419" i="1" s="1"/>
  <c r="H2419" i="1" s="1"/>
  <c r="F2093" i="1"/>
  <c r="G2093" i="1" s="1"/>
  <c r="H2093" i="1" s="1"/>
  <c r="F2466" i="1"/>
  <c r="G2466" i="1" s="1"/>
  <c r="H2466" i="1" s="1"/>
  <c r="F2463" i="1"/>
  <c r="G2463" i="1" s="1"/>
  <c r="H2463" i="1" s="1"/>
  <c r="F2752" i="1"/>
  <c r="G2752" i="1" s="1"/>
  <c r="H2752" i="1" s="1"/>
  <c r="F2776" i="1"/>
  <c r="G2776" i="1" s="1"/>
  <c r="H2776" i="1" s="1"/>
  <c r="F2737" i="1"/>
  <c r="G2737" i="1" s="1"/>
  <c r="H2737" i="1" s="1"/>
  <c r="F2649" i="1"/>
  <c r="G2649" i="1" s="1"/>
  <c r="H2649" i="1" s="1"/>
  <c r="F2571" i="1"/>
  <c r="G2571" i="1" s="1"/>
  <c r="H2571" i="1" s="1"/>
  <c r="F2472" i="1"/>
  <c r="G2472" i="1" s="1"/>
  <c r="H2472" i="1" s="1"/>
  <c r="F2423" i="1"/>
  <c r="G2423" i="1" s="1"/>
  <c r="H2423" i="1" s="1"/>
  <c r="F2382" i="1"/>
  <c r="G2382" i="1" s="1"/>
  <c r="H2382" i="1" s="1"/>
  <c r="F2295" i="1"/>
  <c r="G2295" i="1" s="1"/>
  <c r="H2295" i="1" s="1"/>
  <c r="F2760" i="1"/>
  <c r="G2760" i="1" s="1"/>
  <c r="H2760" i="1" s="1"/>
  <c r="F2086" i="1"/>
  <c r="G2086" i="1" s="1"/>
  <c r="H2086" i="1" s="1"/>
  <c r="F2544" i="1"/>
  <c r="G2544" i="1" s="1"/>
  <c r="H2544" i="1" s="1"/>
  <c r="F2734" i="1"/>
  <c r="G2734" i="1" s="1"/>
  <c r="H2734" i="1" s="1"/>
  <c r="F2648" i="1"/>
  <c r="G2648" i="1" s="1"/>
  <c r="H2648" i="1" s="1"/>
  <c r="F2570" i="1"/>
  <c r="G2570" i="1" s="1"/>
  <c r="H2570" i="1" s="1"/>
  <c r="F2471" i="1"/>
  <c r="G2471" i="1" s="1"/>
  <c r="H2471" i="1" s="1"/>
  <c r="F2422" i="1"/>
  <c r="G2422" i="1" s="1"/>
  <c r="H2422" i="1" s="1"/>
  <c r="F2124" i="1"/>
  <c r="G2124" i="1" s="1"/>
  <c r="H2124" i="1" s="1"/>
  <c r="F2732" i="1"/>
  <c r="G2732" i="1" s="1"/>
  <c r="H2732" i="1" s="1"/>
  <c r="F2565" i="1"/>
  <c r="G2565" i="1" s="1"/>
  <c r="H2565" i="1" s="1"/>
  <c r="F2121" i="1"/>
  <c r="G2121" i="1" s="1"/>
  <c r="H2121" i="1" s="1"/>
  <c r="F2773" i="1"/>
  <c r="G2773" i="1" s="1"/>
  <c r="H2773" i="1" s="1"/>
  <c r="F2731" i="1"/>
  <c r="G2731" i="1" s="1"/>
  <c r="H2731" i="1" s="1"/>
  <c r="F2645" i="1"/>
  <c r="G2645" i="1" s="1"/>
  <c r="H2645" i="1" s="1"/>
  <c r="F2567" i="1"/>
  <c r="G2567" i="1" s="1"/>
  <c r="H2567" i="1" s="1"/>
  <c r="F2468" i="1"/>
  <c r="G2468" i="1" s="1"/>
  <c r="H2468" i="1" s="1"/>
  <c r="F2420" i="1"/>
  <c r="G2420" i="1" s="1"/>
  <c r="H2420" i="1" s="1"/>
  <c r="F2122" i="1"/>
  <c r="G2122" i="1" s="1"/>
  <c r="H2122" i="1" s="1"/>
  <c r="F2065" i="1"/>
  <c r="G2065" i="1" s="1"/>
  <c r="H2065" i="1" s="1"/>
  <c r="F2467" i="1"/>
  <c r="G2467" i="1" s="1"/>
  <c r="H2467" i="1" s="1"/>
  <c r="F2418" i="1"/>
  <c r="G2418" i="1" s="1"/>
  <c r="H2418" i="1" s="1"/>
  <c r="F2062" i="1"/>
  <c r="G2062" i="1" s="1"/>
  <c r="H2062" i="1" s="1"/>
  <c r="F2417" i="1"/>
  <c r="G2417" i="1" s="1"/>
  <c r="H2417" i="1" s="1"/>
  <c r="F2462" i="1"/>
  <c r="G2462" i="1" s="1"/>
  <c r="H2462" i="1" s="1"/>
  <c r="F2758" i="1"/>
  <c r="G2758" i="1" s="1"/>
  <c r="H2758" i="1" s="1"/>
  <c r="F2725" i="1"/>
  <c r="G2725" i="1" s="1"/>
  <c r="H2725" i="1" s="1"/>
  <c r="F2557" i="1"/>
  <c r="G2557" i="1" s="1"/>
  <c r="H2557" i="1" s="1"/>
  <c r="F2183" i="1"/>
  <c r="G2183" i="1" s="1"/>
  <c r="H2183" i="1" s="1"/>
  <c r="J2183" i="1" s="1"/>
  <c r="F2088" i="1"/>
  <c r="G2088" i="1" s="1"/>
  <c r="H2088" i="1" s="1"/>
  <c r="F2116" i="1"/>
  <c r="G2116" i="1" s="1"/>
  <c r="H2116" i="1" s="1"/>
  <c r="F2115" i="1"/>
  <c r="G2115" i="1" s="1"/>
  <c r="H2115" i="1" s="1"/>
  <c r="F2113" i="1"/>
  <c r="G2113" i="1" s="1"/>
  <c r="H2113" i="1" s="1"/>
  <c r="F2757" i="1"/>
  <c r="G2757" i="1" s="1"/>
  <c r="H2757" i="1" s="1"/>
  <c r="F2724" i="1"/>
  <c r="G2724" i="1" s="1"/>
  <c r="H2724" i="1" s="1"/>
  <c r="F2556" i="1"/>
  <c r="G2556" i="1" s="1"/>
  <c r="H2556" i="1" s="1"/>
  <c r="F2117" i="1"/>
  <c r="G2117" i="1" s="1"/>
  <c r="H2117" i="1" s="1"/>
  <c r="F2087" i="1"/>
  <c r="G2087" i="1" s="1"/>
  <c r="H2087" i="1" s="1"/>
  <c r="F2756" i="1"/>
  <c r="G2756" i="1" s="1"/>
  <c r="H2756" i="1" s="1"/>
  <c r="F2723" i="1"/>
  <c r="G2723" i="1" s="1"/>
  <c r="H2723" i="1" s="1"/>
  <c r="F2553" i="1"/>
  <c r="G2553" i="1" s="1"/>
  <c r="H2553" i="1" s="1"/>
  <c r="F2753" i="1"/>
  <c r="G2753" i="1" s="1"/>
  <c r="H2753" i="1" s="1"/>
  <c r="F2721" i="1"/>
  <c r="G2721" i="1" s="1"/>
  <c r="H2721" i="1" s="1"/>
  <c r="F2547" i="1"/>
  <c r="G2547" i="1" s="1"/>
  <c r="H2547" i="1" s="1"/>
  <c r="F2083" i="1"/>
  <c r="G2083" i="1" s="1"/>
  <c r="H2083" i="1" s="1"/>
  <c r="F2445" i="1"/>
  <c r="G2445" i="1" s="1"/>
  <c r="H2445" i="1" s="1"/>
  <c r="J2445" i="1" s="1"/>
  <c r="F2218" i="1"/>
  <c r="G2218" i="1" s="1"/>
  <c r="H2218" i="1" s="1"/>
  <c r="J2218" i="1" s="1"/>
  <c r="F2191" i="1"/>
  <c r="G2191" i="1" s="1"/>
  <c r="H2191" i="1" s="1"/>
  <c r="J2191" i="1" s="1"/>
  <c r="F2271" i="1"/>
  <c r="G2271" i="1" s="1"/>
  <c r="H2271" i="1" s="1"/>
  <c r="J2271" i="1" s="1"/>
  <c r="F2144" i="1"/>
  <c r="G2144" i="1" s="1"/>
  <c r="H2144" i="1" s="1"/>
  <c r="J2144" i="1" s="1"/>
  <c r="F2401" i="1"/>
  <c r="G2401" i="1" s="1"/>
  <c r="H2401" i="1" s="1"/>
  <c r="J2401" i="1" s="1"/>
  <c r="F2141" i="1"/>
  <c r="G2141" i="1" s="1"/>
  <c r="H2141" i="1" s="1"/>
  <c r="J2141" i="1" s="1"/>
  <c r="F2281" i="1"/>
  <c r="G2281" i="1" s="1"/>
  <c r="H2281" i="1" s="1"/>
  <c r="J2281" i="1" s="1"/>
  <c r="F2170" i="1"/>
  <c r="G2170" i="1" s="1"/>
  <c r="H2170" i="1" s="1"/>
  <c r="J2170" i="1" s="1"/>
  <c r="F2234" i="1"/>
  <c r="G2234" i="1" s="1"/>
  <c r="H2234" i="1" s="1"/>
  <c r="J2234" i="1" s="1"/>
  <c r="F2254" i="1"/>
  <c r="G2254" i="1" s="1"/>
  <c r="H2254" i="1" s="1"/>
  <c r="J2254" i="1" s="1"/>
  <c r="F2450" i="1"/>
  <c r="G2450" i="1" s="1"/>
  <c r="H2450" i="1" s="1"/>
  <c r="J2450" i="1" s="1"/>
  <c r="F2273" i="1"/>
  <c r="G2273" i="1" s="1"/>
  <c r="H2273" i="1" s="1"/>
  <c r="J2273" i="1" s="1"/>
  <c r="F2219" i="1"/>
  <c r="G2219" i="1" s="1"/>
  <c r="H2219" i="1" s="1"/>
  <c r="J2219" i="1" s="1"/>
  <c r="F2140" i="1"/>
  <c r="G2140" i="1" s="1"/>
  <c r="H2140" i="1" s="1"/>
  <c r="J2140" i="1" s="1"/>
  <c r="F2257" i="1"/>
  <c r="G2257" i="1" s="1"/>
  <c r="H2257" i="1" s="1"/>
  <c r="J2257" i="1" s="1"/>
  <c r="F2264" i="1"/>
  <c r="G2264" i="1" s="1"/>
  <c r="H2264" i="1" s="1"/>
  <c r="J2264" i="1" s="1"/>
  <c r="F2269" i="1"/>
  <c r="G2269" i="1" s="1"/>
  <c r="H2269" i="1" s="1"/>
  <c r="J2269" i="1" s="1"/>
  <c r="F2332" i="1"/>
  <c r="G2332" i="1" s="1"/>
  <c r="H2332" i="1" s="1"/>
  <c r="J2332" i="1" s="1"/>
  <c r="F2243" i="1"/>
  <c r="G2243" i="1" s="1"/>
  <c r="H2243" i="1" s="1"/>
  <c r="J2243" i="1" s="1"/>
  <c r="F2227" i="1"/>
  <c r="G2227" i="1" s="1"/>
  <c r="H2227" i="1" s="1"/>
  <c r="J2227" i="1" s="1"/>
  <c r="F2674" i="1"/>
  <c r="G2674" i="1" s="1"/>
  <c r="H2674" i="1" s="1"/>
  <c r="J2674" i="1" s="1"/>
  <c r="F2446" i="1"/>
  <c r="G2446" i="1" s="1"/>
  <c r="H2446" i="1" s="1"/>
  <c r="J2446" i="1" s="1"/>
  <c r="F2173" i="1"/>
  <c r="G2173" i="1" s="1"/>
  <c r="H2173" i="1" s="1"/>
  <c r="J2173" i="1" s="1"/>
  <c r="F2443" i="1"/>
  <c r="G2443" i="1" s="1"/>
  <c r="H2443" i="1" s="1"/>
  <c r="J2443" i="1" s="1"/>
  <c r="F2200" i="1"/>
  <c r="G2200" i="1" s="1"/>
  <c r="H2200" i="1" s="1"/>
  <c r="J2200" i="1" s="1"/>
  <c r="F2262" i="1"/>
  <c r="G2262" i="1" s="1"/>
  <c r="H2262" i="1" s="1"/>
  <c r="J2262" i="1" s="1"/>
  <c r="F2204" i="1"/>
  <c r="G2204" i="1" s="1"/>
  <c r="H2204" i="1" s="1"/>
  <c r="J2204" i="1" s="1"/>
  <c r="F2152" i="1"/>
  <c r="G2152" i="1" s="1"/>
  <c r="H2152" i="1" s="1"/>
  <c r="J2152" i="1" s="1"/>
  <c r="F2241" i="1"/>
  <c r="G2241" i="1" s="1"/>
  <c r="H2241" i="1" s="1"/>
  <c r="J2241" i="1" s="1"/>
  <c r="F2318" i="1"/>
  <c r="G2318" i="1" s="1"/>
  <c r="H2318" i="1" s="1"/>
  <c r="J2318" i="1" s="1"/>
  <c r="F2205" i="1"/>
  <c r="G2205" i="1" s="1"/>
  <c r="H2205" i="1" s="1"/>
  <c r="J2205" i="1" s="1"/>
  <c r="F2444" i="1"/>
  <c r="G2444" i="1" s="1"/>
  <c r="H2444" i="1" s="1"/>
  <c r="J2444" i="1" s="1"/>
  <c r="F2196" i="1"/>
  <c r="G2196" i="1" s="1"/>
  <c r="H2196" i="1" s="1"/>
  <c r="J2196" i="1" s="1"/>
  <c r="F2229" i="1"/>
  <c r="G2229" i="1" s="1"/>
  <c r="H2229" i="1" s="1"/>
  <c r="J2229" i="1" s="1"/>
  <c r="F2248" i="1"/>
  <c r="G2248" i="1" s="1"/>
  <c r="H2248" i="1" s="1"/>
  <c r="J2248" i="1" s="1"/>
  <c r="F2169" i="1"/>
  <c r="G2169" i="1" s="1"/>
  <c r="H2169" i="1" s="1"/>
  <c r="J2169" i="1" s="1"/>
  <c r="F2335" i="1"/>
  <c r="G2335" i="1" s="1"/>
  <c r="H2335" i="1" s="1"/>
  <c r="J2335" i="1" s="1"/>
  <c r="F2182" i="1"/>
  <c r="G2182" i="1" s="1"/>
  <c r="H2182" i="1" s="1"/>
  <c r="J2182" i="1" s="1"/>
  <c r="F2158" i="1"/>
  <c r="G2158" i="1" s="1"/>
  <c r="H2158" i="1" s="1"/>
  <c r="J2158" i="1" s="1"/>
  <c r="F2258" i="1"/>
  <c r="G2258" i="1" s="1"/>
  <c r="H2258" i="1" s="1"/>
  <c r="J2258" i="1" s="1"/>
  <c r="F2167" i="1"/>
  <c r="G2167" i="1" s="1"/>
  <c r="H2167" i="1" s="1"/>
  <c r="J2167" i="1" s="1"/>
  <c r="F2180" i="1"/>
  <c r="G2180" i="1" s="1"/>
  <c r="H2180" i="1" s="1"/>
  <c r="J2180" i="1" s="1"/>
  <c r="F2223" i="1"/>
  <c r="G2223" i="1" s="1"/>
  <c r="H2223" i="1" s="1"/>
  <c r="J2223" i="1" s="1"/>
  <c r="F2148" i="1"/>
  <c r="G2148" i="1" s="1"/>
  <c r="H2148" i="1" s="1"/>
  <c r="J2148" i="1" s="1"/>
  <c r="F2203" i="1"/>
  <c r="G2203" i="1" s="1"/>
  <c r="H2203" i="1" s="1"/>
  <c r="J2203" i="1" s="1"/>
  <c r="F2249" i="1"/>
  <c r="G2249" i="1" s="1"/>
  <c r="H2249" i="1" s="1"/>
  <c r="J2249" i="1" s="1"/>
  <c r="F2263" i="1"/>
  <c r="G2263" i="1" s="1"/>
  <c r="H2263" i="1" s="1"/>
  <c r="J2263" i="1" s="1"/>
  <c r="F2252" i="1"/>
  <c r="G2252" i="1" s="1"/>
  <c r="H2252" i="1" s="1"/>
  <c r="J2252" i="1" s="1"/>
  <c r="F2226" i="1"/>
  <c r="G2226" i="1" s="1"/>
  <c r="H2226" i="1" s="1"/>
  <c r="J2226" i="1" s="1"/>
  <c r="F2157" i="1"/>
  <c r="G2157" i="1" s="1"/>
  <c r="H2157" i="1" s="1"/>
  <c r="J2157" i="1" s="1"/>
  <c r="F2246" i="1"/>
  <c r="G2246" i="1" s="1"/>
  <c r="H2246" i="1" s="1"/>
  <c r="J2246" i="1" s="1"/>
  <c r="F2160" i="1"/>
  <c r="G2160" i="1" s="1"/>
  <c r="H2160" i="1" s="1"/>
  <c r="J2160" i="1" s="1"/>
  <c r="F2242" i="1"/>
  <c r="G2242" i="1" s="1"/>
  <c r="H2242" i="1" s="1"/>
  <c r="J2242" i="1" s="1"/>
  <c r="F2195" i="1"/>
  <c r="G2195" i="1" s="1"/>
  <c r="H2195" i="1" s="1"/>
  <c r="J2195" i="1" s="1"/>
  <c r="F2237" i="1"/>
  <c r="G2237" i="1" s="1"/>
  <c r="H2237" i="1" s="1"/>
  <c r="J2237" i="1" s="1"/>
  <c r="F2274" i="1"/>
  <c r="G2274" i="1" s="1"/>
  <c r="H2274" i="1" s="1"/>
  <c r="J2274" i="1" s="1"/>
  <c r="F2279" i="1"/>
  <c r="G2279" i="1" s="1"/>
  <c r="H2279" i="1" s="1"/>
  <c r="J2279" i="1" s="1"/>
  <c r="F2440" i="1"/>
  <c r="G2440" i="1" s="1"/>
  <c r="H2440" i="1" s="1"/>
  <c r="J2440" i="1" s="1"/>
  <c r="F2320" i="1"/>
  <c r="G2320" i="1" s="1"/>
  <c r="H2320" i="1" s="1"/>
  <c r="J2320" i="1" s="1"/>
  <c r="F2186" i="1"/>
  <c r="G2186" i="1" s="1"/>
  <c r="H2186" i="1" s="1"/>
  <c r="J2186" i="1" s="1"/>
  <c r="F2192" i="1"/>
  <c r="G2192" i="1" s="1"/>
  <c r="H2192" i="1" s="1"/>
  <c r="J2192" i="1" s="1"/>
  <c r="F2278" i="1"/>
  <c r="G2278" i="1" s="1"/>
  <c r="H2278" i="1" s="1"/>
  <c r="J2278" i="1" s="1"/>
  <c r="F2145" i="1"/>
  <c r="G2145" i="1" s="1"/>
  <c r="H2145" i="1" s="1"/>
  <c r="J2145" i="1" s="1"/>
  <c r="F2174" i="1"/>
  <c r="G2174" i="1" s="1"/>
  <c r="H2174" i="1" s="1"/>
  <c r="J2174" i="1" s="1"/>
  <c r="F2155" i="1"/>
  <c r="G2155" i="1" s="1"/>
  <c r="H2155" i="1" s="1"/>
  <c r="J2155" i="1" s="1"/>
  <c r="F2164" i="1"/>
  <c r="G2164" i="1" s="1"/>
  <c r="H2164" i="1" s="1"/>
  <c r="J2164" i="1" s="1"/>
  <c r="F2334" i="1"/>
  <c r="G2334" i="1" s="1"/>
  <c r="H2334" i="1" s="1"/>
  <c r="J2334" i="1" s="1"/>
  <c r="F2225" i="1"/>
  <c r="G2225" i="1" s="1"/>
  <c r="H2225" i="1" s="1"/>
  <c r="J2225" i="1" s="1"/>
  <c r="F2337" i="1"/>
  <c r="G2337" i="1" s="1"/>
  <c r="H2337" i="1" s="1"/>
  <c r="J2337" i="1" s="1"/>
  <c r="F2275" i="1"/>
  <c r="G2275" i="1" s="1"/>
  <c r="H2275" i="1" s="1"/>
  <c r="J2275" i="1" s="1"/>
  <c r="F2222" i="1"/>
  <c r="G2222" i="1" s="1"/>
  <c r="H2222" i="1" s="1"/>
  <c r="J2222" i="1" s="1"/>
  <c r="F2231" i="1"/>
  <c r="G2231" i="1" s="1"/>
  <c r="H2231" i="1" s="1"/>
  <c r="J2231" i="1" s="1"/>
  <c r="F2184" i="1"/>
  <c r="G2184" i="1" s="1"/>
  <c r="H2184" i="1" s="1"/>
  <c r="J2184" i="1" s="1"/>
  <c r="F2250" i="1"/>
  <c r="G2250" i="1" s="1"/>
  <c r="H2250" i="1" s="1"/>
  <c r="J2250" i="1" s="1"/>
  <c r="F2405" i="1"/>
  <c r="G2405" i="1" s="1"/>
  <c r="H2405" i="1" s="1"/>
  <c r="J2405" i="1" s="1"/>
  <c r="F2142" i="1"/>
  <c r="G2142" i="1" s="1"/>
  <c r="H2142" i="1" s="1"/>
  <c r="J2142" i="1" s="1"/>
  <c r="F2270" i="1"/>
  <c r="G2270" i="1" s="1"/>
  <c r="H2270" i="1" s="1"/>
  <c r="J2270" i="1" s="1"/>
  <c r="F2317" i="1"/>
  <c r="G2317" i="1" s="1"/>
  <c r="H2317" i="1" s="1"/>
  <c r="J2317" i="1" s="1"/>
  <c r="F2314" i="1"/>
  <c r="G2314" i="1" s="1"/>
  <c r="H2314" i="1" s="1"/>
  <c r="J2314" i="1" s="1"/>
  <c r="F2441" i="1"/>
  <c r="G2441" i="1" s="1"/>
  <c r="H2441" i="1" s="1"/>
  <c r="J2441" i="1" s="1"/>
  <c r="F2319" i="1"/>
  <c r="G2319" i="1" s="1"/>
  <c r="H2319" i="1" s="1"/>
  <c r="J2319" i="1" s="1"/>
  <c r="F2673" i="1"/>
  <c r="G2673" i="1" s="1"/>
  <c r="H2673" i="1" s="1"/>
  <c r="J2673" i="1" s="1"/>
  <c r="F2154" i="1"/>
  <c r="G2154" i="1" s="1"/>
  <c r="H2154" i="1" s="1"/>
  <c r="J2154" i="1" s="1"/>
  <c r="F2224" i="1"/>
  <c r="G2224" i="1" s="1"/>
  <c r="H2224" i="1" s="1"/>
  <c r="J2224" i="1" s="1"/>
  <c r="F2447" i="1"/>
  <c r="G2447" i="1" s="1"/>
  <c r="H2447" i="1" s="1"/>
  <c r="J2447" i="1" s="1"/>
  <c r="F2255" i="1"/>
  <c r="G2255" i="1" s="1"/>
  <c r="H2255" i="1" s="1"/>
  <c r="J2255" i="1" s="1"/>
  <c r="F2221" i="1"/>
  <c r="G2221" i="1" s="1"/>
  <c r="H2221" i="1" s="1"/>
  <c r="J2221" i="1" s="1"/>
  <c r="F2406" i="1"/>
  <c r="G2406" i="1" s="1"/>
  <c r="H2406" i="1" s="1"/>
  <c r="J2406" i="1" s="1"/>
  <c r="F2253" i="1"/>
  <c r="G2253" i="1" s="1"/>
  <c r="H2253" i="1" s="1"/>
  <c r="J2253" i="1" s="1"/>
  <c r="F2150" i="1"/>
  <c r="G2150" i="1" s="1"/>
  <c r="H2150" i="1" s="1"/>
  <c r="J2150" i="1" s="1"/>
  <c r="F2143" i="1"/>
  <c r="G2143" i="1" s="1"/>
  <c r="H2143" i="1" s="1"/>
  <c r="J2143" i="1" s="1"/>
  <c r="F2179" i="1"/>
  <c r="G2179" i="1" s="1"/>
  <c r="H2179" i="1" s="1"/>
  <c r="J2179" i="1" s="1"/>
  <c r="F2197" i="1"/>
  <c r="G2197" i="1" s="1"/>
  <c r="H2197" i="1" s="1"/>
  <c r="J2197" i="1" s="1"/>
  <c r="F2404" i="1"/>
  <c r="G2404" i="1" s="1"/>
  <c r="H2404" i="1" s="1"/>
  <c r="J2404" i="1" s="1"/>
  <c r="F2449" i="1"/>
  <c r="G2449" i="1" s="1"/>
  <c r="H2449" i="1" s="1"/>
  <c r="J2449" i="1" s="1"/>
  <c r="F2283" i="1"/>
  <c r="G2283" i="1" s="1"/>
  <c r="H2283" i="1" s="1"/>
  <c r="J2283" i="1" s="1"/>
  <c r="F2171" i="1"/>
  <c r="G2171" i="1" s="1"/>
  <c r="H2171" i="1" s="1"/>
  <c r="J2171" i="1" s="1"/>
  <c r="F2193" i="1"/>
  <c r="G2193" i="1" s="1"/>
  <c r="H2193" i="1" s="1"/>
  <c r="J2193" i="1" s="1"/>
  <c r="F2232" i="1"/>
  <c r="G2232" i="1" s="1"/>
  <c r="H2232" i="1" s="1"/>
  <c r="J2232" i="1" s="1"/>
  <c r="F2333" i="1"/>
  <c r="G2333" i="1" s="1"/>
  <c r="H2333" i="1" s="1"/>
  <c r="J2333" i="1" s="1"/>
  <c r="F2217" i="1"/>
  <c r="G2217" i="1" s="1"/>
  <c r="H2217" i="1" s="1"/>
  <c r="J2217" i="1" s="1"/>
  <c r="F2313" i="1"/>
  <c r="G2313" i="1" s="1"/>
  <c r="H2313" i="1" s="1"/>
  <c r="J2313" i="1" s="1"/>
  <c r="F2235" i="1"/>
  <c r="G2235" i="1" s="1"/>
  <c r="H2235" i="1" s="1"/>
  <c r="J2235" i="1" s="1"/>
  <c r="F2185" i="1"/>
  <c r="G2185" i="1" s="1"/>
  <c r="H2185" i="1" s="1"/>
  <c r="J2185" i="1" s="1"/>
  <c r="F2172" i="1"/>
  <c r="G2172" i="1" s="1"/>
  <c r="H2172" i="1" s="1"/>
  <c r="J2172" i="1" s="1"/>
  <c r="F2162" i="1"/>
  <c r="G2162" i="1" s="1"/>
  <c r="H2162" i="1" s="1"/>
  <c r="J2162" i="1" s="1"/>
  <c r="F2439" i="1"/>
  <c r="G2439" i="1" s="1"/>
  <c r="H2439" i="1" s="1"/>
  <c r="J2439" i="1" s="1"/>
  <c r="F2316" i="1"/>
  <c r="G2316" i="1" s="1"/>
  <c r="H2316" i="1" s="1"/>
  <c r="J2316" i="1" s="1"/>
  <c r="F2336" i="1"/>
  <c r="G2336" i="1" s="1"/>
  <c r="H2336" i="1" s="1"/>
  <c r="J2336" i="1" s="1"/>
  <c r="F2265" i="1"/>
  <c r="G2265" i="1" s="1"/>
  <c r="H2265" i="1" s="1"/>
  <c r="J2265" i="1" s="1"/>
  <c r="F2220" i="1"/>
  <c r="G2220" i="1" s="1"/>
  <c r="H2220" i="1" s="1"/>
  <c r="J2220" i="1" s="1"/>
  <c r="F2259" i="1"/>
  <c r="G2259" i="1" s="1"/>
  <c r="H2259" i="1" s="1"/>
  <c r="J2259" i="1" s="1"/>
  <c r="F2256" i="1"/>
  <c r="G2256" i="1" s="1"/>
  <c r="H2256" i="1" s="1"/>
  <c r="J2256" i="1" s="1"/>
  <c r="F2159" i="1"/>
  <c r="G2159" i="1" s="1"/>
  <c r="H2159" i="1" s="1"/>
  <c r="J2159" i="1" s="1"/>
  <c r="F2165" i="1"/>
  <c r="G2165" i="1" s="1"/>
  <c r="H2165" i="1" s="1"/>
  <c r="J2165" i="1" s="1"/>
  <c r="F2146" i="1"/>
  <c r="G2146" i="1" s="1"/>
  <c r="H2146" i="1" s="1"/>
  <c r="J2146" i="1" s="1"/>
  <c r="F2260" i="1"/>
  <c r="G2260" i="1" s="1"/>
  <c r="H2260" i="1" s="1"/>
  <c r="J2260" i="1" s="1"/>
  <c r="F2190" i="1"/>
  <c r="G2190" i="1" s="1"/>
  <c r="H2190" i="1" s="1"/>
  <c r="J2190" i="1" s="1"/>
  <c r="F2233" i="1"/>
  <c r="G2233" i="1" s="1"/>
  <c r="H2233" i="1" s="1"/>
  <c r="J2233" i="1" s="1"/>
  <c r="F2448" i="1"/>
  <c r="G2448" i="1" s="1"/>
  <c r="H2448" i="1" s="1"/>
  <c r="J2448" i="1" s="1"/>
  <c r="F2161" i="1"/>
  <c r="G2161" i="1" s="1"/>
  <c r="H2161" i="1" s="1"/>
  <c r="J2161" i="1" s="1"/>
  <c r="F2216" i="1"/>
  <c r="G2216" i="1" s="1"/>
  <c r="H2216" i="1" s="1"/>
  <c r="J2216" i="1" s="1"/>
  <c r="F2266" i="1"/>
  <c r="G2266" i="1" s="1"/>
  <c r="H2266" i="1" s="1"/>
  <c r="J2266" i="1" s="1"/>
  <c r="F2244" i="1"/>
  <c r="G2244" i="1" s="1"/>
  <c r="H2244" i="1" s="1"/>
  <c r="J2244" i="1" s="1"/>
  <c r="F2245" i="1"/>
  <c r="G2245" i="1" s="1"/>
  <c r="H2245" i="1" s="1"/>
  <c r="J2245" i="1" s="1"/>
  <c r="F2268" i="1"/>
  <c r="G2268" i="1" s="1"/>
  <c r="H2268" i="1" s="1"/>
  <c r="J2268" i="1" s="1"/>
  <c r="F2247" i="1"/>
  <c r="G2247" i="1" s="1"/>
  <c r="H2247" i="1" s="1"/>
  <c r="J2247" i="1" s="1"/>
  <c r="F2228" i="1"/>
  <c r="G2228" i="1" s="1"/>
  <c r="H2228" i="1" s="1"/>
  <c r="J2228" i="1" s="1"/>
  <c r="F2272" i="1"/>
  <c r="G2272" i="1" s="1"/>
  <c r="H2272" i="1" s="1"/>
  <c r="J2272" i="1" s="1"/>
  <c r="F2151" i="1"/>
  <c r="G2151" i="1" s="1"/>
  <c r="H2151" i="1" s="1"/>
  <c r="J2151" i="1" s="1"/>
  <c r="F2282" i="1"/>
  <c r="G2282" i="1" s="1"/>
  <c r="H2282" i="1" s="1"/>
  <c r="J2282" i="1" s="1"/>
  <c r="F2177" i="1"/>
  <c r="G2177" i="1" s="1"/>
  <c r="H2177" i="1" s="1"/>
  <c r="J2177" i="1" s="1"/>
  <c r="F2276" i="1"/>
  <c r="G2276" i="1" s="1"/>
  <c r="H2276" i="1" s="1"/>
  <c r="J2276" i="1" s="1"/>
  <c r="F2251" i="1"/>
  <c r="G2251" i="1" s="1"/>
  <c r="H2251" i="1" s="1"/>
  <c r="J2251" i="1" s="1"/>
  <c r="F2238" i="1"/>
  <c r="G2238" i="1" s="1"/>
  <c r="H2238" i="1" s="1"/>
  <c r="J2238" i="1" s="1"/>
  <c r="F2402" i="1"/>
  <c r="G2402" i="1" s="1"/>
  <c r="H2402" i="1" s="1"/>
  <c r="J2402" i="1" s="1"/>
  <c r="F2438" i="1"/>
  <c r="G2438" i="1" s="1"/>
  <c r="H2438" i="1" s="1"/>
  <c r="J2438" i="1" s="1"/>
  <c r="F2178" i="1"/>
  <c r="G2178" i="1" s="1"/>
  <c r="H2178" i="1" s="1"/>
  <c r="J2178" i="1" s="1"/>
  <c r="F2175" i="1"/>
  <c r="G2175" i="1" s="1"/>
  <c r="H2175" i="1" s="1"/>
  <c r="J2175" i="1" s="1"/>
  <c r="F2187" i="1"/>
  <c r="G2187" i="1" s="1"/>
  <c r="H2187" i="1" s="1"/>
  <c r="J2187" i="1" s="1"/>
  <c r="F2181" i="1"/>
  <c r="G2181" i="1" s="1"/>
  <c r="H2181" i="1" s="1"/>
  <c r="J2181" i="1" s="1"/>
  <c r="F2408" i="1"/>
  <c r="G2408" i="1" s="1"/>
  <c r="H2408" i="1" s="1"/>
  <c r="J2408" i="1" s="1"/>
  <c r="F2230" i="1"/>
  <c r="G2230" i="1" s="1"/>
  <c r="H2230" i="1" s="1"/>
  <c r="J2230" i="1" s="1"/>
  <c r="F2239" i="1"/>
  <c r="G2239" i="1" s="1"/>
  <c r="H2239" i="1" s="1"/>
  <c r="J2239" i="1" s="1"/>
  <c r="F2236" i="1"/>
  <c r="G2236" i="1" s="1"/>
  <c r="H2236" i="1" s="1"/>
  <c r="J2236" i="1" s="1"/>
  <c r="F2147" i="1"/>
  <c r="G2147" i="1" s="1"/>
  <c r="H2147" i="1" s="1"/>
  <c r="J2147" i="1" s="1"/>
  <c r="F2280" i="1"/>
  <c r="G2280" i="1" s="1"/>
  <c r="H2280" i="1" s="1"/>
  <c r="J2280" i="1" s="1"/>
  <c r="F2201" i="1"/>
  <c r="G2201" i="1" s="1"/>
  <c r="H2201" i="1" s="1"/>
  <c r="J2201" i="1" s="1"/>
  <c r="F2330" i="1"/>
  <c r="G2330" i="1" s="1"/>
  <c r="H2330" i="1" s="1"/>
  <c r="J2330" i="1" s="1"/>
  <c r="F2403" i="1"/>
  <c r="G2403" i="1" s="1"/>
  <c r="H2403" i="1" s="1"/>
  <c r="J2403" i="1" s="1"/>
  <c r="F2442" i="1"/>
  <c r="G2442" i="1" s="1"/>
  <c r="H2442" i="1" s="1"/>
  <c r="J2442" i="1" s="1"/>
  <c r="F2199" i="1"/>
  <c r="G2199" i="1" s="1"/>
  <c r="H2199" i="1" s="1"/>
  <c r="J2199" i="1" s="1"/>
  <c r="F2176" i="1"/>
  <c r="G2176" i="1" s="1"/>
  <c r="H2176" i="1" s="1"/>
  <c r="J2176" i="1" s="1"/>
  <c r="F2261" i="1"/>
  <c r="G2261" i="1" s="1"/>
  <c r="H2261" i="1" s="1"/>
  <c r="J2261" i="1" s="1"/>
  <c r="F2153" i="1"/>
  <c r="G2153" i="1" s="1"/>
  <c r="H2153" i="1" s="1"/>
  <c r="J2153" i="1" s="1"/>
  <c r="F2407" i="1"/>
  <c r="G2407" i="1" s="1"/>
  <c r="H2407" i="1" s="1"/>
  <c r="J2407" i="1" s="1"/>
  <c r="F2189" i="1"/>
  <c r="G2189" i="1" s="1"/>
  <c r="H2189" i="1" s="1"/>
  <c r="J2189" i="1" s="1"/>
  <c r="F2168" i="1"/>
  <c r="G2168" i="1" s="1"/>
  <c r="H2168" i="1" s="1"/>
  <c r="J2168" i="1" s="1"/>
  <c r="F2156" i="1"/>
  <c r="G2156" i="1" s="1"/>
  <c r="H2156" i="1" s="1"/>
  <c r="J2156" i="1" s="1"/>
  <c r="F2315" i="1"/>
  <c r="G2315" i="1" s="1"/>
  <c r="H2315" i="1" s="1"/>
  <c r="J2315" i="1" s="1"/>
  <c r="F2331" i="1"/>
  <c r="G2331" i="1" s="1"/>
  <c r="H2331" i="1" s="1"/>
  <c r="J2331" i="1" s="1"/>
  <c r="F2240" i="1"/>
  <c r="G2240" i="1" s="1"/>
  <c r="H2240" i="1" s="1"/>
  <c r="J2240" i="1" s="1"/>
  <c r="F2149" i="1"/>
  <c r="G2149" i="1" s="1"/>
  <c r="H2149" i="1" s="1"/>
  <c r="J2149" i="1" s="1"/>
  <c r="F2198" i="1"/>
  <c r="G2198" i="1" s="1"/>
  <c r="H2198" i="1" s="1"/>
  <c r="J2198" i="1" s="1"/>
  <c r="F2277" i="1"/>
  <c r="G2277" i="1" s="1"/>
  <c r="H2277" i="1" s="1"/>
  <c r="J2277" i="1" s="1"/>
  <c r="F2194" i="1"/>
  <c r="G2194" i="1" s="1"/>
  <c r="H2194" i="1" s="1"/>
  <c r="J2194" i="1" s="1"/>
  <c r="F2206" i="1"/>
  <c r="G2206" i="1" s="1"/>
  <c r="H2206" i="1" s="1"/>
  <c r="J2206" i="1" s="1"/>
  <c r="F2267" i="1"/>
  <c r="G2267" i="1" s="1"/>
  <c r="H2267" i="1" s="1"/>
  <c r="J2267" i="1" s="1"/>
  <c r="F2163" i="1"/>
  <c r="G2163" i="1" s="1"/>
  <c r="H2163" i="1" s="1"/>
  <c r="J2163" i="1" s="1"/>
  <c r="F2400" i="1"/>
  <c r="G2400" i="1" s="1"/>
  <c r="H2400" i="1" s="1"/>
  <c r="J2400" i="1" s="1"/>
  <c r="F2166" i="1"/>
  <c r="G2166" i="1" s="1"/>
  <c r="H2166" i="1" s="1"/>
  <c r="J2166" i="1" s="1"/>
  <c r="F2202" i="1"/>
  <c r="G2202" i="1" s="1"/>
  <c r="H2202" i="1" s="1"/>
  <c r="J2202" i="1" s="1"/>
  <c r="F1584" i="1"/>
  <c r="G1584" i="1" s="1"/>
  <c r="H1584" i="1" s="1"/>
  <c r="F1616" i="1"/>
  <c r="G1616" i="1" s="1"/>
  <c r="H1616" i="1" s="1"/>
  <c r="F1648" i="1"/>
  <c r="G1648" i="1" s="1"/>
  <c r="H1648" i="1" s="1"/>
  <c r="F1623" i="1"/>
  <c r="G1623" i="1" s="1"/>
  <c r="H1623" i="1" s="1"/>
  <c r="F1595" i="1"/>
  <c r="G1595" i="1" s="1"/>
  <c r="H1595" i="1" s="1"/>
  <c r="F1599" i="1"/>
  <c r="G1599" i="1" s="1"/>
  <c r="H1599" i="1" s="1"/>
  <c r="F1636" i="1"/>
  <c r="G1636" i="1" s="1"/>
  <c r="H1636" i="1" s="1"/>
  <c r="F1641" i="1"/>
  <c r="G1641" i="1" s="1"/>
  <c r="H1641" i="1" s="1"/>
  <c r="F1612" i="1"/>
  <c r="G1612" i="1" s="1"/>
  <c r="H1612" i="1" s="1"/>
  <c r="F1647" i="1"/>
  <c r="G1647" i="1" s="1"/>
  <c r="H1647" i="1" s="1"/>
  <c r="F1585" i="1"/>
  <c r="G1585" i="1" s="1"/>
  <c r="H1585" i="1" s="1"/>
  <c r="F1617" i="1"/>
  <c r="G1617" i="1" s="1"/>
  <c r="H1617" i="1" s="1"/>
  <c r="F1649" i="1"/>
  <c r="G1649" i="1" s="1"/>
  <c r="H1649" i="1" s="1"/>
  <c r="F1655" i="1"/>
  <c r="G1655" i="1" s="1"/>
  <c r="H1655" i="1" s="1"/>
  <c r="F1657" i="1"/>
  <c r="G1657" i="1" s="1"/>
  <c r="H1657" i="1" s="1"/>
  <c r="F1658" i="1"/>
  <c r="G1658" i="1" s="1"/>
  <c r="H1658" i="1" s="1"/>
  <c r="F1628" i="1"/>
  <c r="G1628" i="1" s="1"/>
  <c r="H1628" i="1" s="1"/>
  <c r="F1631" i="1"/>
  <c r="G1631" i="1" s="1"/>
  <c r="H1631" i="1" s="1"/>
  <c r="F1635" i="1"/>
  <c r="G1635" i="1" s="1"/>
  <c r="H1635" i="1" s="1"/>
  <c r="F1607" i="1"/>
  <c r="G1607" i="1" s="1"/>
  <c r="H1607" i="1" s="1"/>
  <c r="F1645" i="1"/>
  <c r="G1645" i="1" s="1"/>
  <c r="H1645" i="1" s="1"/>
  <c r="F1586" i="1"/>
  <c r="G1586" i="1" s="1"/>
  <c r="H1586" i="1" s="1"/>
  <c r="F1618" i="1"/>
  <c r="G1618" i="1" s="1"/>
  <c r="H1618" i="1" s="1"/>
  <c r="F1650" i="1"/>
  <c r="G1650" i="1" s="1"/>
  <c r="H1650" i="1" s="1"/>
  <c r="F1654" i="1"/>
  <c r="G1654" i="1" s="1"/>
  <c r="H1654" i="1" s="1"/>
  <c r="F1625" i="1"/>
  <c r="G1625" i="1" s="1"/>
  <c r="H1625" i="1" s="1"/>
  <c r="F1627" i="1"/>
  <c r="G1627" i="1" s="1"/>
  <c r="H1627" i="1" s="1"/>
  <c r="F1660" i="1"/>
  <c r="G1660" i="1" s="1"/>
  <c r="H1660" i="1" s="1"/>
  <c r="F1600" i="1"/>
  <c r="G1600" i="1" s="1"/>
  <c r="H1600" i="1" s="1"/>
  <c r="F1606" i="1"/>
  <c r="G1606" i="1" s="1"/>
  <c r="H1606" i="1" s="1"/>
  <c r="F1613" i="1"/>
  <c r="G1613" i="1" s="1"/>
  <c r="H1613" i="1" s="1"/>
  <c r="F1587" i="1"/>
  <c r="G1587" i="1" s="1"/>
  <c r="H1587" i="1" s="1"/>
  <c r="F1619" i="1"/>
  <c r="G1619" i="1" s="1"/>
  <c r="H1619" i="1" s="1"/>
  <c r="F1651" i="1"/>
  <c r="G1651" i="1" s="1"/>
  <c r="H1651" i="1" s="1"/>
  <c r="F1622" i="1"/>
  <c r="G1622" i="1" s="1"/>
  <c r="H1622" i="1" s="1"/>
  <c r="F1656" i="1"/>
  <c r="G1656" i="1" s="1"/>
  <c r="H1656" i="1" s="1"/>
  <c r="F1659" i="1"/>
  <c r="G1659" i="1" s="1"/>
  <c r="H1659" i="1" s="1"/>
  <c r="F1598" i="1"/>
  <c r="G1598" i="1" s="1"/>
  <c r="H1598" i="1" s="1"/>
  <c r="F1632" i="1"/>
  <c r="G1632" i="1" s="1"/>
  <c r="H1632" i="1" s="1"/>
  <c r="F1605" i="1"/>
  <c r="G1605" i="1" s="1"/>
  <c r="H1605" i="1" s="1"/>
  <c r="F1639" i="1"/>
  <c r="G1639" i="1" s="1"/>
  <c r="H1639" i="1" s="1"/>
  <c r="F1646" i="1"/>
  <c r="G1646" i="1" s="1"/>
  <c r="H1646" i="1" s="1"/>
  <c r="F1588" i="1"/>
  <c r="G1588" i="1" s="1"/>
  <c r="H1588" i="1" s="1"/>
  <c r="F1620" i="1"/>
  <c r="G1620" i="1" s="1"/>
  <c r="H1620" i="1" s="1"/>
  <c r="F1652" i="1"/>
  <c r="G1652" i="1" s="1"/>
  <c r="H1652" i="1" s="1"/>
  <c r="F1653" i="1"/>
  <c r="G1653" i="1" s="1"/>
  <c r="H1653" i="1" s="1"/>
  <c r="F1592" i="1"/>
  <c r="G1592" i="1" s="1"/>
  <c r="H1592" i="1" s="1"/>
  <c r="F1626" i="1"/>
  <c r="G1626" i="1" s="1"/>
  <c r="H1626" i="1" s="1"/>
  <c r="F1630" i="1"/>
  <c r="G1630" i="1" s="1"/>
  <c r="H1630" i="1" s="1"/>
  <c r="F1634" i="1"/>
  <c r="G1634" i="1" s="1"/>
  <c r="H1634" i="1" s="1"/>
  <c r="F1637" i="1"/>
  <c r="G1637" i="1" s="1"/>
  <c r="H1637" i="1" s="1"/>
  <c r="F1642" i="1"/>
  <c r="G1642" i="1" s="1"/>
  <c r="H1642" i="1" s="1"/>
  <c r="F1589" i="1"/>
  <c r="G1589" i="1" s="1"/>
  <c r="H1589" i="1" s="1"/>
  <c r="F1621" i="1"/>
  <c r="G1621" i="1" s="1"/>
  <c r="H1621" i="1" s="1"/>
  <c r="F1594" i="1"/>
  <c r="G1594" i="1" s="1"/>
  <c r="H1594" i="1" s="1"/>
  <c r="F1597" i="1"/>
  <c r="G1597" i="1" s="1"/>
  <c r="H1597" i="1" s="1"/>
  <c r="F1633" i="1"/>
  <c r="G1633" i="1" s="1"/>
  <c r="H1633" i="1" s="1"/>
  <c r="F1638" i="1"/>
  <c r="G1638" i="1" s="1"/>
  <c r="H1638" i="1" s="1"/>
  <c r="F1643" i="1"/>
  <c r="G1643" i="1" s="1"/>
  <c r="H1643" i="1" s="1"/>
  <c r="F1590" i="1"/>
  <c r="G1590" i="1" s="1"/>
  <c r="H1590" i="1" s="1"/>
  <c r="F1596" i="1"/>
  <c r="G1596" i="1" s="1"/>
  <c r="H1596" i="1" s="1"/>
  <c r="F1602" i="1"/>
  <c r="G1602" i="1" s="1"/>
  <c r="H1602" i="1" s="1"/>
  <c r="F1608" i="1"/>
  <c r="G1608" i="1" s="1"/>
  <c r="H1608" i="1" s="1"/>
  <c r="F1614" i="1"/>
  <c r="G1614" i="1" s="1"/>
  <c r="H1614" i="1" s="1"/>
  <c r="F1591" i="1"/>
  <c r="G1591" i="1" s="1"/>
  <c r="H1591" i="1" s="1"/>
  <c r="F1609" i="1"/>
  <c r="G1609" i="1" s="1"/>
  <c r="H1609" i="1" s="1"/>
  <c r="F1624" i="1"/>
  <c r="G1624" i="1" s="1"/>
  <c r="H1624" i="1" s="1"/>
  <c r="F1611" i="1"/>
  <c r="G1611" i="1" s="1"/>
  <c r="H1611" i="1" s="1"/>
  <c r="F1593" i="1"/>
  <c r="G1593" i="1" s="1"/>
  <c r="H1593" i="1" s="1"/>
  <c r="F1629" i="1"/>
  <c r="G1629" i="1" s="1"/>
  <c r="H1629" i="1" s="1"/>
  <c r="F1601" i="1"/>
  <c r="G1601" i="1" s="1"/>
  <c r="H1601" i="1" s="1"/>
  <c r="F1604" i="1"/>
  <c r="G1604" i="1" s="1"/>
  <c r="H1604" i="1" s="1"/>
  <c r="F1640" i="1"/>
  <c r="G1640" i="1" s="1"/>
  <c r="H1640" i="1" s="1"/>
  <c r="F1644" i="1"/>
  <c r="G1644" i="1" s="1"/>
  <c r="H1644" i="1" s="1"/>
  <c r="F1615" i="1"/>
  <c r="G1615" i="1" s="1"/>
  <c r="H1615" i="1" s="1"/>
  <c r="F1603" i="1"/>
  <c r="G1603" i="1" s="1"/>
  <c r="H1603" i="1" s="1"/>
  <c r="F1610" i="1"/>
  <c r="G1610" i="1" s="1"/>
  <c r="H1610" i="1" s="1"/>
  <c r="F1028" i="222"/>
  <c r="G1028" i="222" s="1"/>
  <c r="H1028" i="222" s="1"/>
  <c r="F1060" i="222"/>
  <c r="G1060" i="222" s="1"/>
  <c r="H1060" i="222" s="1"/>
  <c r="F2763" i="15"/>
  <c r="G2763" i="15" s="1"/>
  <c r="H2763" i="15" s="1"/>
  <c r="F2752" i="15"/>
  <c r="G2752" i="15" s="1"/>
  <c r="H2752" i="15" s="1"/>
  <c r="F1230" i="222"/>
  <c r="G1230" i="222" s="1"/>
  <c r="H1230" i="222" s="1"/>
  <c r="F1037" i="222"/>
  <c r="G1037" i="222" s="1"/>
  <c r="H1037" i="222" s="1"/>
  <c r="F1027" i="222"/>
  <c r="G1027" i="222" s="1"/>
  <c r="H1027" i="222" s="1"/>
  <c r="F1025" i="222"/>
  <c r="G1025" i="222" s="1"/>
  <c r="H1025" i="222" s="1"/>
  <c r="F1022" i="222"/>
  <c r="G1022" i="222" s="1"/>
  <c r="H1022" i="222" s="1"/>
  <c r="F1036" i="222"/>
  <c r="G1036" i="222" s="1"/>
  <c r="H1036" i="222" s="1"/>
  <c r="F1029" i="222"/>
  <c r="G1029" i="222" s="1"/>
  <c r="H1029" i="222" s="1"/>
  <c r="F1026" i="222"/>
  <c r="G1026" i="222" s="1"/>
  <c r="H1026" i="222" s="1"/>
  <c r="F1023" i="222"/>
  <c r="G1023" i="222" s="1"/>
  <c r="H1023" i="222" s="1"/>
  <c r="F1020" i="222"/>
  <c r="G1020" i="222" s="1"/>
  <c r="H1020" i="222" s="1"/>
  <c r="F1017" i="222"/>
  <c r="G1017" i="222" s="1"/>
  <c r="H1017" i="222" s="1"/>
  <c r="F1015" i="222"/>
  <c r="G1015" i="222" s="1"/>
  <c r="H1015" i="222" s="1"/>
  <c r="F1035" i="222"/>
  <c r="G1035" i="222" s="1"/>
  <c r="H1035" i="222" s="1"/>
  <c r="F1030" i="222"/>
  <c r="G1030" i="222" s="1"/>
  <c r="H1030" i="222" s="1"/>
  <c r="F1024" i="222"/>
  <c r="G1024" i="222" s="1"/>
  <c r="H1024" i="222" s="1"/>
  <c r="F1018" i="222"/>
  <c r="G1018" i="222" s="1"/>
  <c r="H1018" i="222" s="1"/>
  <c r="F1034" i="222"/>
  <c r="G1034" i="222" s="1"/>
  <c r="H1034" i="222" s="1"/>
  <c r="F1033" i="222"/>
  <c r="G1033" i="222" s="1"/>
  <c r="H1033" i="222" s="1"/>
  <c r="F1016" i="222"/>
  <c r="G1016" i="222" s="1"/>
  <c r="H1016" i="222" s="1"/>
  <c r="F1032" i="222"/>
  <c r="G1032" i="222" s="1"/>
  <c r="H1032" i="222" s="1"/>
  <c r="F1031" i="222"/>
  <c r="G1031" i="222" s="1"/>
  <c r="H1031" i="222" s="1"/>
  <c r="F1021" i="222"/>
  <c r="G1021" i="222" s="1"/>
  <c r="H1021" i="222" s="1"/>
  <c r="F1019" i="222"/>
  <c r="G1019" i="222" s="1"/>
  <c r="H1019" i="222" s="1"/>
  <c r="F1239" i="222"/>
  <c r="F1238" i="222"/>
  <c r="F1215" i="222"/>
  <c r="F939" i="222"/>
  <c r="G939" i="222" s="1"/>
  <c r="H939" i="222" s="1"/>
  <c r="F1211" i="222"/>
  <c r="F1207" i="222"/>
  <c r="F634" i="222"/>
  <c r="G634" i="222" s="1"/>
  <c r="H634" i="222" s="1"/>
  <c r="F629" i="222"/>
  <c r="G629" i="222" s="1"/>
  <c r="H629" i="222" s="1"/>
  <c r="F627" i="222"/>
  <c r="G627" i="222" s="1"/>
  <c r="H627" i="222" s="1"/>
  <c r="F556" i="222"/>
  <c r="G556" i="222" s="1"/>
  <c r="H556" i="222" s="1"/>
  <c r="F555" i="222"/>
  <c r="G555" i="222" s="1"/>
  <c r="H555" i="222" s="1"/>
  <c r="F554" i="222"/>
  <c r="G554" i="222" s="1"/>
  <c r="H554" i="222" s="1"/>
  <c r="F329" i="222"/>
  <c r="G329" i="222" s="1"/>
  <c r="H329" i="222" s="1"/>
  <c r="F327" i="222"/>
  <c r="G327" i="222" s="1"/>
  <c r="H327" i="222" s="1"/>
  <c r="F326" i="222"/>
  <c r="G326" i="222" s="1"/>
  <c r="H326" i="222" s="1"/>
  <c r="F325" i="222"/>
  <c r="G325" i="222" s="1"/>
  <c r="H325" i="222" s="1"/>
  <c r="F29" i="222"/>
  <c r="G29" i="222" s="1"/>
  <c r="H29" i="222" s="1"/>
  <c r="F105" i="222"/>
  <c r="G105" i="222" s="1"/>
  <c r="H105" i="222" s="1"/>
  <c r="F307" i="15"/>
  <c r="G307" i="15" s="1"/>
  <c r="H307" i="15" s="1"/>
  <c r="F309" i="15"/>
  <c r="G309" i="15" s="1"/>
  <c r="H309" i="15" s="1"/>
  <c r="F1094" i="4"/>
  <c r="G1094" i="4" s="1"/>
  <c r="H1094" i="4" s="1"/>
  <c r="F1121" i="4"/>
  <c r="G1121" i="4" s="1"/>
  <c r="H1121" i="4" s="1"/>
  <c r="F1095" i="4"/>
  <c r="G1095" i="4" s="1"/>
  <c r="H1095" i="4" s="1"/>
  <c r="F1378" i="222"/>
  <c r="G1378" i="222" s="1"/>
  <c r="H1378" i="222" s="1"/>
  <c r="F1356" i="222"/>
  <c r="G1356" i="222" s="1"/>
  <c r="H1356" i="222" s="1"/>
  <c r="F1358" i="222"/>
  <c r="G1358" i="222" s="1"/>
  <c r="H1358" i="222" s="1"/>
  <c r="F1357" i="222"/>
  <c r="G1357" i="222" s="1"/>
  <c r="H1357" i="222" s="1"/>
  <c r="F764" i="222"/>
  <c r="G764" i="222" s="1"/>
  <c r="H764" i="222" s="1"/>
  <c r="F763" i="222"/>
  <c r="G763" i="222" s="1"/>
  <c r="H763" i="222" s="1"/>
  <c r="F762" i="222"/>
  <c r="G762" i="222" s="1"/>
  <c r="H762" i="222" s="1"/>
  <c r="F675" i="15"/>
  <c r="G675" i="15" s="1"/>
  <c r="H675" i="15" s="1"/>
  <c r="F684" i="15"/>
  <c r="G684" i="15" s="1"/>
  <c r="H684" i="15" s="1"/>
  <c r="F1683" i="15"/>
  <c r="G1683" i="15" s="1"/>
  <c r="H1683" i="15" s="1"/>
  <c r="F1084" i="1"/>
  <c r="G1084" i="1" s="1"/>
  <c r="H1084" i="1" s="1"/>
  <c r="J1084" i="1" s="1"/>
  <c r="F1082" i="1"/>
  <c r="G1082" i="1" s="1"/>
  <c r="H1082" i="1" s="1"/>
  <c r="J1082" i="1" s="1"/>
  <c r="F1080" i="1"/>
  <c r="G1080" i="1" s="1"/>
  <c r="H1080" i="1" s="1"/>
  <c r="J1080" i="1" s="1"/>
  <c r="F1078" i="1"/>
  <c r="G1078" i="1" s="1"/>
  <c r="H1078" i="1" s="1"/>
  <c r="J1078" i="1" s="1"/>
  <c r="F1076" i="1"/>
  <c r="G1076" i="1" s="1"/>
  <c r="H1076" i="1" s="1"/>
  <c r="J1076" i="1" s="1"/>
  <c r="F1083" i="1"/>
  <c r="G1083" i="1" s="1"/>
  <c r="H1083" i="1" s="1"/>
  <c r="J1083" i="1" s="1"/>
  <c r="F1081" i="1"/>
  <c r="G1081" i="1" s="1"/>
  <c r="H1081" i="1" s="1"/>
  <c r="J1081" i="1" s="1"/>
  <c r="F1079" i="1"/>
  <c r="G1079" i="1" s="1"/>
  <c r="H1079" i="1" s="1"/>
  <c r="J1079" i="1" s="1"/>
  <c r="F1077" i="1"/>
  <c r="G1077" i="1" s="1"/>
  <c r="H1077" i="1" s="1"/>
  <c r="J1077" i="1" s="1"/>
  <c r="F1028" i="1"/>
  <c r="G1028" i="1" s="1"/>
  <c r="H1028" i="1" s="1"/>
  <c r="J1028" i="1" s="1"/>
  <c r="F1022" i="1"/>
  <c r="G1022" i="1" s="1"/>
  <c r="H1022" i="1" s="1"/>
  <c r="J1022" i="1" s="1"/>
  <c r="F1029" i="1"/>
  <c r="G1029" i="1" s="1"/>
  <c r="H1029" i="1" s="1"/>
  <c r="J1029" i="1" s="1"/>
  <c r="F1027" i="1"/>
  <c r="G1027" i="1" s="1"/>
  <c r="H1027" i="1" s="1"/>
  <c r="J1027" i="1" s="1"/>
  <c r="F1024" i="1"/>
  <c r="G1024" i="1" s="1"/>
  <c r="H1024" i="1" s="1"/>
  <c r="J1024" i="1" s="1"/>
  <c r="F1023" i="1"/>
  <c r="G1023" i="1" s="1"/>
  <c r="H1023" i="1" s="1"/>
  <c r="J1023" i="1" s="1"/>
  <c r="F946" i="1"/>
  <c r="G946" i="1" s="1"/>
  <c r="H946" i="1" s="1"/>
  <c r="J946" i="1" s="1"/>
  <c r="F947" i="1"/>
  <c r="G947" i="1" s="1"/>
  <c r="H947" i="1" s="1"/>
  <c r="J947" i="1" s="1"/>
  <c r="F913" i="1"/>
  <c r="G913" i="1" s="1"/>
  <c r="H913" i="1" s="1"/>
  <c r="J913" i="1" s="1"/>
  <c r="F912" i="1"/>
  <c r="G912" i="1" s="1"/>
  <c r="H912" i="1" s="1"/>
  <c r="J912" i="1" s="1"/>
  <c r="F877" i="1"/>
  <c r="G877" i="1" s="1"/>
  <c r="H877" i="1" s="1"/>
  <c r="J877" i="1" s="1"/>
  <c r="F878" i="1"/>
  <c r="G878" i="1" s="1"/>
  <c r="H878" i="1" s="1"/>
  <c r="J878" i="1" s="1"/>
  <c r="F843" i="1"/>
  <c r="G843" i="1" s="1"/>
  <c r="H843" i="1" s="1"/>
  <c r="J843" i="1" s="1"/>
  <c r="F844" i="1"/>
  <c r="G844" i="1" s="1"/>
  <c r="H844" i="1" s="1"/>
  <c r="J844" i="1" s="1"/>
  <c r="F599" i="1"/>
  <c r="G599" i="1" s="1"/>
  <c r="H599" i="1" s="1"/>
  <c r="F600" i="1"/>
  <c r="G600" i="1" s="1"/>
  <c r="H600" i="1" s="1"/>
  <c r="F598" i="1"/>
  <c r="G598" i="1" s="1"/>
  <c r="H598" i="1" s="1"/>
  <c r="F564" i="1"/>
  <c r="G564" i="1" s="1"/>
  <c r="H564" i="1" s="1"/>
  <c r="J564" i="1" s="1"/>
  <c r="F560" i="1"/>
  <c r="G560" i="1" s="1"/>
  <c r="H560" i="1" s="1"/>
  <c r="J560" i="1" s="1"/>
  <c r="F556" i="1"/>
  <c r="G556" i="1" s="1"/>
  <c r="H556" i="1" s="1"/>
  <c r="J556" i="1" s="1"/>
  <c r="F562" i="1"/>
  <c r="G562" i="1" s="1"/>
  <c r="H562" i="1" s="1"/>
  <c r="J562" i="1" s="1"/>
  <c r="F558" i="1"/>
  <c r="G558" i="1" s="1"/>
  <c r="H558" i="1" s="1"/>
  <c r="J558" i="1" s="1"/>
  <c r="F563" i="1"/>
  <c r="G563" i="1" s="1"/>
  <c r="H563" i="1" s="1"/>
  <c r="J563" i="1" s="1"/>
  <c r="F559" i="1"/>
  <c r="G559" i="1" s="1"/>
  <c r="H559" i="1" s="1"/>
  <c r="J559" i="1" s="1"/>
  <c r="F561" i="1"/>
  <c r="G561" i="1" s="1"/>
  <c r="H561" i="1" s="1"/>
  <c r="J561" i="1" s="1"/>
  <c r="F557" i="1"/>
  <c r="G557" i="1" s="1"/>
  <c r="H557" i="1" s="1"/>
  <c r="J557" i="1" s="1"/>
  <c r="F1113" i="222"/>
  <c r="G1113" i="222" s="1"/>
  <c r="H1113" i="222" s="1"/>
  <c r="F1234" i="222"/>
  <c r="F673" i="4"/>
  <c r="G673" i="4" s="1"/>
  <c r="H673" i="4" s="1"/>
  <c r="F1081" i="4"/>
  <c r="G1081" i="4" s="1"/>
  <c r="H1081" i="4" s="1"/>
  <c r="F1082" i="4"/>
  <c r="G1082" i="4" s="1"/>
  <c r="H1082" i="4" s="1"/>
  <c r="F1083" i="4"/>
  <c r="G1083" i="4" s="1"/>
  <c r="H1083" i="4" s="1"/>
  <c r="F140" i="4"/>
  <c r="G140" i="4" s="1"/>
  <c r="H140" i="4" s="1"/>
  <c r="F1068" i="222"/>
  <c r="G1068" i="222" s="1"/>
  <c r="H1068" i="222" s="1"/>
  <c r="F1059" i="222"/>
  <c r="G1059" i="222" s="1"/>
  <c r="H1059" i="222" s="1"/>
  <c r="F1057" i="222"/>
  <c r="G1057" i="222" s="1"/>
  <c r="H1057" i="222" s="1"/>
  <c r="F1049" i="222"/>
  <c r="G1049" i="222" s="1"/>
  <c r="H1049" i="222" s="1"/>
  <c r="F892" i="222"/>
  <c r="G892" i="222" s="1"/>
  <c r="H892" i="222" s="1"/>
  <c r="F419" i="222"/>
  <c r="G419" i="222" s="1"/>
  <c r="H419" i="222" s="1"/>
  <c r="F402" i="222"/>
  <c r="G402" i="222" s="1"/>
  <c r="H402" i="222" s="1"/>
  <c r="F1998" i="1"/>
  <c r="G1998" i="1" s="1"/>
  <c r="H1998" i="1" s="1"/>
  <c r="J1998" i="1" s="1"/>
  <c r="F1893" i="1"/>
  <c r="G1893" i="1" s="1"/>
  <c r="H1893" i="1" s="1"/>
  <c r="F2000" i="1"/>
  <c r="G2000" i="1" s="1"/>
  <c r="H2000" i="1" s="1"/>
  <c r="J2000" i="1" s="1"/>
  <c r="F1891" i="1"/>
  <c r="G1891" i="1" s="1"/>
  <c r="H1891" i="1" s="1"/>
  <c r="F1057" i="12"/>
  <c r="G1057" i="12" s="1"/>
  <c r="H1057" i="12" s="1"/>
  <c r="F1054" i="12"/>
  <c r="G1054" i="12" s="1"/>
  <c r="H1054" i="12" s="1"/>
  <c r="F1030" i="12"/>
  <c r="G1030" i="12" s="1"/>
  <c r="H1030" i="12" s="1"/>
  <c r="F1015" i="12"/>
  <c r="G1015" i="12" s="1"/>
  <c r="H1015" i="12" s="1"/>
  <c r="F1008" i="12"/>
  <c r="G1008" i="12" s="1"/>
  <c r="H1008" i="12" s="1"/>
  <c r="F999" i="12"/>
  <c r="G999" i="12" s="1"/>
  <c r="H999" i="12" s="1"/>
  <c r="F988" i="12"/>
  <c r="G988" i="12" s="1"/>
  <c r="H988" i="12" s="1"/>
  <c r="F1063" i="12"/>
  <c r="G1063" i="12" s="1"/>
  <c r="H1063" i="12" s="1"/>
  <c r="F1045" i="12"/>
  <c r="G1045" i="12" s="1"/>
  <c r="H1045" i="12" s="1"/>
  <c r="F1037" i="12"/>
  <c r="G1037" i="12" s="1"/>
  <c r="H1037" i="12" s="1"/>
  <c r="F1017" i="12"/>
  <c r="G1017" i="12" s="1"/>
  <c r="H1017" i="12" s="1"/>
  <c r="F1011" i="12"/>
  <c r="G1011" i="12" s="1"/>
  <c r="H1011" i="12" s="1"/>
  <c r="F1005" i="12"/>
  <c r="G1005" i="12" s="1"/>
  <c r="H1005" i="12" s="1"/>
  <c r="F990" i="12"/>
  <c r="G990" i="12" s="1"/>
  <c r="H990" i="12" s="1"/>
  <c r="F1025" i="12"/>
  <c r="G1025" i="12" s="1"/>
  <c r="H1025" i="12" s="1"/>
  <c r="F1026" i="12"/>
  <c r="G1026" i="12" s="1"/>
  <c r="H1026" i="12" s="1"/>
  <c r="F1061" i="12"/>
  <c r="G1061" i="12" s="1"/>
  <c r="H1061" i="12" s="1"/>
  <c r="F1051" i="12"/>
  <c r="G1051" i="12" s="1"/>
  <c r="H1051" i="12" s="1"/>
  <c r="F1035" i="12"/>
  <c r="G1035" i="12" s="1"/>
  <c r="H1035" i="12" s="1"/>
  <c r="F2640" i="15"/>
  <c r="G2640" i="15" s="1"/>
  <c r="H2640" i="15" s="1"/>
  <c r="F2575" i="15"/>
  <c r="G2575" i="15" s="1"/>
  <c r="H2575" i="15" s="1"/>
  <c r="F2577" i="15"/>
  <c r="G2577" i="15" s="1"/>
  <c r="H2577" i="15" s="1"/>
  <c r="F827" i="15"/>
  <c r="G827" i="15" s="1"/>
  <c r="H827" i="15" s="1"/>
  <c r="F738" i="15"/>
  <c r="G738" i="15" s="1"/>
  <c r="H738" i="15" s="1"/>
  <c r="F2642" i="15"/>
  <c r="G2642" i="15" s="1"/>
  <c r="H2642" i="15" s="1"/>
  <c r="F2578" i="15"/>
  <c r="G2578" i="15" s="1"/>
  <c r="H2578" i="15" s="1"/>
  <c r="F802" i="15"/>
  <c r="G802" i="15" s="1"/>
  <c r="H802" i="15" s="1"/>
  <c r="F2576" i="15"/>
  <c r="G2576" i="15" s="1"/>
  <c r="H2576" i="15" s="1"/>
  <c r="F713" i="15"/>
  <c r="G713" i="15" s="1"/>
  <c r="H713" i="15" s="1"/>
  <c r="F2641" i="15"/>
  <c r="G2641" i="15" s="1"/>
  <c r="H2641" i="15" s="1"/>
  <c r="F2639" i="15"/>
  <c r="G2639" i="15" s="1"/>
  <c r="H2639" i="15" s="1"/>
  <c r="F1284" i="222"/>
  <c r="G1284" i="222" s="1"/>
  <c r="H1284" i="222" s="1"/>
  <c r="F89" i="222"/>
  <c r="G89" i="222" s="1"/>
  <c r="H89" i="222" s="1"/>
  <c r="F90" i="222"/>
  <c r="G90" i="222" s="1"/>
  <c r="H90" i="222" s="1"/>
  <c r="F93" i="222"/>
  <c r="G93" i="222" s="1"/>
  <c r="H93" i="222" s="1"/>
  <c r="F97" i="222"/>
  <c r="G97" i="222" s="1"/>
  <c r="H97" i="222" s="1"/>
  <c r="F101" i="222"/>
  <c r="G101" i="222" s="1"/>
  <c r="H101" i="222" s="1"/>
  <c r="F103" i="222"/>
  <c r="G103" i="222" s="1"/>
  <c r="H103" i="222" s="1"/>
  <c r="F106" i="222"/>
  <c r="G106" i="222" s="1"/>
  <c r="H106" i="222" s="1"/>
  <c r="F108" i="222"/>
  <c r="G108" i="222" s="1"/>
  <c r="H108" i="222" s="1"/>
  <c r="F112" i="222"/>
  <c r="G112" i="222" s="1"/>
  <c r="H112" i="222" s="1"/>
  <c r="F114" i="222"/>
  <c r="G114" i="222" s="1"/>
  <c r="H114" i="222" s="1"/>
  <c r="F116" i="222"/>
  <c r="G116" i="222" s="1"/>
  <c r="H116" i="222" s="1"/>
  <c r="F117" i="222"/>
  <c r="G117" i="222" s="1"/>
  <c r="H117" i="222" s="1"/>
  <c r="F119" i="222"/>
  <c r="G119" i="222" s="1"/>
  <c r="H119" i="222" s="1"/>
  <c r="F121" i="222"/>
  <c r="G121" i="222" s="1"/>
  <c r="H121" i="222" s="1"/>
  <c r="F124" i="222"/>
  <c r="G124" i="222" s="1"/>
  <c r="H124" i="222" s="1"/>
  <c r="F127" i="222"/>
  <c r="G127" i="222" s="1"/>
  <c r="H127" i="222" s="1"/>
  <c r="F131" i="222"/>
  <c r="G131" i="222" s="1"/>
  <c r="H131" i="222" s="1"/>
  <c r="F132" i="222"/>
  <c r="G132" i="222" s="1"/>
  <c r="H132" i="222" s="1"/>
  <c r="F135" i="222"/>
  <c r="G135" i="222" s="1"/>
  <c r="H135" i="222" s="1"/>
  <c r="F137" i="222"/>
  <c r="G137" i="222" s="1"/>
  <c r="H137" i="222" s="1"/>
  <c r="F139" i="222"/>
  <c r="G139" i="222" s="1"/>
  <c r="H139" i="222" s="1"/>
  <c r="F141" i="222"/>
  <c r="G141" i="222" s="1"/>
  <c r="H141" i="222" s="1"/>
  <c r="F145" i="222"/>
  <c r="G145" i="222" s="1"/>
  <c r="H145" i="222" s="1"/>
  <c r="F147" i="222"/>
  <c r="G147" i="222" s="1"/>
  <c r="H147" i="222" s="1"/>
  <c r="F150" i="222"/>
  <c r="G150" i="222" s="1"/>
  <c r="H150" i="222" s="1"/>
  <c r="F151" i="222"/>
  <c r="G151" i="222" s="1"/>
  <c r="H151" i="222" s="1"/>
  <c r="F153" i="222"/>
  <c r="G153" i="222" s="1"/>
  <c r="H153" i="222" s="1"/>
  <c r="F88" i="222"/>
  <c r="G88" i="222" s="1"/>
  <c r="H88" i="222" s="1"/>
  <c r="F91" i="222"/>
  <c r="G91" i="222" s="1"/>
  <c r="H91" i="222" s="1"/>
  <c r="F92" i="222"/>
  <c r="G92" i="222" s="1"/>
  <c r="H92" i="222" s="1"/>
  <c r="F94" i="222"/>
  <c r="G94" i="222" s="1"/>
  <c r="H94" i="222" s="1"/>
  <c r="F96" i="222"/>
  <c r="G96" i="222" s="1"/>
  <c r="H96" i="222" s="1"/>
  <c r="F98" i="222"/>
  <c r="G98" i="222" s="1"/>
  <c r="H98" i="222" s="1"/>
  <c r="F99" i="222"/>
  <c r="G99" i="222" s="1"/>
  <c r="H99" i="222" s="1"/>
  <c r="F102" i="222"/>
  <c r="G102" i="222" s="1"/>
  <c r="H102" i="222" s="1"/>
  <c r="F104" i="222"/>
  <c r="G104" i="222" s="1"/>
  <c r="H104" i="222" s="1"/>
  <c r="F107" i="222"/>
  <c r="G107" i="222" s="1"/>
  <c r="H107" i="222" s="1"/>
  <c r="F109" i="222"/>
  <c r="G109" i="222" s="1"/>
  <c r="H109" i="222" s="1"/>
  <c r="F113" i="222"/>
  <c r="G113" i="222" s="1"/>
  <c r="H113" i="222" s="1"/>
  <c r="F118" i="222"/>
  <c r="G118" i="222" s="1"/>
  <c r="H118" i="222" s="1"/>
  <c r="F120" i="222"/>
  <c r="G120" i="222" s="1"/>
  <c r="H120" i="222" s="1"/>
  <c r="F122" i="222"/>
  <c r="G122" i="222" s="1"/>
  <c r="H122" i="222" s="1"/>
  <c r="F123" i="222"/>
  <c r="G123" i="222" s="1"/>
  <c r="H123" i="222" s="1"/>
  <c r="F125" i="222"/>
  <c r="G125" i="222" s="1"/>
  <c r="H125" i="222" s="1"/>
  <c r="F126" i="222"/>
  <c r="G126" i="222" s="1"/>
  <c r="H126" i="222" s="1"/>
  <c r="F128" i="222"/>
  <c r="G128" i="222" s="1"/>
  <c r="H128" i="222" s="1"/>
  <c r="F129" i="222"/>
  <c r="G129" i="222" s="1"/>
  <c r="H129" i="222" s="1"/>
  <c r="F130" i="222"/>
  <c r="G130" i="222" s="1"/>
  <c r="H130" i="222" s="1"/>
  <c r="F148" i="222"/>
  <c r="G148" i="222" s="1"/>
  <c r="H148" i="222" s="1"/>
  <c r="F149" i="222"/>
  <c r="G149" i="222" s="1"/>
  <c r="H149" i="222" s="1"/>
  <c r="F115" i="222"/>
  <c r="G115" i="222" s="1"/>
  <c r="H115" i="222" s="1"/>
  <c r="F134" i="222"/>
  <c r="G134" i="222" s="1"/>
  <c r="H134" i="222" s="1"/>
  <c r="F136" i="222"/>
  <c r="G136" i="222" s="1"/>
  <c r="H136" i="222" s="1"/>
  <c r="F138" i="222"/>
  <c r="G138" i="222" s="1"/>
  <c r="H138" i="222" s="1"/>
  <c r="F140" i="222"/>
  <c r="G140" i="222" s="1"/>
  <c r="H140" i="222" s="1"/>
  <c r="F144" i="222"/>
  <c r="G144" i="222" s="1"/>
  <c r="H144" i="222" s="1"/>
  <c r="F152" i="222"/>
  <c r="G152" i="222" s="1"/>
  <c r="H152" i="222" s="1"/>
  <c r="F154" i="222"/>
  <c r="G154" i="222" s="1"/>
  <c r="H154" i="222" s="1"/>
  <c r="F143" i="222"/>
  <c r="G143" i="222" s="1"/>
  <c r="H143" i="222" s="1"/>
  <c r="F95" i="222"/>
  <c r="G95" i="222" s="1"/>
  <c r="H95" i="222" s="1"/>
  <c r="F146" i="222"/>
  <c r="G146" i="222" s="1"/>
  <c r="H146" i="222" s="1"/>
  <c r="F111" i="222"/>
  <c r="G111" i="222" s="1"/>
  <c r="H111" i="222" s="1"/>
  <c r="F133" i="222"/>
  <c r="G133" i="222" s="1"/>
  <c r="H133" i="222" s="1"/>
  <c r="F110" i="222"/>
  <c r="G110" i="222" s="1"/>
  <c r="H110" i="222" s="1"/>
  <c r="F142" i="222"/>
  <c r="G142" i="222" s="1"/>
  <c r="H142" i="222" s="1"/>
  <c r="F100" i="222"/>
  <c r="G100" i="222" s="1"/>
  <c r="H100" i="222" s="1"/>
  <c r="F270" i="15"/>
  <c r="G270" i="15" s="1"/>
  <c r="H270" i="15" s="1"/>
  <c r="F296" i="15"/>
  <c r="G296" i="15" s="1"/>
  <c r="H296" i="15" s="1"/>
  <c r="F982" i="12"/>
  <c r="G982" i="12" s="1"/>
  <c r="H982" i="12" s="1"/>
  <c r="F528" i="12"/>
  <c r="G528" i="12" s="1"/>
  <c r="H528" i="12" s="1"/>
  <c r="F432" i="12"/>
  <c r="G432" i="12" s="1"/>
  <c r="H432" i="12" s="1"/>
  <c r="F380" i="12"/>
  <c r="G380" i="12" s="1"/>
  <c r="H380" i="12" s="1"/>
  <c r="F372" i="12"/>
  <c r="G372" i="12" s="1"/>
  <c r="H372" i="12" s="1"/>
  <c r="F977" i="12"/>
  <c r="G977" i="12" s="1"/>
  <c r="H977" i="12" s="1"/>
  <c r="F539" i="12"/>
  <c r="G539" i="12" s="1"/>
  <c r="H539" i="12" s="1"/>
  <c r="F431" i="12"/>
  <c r="G431" i="12" s="1"/>
  <c r="H431" i="12" s="1"/>
  <c r="F978" i="12"/>
  <c r="G978" i="12" s="1"/>
  <c r="H978" i="12" s="1"/>
  <c r="F313" i="12"/>
  <c r="G313" i="12" s="1"/>
  <c r="H313" i="12" s="1"/>
  <c r="F381" i="12"/>
  <c r="G381" i="12" s="1"/>
  <c r="H381" i="12" s="1"/>
  <c r="F371" i="12"/>
  <c r="G371" i="12" s="1"/>
  <c r="H371" i="12" s="1"/>
  <c r="F311" i="12"/>
  <c r="G311" i="12" s="1"/>
  <c r="H311" i="12" s="1"/>
  <c r="F326" i="12"/>
  <c r="G326" i="12" s="1"/>
  <c r="H326" i="12" s="1"/>
  <c r="F329" i="12"/>
  <c r="G329" i="12" s="1"/>
  <c r="H329" i="12" s="1"/>
  <c r="F328" i="12"/>
  <c r="G328" i="12" s="1"/>
  <c r="H328" i="12" s="1"/>
  <c r="F423" i="12"/>
  <c r="G423" i="12" s="1"/>
  <c r="H423" i="12" s="1"/>
  <c r="F312" i="12"/>
  <c r="G312" i="12" s="1"/>
  <c r="H312" i="12" s="1"/>
  <c r="F318" i="12"/>
  <c r="G318" i="12" s="1"/>
  <c r="H318" i="12" s="1"/>
  <c r="F422" i="12"/>
  <c r="G422" i="12" s="1"/>
  <c r="H422" i="12" s="1"/>
  <c r="F285" i="12"/>
  <c r="G285" i="12" s="1"/>
  <c r="H285" i="12" s="1"/>
  <c r="F299" i="12"/>
  <c r="G299" i="12" s="1"/>
  <c r="H299" i="12" s="1"/>
  <c r="F289" i="12"/>
  <c r="G289" i="12" s="1"/>
  <c r="H289" i="12" s="1"/>
  <c r="F304" i="12"/>
  <c r="G304" i="12" s="1"/>
  <c r="H304" i="12" s="1"/>
  <c r="F309" i="12"/>
  <c r="G309" i="12" s="1"/>
  <c r="H309" i="12" s="1"/>
  <c r="F269" i="12"/>
  <c r="G269" i="12" s="1"/>
  <c r="H269" i="12" s="1"/>
  <c r="F270" i="12"/>
  <c r="G270" i="12" s="1"/>
  <c r="H270" i="12" s="1"/>
  <c r="F267" i="12"/>
  <c r="G267" i="12" s="1"/>
  <c r="H267" i="12" s="1"/>
  <c r="F259" i="12"/>
  <c r="G259" i="12" s="1"/>
  <c r="H259" i="12" s="1"/>
  <c r="F254" i="12"/>
  <c r="G254" i="12" s="1"/>
  <c r="H254" i="12" s="1"/>
  <c r="F250" i="12"/>
  <c r="G250" i="12" s="1"/>
  <c r="H250" i="12" s="1"/>
  <c r="F245" i="12"/>
  <c r="G245" i="12" s="1"/>
  <c r="H245" i="12" s="1"/>
  <c r="F230" i="12"/>
  <c r="G230" i="12" s="1"/>
  <c r="H230" i="12" s="1"/>
  <c r="F226" i="12"/>
  <c r="G226" i="12" s="1"/>
  <c r="H226" i="12" s="1"/>
  <c r="F252" i="12"/>
  <c r="G252" i="12" s="1"/>
  <c r="H252" i="12" s="1"/>
  <c r="F240" i="12"/>
  <c r="G240" i="12" s="1"/>
  <c r="H240" i="12" s="1"/>
  <c r="F253" i="12"/>
  <c r="G253" i="12" s="1"/>
  <c r="H253" i="12" s="1"/>
  <c r="F792" i="15"/>
  <c r="G792" i="15" s="1"/>
  <c r="H792" i="15" s="1"/>
  <c r="F793" i="15"/>
  <c r="G793" i="15" s="1"/>
  <c r="H793" i="15" s="1"/>
  <c r="F797" i="15"/>
  <c r="G797" i="15" s="1"/>
  <c r="H797" i="15" s="1"/>
  <c r="F800" i="15"/>
  <c r="G800" i="15" s="1"/>
  <c r="H800" i="15" s="1"/>
  <c r="F805" i="15"/>
  <c r="G805" i="15" s="1"/>
  <c r="H805" i="15" s="1"/>
  <c r="F806" i="15"/>
  <c r="G806" i="15" s="1"/>
  <c r="H806" i="15" s="1"/>
  <c r="F794" i="15"/>
  <c r="G794" i="15" s="1"/>
  <c r="H794" i="15" s="1"/>
  <c r="F795" i="15"/>
  <c r="G795" i="15" s="1"/>
  <c r="H795" i="15" s="1"/>
  <c r="F798" i="15"/>
  <c r="G798" i="15" s="1"/>
  <c r="H798" i="15" s="1"/>
  <c r="F801" i="15"/>
  <c r="G801" i="15" s="1"/>
  <c r="H801" i="15" s="1"/>
  <c r="F796" i="15"/>
  <c r="G796" i="15" s="1"/>
  <c r="H796" i="15" s="1"/>
  <c r="F799" i="15"/>
  <c r="G799" i="15" s="1"/>
  <c r="H799" i="15" s="1"/>
  <c r="F803" i="15"/>
  <c r="G803" i="15" s="1"/>
  <c r="H803" i="15" s="1"/>
  <c r="F1283" i="222"/>
  <c r="G1283" i="222" s="1"/>
  <c r="H1283" i="222" s="1"/>
  <c r="F1282" i="222"/>
  <c r="G1282" i="222" s="1"/>
  <c r="H1282" i="222" s="1"/>
  <c r="F1763" i="15"/>
  <c r="G1763" i="15" s="1"/>
  <c r="H1763" i="15" s="1"/>
  <c r="F1694" i="15"/>
  <c r="G1694" i="15" s="1"/>
  <c r="H1694" i="15" s="1"/>
  <c r="F1692" i="15"/>
  <c r="G1692" i="15" s="1"/>
  <c r="H1692" i="15" s="1"/>
  <c r="F1739" i="15"/>
  <c r="G1739" i="15" s="1"/>
  <c r="H1739" i="15" s="1"/>
  <c r="F966" i="15"/>
  <c r="G966" i="15" s="1"/>
  <c r="H966" i="15" s="1"/>
  <c r="F281" i="15"/>
  <c r="G281" i="15" s="1"/>
  <c r="H281" i="15" s="1"/>
  <c r="F285" i="15"/>
  <c r="G285" i="15" s="1"/>
  <c r="H285" i="15" s="1"/>
  <c r="F284" i="15"/>
  <c r="G284" i="15" s="1"/>
  <c r="H284" i="15" s="1"/>
  <c r="F578" i="222"/>
  <c r="G578" i="222" s="1"/>
  <c r="H578" i="222" s="1"/>
  <c r="F1241" i="222"/>
  <c r="F1228" i="222"/>
  <c r="F1223" i="222"/>
  <c r="F1212" i="222"/>
  <c r="F1208" i="222"/>
  <c r="F1240" i="222"/>
  <c r="F1237" i="222"/>
  <c r="F1235" i="222"/>
  <c r="F1233" i="222"/>
  <c r="F1231" i="222"/>
  <c r="F1229" i="222"/>
  <c r="F1226" i="222"/>
  <c r="F1225" i="222"/>
  <c r="F1218" i="222"/>
  <c r="F1214" i="222"/>
  <c r="F1210" i="222"/>
  <c r="F1227" i="222"/>
  <c r="F1232" i="222"/>
  <c r="F1216" i="222"/>
  <c r="F1209" i="222"/>
  <c r="F1118" i="12"/>
  <c r="G1118" i="12" s="1"/>
  <c r="H1118" i="12" s="1"/>
  <c r="F1119" i="12"/>
  <c r="G1119" i="12" s="1"/>
  <c r="H1119" i="12" s="1"/>
  <c r="F1120" i="12"/>
  <c r="G1120" i="12" s="1"/>
  <c r="H1120" i="12" s="1"/>
  <c r="F1121" i="12"/>
  <c r="G1121" i="12" s="1"/>
  <c r="H1121" i="12" s="1"/>
  <c r="F1122" i="12"/>
  <c r="G1122" i="12" s="1"/>
  <c r="H1122" i="12" s="1"/>
  <c r="F1123" i="12"/>
  <c r="G1123" i="12" s="1"/>
  <c r="H1123" i="12" s="1"/>
  <c r="F1124" i="12"/>
  <c r="G1124" i="12" s="1"/>
  <c r="H1124" i="12" s="1"/>
  <c r="F1125" i="12"/>
  <c r="G1125" i="12" s="1"/>
  <c r="H1125" i="12" s="1"/>
  <c r="F1126" i="12"/>
  <c r="G1126" i="12" s="1"/>
  <c r="H1126" i="12" s="1"/>
  <c r="F1127" i="12"/>
  <c r="G1127" i="12" s="1"/>
  <c r="H1127" i="12" s="1"/>
  <c r="F1128" i="12"/>
  <c r="G1128" i="12" s="1"/>
  <c r="H1128" i="12" s="1"/>
  <c r="F1117" i="12"/>
  <c r="G1117" i="12" s="1"/>
  <c r="H1117" i="12" s="1"/>
  <c r="F1116" i="12"/>
  <c r="G1116" i="12" s="1"/>
  <c r="H1116" i="12" s="1"/>
  <c r="F355" i="12"/>
  <c r="G355" i="12" s="1"/>
  <c r="H355" i="12" s="1"/>
  <c r="F696" i="12"/>
  <c r="G696" i="12" s="1"/>
  <c r="H696" i="12" s="1"/>
  <c r="F138" i="12"/>
  <c r="G138" i="12" s="1"/>
  <c r="H138" i="12" s="1"/>
  <c r="F133" i="12"/>
  <c r="G133" i="12" s="1"/>
  <c r="H133" i="12" s="1"/>
  <c r="F120" i="12"/>
  <c r="G120" i="12" s="1"/>
  <c r="H120" i="12" s="1"/>
  <c r="F2784" i="15"/>
  <c r="F2783" i="15"/>
  <c r="F2786" i="15"/>
  <c r="F2780" i="15"/>
  <c r="F2765" i="15"/>
  <c r="F2764" i="15"/>
  <c r="F2753" i="15"/>
  <c r="F2757" i="15"/>
  <c r="F2767" i="15"/>
  <c r="F2790" i="15"/>
  <c r="F2758" i="15"/>
  <c r="F2756" i="15"/>
  <c r="F2760" i="15"/>
  <c r="F2762" i="15"/>
  <c r="F2781" i="15"/>
  <c r="F2789" i="15"/>
  <c r="F2793" i="15"/>
  <c r="F2795" i="15"/>
  <c r="F2755" i="15"/>
  <c r="F2766" i="15"/>
  <c r="F2768" i="15"/>
  <c r="F2782" i="15"/>
  <c r="F2788" i="15"/>
  <c r="F2792" i="15"/>
  <c r="F2754" i="15"/>
  <c r="F2769" i="15"/>
  <c r="F2759" i="15"/>
  <c r="F2761" i="15"/>
  <c r="F2779" i="15"/>
  <c r="F2785" i="15"/>
  <c r="F2787" i="15"/>
  <c r="F2791" i="15"/>
  <c r="F2794" i="15"/>
  <c r="F2796" i="15"/>
  <c r="F1370" i="222"/>
  <c r="G1370" i="222" s="1"/>
  <c r="H1370" i="222" s="1"/>
  <c r="F1369" i="222"/>
  <c r="G1369" i="222" s="1"/>
  <c r="H1369" i="222" s="1"/>
  <c r="F1368" i="222"/>
  <c r="G1368" i="222" s="1"/>
  <c r="H1368" i="222" s="1"/>
  <c r="F1348" i="222"/>
  <c r="G1348" i="222" s="1"/>
  <c r="H1348" i="222" s="1"/>
  <c r="F1347" i="222"/>
  <c r="G1347" i="222" s="1"/>
  <c r="H1347" i="222" s="1"/>
  <c r="F1346" i="222"/>
  <c r="G1346" i="222" s="1"/>
  <c r="H1346" i="222" s="1"/>
  <c r="F1338" i="222"/>
  <c r="G1338" i="222" s="1"/>
  <c r="H1338" i="222" s="1"/>
  <c r="F1335" i="222"/>
  <c r="G1335" i="222" s="1"/>
  <c r="H1335" i="222" s="1"/>
  <c r="F1337" i="222"/>
  <c r="G1337" i="222" s="1"/>
  <c r="H1337" i="222" s="1"/>
  <c r="F1336" i="222"/>
  <c r="G1336" i="222" s="1"/>
  <c r="H1336" i="222" s="1"/>
  <c r="F1292" i="222"/>
  <c r="G1292" i="222" s="1"/>
  <c r="H1292" i="222" s="1"/>
  <c r="F1304" i="222"/>
  <c r="G1304" i="222" s="1"/>
  <c r="H1304" i="222" s="1"/>
  <c r="F1302" i="222"/>
  <c r="G1302" i="222" s="1"/>
  <c r="H1302" i="222" s="1"/>
  <c r="F1314" i="222"/>
  <c r="G1314" i="222" s="1"/>
  <c r="H1314" i="222" s="1"/>
  <c r="F1316" i="222"/>
  <c r="G1316" i="222" s="1"/>
  <c r="H1316" i="222" s="1"/>
  <c r="F1303" i="222"/>
  <c r="G1303" i="222" s="1"/>
  <c r="H1303" i="222" s="1"/>
  <c r="F1315" i="222"/>
  <c r="G1315" i="222" s="1"/>
  <c r="H1315" i="222" s="1"/>
  <c r="F1312" i="222"/>
  <c r="G1312" i="222" s="1"/>
  <c r="H1312" i="222" s="1"/>
  <c r="F1313" i="222"/>
  <c r="G1313" i="222" s="1"/>
  <c r="H1313" i="222" s="1"/>
  <c r="F1294" i="222"/>
  <c r="G1294" i="222" s="1"/>
  <c r="H1294" i="222" s="1"/>
  <c r="F1279" i="222"/>
  <c r="G1279" i="222" s="1"/>
  <c r="H1279" i="222" s="1"/>
  <c r="F1278" i="222"/>
  <c r="G1278" i="222" s="1"/>
  <c r="H1278" i="222" s="1"/>
  <c r="F1293" i="222"/>
  <c r="G1293" i="222" s="1"/>
  <c r="H1293" i="222" s="1"/>
  <c r="F1281" i="222"/>
  <c r="G1281" i="222" s="1"/>
  <c r="H1281" i="222" s="1"/>
  <c r="F1280" i="222"/>
  <c r="G1280" i="222" s="1"/>
  <c r="H1280" i="222" s="1"/>
  <c r="F1330" i="15"/>
  <c r="G1330" i="15" s="1"/>
  <c r="H1330" i="15" s="1"/>
  <c r="F1329" i="15"/>
  <c r="G1329" i="15" s="1"/>
  <c r="H1329" i="15" s="1"/>
  <c r="F1270" i="15"/>
  <c r="G1270" i="15" s="1"/>
  <c r="H1270" i="15" s="1"/>
  <c r="F1263" i="15"/>
  <c r="G1263" i="15" s="1"/>
  <c r="H1263" i="15" s="1"/>
  <c r="F1262" i="15"/>
  <c r="G1262" i="15" s="1"/>
  <c r="H1262" i="15" s="1"/>
  <c r="F1267" i="15"/>
  <c r="G1267" i="15" s="1"/>
  <c r="H1267" i="15" s="1"/>
  <c r="F1266" i="15"/>
  <c r="G1266" i="15" s="1"/>
  <c r="H1266" i="15" s="1"/>
  <c r="F1259" i="15"/>
  <c r="G1259" i="15" s="1"/>
  <c r="H1259" i="15" s="1"/>
  <c r="F1258" i="15"/>
  <c r="G1258" i="15" s="1"/>
  <c r="H1258" i="15" s="1"/>
  <c r="F1256" i="15"/>
  <c r="G1256" i="15" s="1"/>
  <c r="H1256" i="15" s="1"/>
  <c r="F1253" i="15"/>
  <c r="G1253" i="15" s="1"/>
  <c r="H1253" i="15" s="1"/>
  <c r="F1252" i="15"/>
  <c r="G1252" i="15" s="1"/>
  <c r="H1252" i="15" s="1"/>
  <c r="F1249" i="15"/>
  <c r="G1249" i="15" s="1"/>
  <c r="H1249" i="15" s="1"/>
  <c r="F1248" i="15"/>
  <c r="G1248" i="15" s="1"/>
  <c r="H1248" i="15" s="1"/>
  <c r="F1234" i="15"/>
  <c r="G1234" i="15" s="1"/>
  <c r="H1234" i="15" s="1"/>
  <c r="F1233" i="15"/>
  <c r="G1233" i="15" s="1"/>
  <c r="H1233" i="15" s="1"/>
  <c r="F1230" i="15"/>
  <c r="G1230" i="15" s="1"/>
  <c r="H1230" i="15" s="1"/>
  <c r="F1229" i="15"/>
  <c r="G1229" i="15" s="1"/>
  <c r="H1229" i="15" s="1"/>
  <c r="F1226" i="15"/>
  <c r="G1226" i="15" s="1"/>
  <c r="H1226" i="15" s="1"/>
  <c r="F1225" i="15"/>
  <c r="G1225" i="15" s="1"/>
  <c r="H1225" i="15" s="1"/>
  <c r="F1222" i="15"/>
  <c r="G1222" i="15" s="1"/>
  <c r="H1222" i="15" s="1"/>
  <c r="F1221" i="15"/>
  <c r="G1221" i="15" s="1"/>
  <c r="H1221" i="15" s="1"/>
  <c r="F1218" i="15"/>
  <c r="G1218" i="15" s="1"/>
  <c r="H1218" i="15" s="1"/>
  <c r="F1217" i="15"/>
  <c r="G1217" i="15" s="1"/>
  <c r="H1217" i="15" s="1"/>
  <c r="F1220" i="15"/>
  <c r="G1220" i="15" s="1"/>
  <c r="H1220" i="15" s="1"/>
  <c r="F1228" i="15"/>
  <c r="G1228" i="15" s="1"/>
  <c r="H1228" i="15" s="1"/>
  <c r="F1236" i="15"/>
  <c r="G1236" i="15" s="1"/>
  <c r="H1236" i="15" s="1"/>
  <c r="F1240" i="15"/>
  <c r="G1240" i="15" s="1"/>
  <c r="H1240" i="15" s="1"/>
  <c r="F1244" i="15"/>
  <c r="G1244" i="15" s="1"/>
  <c r="H1244" i="15" s="1"/>
  <c r="F1250" i="15"/>
  <c r="G1250" i="15" s="1"/>
  <c r="H1250" i="15" s="1"/>
  <c r="F1215" i="15"/>
  <c r="F1223" i="15"/>
  <c r="G1223" i="15" s="1"/>
  <c r="H1223" i="15" s="1"/>
  <c r="F1231" i="15"/>
  <c r="G1231" i="15" s="1"/>
  <c r="H1231" i="15" s="1"/>
  <c r="F1237" i="15"/>
  <c r="G1237" i="15" s="1"/>
  <c r="H1237" i="15" s="1"/>
  <c r="F1241" i="15"/>
  <c r="G1241" i="15" s="1"/>
  <c r="H1241" i="15" s="1"/>
  <c r="F1245" i="15"/>
  <c r="G1245" i="15" s="1"/>
  <c r="H1245" i="15" s="1"/>
  <c r="F1251" i="15"/>
  <c r="G1251" i="15" s="1"/>
  <c r="H1251" i="15" s="1"/>
  <c r="F1261" i="15"/>
  <c r="G1261" i="15" s="1"/>
  <c r="H1261" i="15" s="1"/>
  <c r="F1269" i="15"/>
  <c r="G1269" i="15" s="1"/>
  <c r="H1269" i="15" s="1"/>
  <c r="F1260" i="15"/>
  <c r="G1260" i="15" s="1"/>
  <c r="H1260" i="15" s="1"/>
  <c r="F1268" i="15"/>
  <c r="G1268" i="15" s="1"/>
  <c r="H1268" i="15" s="1"/>
  <c r="F1216" i="15"/>
  <c r="G1216" i="15" s="1"/>
  <c r="H1216" i="15" s="1"/>
  <c r="F1224" i="15"/>
  <c r="G1224" i="15" s="1"/>
  <c r="H1224" i="15" s="1"/>
  <c r="F1232" i="15"/>
  <c r="G1232" i="15" s="1"/>
  <c r="H1232" i="15" s="1"/>
  <c r="F1238" i="15"/>
  <c r="G1238" i="15" s="1"/>
  <c r="H1238" i="15" s="1"/>
  <c r="F1242" i="15"/>
  <c r="G1242" i="15" s="1"/>
  <c r="H1242" i="15" s="1"/>
  <c r="F1246" i="15"/>
  <c r="G1246" i="15" s="1"/>
  <c r="H1246" i="15" s="1"/>
  <c r="F1254" i="15"/>
  <c r="G1254" i="15" s="1"/>
  <c r="H1254" i="15" s="1"/>
  <c r="F1219" i="15"/>
  <c r="G1219" i="15" s="1"/>
  <c r="H1219" i="15" s="1"/>
  <c r="F1227" i="15"/>
  <c r="G1227" i="15" s="1"/>
  <c r="H1227" i="15" s="1"/>
  <c r="F1235" i="15"/>
  <c r="G1235" i="15" s="1"/>
  <c r="H1235" i="15" s="1"/>
  <c r="F1239" i="15"/>
  <c r="G1239" i="15" s="1"/>
  <c r="H1239" i="15" s="1"/>
  <c r="F1243" i="15"/>
  <c r="G1243" i="15" s="1"/>
  <c r="H1243" i="15" s="1"/>
  <c r="F1247" i="15"/>
  <c r="G1247" i="15" s="1"/>
  <c r="H1247" i="15" s="1"/>
  <c r="F1255" i="15"/>
  <c r="G1255" i="15" s="1"/>
  <c r="H1255" i="15" s="1"/>
  <c r="F1264" i="15"/>
  <c r="G1264" i="15" s="1"/>
  <c r="H1264" i="15" s="1"/>
  <c r="F1257" i="15"/>
  <c r="G1257" i="15" s="1"/>
  <c r="H1257" i="15" s="1"/>
  <c r="F1265" i="15"/>
  <c r="G1265" i="15" s="1"/>
  <c r="H1265" i="15" s="1"/>
  <c r="F1328" i="15"/>
  <c r="G1328" i="15" s="1"/>
  <c r="H1328" i="15" s="1"/>
  <c r="F1324" i="15"/>
  <c r="G1324" i="15" s="1"/>
  <c r="H1324" i="15" s="1"/>
  <c r="F1320" i="15"/>
  <c r="G1320" i="15" s="1"/>
  <c r="H1320" i="15" s="1"/>
  <c r="F1316" i="15"/>
  <c r="G1316" i="15" s="1"/>
  <c r="H1316" i="15" s="1"/>
  <c r="F1312" i="15"/>
  <c r="G1312" i="15" s="1"/>
  <c r="H1312" i="15" s="1"/>
  <c r="F1308" i="15"/>
  <c r="G1308" i="15" s="1"/>
  <c r="H1308" i="15" s="1"/>
  <c r="F1304" i="15"/>
  <c r="G1304" i="15" s="1"/>
  <c r="H1304" i="15" s="1"/>
  <c r="F1300" i="15"/>
  <c r="G1300" i="15" s="1"/>
  <c r="H1300" i="15" s="1"/>
  <c r="F1296" i="15"/>
  <c r="G1296" i="15" s="1"/>
  <c r="H1296" i="15" s="1"/>
  <c r="F1292" i="15"/>
  <c r="G1292" i="15" s="1"/>
  <c r="H1292" i="15" s="1"/>
  <c r="F1288" i="15"/>
  <c r="G1288" i="15" s="1"/>
  <c r="H1288" i="15" s="1"/>
  <c r="F1284" i="15"/>
  <c r="G1284" i="15" s="1"/>
  <c r="H1284" i="15" s="1"/>
  <c r="F1280" i="15"/>
  <c r="G1280" i="15" s="1"/>
  <c r="H1280" i="15" s="1"/>
  <c r="F1276" i="15"/>
  <c r="G1276" i="15" s="1"/>
  <c r="H1276" i="15" s="1"/>
  <c r="F1272" i="15"/>
  <c r="G1272" i="15" s="1"/>
  <c r="H1272" i="15" s="1"/>
  <c r="F1325" i="15"/>
  <c r="G1325" i="15" s="1"/>
  <c r="H1325" i="15" s="1"/>
  <c r="F1321" i="15"/>
  <c r="G1321" i="15" s="1"/>
  <c r="H1321" i="15" s="1"/>
  <c r="F1317" i="15"/>
  <c r="G1317" i="15" s="1"/>
  <c r="H1317" i="15" s="1"/>
  <c r="F1313" i="15"/>
  <c r="G1313" i="15" s="1"/>
  <c r="H1313" i="15" s="1"/>
  <c r="F1309" i="15"/>
  <c r="G1309" i="15" s="1"/>
  <c r="H1309" i="15" s="1"/>
  <c r="F1305" i="15"/>
  <c r="G1305" i="15" s="1"/>
  <c r="H1305" i="15" s="1"/>
  <c r="F1301" i="15"/>
  <c r="G1301" i="15" s="1"/>
  <c r="H1301" i="15" s="1"/>
  <c r="F1297" i="15"/>
  <c r="G1297" i="15" s="1"/>
  <c r="H1297" i="15" s="1"/>
  <c r="F1293" i="15"/>
  <c r="G1293" i="15" s="1"/>
  <c r="H1293" i="15" s="1"/>
  <c r="F1289" i="15"/>
  <c r="G1289" i="15" s="1"/>
  <c r="H1289" i="15" s="1"/>
  <c r="F1285" i="15"/>
  <c r="G1285" i="15" s="1"/>
  <c r="H1285" i="15" s="1"/>
  <c r="F1281" i="15"/>
  <c r="G1281" i="15" s="1"/>
  <c r="H1281" i="15" s="1"/>
  <c r="F1277" i="15"/>
  <c r="G1277" i="15" s="1"/>
  <c r="H1277" i="15" s="1"/>
  <c r="F1273" i="15"/>
  <c r="G1273" i="15" s="1"/>
  <c r="H1273" i="15" s="1"/>
  <c r="F1326" i="15"/>
  <c r="G1326" i="15" s="1"/>
  <c r="H1326" i="15" s="1"/>
  <c r="F1322" i="15"/>
  <c r="G1322" i="15" s="1"/>
  <c r="H1322" i="15" s="1"/>
  <c r="F1318" i="15"/>
  <c r="G1318" i="15" s="1"/>
  <c r="H1318" i="15" s="1"/>
  <c r="F1314" i="15"/>
  <c r="G1314" i="15" s="1"/>
  <c r="H1314" i="15" s="1"/>
  <c r="F1310" i="15"/>
  <c r="G1310" i="15" s="1"/>
  <c r="H1310" i="15" s="1"/>
  <c r="F1306" i="15"/>
  <c r="G1306" i="15" s="1"/>
  <c r="H1306" i="15" s="1"/>
  <c r="F1302" i="15"/>
  <c r="G1302" i="15" s="1"/>
  <c r="H1302" i="15" s="1"/>
  <c r="F1298" i="15"/>
  <c r="G1298" i="15" s="1"/>
  <c r="H1298" i="15" s="1"/>
  <c r="F1294" i="15"/>
  <c r="G1294" i="15" s="1"/>
  <c r="H1294" i="15" s="1"/>
  <c r="F1290" i="15"/>
  <c r="G1290" i="15" s="1"/>
  <c r="H1290" i="15" s="1"/>
  <c r="F1286" i="15"/>
  <c r="G1286" i="15" s="1"/>
  <c r="H1286" i="15" s="1"/>
  <c r="F1282" i="15"/>
  <c r="G1282" i="15" s="1"/>
  <c r="H1282" i="15" s="1"/>
  <c r="F1278" i="15"/>
  <c r="G1278" i="15" s="1"/>
  <c r="H1278" i="15" s="1"/>
  <c r="F1274" i="15"/>
  <c r="G1274" i="15" s="1"/>
  <c r="H1274" i="15" s="1"/>
  <c r="F1271" i="15"/>
  <c r="G1271" i="15" s="1"/>
  <c r="H1271" i="15" s="1"/>
  <c r="F1327" i="15"/>
  <c r="G1327" i="15" s="1"/>
  <c r="H1327" i="15" s="1"/>
  <c r="F1323" i="15"/>
  <c r="G1323" i="15" s="1"/>
  <c r="H1323" i="15" s="1"/>
  <c r="F1319" i="15"/>
  <c r="G1319" i="15" s="1"/>
  <c r="H1319" i="15" s="1"/>
  <c r="F1315" i="15"/>
  <c r="G1315" i="15" s="1"/>
  <c r="H1315" i="15" s="1"/>
  <c r="F1311" i="15"/>
  <c r="G1311" i="15" s="1"/>
  <c r="H1311" i="15" s="1"/>
  <c r="F1307" i="15"/>
  <c r="G1307" i="15" s="1"/>
  <c r="H1307" i="15" s="1"/>
  <c r="F1303" i="15"/>
  <c r="G1303" i="15" s="1"/>
  <c r="H1303" i="15" s="1"/>
  <c r="F1299" i="15"/>
  <c r="G1299" i="15" s="1"/>
  <c r="H1299" i="15" s="1"/>
  <c r="F1295" i="15"/>
  <c r="G1295" i="15" s="1"/>
  <c r="H1295" i="15" s="1"/>
  <c r="F1291" i="15"/>
  <c r="G1291" i="15" s="1"/>
  <c r="H1291" i="15" s="1"/>
  <c r="F1287" i="15"/>
  <c r="G1287" i="15" s="1"/>
  <c r="H1287" i="15" s="1"/>
  <c r="F1283" i="15"/>
  <c r="G1283" i="15" s="1"/>
  <c r="H1283" i="15" s="1"/>
  <c r="F1279" i="15"/>
  <c r="G1279" i="15" s="1"/>
  <c r="H1279" i="15" s="1"/>
  <c r="F1275" i="15"/>
  <c r="G1275" i="15" s="1"/>
  <c r="H1275" i="15" s="1"/>
  <c r="F872" i="15"/>
  <c r="G872" i="15" s="1"/>
  <c r="H872" i="15" s="1"/>
  <c r="F868" i="15"/>
  <c r="G868" i="15" s="1"/>
  <c r="H868" i="15" s="1"/>
  <c r="F864" i="15"/>
  <c r="G864" i="15" s="1"/>
  <c r="H864" i="15" s="1"/>
  <c r="F860" i="15"/>
  <c r="G860" i="15" s="1"/>
  <c r="H860" i="15" s="1"/>
  <c r="F869" i="15"/>
  <c r="G869" i="15" s="1"/>
  <c r="H869" i="15" s="1"/>
  <c r="F865" i="15"/>
  <c r="G865" i="15" s="1"/>
  <c r="H865" i="15" s="1"/>
  <c r="F861" i="15"/>
  <c r="G861" i="15" s="1"/>
  <c r="H861" i="15" s="1"/>
  <c r="F870" i="15"/>
  <c r="G870" i="15" s="1"/>
  <c r="H870" i="15" s="1"/>
  <c r="F866" i="15"/>
  <c r="G866" i="15" s="1"/>
  <c r="H866" i="15" s="1"/>
  <c r="F862" i="15"/>
  <c r="G862" i="15" s="1"/>
  <c r="H862" i="15" s="1"/>
  <c r="F871" i="15"/>
  <c r="G871" i="15" s="1"/>
  <c r="H871" i="15" s="1"/>
  <c r="F867" i="15"/>
  <c r="G867" i="15" s="1"/>
  <c r="H867" i="15" s="1"/>
  <c r="F863" i="15"/>
  <c r="G863" i="15" s="1"/>
  <c r="H863" i="15" s="1"/>
  <c r="F750" i="15"/>
  <c r="G750" i="15" s="1"/>
  <c r="H750" i="15" s="1"/>
  <c r="F783" i="15"/>
  <c r="G783" i="15" s="1"/>
  <c r="H783" i="15" s="1"/>
  <c r="F778" i="15"/>
  <c r="G778" i="15" s="1"/>
  <c r="H778" i="15" s="1"/>
  <c r="F775" i="15"/>
  <c r="G775" i="15" s="1"/>
  <c r="H775" i="15" s="1"/>
  <c r="F777" i="15"/>
  <c r="G777" i="15" s="1"/>
  <c r="H777" i="15" s="1"/>
  <c r="F773" i="15"/>
  <c r="G773" i="15" s="1"/>
  <c r="H773" i="15" s="1"/>
  <c r="F772" i="15"/>
  <c r="G772" i="15" s="1"/>
  <c r="H772" i="15" s="1"/>
  <c r="F782" i="15"/>
  <c r="G782" i="15" s="1"/>
  <c r="H782" i="15" s="1"/>
  <c r="F771" i="15"/>
  <c r="G771" i="15" s="1"/>
  <c r="H771" i="15" s="1"/>
  <c r="F779" i="15"/>
  <c r="G779" i="15" s="1"/>
  <c r="H779" i="15" s="1"/>
  <c r="F781" i="15"/>
  <c r="G781" i="15" s="1"/>
  <c r="H781" i="15" s="1"/>
  <c r="F776" i="15"/>
  <c r="G776" i="15" s="1"/>
  <c r="H776" i="15" s="1"/>
  <c r="F1726" i="15"/>
  <c r="G1726" i="15" s="1"/>
  <c r="H1726" i="15" s="1"/>
  <c r="F2014" i="1"/>
  <c r="G2014" i="1" s="1"/>
  <c r="H2014" i="1" s="1"/>
  <c r="J2014" i="1" s="1"/>
  <c r="F2010" i="1"/>
  <c r="G2010" i="1" s="1"/>
  <c r="H2010" i="1" s="1"/>
  <c r="J2010" i="1" s="1"/>
  <c r="F2006" i="1"/>
  <c r="G2006" i="1" s="1"/>
  <c r="H2006" i="1" s="1"/>
  <c r="J2006" i="1" s="1"/>
  <c r="F2002" i="1"/>
  <c r="G2002" i="1" s="1"/>
  <c r="H2002" i="1" s="1"/>
  <c r="J2002" i="1" s="1"/>
  <c r="F1996" i="1"/>
  <c r="G1996" i="1" s="1"/>
  <c r="H1996" i="1" s="1"/>
  <c r="J1996" i="1" s="1"/>
  <c r="F1992" i="1"/>
  <c r="G1992" i="1" s="1"/>
  <c r="H1992" i="1" s="1"/>
  <c r="J1992" i="1" s="1"/>
  <c r="F1988" i="1"/>
  <c r="G1988" i="1" s="1"/>
  <c r="H1988" i="1" s="1"/>
  <c r="J1988" i="1" s="1"/>
  <c r="F1984" i="1"/>
  <c r="G1984" i="1" s="1"/>
  <c r="H1984" i="1" s="1"/>
  <c r="J1984" i="1" s="1"/>
  <c r="F1980" i="1"/>
  <c r="G1980" i="1" s="1"/>
  <c r="H1980" i="1" s="1"/>
  <c r="J1980" i="1" s="1"/>
  <c r="F2011" i="1"/>
  <c r="G2011" i="1" s="1"/>
  <c r="H2011" i="1" s="1"/>
  <c r="J2011" i="1" s="1"/>
  <c r="F2007" i="1"/>
  <c r="G2007" i="1" s="1"/>
  <c r="H2007" i="1" s="1"/>
  <c r="J2007" i="1" s="1"/>
  <c r="F2003" i="1"/>
  <c r="G2003" i="1" s="1"/>
  <c r="H2003" i="1" s="1"/>
  <c r="J2003" i="1" s="1"/>
  <c r="F1997" i="1"/>
  <c r="G1997" i="1" s="1"/>
  <c r="H1997" i="1" s="1"/>
  <c r="J1997" i="1" s="1"/>
  <c r="F1993" i="1"/>
  <c r="G1993" i="1" s="1"/>
  <c r="H1993" i="1" s="1"/>
  <c r="J1993" i="1" s="1"/>
  <c r="F1989" i="1"/>
  <c r="G1989" i="1" s="1"/>
  <c r="H1989" i="1" s="1"/>
  <c r="J1989" i="1" s="1"/>
  <c r="F1985" i="1"/>
  <c r="G1985" i="1" s="1"/>
  <c r="H1985" i="1" s="1"/>
  <c r="J1985" i="1" s="1"/>
  <c r="F2012" i="1"/>
  <c r="G2012" i="1" s="1"/>
  <c r="H2012" i="1" s="1"/>
  <c r="J2012" i="1" s="1"/>
  <c r="F2008" i="1"/>
  <c r="G2008" i="1" s="1"/>
  <c r="H2008" i="1" s="1"/>
  <c r="J2008" i="1" s="1"/>
  <c r="F2004" i="1"/>
  <c r="G2004" i="1" s="1"/>
  <c r="H2004" i="1" s="1"/>
  <c r="J2004" i="1" s="1"/>
  <c r="F1999" i="1"/>
  <c r="G1999" i="1" s="1"/>
  <c r="H1999" i="1" s="1"/>
  <c r="J1999" i="1" s="1"/>
  <c r="F1994" i="1"/>
  <c r="G1994" i="1" s="1"/>
  <c r="H1994" i="1" s="1"/>
  <c r="J1994" i="1" s="1"/>
  <c r="F1990" i="1"/>
  <c r="G1990" i="1" s="1"/>
  <c r="H1990" i="1" s="1"/>
  <c r="J1990" i="1" s="1"/>
  <c r="F1986" i="1"/>
  <c r="G1986" i="1" s="1"/>
  <c r="H1986" i="1" s="1"/>
  <c r="J1986" i="1" s="1"/>
  <c r="F1982" i="1"/>
  <c r="G1982" i="1" s="1"/>
  <c r="H1982" i="1" s="1"/>
  <c r="J1982" i="1" s="1"/>
  <c r="F2013" i="1"/>
  <c r="G2013" i="1" s="1"/>
  <c r="H2013" i="1" s="1"/>
  <c r="J2013" i="1" s="1"/>
  <c r="F2009" i="1"/>
  <c r="G2009" i="1" s="1"/>
  <c r="H2009" i="1" s="1"/>
  <c r="J2009" i="1" s="1"/>
  <c r="F2005" i="1"/>
  <c r="G2005" i="1" s="1"/>
  <c r="H2005" i="1" s="1"/>
  <c r="J2005" i="1" s="1"/>
  <c r="F2001" i="1"/>
  <c r="G2001" i="1" s="1"/>
  <c r="H2001" i="1" s="1"/>
  <c r="J2001" i="1" s="1"/>
  <c r="F1995" i="1"/>
  <c r="G1995" i="1" s="1"/>
  <c r="H1995" i="1" s="1"/>
  <c r="J1995" i="1" s="1"/>
  <c r="F1991" i="1"/>
  <c r="G1991" i="1" s="1"/>
  <c r="H1991" i="1" s="1"/>
  <c r="J1991" i="1" s="1"/>
  <c r="F1987" i="1"/>
  <c r="G1987" i="1" s="1"/>
  <c r="H1987" i="1" s="1"/>
  <c r="J1987" i="1" s="1"/>
  <c r="F1983" i="1"/>
  <c r="G1983" i="1" s="1"/>
  <c r="H1983" i="1" s="1"/>
  <c r="J1983" i="1" s="1"/>
  <c r="F1979" i="1"/>
  <c r="G1979" i="1" s="1"/>
  <c r="H1979" i="1" s="1"/>
  <c r="J1979" i="1" s="1"/>
  <c r="F1981" i="1"/>
  <c r="G1981" i="1" s="1"/>
  <c r="H1981" i="1" s="1"/>
  <c r="J1981" i="1" s="1"/>
  <c r="F1978" i="1"/>
  <c r="G1978" i="1" s="1"/>
  <c r="H1978" i="1" s="1"/>
  <c r="J1978" i="1" s="1"/>
  <c r="F1977" i="1"/>
  <c r="G1977" i="1" s="1"/>
  <c r="H1977" i="1" s="1"/>
  <c r="J1977" i="1" s="1"/>
  <c r="F1976" i="1"/>
  <c r="G1976" i="1" s="1"/>
  <c r="H1976" i="1" s="1"/>
  <c r="J1976" i="1" s="1"/>
  <c r="F1973" i="1"/>
  <c r="G1973" i="1" s="1"/>
  <c r="H1973" i="1" s="1"/>
  <c r="J1973" i="1" s="1"/>
  <c r="F1974" i="1"/>
  <c r="G1974" i="1" s="1"/>
  <c r="H1974" i="1" s="1"/>
  <c r="J1974" i="1" s="1"/>
  <c r="F1975" i="1"/>
  <c r="G1975" i="1" s="1"/>
  <c r="H1975" i="1" s="1"/>
  <c r="J1975" i="1" s="1"/>
  <c r="F1965" i="1"/>
  <c r="G1965" i="1" s="1"/>
  <c r="H1965" i="1" s="1"/>
  <c r="J1965" i="1" s="1"/>
  <c r="F1971" i="1"/>
  <c r="G1971" i="1" s="1"/>
  <c r="H1971" i="1" s="1"/>
  <c r="J1971" i="1" s="1"/>
  <c r="F1961" i="1"/>
  <c r="G1961" i="1" s="1"/>
  <c r="H1961" i="1" s="1"/>
  <c r="J1961" i="1" s="1"/>
  <c r="F1962" i="1"/>
  <c r="G1962" i="1" s="1"/>
  <c r="H1962" i="1" s="1"/>
  <c r="J1962" i="1" s="1"/>
  <c r="F1959" i="1"/>
  <c r="G1959" i="1" s="1"/>
  <c r="H1959" i="1" s="1"/>
  <c r="J1959" i="1" s="1"/>
  <c r="F1960" i="1"/>
  <c r="G1960" i="1" s="1"/>
  <c r="H1960" i="1" s="1"/>
  <c r="J1960" i="1" s="1"/>
  <c r="F1950" i="1"/>
  <c r="G1950" i="1" s="1"/>
  <c r="H1950" i="1" s="1"/>
  <c r="J1950" i="1" s="1"/>
  <c r="F1948" i="1"/>
  <c r="G1948" i="1" s="1"/>
  <c r="H1948" i="1" s="1"/>
  <c r="J1948" i="1" s="1"/>
  <c r="F1949" i="1"/>
  <c r="G1949" i="1" s="1"/>
  <c r="H1949" i="1" s="1"/>
  <c r="J1949" i="1" s="1"/>
  <c r="F1853" i="1"/>
  <c r="G1853" i="1" s="1"/>
  <c r="H1853" i="1" s="1"/>
  <c r="F1902" i="1"/>
  <c r="G1902" i="1" s="1"/>
  <c r="H1902" i="1" s="1"/>
  <c r="F1844" i="1"/>
  <c r="G1844" i="1" s="1"/>
  <c r="H1844" i="1" s="1"/>
  <c r="F1842" i="1"/>
  <c r="G1842" i="1" s="1"/>
  <c r="H1842" i="1" s="1"/>
  <c r="F1841" i="1"/>
  <c r="G1841" i="1" s="1"/>
  <c r="H1841" i="1" s="1"/>
  <c r="F1843" i="1"/>
  <c r="F259" i="1"/>
  <c r="G259" i="1" s="1"/>
  <c r="H259" i="1" s="1"/>
  <c r="J259" i="1" s="1"/>
  <c r="F258" i="1"/>
  <c r="G258" i="1" s="1"/>
  <c r="H258" i="1" s="1"/>
  <c r="J258" i="1" s="1"/>
  <c r="F255" i="1"/>
  <c r="G255" i="1" s="1"/>
  <c r="H255" i="1" s="1"/>
  <c r="J255" i="1" s="1"/>
  <c r="F254" i="1"/>
  <c r="G254" i="1" s="1"/>
  <c r="H254" i="1" s="1"/>
  <c r="J254" i="1" s="1"/>
  <c r="F251" i="1"/>
  <c r="G251" i="1" s="1"/>
  <c r="H251" i="1" s="1"/>
  <c r="J251" i="1" s="1"/>
  <c r="F250" i="1"/>
  <c r="G250" i="1" s="1"/>
  <c r="H250" i="1" s="1"/>
  <c r="J250" i="1" s="1"/>
  <c r="F261" i="1"/>
  <c r="G261" i="1" s="1"/>
  <c r="H261" i="1" s="1"/>
  <c r="J261" i="1" s="1"/>
  <c r="F260" i="1"/>
  <c r="G260" i="1" s="1"/>
  <c r="H260" i="1" s="1"/>
  <c r="J260" i="1" s="1"/>
  <c r="F257" i="1"/>
  <c r="G257" i="1" s="1"/>
  <c r="H257" i="1" s="1"/>
  <c r="J257" i="1" s="1"/>
  <c r="F256" i="1"/>
  <c r="G256" i="1" s="1"/>
  <c r="H256" i="1" s="1"/>
  <c r="J256" i="1" s="1"/>
  <c r="F253" i="1"/>
  <c r="G253" i="1" s="1"/>
  <c r="H253" i="1" s="1"/>
  <c r="J253" i="1" s="1"/>
  <c r="F252" i="1"/>
  <c r="G252" i="1" s="1"/>
  <c r="H252" i="1" s="1"/>
  <c r="J252" i="1" s="1"/>
  <c r="F249" i="1"/>
  <c r="G249" i="1" s="1"/>
  <c r="H249" i="1" s="1"/>
  <c r="J249" i="1" s="1"/>
  <c r="F125" i="1"/>
  <c r="G125" i="1" s="1"/>
  <c r="H125" i="1" s="1"/>
  <c r="J125" i="1" s="1"/>
  <c r="F123" i="1"/>
  <c r="G123" i="1" s="1"/>
  <c r="H123" i="1" s="1"/>
  <c r="J123" i="1" s="1"/>
  <c r="F117" i="1"/>
  <c r="G117" i="1" s="1"/>
  <c r="H117" i="1" s="1"/>
  <c r="J117" i="1" s="1"/>
  <c r="F12" i="1"/>
  <c r="G12" i="1" s="1"/>
  <c r="H12" i="1" s="1"/>
  <c r="F41" i="1"/>
  <c r="G41" i="1" s="1"/>
  <c r="H41" i="1" s="1"/>
  <c r="J41" i="1" s="1"/>
  <c r="F124" i="1"/>
  <c r="G124" i="1" s="1"/>
  <c r="H124" i="1" s="1"/>
  <c r="J124" i="1" s="1"/>
  <c r="F121" i="1"/>
  <c r="G121" i="1" s="1"/>
  <c r="H121" i="1" s="1"/>
  <c r="J121" i="1" s="1"/>
  <c r="F119" i="1"/>
  <c r="G119" i="1" s="1"/>
  <c r="H119" i="1" s="1"/>
  <c r="J119" i="1" s="1"/>
  <c r="F120" i="1"/>
  <c r="G120" i="1" s="1"/>
  <c r="H120" i="1" s="1"/>
  <c r="J120" i="1" s="1"/>
  <c r="F122" i="1"/>
  <c r="G122" i="1" s="1"/>
  <c r="H122" i="1" s="1"/>
  <c r="J122" i="1" s="1"/>
  <c r="F118" i="1"/>
  <c r="G118" i="1" s="1"/>
  <c r="H118" i="1" s="1"/>
  <c r="J118" i="1" s="1"/>
  <c r="F159" i="219"/>
  <c r="G159" i="219" s="1"/>
  <c r="H159" i="219" s="1"/>
  <c r="F158" i="219"/>
  <c r="G158" i="219" s="1"/>
  <c r="H158" i="219" s="1"/>
  <c r="F157" i="219"/>
  <c r="G157" i="219" s="1"/>
  <c r="H157" i="219" s="1"/>
  <c r="F156" i="219"/>
  <c r="G156" i="219" s="1"/>
  <c r="H156" i="219" s="1"/>
  <c r="F155" i="219"/>
  <c r="G155" i="219" s="1"/>
  <c r="H155" i="219" s="1"/>
  <c r="F154" i="219"/>
  <c r="G154" i="219" s="1"/>
  <c r="H154" i="219" s="1"/>
  <c r="F40" i="219"/>
  <c r="G40" i="219" s="1"/>
  <c r="H40" i="219" s="1"/>
  <c r="F17" i="219"/>
  <c r="G17" i="219" s="1"/>
  <c r="H17" i="219" s="1"/>
  <c r="F153" i="14"/>
  <c r="G153" i="14" s="1"/>
  <c r="H153" i="14" s="1"/>
  <c r="F154" i="14"/>
  <c r="G154" i="14" s="1"/>
  <c r="H154" i="14" s="1"/>
  <c r="F148" i="14"/>
  <c r="G148" i="14" s="1"/>
  <c r="H148" i="14" s="1"/>
  <c r="F133" i="14"/>
  <c r="G133" i="14" s="1"/>
  <c r="H133" i="14" s="1"/>
  <c r="F143" i="14"/>
  <c r="G143" i="14" s="1"/>
  <c r="H143" i="14" s="1"/>
  <c r="F129" i="14"/>
  <c r="G129" i="14" s="1"/>
  <c r="H129" i="14" s="1"/>
  <c r="F332" i="1"/>
  <c r="G332" i="1" s="1"/>
  <c r="H332" i="1" s="1"/>
  <c r="J332" i="1" s="1"/>
  <c r="F349" i="1"/>
  <c r="G349" i="1" s="1"/>
  <c r="H349" i="1" s="1"/>
  <c r="J349" i="1" s="1"/>
  <c r="F333" i="1"/>
  <c r="G333" i="1" s="1"/>
  <c r="H333" i="1" s="1"/>
  <c r="J333" i="1" s="1"/>
  <c r="F345" i="1"/>
  <c r="G345" i="1" s="1"/>
  <c r="H345" i="1" s="1"/>
  <c r="J345" i="1" s="1"/>
  <c r="F343" i="1"/>
  <c r="G343" i="1" s="1"/>
  <c r="H343" i="1" s="1"/>
  <c r="J343" i="1" s="1"/>
  <c r="F344" i="1"/>
  <c r="G344" i="1" s="1"/>
  <c r="H344" i="1" s="1"/>
  <c r="J344" i="1" s="1"/>
  <c r="F339" i="1"/>
  <c r="G339" i="1" s="1"/>
  <c r="H339" i="1" s="1"/>
  <c r="J339" i="1" s="1"/>
  <c r="F334" i="1"/>
  <c r="G334" i="1" s="1"/>
  <c r="H334" i="1" s="1"/>
  <c r="J334" i="1" s="1"/>
  <c r="F347" i="1"/>
  <c r="G347" i="1" s="1"/>
  <c r="H347" i="1" s="1"/>
  <c r="J347" i="1" s="1"/>
  <c r="F342" i="1"/>
  <c r="G342" i="1" s="1"/>
  <c r="H342" i="1" s="1"/>
  <c r="J342" i="1" s="1"/>
  <c r="F337" i="1"/>
  <c r="G337" i="1" s="1"/>
  <c r="H337" i="1" s="1"/>
  <c r="J337" i="1" s="1"/>
  <c r="F335" i="1"/>
  <c r="G335" i="1" s="1"/>
  <c r="H335" i="1" s="1"/>
  <c r="J335" i="1" s="1"/>
  <c r="F336" i="1"/>
  <c r="G336" i="1" s="1"/>
  <c r="H336" i="1" s="1"/>
  <c r="J336" i="1" s="1"/>
  <c r="F341" i="1"/>
  <c r="G341" i="1" s="1"/>
  <c r="H341" i="1" s="1"/>
  <c r="J341" i="1" s="1"/>
  <c r="F350" i="1"/>
  <c r="G350" i="1" s="1"/>
  <c r="H350" i="1" s="1"/>
  <c r="J350" i="1" s="1"/>
  <c r="F340" i="1"/>
  <c r="G340" i="1" s="1"/>
  <c r="H340" i="1" s="1"/>
  <c r="J340" i="1" s="1"/>
  <c r="F346" i="1"/>
  <c r="G346" i="1" s="1"/>
  <c r="H346" i="1" s="1"/>
  <c r="J346" i="1" s="1"/>
  <c r="F338" i="1"/>
  <c r="G338" i="1" s="1"/>
  <c r="H338" i="1" s="1"/>
  <c r="J338" i="1" s="1"/>
  <c r="F348" i="1"/>
  <c r="G348" i="1" s="1"/>
  <c r="H348" i="1" s="1"/>
  <c r="J348" i="1" s="1"/>
  <c r="F331" i="1"/>
  <c r="G331" i="1" s="1"/>
  <c r="H331" i="1" s="1"/>
  <c r="J331" i="1" s="1"/>
  <c r="F319" i="1"/>
  <c r="G319" i="1" s="1"/>
  <c r="H319" i="1" s="1"/>
  <c r="J319" i="1" s="1"/>
  <c r="F290" i="1"/>
  <c r="G290" i="1" s="1"/>
  <c r="H290" i="1" s="1"/>
  <c r="F38" i="15"/>
  <c r="G38" i="15" s="1"/>
  <c r="H38" i="15" s="1"/>
  <c r="F76" i="15"/>
  <c r="G76" i="15" s="1"/>
  <c r="H76" i="15" s="1"/>
  <c r="F1383" i="15"/>
  <c r="G1383" i="15" s="1"/>
  <c r="H1383" i="15" s="1"/>
  <c r="F1834" i="15"/>
  <c r="G1834" i="15" s="1"/>
  <c r="H1834" i="15" s="1"/>
  <c r="F2650" i="15"/>
  <c r="G2650" i="15" s="1"/>
  <c r="H2650" i="15" s="1"/>
  <c r="F2644" i="15"/>
  <c r="G2644" i="15" s="1"/>
  <c r="H2644" i="15" s="1"/>
  <c r="F2647" i="15"/>
  <c r="G2647" i="15" s="1"/>
  <c r="H2647" i="15" s="1"/>
  <c r="F2653" i="15"/>
  <c r="G2653" i="15" s="1"/>
  <c r="H2653" i="15" s="1"/>
  <c r="F2654" i="15"/>
  <c r="G2654" i="15" s="1"/>
  <c r="H2654" i="15" s="1"/>
  <c r="F2648" i="15"/>
  <c r="G2648" i="15" s="1"/>
  <c r="H2648" i="15" s="1"/>
  <c r="F2652" i="15"/>
  <c r="G2652" i="15" s="1"/>
  <c r="H2652" i="15" s="1"/>
  <c r="F2646" i="15"/>
  <c r="G2646" i="15" s="1"/>
  <c r="H2646" i="15" s="1"/>
  <c r="F2651" i="15"/>
  <c r="G2651" i="15" s="1"/>
  <c r="H2651" i="15" s="1"/>
  <c r="F2643" i="15"/>
  <c r="G2643" i="15" s="1"/>
  <c r="H2643" i="15" s="1"/>
  <c r="F2645" i="15"/>
  <c r="G2645" i="15" s="1"/>
  <c r="H2645" i="15" s="1"/>
  <c r="F2649" i="15"/>
  <c r="G2649" i="15" s="1"/>
  <c r="H2649" i="15" s="1"/>
  <c r="F2638" i="15"/>
  <c r="G2638" i="15" s="1"/>
  <c r="H2638" i="15" s="1"/>
  <c r="F2626" i="15"/>
  <c r="G2626" i="15" s="1"/>
  <c r="H2626" i="15" s="1"/>
  <c r="F2614" i="15"/>
  <c r="G2614" i="15" s="1"/>
  <c r="H2614" i="15" s="1"/>
  <c r="F2600" i="15"/>
  <c r="G2600" i="15" s="1"/>
  <c r="H2600" i="15" s="1"/>
  <c r="F2616" i="15"/>
  <c r="G2616" i="15" s="1"/>
  <c r="H2616" i="15" s="1"/>
  <c r="F2228" i="15"/>
  <c r="G2228" i="15" s="1"/>
  <c r="H2228" i="15" s="1"/>
  <c r="F2580" i="15"/>
  <c r="G2580" i="15" s="1"/>
  <c r="H2580" i="15" s="1"/>
  <c r="F2581" i="15"/>
  <c r="G2581" i="15" s="1"/>
  <c r="H2581" i="15" s="1"/>
  <c r="F2579" i="15"/>
  <c r="G2579" i="15" s="1"/>
  <c r="H2579" i="15" s="1"/>
  <c r="F2582" i="15"/>
  <c r="G2582" i="15" s="1"/>
  <c r="H2582" i="15" s="1"/>
  <c r="F2583" i="15"/>
  <c r="G2583" i="15" s="1"/>
  <c r="H2583" i="15" s="1"/>
  <c r="F2584" i="15"/>
  <c r="G2584" i="15" s="1"/>
  <c r="H2584" i="15" s="1"/>
  <c r="F2574" i="15"/>
  <c r="G2574" i="15" s="1"/>
  <c r="H2574" i="15" s="1"/>
  <c r="F2585" i="15"/>
  <c r="G2585" i="15" s="1"/>
  <c r="H2585" i="15" s="1"/>
  <c r="F2586" i="15"/>
  <c r="G2586" i="15" s="1"/>
  <c r="H2586" i="15" s="1"/>
  <c r="F2587" i="15"/>
  <c r="G2587" i="15" s="1"/>
  <c r="H2587" i="15" s="1"/>
  <c r="F2588" i="15"/>
  <c r="G2588" i="15" s="1"/>
  <c r="H2588" i="15" s="1"/>
  <c r="F2562" i="15"/>
  <c r="G2562" i="15" s="1"/>
  <c r="H2562" i="15" s="1"/>
  <c r="F2589" i="15"/>
  <c r="G2589" i="15" s="1"/>
  <c r="H2589" i="15" s="1"/>
  <c r="F2550" i="15"/>
  <c r="G2550" i="15" s="1"/>
  <c r="H2550" i="15" s="1"/>
  <c r="F2590" i="15"/>
  <c r="G2590" i="15" s="1"/>
  <c r="H2590" i="15" s="1"/>
  <c r="F2536" i="15"/>
  <c r="G2536" i="15" s="1"/>
  <c r="H2536" i="15" s="1"/>
  <c r="F2290" i="15"/>
  <c r="G2290" i="15" s="1"/>
  <c r="H2290" i="15" s="1"/>
  <c r="F2461" i="15"/>
  <c r="G2461" i="15" s="1"/>
  <c r="H2461" i="15" s="1"/>
  <c r="F2324" i="15"/>
  <c r="G2324" i="15" s="1"/>
  <c r="H2324" i="15" s="1"/>
  <c r="F2342" i="15"/>
  <c r="G2342" i="15" s="1"/>
  <c r="H2342" i="15" s="1"/>
  <c r="F2323" i="15"/>
  <c r="G2323" i="15" s="1"/>
  <c r="H2323" i="15" s="1"/>
  <c r="F2494" i="15"/>
  <c r="G2494" i="15" s="1"/>
  <c r="H2494" i="15" s="1"/>
  <c r="F2513" i="15"/>
  <c r="G2513" i="15" s="1"/>
  <c r="H2513" i="15" s="1"/>
  <c r="F2495" i="15"/>
  <c r="G2495" i="15" s="1"/>
  <c r="H2495" i="15" s="1"/>
  <c r="F2034" i="15"/>
  <c r="G2034" i="15" s="1"/>
  <c r="H2034" i="15" s="1"/>
  <c r="F2131" i="15"/>
  <c r="G2131" i="15" s="1"/>
  <c r="H2131" i="15" s="1"/>
  <c r="F2185" i="15"/>
  <c r="G2185" i="15" s="1"/>
  <c r="H2185" i="15" s="1"/>
  <c r="F2184" i="15"/>
  <c r="G2184" i="15" s="1"/>
  <c r="H2184" i="15" s="1"/>
  <c r="F2183" i="15"/>
  <c r="G2183" i="15" s="1"/>
  <c r="H2183" i="15" s="1"/>
  <c r="F2188" i="15"/>
  <c r="G2188" i="15" s="1"/>
  <c r="H2188" i="15" s="1"/>
  <c r="F2186" i="15"/>
  <c r="G2186" i="15" s="1"/>
  <c r="H2186" i="15" s="1"/>
  <c r="F2187" i="15"/>
  <c r="G2187" i="15" s="1"/>
  <c r="H2187" i="15" s="1"/>
  <c r="F2193" i="15"/>
  <c r="G2193" i="15" s="1"/>
  <c r="H2193" i="15" s="1"/>
  <c r="F2191" i="15"/>
  <c r="G2191" i="15" s="1"/>
  <c r="H2191" i="15" s="1"/>
  <c r="F2190" i="15"/>
  <c r="G2190" i="15" s="1"/>
  <c r="H2190" i="15" s="1"/>
  <c r="F2192" i="15"/>
  <c r="G2192" i="15" s="1"/>
  <c r="H2192" i="15" s="1"/>
  <c r="F2189" i="15"/>
  <c r="G2189" i="15" s="1"/>
  <c r="H2189" i="15" s="1"/>
  <c r="F2096" i="15"/>
  <c r="G2096" i="15" s="1"/>
  <c r="H2096" i="15" s="1"/>
  <c r="F2091" i="15"/>
  <c r="G2091" i="15" s="1"/>
  <c r="H2091" i="15" s="1"/>
  <c r="F2087" i="15"/>
  <c r="G2087" i="15" s="1"/>
  <c r="H2087" i="15" s="1"/>
  <c r="F2095" i="15"/>
  <c r="G2095" i="15" s="1"/>
  <c r="H2095" i="15" s="1"/>
  <c r="F2094" i="15"/>
  <c r="G2094" i="15" s="1"/>
  <c r="H2094" i="15" s="1"/>
  <c r="F2093" i="15"/>
  <c r="G2093" i="15" s="1"/>
  <c r="H2093" i="15" s="1"/>
  <c r="F2092" i="15"/>
  <c r="G2092" i="15" s="1"/>
  <c r="H2092" i="15" s="1"/>
  <c r="F2089" i="15"/>
  <c r="G2089" i="15" s="1"/>
  <c r="H2089" i="15" s="1"/>
  <c r="F2090" i="15"/>
  <c r="G2090" i="15" s="1"/>
  <c r="H2090" i="15" s="1"/>
  <c r="F2088" i="15"/>
  <c r="G2088" i="15" s="1"/>
  <c r="H2088" i="15" s="1"/>
  <c r="F2086" i="15"/>
  <c r="G2086" i="15" s="1"/>
  <c r="H2086" i="15" s="1"/>
  <c r="F1990" i="15"/>
  <c r="G1990" i="15" s="1"/>
  <c r="H1990" i="15" s="1"/>
  <c r="F1997" i="15"/>
  <c r="G1997" i="15" s="1"/>
  <c r="H1997" i="15" s="1"/>
  <c r="F1989" i="15"/>
  <c r="G1989" i="15" s="1"/>
  <c r="H1989" i="15" s="1"/>
  <c r="F1993" i="15"/>
  <c r="G1993" i="15" s="1"/>
  <c r="H1993" i="15" s="1"/>
  <c r="F1994" i="15"/>
  <c r="G1994" i="15" s="1"/>
  <c r="H1994" i="15" s="1"/>
  <c r="F1991" i="15"/>
  <c r="G1991" i="15" s="1"/>
  <c r="H1991" i="15" s="1"/>
  <c r="F1998" i="15"/>
  <c r="G1998" i="15" s="1"/>
  <c r="H1998" i="15" s="1"/>
  <c r="F1992" i="15"/>
  <c r="G1992" i="15" s="1"/>
  <c r="H1992" i="15" s="1"/>
  <c r="F1995" i="15"/>
  <c r="G1995" i="15" s="1"/>
  <c r="H1995" i="15" s="1"/>
  <c r="F1999" i="15"/>
  <c r="G1999" i="15" s="1"/>
  <c r="H1999" i="15" s="1"/>
  <c r="F1996" i="15"/>
  <c r="G1996" i="15" s="1"/>
  <c r="H1996" i="15" s="1"/>
  <c r="F693" i="15"/>
  <c r="G693" i="15" s="1"/>
  <c r="H693" i="15" s="1"/>
  <c r="F664" i="15"/>
  <c r="G664" i="15" s="1"/>
  <c r="H664" i="15" s="1"/>
  <c r="F665" i="15"/>
  <c r="G665" i="15" s="1"/>
  <c r="H665" i="15" s="1"/>
  <c r="F435" i="15"/>
  <c r="G435" i="15" s="1"/>
  <c r="H435" i="15" s="1"/>
  <c r="F455" i="15"/>
  <c r="G455" i="15" s="1"/>
  <c r="H455" i="15" s="1"/>
  <c r="F475" i="15"/>
  <c r="G475" i="15" s="1"/>
  <c r="H475" i="15" s="1"/>
  <c r="F692" i="222"/>
  <c r="G692" i="222" s="1"/>
  <c r="H692" i="222" s="1"/>
  <c r="F725" i="222"/>
  <c r="G725" i="222" s="1"/>
  <c r="H725" i="222" s="1"/>
  <c r="F645" i="222"/>
  <c r="G645" i="222" s="1"/>
  <c r="H645" i="222" s="1"/>
  <c r="F740" i="222"/>
  <c r="G740" i="222" s="1"/>
  <c r="H740" i="222" s="1"/>
  <c r="F1194" i="222"/>
  <c r="G1194" i="222" s="1"/>
  <c r="H1194" i="222" s="1"/>
  <c r="F1195" i="222"/>
  <c r="G1195" i="222" s="1"/>
  <c r="H1195" i="222" s="1"/>
  <c r="F1197" i="222"/>
  <c r="G1197" i="222" s="1"/>
  <c r="H1197" i="222" s="1"/>
  <c r="F1192" i="222"/>
  <c r="G1192" i="222" s="1"/>
  <c r="H1192" i="222" s="1"/>
  <c r="F1181" i="222"/>
  <c r="G1181" i="222" s="1"/>
  <c r="H1181" i="222" s="1"/>
  <c r="F1170" i="222"/>
  <c r="G1170" i="222" s="1"/>
  <c r="H1170" i="222" s="1"/>
  <c r="F1129" i="222"/>
  <c r="G1129" i="222" s="1"/>
  <c r="H1129" i="222" s="1"/>
  <c r="F1123" i="222"/>
  <c r="G1123" i="222" s="1"/>
  <c r="H1123" i="222" s="1"/>
  <c r="F1121" i="222"/>
  <c r="G1121" i="222" s="1"/>
  <c r="H1121" i="222" s="1"/>
  <c r="F1114" i="222"/>
  <c r="G1114" i="222" s="1"/>
  <c r="H1114" i="222" s="1"/>
  <c r="F1120" i="222"/>
  <c r="G1120" i="222" s="1"/>
  <c r="H1120" i="222" s="1"/>
  <c r="F1110" i="222"/>
  <c r="G1110" i="222" s="1"/>
  <c r="H1110" i="222" s="1"/>
  <c r="F1105" i="222"/>
  <c r="G1105" i="222" s="1"/>
  <c r="H1105" i="222" s="1"/>
  <c r="F1097" i="222"/>
  <c r="G1097" i="222" s="1"/>
  <c r="H1097" i="222" s="1"/>
  <c r="F1101" i="222"/>
  <c r="G1101" i="222" s="1"/>
  <c r="H1101" i="222" s="1"/>
  <c r="F1065" i="222"/>
  <c r="G1065" i="222" s="1"/>
  <c r="H1065" i="222" s="1"/>
  <c r="F1066" i="222"/>
  <c r="G1066" i="222" s="1"/>
  <c r="H1066" i="222" s="1"/>
  <c r="F1067" i="222"/>
  <c r="G1067" i="222" s="1"/>
  <c r="H1067" i="222" s="1"/>
  <c r="F1069" i="222"/>
  <c r="G1069" i="222" s="1"/>
  <c r="H1069" i="222" s="1"/>
  <c r="F1061" i="222"/>
  <c r="G1061" i="222" s="1"/>
  <c r="H1061" i="222" s="1"/>
  <c r="F1058" i="222"/>
  <c r="G1058" i="222" s="1"/>
  <c r="H1058" i="222" s="1"/>
  <c r="F1054" i="222"/>
  <c r="G1054" i="222" s="1"/>
  <c r="H1054" i="222" s="1"/>
  <c r="F948" i="222"/>
  <c r="G948" i="222" s="1"/>
  <c r="H948" i="222" s="1"/>
  <c r="F848" i="222"/>
  <c r="G848" i="222" s="1"/>
  <c r="H848" i="222" s="1"/>
  <c r="F831" i="222"/>
  <c r="G831" i="222" s="1"/>
  <c r="H831" i="222" s="1"/>
  <c r="F811" i="222"/>
  <c r="G811" i="222" s="1"/>
  <c r="H811" i="222" s="1"/>
  <c r="F870" i="222"/>
  <c r="G870" i="222" s="1"/>
  <c r="H870" i="222" s="1"/>
  <c r="F1796" i="15"/>
  <c r="G1796" i="15" s="1"/>
  <c r="H1796" i="15" s="1"/>
  <c r="F1797" i="15"/>
  <c r="G1797" i="15" s="1"/>
  <c r="H1797" i="15" s="1"/>
  <c r="F1804" i="15"/>
  <c r="G1804" i="15" s="1"/>
  <c r="H1804" i="15" s="1"/>
  <c r="F1789" i="15"/>
  <c r="G1789" i="15" s="1"/>
  <c r="H1789" i="15" s="1"/>
  <c r="F1780" i="15"/>
  <c r="G1780" i="15" s="1"/>
  <c r="H1780" i="15" s="1"/>
  <c r="F1770" i="15"/>
  <c r="G1770" i="15" s="1"/>
  <c r="H1770" i="15" s="1"/>
  <c r="F1751" i="15"/>
  <c r="G1751" i="15" s="1"/>
  <c r="H1751" i="15" s="1"/>
  <c r="F1741" i="15"/>
  <c r="G1741" i="15" s="1"/>
  <c r="H1741" i="15" s="1"/>
  <c r="F1720" i="15"/>
  <c r="G1720" i="15" s="1"/>
  <c r="H1720" i="15" s="1"/>
  <c r="F1711" i="15"/>
  <c r="G1711" i="15" s="1"/>
  <c r="H1711" i="15" s="1"/>
  <c r="F1690" i="15"/>
  <c r="G1690" i="15" s="1"/>
  <c r="H1690" i="15" s="1"/>
  <c r="F1678" i="15"/>
  <c r="G1678" i="15" s="1"/>
  <c r="H1678" i="15" s="1"/>
  <c r="F1650" i="15"/>
  <c r="G1650" i="15" s="1"/>
  <c r="H1650" i="15" s="1"/>
  <c r="F1634" i="15"/>
  <c r="G1634" i="15" s="1"/>
  <c r="H1634" i="15" s="1"/>
  <c r="F1621" i="15"/>
  <c r="G1621" i="15" s="1"/>
  <c r="H1621" i="15" s="1"/>
  <c r="F1609" i="15"/>
  <c r="G1609" i="15" s="1"/>
  <c r="H1609" i="15" s="1"/>
  <c r="F1596" i="15"/>
  <c r="G1596" i="15" s="1"/>
  <c r="H1596" i="15" s="1"/>
  <c r="F1581" i="15"/>
  <c r="G1581" i="15" s="1"/>
  <c r="H1581" i="15" s="1"/>
  <c r="F1569" i="15"/>
  <c r="G1569" i="15" s="1"/>
  <c r="H1569" i="15" s="1"/>
  <c r="F1556" i="15"/>
  <c r="G1556" i="15" s="1"/>
  <c r="H1556" i="15" s="1"/>
  <c r="F1542" i="15"/>
  <c r="G1542" i="15" s="1"/>
  <c r="H1542" i="15" s="1"/>
  <c r="F1526" i="15"/>
  <c r="G1526" i="15" s="1"/>
  <c r="H1526" i="15" s="1"/>
  <c r="F1779" i="15"/>
  <c r="G1779" i="15" s="1"/>
  <c r="H1779" i="15" s="1"/>
  <c r="F1759" i="15"/>
  <c r="G1759" i="15" s="1"/>
  <c r="H1759" i="15" s="1"/>
  <c r="F1740" i="15"/>
  <c r="G1740" i="15" s="1"/>
  <c r="H1740" i="15" s="1"/>
  <c r="F1730" i="15"/>
  <c r="G1730" i="15" s="1"/>
  <c r="H1730" i="15" s="1"/>
  <c r="F1719" i="15"/>
  <c r="G1719" i="15" s="1"/>
  <c r="H1719" i="15" s="1"/>
  <c r="F1701" i="15"/>
  <c r="G1701" i="15" s="1"/>
  <c r="H1701" i="15" s="1"/>
  <c r="F1689" i="15"/>
  <c r="G1689" i="15" s="1"/>
  <c r="H1689" i="15" s="1"/>
  <c r="F1649" i="15"/>
  <c r="G1649" i="15" s="1"/>
  <c r="H1649" i="15" s="1"/>
  <c r="F1633" i="15"/>
  <c r="G1633" i="15" s="1"/>
  <c r="H1633" i="15" s="1"/>
  <c r="F1607" i="15"/>
  <c r="G1607" i="15" s="1"/>
  <c r="H1607" i="15" s="1"/>
  <c r="F1594" i="15"/>
  <c r="G1594" i="15" s="1"/>
  <c r="H1594" i="15" s="1"/>
  <c r="F1580" i="15"/>
  <c r="G1580" i="15" s="1"/>
  <c r="H1580" i="15" s="1"/>
  <c r="F1555" i="15"/>
  <c r="G1555" i="15" s="1"/>
  <c r="H1555" i="15" s="1"/>
  <c r="F1541" i="15"/>
  <c r="G1541" i="15" s="1"/>
  <c r="H1541" i="15" s="1"/>
  <c r="F1525" i="15"/>
  <c r="G1525" i="15" s="1"/>
  <c r="H1525" i="15" s="1"/>
  <c r="F1778" i="15"/>
  <c r="G1778" i="15" s="1"/>
  <c r="H1778" i="15" s="1"/>
  <c r="F1758" i="15"/>
  <c r="G1758" i="15" s="1"/>
  <c r="H1758" i="15" s="1"/>
  <c r="F1718" i="15"/>
  <c r="G1718" i="15" s="1"/>
  <c r="H1718" i="15" s="1"/>
  <c r="F1700" i="15"/>
  <c r="G1700" i="15" s="1"/>
  <c r="H1700" i="15" s="1"/>
  <c r="F1688" i="15"/>
  <c r="G1688" i="15" s="1"/>
  <c r="H1688" i="15" s="1"/>
  <c r="F1619" i="15"/>
  <c r="G1619" i="15" s="1"/>
  <c r="H1619" i="15" s="1"/>
  <c r="F1592" i="15"/>
  <c r="G1592" i="15" s="1"/>
  <c r="H1592" i="15" s="1"/>
  <c r="F1579" i="15"/>
  <c r="G1579" i="15" s="1"/>
  <c r="H1579" i="15" s="1"/>
  <c r="F1566" i="15"/>
  <c r="G1566" i="15" s="1"/>
  <c r="H1566" i="15" s="1"/>
  <c r="F1554" i="15"/>
  <c r="G1554" i="15" s="1"/>
  <c r="H1554" i="15" s="1"/>
  <c r="F1540" i="15"/>
  <c r="G1540" i="15" s="1"/>
  <c r="H1540" i="15" s="1"/>
  <c r="F1772" i="15"/>
  <c r="G1772" i="15" s="1"/>
  <c r="H1772" i="15" s="1"/>
  <c r="F1743" i="15"/>
  <c r="G1743" i="15" s="1"/>
  <c r="H1743" i="15" s="1"/>
  <c r="F1703" i="15"/>
  <c r="G1703" i="15" s="1"/>
  <c r="H1703" i="15" s="1"/>
  <c r="F1623" i="15"/>
  <c r="G1623" i="15" s="1"/>
  <c r="H1623" i="15" s="1"/>
  <c r="F1721" i="15"/>
  <c r="G1721" i="15" s="1"/>
  <c r="H1721" i="15" s="1"/>
  <c r="F1597" i="15"/>
  <c r="G1597" i="15" s="1"/>
  <c r="H1597" i="15" s="1"/>
  <c r="F1798" i="15"/>
  <c r="G1798" i="15" s="1"/>
  <c r="H1798" i="15" s="1"/>
  <c r="F1805" i="15"/>
  <c r="G1805" i="15" s="1"/>
  <c r="H1805" i="15" s="1"/>
  <c r="F1769" i="15"/>
  <c r="G1769" i="15" s="1"/>
  <c r="H1769" i="15" s="1"/>
  <c r="F1750" i="15"/>
  <c r="G1750" i="15" s="1"/>
  <c r="H1750" i="15" s="1"/>
  <c r="F1710" i="15"/>
  <c r="G1710" i="15" s="1"/>
  <c r="H1710" i="15" s="1"/>
  <c r="F1669" i="15"/>
  <c r="G1669" i="15" s="1"/>
  <c r="H1669" i="15" s="1"/>
  <c r="F1620" i="15"/>
  <c r="G1620" i="15" s="1"/>
  <c r="H1620" i="15" s="1"/>
  <c r="F1568" i="15"/>
  <c r="G1568" i="15" s="1"/>
  <c r="H1568" i="15" s="1"/>
  <c r="F1788" i="15"/>
  <c r="G1788" i="15" s="1"/>
  <c r="H1788" i="15" s="1"/>
  <c r="F1749" i="15"/>
  <c r="G1749" i="15" s="1"/>
  <c r="H1749" i="15" s="1"/>
  <c r="F1677" i="15"/>
  <c r="G1677" i="15" s="1"/>
  <c r="H1677" i="15" s="1"/>
  <c r="F1648" i="15"/>
  <c r="G1648" i="15" s="1"/>
  <c r="H1648" i="15" s="1"/>
  <c r="F1632" i="15"/>
  <c r="G1632" i="15" s="1"/>
  <c r="H1632" i="15" s="1"/>
  <c r="F1806" i="15"/>
  <c r="G1806" i="15" s="1"/>
  <c r="H1806" i="15" s="1"/>
  <c r="F1729" i="15"/>
  <c r="G1729" i="15" s="1"/>
  <c r="H1729" i="15" s="1"/>
  <c r="F1606" i="15"/>
  <c r="G1606" i="15" s="1"/>
  <c r="H1606" i="15" s="1"/>
  <c r="F1524" i="15"/>
  <c r="G1524" i="15" s="1"/>
  <c r="H1524" i="15" s="1"/>
  <c r="F1671" i="15"/>
  <c r="G1671" i="15" s="1"/>
  <c r="H1671" i="15" s="1"/>
  <c r="F1558" i="15"/>
  <c r="G1558" i="15" s="1"/>
  <c r="H1558" i="15" s="1"/>
  <c r="F1771" i="15"/>
  <c r="G1771" i="15" s="1"/>
  <c r="H1771" i="15" s="1"/>
  <c r="F1670" i="15"/>
  <c r="G1670" i="15" s="1"/>
  <c r="H1670" i="15" s="1"/>
  <c r="F1582" i="15"/>
  <c r="G1582" i="15" s="1"/>
  <c r="H1582" i="15" s="1"/>
  <c r="F1787" i="15"/>
  <c r="G1787" i="15" s="1"/>
  <c r="H1787" i="15" s="1"/>
  <c r="F1777" i="15"/>
  <c r="G1777" i="15" s="1"/>
  <c r="H1777" i="15" s="1"/>
  <c r="F1768" i="15"/>
  <c r="G1768" i="15" s="1"/>
  <c r="H1768" i="15" s="1"/>
  <c r="F1757" i="15"/>
  <c r="G1757" i="15" s="1"/>
  <c r="H1757" i="15" s="1"/>
  <c r="F1748" i="15"/>
  <c r="G1748" i="15" s="1"/>
  <c r="H1748" i="15" s="1"/>
  <c r="F1738" i="15"/>
  <c r="G1738" i="15" s="1"/>
  <c r="H1738" i="15" s="1"/>
  <c r="F1728" i="15"/>
  <c r="G1728" i="15" s="1"/>
  <c r="H1728" i="15" s="1"/>
  <c r="F1709" i="15"/>
  <c r="G1709" i="15" s="1"/>
  <c r="H1709" i="15" s="1"/>
  <c r="F1699" i="15"/>
  <c r="G1699" i="15" s="1"/>
  <c r="H1699" i="15" s="1"/>
  <c r="F1657" i="15"/>
  <c r="G1657" i="15" s="1"/>
  <c r="H1657" i="15" s="1"/>
  <c r="F1647" i="15"/>
  <c r="G1647" i="15" s="1"/>
  <c r="H1647" i="15" s="1"/>
  <c r="F1631" i="15"/>
  <c r="G1631" i="15" s="1"/>
  <c r="H1631" i="15" s="1"/>
  <c r="F1618" i="15"/>
  <c r="G1618" i="15" s="1"/>
  <c r="H1618" i="15" s="1"/>
  <c r="F1605" i="15"/>
  <c r="G1605" i="15" s="1"/>
  <c r="H1605" i="15" s="1"/>
  <c r="F1590" i="15"/>
  <c r="G1590" i="15" s="1"/>
  <c r="H1590" i="15" s="1"/>
  <c r="F1578" i="15"/>
  <c r="G1578" i="15" s="1"/>
  <c r="H1578" i="15" s="1"/>
  <c r="F1565" i="15"/>
  <c r="G1565" i="15" s="1"/>
  <c r="H1565" i="15" s="1"/>
  <c r="F1553" i="15"/>
  <c r="G1553" i="15" s="1"/>
  <c r="H1553" i="15" s="1"/>
  <c r="F1536" i="15"/>
  <c r="G1536" i="15" s="1"/>
  <c r="H1536" i="15" s="1"/>
  <c r="F1523" i="15"/>
  <c r="G1523" i="15" s="1"/>
  <c r="H1523" i="15" s="1"/>
  <c r="F1604" i="15"/>
  <c r="G1604" i="15" s="1"/>
  <c r="H1604" i="15" s="1"/>
  <c r="F1564" i="15"/>
  <c r="G1564" i="15" s="1"/>
  <c r="H1564" i="15" s="1"/>
  <c r="F1535" i="15"/>
  <c r="G1535" i="15" s="1"/>
  <c r="H1535" i="15" s="1"/>
  <c r="F1684" i="15"/>
  <c r="G1684" i="15" s="1"/>
  <c r="H1684" i="15" s="1"/>
  <c r="F1626" i="15"/>
  <c r="G1626" i="15" s="1"/>
  <c r="H1626" i="15" s="1"/>
  <c r="F1574" i="15"/>
  <c r="G1574" i="15" s="1"/>
  <c r="H1574" i="15" s="1"/>
  <c r="F1783" i="15"/>
  <c r="G1783" i="15" s="1"/>
  <c r="H1783" i="15" s="1"/>
  <c r="F1744" i="15"/>
  <c r="G1744" i="15" s="1"/>
  <c r="H1744" i="15" s="1"/>
  <c r="F1705" i="15"/>
  <c r="G1705" i="15" s="1"/>
  <c r="H1705" i="15" s="1"/>
  <c r="F1654" i="15"/>
  <c r="G1654" i="15" s="1"/>
  <c r="H1654" i="15" s="1"/>
  <c r="F1585" i="15"/>
  <c r="G1585" i="15" s="1"/>
  <c r="H1585" i="15" s="1"/>
  <c r="F1531" i="15"/>
  <c r="G1531" i="15" s="1"/>
  <c r="H1531" i="15" s="1"/>
  <c r="F1782" i="15"/>
  <c r="G1782" i="15" s="1"/>
  <c r="H1782" i="15" s="1"/>
  <c r="F1733" i="15"/>
  <c r="G1733" i="15" s="1"/>
  <c r="H1733" i="15" s="1"/>
  <c r="F1704" i="15"/>
  <c r="G1704" i="15" s="1"/>
  <c r="H1704" i="15" s="1"/>
  <c r="F1653" i="15"/>
  <c r="G1653" i="15" s="1"/>
  <c r="H1653" i="15" s="1"/>
  <c r="F1599" i="15"/>
  <c r="G1599" i="15" s="1"/>
  <c r="H1599" i="15" s="1"/>
  <c r="F1545" i="15"/>
  <c r="G1545" i="15" s="1"/>
  <c r="H1545" i="15" s="1"/>
  <c r="F1791" i="15"/>
  <c r="G1791" i="15" s="1"/>
  <c r="H1791" i="15" s="1"/>
  <c r="F1636" i="15"/>
  <c r="G1636" i="15" s="1"/>
  <c r="H1636" i="15" s="1"/>
  <c r="F1583" i="15"/>
  <c r="G1583" i="15" s="1"/>
  <c r="H1583" i="15" s="1"/>
  <c r="F1528" i="15"/>
  <c r="G1528" i="15" s="1"/>
  <c r="H1528" i="15" s="1"/>
  <c r="F1760" i="15"/>
  <c r="G1760" i="15" s="1"/>
  <c r="H1760" i="15" s="1"/>
  <c r="F1712" i="15"/>
  <c r="G1712" i="15" s="1"/>
  <c r="H1712" i="15" s="1"/>
  <c r="F1651" i="15"/>
  <c r="G1651" i="15" s="1"/>
  <c r="H1651" i="15" s="1"/>
  <c r="F1570" i="15"/>
  <c r="G1570" i="15" s="1"/>
  <c r="H1570" i="15" s="1"/>
  <c r="F1799" i="15"/>
  <c r="G1799" i="15" s="1"/>
  <c r="H1799" i="15" s="1"/>
  <c r="F1786" i="15"/>
  <c r="G1786" i="15" s="1"/>
  <c r="H1786" i="15" s="1"/>
  <c r="F1767" i="15"/>
  <c r="G1767" i="15" s="1"/>
  <c r="H1767" i="15" s="1"/>
  <c r="F1756" i="15"/>
  <c r="G1756" i="15" s="1"/>
  <c r="H1756" i="15" s="1"/>
  <c r="F1737" i="15"/>
  <c r="G1737" i="15" s="1"/>
  <c r="H1737" i="15" s="1"/>
  <c r="F1727" i="15"/>
  <c r="G1727" i="15" s="1"/>
  <c r="H1727" i="15" s="1"/>
  <c r="F1717" i="15"/>
  <c r="G1717" i="15" s="1"/>
  <c r="H1717" i="15" s="1"/>
  <c r="F1708" i="15"/>
  <c r="G1708" i="15" s="1"/>
  <c r="H1708" i="15" s="1"/>
  <c r="F1698" i="15"/>
  <c r="G1698" i="15" s="1"/>
  <c r="H1698" i="15" s="1"/>
  <c r="F1687" i="15"/>
  <c r="G1687" i="15" s="1"/>
  <c r="H1687" i="15" s="1"/>
  <c r="F1676" i="15"/>
  <c r="G1676" i="15" s="1"/>
  <c r="H1676" i="15" s="1"/>
  <c r="F1658" i="15"/>
  <c r="G1658" i="15" s="1"/>
  <c r="H1658" i="15" s="1"/>
  <c r="F1646" i="15"/>
  <c r="G1646" i="15" s="1"/>
  <c r="H1646" i="15" s="1"/>
  <c r="F1629" i="15"/>
  <c r="G1629" i="15" s="1"/>
  <c r="H1629" i="15" s="1"/>
  <c r="F1617" i="15"/>
  <c r="G1617" i="15" s="1"/>
  <c r="H1617" i="15" s="1"/>
  <c r="F1589" i="15"/>
  <c r="G1589" i="15" s="1"/>
  <c r="H1589" i="15" s="1"/>
  <c r="F1577" i="15"/>
  <c r="G1577" i="15" s="1"/>
  <c r="H1577" i="15" s="1"/>
  <c r="F1552" i="15"/>
  <c r="G1552" i="15" s="1"/>
  <c r="H1552" i="15" s="1"/>
  <c r="F1522" i="15"/>
  <c r="G1522" i="15" s="1"/>
  <c r="H1522" i="15" s="1"/>
  <c r="F1601" i="15"/>
  <c r="G1601" i="15" s="1"/>
  <c r="H1601" i="15" s="1"/>
  <c r="F1547" i="15"/>
  <c r="G1547" i="15" s="1"/>
  <c r="H1547" i="15" s="1"/>
  <c r="F1695" i="15"/>
  <c r="G1695" i="15" s="1"/>
  <c r="H1695" i="15" s="1"/>
  <c r="F1625" i="15"/>
  <c r="G1625" i="15" s="1"/>
  <c r="H1625" i="15" s="1"/>
  <c r="F1573" i="15"/>
  <c r="G1573" i="15" s="1"/>
  <c r="H1573" i="15" s="1"/>
  <c r="F1693" i="15"/>
  <c r="G1693" i="15" s="1"/>
  <c r="H1693" i="15" s="1"/>
  <c r="F1637" i="15"/>
  <c r="G1637" i="15" s="1"/>
  <c r="H1637" i="15" s="1"/>
  <c r="F1584" i="15"/>
  <c r="G1584" i="15" s="1"/>
  <c r="H1584" i="15" s="1"/>
  <c r="F1530" i="15"/>
  <c r="G1530" i="15" s="1"/>
  <c r="H1530" i="15" s="1"/>
  <c r="F1761" i="15"/>
  <c r="G1761" i="15" s="1"/>
  <c r="H1761" i="15" s="1"/>
  <c r="F1732" i="15"/>
  <c r="G1732" i="15" s="1"/>
  <c r="H1732" i="15" s="1"/>
  <c r="F1611" i="15"/>
  <c r="G1611" i="15" s="1"/>
  <c r="H1611" i="15" s="1"/>
  <c r="F1742" i="15"/>
  <c r="G1742" i="15" s="1"/>
  <c r="H1742" i="15" s="1"/>
  <c r="F1691" i="15"/>
  <c r="G1691" i="15" s="1"/>
  <c r="H1691" i="15" s="1"/>
  <c r="F1679" i="15"/>
  <c r="G1679" i="15" s="1"/>
  <c r="H1679" i="15" s="1"/>
  <c r="F1622" i="15"/>
  <c r="G1622" i="15" s="1"/>
  <c r="H1622" i="15" s="1"/>
  <c r="F1543" i="15"/>
  <c r="G1543" i="15" s="1"/>
  <c r="H1543" i="15" s="1"/>
  <c r="F1800" i="15"/>
  <c r="G1800" i="15" s="1"/>
  <c r="H1800" i="15" s="1"/>
  <c r="F1795" i="15"/>
  <c r="G1795" i="15" s="1"/>
  <c r="H1795" i="15" s="1"/>
  <c r="F1785" i="15"/>
  <c r="G1785" i="15" s="1"/>
  <c r="H1785" i="15" s="1"/>
  <c r="F1776" i="15"/>
  <c r="G1776" i="15" s="1"/>
  <c r="H1776" i="15" s="1"/>
  <c r="F1766" i="15"/>
  <c r="G1766" i="15" s="1"/>
  <c r="H1766" i="15" s="1"/>
  <c r="F1747" i="15"/>
  <c r="G1747" i="15" s="1"/>
  <c r="H1747" i="15" s="1"/>
  <c r="F1736" i="15"/>
  <c r="G1736" i="15" s="1"/>
  <c r="H1736" i="15" s="1"/>
  <c r="F1716" i="15"/>
  <c r="G1716" i="15" s="1"/>
  <c r="H1716" i="15" s="1"/>
  <c r="F1707" i="15"/>
  <c r="G1707" i="15" s="1"/>
  <c r="H1707" i="15" s="1"/>
  <c r="F1686" i="15"/>
  <c r="G1686" i="15" s="1"/>
  <c r="H1686" i="15" s="1"/>
  <c r="F1675" i="15"/>
  <c r="G1675" i="15" s="1"/>
  <c r="H1675" i="15" s="1"/>
  <c r="F1659" i="15"/>
  <c r="G1659" i="15" s="1"/>
  <c r="H1659" i="15" s="1"/>
  <c r="F1644" i="15"/>
  <c r="G1644" i="15" s="1"/>
  <c r="H1644" i="15" s="1"/>
  <c r="F1628" i="15"/>
  <c r="G1628" i="15" s="1"/>
  <c r="H1628" i="15" s="1"/>
  <c r="F1616" i="15"/>
  <c r="G1616" i="15" s="1"/>
  <c r="H1616" i="15" s="1"/>
  <c r="F1603" i="15"/>
  <c r="G1603" i="15" s="1"/>
  <c r="H1603" i="15" s="1"/>
  <c r="F1588" i="15"/>
  <c r="G1588" i="15" s="1"/>
  <c r="H1588" i="15" s="1"/>
  <c r="F1576" i="15"/>
  <c r="G1576" i="15" s="1"/>
  <c r="H1576" i="15" s="1"/>
  <c r="F1563" i="15"/>
  <c r="G1563" i="15" s="1"/>
  <c r="H1563" i="15" s="1"/>
  <c r="F1551" i="15"/>
  <c r="G1551" i="15" s="1"/>
  <c r="H1551" i="15" s="1"/>
  <c r="F1534" i="15"/>
  <c r="G1534" i="15" s="1"/>
  <c r="H1534" i="15" s="1"/>
  <c r="F1521" i="15"/>
  <c r="G1521" i="15" s="1"/>
  <c r="H1521" i="15" s="1"/>
  <c r="F1774" i="15"/>
  <c r="G1774" i="15" s="1"/>
  <c r="H1774" i="15" s="1"/>
  <c r="F1614" i="15"/>
  <c r="G1614" i="15" s="1"/>
  <c r="H1614" i="15" s="1"/>
  <c r="F1561" i="15"/>
  <c r="G1561" i="15" s="1"/>
  <c r="H1561" i="15" s="1"/>
  <c r="F1754" i="15"/>
  <c r="G1754" i="15" s="1"/>
  <c r="H1754" i="15" s="1"/>
  <c r="F1714" i="15"/>
  <c r="G1714" i="15" s="1"/>
  <c r="H1714" i="15" s="1"/>
  <c r="F1673" i="15"/>
  <c r="G1673" i="15" s="1"/>
  <c r="H1673" i="15" s="1"/>
  <c r="F1639" i="15"/>
  <c r="G1639" i="15" s="1"/>
  <c r="H1639" i="15" s="1"/>
  <c r="F1600" i="15"/>
  <c r="G1600" i="15" s="1"/>
  <c r="H1600" i="15" s="1"/>
  <c r="F1560" i="15"/>
  <c r="G1560" i="15" s="1"/>
  <c r="H1560" i="15" s="1"/>
  <c r="F1792" i="15"/>
  <c r="G1792" i="15" s="1"/>
  <c r="H1792" i="15" s="1"/>
  <c r="F1753" i="15"/>
  <c r="G1753" i="15" s="1"/>
  <c r="H1753" i="15" s="1"/>
  <c r="F1672" i="15"/>
  <c r="G1672" i="15" s="1"/>
  <c r="H1672" i="15" s="1"/>
  <c r="F1612" i="15"/>
  <c r="G1612" i="15" s="1"/>
  <c r="H1612" i="15" s="1"/>
  <c r="F1559" i="15"/>
  <c r="G1559" i="15" s="1"/>
  <c r="H1559" i="15" s="1"/>
  <c r="F1781" i="15"/>
  <c r="G1781" i="15" s="1"/>
  <c r="H1781" i="15" s="1"/>
  <c r="F1713" i="15"/>
  <c r="G1713" i="15" s="1"/>
  <c r="H1713" i="15" s="1"/>
  <c r="F1680" i="15"/>
  <c r="G1680" i="15" s="1"/>
  <c r="H1680" i="15" s="1"/>
  <c r="F1598" i="15"/>
  <c r="G1598" i="15" s="1"/>
  <c r="H1598" i="15" s="1"/>
  <c r="F1544" i="15"/>
  <c r="G1544" i="15" s="1"/>
  <c r="H1544" i="15" s="1"/>
  <c r="F1702" i="15"/>
  <c r="G1702" i="15" s="1"/>
  <c r="H1702" i="15" s="1"/>
  <c r="F1610" i="15"/>
  <c r="G1610" i="15" s="1"/>
  <c r="H1610" i="15" s="1"/>
  <c r="F1527" i="15"/>
  <c r="G1527" i="15" s="1"/>
  <c r="H1527" i="15" s="1"/>
  <c r="F1801" i="15"/>
  <c r="G1801" i="15" s="1"/>
  <c r="H1801" i="15" s="1"/>
  <c r="F1794" i="15"/>
  <c r="G1794" i="15" s="1"/>
  <c r="H1794" i="15" s="1"/>
  <c r="F1775" i="15"/>
  <c r="G1775" i="15" s="1"/>
  <c r="H1775" i="15" s="1"/>
  <c r="F1765" i="15"/>
  <c r="G1765" i="15" s="1"/>
  <c r="H1765" i="15" s="1"/>
  <c r="F1746" i="15"/>
  <c r="G1746" i="15" s="1"/>
  <c r="H1746" i="15" s="1"/>
  <c r="F1735" i="15"/>
  <c r="G1735" i="15" s="1"/>
  <c r="H1735" i="15" s="1"/>
  <c r="F1725" i="15"/>
  <c r="G1725" i="15" s="1"/>
  <c r="H1725" i="15" s="1"/>
  <c r="F1706" i="15"/>
  <c r="G1706" i="15" s="1"/>
  <c r="H1706" i="15" s="1"/>
  <c r="F1697" i="15"/>
  <c r="G1697" i="15" s="1"/>
  <c r="H1697" i="15" s="1"/>
  <c r="F1685" i="15"/>
  <c r="G1685" i="15" s="1"/>
  <c r="H1685" i="15" s="1"/>
  <c r="F1674" i="15"/>
  <c r="G1674" i="15" s="1"/>
  <c r="H1674" i="15" s="1"/>
  <c r="F1656" i="15"/>
  <c r="G1656" i="15" s="1"/>
  <c r="H1656" i="15" s="1"/>
  <c r="F1642" i="15"/>
  <c r="G1642" i="15" s="1"/>
  <c r="H1642" i="15" s="1"/>
  <c r="F1627" i="15"/>
  <c r="G1627" i="15" s="1"/>
  <c r="H1627" i="15" s="1"/>
  <c r="F1615" i="15"/>
  <c r="G1615" i="15" s="1"/>
  <c r="H1615" i="15" s="1"/>
  <c r="F1602" i="15"/>
  <c r="G1602" i="15" s="1"/>
  <c r="H1602" i="15" s="1"/>
  <c r="F1587" i="15"/>
  <c r="G1587" i="15" s="1"/>
  <c r="H1587" i="15" s="1"/>
  <c r="F1575" i="15"/>
  <c r="G1575" i="15" s="1"/>
  <c r="H1575" i="15" s="1"/>
  <c r="F1562" i="15"/>
  <c r="G1562" i="15" s="1"/>
  <c r="H1562" i="15" s="1"/>
  <c r="F1549" i="15"/>
  <c r="G1549" i="15" s="1"/>
  <c r="H1549" i="15" s="1"/>
  <c r="F1533" i="15"/>
  <c r="G1533" i="15" s="1"/>
  <c r="H1533" i="15" s="1"/>
  <c r="F1802" i="15"/>
  <c r="G1802" i="15" s="1"/>
  <c r="H1802" i="15" s="1"/>
  <c r="F1793" i="15"/>
  <c r="G1793" i="15" s="1"/>
  <c r="H1793" i="15" s="1"/>
  <c r="F1784" i="15"/>
  <c r="G1784" i="15" s="1"/>
  <c r="H1784" i="15" s="1"/>
  <c r="F1755" i="15"/>
  <c r="G1755" i="15" s="1"/>
  <c r="H1755" i="15" s="1"/>
  <c r="F1745" i="15"/>
  <c r="G1745" i="15" s="1"/>
  <c r="H1745" i="15" s="1"/>
  <c r="F1724" i="15"/>
  <c r="G1724" i="15" s="1"/>
  <c r="H1724" i="15" s="1"/>
  <c r="F1715" i="15"/>
  <c r="G1715" i="15" s="1"/>
  <c r="H1715" i="15" s="1"/>
  <c r="F1696" i="15"/>
  <c r="G1696" i="15" s="1"/>
  <c r="H1696" i="15" s="1"/>
  <c r="F1655" i="15"/>
  <c r="G1655" i="15" s="1"/>
  <c r="H1655" i="15" s="1"/>
  <c r="F1640" i="15"/>
  <c r="G1640" i="15" s="1"/>
  <c r="H1640" i="15" s="1"/>
  <c r="F1586" i="15"/>
  <c r="G1586" i="15" s="1"/>
  <c r="H1586" i="15" s="1"/>
  <c r="F1532" i="15"/>
  <c r="G1532" i="15" s="1"/>
  <c r="H1532" i="15" s="1"/>
  <c r="F1773" i="15"/>
  <c r="G1773" i="15" s="1"/>
  <c r="H1773" i="15" s="1"/>
  <c r="F1764" i="15"/>
  <c r="G1764" i="15" s="1"/>
  <c r="H1764" i="15" s="1"/>
  <c r="F1734" i="15"/>
  <c r="G1734" i="15" s="1"/>
  <c r="H1734" i="15" s="1"/>
  <c r="F1723" i="15"/>
  <c r="G1723" i="15" s="1"/>
  <c r="H1723" i="15" s="1"/>
  <c r="F1613" i="15"/>
  <c r="G1613" i="15" s="1"/>
  <c r="H1613" i="15" s="1"/>
  <c r="F1546" i="15"/>
  <c r="G1546" i="15" s="1"/>
  <c r="H1546" i="15" s="1"/>
  <c r="F1762" i="15"/>
  <c r="G1762" i="15" s="1"/>
  <c r="H1762" i="15" s="1"/>
  <c r="F1722" i="15"/>
  <c r="G1722" i="15" s="1"/>
  <c r="H1722" i="15" s="1"/>
  <c r="F1681" i="15"/>
  <c r="G1681" i="15" s="1"/>
  <c r="H1681" i="15" s="1"/>
  <c r="F1624" i="15"/>
  <c r="G1624" i="15" s="1"/>
  <c r="H1624" i="15" s="1"/>
  <c r="F1572" i="15"/>
  <c r="G1572" i="15" s="1"/>
  <c r="H1572" i="15" s="1"/>
  <c r="F1803" i="15"/>
  <c r="G1803" i="15" s="1"/>
  <c r="H1803" i="15" s="1"/>
  <c r="F1752" i="15"/>
  <c r="G1752" i="15" s="1"/>
  <c r="H1752" i="15" s="1"/>
  <c r="F1652" i="15"/>
  <c r="G1652" i="15" s="1"/>
  <c r="H1652" i="15" s="1"/>
  <c r="F1571" i="15"/>
  <c r="G1571" i="15" s="1"/>
  <c r="H1571" i="15" s="1"/>
  <c r="F1790" i="15"/>
  <c r="G1790" i="15" s="1"/>
  <c r="H1790" i="15" s="1"/>
  <c r="F1731" i="15"/>
  <c r="G1731" i="15" s="1"/>
  <c r="H1731" i="15" s="1"/>
  <c r="F1635" i="15"/>
  <c r="G1635" i="15" s="1"/>
  <c r="H1635" i="15" s="1"/>
  <c r="F1557" i="15"/>
  <c r="G1557" i="15" s="1"/>
  <c r="H1557" i="15" s="1"/>
  <c r="F28" i="15"/>
  <c r="G28" i="15" s="1"/>
  <c r="H28" i="15" s="1"/>
  <c r="F106" i="15"/>
  <c r="G106" i="15" s="1"/>
  <c r="H106" i="15" s="1"/>
  <c r="F105" i="15"/>
  <c r="G105" i="15" s="1"/>
  <c r="H105" i="15" s="1"/>
  <c r="F95" i="15"/>
  <c r="G95" i="15" s="1"/>
  <c r="H95" i="15" s="1"/>
  <c r="F89" i="15"/>
  <c r="G89" i="15" s="1"/>
  <c r="H89" i="15" s="1"/>
  <c r="F107" i="15"/>
  <c r="G107" i="15" s="1"/>
  <c r="H107" i="15" s="1"/>
  <c r="F104" i="15"/>
  <c r="G104" i="15" s="1"/>
  <c r="H104" i="15" s="1"/>
  <c r="F102" i="15"/>
  <c r="G102" i="15" s="1"/>
  <c r="H102" i="15" s="1"/>
  <c r="F98" i="15"/>
  <c r="G98" i="15" s="1"/>
  <c r="H98" i="15" s="1"/>
  <c r="F91" i="15"/>
  <c r="G91" i="15" s="1"/>
  <c r="H91" i="15" s="1"/>
  <c r="F88" i="15"/>
  <c r="G88" i="15" s="1"/>
  <c r="H88" i="15" s="1"/>
  <c r="F116" i="15"/>
  <c r="G116" i="15" s="1"/>
  <c r="H116" i="15" s="1"/>
  <c r="F110" i="15"/>
  <c r="G110" i="15" s="1"/>
  <c r="H110" i="15" s="1"/>
  <c r="F103" i="15"/>
  <c r="G103" i="15" s="1"/>
  <c r="H103" i="15" s="1"/>
  <c r="F101" i="15"/>
  <c r="G101" i="15" s="1"/>
  <c r="H101" i="15" s="1"/>
  <c r="F97" i="15"/>
  <c r="G97" i="15" s="1"/>
  <c r="H97" i="15" s="1"/>
  <c r="F94" i="15"/>
  <c r="G94" i="15" s="1"/>
  <c r="H94" i="15" s="1"/>
  <c r="F113" i="15"/>
  <c r="G113" i="15" s="1"/>
  <c r="H113" i="15" s="1"/>
  <c r="F109" i="15"/>
  <c r="G109" i="15" s="1"/>
  <c r="H109" i="15" s="1"/>
  <c r="F99" i="15"/>
  <c r="G99" i="15" s="1"/>
  <c r="H99" i="15" s="1"/>
  <c r="F96" i="15"/>
  <c r="G96" i="15" s="1"/>
  <c r="H96" i="15" s="1"/>
  <c r="F93" i="15"/>
  <c r="G93" i="15" s="1"/>
  <c r="H93" i="15" s="1"/>
  <c r="F90" i="15"/>
  <c r="G90" i="15" s="1"/>
  <c r="H90" i="15" s="1"/>
  <c r="F111" i="15"/>
  <c r="G111" i="15" s="1"/>
  <c r="H111" i="15" s="1"/>
  <c r="F108" i="15"/>
  <c r="G108" i="15" s="1"/>
  <c r="H108" i="15" s="1"/>
  <c r="F92" i="15"/>
  <c r="G92" i="15" s="1"/>
  <c r="H92" i="15" s="1"/>
  <c r="F752" i="222"/>
  <c r="G752" i="222" s="1"/>
  <c r="H752" i="222" s="1"/>
  <c r="F751" i="222"/>
  <c r="G751" i="222" s="1"/>
  <c r="H751" i="222" s="1"/>
  <c r="F750" i="222"/>
  <c r="G750" i="222" s="1"/>
  <c r="H750" i="222" s="1"/>
  <c r="F1064" i="222"/>
  <c r="G1064" i="222" s="1"/>
  <c r="H1064" i="222" s="1"/>
  <c r="F1166" i="222"/>
  <c r="G1166" i="222" s="1"/>
  <c r="H1166" i="222" s="1"/>
  <c r="F1178" i="222"/>
  <c r="G1178" i="222" s="1"/>
  <c r="H1178" i="222" s="1"/>
  <c r="F1187" i="222"/>
  <c r="G1187" i="222" s="1"/>
  <c r="H1187" i="222" s="1"/>
  <c r="F1171" i="222"/>
  <c r="G1171" i="222" s="1"/>
  <c r="H1171" i="222" s="1"/>
  <c r="F1055" i="222"/>
  <c r="G1055" i="222" s="1"/>
  <c r="H1055" i="222" s="1"/>
  <c r="F1184" i="222"/>
  <c r="G1184" i="222" s="1"/>
  <c r="H1184" i="222" s="1"/>
  <c r="F1185" i="222"/>
  <c r="G1185" i="222" s="1"/>
  <c r="H1185" i="222" s="1"/>
  <c r="F1174" i="222"/>
  <c r="G1174" i="222" s="1"/>
  <c r="H1174" i="222" s="1"/>
  <c r="F1176" i="222"/>
  <c r="G1176" i="222" s="1"/>
  <c r="H1176" i="222" s="1"/>
  <c r="F1063" i="222"/>
  <c r="G1063" i="222" s="1"/>
  <c r="H1063" i="222" s="1"/>
  <c r="F1167" i="222"/>
  <c r="G1167" i="222" s="1"/>
  <c r="H1167" i="222" s="1"/>
  <c r="F1179" i="222"/>
  <c r="G1179" i="222" s="1"/>
  <c r="H1179" i="222" s="1"/>
  <c r="F1188" i="222"/>
  <c r="G1188" i="222" s="1"/>
  <c r="H1188" i="222" s="1"/>
  <c r="F1168" i="222"/>
  <c r="G1168" i="222" s="1"/>
  <c r="H1168" i="222" s="1"/>
  <c r="F1180" i="222"/>
  <c r="G1180" i="222" s="1"/>
  <c r="H1180" i="222" s="1"/>
  <c r="F1189" i="222"/>
  <c r="G1189" i="222" s="1"/>
  <c r="H1189" i="222" s="1"/>
  <c r="F1056" i="222"/>
  <c r="G1056" i="222" s="1"/>
  <c r="H1056" i="222" s="1"/>
  <c r="F1182" i="222"/>
  <c r="G1182" i="222" s="1"/>
  <c r="H1182" i="222" s="1"/>
  <c r="F1053" i="222"/>
  <c r="G1053" i="222" s="1"/>
  <c r="H1053" i="222" s="1"/>
  <c r="F1191" i="222"/>
  <c r="G1191" i="222" s="1"/>
  <c r="H1191" i="222" s="1"/>
  <c r="F1052" i="222"/>
  <c r="G1052" i="222" s="1"/>
  <c r="H1052" i="222" s="1"/>
  <c r="F1193" i="222"/>
  <c r="G1193" i="222" s="1"/>
  <c r="H1193" i="222" s="1"/>
  <c r="F1186" i="222"/>
  <c r="G1186" i="222" s="1"/>
  <c r="H1186" i="222" s="1"/>
  <c r="F1062" i="222"/>
  <c r="G1062" i="222" s="1"/>
  <c r="H1062" i="222" s="1"/>
  <c r="F1183" i="222"/>
  <c r="G1183" i="222" s="1"/>
  <c r="H1183" i="222" s="1"/>
  <c r="F1172" i="222"/>
  <c r="G1172" i="222" s="1"/>
  <c r="H1172" i="222" s="1"/>
  <c r="F1173" i="222"/>
  <c r="G1173" i="222" s="1"/>
  <c r="H1173" i="222" s="1"/>
  <c r="F1051" i="222"/>
  <c r="G1051" i="222" s="1"/>
  <c r="H1051" i="222" s="1"/>
  <c r="F1048" i="222"/>
  <c r="G1048" i="222" s="1"/>
  <c r="H1048" i="222" s="1"/>
  <c r="F1047" i="222"/>
  <c r="G1047" i="222" s="1"/>
  <c r="H1047" i="222" s="1"/>
  <c r="F1050" i="222"/>
  <c r="G1050" i="222" s="1"/>
  <c r="H1050" i="222" s="1"/>
  <c r="F1177" i="222"/>
  <c r="G1177" i="222" s="1"/>
  <c r="H1177" i="222" s="1"/>
  <c r="F1140" i="222"/>
  <c r="G1140" i="222" s="1"/>
  <c r="H1140" i="222" s="1"/>
  <c r="F1125" i="222"/>
  <c r="G1125" i="222" s="1"/>
  <c r="H1125" i="222" s="1"/>
  <c r="F1134" i="222"/>
  <c r="G1134" i="222" s="1"/>
  <c r="H1134" i="222" s="1"/>
  <c r="F16" i="222"/>
  <c r="G16" i="222" s="1"/>
  <c r="H16" i="222" s="1"/>
  <c r="F28" i="222"/>
  <c r="G28" i="222" s="1"/>
  <c r="H28" i="222" s="1"/>
  <c r="F41" i="222"/>
  <c r="G41" i="222" s="1"/>
  <c r="H41" i="222" s="1"/>
  <c r="F53" i="222"/>
  <c r="G53" i="222" s="1"/>
  <c r="H53" i="222" s="1"/>
  <c r="F65" i="222"/>
  <c r="G65" i="222" s="1"/>
  <c r="H65" i="222" s="1"/>
  <c r="F77" i="222"/>
  <c r="G77" i="222" s="1"/>
  <c r="H77" i="222" s="1"/>
  <c r="F35" i="222"/>
  <c r="G35" i="222" s="1"/>
  <c r="H35" i="222" s="1"/>
  <c r="F23" i="222"/>
  <c r="G23" i="222" s="1"/>
  <c r="H23" i="222" s="1"/>
  <c r="F1106" i="222"/>
  <c r="G1106" i="222" s="1"/>
  <c r="H1106" i="222" s="1"/>
  <c r="F49" i="222"/>
  <c r="G49" i="222" s="1"/>
  <c r="H49" i="222" s="1"/>
  <c r="F1122" i="222"/>
  <c r="G1122" i="222" s="1"/>
  <c r="H1122" i="222" s="1"/>
  <c r="F62" i="222"/>
  <c r="G62" i="222" s="1"/>
  <c r="H62" i="222" s="1"/>
  <c r="F26" i="222"/>
  <c r="G26" i="222" s="1"/>
  <c r="H26" i="222" s="1"/>
  <c r="F1090" i="222"/>
  <c r="G1090" i="222" s="1"/>
  <c r="H1090" i="222" s="1"/>
  <c r="F1126" i="222"/>
  <c r="G1126" i="222" s="1"/>
  <c r="H1126" i="222" s="1"/>
  <c r="F17" i="222"/>
  <c r="G17" i="222" s="1"/>
  <c r="H17" i="222" s="1"/>
  <c r="F30" i="222"/>
  <c r="G30" i="222" s="1"/>
  <c r="H30" i="222" s="1"/>
  <c r="F42" i="222"/>
  <c r="G42" i="222" s="1"/>
  <c r="H42" i="222" s="1"/>
  <c r="F54" i="222"/>
  <c r="G54" i="222" s="1"/>
  <c r="H54" i="222" s="1"/>
  <c r="F66" i="222"/>
  <c r="G66" i="222" s="1"/>
  <c r="H66" i="222" s="1"/>
  <c r="F78" i="222"/>
  <c r="G78" i="222" s="1"/>
  <c r="H78" i="222" s="1"/>
  <c r="F1137" i="222"/>
  <c r="G1137" i="222" s="1"/>
  <c r="H1137" i="222" s="1"/>
  <c r="F46" i="222"/>
  <c r="G46" i="222" s="1"/>
  <c r="H46" i="222" s="1"/>
  <c r="F22" i="222"/>
  <c r="G22" i="222" s="1"/>
  <c r="H22" i="222" s="1"/>
  <c r="F59" i="222"/>
  <c r="G59" i="222" s="1"/>
  <c r="H59" i="222" s="1"/>
  <c r="F1131" i="222"/>
  <c r="G1131" i="222" s="1"/>
  <c r="H1131" i="222" s="1"/>
  <c r="F48" i="222"/>
  <c r="G48" i="222" s="1"/>
  <c r="H48" i="222" s="1"/>
  <c r="F1132" i="222"/>
  <c r="G1132" i="222" s="1"/>
  <c r="H1132" i="222" s="1"/>
  <c r="F61" i="222"/>
  <c r="G61" i="222" s="1"/>
  <c r="H61" i="222" s="1"/>
  <c r="F13" i="222"/>
  <c r="G13" i="222" s="1"/>
  <c r="H13" i="222" s="1"/>
  <c r="F74" i="222"/>
  <c r="G74" i="222" s="1"/>
  <c r="H74" i="222" s="1"/>
  <c r="F14" i="222"/>
  <c r="G14" i="222" s="1"/>
  <c r="H14" i="222" s="1"/>
  <c r="F75" i="222"/>
  <c r="G75" i="222" s="1"/>
  <c r="H75" i="222" s="1"/>
  <c r="F64" i="222"/>
  <c r="G64" i="222" s="1"/>
  <c r="H64" i="222" s="1"/>
  <c r="F1094" i="222"/>
  <c r="G1094" i="222" s="1"/>
  <c r="H1094" i="222" s="1"/>
  <c r="F1112" i="222"/>
  <c r="G1112" i="222" s="1"/>
  <c r="H1112" i="222" s="1"/>
  <c r="F1127" i="222"/>
  <c r="G1127" i="222" s="1"/>
  <c r="H1127" i="222" s="1"/>
  <c r="F18" i="222"/>
  <c r="G18" i="222" s="1"/>
  <c r="H18" i="222" s="1"/>
  <c r="F31" i="222"/>
  <c r="G31" i="222" s="1"/>
  <c r="H31" i="222" s="1"/>
  <c r="F43" i="222"/>
  <c r="G43" i="222" s="1"/>
  <c r="H43" i="222" s="1"/>
  <c r="F55" i="222"/>
  <c r="G55" i="222" s="1"/>
  <c r="H55" i="222" s="1"/>
  <c r="F67" i="222"/>
  <c r="G67" i="222" s="1"/>
  <c r="H67" i="222" s="1"/>
  <c r="F21" i="222"/>
  <c r="G21" i="222" s="1"/>
  <c r="H21" i="222" s="1"/>
  <c r="F70" i="222"/>
  <c r="G70" i="222" s="1"/>
  <c r="H70" i="222" s="1"/>
  <c r="F71" i="222"/>
  <c r="G71" i="222" s="1"/>
  <c r="H71" i="222" s="1"/>
  <c r="F38" i="222"/>
  <c r="G38" i="222" s="1"/>
  <c r="H38" i="222" s="1"/>
  <c r="F63" i="222"/>
  <c r="G63" i="222" s="1"/>
  <c r="H63" i="222" s="1"/>
  <c r="F52" i="222"/>
  <c r="G52" i="222" s="1"/>
  <c r="H52" i="222" s="1"/>
  <c r="F1102" i="222"/>
  <c r="G1102" i="222" s="1"/>
  <c r="H1102" i="222" s="1"/>
  <c r="F1115" i="222"/>
  <c r="G1115" i="222" s="1"/>
  <c r="H1115" i="222" s="1"/>
  <c r="F1128" i="222"/>
  <c r="G1128" i="222" s="1"/>
  <c r="H1128" i="222" s="1"/>
  <c r="F1135" i="222"/>
  <c r="G1135" i="222" s="1"/>
  <c r="H1135" i="222" s="1"/>
  <c r="F19" i="222"/>
  <c r="G19" i="222" s="1"/>
  <c r="H19" i="222" s="1"/>
  <c r="F32" i="222"/>
  <c r="G32" i="222" s="1"/>
  <c r="H32" i="222" s="1"/>
  <c r="F44" i="222"/>
  <c r="G44" i="222" s="1"/>
  <c r="H44" i="222" s="1"/>
  <c r="F56" i="222"/>
  <c r="G56" i="222" s="1"/>
  <c r="H56" i="222" s="1"/>
  <c r="F68" i="222"/>
  <c r="G68" i="222" s="1"/>
  <c r="H68" i="222" s="1"/>
  <c r="F58" i="222"/>
  <c r="G58" i="222" s="1"/>
  <c r="H58" i="222" s="1"/>
  <c r="F72" i="222"/>
  <c r="G72" i="222" s="1"/>
  <c r="H72" i="222" s="1"/>
  <c r="F24" i="222"/>
  <c r="G24" i="222" s="1"/>
  <c r="H24" i="222" s="1"/>
  <c r="F73" i="222"/>
  <c r="G73" i="222" s="1"/>
  <c r="H73" i="222" s="1"/>
  <c r="F25" i="222"/>
  <c r="G25" i="222" s="1"/>
  <c r="H25" i="222" s="1"/>
  <c r="F1124" i="222"/>
  <c r="G1124" i="222" s="1"/>
  <c r="H1124" i="222" s="1"/>
  <c r="F51" i="222"/>
  <c r="G51" i="222" s="1"/>
  <c r="H51" i="222" s="1"/>
  <c r="F1116" i="222"/>
  <c r="G1116" i="222" s="1"/>
  <c r="H1116" i="222" s="1"/>
  <c r="F1130" i="222"/>
  <c r="G1130" i="222" s="1"/>
  <c r="H1130" i="222" s="1"/>
  <c r="F1136" i="222"/>
  <c r="G1136" i="222" s="1"/>
  <c r="H1136" i="222" s="1"/>
  <c r="F20" i="222"/>
  <c r="G20" i="222" s="1"/>
  <c r="H20" i="222" s="1"/>
  <c r="F33" i="222"/>
  <c r="G33" i="222" s="1"/>
  <c r="H33" i="222" s="1"/>
  <c r="F45" i="222"/>
  <c r="G45" i="222" s="1"/>
  <c r="H45" i="222" s="1"/>
  <c r="F57" i="222"/>
  <c r="G57" i="222" s="1"/>
  <c r="H57" i="222" s="1"/>
  <c r="F69" i="222"/>
  <c r="G69" i="222" s="1"/>
  <c r="H69" i="222" s="1"/>
  <c r="F1103" i="222"/>
  <c r="G1103" i="222" s="1"/>
  <c r="H1103" i="222" s="1"/>
  <c r="F34" i="222"/>
  <c r="G34" i="222" s="1"/>
  <c r="H34" i="222" s="1"/>
  <c r="F60" i="222"/>
  <c r="G60" i="222" s="1"/>
  <c r="H60" i="222" s="1"/>
  <c r="F12" i="222"/>
  <c r="G12" i="222" s="1"/>
  <c r="H12" i="222" s="1"/>
  <c r="F1107" i="222"/>
  <c r="G1107" i="222" s="1"/>
  <c r="H1107" i="222" s="1"/>
  <c r="F50" i="222"/>
  <c r="G50" i="222" s="1"/>
  <c r="H50" i="222" s="1"/>
  <c r="F39" i="222"/>
  <c r="G39" i="222" s="1"/>
  <c r="H39" i="222" s="1"/>
  <c r="F1109" i="222"/>
  <c r="G1109" i="222" s="1"/>
  <c r="H1109" i="222" s="1"/>
  <c r="F76" i="222"/>
  <c r="G76" i="222" s="1"/>
  <c r="H76" i="222" s="1"/>
  <c r="F1108" i="222"/>
  <c r="G1108" i="222" s="1"/>
  <c r="H1108" i="222" s="1"/>
  <c r="F1118" i="222"/>
  <c r="G1118" i="222" s="1"/>
  <c r="H1118" i="222" s="1"/>
  <c r="F47" i="222"/>
  <c r="G47" i="222" s="1"/>
  <c r="H47" i="222" s="1"/>
  <c r="F36" i="222"/>
  <c r="G36" i="222" s="1"/>
  <c r="H36" i="222" s="1"/>
  <c r="F1119" i="222"/>
  <c r="G1119" i="222" s="1"/>
  <c r="H1119" i="222" s="1"/>
  <c r="F37" i="222"/>
  <c r="G37" i="222" s="1"/>
  <c r="H37" i="222" s="1"/>
  <c r="F1133" i="222"/>
  <c r="G1133" i="222" s="1"/>
  <c r="H1133" i="222" s="1"/>
  <c r="F15" i="222"/>
  <c r="G15" i="222" s="1"/>
  <c r="H15" i="222" s="1"/>
  <c r="F40" i="222"/>
  <c r="G40" i="222" s="1"/>
  <c r="H40" i="222" s="1"/>
  <c r="F27" i="222"/>
  <c r="G27" i="222" s="1"/>
  <c r="H27" i="222" s="1"/>
  <c r="F99" i="1"/>
  <c r="G99" i="1" s="1"/>
  <c r="H99" i="1" s="1"/>
  <c r="F107" i="1"/>
  <c r="G107" i="1" s="1"/>
  <c r="H107" i="1" s="1"/>
  <c r="F105" i="1"/>
  <c r="G105" i="1" s="1"/>
  <c r="H105" i="1" s="1"/>
  <c r="F100" i="1"/>
  <c r="G100" i="1" s="1"/>
  <c r="H100" i="1" s="1"/>
  <c r="F106" i="1"/>
  <c r="G106" i="1" s="1"/>
  <c r="H106" i="1" s="1"/>
  <c r="F102" i="1"/>
  <c r="G102" i="1" s="1"/>
  <c r="H102" i="1" s="1"/>
  <c r="F101" i="1"/>
  <c r="G101" i="1" s="1"/>
  <c r="H101" i="1" s="1"/>
  <c r="F104" i="1"/>
  <c r="G104" i="1" s="1"/>
  <c r="H104" i="1" s="1"/>
  <c r="F103" i="1"/>
  <c r="G103" i="1" s="1"/>
  <c r="H103" i="1" s="1"/>
  <c r="F237" i="1"/>
  <c r="G237" i="1" s="1"/>
  <c r="H237" i="1" s="1"/>
  <c r="F226" i="1"/>
  <c r="G226" i="1" s="1"/>
  <c r="H226" i="1" s="1"/>
  <c r="F234" i="1"/>
  <c r="G234" i="1" s="1"/>
  <c r="H234" i="1" s="1"/>
  <c r="F236" i="1"/>
  <c r="G236" i="1" s="1"/>
  <c r="H236" i="1" s="1"/>
  <c r="F225" i="1"/>
  <c r="G225" i="1" s="1"/>
  <c r="H225" i="1" s="1"/>
  <c r="F232" i="1"/>
  <c r="G232" i="1" s="1"/>
  <c r="H232" i="1" s="1"/>
  <c r="F230" i="1"/>
  <c r="G230" i="1" s="1"/>
  <c r="H230" i="1" s="1"/>
  <c r="F229" i="1"/>
  <c r="G229" i="1" s="1"/>
  <c r="H229" i="1" s="1"/>
  <c r="F227" i="1"/>
  <c r="G227" i="1" s="1"/>
  <c r="H227" i="1" s="1"/>
  <c r="F235" i="1"/>
  <c r="G235" i="1" s="1"/>
  <c r="H235" i="1" s="1"/>
  <c r="F233" i="1"/>
  <c r="G233" i="1" s="1"/>
  <c r="H233" i="1" s="1"/>
  <c r="F231" i="1"/>
  <c r="G231" i="1" s="1"/>
  <c r="H231" i="1" s="1"/>
  <c r="F228" i="1"/>
  <c r="G228" i="1" s="1"/>
  <c r="H228" i="1" s="1"/>
  <c r="F1919" i="1"/>
  <c r="G1919" i="1" s="1"/>
  <c r="H1919" i="1" s="1"/>
  <c r="J1919" i="1" s="1"/>
  <c r="F98" i="219"/>
  <c r="G98" i="219" s="1"/>
  <c r="H98" i="219" s="1"/>
  <c r="F95" i="219"/>
  <c r="G95" i="219" s="1"/>
  <c r="H95" i="219" s="1"/>
  <c r="F100" i="19"/>
  <c r="G100" i="19" s="1"/>
  <c r="H100" i="19" s="1"/>
  <c r="F114" i="19"/>
  <c r="G114" i="19" s="1"/>
  <c r="H114" i="19" s="1"/>
  <c r="F106" i="19"/>
  <c r="G106" i="19" s="1"/>
  <c r="H106" i="19" s="1"/>
  <c r="F89" i="19"/>
  <c r="G89" i="19" s="1"/>
  <c r="H89" i="19" s="1"/>
  <c r="F102" i="19"/>
  <c r="G102" i="19" s="1"/>
  <c r="H102" i="19" s="1"/>
  <c r="F105" i="19"/>
  <c r="G105" i="19" s="1"/>
  <c r="H105" i="19" s="1"/>
  <c r="F110" i="19"/>
  <c r="G110" i="19" s="1"/>
  <c r="H110" i="19" s="1"/>
  <c r="F112" i="19"/>
  <c r="G112" i="19" s="1"/>
  <c r="H112" i="19" s="1"/>
  <c r="F26" i="19"/>
  <c r="G26" i="19" s="1"/>
  <c r="H26" i="19" s="1"/>
  <c r="F20" i="219"/>
  <c r="G20" i="219" s="1"/>
  <c r="H20" i="219" s="1"/>
  <c r="F111" i="19"/>
  <c r="G111" i="19" s="1"/>
  <c r="H111" i="19" s="1"/>
  <c r="F108" i="19"/>
  <c r="G108" i="19" s="1"/>
  <c r="H108" i="19" s="1"/>
  <c r="F109" i="19"/>
  <c r="G109" i="19" s="1"/>
  <c r="H109" i="19" s="1"/>
  <c r="F113" i="19"/>
  <c r="G113" i="19" s="1"/>
  <c r="H113" i="19" s="1"/>
  <c r="F107" i="19"/>
  <c r="G107" i="19" s="1"/>
  <c r="H107" i="19" s="1"/>
  <c r="F221" i="219"/>
  <c r="G221" i="219" s="1"/>
  <c r="H221" i="219" s="1"/>
  <c r="F104" i="19"/>
  <c r="G104" i="19" s="1"/>
  <c r="H104" i="19" s="1"/>
  <c r="F103" i="19"/>
  <c r="G103" i="19" s="1"/>
  <c r="H103" i="19" s="1"/>
  <c r="F70" i="219"/>
  <c r="G70" i="219" s="1"/>
  <c r="H70" i="219" s="1"/>
  <c r="F695" i="4"/>
  <c r="G695" i="4" s="1"/>
  <c r="H695" i="4" s="1"/>
  <c r="F697" i="4"/>
  <c r="G697" i="4" s="1"/>
  <c r="H697" i="4" s="1"/>
  <c r="F698" i="4"/>
  <c r="G698" i="4" s="1"/>
  <c r="H698" i="4" s="1"/>
  <c r="F700" i="4"/>
  <c r="G700" i="4" s="1"/>
  <c r="H700" i="4" s="1"/>
  <c r="F701" i="4"/>
  <c r="G701" i="4" s="1"/>
  <c r="H701" i="4" s="1"/>
  <c r="F704" i="4"/>
  <c r="G704" i="4" s="1"/>
  <c r="H704" i="4" s="1"/>
  <c r="F696" i="4"/>
  <c r="G696" i="4" s="1"/>
  <c r="H696" i="4" s="1"/>
  <c r="F699" i="4"/>
  <c r="G699" i="4" s="1"/>
  <c r="H699" i="4" s="1"/>
  <c r="F702" i="4"/>
  <c r="G702" i="4" s="1"/>
  <c r="H702" i="4" s="1"/>
  <c r="F703" i="4"/>
  <c r="G703" i="4" s="1"/>
  <c r="H703" i="4" s="1"/>
  <c r="F1070" i="4"/>
  <c r="G1070" i="4" s="1"/>
  <c r="H1070" i="4" s="1"/>
  <c r="F1066" i="4"/>
  <c r="G1066" i="4" s="1"/>
  <c r="H1066" i="4" s="1"/>
  <c r="F1068" i="4"/>
  <c r="G1068" i="4" s="1"/>
  <c r="H1068" i="4" s="1"/>
  <c r="F1069" i="4"/>
  <c r="G1069" i="4" s="1"/>
  <c r="H1069" i="4" s="1"/>
  <c r="F1067" i="4"/>
  <c r="G1067" i="4" s="1"/>
  <c r="H1067" i="4" s="1"/>
  <c r="F1065" i="4"/>
  <c r="G1065" i="4" s="1"/>
  <c r="H1065" i="4" s="1"/>
  <c r="F1025" i="4"/>
  <c r="G1025" i="4" s="1"/>
  <c r="H1025" i="4" s="1"/>
  <c r="F1026" i="4"/>
  <c r="G1026" i="4" s="1"/>
  <c r="H1026" i="4" s="1"/>
  <c r="F1027" i="4"/>
  <c r="G1027" i="4" s="1"/>
  <c r="H1027" i="4" s="1"/>
  <c r="F992" i="4"/>
  <c r="G992" i="4" s="1"/>
  <c r="H992" i="4" s="1"/>
  <c r="F1003" i="4"/>
  <c r="G1003" i="4" s="1"/>
  <c r="H1003" i="4" s="1"/>
  <c r="F994" i="4"/>
  <c r="G994" i="4" s="1"/>
  <c r="H994" i="4" s="1"/>
  <c r="F990" i="4"/>
  <c r="G990" i="4" s="1"/>
  <c r="H990" i="4" s="1"/>
  <c r="F1005" i="4"/>
  <c r="G1005" i="4" s="1"/>
  <c r="H1005" i="4" s="1"/>
  <c r="F991" i="4"/>
  <c r="G991" i="4" s="1"/>
  <c r="H991" i="4" s="1"/>
  <c r="F1004" i="4"/>
  <c r="G1004" i="4" s="1"/>
  <c r="H1004" i="4" s="1"/>
  <c r="F993" i="4"/>
  <c r="G993" i="4" s="1"/>
  <c r="H993" i="4" s="1"/>
  <c r="F989" i="4"/>
  <c r="G989" i="4" s="1"/>
  <c r="H989" i="4" s="1"/>
  <c r="F918" i="4"/>
  <c r="G918" i="4" s="1"/>
  <c r="H918" i="4" s="1"/>
  <c r="F914" i="4"/>
  <c r="G914" i="4" s="1"/>
  <c r="H914" i="4" s="1"/>
  <c r="F919" i="4"/>
  <c r="G919" i="4" s="1"/>
  <c r="H919" i="4" s="1"/>
  <c r="F915" i="4"/>
  <c r="G915" i="4" s="1"/>
  <c r="H915" i="4" s="1"/>
  <c r="F920" i="4"/>
  <c r="G920" i="4" s="1"/>
  <c r="H920" i="4" s="1"/>
  <c r="F916" i="4"/>
  <c r="G916" i="4" s="1"/>
  <c r="H916" i="4" s="1"/>
  <c r="F917" i="4"/>
  <c r="G917" i="4" s="1"/>
  <c r="H917" i="4" s="1"/>
  <c r="F871" i="4"/>
  <c r="G871" i="4" s="1"/>
  <c r="H871" i="4" s="1"/>
  <c r="F867" i="4"/>
  <c r="G867" i="4" s="1"/>
  <c r="H867" i="4" s="1"/>
  <c r="F870" i="4"/>
  <c r="G870" i="4" s="1"/>
  <c r="H870" i="4" s="1"/>
  <c r="F872" i="4"/>
  <c r="G872" i="4" s="1"/>
  <c r="H872" i="4" s="1"/>
  <c r="F868" i="4"/>
  <c r="G868" i="4" s="1"/>
  <c r="H868" i="4" s="1"/>
  <c r="F873" i="4"/>
  <c r="G873" i="4" s="1"/>
  <c r="H873" i="4" s="1"/>
  <c r="F869" i="4"/>
  <c r="G869" i="4" s="1"/>
  <c r="H869" i="4" s="1"/>
  <c r="F866" i="4"/>
  <c r="G866" i="4" s="1"/>
  <c r="H866" i="4" s="1"/>
  <c r="F823" i="4"/>
  <c r="G823" i="4" s="1"/>
  <c r="H823" i="4" s="1"/>
  <c r="F819" i="4"/>
  <c r="G819" i="4" s="1"/>
  <c r="H819" i="4" s="1"/>
  <c r="F824" i="4"/>
  <c r="G824" i="4" s="1"/>
  <c r="H824" i="4" s="1"/>
  <c r="F820" i="4"/>
  <c r="G820" i="4" s="1"/>
  <c r="H820" i="4" s="1"/>
  <c r="F825" i="4"/>
  <c r="G825" i="4" s="1"/>
  <c r="H825" i="4" s="1"/>
  <c r="F821" i="4"/>
  <c r="G821" i="4" s="1"/>
  <c r="H821" i="4" s="1"/>
  <c r="F822" i="4"/>
  <c r="G822" i="4" s="1"/>
  <c r="H822" i="4" s="1"/>
  <c r="F818" i="4"/>
  <c r="G818" i="4" s="1"/>
  <c r="H818" i="4" s="1"/>
  <c r="F773" i="4"/>
  <c r="G773" i="4" s="1"/>
  <c r="H773" i="4" s="1"/>
  <c r="F774" i="4"/>
  <c r="G774" i="4" s="1"/>
  <c r="H774" i="4" s="1"/>
  <c r="F775" i="4"/>
  <c r="G775" i="4" s="1"/>
  <c r="H775" i="4" s="1"/>
  <c r="F771" i="4"/>
  <c r="G771" i="4" s="1"/>
  <c r="H771" i="4" s="1"/>
  <c r="F772" i="4"/>
  <c r="G772" i="4" s="1"/>
  <c r="H772" i="4" s="1"/>
  <c r="F629" i="4"/>
  <c r="G629" i="4" s="1"/>
  <c r="H629" i="4" s="1"/>
  <c r="F625" i="4"/>
  <c r="G625" i="4" s="1"/>
  <c r="H625" i="4" s="1"/>
  <c r="F621" i="4"/>
  <c r="G621" i="4" s="1"/>
  <c r="H621" i="4" s="1"/>
  <c r="F627" i="4"/>
  <c r="G627" i="4" s="1"/>
  <c r="H627" i="4" s="1"/>
  <c r="F624" i="4"/>
  <c r="G624" i="4" s="1"/>
  <c r="H624" i="4" s="1"/>
  <c r="F630" i="4"/>
  <c r="G630" i="4" s="1"/>
  <c r="H630" i="4" s="1"/>
  <c r="F626" i="4"/>
  <c r="G626" i="4" s="1"/>
  <c r="H626" i="4" s="1"/>
  <c r="F622" i="4"/>
  <c r="G622" i="4" s="1"/>
  <c r="H622" i="4" s="1"/>
  <c r="F631" i="4"/>
  <c r="G631" i="4" s="1"/>
  <c r="H631" i="4" s="1"/>
  <c r="F623" i="4"/>
  <c r="G623" i="4" s="1"/>
  <c r="H623" i="4" s="1"/>
  <c r="F628" i="4"/>
  <c r="G628" i="4" s="1"/>
  <c r="H628" i="4" s="1"/>
  <c r="F572" i="4"/>
  <c r="G572" i="4" s="1"/>
  <c r="H572" i="4" s="1"/>
  <c r="F568" i="4"/>
  <c r="G568" i="4" s="1"/>
  <c r="H568" i="4" s="1"/>
  <c r="F564" i="4"/>
  <c r="G564" i="4" s="1"/>
  <c r="H564" i="4" s="1"/>
  <c r="F570" i="4"/>
  <c r="G570" i="4" s="1"/>
  <c r="H570" i="4" s="1"/>
  <c r="F562" i="4"/>
  <c r="G562" i="4" s="1"/>
  <c r="H562" i="4" s="1"/>
  <c r="F571" i="4"/>
  <c r="G571" i="4" s="1"/>
  <c r="H571" i="4" s="1"/>
  <c r="F567" i="4"/>
  <c r="G567" i="4" s="1"/>
  <c r="H567" i="4" s="1"/>
  <c r="F573" i="4"/>
  <c r="G573" i="4" s="1"/>
  <c r="H573" i="4" s="1"/>
  <c r="F569" i="4"/>
  <c r="G569" i="4" s="1"/>
  <c r="H569" i="4" s="1"/>
  <c r="F565" i="4"/>
  <c r="G565" i="4" s="1"/>
  <c r="H565" i="4" s="1"/>
  <c r="F574" i="4"/>
  <c r="G574" i="4" s="1"/>
  <c r="H574" i="4" s="1"/>
  <c r="F566" i="4"/>
  <c r="G566" i="4" s="1"/>
  <c r="H566" i="4" s="1"/>
  <c r="F563" i="4"/>
  <c r="G563" i="4" s="1"/>
  <c r="H563" i="4" s="1"/>
  <c r="F511" i="4"/>
  <c r="G511" i="4" s="1"/>
  <c r="H511" i="4" s="1"/>
  <c r="F507" i="4"/>
  <c r="G507" i="4" s="1"/>
  <c r="H507" i="4" s="1"/>
  <c r="F512" i="4"/>
  <c r="G512" i="4" s="1"/>
  <c r="H512" i="4" s="1"/>
  <c r="F508" i="4"/>
  <c r="G508" i="4" s="1"/>
  <c r="H508" i="4" s="1"/>
  <c r="F504" i="4"/>
  <c r="G504" i="4" s="1"/>
  <c r="H504" i="4" s="1"/>
  <c r="F513" i="4"/>
  <c r="G513" i="4" s="1"/>
  <c r="H513" i="4" s="1"/>
  <c r="F509" i="4"/>
  <c r="G509" i="4" s="1"/>
  <c r="H509" i="4" s="1"/>
  <c r="F505" i="4"/>
  <c r="G505" i="4" s="1"/>
  <c r="H505" i="4" s="1"/>
  <c r="F510" i="4"/>
  <c r="G510" i="4" s="1"/>
  <c r="H510" i="4" s="1"/>
  <c r="F506" i="4"/>
  <c r="G506" i="4" s="1"/>
  <c r="H506" i="4" s="1"/>
  <c r="F457" i="4"/>
  <c r="G457" i="4" s="1"/>
  <c r="H457" i="4" s="1"/>
  <c r="F453" i="4"/>
  <c r="G453" i="4" s="1"/>
  <c r="H453" i="4" s="1"/>
  <c r="F449" i="4"/>
  <c r="G449" i="4" s="1"/>
  <c r="H449" i="4" s="1"/>
  <c r="F454" i="4"/>
  <c r="G454" i="4" s="1"/>
  <c r="H454" i="4" s="1"/>
  <c r="F450" i="4"/>
  <c r="G450" i="4" s="1"/>
  <c r="H450" i="4" s="1"/>
  <c r="F455" i="4"/>
  <c r="G455" i="4" s="1"/>
  <c r="H455" i="4" s="1"/>
  <c r="F451" i="4"/>
  <c r="G451" i="4" s="1"/>
  <c r="H451" i="4" s="1"/>
  <c r="F456" i="4"/>
  <c r="G456" i="4" s="1"/>
  <c r="H456" i="4" s="1"/>
  <c r="F452" i="4"/>
  <c r="G452" i="4" s="1"/>
  <c r="H452" i="4" s="1"/>
  <c r="F448" i="4"/>
  <c r="G448" i="4" s="1"/>
  <c r="H448" i="4" s="1"/>
  <c r="F397" i="4"/>
  <c r="G397" i="4" s="1"/>
  <c r="H397" i="4" s="1"/>
  <c r="F402" i="4"/>
  <c r="G402" i="4" s="1"/>
  <c r="H402" i="4" s="1"/>
  <c r="F394" i="4"/>
  <c r="G394" i="4" s="1"/>
  <c r="H394" i="4" s="1"/>
  <c r="F403" i="4"/>
  <c r="G403" i="4" s="1"/>
  <c r="H403" i="4" s="1"/>
  <c r="F399" i="4"/>
  <c r="G399" i="4" s="1"/>
  <c r="H399" i="4" s="1"/>
  <c r="F395" i="4"/>
  <c r="G395" i="4" s="1"/>
  <c r="H395" i="4" s="1"/>
  <c r="F400" i="4"/>
  <c r="G400" i="4" s="1"/>
  <c r="H400" i="4" s="1"/>
  <c r="F396" i="4"/>
  <c r="G396" i="4" s="1"/>
  <c r="H396" i="4" s="1"/>
  <c r="F401" i="4"/>
  <c r="G401" i="4" s="1"/>
  <c r="H401" i="4" s="1"/>
  <c r="F393" i="4"/>
  <c r="G393" i="4" s="1"/>
  <c r="H393" i="4" s="1"/>
  <c r="F398" i="4"/>
  <c r="G398" i="4" s="1"/>
  <c r="H398" i="4" s="1"/>
  <c r="F337" i="4"/>
  <c r="G337" i="4" s="1"/>
  <c r="H337" i="4" s="1"/>
  <c r="F333" i="4"/>
  <c r="G333" i="4" s="1"/>
  <c r="H333" i="4" s="1"/>
  <c r="F335" i="4"/>
  <c r="G335" i="4" s="1"/>
  <c r="H335" i="4" s="1"/>
  <c r="F336" i="4"/>
  <c r="G336" i="4" s="1"/>
  <c r="H336" i="4" s="1"/>
  <c r="F332" i="4"/>
  <c r="G332" i="4" s="1"/>
  <c r="H332" i="4" s="1"/>
  <c r="F338" i="4"/>
  <c r="G338" i="4" s="1"/>
  <c r="H338" i="4" s="1"/>
  <c r="F334" i="4"/>
  <c r="G334" i="4" s="1"/>
  <c r="H334" i="4" s="1"/>
  <c r="F330" i="4"/>
  <c r="G330" i="4" s="1"/>
  <c r="H330" i="4" s="1"/>
  <c r="F339" i="4"/>
  <c r="G339" i="4" s="1"/>
  <c r="H339" i="4" s="1"/>
  <c r="F331" i="4"/>
  <c r="G331" i="4" s="1"/>
  <c r="H331" i="4" s="1"/>
  <c r="F292" i="4"/>
  <c r="G292" i="4" s="1"/>
  <c r="H292" i="4" s="1"/>
  <c r="F288" i="4"/>
  <c r="G288" i="4" s="1"/>
  <c r="H288" i="4" s="1"/>
  <c r="F284" i="4"/>
  <c r="G284" i="4" s="1"/>
  <c r="H284" i="4" s="1"/>
  <c r="F289" i="4"/>
  <c r="G289" i="4" s="1"/>
  <c r="H289" i="4" s="1"/>
  <c r="F285" i="4"/>
  <c r="G285" i="4" s="1"/>
  <c r="H285" i="4" s="1"/>
  <c r="F290" i="4"/>
  <c r="G290" i="4" s="1"/>
  <c r="H290" i="4" s="1"/>
  <c r="F286" i="4"/>
  <c r="G286" i="4" s="1"/>
  <c r="H286" i="4" s="1"/>
  <c r="F291" i="4"/>
  <c r="G291" i="4" s="1"/>
  <c r="H291" i="4" s="1"/>
  <c r="F287" i="4"/>
  <c r="G287" i="4" s="1"/>
  <c r="H287" i="4" s="1"/>
  <c r="F283" i="4"/>
  <c r="G283" i="4" s="1"/>
  <c r="H283" i="4" s="1"/>
  <c r="F244" i="4"/>
  <c r="G244" i="4" s="1"/>
  <c r="H244" i="4" s="1"/>
  <c r="F240" i="4"/>
  <c r="G240" i="4" s="1"/>
  <c r="H240" i="4" s="1"/>
  <c r="F236" i="4"/>
  <c r="G236" i="4" s="1"/>
  <c r="H236" i="4" s="1"/>
  <c r="F241" i="4"/>
  <c r="G241" i="4" s="1"/>
  <c r="H241" i="4" s="1"/>
  <c r="F237" i="4"/>
  <c r="G237" i="4" s="1"/>
  <c r="H237" i="4" s="1"/>
  <c r="F242" i="4"/>
  <c r="G242" i="4" s="1"/>
  <c r="H242" i="4" s="1"/>
  <c r="F238" i="4"/>
  <c r="G238" i="4" s="1"/>
  <c r="H238" i="4" s="1"/>
  <c r="F243" i="4"/>
  <c r="G243" i="4" s="1"/>
  <c r="H243" i="4" s="1"/>
  <c r="F239" i="4"/>
  <c r="G239" i="4" s="1"/>
  <c r="H239" i="4" s="1"/>
  <c r="F235" i="4"/>
  <c r="G235" i="4" s="1"/>
  <c r="H235" i="4" s="1"/>
  <c r="F195" i="4"/>
  <c r="G195" i="4" s="1"/>
  <c r="H195" i="4" s="1"/>
  <c r="F191" i="4"/>
  <c r="G191" i="4" s="1"/>
  <c r="H191" i="4" s="1"/>
  <c r="F187" i="4"/>
  <c r="G187" i="4" s="1"/>
  <c r="H187" i="4" s="1"/>
  <c r="F182" i="4"/>
  <c r="G182" i="4" s="1"/>
  <c r="H182" i="4" s="1"/>
  <c r="F192" i="4"/>
  <c r="G192" i="4" s="1"/>
  <c r="H192" i="4" s="1"/>
  <c r="F188" i="4"/>
  <c r="G188" i="4" s="1"/>
  <c r="H188" i="4" s="1"/>
  <c r="F183" i="4"/>
  <c r="G183" i="4" s="1"/>
  <c r="H183" i="4" s="1"/>
  <c r="F193" i="4"/>
  <c r="G193" i="4" s="1"/>
  <c r="H193" i="4" s="1"/>
  <c r="F189" i="4"/>
  <c r="G189" i="4" s="1"/>
  <c r="H189" i="4" s="1"/>
  <c r="F184" i="4"/>
  <c r="G184" i="4" s="1"/>
  <c r="H184" i="4" s="1"/>
  <c r="F194" i="4"/>
  <c r="G194" i="4" s="1"/>
  <c r="H194" i="4" s="1"/>
  <c r="F190" i="4"/>
  <c r="G190" i="4" s="1"/>
  <c r="H190" i="4" s="1"/>
  <c r="F185" i="4"/>
  <c r="G185" i="4" s="1"/>
  <c r="H185" i="4" s="1"/>
  <c r="F181" i="4"/>
  <c r="G181" i="4" s="1"/>
  <c r="H181" i="4" s="1"/>
  <c r="F126" i="4"/>
  <c r="G126" i="4" s="1"/>
  <c r="H126" i="4" s="1"/>
  <c r="F122" i="4"/>
  <c r="G122" i="4" s="1"/>
  <c r="H122" i="4" s="1"/>
  <c r="F123" i="4"/>
  <c r="G123" i="4" s="1"/>
  <c r="H123" i="4" s="1"/>
  <c r="F124" i="4"/>
  <c r="G124" i="4" s="1"/>
  <c r="H124" i="4" s="1"/>
  <c r="F125" i="4"/>
  <c r="G125" i="4" s="1"/>
  <c r="H125" i="4" s="1"/>
  <c r="F121" i="4"/>
  <c r="G121" i="4" s="1"/>
  <c r="H121" i="4" s="1"/>
  <c r="F69" i="4"/>
  <c r="G69" i="4" s="1"/>
  <c r="H69" i="4" s="1"/>
  <c r="F65" i="4"/>
  <c r="G65" i="4" s="1"/>
  <c r="H65" i="4" s="1"/>
  <c r="F61" i="4"/>
  <c r="G61" i="4" s="1"/>
  <c r="H61" i="4" s="1"/>
  <c r="F57" i="4"/>
  <c r="G57" i="4" s="1"/>
  <c r="H57" i="4" s="1"/>
  <c r="F53" i="4"/>
  <c r="G53" i="4" s="1"/>
  <c r="H53" i="4" s="1"/>
  <c r="F66" i="4"/>
  <c r="G66" i="4" s="1"/>
  <c r="H66" i="4" s="1"/>
  <c r="F62" i="4"/>
  <c r="G62" i="4" s="1"/>
  <c r="H62" i="4" s="1"/>
  <c r="F58" i="4"/>
  <c r="G58" i="4" s="1"/>
  <c r="H58" i="4" s="1"/>
  <c r="F54" i="4"/>
  <c r="G54" i="4" s="1"/>
  <c r="H54" i="4" s="1"/>
  <c r="F67" i="4"/>
  <c r="G67" i="4" s="1"/>
  <c r="H67" i="4" s="1"/>
  <c r="F63" i="4"/>
  <c r="G63" i="4" s="1"/>
  <c r="H63" i="4" s="1"/>
  <c r="F59" i="4"/>
  <c r="G59" i="4" s="1"/>
  <c r="H59" i="4" s="1"/>
  <c r="F55" i="4"/>
  <c r="G55" i="4" s="1"/>
  <c r="H55" i="4" s="1"/>
  <c r="F68" i="4"/>
  <c r="G68" i="4" s="1"/>
  <c r="H68" i="4" s="1"/>
  <c r="F64" i="4"/>
  <c r="G64" i="4" s="1"/>
  <c r="H64" i="4" s="1"/>
  <c r="F60" i="4"/>
  <c r="G60" i="4" s="1"/>
  <c r="H60" i="4" s="1"/>
  <c r="F56" i="4"/>
  <c r="G56" i="4" s="1"/>
  <c r="H56" i="4" s="1"/>
  <c r="F1002" i="222"/>
  <c r="G1002" i="222" s="1"/>
  <c r="H1002" i="222" s="1"/>
  <c r="F998" i="222"/>
  <c r="G998" i="222" s="1"/>
  <c r="H998" i="222" s="1"/>
  <c r="F1003" i="222"/>
  <c r="G1003" i="222" s="1"/>
  <c r="H1003" i="222" s="1"/>
  <c r="F999" i="222"/>
  <c r="G999" i="222" s="1"/>
  <c r="H999" i="222" s="1"/>
  <c r="F995" i="222"/>
  <c r="G995" i="222" s="1"/>
  <c r="H995" i="222" s="1"/>
  <c r="F1005" i="222"/>
  <c r="G1005" i="222" s="1"/>
  <c r="H1005" i="222" s="1"/>
  <c r="F1000" i="222"/>
  <c r="G1000" i="222" s="1"/>
  <c r="H1000" i="222" s="1"/>
  <c r="F996" i="222"/>
  <c r="G996" i="222" s="1"/>
  <c r="H996" i="222" s="1"/>
  <c r="F1001" i="222"/>
  <c r="G1001" i="222" s="1"/>
  <c r="H1001" i="222" s="1"/>
  <c r="F997" i="222"/>
  <c r="G997" i="222" s="1"/>
  <c r="H997" i="222" s="1"/>
  <c r="F965" i="222"/>
  <c r="G965" i="222" s="1"/>
  <c r="H965" i="222" s="1"/>
  <c r="F961" i="222"/>
  <c r="G961" i="222" s="1"/>
  <c r="H961" i="222" s="1"/>
  <c r="F962" i="222"/>
  <c r="G962" i="222" s="1"/>
  <c r="H962" i="222" s="1"/>
  <c r="F963" i="222"/>
  <c r="G963" i="222" s="1"/>
  <c r="H963" i="222" s="1"/>
  <c r="F959" i="222"/>
  <c r="G959" i="222" s="1"/>
  <c r="H959" i="222" s="1"/>
  <c r="F964" i="222"/>
  <c r="G964" i="222" s="1"/>
  <c r="H964" i="222" s="1"/>
  <c r="F960" i="222"/>
  <c r="G960" i="222" s="1"/>
  <c r="H960" i="222" s="1"/>
  <c r="F926" i="222"/>
  <c r="G926" i="222" s="1"/>
  <c r="H926" i="222" s="1"/>
  <c r="F922" i="222"/>
  <c r="G922" i="222" s="1"/>
  <c r="H922" i="222" s="1"/>
  <c r="F918" i="222"/>
  <c r="G918" i="222" s="1"/>
  <c r="H918" i="222" s="1"/>
  <c r="F919" i="222"/>
  <c r="G919" i="222" s="1"/>
  <c r="H919" i="222" s="1"/>
  <c r="F928" i="222"/>
  <c r="G928" i="222" s="1"/>
  <c r="H928" i="222" s="1"/>
  <c r="F923" i="222"/>
  <c r="G923" i="222" s="1"/>
  <c r="H923" i="222" s="1"/>
  <c r="F929" i="222"/>
  <c r="G929" i="222" s="1"/>
  <c r="H929" i="222" s="1"/>
  <c r="F924" i="222"/>
  <c r="G924" i="222" s="1"/>
  <c r="H924" i="222" s="1"/>
  <c r="F920" i="222"/>
  <c r="G920" i="222" s="1"/>
  <c r="H920" i="222" s="1"/>
  <c r="F916" i="222"/>
  <c r="G916" i="222" s="1"/>
  <c r="H916" i="222" s="1"/>
  <c r="F925" i="222"/>
  <c r="G925" i="222" s="1"/>
  <c r="H925" i="222" s="1"/>
  <c r="F921" i="222"/>
  <c r="G921" i="222" s="1"/>
  <c r="H921" i="222" s="1"/>
  <c r="F917" i="222"/>
  <c r="G917" i="222" s="1"/>
  <c r="H917" i="222" s="1"/>
  <c r="F882" i="222"/>
  <c r="G882" i="222" s="1"/>
  <c r="H882" i="222" s="1"/>
  <c r="F878" i="222"/>
  <c r="G878" i="222" s="1"/>
  <c r="H878" i="222" s="1"/>
  <c r="F874" i="222"/>
  <c r="G874" i="222" s="1"/>
  <c r="H874" i="222" s="1"/>
  <c r="F879" i="222"/>
  <c r="G879" i="222" s="1"/>
  <c r="H879" i="222" s="1"/>
  <c r="F875" i="222"/>
  <c r="G875" i="222" s="1"/>
  <c r="H875" i="222" s="1"/>
  <c r="F871" i="222"/>
  <c r="G871" i="222" s="1"/>
  <c r="H871" i="222" s="1"/>
  <c r="F880" i="222"/>
  <c r="G880" i="222" s="1"/>
  <c r="H880" i="222" s="1"/>
  <c r="F876" i="222"/>
  <c r="G876" i="222" s="1"/>
  <c r="H876" i="222" s="1"/>
  <c r="F872" i="222"/>
  <c r="G872" i="222" s="1"/>
  <c r="H872" i="222" s="1"/>
  <c r="F881" i="222"/>
  <c r="G881" i="222" s="1"/>
  <c r="H881" i="222" s="1"/>
  <c r="F877" i="222"/>
  <c r="G877" i="222" s="1"/>
  <c r="H877" i="222" s="1"/>
  <c r="F873" i="222"/>
  <c r="G873" i="222" s="1"/>
  <c r="H873" i="222" s="1"/>
  <c r="F838" i="222"/>
  <c r="G838" i="222" s="1"/>
  <c r="H838" i="222" s="1"/>
  <c r="F834" i="222"/>
  <c r="G834" i="222" s="1"/>
  <c r="H834" i="222" s="1"/>
  <c r="F829" i="222"/>
  <c r="G829" i="222" s="1"/>
  <c r="H829" i="222" s="1"/>
  <c r="F835" i="222"/>
  <c r="G835" i="222" s="1"/>
  <c r="H835" i="222" s="1"/>
  <c r="F830" i="222"/>
  <c r="G830" i="222" s="1"/>
  <c r="H830" i="222" s="1"/>
  <c r="F836" i="222"/>
  <c r="G836" i="222" s="1"/>
  <c r="H836" i="222" s="1"/>
  <c r="F832" i="222"/>
  <c r="G832" i="222" s="1"/>
  <c r="H832" i="222" s="1"/>
  <c r="F837" i="222"/>
  <c r="G837" i="222" s="1"/>
  <c r="H837" i="222" s="1"/>
  <c r="F833" i="222"/>
  <c r="G833" i="222" s="1"/>
  <c r="H833" i="222" s="1"/>
  <c r="F828" i="222"/>
  <c r="G828" i="222" s="1"/>
  <c r="H828" i="222" s="1"/>
  <c r="F796" i="222"/>
  <c r="G796" i="222" s="1"/>
  <c r="H796" i="222" s="1"/>
  <c r="F792" i="222"/>
  <c r="G792" i="222" s="1"/>
  <c r="H792" i="222" s="1"/>
  <c r="F791" i="222"/>
  <c r="G791" i="222" s="1"/>
  <c r="H791" i="222" s="1"/>
  <c r="F797" i="222"/>
  <c r="G797" i="222" s="1"/>
  <c r="H797" i="222" s="1"/>
  <c r="F793" i="222"/>
  <c r="G793" i="222" s="1"/>
  <c r="H793" i="222" s="1"/>
  <c r="F798" i="222"/>
  <c r="G798" i="222" s="1"/>
  <c r="H798" i="222" s="1"/>
  <c r="F794" i="222"/>
  <c r="G794" i="222" s="1"/>
  <c r="H794" i="222" s="1"/>
  <c r="F795" i="222"/>
  <c r="G795" i="222" s="1"/>
  <c r="H795" i="222" s="1"/>
  <c r="F737" i="222"/>
  <c r="G737" i="222" s="1"/>
  <c r="H737" i="222" s="1"/>
  <c r="F738" i="222"/>
  <c r="G738" i="222" s="1"/>
  <c r="H738" i="222" s="1"/>
  <c r="F739" i="222"/>
  <c r="G739" i="222" s="1"/>
  <c r="H739" i="222" s="1"/>
  <c r="F735" i="222"/>
  <c r="G735" i="222" s="1"/>
  <c r="H735" i="222" s="1"/>
  <c r="F736" i="222"/>
  <c r="G736" i="222" s="1"/>
  <c r="H736" i="222" s="1"/>
  <c r="F708" i="222"/>
  <c r="G708" i="222" s="1"/>
  <c r="H708" i="222" s="1"/>
  <c r="F704" i="222"/>
  <c r="G704" i="222" s="1"/>
  <c r="H704" i="222" s="1"/>
  <c r="F700" i="222"/>
  <c r="G700" i="222" s="1"/>
  <c r="H700" i="222" s="1"/>
  <c r="F696" i="222"/>
  <c r="G696" i="222" s="1"/>
  <c r="H696" i="222" s="1"/>
  <c r="F691" i="222"/>
  <c r="G691" i="222" s="1"/>
  <c r="H691" i="222" s="1"/>
  <c r="F687" i="222"/>
  <c r="G687" i="222" s="1"/>
  <c r="H687" i="222" s="1"/>
  <c r="F683" i="222"/>
  <c r="G683" i="222" s="1"/>
  <c r="H683" i="222" s="1"/>
  <c r="F679" i="222"/>
  <c r="G679" i="222" s="1"/>
  <c r="H679" i="222" s="1"/>
  <c r="F675" i="222"/>
  <c r="G675" i="222" s="1"/>
  <c r="H675" i="222" s="1"/>
  <c r="F705" i="222"/>
  <c r="G705" i="222" s="1"/>
  <c r="H705" i="222" s="1"/>
  <c r="F697" i="222"/>
  <c r="G697" i="222" s="1"/>
  <c r="H697" i="222" s="1"/>
  <c r="F680" i="222"/>
  <c r="G680" i="222" s="1"/>
  <c r="H680" i="222" s="1"/>
  <c r="F676" i="222"/>
  <c r="G676" i="222" s="1"/>
  <c r="H676" i="222" s="1"/>
  <c r="F682" i="222"/>
  <c r="G682" i="222" s="1"/>
  <c r="H682" i="222" s="1"/>
  <c r="F678" i="222"/>
  <c r="G678" i="222" s="1"/>
  <c r="H678" i="222" s="1"/>
  <c r="F674" i="222"/>
  <c r="G674" i="222" s="1"/>
  <c r="H674" i="222" s="1"/>
  <c r="F709" i="222"/>
  <c r="G709" i="222" s="1"/>
  <c r="H709" i="222" s="1"/>
  <c r="F701" i="222"/>
  <c r="G701" i="222" s="1"/>
  <c r="H701" i="222" s="1"/>
  <c r="F693" i="222"/>
  <c r="G693" i="222" s="1"/>
  <c r="H693" i="222" s="1"/>
  <c r="F688" i="222"/>
  <c r="G688" i="222" s="1"/>
  <c r="H688" i="222" s="1"/>
  <c r="F684" i="222"/>
  <c r="G684" i="222" s="1"/>
  <c r="H684" i="222" s="1"/>
  <c r="F710" i="222"/>
  <c r="G710" i="222" s="1"/>
  <c r="H710" i="222" s="1"/>
  <c r="F706" i="222"/>
  <c r="G706" i="222" s="1"/>
  <c r="H706" i="222" s="1"/>
  <c r="F702" i="222"/>
  <c r="G702" i="222" s="1"/>
  <c r="H702" i="222" s="1"/>
  <c r="F698" i="222"/>
  <c r="G698" i="222" s="1"/>
  <c r="H698" i="222" s="1"/>
  <c r="F694" i="222"/>
  <c r="G694" i="222" s="1"/>
  <c r="H694" i="222" s="1"/>
  <c r="F689" i="222"/>
  <c r="G689" i="222" s="1"/>
  <c r="H689" i="222" s="1"/>
  <c r="F685" i="222"/>
  <c r="G685" i="222" s="1"/>
  <c r="H685" i="222" s="1"/>
  <c r="F681" i="222"/>
  <c r="G681" i="222" s="1"/>
  <c r="H681" i="222" s="1"/>
  <c r="F677" i="222"/>
  <c r="G677" i="222" s="1"/>
  <c r="H677" i="222" s="1"/>
  <c r="F673" i="222"/>
  <c r="G673" i="222" s="1"/>
  <c r="H673" i="222" s="1"/>
  <c r="F707" i="222"/>
  <c r="G707" i="222" s="1"/>
  <c r="H707" i="222" s="1"/>
  <c r="F703" i="222"/>
  <c r="G703" i="222" s="1"/>
  <c r="H703" i="222" s="1"/>
  <c r="F699" i="222"/>
  <c r="G699" i="222" s="1"/>
  <c r="H699" i="222" s="1"/>
  <c r="F695" i="222"/>
  <c r="G695" i="222" s="1"/>
  <c r="H695" i="222" s="1"/>
  <c r="F690" i="222"/>
  <c r="G690" i="222" s="1"/>
  <c r="H690" i="222" s="1"/>
  <c r="F686" i="222"/>
  <c r="G686" i="222" s="1"/>
  <c r="H686" i="222" s="1"/>
  <c r="F608" i="222"/>
  <c r="G608" i="222" s="1"/>
  <c r="H608" i="222" s="1"/>
  <c r="F604" i="222"/>
  <c r="G604" i="222" s="1"/>
  <c r="H604" i="222" s="1"/>
  <c r="F600" i="222"/>
  <c r="G600" i="222" s="1"/>
  <c r="H600" i="222" s="1"/>
  <c r="F596" i="222"/>
  <c r="G596" i="222" s="1"/>
  <c r="H596" i="222" s="1"/>
  <c r="F592" i="222"/>
  <c r="G592" i="222" s="1"/>
  <c r="H592" i="222" s="1"/>
  <c r="F607" i="222"/>
  <c r="G607" i="222" s="1"/>
  <c r="H607" i="222" s="1"/>
  <c r="F609" i="222"/>
  <c r="G609" i="222" s="1"/>
  <c r="H609" i="222" s="1"/>
  <c r="F605" i="222"/>
  <c r="G605" i="222" s="1"/>
  <c r="H605" i="222" s="1"/>
  <c r="F601" i="222"/>
  <c r="G601" i="222" s="1"/>
  <c r="H601" i="222" s="1"/>
  <c r="F597" i="222"/>
  <c r="G597" i="222" s="1"/>
  <c r="H597" i="222" s="1"/>
  <c r="F593" i="222"/>
  <c r="G593" i="222" s="1"/>
  <c r="H593" i="222" s="1"/>
  <c r="F589" i="222"/>
  <c r="G589" i="222" s="1"/>
  <c r="H589" i="222" s="1"/>
  <c r="F603" i="222"/>
  <c r="G603" i="222" s="1"/>
  <c r="H603" i="222" s="1"/>
  <c r="F599" i="222"/>
  <c r="G599" i="222" s="1"/>
  <c r="H599" i="222" s="1"/>
  <c r="F595" i="222"/>
  <c r="G595" i="222" s="1"/>
  <c r="H595" i="222" s="1"/>
  <c r="F591" i="222"/>
  <c r="G591" i="222" s="1"/>
  <c r="H591" i="222" s="1"/>
  <c r="F606" i="222"/>
  <c r="G606" i="222" s="1"/>
  <c r="H606" i="222" s="1"/>
  <c r="F602" i="222"/>
  <c r="G602" i="222" s="1"/>
  <c r="H602" i="222" s="1"/>
  <c r="F598" i="222"/>
  <c r="G598" i="222" s="1"/>
  <c r="H598" i="222" s="1"/>
  <c r="F594" i="222"/>
  <c r="G594" i="222" s="1"/>
  <c r="H594" i="222" s="1"/>
  <c r="F590" i="222"/>
  <c r="G590" i="222" s="1"/>
  <c r="H590" i="222" s="1"/>
  <c r="F541" i="222"/>
  <c r="G541" i="222" s="1"/>
  <c r="H541" i="222" s="1"/>
  <c r="F537" i="222"/>
  <c r="G537" i="222" s="1"/>
  <c r="H537" i="222" s="1"/>
  <c r="F533" i="222"/>
  <c r="G533" i="222" s="1"/>
  <c r="H533" i="222" s="1"/>
  <c r="F528" i="222"/>
  <c r="G528" i="222" s="1"/>
  <c r="H528" i="222" s="1"/>
  <c r="F524" i="222"/>
  <c r="G524" i="222" s="1"/>
  <c r="H524" i="222" s="1"/>
  <c r="F520" i="222"/>
  <c r="G520" i="222" s="1"/>
  <c r="H520" i="222" s="1"/>
  <c r="F516" i="222"/>
  <c r="G516" i="222" s="1"/>
  <c r="H516" i="222" s="1"/>
  <c r="F511" i="222"/>
  <c r="G511" i="222" s="1"/>
  <c r="H511" i="222" s="1"/>
  <c r="F507" i="222"/>
  <c r="G507" i="222" s="1"/>
  <c r="H507" i="222" s="1"/>
  <c r="F503" i="222"/>
  <c r="G503" i="222" s="1"/>
  <c r="H503" i="222" s="1"/>
  <c r="F499" i="222"/>
  <c r="G499" i="222" s="1"/>
  <c r="H499" i="222" s="1"/>
  <c r="F495" i="222"/>
  <c r="G495" i="222" s="1"/>
  <c r="H495" i="222" s="1"/>
  <c r="F491" i="222"/>
  <c r="G491" i="222" s="1"/>
  <c r="H491" i="222" s="1"/>
  <c r="F487" i="222"/>
  <c r="G487" i="222" s="1"/>
  <c r="H487" i="222" s="1"/>
  <c r="F483" i="222"/>
  <c r="G483" i="222" s="1"/>
  <c r="H483" i="222" s="1"/>
  <c r="F479" i="222"/>
  <c r="G479" i="222" s="1"/>
  <c r="H479" i="222" s="1"/>
  <c r="F475" i="222"/>
  <c r="G475" i="222" s="1"/>
  <c r="H475" i="222" s="1"/>
  <c r="F471" i="222"/>
  <c r="G471" i="222" s="1"/>
  <c r="H471" i="222" s="1"/>
  <c r="F467" i="222"/>
  <c r="G467" i="222" s="1"/>
  <c r="H467" i="222" s="1"/>
  <c r="F463" i="222"/>
  <c r="G463" i="222" s="1"/>
  <c r="H463" i="222" s="1"/>
  <c r="F459" i="222"/>
  <c r="G459" i="222" s="1"/>
  <c r="H459" i="222" s="1"/>
  <c r="F455" i="222"/>
  <c r="G455" i="222" s="1"/>
  <c r="H455" i="222" s="1"/>
  <c r="F451" i="222"/>
  <c r="G451" i="222" s="1"/>
  <c r="H451" i="222" s="1"/>
  <c r="F447" i="222"/>
  <c r="G447" i="222" s="1"/>
  <c r="H447" i="222" s="1"/>
  <c r="F442" i="222"/>
  <c r="G442" i="222" s="1"/>
  <c r="H442" i="222" s="1"/>
  <c r="F540" i="222"/>
  <c r="G540" i="222" s="1"/>
  <c r="H540" i="222" s="1"/>
  <c r="F536" i="222"/>
  <c r="G536" i="222" s="1"/>
  <c r="H536" i="222" s="1"/>
  <c r="F531" i="222"/>
  <c r="G531" i="222" s="1"/>
  <c r="H531" i="222" s="1"/>
  <c r="F510" i="222"/>
  <c r="G510" i="222" s="1"/>
  <c r="H510" i="222" s="1"/>
  <c r="F542" i="222"/>
  <c r="G542" i="222" s="1"/>
  <c r="H542" i="222" s="1"/>
  <c r="F538" i="222"/>
  <c r="G538" i="222" s="1"/>
  <c r="H538" i="222" s="1"/>
  <c r="F534" i="222"/>
  <c r="G534" i="222" s="1"/>
  <c r="H534" i="222" s="1"/>
  <c r="F529" i="222"/>
  <c r="G529" i="222" s="1"/>
  <c r="H529" i="222" s="1"/>
  <c r="F525" i="222"/>
  <c r="G525" i="222" s="1"/>
  <c r="H525" i="222" s="1"/>
  <c r="F521" i="222"/>
  <c r="G521" i="222" s="1"/>
  <c r="H521" i="222" s="1"/>
  <c r="F517" i="222"/>
  <c r="G517" i="222" s="1"/>
  <c r="H517" i="222" s="1"/>
  <c r="F512" i="222"/>
  <c r="G512" i="222" s="1"/>
  <c r="H512" i="222" s="1"/>
  <c r="F508" i="222"/>
  <c r="G508" i="222" s="1"/>
  <c r="H508" i="222" s="1"/>
  <c r="F504" i="222"/>
  <c r="G504" i="222" s="1"/>
  <c r="H504" i="222" s="1"/>
  <c r="F500" i="222"/>
  <c r="G500" i="222" s="1"/>
  <c r="H500" i="222" s="1"/>
  <c r="F496" i="222"/>
  <c r="G496" i="222" s="1"/>
  <c r="H496" i="222" s="1"/>
  <c r="F492" i="222"/>
  <c r="G492" i="222" s="1"/>
  <c r="H492" i="222" s="1"/>
  <c r="F488" i="222"/>
  <c r="G488" i="222" s="1"/>
  <c r="H488" i="222" s="1"/>
  <c r="F484" i="222"/>
  <c r="G484" i="222" s="1"/>
  <c r="H484" i="222" s="1"/>
  <c r="F480" i="222"/>
  <c r="G480" i="222" s="1"/>
  <c r="H480" i="222" s="1"/>
  <c r="F476" i="222"/>
  <c r="G476" i="222" s="1"/>
  <c r="H476" i="222" s="1"/>
  <c r="F472" i="222"/>
  <c r="G472" i="222" s="1"/>
  <c r="H472" i="222" s="1"/>
  <c r="F468" i="222"/>
  <c r="G468" i="222" s="1"/>
  <c r="H468" i="222" s="1"/>
  <c r="F464" i="222"/>
  <c r="G464" i="222" s="1"/>
  <c r="H464" i="222" s="1"/>
  <c r="F460" i="222"/>
  <c r="G460" i="222" s="1"/>
  <c r="H460" i="222" s="1"/>
  <c r="F456" i="222"/>
  <c r="G456" i="222" s="1"/>
  <c r="H456" i="222" s="1"/>
  <c r="F452" i="222"/>
  <c r="G452" i="222" s="1"/>
  <c r="H452" i="222" s="1"/>
  <c r="F448" i="222"/>
  <c r="G448" i="222" s="1"/>
  <c r="H448" i="222" s="1"/>
  <c r="F444" i="222"/>
  <c r="G444" i="222" s="1"/>
  <c r="H444" i="222" s="1"/>
  <c r="F527" i="222"/>
  <c r="G527" i="222" s="1"/>
  <c r="H527" i="222" s="1"/>
  <c r="F523" i="222"/>
  <c r="G523" i="222" s="1"/>
  <c r="H523" i="222" s="1"/>
  <c r="F519" i="222"/>
  <c r="G519" i="222" s="1"/>
  <c r="H519" i="222" s="1"/>
  <c r="F514" i="222"/>
  <c r="G514" i="222" s="1"/>
  <c r="H514" i="222" s="1"/>
  <c r="F543" i="222"/>
  <c r="G543" i="222" s="1"/>
  <c r="H543" i="222" s="1"/>
  <c r="F539" i="222"/>
  <c r="G539" i="222" s="1"/>
  <c r="H539" i="222" s="1"/>
  <c r="F535" i="222"/>
  <c r="G535" i="222" s="1"/>
  <c r="H535" i="222" s="1"/>
  <c r="F530" i="222"/>
  <c r="G530" i="222" s="1"/>
  <c r="H530" i="222" s="1"/>
  <c r="F526" i="222"/>
  <c r="G526" i="222" s="1"/>
  <c r="H526" i="222" s="1"/>
  <c r="F522" i="222"/>
  <c r="G522" i="222" s="1"/>
  <c r="H522" i="222" s="1"/>
  <c r="F518" i="222"/>
  <c r="G518" i="222" s="1"/>
  <c r="H518" i="222" s="1"/>
  <c r="F513" i="222"/>
  <c r="G513" i="222" s="1"/>
  <c r="H513" i="222" s="1"/>
  <c r="F509" i="222"/>
  <c r="G509" i="222" s="1"/>
  <c r="H509" i="222" s="1"/>
  <c r="F505" i="222"/>
  <c r="G505" i="222" s="1"/>
  <c r="H505" i="222" s="1"/>
  <c r="F501" i="222"/>
  <c r="G501" i="222" s="1"/>
  <c r="H501" i="222" s="1"/>
  <c r="F497" i="222"/>
  <c r="G497" i="222" s="1"/>
  <c r="H497" i="222" s="1"/>
  <c r="F493" i="222"/>
  <c r="G493" i="222" s="1"/>
  <c r="H493" i="222" s="1"/>
  <c r="F489" i="222"/>
  <c r="G489" i="222" s="1"/>
  <c r="H489" i="222" s="1"/>
  <c r="F485" i="222"/>
  <c r="G485" i="222" s="1"/>
  <c r="H485" i="222" s="1"/>
  <c r="F481" i="222"/>
  <c r="G481" i="222" s="1"/>
  <c r="H481" i="222" s="1"/>
  <c r="F477" i="222"/>
  <c r="G477" i="222" s="1"/>
  <c r="H477" i="222" s="1"/>
  <c r="F473" i="222"/>
  <c r="G473" i="222" s="1"/>
  <c r="H473" i="222" s="1"/>
  <c r="F469" i="222"/>
  <c r="G469" i="222" s="1"/>
  <c r="H469" i="222" s="1"/>
  <c r="F465" i="222"/>
  <c r="G465" i="222" s="1"/>
  <c r="H465" i="222" s="1"/>
  <c r="F461" i="222"/>
  <c r="G461" i="222" s="1"/>
  <c r="H461" i="222" s="1"/>
  <c r="F457" i="222"/>
  <c r="G457" i="222" s="1"/>
  <c r="H457" i="222" s="1"/>
  <c r="F453" i="222"/>
  <c r="G453" i="222" s="1"/>
  <c r="H453" i="222" s="1"/>
  <c r="F449" i="222"/>
  <c r="G449" i="222" s="1"/>
  <c r="H449" i="222" s="1"/>
  <c r="F445" i="222"/>
  <c r="G445" i="222" s="1"/>
  <c r="H445" i="222" s="1"/>
  <c r="F498" i="222"/>
  <c r="G498" i="222" s="1"/>
  <c r="H498" i="222" s="1"/>
  <c r="F482" i="222"/>
  <c r="G482" i="222" s="1"/>
  <c r="H482" i="222" s="1"/>
  <c r="F466" i="222"/>
  <c r="G466" i="222" s="1"/>
  <c r="H466" i="222" s="1"/>
  <c r="F450" i="222"/>
  <c r="G450" i="222" s="1"/>
  <c r="H450" i="222" s="1"/>
  <c r="F490" i="222"/>
  <c r="G490" i="222" s="1"/>
  <c r="H490" i="222" s="1"/>
  <c r="F474" i="222"/>
  <c r="G474" i="222" s="1"/>
  <c r="H474" i="222" s="1"/>
  <c r="F494" i="222"/>
  <c r="G494" i="222" s="1"/>
  <c r="H494" i="222" s="1"/>
  <c r="F502" i="222"/>
  <c r="G502" i="222" s="1"/>
  <c r="H502" i="222" s="1"/>
  <c r="F486" i="222"/>
  <c r="G486" i="222" s="1"/>
  <c r="H486" i="222" s="1"/>
  <c r="F470" i="222"/>
  <c r="G470" i="222" s="1"/>
  <c r="H470" i="222" s="1"/>
  <c r="F454" i="222"/>
  <c r="G454" i="222" s="1"/>
  <c r="H454" i="222" s="1"/>
  <c r="F506" i="222"/>
  <c r="G506" i="222" s="1"/>
  <c r="H506" i="222" s="1"/>
  <c r="F458" i="222"/>
  <c r="G458" i="222" s="1"/>
  <c r="H458" i="222" s="1"/>
  <c r="F478" i="222"/>
  <c r="G478" i="222" s="1"/>
  <c r="H478" i="222" s="1"/>
  <c r="F462" i="222"/>
  <c r="G462" i="222" s="1"/>
  <c r="H462" i="222" s="1"/>
  <c r="F446" i="222"/>
  <c r="G446" i="222" s="1"/>
  <c r="H446" i="222" s="1"/>
  <c r="F312" i="222"/>
  <c r="G312" i="222" s="1"/>
  <c r="H312" i="222" s="1"/>
  <c r="F308" i="222"/>
  <c r="G308" i="222" s="1"/>
  <c r="H308" i="222" s="1"/>
  <c r="F304" i="222"/>
  <c r="G304" i="222" s="1"/>
  <c r="H304" i="222" s="1"/>
  <c r="F300" i="222"/>
  <c r="G300" i="222" s="1"/>
  <c r="H300" i="222" s="1"/>
  <c r="F296" i="222"/>
  <c r="G296" i="222" s="1"/>
  <c r="H296" i="222" s="1"/>
  <c r="F292" i="222"/>
  <c r="G292" i="222" s="1"/>
  <c r="H292" i="222" s="1"/>
  <c r="F288" i="222"/>
  <c r="G288" i="222" s="1"/>
  <c r="H288" i="222" s="1"/>
  <c r="F284" i="222"/>
  <c r="G284" i="222" s="1"/>
  <c r="H284" i="222" s="1"/>
  <c r="F280" i="222"/>
  <c r="G280" i="222" s="1"/>
  <c r="H280" i="222" s="1"/>
  <c r="F276" i="222"/>
  <c r="G276" i="222" s="1"/>
  <c r="H276" i="222" s="1"/>
  <c r="F272" i="222"/>
  <c r="G272" i="222" s="1"/>
  <c r="H272" i="222" s="1"/>
  <c r="F268" i="222"/>
  <c r="G268" i="222" s="1"/>
  <c r="H268" i="222" s="1"/>
  <c r="F264" i="222"/>
  <c r="G264" i="222" s="1"/>
  <c r="H264" i="222" s="1"/>
  <c r="F260" i="222"/>
  <c r="G260" i="222" s="1"/>
  <c r="H260" i="222" s="1"/>
  <c r="F256" i="222"/>
  <c r="G256" i="222" s="1"/>
  <c r="H256" i="222" s="1"/>
  <c r="F252" i="222"/>
  <c r="G252" i="222" s="1"/>
  <c r="H252" i="222" s="1"/>
  <c r="F248" i="222"/>
  <c r="G248" i="222" s="1"/>
  <c r="H248" i="222" s="1"/>
  <c r="F244" i="222"/>
  <c r="G244" i="222" s="1"/>
  <c r="H244" i="222" s="1"/>
  <c r="F307" i="222"/>
  <c r="G307" i="222" s="1"/>
  <c r="H307" i="222" s="1"/>
  <c r="F303" i="222"/>
  <c r="G303" i="222" s="1"/>
  <c r="H303" i="222" s="1"/>
  <c r="F295" i="222"/>
  <c r="G295" i="222" s="1"/>
  <c r="H295" i="222" s="1"/>
  <c r="F291" i="222"/>
  <c r="G291" i="222" s="1"/>
  <c r="H291" i="222" s="1"/>
  <c r="F271" i="222"/>
  <c r="G271" i="222" s="1"/>
  <c r="H271" i="222" s="1"/>
  <c r="F267" i="222"/>
  <c r="G267" i="222" s="1"/>
  <c r="H267" i="222" s="1"/>
  <c r="F313" i="222"/>
  <c r="G313" i="222" s="1"/>
  <c r="H313" i="222" s="1"/>
  <c r="F309" i="222"/>
  <c r="G309" i="222" s="1"/>
  <c r="H309" i="222" s="1"/>
  <c r="F305" i="222"/>
  <c r="G305" i="222" s="1"/>
  <c r="H305" i="222" s="1"/>
  <c r="F301" i="222"/>
  <c r="G301" i="222" s="1"/>
  <c r="H301" i="222" s="1"/>
  <c r="F297" i="222"/>
  <c r="G297" i="222" s="1"/>
  <c r="H297" i="222" s="1"/>
  <c r="F293" i="222"/>
  <c r="G293" i="222" s="1"/>
  <c r="H293" i="222" s="1"/>
  <c r="F289" i="222"/>
  <c r="G289" i="222" s="1"/>
  <c r="H289" i="222" s="1"/>
  <c r="F285" i="222"/>
  <c r="G285" i="222" s="1"/>
  <c r="H285" i="222" s="1"/>
  <c r="F281" i="222"/>
  <c r="G281" i="222" s="1"/>
  <c r="H281" i="222" s="1"/>
  <c r="F277" i="222"/>
  <c r="G277" i="222" s="1"/>
  <c r="H277" i="222" s="1"/>
  <c r="F273" i="222"/>
  <c r="G273" i="222" s="1"/>
  <c r="H273" i="222" s="1"/>
  <c r="F269" i="222"/>
  <c r="G269" i="222" s="1"/>
  <c r="H269" i="222" s="1"/>
  <c r="F265" i="222"/>
  <c r="G265" i="222" s="1"/>
  <c r="H265" i="222" s="1"/>
  <c r="F261" i="222"/>
  <c r="G261" i="222" s="1"/>
  <c r="H261" i="222" s="1"/>
  <c r="F257" i="222"/>
  <c r="G257" i="222" s="1"/>
  <c r="H257" i="222" s="1"/>
  <c r="F253" i="222"/>
  <c r="G253" i="222" s="1"/>
  <c r="H253" i="222" s="1"/>
  <c r="F249" i="222"/>
  <c r="G249" i="222" s="1"/>
  <c r="H249" i="222" s="1"/>
  <c r="F245" i="222"/>
  <c r="G245" i="222" s="1"/>
  <c r="H245" i="222" s="1"/>
  <c r="F311" i="222"/>
  <c r="G311" i="222" s="1"/>
  <c r="H311" i="222" s="1"/>
  <c r="F299" i="222"/>
  <c r="G299" i="222" s="1"/>
  <c r="H299" i="222" s="1"/>
  <c r="F287" i="222"/>
  <c r="G287" i="222" s="1"/>
  <c r="H287" i="222" s="1"/>
  <c r="F279" i="222"/>
  <c r="G279" i="222" s="1"/>
  <c r="H279" i="222" s="1"/>
  <c r="F275" i="222"/>
  <c r="G275" i="222" s="1"/>
  <c r="H275" i="222" s="1"/>
  <c r="F263" i="222"/>
  <c r="G263" i="222" s="1"/>
  <c r="H263" i="222" s="1"/>
  <c r="F259" i="222"/>
  <c r="G259" i="222" s="1"/>
  <c r="H259" i="222" s="1"/>
  <c r="F314" i="222"/>
  <c r="G314" i="222" s="1"/>
  <c r="H314" i="222" s="1"/>
  <c r="F310" i="222"/>
  <c r="G310" i="222" s="1"/>
  <c r="H310" i="222" s="1"/>
  <c r="F306" i="222"/>
  <c r="G306" i="222" s="1"/>
  <c r="H306" i="222" s="1"/>
  <c r="F302" i="222"/>
  <c r="G302" i="222" s="1"/>
  <c r="H302" i="222" s="1"/>
  <c r="F298" i="222"/>
  <c r="G298" i="222" s="1"/>
  <c r="H298" i="222" s="1"/>
  <c r="F294" i="222"/>
  <c r="G294" i="222" s="1"/>
  <c r="H294" i="222" s="1"/>
  <c r="F290" i="222"/>
  <c r="G290" i="222" s="1"/>
  <c r="H290" i="222" s="1"/>
  <c r="F286" i="222"/>
  <c r="G286" i="222" s="1"/>
  <c r="H286" i="222" s="1"/>
  <c r="F282" i="222"/>
  <c r="G282" i="222" s="1"/>
  <c r="H282" i="222" s="1"/>
  <c r="F278" i="222"/>
  <c r="G278" i="222" s="1"/>
  <c r="H278" i="222" s="1"/>
  <c r="F274" i="222"/>
  <c r="G274" i="222" s="1"/>
  <c r="H274" i="222" s="1"/>
  <c r="F270" i="222"/>
  <c r="G270" i="222" s="1"/>
  <c r="H270" i="222" s="1"/>
  <c r="F266" i="222"/>
  <c r="G266" i="222" s="1"/>
  <c r="H266" i="222" s="1"/>
  <c r="F262" i="222"/>
  <c r="G262" i="222" s="1"/>
  <c r="H262" i="222" s="1"/>
  <c r="F258" i="222"/>
  <c r="G258" i="222" s="1"/>
  <c r="H258" i="222" s="1"/>
  <c r="F254" i="222"/>
  <c r="G254" i="222" s="1"/>
  <c r="H254" i="222" s="1"/>
  <c r="F250" i="222"/>
  <c r="G250" i="222" s="1"/>
  <c r="H250" i="222" s="1"/>
  <c r="F246" i="222"/>
  <c r="G246" i="222" s="1"/>
  <c r="H246" i="222" s="1"/>
  <c r="F283" i="222"/>
  <c r="G283" i="222" s="1"/>
  <c r="H283" i="222" s="1"/>
  <c r="F255" i="222"/>
  <c r="G255" i="222" s="1"/>
  <c r="H255" i="222" s="1"/>
  <c r="F251" i="222"/>
  <c r="G251" i="222" s="1"/>
  <c r="H251" i="222" s="1"/>
  <c r="F247" i="222"/>
  <c r="G247" i="222" s="1"/>
  <c r="H247" i="222" s="1"/>
  <c r="F2524" i="15"/>
  <c r="G2524" i="15" s="1"/>
  <c r="H2524" i="15" s="1"/>
  <c r="F2520" i="15"/>
  <c r="G2520" i="15" s="1"/>
  <c r="H2520" i="15" s="1"/>
  <c r="F2516" i="15"/>
  <c r="G2516" i="15" s="1"/>
  <c r="H2516" i="15" s="1"/>
  <c r="F2511" i="15"/>
  <c r="G2511" i="15" s="1"/>
  <c r="H2511" i="15" s="1"/>
  <c r="F2507" i="15"/>
  <c r="G2507" i="15" s="1"/>
  <c r="H2507" i="15" s="1"/>
  <c r="F2503" i="15"/>
  <c r="G2503" i="15" s="1"/>
  <c r="H2503" i="15" s="1"/>
  <c r="F2499" i="15"/>
  <c r="G2499" i="15" s="1"/>
  <c r="H2499" i="15" s="1"/>
  <c r="F2493" i="15"/>
  <c r="G2493" i="15" s="1"/>
  <c r="H2493" i="15" s="1"/>
  <c r="F2489" i="15"/>
  <c r="G2489" i="15" s="1"/>
  <c r="H2489" i="15" s="1"/>
  <c r="F2485" i="15"/>
  <c r="G2485" i="15" s="1"/>
  <c r="H2485" i="15" s="1"/>
  <c r="F2481" i="15"/>
  <c r="G2481" i="15" s="1"/>
  <c r="H2481" i="15" s="1"/>
  <c r="F2477" i="15"/>
  <c r="G2477" i="15" s="1"/>
  <c r="H2477" i="15" s="1"/>
  <c r="F2473" i="15"/>
  <c r="G2473" i="15" s="1"/>
  <c r="H2473" i="15" s="1"/>
  <c r="F2469" i="15"/>
  <c r="G2469" i="15" s="1"/>
  <c r="H2469" i="15" s="1"/>
  <c r="F2465" i="15"/>
  <c r="G2465" i="15" s="1"/>
  <c r="H2465" i="15" s="1"/>
  <c r="F2460" i="15"/>
  <c r="G2460" i="15" s="1"/>
  <c r="H2460" i="15" s="1"/>
  <c r="F2456" i="15"/>
  <c r="G2456" i="15" s="1"/>
  <c r="H2456" i="15" s="1"/>
  <c r="F2452" i="15"/>
  <c r="G2452" i="15" s="1"/>
  <c r="H2452" i="15" s="1"/>
  <c r="F2526" i="15"/>
  <c r="G2526" i="15" s="1"/>
  <c r="H2526" i="15" s="1"/>
  <c r="F2522" i="15"/>
  <c r="G2522" i="15" s="1"/>
  <c r="H2522" i="15" s="1"/>
  <c r="F2518" i="15"/>
  <c r="G2518" i="15" s="1"/>
  <c r="H2518" i="15" s="1"/>
  <c r="F2514" i="15"/>
  <c r="G2514" i="15" s="1"/>
  <c r="H2514" i="15" s="1"/>
  <c r="F2509" i="15"/>
  <c r="G2509" i="15" s="1"/>
  <c r="H2509" i="15" s="1"/>
  <c r="F2505" i="15"/>
  <c r="G2505" i="15" s="1"/>
  <c r="H2505" i="15" s="1"/>
  <c r="F2501" i="15"/>
  <c r="G2501" i="15" s="1"/>
  <c r="H2501" i="15" s="1"/>
  <c r="F2497" i="15"/>
  <c r="G2497" i="15" s="1"/>
  <c r="H2497" i="15" s="1"/>
  <c r="F2491" i="15"/>
  <c r="G2491" i="15" s="1"/>
  <c r="H2491" i="15" s="1"/>
  <c r="F2487" i="15"/>
  <c r="G2487" i="15" s="1"/>
  <c r="H2487" i="15" s="1"/>
  <c r="F2483" i="15"/>
  <c r="G2483" i="15" s="1"/>
  <c r="H2483" i="15" s="1"/>
  <c r="F2479" i="15"/>
  <c r="G2479" i="15" s="1"/>
  <c r="H2479" i="15" s="1"/>
  <c r="F2475" i="15"/>
  <c r="G2475" i="15" s="1"/>
  <c r="H2475" i="15" s="1"/>
  <c r="F2471" i="15"/>
  <c r="G2471" i="15" s="1"/>
  <c r="H2471" i="15" s="1"/>
  <c r="F2467" i="15"/>
  <c r="G2467" i="15" s="1"/>
  <c r="H2467" i="15" s="1"/>
  <c r="F2463" i="15"/>
  <c r="G2463" i="15" s="1"/>
  <c r="H2463" i="15" s="1"/>
  <c r="F2458" i="15"/>
  <c r="G2458" i="15" s="1"/>
  <c r="H2458" i="15" s="1"/>
  <c r="F2454" i="15"/>
  <c r="G2454" i="15" s="1"/>
  <c r="H2454" i="15" s="1"/>
  <c r="F2523" i="15"/>
  <c r="G2523" i="15" s="1"/>
  <c r="H2523" i="15" s="1"/>
  <c r="F2519" i="15"/>
  <c r="G2519" i="15" s="1"/>
  <c r="H2519" i="15" s="1"/>
  <c r="F2515" i="15"/>
  <c r="G2515" i="15" s="1"/>
  <c r="H2515" i="15" s="1"/>
  <c r="F2510" i="15"/>
  <c r="G2510" i="15" s="1"/>
  <c r="H2510" i="15" s="1"/>
  <c r="F2506" i="15"/>
  <c r="G2506" i="15" s="1"/>
  <c r="H2506" i="15" s="1"/>
  <c r="F2502" i="15"/>
  <c r="G2502" i="15" s="1"/>
  <c r="H2502" i="15" s="1"/>
  <c r="F2498" i="15"/>
  <c r="G2498" i="15" s="1"/>
  <c r="H2498" i="15" s="1"/>
  <c r="F2492" i="15"/>
  <c r="G2492" i="15" s="1"/>
  <c r="H2492" i="15" s="1"/>
  <c r="F2488" i="15"/>
  <c r="G2488" i="15" s="1"/>
  <c r="H2488" i="15" s="1"/>
  <c r="F2484" i="15"/>
  <c r="G2484" i="15" s="1"/>
  <c r="H2484" i="15" s="1"/>
  <c r="F2521" i="15"/>
  <c r="G2521" i="15" s="1"/>
  <c r="H2521" i="15" s="1"/>
  <c r="F2504" i="15"/>
  <c r="G2504" i="15" s="1"/>
  <c r="H2504" i="15" s="1"/>
  <c r="F2486" i="15"/>
  <c r="G2486" i="15" s="1"/>
  <c r="H2486" i="15" s="1"/>
  <c r="F2476" i="15"/>
  <c r="G2476" i="15" s="1"/>
  <c r="H2476" i="15" s="1"/>
  <c r="F2468" i="15"/>
  <c r="G2468" i="15" s="1"/>
  <c r="H2468" i="15" s="1"/>
  <c r="F2459" i="15"/>
  <c r="G2459" i="15" s="1"/>
  <c r="H2459" i="15" s="1"/>
  <c r="F2451" i="15"/>
  <c r="G2451" i="15" s="1"/>
  <c r="H2451" i="15" s="1"/>
  <c r="F2525" i="15"/>
  <c r="G2525" i="15" s="1"/>
  <c r="H2525" i="15" s="1"/>
  <c r="F2508" i="15"/>
  <c r="G2508" i="15" s="1"/>
  <c r="H2508" i="15" s="1"/>
  <c r="F2490" i="15"/>
  <c r="G2490" i="15" s="1"/>
  <c r="H2490" i="15" s="1"/>
  <c r="F2478" i="15"/>
  <c r="G2478" i="15" s="1"/>
  <c r="H2478" i="15" s="1"/>
  <c r="F2470" i="15"/>
  <c r="G2470" i="15" s="1"/>
  <c r="H2470" i="15" s="1"/>
  <c r="F2462" i="15"/>
  <c r="G2462" i="15" s="1"/>
  <c r="H2462" i="15" s="1"/>
  <c r="F2453" i="15"/>
  <c r="G2453" i="15" s="1"/>
  <c r="H2453" i="15" s="1"/>
  <c r="F2512" i="15"/>
  <c r="G2512" i="15" s="1"/>
  <c r="H2512" i="15" s="1"/>
  <c r="F2496" i="15"/>
  <c r="G2496" i="15" s="1"/>
  <c r="H2496" i="15" s="1"/>
  <c r="F2480" i="15"/>
  <c r="G2480" i="15" s="1"/>
  <c r="H2480" i="15" s="1"/>
  <c r="F2472" i="15"/>
  <c r="G2472" i="15" s="1"/>
  <c r="H2472" i="15" s="1"/>
  <c r="F2464" i="15"/>
  <c r="G2464" i="15" s="1"/>
  <c r="H2464" i="15" s="1"/>
  <c r="F2455" i="15"/>
  <c r="G2455" i="15" s="1"/>
  <c r="H2455" i="15" s="1"/>
  <c r="F2517" i="15"/>
  <c r="G2517" i="15" s="1"/>
  <c r="H2517" i="15" s="1"/>
  <c r="F2500" i="15"/>
  <c r="G2500" i="15" s="1"/>
  <c r="H2500" i="15" s="1"/>
  <c r="F2482" i="15"/>
  <c r="G2482" i="15" s="1"/>
  <c r="H2482" i="15" s="1"/>
  <c r="F2474" i="15"/>
  <c r="G2474" i="15" s="1"/>
  <c r="H2474" i="15" s="1"/>
  <c r="F2466" i="15"/>
  <c r="G2466" i="15" s="1"/>
  <c r="H2466" i="15" s="1"/>
  <c r="F2457" i="15"/>
  <c r="G2457" i="15" s="1"/>
  <c r="H2457" i="15" s="1"/>
  <c r="F2268" i="15"/>
  <c r="G2268" i="15" s="1"/>
  <c r="H2268" i="15" s="1"/>
  <c r="F2264" i="15"/>
  <c r="G2264" i="15" s="1"/>
  <c r="H2264" i="15" s="1"/>
  <c r="F2260" i="15"/>
  <c r="G2260" i="15" s="1"/>
  <c r="H2260" i="15" s="1"/>
  <c r="F2256" i="15"/>
  <c r="G2256" i="15" s="1"/>
  <c r="H2256" i="15" s="1"/>
  <c r="F2252" i="15"/>
  <c r="G2252" i="15" s="1"/>
  <c r="H2252" i="15" s="1"/>
  <c r="F2248" i="15"/>
  <c r="G2248" i="15" s="1"/>
  <c r="H2248" i="15" s="1"/>
  <c r="F2244" i="15"/>
  <c r="G2244" i="15" s="1"/>
  <c r="H2244" i="15" s="1"/>
  <c r="F2240" i="15"/>
  <c r="G2240" i="15" s="1"/>
  <c r="H2240" i="15" s="1"/>
  <c r="F2236" i="15"/>
  <c r="G2236" i="15" s="1"/>
  <c r="H2236" i="15" s="1"/>
  <c r="F2232" i="15"/>
  <c r="G2232" i="15" s="1"/>
  <c r="H2232" i="15" s="1"/>
  <c r="F2227" i="15"/>
  <c r="G2227" i="15" s="1"/>
  <c r="H2227" i="15" s="1"/>
  <c r="F2223" i="15"/>
  <c r="G2223" i="15" s="1"/>
  <c r="H2223" i="15" s="1"/>
  <c r="F2219" i="15"/>
  <c r="G2219" i="15" s="1"/>
  <c r="H2219" i="15" s="1"/>
  <c r="F2215" i="15"/>
  <c r="G2215" i="15" s="1"/>
  <c r="H2215" i="15" s="1"/>
  <c r="F2211" i="15"/>
  <c r="G2211" i="15" s="1"/>
  <c r="H2211" i="15" s="1"/>
  <c r="F2207" i="15"/>
  <c r="G2207" i="15" s="1"/>
  <c r="H2207" i="15" s="1"/>
  <c r="F2203" i="15"/>
  <c r="G2203" i="15" s="1"/>
  <c r="H2203" i="15" s="1"/>
  <c r="F2199" i="15"/>
  <c r="G2199" i="15" s="1"/>
  <c r="H2199" i="15" s="1"/>
  <c r="F2195" i="15"/>
  <c r="G2195" i="15" s="1"/>
  <c r="H2195" i="15" s="1"/>
  <c r="F2262" i="15"/>
  <c r="G2262" i="15" s="1"/>
  <c r="H2262" i="15" s="1"/>
  <c r="F2250" i="15"/>
  <c r="G2250" i="15" s="1"/>
  <c r="H2250" i="15" s="1"/>
  <c r="F2242" i="15"/>
  <c r="G2242" i="15" s="1"/>
  <c r="H2242" i="15" s="1"/>
  <c r="F2234" i="15"/>
  <c r="G2234" i="15" s="1"/>
  <c r="H2234" i="15" s="1"/>
  <c r="F2230" i="15"/>
  <c r="G2230" i="15" s="1"/>
  <c r="H2230" i="15" s="1"/>
  <c r="F2221" i="15"/>
  <c r="G2221" i="15" s="1"/>
  <c r="H2221" i="15" s="1"/>
  <c r="F2213" i="15"/>
  <c r="G2213" i="15" s="1"/>
  <c r="H2213" i="15" s="1"/>
  <c r="F2205" i="15"/>
  <c r="G2205" i="15" s="1"/>
  <c r="H2205" i="15" s="1"/>
  <c r="F2269" i="15"/>
  <c r="G2269" i="15" s="1"/>
  <c r="H2269" i="15" s="1"/>
  <c r="F2265" i="15"/>
  <c r="G2265" i="15" s="1"/>
  <c r="H2265" i="15" s="1"/>
  <c r="F2261" i="15"/>
  <c r="G2261" i="15" s="1"/>
  <c r="H2261" i="15" s="1"/>
  <c r="F2257" i="15"/>
  <c r="G2257" i="15" s="1"/>
  <c r="H2257" i="15" s="1"/>
  <c r="F2253" i="15"/>
  <c r="G2253" i="15" s="1"/>
  <c r="H2253" i="15" s="1"/>
  <c r="F2249" i="15"/>
  <c r="G2249" i="15" s="1"/>
  <c r="H2249" i="15" s="1"/>
  <c r="F2245" i="15"/>
  <c r="G2245" i="15" s="1"/>
  <c r="H2245" i="15" s="1"/>
  <c r="F2241" i="15"/>
  <c r="G2241" i="15" s="1"/>
  <c r="H2241" i="15" s="1"/>
  <c r="F2237" i="15"/>
  <c r="G2237" i="15" s="1"/>
  <c r="H2237" i="15" s="1"/>
  <c r="F2233" i="15"/>
  <c r="G2233" i="15" s="1"/>
  <c r="H2233" i="15" s="1"/>
  <c r="F2229" i="15"/>
  <c r="G2229" i="15" s="1"/>
  <c r="H2229" i="15" s="1"/>
  <c r="F2224" i="15"/>
  <c r="G2224" i="15" s="1"/>
  <c r="H2224" i="15" s="1"/>
  <c r="F2220" i="15"/>
  <c r="G2220" i="15" s="1"/>
  <c r="H2220" i="15" s="1"/>
  <c r="F2216" i="15"/>
  <c r="G2216" i="15" s="1"/>
  <c r="H2216" i="15" s="1"/>
  <c r="F2212" i="15"/>
  <c r="G2212" i="15" s="1"/>
  <c r="H2212" i="15" s="1"/>
  <c r="F2208" i="15"/>
  <c r="G2208" i="15" s="1"/>
  <c r="H2208" i="15" s="1"/>
  <c r="F2204" i="15"/>
  <c r="G2204" i="15" s="1"/>
  <c r="H2204" i="15" s="1"/>
  <c r="F2200" i="15"/>
  <c r="G2200" i="15" s="1"/>
  <c r="H2200" i="15" s="1"/>
  <c r="F2196" i="15"/>
  <c r="G2196" i="15" s="1"/>
  <c r="H2196" i="15" s="1"/>
  <c r="F2270" i="15"/>
  <c r="G2270" i="15" s="1"/>
  <c r="H2270" i="15" s="1"/>
  <c r="F2266" i="15"/>
  <c r="G2266" i="15" s="1"/>
  <c r="H2266" i="15" s="1"/>
  <c r="F2258" i="15"/>
  <c r="G2258" i="15" s="1"/>
  <c r="H2258" i="15" s="1"/>
  <c r="F2254" i="15"/>
  <c r="G2254" i="15" s="1"/>
  <c r="H2254" i="15" s="1"/>
  <c r="F2246" i="15"/>
  <c r="G2246" i="15" s="1"/>
  <c r="H2246" i="15" s="1"/>
  <c r="F2238" i="15"/>
  <c r="G2238" i="15" s="1"/>
  <c r="H2238" i="15" s="1"/>
  <c r="F2225" i="15"/>
  <c r="G2225" i="15" s="1"/>
  <c r="H2225" i="15" s="1"/>
  <c r="F2217" i="15"/>
  <c r="G2217" i="15" s="1"/>
  <c r="H2217" i="15" s="1"/>
  <c r="F2209" i="15"/>
  <c r="G2209" i="15" s="1"/>
  <c r="H2209" i="15" s="1"/>
  <c r="F2201" i="15"/>
  <c r="G2201" i="15" s="1"/>
  <c r="H2201" i="15" s="1"/>
  <c r="F2259" i="15"/>
  <c r="G2259" i="15" s="1"/>
  <c r="H2259" i="15" s="1"/>
  <c r="F2243" i="15"/>
  <c r="G2243" i="15" s="1"/>
  <c r="H2243" i="15" s="1"/>
  <c r="F2226" i="15"/>
  <c r="G2226" i="15" s="1"/>
  <c r="H2226" i="15" s="1"/>
  <c r="F2210" i="15"/>
  <c r="G2210" i="15" s="1"/>
  <c r="H2210" i="15" s="1"/>
  <c r="F2263" i="15"/>
  <c r="G2263" i="15" s="1"/>
  <c r="H2263" i="15" s="1"/>
  <c r="F2247" i="15"/>
  <c r="G2247" i="15" s="1"/>
  <c r="H2247" i="15" s="1"/>
  <c r="F2231" i="15"/>
  <c r="G2231" i="15" s="1"/>
  <c r="H2231" i="15" s="1"/>
  <c r="F2214" i="15"/>
  <c r="G2214" i="15" s="1"/>
  <c r="H2214" i="15" s="1"/>
  <c r="F2198" i="15"/>
  <c r="G2198" i="15" s="1"/>
  <c r="H2198" i="15" s="1"/>
  <c r="F2267" i="15"/>
  <c r="G2267" i="15" s="1"/>
  <c r="H2267" i="15" s="1"/>
  <c r="F2251" i="15"/>
  <c r="G2251" i="15" s="1"/>
  <c r="H2251" i="15" s="1"/>
  <c r="F2235" i="15"/>
  <c r="G2235" i="15" s="1"/>
  <c r="H2235" i="15" s="1"/>
  <c r="F2218" i="15"/>
  <c r="G2218" i="15" s="1"/>
  <c r="H2218" i="15" s="1"/>
  <c r="F2202" i="15"/>
  <c r="G2202" i="15" s="1"/>
  <c r="H2202" i="15" s="1"/>
  <c r="F2197" i="15"/>
  <c r="G2197" i="15" s="1"/>
  <c r="H2197" i="15" s="1"/>
  <c r="F2255" i="15"/>
  <c r="G2255" i="15" s="1"/>
  <c r="H2255" i="15" s="1"/>
  <c r="F2239" i="15"/>
  <c r="G2239" i="15" s="1"/>
  <c r="H2239" i="15" s="1"/>
  <c r="F2222" i="15"/>
  <c r="G2222" i="15" s="1"/>
  <c r="H2222" i="15" s="1"/>
  <c r="F2206" i="15"/>
  <c r="G2206" i="15" s="1"/>
  <c r="H2206" i="15" s="1"/>
  <c r="F2194" i="15"/>
  <c r="G2194" i="15" s="1"/>
  <c r="H2194" i="15" s="1"/>
  <c r="F1816" i="15"/>
  <c r="G1816" i="15" s="1"/>
  <c r="H1816" i="15" s="1"/>
  <c r="F654" i="15"/>
  <c r="G654" i="15" s="1"/>
  <c r="H654" i="15" s="1"/>
  <c r="F655" i="15"/>
  <c r="G655" i="15" s="1"/>
  <c r="H655" i="15" s="1"/>
  <c r="F651" i="15"/>
  <c r="G651" i="15" s="1"/>
  <c r="H651" i="15" s="1"/>
  <c r="F652" i="15"/>
  <c r="G652" i="15" s="1"/>
  <c r="H652" i="15" s="1"/>
  <c r="F653" i="15"/>
  <c r="G653" i="15" s="1"/>
  <c r="H653" i="15" s="1"/>
  <c r="F614" i="15"/>
  <c r="G614" i="15" s="1"/>
  <c r="H614" i="15" s="1"/>
  <c r="F610" i="15"/>
  <c r="G610" i="15" s="1"/>
  <c r="H610" i="15" s="1"/>
  <c r="F615" i="15"/>
  <c r="G615" i="15" s="1"/>
  <c r="H615" i="15" s="1"/>
  <c r="F611" i="15"/>
  <c r="G611" i="15" s="1"/>
  <c r="H611" i="15" s="1"/>
  <c r="F613" i="15"/>
  <c r="G613" i="15" s="1"/>
  <c r="H613" i="15" s="1"/>
  <c r="F616" i="15"/>
  <c r="G616" i="15" s="1"/>
  <c r="H616" i="15" s="1"/>
  <c r="F612" i="15"/>
  <c r="G612" i="15" s="1"/>
  <c r="H612" i="15" s="1"/>
  <c r="F570" i="15"/>
  <c r="G570" i="15" s="1"/>
  <c r="H570" i="15" s="1"/>
  <c r="F566" i="15"/>
  <c r="G566" i="15" s="1"/>
  <c r="H566" i="15" s="1"/>
  <c r="F571" i="15"/>
  <c r="G571" i="15" s="1"/>
  <c r="H571" i="15" s="1"/>
  <c r="F567" i="15"/>
  <c r="G567" i="15" s="1"/>
  <c r="H567" i="15" s="1"/>
  <c r="F568" i="15"/>
  <c r="G568" i="15" s="1"/>
  <c r="H568" i="15" s="1"/>
  <c r="F564" i="15"/>
  <c r="G564" i="15" s="1"/>
  <c r="H564" i="15" s="1"/>
  <c r="F569" i="15"/>
  <c r="G569" i="15" s="1"/>
  <c r="H569" i="15" s="1"/>
  <c r="F565" i="15"/>
  <c r="G565" i="15" s="1"/>
  <c r="H565" i="15" s="1"/>
  <c r="F521" i="15"/>
  <c r="G521" i="15" s="1"/>
  <c r="H521" i="15" s="1"/>
  <c r="F517" i="15"/>
  <c r="G517" i="15" s="1"/>
  <c r="H517" i="15" s="1"/>
  <c r="F522" i="15"/>
  <c r="G522" i="15" s="1"/>
  <c r="H522" i="15" s="1"/>
  <c r="F518" i="15"/>
  <c r="G518" i="15" s="1"/>
  <c r="H518" i="15" s="1"/>
  <c r="F523" i="15"/>
  <c r="G523" i="15" s="1"/>
  <c r="H523" i="15" s="1"/>
  <c r="F519" i="15"/>
  <c r="G519" i="15" s="1"/>
  <c r="H519" i="15" s="1"/>
  <c r="F520" i="15"/>
  <c r="G520" i="15" s="1"/>
  <c r="H520" i="15" s="1"/>
  <c r="F516" i="15"/>
  <c r="G516" i="15" s="1"/>
  <c r="H516" i="15" s="1"/>
  <c r="F404" i="15"/>
  <c r="G404" i="15" s="1"/>
  <c r="H404" i="15" s="1"/>
  <c r="F472" i="15"/>
  <c r="G472" i="15" s="1"/>
  <c r="H472" i="15" s="1"/>
  <c r="F468" i="15"/>
  <c r="G468" i="15" s="1"/>
  <c r="H468" i="15" s="1"/>
  <c r="F464" i="15"/>
  <c r="G464" i="15" s="1"/>
  <c r="H464" i="15" s="1"/>
  <c r="F471" i="15"/>
  <c r="G471" i="15" s="1"/>
  <c r="H471" i="15" s="1"/>
  <c r="F467" i="15"/>
  <c r="G467" i="15" s="1"/>
  <c r="H467" i="15" s="1"/>
  <c r="F473" i="15"/>
  <c r="G473" i="15" s="1"/>
  <c r="H473" i="15" s="1"/>
  <c r="F469" i="15"/>
  <c r="G469" i="15" s="1"/>
  <c r="H469" i="15" s="1"/>
  <c r="F465" i="15"/>
  <c r="G465" i="15" s="1"/>
  <c r="H465" i="15" s="1"/>
  <c r="F474" i="15"/>
  <c r="G474" i="15" s="1"/>
  <c r="H474" i="15" s="1"/>
  <c r="F470" i="15"/>
  <c r="G470" i="15" s="1"/>
  <c r="H470" i="15" s="1"/>
  <c r="F466" i="15"/>
  <c r="G466" i="15" s="1"/>
  <c r="H466" i="15" s="1"/>
  <c r="F402" i="15"/>
  <c r="G402" i="15" s="1"/>
  <c r="H402" i="15" s="1"/>
  <c r="F398" i="15"/>
  <c r="G398" i="15" s="1"/>
  <c r="H398" i="15" s="1"/>
  <c r="F401" i="15"/>
  <c r="G401" i="15" s="1"/>
  <c r="H401" i="15" s="1"/>
  <c r="F403" i="15"/>
  <c r="G403" i="15" s="1"/>
  <c r="H403" i="15" s="1"/>
  <c r="F399" i="15"/>
  <c r="G399" i="15" s="1"/>
  <c r="H399" i="15" s="1"/>
  <c r="F400" i="15"/>
  <c r="G400" i="15" s="1"/>
  <c r="H400" i="15" s="1"/>
  <c r="F397" i="15"/>
  <c r="G397" i="15" s="1"/>
  <c r="H397" i="15" s="1"/>
  <c r="F354" i="15"/>
  <c r="G354" i="15" s="1"/>
  <c r="H354" i="15" s="1"/>
  <c r="F349" i="15"/>
  <c r="G349" i="15" s="1"/>
  <c r="H349" i="15" s="1"/>
  <c r="F345" i="15"/>
  <c r="G345" i="15" s="1"/>
  <c r="H345" i="15" s="1"/>
  <c r="F352" i="15"/>
  <c r="G352" i="15" s="1"/>
  <c r="H352" i="15" s="1"/>
  <c r="F348" i="15"/>
  <c r="G348" i="15" s="1"/>
  <c r="H348" i="15" s="1"/>
  <c r="F355" i="15"/>
  <c r="G355" i="15" s="1"/>
  <c r="H355" i="15" s="1"/>
  <c r="F350" i="15"/>
  <c r="G350" i="15" s="1"/>
  <c r="H350" i="15" s="1"/>
  <c r="F346" i="15"/>
  <c r="G346" i="15" s="1"/>
  <c r="H346" i="15" s="1"/>
  <c r="F344" i="15"/>
  <c r="G344" i="15" s="1"/>
  <c r="H344" i="15" s="1"/>
  <c r="F356" i="15"/>
  <c r="G356" i="15" s="1"/>
  <c r="H356" i="15" s="1"/>
  <c r="F351" i="15"/>
  <c r="G351" i="15" s="1"/>
  <c r="H351" i="15" s="1"/>
  <c r="F347" i="15"/>
  <c r="G347" i="15" s="1"/>
  <c r="H347" i="15" s="1"/>
  <c r="F343" i="15"/>
  <c r="G343" i="15" s="1"/>
  <c r="H343" i="15" s="1"/>
  <c r="F258" i="15"/>
  <c r="G258" i="15" s="1"/>
  <c r="H258" i="15" s="1"/>
  <c r="F254" i="15"/>
  <c r="G254" i="15" s="1"/>
  <c r="H254" i="15" s="1"/>
  <c r="F250" i="15"/>
  <c r="G250" i="15" s="1"/>
  <c r="H250" i="15" s="1"/>
  <c r="F259" i="15"/>
  <c r="G259" i="15" s="1"/>
  <c r="H259" i="15" s="1"/>
  <c r="F255" i="15"/>
  <c r="G255" i="15" s="1"/>
  <c r="H255" i="15" s="1"/>
  <c r="F251" i="15"/>
  <c r="G251" i="15" s="1"/>
  <c r="H251" i="15" s="1"/>
  <c r="F260" i="15"/>
  <c r="G260" i="15" s="1"/>
  <c r="H260" i="15" s="1"/>
  <c r="F256" i="15"/>
  <c r="G256" i="15" s="1"/>
  <c r="H256" i="15" s="1"/>
  <c r="F252" i="15"/>
  <c r="G252" i="15" s="1"/>
  <c r="H252" i="15" s="1"/>
  <c r="F248" i="15"/>
  <c r="G248" i="15" s="1"/>
  <c r="H248" i="15" s="1"/>
  <c r="F257" i="15"/>
  <c r="G257" i="15" s="1"/>
  <c r="H257" i="15" s="1"/>
  <c r="F253" i="15"/>
  <c r="G253" i="15" s="1"/>
  <c r="H253" i="15" s="1"/>
  <c r="F249" i="15"/>
  <c r="G249" i="15" s="1"/>
  <c r="H249" i="15" s="1"/>
  <c r="F214" i="15"/>
  <c r="G214" i="15" s="1"/>
  <c r="H214" i="15" s="1"/>
  <c r="F210" i="15"/>
  <c r="G210" i="15" s="1"/>
  <c r="H210" i="15" s="1"/>
  <c r="F206" i="15"/>
  <c r="G206" i="15" s="1"/>
  <c r="H206" i="15" s="1"/>
  <c r="F211" i="15"/>
  <c r="G211" i="15" s="1"/>
  <c r="H211" i="15" s="1"/>
  <c r="F207" i="15"/>
  <c r="G207" i="15" s="1"/>
  <c r="H207" i="15" s="1"/>
  <c r="F203" i="15"/>
  <c r="G203" i="15" s="1"/>
  <c r="H203" i="15" s="1"/>
  <c r="F212" i="15"/>
  <c r="G212" i="15" s="1"/>
  <c r="H212" i="15" s="1"/>
  <c r="F208" i="15"/>
  <c r="G208" i="15" s="1"/>
  <c r="H208" i="15" s="1"/>
  <c r="F204" i="15"/>
  <c r="G204" i="15" s="1"/>
  <c r="H204" i="15" s="1"/>
  <c r="F213" i="15"/>
  <c r="G213" i="15" s="1"/>
  <c r="H213" i="15" s="1"/>
  <c r="F209" i="15"/>
  <c r="G209" i="15" s="1"/>
  <c r="H209" i="15" s="1"/>
  <c r="F205" i="15"/>
  <c r="G205" i="15" s="1"/>
  <c r="H205" i="15" s="1"/>
  <c r="F75" i="15"/>
  <c r="G75" i="15" s="1"/>
  <c r="H75" i="15" s="1"/>
  <c r="F74" i="15"/>
  <c r="G74" i="15" s="1"/>
  <c r="H74" i="15" s="1"/>
  <c r="F68" i="15"/>
  <c r="G68" i="15" s="1"/>
  <c r="H68" i="15" s="1"/>
  <c r="F62" i="15"/>
  <c r="G62" i="15" s="1"/>
  <c r="H62" i="15" s="1"/>
  <c r="F57" i="15"/>
  <c r="G57" i="15" s="1"/>
  <c r="H57" i="15" s="1"/>
  <c r="F72" i="15"/>
  <c r="G72" i="15" s="1"/>
  <c r="H72" i="15" s="1"/>
  <c r="F67" i="15"/>
  <c r="G67" i="15" s="1"/>
  <c r="H67" i="15" s="1"/>
  <c r="F61" i="15"/>
  <c r="G61" i="15" s="1"/>
  <c r="H61" i="15" s="1"/>
  <c r="F55" i="15"/>
  <c r="G55" i="15" s="1"/>
  <c r="H55" i="15" s="1"/>
  <c r="F71" i="15"/>
  <c r="G71" i="15" s="1"/>
  <c r="H71" i="15" s="1"/>
  <c r="F66" i="15"/>
  <c r="G66" i="15" s="1"/>
  <c r="H66" i="15" s="1"/>
  <c r="F59" i="15"/>
  <c r="G59" i="15" s="1"/>
  <c r="H59" i="15" s="1"/>
  <c r="F54" i="15"/>
  <c r="G54" i="15" s="1"/>
  <c r="H54" i="15" s="1"/>
  <c r="F70" i="15"/>
  <c r="G70" i="15" s="1"/>
  <c r="H70" i="15" s="1"/>
  <c r="F58" i="15"/>
  <c r="G58" i="15" s="1"/>
  <c r="H58" i="15" s="1"/>
  <c r="F53" i="15"/>
  <c r="G53" i="15" s="1"/>
  <c r="H53" i="15" s="1"/>
  <c r="F52" i="15"/>
  <c r="G52" i="15" s="1"/>
  <c r="H52" i="15" s="1"/>
  <c r="F65" i="15"/>
  <c r="G65" i="15" s="1"/>
  <c r="H65" i="15" s="1"/>
  <c r="F78" i="15"/>
  <c r="G78" i="15" s="1"/>
  <c r="H78" i="15" s="1"/>
  <c r="F60" i="15"/>
  <c r="G60" i="15" s="1"/>
  <c r="H60" i="15" s="1"/>
  <c r="F73" i="15"/>
  <c r="G73" i="15" s="1"/>
  <c r="H73" i="15" s="1"/>
  <c r="F56" i="15"/>
  <c r="G56" i="15" s="1"/>
  <c r="H56" i="15" s="1"/>
  <c r="F69" i="15"/>
  <c r="G69" i="15" s="1"/>
  <c r="H69" i="15" s="1"/>
  <c r="F77" i="15"/>
  <c r="G77" i="15" s="1"/>
  <c r="H77" i="15" s="1"/>
  <c r="F1084" i="12"/>
  <c r="G1084" i="12" s="1"/>
  <c r="H1084" i="12" s="1"/>
  <c r="F1105" i="12"/>
  <c r="G1105" i="12" s="1"/>
  <c r="H1105" i="12" s="1"/>
  <c r="F1106" i="12"/>
  <c r="G1106" i="12" s="1"/>
  <c r="H1106" i="12" s="1"/>
  <c r="F1062" i="12"/>
  <c r="G1062" i="12" s="1"/>
  <c r="H1062" i="12" s="1"/>
  <c r="F1056" i="12"/>
  <c r="G1056" i="12" s="1"/>
  <c r="H1056" i="12" s="1"/>
  <c r="F1050" i="12"/>
  <c r="G1050" i="12" s="1"/>
  <c r="H1050" i="12" s="1"/>
  <c r="F1046" i="12"/>
  <c r="G1046" i="12" s="1"/>
  <c r="H1046" i="12" s="1"/>
  <c r="F1041" i="12"/>
  <c r="G1041" i="12" s="1"/>
  <c r="H1041" i="12" s="1"/>
  <c r="F1036" i="12"/>
  <c r="G1036" i="12" s="1"/>
  <c r="H1036" i="12" s="1"/>
  <c r="F1031" i="12"/>
  <c r="G1031" i="12" s="1"/>
  <c r="H1031" i="12" s="1"/>
  <c r="F1059" i="12"/>
  <c r="G1059" i="12" s="1"/>
  <c r="H1059" i="12" s="1"/>
  <c r="F1048" i="12"/>
  <c r="G1048" i="12" s="1"/>
  <c r="H1048" i="12" s="1"/>
  <c r="F1039" i="12"/>
  <c r="G1039" i="12" s="1"/>
  <c r="H1039" i="12" s="1"/>
  <c r="F1028" i="12"/>
  <c r="G1028" i="12" s="1"/>
  <c r="H1028" i="12" s="1"/>
  <c r="F1060" i="12"/>
  <c r="G1060" i="12" s="1"/>
  <c r="H1060" i="12" s="1"/>
  <c r="F1049" i="12"/>
  <c r="G1049" i="12" s="1"/>
  <c r="H1049" i="12" s="1"/>
  <c r="F1040" i="12"/>
  <c r="G1040" i="12" s="1"/>
  <c r="H1040" i="12" s="1"/>
  <c r="F1034" i="12"/>
  <c r="G1034" i="12" s="1"/>
  <c r="H1034" i="12" s="1"/>
  <c r="F1029" i="12"/>
  <c r="G1029" i="12" s="1"/>
  <c r="H1029" i="12" s="1"/>
  <c r="F1058" i="12"/>
  <c r="G1058" i="12" s="1"/>
  <c r="H1058" i="12" s="1"/>
  <c r="F1052" i="12"/>
  <c r="G1052" i="12" s="1"/>
  <c r="H1052" i="12" s="1"/>
  <c r="F1047" i="12"/>
  <c r="G1047" i="12" s="1"/>
  <c r="H1047" i="12" s="1"/>
  <c r="F1042" i="12"/>
  <c r="G1042" i="12" s="1"/>
  <c r="H1042" i="12" s="1"/>
  <c r="F1038" i="12"/>
  <c r="G1038" i="12" s="1"/>
  <c r="H1038" i="12" s="1"/>
  <c r="F1032" i="12"/>
  <c r="G1032" i="12" s="1"/>
  <c r="H1032" i="12" s="1"/>
  <c r="F1027" i="12"/>
  <c r="G1027" i="12" s="1"/>
  <c r="H1027" i="12" s="1"/>
  <c r="F1053" i="12"/>
  <c r="G1053" i="12" s="1"/>
  <c r="H1053" i="12" s="1"/>
  <c r="F1043" i="12"/>
  <c r="G1043" i="12" s="1"/>
  <c r="H1043" i="12" s="1"/>
  <c r="F1033" i="12"/>
  <c r="G1033" i="12" s="1"/>
  <c r="H1033" i="12" s="1"/>
  <c r="F1055" i="12"/>
  <c r="G1055" i="12" s="1"/>
  <c r="H1055" i="12" s="1"/>
  <c r="F1044" i="12"/>
  <c r="G1044" i="12" s="1"/>
  <c r="H1044" i="12" s="1"/>
  <c r="F967" i="12"/>
  <c r="G967" i="12" s="1"/>
  <c r="H967" i="12" s="1"/>
  <c r="F968" i="12"/>
  <c r="G968" i="12" s="1"/>
  <c r="H968" i="12" s="1"/>
  <c r="F969" i="12"/>
  <c r="G969" i="12" s="1"/>
  <c r="H969" i="12" s="1"/>
  <c r="F965" i="12"/>
  <c r="G965" i="12" s="1"/>
  <c r="H965" i="12" s="1"/>
  <c r="F966" i="12"/>
  <c r="G966" i="12" s="1"/>
  <c r="H966" i="12" s="1"/>
  <c r="F943" i="12"/>
  <c r="G943" i="12" s="1"/>
  <c r="H943" i="12" s="1"/>
  <c r="F944" i="12"/>
  <c r="G944" i="12" s="1"/>
  <c r="H944" i="12" s="1"/>
  <c r="F945" i="12"/>
  <c r="G945" i="12" s="1"/>
  <c r="H945" i="12" s="1"/>
  <c r="F919" i="12"/>
  <c r="G919" i="12" s="1"/>
  <c r="H919" i="12" s="1"/>
  <c r="F920" i="12"/>
  <c r="G920" i="12" s="1"/>
  <c r="H920" i="12" s="1"/>
  <c r="F921" i="12"/>
  <c r="G921" i="12" s="1"/>
  <c r="H921" i="12" s="1"/>
  <c r="F895" i="12"/>
  <c r="G895" i="12" s="1"/>
  <c r="H895" i="12" s="1"/>
  <c r="F896" i="12"/>
  <c r="G896" i="12" s="1"/>
  <c r="H896" i="12" s="1"/>
  <c r="F897" i="12"/>
  <c r="G897" i="12" s="1"/>
  <c r="H897" i="12" s="1"/>
  <c r="F871" i="12"/>
  <c r="G871" i="12" s="1"/>
  <c r="H871" i="12" s="1"/>
  <c r="F867" i="12"/>
  <c r="G867" i="12" s="1"/>
  <c r="H867" i="12" s="1"/>
  <c r="F863" i="12"/>
  <c r="G863" i="12" s="1"/>
  <c r="H863" i="12" s="1"/>
  <c r="F859" i="12"/>
  <c r="G859" i="12" s="1"/>
  <c r="H859" i="12" s="1"/>
  <c r="F855" i="12"/>
  <c r="G855" i="12" s="1"/>
  <c r="H855" i="12" s="1"/>
  <c r="F872" i="12"/>
  <c r="G872" i="12" s="1"/>
  <c r="H872" i="12" s="1"/>
  <c r="F868" i="12"/>
  <c r="G868" i="12" s="1"/>
  <c r="H868" i="12" s="1"/>
  <c r="F864" i="12"/>
  <c r="G864" i="12" s="1"/>
  <c r="H864" i="12" s="1"/>
  <c r="F860" i="12"/>
  <c r="G860" i="12" s="1"/>
  <c r="H860" i="12" s="1"/>
  <c r="F856" i="12"/>
  <c r="G856" i="12" s="1"/>
  <c r="H856" i="12" s="1"/>
  <c r="F870" i="12"/>
  <c r="G870" i="12" s="1"/>
  <c r="H870" i="12" s="1"/>
  <c r="F858" i="12"/>
  <c r="G858" i="12" s="1"/>
  <c r="H858" i="12" s="1"/>
  <c r="F873" i="12"/>
  <c r="G873" i="12" s="1"/>
  <c r="H873" i="12" s="1"/>
  <c r="F869" i="12"/>
  <c r="G869" i="12" s="1"/>
  <c r="H869" i="12" s="1"/>
  <c r="F865" i="12"/>
  <c r="G865" i="12" s="1"/>
  <c r="H865" i="12" s="1"/>
  <c r="F861" i="12"/>
  <c r="G861" i="12" s="1"/>
  <c r="H861" i="12" s="1"/>
  <c r="F857" i="12"/>
  <c r="G857" i="12" s="1"/>
  <c r="H857" i="12" s="1"/>
  <c r="F866" i="12"/>
  <c r="G866" i="12" s="1"/>
  <c r="H866" i="12" s="1"/>
  <c r="F862" i="12"/>
  <c r="G862" i="12" s="1"/>
  <c r="H862" i="12" s="1"/>
  <c r="F819" i="12"/>
  <c r="G819" i="12" s="1"/>
  <c r="H819" i="12" s="1"/>
  <c r="F816" i="12"/>
  <c r="G816" i="12" s="1"/>
  <c r="H816" i="12" s="1"/>
  <c r="F817" i="12"/>
  <c r="G817" i="12" s="1"/>
  <c r="H817" i="12" s="1"/>
  <c r="F818" i="12"/>
  <c r="G818" i="12" s="1"/>
  <c r="H818" i="12" s="1"/>
  <c r="F791" i="12"/>
  <c r="G791" i="12" s="1"/>
  <c r="H791" i="12" s="1"/>
  <c r="F792" i="12"/>
  <c r="G792" i="12" s="1"/>
  <c r="H792" i="12" s="1"/>
  <c r="F790" i="12"/>
  <c r="G790" i="12" s="1"/>
  <c r="H790" i="12" s="1"/>
  <c r="F793" i="12"/>
  <c r="G793" i="12" s="1"/>
  <c r="H793" i="12" s="1"/>
  <c r="F789" i="12"/>
  <c r="G789" i="12" s="1"/>
  <c r="H789" i="12" s="1"/>
  <c r="F765" i="12"/>
  <c r="G765" i="12" s="1"/>
  <c r="H765" i="12" s="1"/>
  <c r="F766" i="12"/>
  <c r="G766" i="12" s="1"/>
  <c r="H766" i="12" s="1"/>
  <c r="F764" i="12"/>
  <c r="G764" i="12" s="1"/>
  <c r="H764" i="12" s="1"/>
  <c r="F767" i="12"/>
  <c r="G767" i="12" s="1"/>
  <c r="H767" i="12" s="1"/>
  <c r="F763" i="12"/>
  <c r="G763" i="12" s="1"/>
  <c r="H763" i="12" s="1"/>
  <c r="F727" i="12"/>
  <c r="G727" i="12" s="1"/>
  <c r="H727" i="12" s="1"/>
  <c r="F740" i="12"/>
  <c r="G740" i="12" s="1"/>
  <c r="H740" i="12" s="1"/>
  <c r="F736" i="12"/>
  <c r="G736" i="12" s="1"/>
  <c r="H736" i="12" s="1"/>
  <c r="F732" i="12"/>
  <c r="G732" i="12" s="1"/>
  <c r="H732" i="12" s="1"/>
  <c r="F728" i="12"/>
  <c r="G728" i="12" s="1"/>
  <c r="H728" i="12" s="1"/>
  <c r="F724" i="12"/>
  <c r="G724" i="12" s="1"/>
  <c r="H724" i="12" s="1"/>
  <c r="F734" i="12"/>
  <c r="G734" i="12" s="1"/>
  <c r="H734" i="12" s="1"/>
  <c r="F726" i="12"/>
  <c r="G726" i="12" s="1"/>
  <c r="H726" i="12" s="1"/>
  <c r="F735" i="12"/>
  <c r="G735" i="12" s="1"/>
  <c r="H735" i="12" s="1"/>
  <c r="F731" i="12"/>
  <c r="G731" i="12" s="1"/>
  <c r="H731" i="12" s="1"/>
  <c r="F741" i="12"/>
  <c r="G741" i="12" s="1"/>
  <c r="H741" i="12" s="1"/>
  <c r="F737" i="12"/>
  <c r="G737" i="12" s="1"/>
  <c r="H737" i="12" s="1"/>
  <c r="F733" i="12"/>
  <c r="G733" i="12" s="1"/>
  <c r="H733" i="12" s="1"/>
  <c r="F729" i="12"/>
  <c r="G729" i="12" s="1"/>
  <c r="H729" i="12" s="1"/>
  <c r="F725" i="12"/>
  <c r="G725" i="12" s="1"/>
  <c r="H725" i="12" s="1"/>
  <c r="F721" i="12"/>
  <c r="G721" i="12" s="1"/>
  <c r="H721" i="12" s="1"/>
  <c r="F738" i="12"/>
  <c r="G738" i="12" s="1"/>
  <c r="H738" i="12" s="1"/>
  <c r="F730" i="12"/>
  <c r="G730" i="12" s="1"/>
  <c r="H730" i="12" s="1"/>
  <c r="F722" i="12"/>
  <c r="G722" i="12" s="1"/>
  <c r="H722" i="12" s="1"/>
  <c r="F739" i="12"/>
  <c r="G739" i="12" s="1"/>
  <c r="H739" i="12" s="1"/>
  <c r="F723" i="12"/>
  <c r="G723" i="12" s="1"/>
  <c r="H723" i="12" s="1"/>
  <c r="F680" i="12"/>
  <c r="G680" i="12" s="1"/>
  <c r="H680" i="12" s="1"/>
  <c r="F681" i="12"/>
  <c r="G681" i="12" s="1"/>
  <c r="H681" i="12" s="1"/>
  <c r="F677" i="12"/>
  <c r="G677" i="12" s="1"/>
  <c r="H677" i="12" s="1"/>
  <c r="F673" i="12"/>
  <c r="G673" i="12" s="1"/>
  <c r="H673" i="12" s="1"/>
  <c r="F669" i="12"/>
  <c r="G669" i="12" s="1"/>
  <c r="H669" i="12" s="1"/>
  <c r="F665" i="12"/>
  <c r="G665" i="12" s="1"/>
  <c r="H665" i="12" s="1"/>
  <c r="F671" i="12"/>
  <c r="G671" i="12" s="1"/>
  <c r="H671" i="12" s="1"/>
  <c r="F663" i="12"/>
  <c r="G663" i="12" s="1"/>
  <c r="H663" i="12" s="1"/>
  <c r="F676" i="12"/>
  <c r="G676" i="12" s="1"/>
  <c r="H676" i="12" s="1"/>
  <c r="F668" i="12"/>
  <c r="G668" i="12" s="1"/>
  <c r="H668" i="12" s="1"/>
  <c r="F664" i="12"/>
  <c r="G664" i="12" s="1"/>
  <c r="H664" i="12" s="1"/>
  <c r="F682" i="12"/>
  <c r="G682" i="12" s="1"/>
  <c r="H682" i="12" s="1"/>
  <c r="F678" i="12"/>
  <c r="G678" i="12" s="1"/>
  <c r="H678" i="12" s="1"/>
  <c r="F674" i="12"/>
  <c r="G674" i="12" s="1"/>
  <c r="H674" i="12" s="1"/>
  <c r="F670" i="12"/>
  <c r="G670" i="12" s="1"/>
  <c r="H670" i="12" s="1"/>
  <c r="F666" i="12"/>
  <c r="G666" i="12" s="1"/>
  <c r="H666" i="12" s="1"/>
  <c r="F679" i="12"/>
  <c r="G679" i="12" s="1"/>
  <c r="H679" i="12" s="1"/>
  <c r="F675" i="12"/>
  <c r="G675" i="12" s="1"/>
  <c r="H675" i="12" s="1"/>
  <c r="F667" i="12"/>
  <c r="G667" i="12" s="1"/>
  <c r="H667" i="12" s="1"/>
  <c r="F672" i="12"/>
  <c r="G672" i="12" s="1"/>
  <c r="H672" i="12" s="1"/>
  <c r="F582" i="12"/>
  <c r="G582" i="12" s="1"/>
  <c r="H582" i="12" s="1"/>
  <c r="F624" i="12"/>
  <c r="G624" i="12" s="1"/>
  <c r="H624" i="12" s="1"/>
  <c r="F620" i="12"/>
  <c r="G620" i="12" s="1"/>
  <c r="H620" i="12" s="1"/>
  <c r="F616" i="12"/>
  <c r="G616" i="12" s="1"/>
  <c r="H616" i="12" s="1"/>
  <c r="F625" i="12"/>
  <c r="G625" i="12" s="1"/>
  <c r="H625" i="12" s="1"/>
  <c r="F621" i="12"/>
  <c r="G621" i="12" s="1"/>
  <c r="H621" i="12" s="1"/>
  <c r="F617" i="12"/>
  <c r="G617" i="12" s="1"/>
  <c r="H617" i="12" s="1"/>
  <c r="F613" i="12"/>
  <c r="G613" i="12" s="1"/>
  <c r="H613" i="12" s="1"/>
  <c r="F626" i="12"/>
  <c r="G626" i="12" s="1"/>
  <c r="H626" i="12" s="1"/>
  <c r="F622" i="12"/>
  <c r="G622" i="12" s="1"/>
  <c r="H622" i="12" s="1"/>
  <c r="F618" i="12"/>
  <c r="G618" i="12" s="1"/>
  <c r="H618" i="12" s="1"/>
  <c r="F614" i="12"/>
  <c r="G614" i="12" s="1"/>
  <c r="H614" i="12" s="1"/>
  <c r="F623" i="12"/>
  <c r="G623" i="12" s="1"/>
  <c r="H623" i="12" s="1"/>
  <c r="F619" i="12"/>
  <c r="G619" i="12" s="1"/>
  <c r="H619" i="12" s="1"/>
  <c r="F615" i="12"/>
  <c r="G615" i="12" s="1"/>
  <c r="H615" i="12" s="1"/>
  <c r="F562" i="12"/>
  <c r="G562" i="12" s="1"/>
  <c r="H562" i="12" s="1"/>
  <c r="F561" i="12"/>
  <c r="G561" i="12" s="1"/>
  <c r="H561" i="12" s="1"/>
  <c r="F563" i="12"/>
  <c r="G563" i="12" s="1"/>
  <c r="H563" i="12" s="1"/>
  <c r="F564" i="12"/>
  <c r="G564" i="12" s="1"/>
  <c r="H564" i="12" s="1"/>
  <c r="F540" i="12"/>
  <c r="G540" i="12" s="1"/>
  <c r="H540" i="12" s="1"/>
  <c r="F538" i="12"/>
  <c r="G538" i="12" s="1"/>
  <c r="H538" i="12" s="1"/>
  <c r="F518" i="12"/>
  <c r="G518" i="12" s="1"/>
  <c r="H518" i="12" s="1"/>
  <c r="F514" i="12"/>
  <c r="G514" i="12" s="1"/>
  <c r="H514" i="12" s="1"/>
  <c r="F515" i="12"/>
  <c r="G515" i="12" s="1"/>
  <c r="H515" i="12" s="1"/>
  <c r="F511" i="12"/>
  <c r="G511" i="12" s="1"/>
  <c r="H511" i="12" s="1"/>
  <c r="F516" i="12"/>
  <c r="G516" i="12" s="1"/>
  <c r="H516" i="12" s="1"/>
  <c r="F512" i="12"/>
  <c r="G512" i="12" s="1"/>
  <c r="H512" i="12" s="1"/>
  <c r="F517" i="12"/>
  <c r="G517" i="12" s="1"/>
  <c r="H517" i="12" s="1"/>
  <c r="F513" i="12"/>
  <c r="G513" i="12" s="1"/>
  <c r="H513" i="12" s="1"/>
  <c r="F485" i="12"/>
  <c r="G485" i="12" s="1"/>
  <c r="H485" i="12" s="1"/>
  <c r="F486" i="12"/>
  <c r="G486" i="12" s="1"/>
  <c r="H486" i="12" s="1"/>
  <c r="F482" i="12"/>
  <c r="G482" i="12" s="1"/>
  <c r="H482" i="12" s="1"/>
  <c r="F483" i="12"/>
  <c r="G483" i="12" s="1"/>
  <c r="H483" i="12" s="1"/>
  <c r="F484" i="12"/>
  <c r="G484" i="12" s="1"/>
  <c r="H484" i="12" s="1"/>
  <c r="F460" i="12"/>
  <c r="G460" i="12" s="1"/>
  <c r="H460" i="12" s="1"/>
  <c r="F456" i="12"/>
  <c r="G456" i="12" s="1"/>
  <c r="H456" i="12" s="1"/>
  <c r="F458" i="12"/>
  <c r="G458" i="12" s="1"/>
  <c r="H458" i="12" s="1"/>
  <c r="F459" i="12"/>
  <c r="F457" i="12"/>
  <c r="G457" i="12" s="1"/>
  <c r="H457" i="12" s="1"/>
  <c r="F455" i="12"/>
  <c r="G455" i="12" s="1"/>
  <c r="H455" i="12" s="1"/>
  <c r="F428" i="12"/>
  <c r="G428" i="12" s="1"/>
  <c r="H428" i="12" s="1"/>
  <c r="F424" i="12"/>
  <c r="G424" i="12" s="1"/>
  <c r="H424" i="12" s="1"/>
  <c r="F418" i="12"/>
  <c r="G418" i="12" s="1"/>
  <c r="H418" i="12" s="1"/>
  <c r="F414" i="12"/>
  <c r="G414" i="12" s="1"/>
  <c r="H414" i="12" s="1"/>
  <c r="F410" i="12"/>
  <c r="G410" i="12" s="1"/>
  <c r="H410" i="12" s="1"/>
  <c r="F405" i="12"/>
  <c r="G405" i="12" s="1"/>
  <c r="H405" i="12" s="1"/>
  <c r="F401" i="12"/>
  <c r="G401" i="12" s="1"/>
  <c r="H401" i="12" s="1"/>
  <c r="F397" i="12"/>
  <c r="G397" i="12" s="1"/>
  <c r="H397" i="12" s="1"/>
  <c r="F393" i="12"/>
  <c r="G393" i="12" s="1"/>
  <c r="H393" i="12" s="1"/>
  <c r="F427" i="12"/>
  <c r="G427" i="12" s="1"/>
  <c r="H427" i="12" s="1"/>
  <c r="F429" i="12"/>
  <c r="G429" i="12" s="1"/>
  <c r="H429" i="12" s="1"/>
  <c r="F425" i="12"/>
  <c r="G425" i="12" s="1"/>
  <c r="H425" i="12" s="1"/>
  <c r="F419" i="12"/>
  <c r="G419" i="12" s="1"/>
  <c r="H419" i="12" s="1"/>
  <c r="F415" i="12"/>
  <c r="G415" i="12" s="1"/>
  <c r="H415" i="12" s="1"/>
  <c r="F411" i="12"/>
  <c r="G411" i="12" s="1"/>
  <c r="H411" i="12" s="1"/>
  <c r="F407" i="12"/>
  <c r="G407" i="12" s="1"/>
  <c r="H407" i="12" s="1"/>
  <c r="F402" i="12"/>
  <c r="G402" i="12" s="1"/>
  <c r="H402" i="12" s="1"/>
  <c r="F398" i="12"/>
  <c r="G398" i="12" s="1"/>
  <c r="H398" i="12" s="1"/>
  <c r="F394" i="12"/>
  <c r="G394" i="12" s="1"/>
  <c r="H394" i="12" s="1"/>
  <c r="F390" i="12"/>
  <c r="G390" i="12" s="1"/>
  <c r="H390" i="12" s="1"/>
  <c r="F421" i="12"/>
  <c r="G421" i="12" s="1"/>
  <c r="H421" i="12" s="1"/>
  <c r="F417" i="12"/>
  <c r="G417" i="12" s="1"/>
  <c r="H417" i="12" s="1"/>
  <c r="F413" i="12"/>
  <c r="G413" i="12" s="1"/>
  <c r="H413" i="12" s="1"/>
  <c r="F409" i="12"/>
  <c r="G409" i="12" s="1"/>
  <c r="H409" i="12" s="1"/>
  <c r="F404" i="12"/>
  <c r="G404" i="12" s="1"/>
  <c r="H404" i="12" s="1"/>
  <c r="F400" i="12"/>
  <c r="G400" i="12" s="1"/>
  <c r="H400" i="12" s="1"/>
  <c r="F396" i="12"/>
  <c r="G396" i="12" s="1"/>
  <c r="H396" i="12" s="1"/>
  <c r="F392" i="12"/>
  <c r="G392" i="12" s="1"/>
  <c r="H392" i="12" s="1"/>
  <c r="F430" i="12"/>
  <c r="G430" i="12" s="1"/>
  <c r="H430" i="12" s="1"/>
  <c r="F426" i="12"/>
  <c r="G426" i="12" s="1"/>
  <c r="H426" i="12" s="1"/>
  <c r="F420" i="12"/>
  <c r="G420" i="12" s="1"/>
  <c r="H420" i="12" s="1"/>
  <c r="F416" i="12"/>
  <c r="G416" i="12" s="1"/>
  <c r="H416" i="12" s="1"/>
  <c r="F412" i="12"/>
  <c r="G412" i="12" s="1"/>
  <c r="H412" i="12" s="1"/>
  <c r="F408" i="12"/>
  <c r="G408" i="12" s="1"/>
  <c r="H408" i="12" s="1"/>
  <c r="F403" i="12"/>
  <c r="G403" i="12" s="1"/>
  <c r="H403" i="12" s="1"/>
  <c r="F399" i="12"/>
  <c r="G399" i="12" s="1"/>
  <c r="H399" i="12" s="1"/>
  <c r="F395" i="12"/>
  <c r="G395" i="12" s="1"/>
  <c r="H395" i="12" s="1"/>
  <c r="F391" i="12"/>
  <c r="G391" i="12" s="1"/>
  <c r="H391" i="12" s="1"/>
  <c r="F325" i="12"/>
  <c r="G325" i="12" s="1"/>
  <c r="H325" i="12" s="1"/>
  <c r="F316" i="12"/>
  <c r="G316" i="12" s="1"/>
  <c r="H316" i="12" s="1"/>
  <c r="F303" i="12"/>
  <c r="G303" i="12" s="1"/>
  <c r="H303" i="12" s="1"/>
  <c r="F284" i="12"/>
  <c r="G284" i="12" s="1"/>
  <c r="H284" i="12" s="1"/>
  <c r="F327" i="12"/>
  <c r="G327" i="12" s="1"/>
  <c r="H327" i="12" s="1"/>
  <c r="F322" i="12"/>
  <c r="G322" i="12" s="1"/>
  <c r="H322" i="12" s="1"/>
  <c r="F317" i="12"/>
  <c r="G317" i="12" s="1"/>
  <c r="H317" i="12" s="1"/>
  <c r="F310" i="12"/>
  <c r="G310" i="12" s="1"/>
  <c r="H310" i="12" s="1"/>
  <c r="F305" i="12"/>
  <c r="G305" i="12" s="1"/>
  <c r="H305" i="12" s="1"/>
  <c r="F300" i="12"/>
  <c r="G300" i="12" s="1"/>
  <c r="H300" i="12" s="1"/>
  <c r="F295" i="12"/>
  <c r="G295" i="12" s="1"/>
  <c r="H295" i="12" s="1"/>
  <c r="F291" i="12"/>
  <c r="G291" i="12" s="1"/>
  <c r="H291" i="12" s="1"/>
  <c r="F286" i="12"/>
  <c r="G286" i="12" s="1"/>
  <c r="H286" i="12" s="1"/>
  <c r="F281" i="12"/>
  <c r="G281" i="12" s="1"/>
  <c r="H281" i="12" s="1"/>
  <c r="F330" i="12"/>
  <c r="G330" i="12" s="1"/>
  <c r="H330" i="12" s="1"/>
  <c r="F323" i="12"/>
  <c r="G323" i="12" s="1"/>
  <c r="H323" i="12" s="1"/>
  <c r="F319" i="12"/>
  <c r="G319" i="12" s="1"/>
  <c r="H319" i="12" s="1"/>
  <c r="F314" i="12"/>
  <c r="G314" i="12" s="1"/>
  <c r="H314" i="12" s="1"/>
  <c r="F306" i="12"/>
  <c r="G306" i="12" s="1"/>
  <c r="H306" i="12" s="1"/>
  <c r="F301" i="12"/>
  <c r="G301" i="12" s="1"/>
  <c r="H301" i="12" s="1"/>
  <c r="F296" i="12"/>
  <c r="G296" i="12" s="1"/>
  <c r="H296" i="12" s="1"/>
  <c r="F292" i="12"/>
  <c r="G292" i="12" s="1"/>
  <c r="H292" i="12" s="1"/>
  <c r="F287" i="12"/>
  <c r="G287" i="12" s="1"/>
  <c r="H287" i="12" s="1"/>
  <c r="F282" i="12"/>
  <c r="G282" i="12" s="1"/>
  <c r="H282" i="12" s="1"/>
  <c r="F324" i="12"/>
  <c r="G324" i="12" s="1"/>
  <c r="H324" i="12" s="1"/>
  <c r="F320" i="12"/>
  <c r="G320" i="12" s="1"/>
  <c r="H320" i="12" s="1"/>
  <c r="F315" i="12"/>
  <c r="G315" i="12" s="1"/>
  <c r="H315" i="12" s="1"/>
  <c r="F307" i="12"/>
  <c r="G307" i="12" s="1"/>
  <c r="H307" i="12" s="1"/>
  <c r="F302" i="12"/>
  <c r="G302" i="12" s="1"/>
  <c r="H302" i="12" s="1"/>
  <c r="F297" i="12"/>
  <c r="G297" i="12" s="1"/>
  <c r="H297" i="12" s="1"/>
  <c r="F293" i="12"/>
  <c r="G293" i="12" s="1"/>
  <c r="H293" i="12" s="1"/>
  <c r="F288" i="12"/>
  <c r="G288" i="12" s="1"/>
  <c r="H288" i="12" s="1"/>
  <c r="F283" i="12"/>
  <c r="G283" i="12" s="1"/>
  <c r="H283" i="12" s="1"/>
  <c r="F321" i="12"/>
  <c r="G321" i="12" s="1"/>
  <c r="H321" i="12" s="1"/>
  <c r="F308" i="12"/>
  <c r="G308" i="12" s="1"/>
  <c r="H308" i="12" s="1"/>
  <c r="F298" i="12"/>
  <c r="G298" i="12" s="1"/>
  <c r="H298" i="12" s="1"/>
  <c r="F294" i="12"/>
  <c r="G294" i="12" s="1"/>
  <c r="H294" i="12" s="1"/>
  <c r="F290" i="12"/>
  <c r="G290" i="12" s="1"/>
  <c r="H290" i="12" s="1"/>
  <c r="F211" i="12"/>
  <c r="G211" i="12" s="1"/>
  <c r="H211" i="12" s="1"/>
  <c r="F207" i="12"/>
  <c r="G207" i="12" s="1"/>
  <c r="H207" i="12" s="1"/>
  <c r="F202" i="12"/>
  <c r="G202" i="12" s="1"/>
  <c r="H202" i="12" s="1"/>
  <c r="F198" i="12"/>
  <c r="G198" i="12" s="1"/>
  <c r="H198" i="12" s="1"/>
  <c r="F194" i="12"/>
  <c r="G194" i="12" s="1"/>
  <c r="H194" i="12" s="1"/>
  <c r="F190" i="12"/>
  <c r="G190" i="12" s="1"/>
  <c r="H190" i="12" s="1"/>
  <c r="F186" i="12"/>
  <c r="G186" i="12" s="1"/>
  <c r="H186" i="12" s="1"/>
  <c r="F182" i="12"/>
  <c r="G182" i="12" s="1"/>
  <c r="H182" i="12" s="1"/>
  <c r="F178" i="12"/>
  <c r="G178" i="12" s="1"/>
  <c r="H178" i="12" s="1"/>
  <c r="F174" i="12"/>
  <c r="G174" i="12" s="1"/>
  <c r="H174" i="12" s="1"/>
  <c r="F170" i="12"/>
  <c r="G170" i="12" s="1"/>
  <c r="H170" i="12" s="1"/>
  <c r="F166" i="12"/>
  <c r="G166" i="12" s="1"/>
  <c r="H166" i="12" s="1"/>
  <c r="F162" i="12"/>
  <c r="G162" i="12" s="1"/>
  <c r="H162" i="12" s="1"/>
  <c r="F158" i="12"/>
  <c r="G158" i="12" s="1"/>
  <c r="H158" i="12" s="1"/>
  <c r="F201" i="12"/>
  <c r="G201" i="12" s="1"/>
  <c r="H201" i="12" s="1"/>
  <c r="F193" i="12"/>
  <c r="G193" i="12" s="1"/>
  <c r="H193" i="12" s="1"/>
  <c r="F189" i="12"/>
  <c r="G189" i="12" s="1"/>
  <c r="H189" i="12" s="1"/>
  <c r="F173" i="12"/>
  <c r="G173" i="12" s="1"/>
  <c r="H173" i="12" s="1"/>
  <c r="F169" i="12"/>
  <c r="G169" i="12" s="1"/>
  <c r="H169" i="12" s="1"/>
  <c r="F165" i="12"/>
  <c r="G165" i="12" s="1"/>
  <c r="H165" i="12" s="1"/>
  <c r="F212" i="12"/>
  <c r="G212" i="12" s="1"/>
  <c r="H212" i="12" s="1"/>
  <c r="F208" i="12"/>
  <c r="G208" i="12" s="1"/>
  <c r="H208" i="12" s="1"/>
  <c r="F203" i="12"/>
  <c r="G203" i="12" s="1"/>
  <c r="H203" i="12" s="1"/>
  <c r="F199" i="12"/>
  <c r="G199" i="12" s="1"/>
  <c r="H199" i="12" s="1"/>
  <c r="F195" i="12"/>
  <c r="G195" i="12" s="1"/>
  <c r="H195" i="12" s="1"/>
  <c r="F191" i="12"/>
  <c r="G191" i="12" s="1"/>
  <c r="H191" i="12" s="1"/>
  <c r="F187" i="12"/>
  <c r="G187" i="12" s="1"/>
  <c r="H187" i="12" s="1"/>
  <c r="F183" i="12"/>
  <c r="G183" i="12" s="1"/>
  <c r="H183" i="12" s="1"/>
  <c r="F179" i="12"/>
  <c r="G179" i="12" s="1"/>
  <c r="H179" i="12" s="1"/>
  <c r="F175" i="12"/>
  <c r="G175" i="12" s="1"/>
  <c r="H175" i="12" s="1"/>
  <c r="F171" i="12"/>
  <c r="G171" i="12" s="1"/>
  <c r="H171" i="12" s="1"/>
  <c r="F167" i="12"/>
  <c r="G167" i="12" s="1"/>
  <c r="H167" i="12" s="1"/>
  <c r="F163" i="12"/>
  <c r="G163" i="12" s="1"/>
  <c r="H163" i="12" s="1"/>
  <c r="F159" i="12"/>
  <c r="G159" i="12" s="1"/>
  <c r="H159" i="12" s="1"/>
  <c r="F205" i="12"/>
  <c r="G205" i="12" s="1"/>
  <c r="H205" i="12" s="1"/>
  <c r="F185" i="12"/>
  <c r="G185" i="12" s="1"/>
  <c r="H185" i="12" s="1"/>
  <c r="F181" i="12"/>
  <c r="G181" i="12" s="1"/>
  <c r="H181" i="12" s="1"/>
  <c r="F161" i="12"/>
  <c r="G161" i="12" s="1"/>
  <c r="H161" i="12" s="1"/>
  <c r="F213" i="12"/>
  <c r="G213" i="12" s="1"/>
  <c r="H213" i="12" s="1"/>
  <c r="F209" i="12"/>
  <c r="G209" i="12" s="1"/>
  <c r="H209" i="12" s="1"/>
  <c r="F204" i="12"/>
  <c r="G204" i="12" s="1"/>
  <c r="H204" i="12" s="1"/>
  <c r="F200" i="12"/>
  <c r="G200" i="12" s="1"/>
  <c r="H200" i="12" s="1"/>
  <c r="F196" i="12"/>
  <c r="G196" i="12" s="1"/>
  <c r="H196" i="12" s="1"/>
  <c r="F192" i="12"/>
  <c r="G192" i="12" s="1"/>
  <c r="H192" i="12" s="1"/>
  <c r="F188" i="12"/>
  <c r="G188" i="12" s="1"/>
  <c r="H188" i="12" s="1"/>
  <c r="F184" i="12"/>
  <c r="G184" i="12" s="1"/>
  <c r="H184" i="12" s="1"/>
  <c r="F180" i="12"/>
  <c r="G180" i="12" s="1"/>
  <c r="H180" i="12" s="1"/>
  <c r="F176" i="12"/>
  <c r="G176" i="12" s="1"/>
  <c r="H176" i="12" s="1"/>
  <c r="F172" i="12"/>
  <c r="G172" i="12" s="1"/>
  <c r="H172" i="12" s="1"/>
  <c r="F168" i="12"/>
  <c r="G168" i="12" s="1"/>
  <c r="H168" i="12" s="1"/>
  <c r="F164" i="12"/>
  <c r="G164" i="12" s="1"/>
  <c r="H164" i="12" s="1"/>
  <c r="F160" i="12"/>
  <c r="G160" i="12" s="1"/>
  <c r="H160" i="12" s="1"/>
  <c r="F210" i="12"/>
  <c r="G210" i="12" s="1"/>
  <c r="H210" i="12" s="1"/>
  <c r="F197" i="12"/>
  <c r="G197" i="12" s="1"/>
  <c r="H197" i="12" s="1"/>
  <c r="F177" i="12"/>
  <c r="G177" i="12" s="1"/>
  <c r="H177" i="12" s="1"/>
  <c r="F78" i="12"/>
  <c r="G78" i="12" s="1"/>
  <c r="H78" i="12" s="1"/>
  <c r="F74" i="12"/>
  <c r="G74" i="12" s="1"/>
  <c r="H74" i="12" s="1"/>
  <c r="F73" i="12"/>
  <c r="G73" i="12" s="1"/>
  <c r="H73" i="12" s="1"/>
  <c r="F79" i="12"/>
  <c r="G79" i="12" s="1"/>
  <c r="H79" i="12" s="1"/>
  <c r="F75" i="12"/>
  <c r="G75" i="12" s="1"/>
  <c r="H75" i="12" s="1"/>
  <c r="F71" i="12"/>
  <c r="G71" i="12" s="1"/>
  <c r="H71" i="12" s="1"/>
  <c r="F77" i="12"/>
  <c r="G77" i="12" s="1"/>
  <c r="H77" i="12" s="1"/>
  <c r="F80" i="12"/>
  <c r="G80" i="12" s="1"/>
  <c r="H80" i="12" s="1"/>
  <c r="F76" i="12"/>
  <c r="G76" i="12" s="1"/>
  <c r="H76" i="12" s="1"/>
  <c r="F72" i="12"/>
  <c r="G72" i="12" s="1"/>
  <c r="H72" i="12" s="1"/>
  <c r="F46" i="12"/>
  <c r="G46" i="12" s="1"/>
  <c r="H46" i="12" s="1"/>
  <c r="F42" i="12"/>
  <c r="G42" i="12" s="1"/>
  <c r="H42" i="12" s="1"/>
  <c r="F38" i="12"/>
  <c r="G38" i="12" s="1"/>
  <c r="H38" i="12" s="1"/>
  <c r="F34" i="12"/>
  <c r="G34" i="12" s="1"/>
  <c r="H34" i="12" s="1"/>
  <c r="F40" i="12"/>
  <c r="G40" i="12" s="1"/>
  <c r="H40" i="12" s="1"/>
  <c r="F45" i="12"/>
  <c r="G45" i="12" s="1"/>
  <c r="H45" i="12" s="1"/>
  <c r="F41" i="12"/>
  <c r="G41" i="12" s="1"/>
  <c r="H41" i="12" s="1"/>
  <c r="F43" i="12"/>
  <c r="G43" i="12" s="1"/>
  <c r="H43" i="12" s="1"/>
  <c r="F39" i="12"/>
  <c r="G39" i="12" s="1"/>
  <c r="H39" i="12" s="1"/>
  <c r="F35" i="12"/>
  <c r="G35" i="12" s="1"/>
  <c r="H35" i="12" s="1"/>
  <c r="F44" i="12"/>
  <c r="G44" i="12" s="1"/>
  <c r="H44" i="12" s="1"/>
  <c r="F36" i="12"/>
  <c r="G36" i="12" s="1"/>
  <c r="H36" i="12" s="1"/>
  <c r="F37" i="12"/>
  <c r="G37" i="12" s="1"/>
  <c r="H37" i="12" s="1"/>
  <c r="F2046" i="1"/>
  <c r="G2046" i="1" s="1"/>
  <c r="H2046" i="1" s="1"/>
  <c r="J2046" i="1" s="1"/>
  <c r="F2047" i="1"/>
  <c r="G2047" i="1" s="1"/>
  <c r="H2047" i="1" s="1"/>
  <c r="J2047" i="1" s="1"/>
  <c r="F1957" i="1"/>
  <c r="G1957" i="1" s="1"/>
  <c r="H1957" i="1" s="1"/>
  <c r="J1957" i="1" s="1"/>
  <c r="F1966" i="1"/>
  <c r="G1966" i="1" s="1"/>
  <c r="H1966" i="1" s="1"/>
  <c r="J1966" i="1" s="1"/>
  <c r="F1969" i="1"/>
  <c r="G1969" i="1" s="1"/>
  <c r="H1969" i="1" s="1"/>
  <c r="J1969" i="1" s="1"/>
  <c r="F1968" i="1"/>
  <c r="G1968" i="1" s="1"/>
  <c r="H1968" i="1" s="1"/>
  <c r="J1968" i="1" s="1"/>
  <c r="F1951" i="1"/>
  <c r="G1951" i="1" s="1"/>
  <c r="H1951" i="1" s="1"/>
  <c r="J1951" i="1" s="1"/>
  <c r="F1956" i="1"/>
  <c r="G1956" i="1" s="1"/>
  <c r="H1956" i="1" s="1"/>
  <c r="J1956" i="1" s="1"/>
  <c r="F1955" i="1"/>
  <c r="G1955" i="1" s="1"/>
  <c r="H1955" i="1" s="1"/>
  <c r="J1955" i="1" s="1"/>
  <c r="F1964" i="1"/>
  <c r="G1964" i="1" s="1"/>
  <c r="H1964" i="1" s="1"/>
  <c r="J1964" i="1" s="1"/>
  <c r="F1970" i="1"/>
  <c r="G1970" i="1" s="1"/>
  <c r="H1970" i="1" s="1"/>
  <c r="J1970" i="1" s="1"/>
  <c r="F1967" i="1"/>
  <c r="G1967" i="1" s="1"/>
  <c r="H1967" i="1" s="1"/>
  <c r="J1967" i="1" s="1"/>
  <c r="F1952" i="1"/>
  <c r="G1952" i="1" s="1"/>
  <c r="H1952" i="1" s="1"/>
  <c r="J1952" i="1" s="1"/>
  <c r="F1954" i="1"/>
  <c r="G1954" i="1" s="1"/>
  <c r="H1954" i="1" s="1"/>
  <c r="J1954" i="1" s="1"/>
  <c r="F1972" i="1"/>
  <c r="G1972" i="1" s="1"/>
  <c r="H1972" i="1" s="1"/>
  <c r="J1972" i="1" s="1"/>
  <c r="F1958" i="1"/>
  <c r="G1958" i="1" s="1"/>
  <c r="H1958" i="1" s="1"/>
  <c r="J1958" i="1" s="1"/>
  <c r="F1953" i="1"/>
  <c r="G1953" i="1" s="1"/>
  <c r="H1953" i="1" s="1"/>
  <c r="J1953" i="1" s="1"/>
  <c r="F1830" i="1"/>
  <c r="G1830" i="1" s="1"/>
  <c r="H1830" i="1" s="1"/>
  <c r="J1830" i="1" s="1"/>
  <c r="F1826" i="1"/>
  <c r="G1826" i="1" s="1"/>
  <c r="H1826" i="1" s="1"/>
  <c r="J1826" i="1" s="1"/>
  <c r="F1822" i="1"/>
  <c r="G1822" i="1" s="1"/>
  <c r="H1822" i="1" s="1"/>
  <c r="J1822" i="1" s="1"/>
  <c r="F1818" i="1"/>
  <c r="G1818" i="1" s="1"/>
  <c r="H1818" i="1" s="1"/>
  <c r="J1818" i="1" s="1"/>
  <c r="F1814" i="1"/>
  <c r="G1814" i="1" s="1"/>
  <c r="H1814" i="1" s="1"/>
  <c r="J1814" i="1" s="1"/>
  <c r="F1810" i="1"/>
  <c r="G1810" i="1" s="1"/>
  <c r="H1810" i="1" s="1"/>
  <c r="J1810" i="1" s="1"/>
  <c r="F1806" i="1"/>
  <c r="G1806" i="1" s="1"/>
  <c r="H1806" i="1" s="1"/>
  <c r="J1806" i="1" s="1"/>
  <c r="F1802" i="1"/>
  <c r="G1802" i="1" s="1"/>
  <c r="H1802" i="1" s="1"/>
  <c r="J1802" i="1" s="1"/>
  <c r="F1798" i="1"/>
  <c r="G1798" i="1" s="1"/>
  <c r="H1798" i="1" s="1"/>
  <c r="J1798" i="1" s="1"/>
  <c r="F1794" i="1"/>
  <c r="G1794" i="1" s="1"/>
  <c r="H1794" i="1" s="1"/>
  <c r="J1794" i="1" s="1"/>
  <c r="F1790" i="1"/>
  <c r="G1790" i="1" s="1"/>
  <c r="H1790" i="1" s="1"/>
  <c r="J1790" i="1" s="1"/>
  <c r="F1786" i="1"/>
  <c r="G1786" i="1" s="1"/>
  <c r="H1786" i="1" s="1"/>
  <c r="J1786" i="1" s="1"/>
  <c r="F1782" i="1"/>
  <c r="G1782" i="1" s="1"/>
  <c r="H1782" i="1" s="1"/>
  <c r="J1782" i="1" s="1"/>
  <c r="F1778" i="1"/>
  <c r="G1778" i="1" s="1"/>
  <c r="H1778" i="1" s="1"/>
  <c r="J1778" i="1" s="1"/>
  <c r="F1774" i="1"/>
  <c r="G1774" i="1" s="1"/>
  <c r="H1774" i="1" s="1"/>
  <c r="J1774" i="1" s="1"/>
  <c r="F1770" i="1"/>
  <c r="G1770" i="1" s="1"/>
  <c r="H1770" i="1" s="1"/>
  <c r="J1770" i="1" s="1"/>
  <c r="F1766" i="1"/>
  <c r="G1766" i="1" s="1"/>
  <c r="H1766" i="1" s="1"/>
  <c r="J1766" i="1" s="1"/>
  <c r="F1762" i="1"/>
  <c r="G1762" i="1" s="1"/>
  <c r="H1762" i="1" s="1"/>
  <c r="J1762" i="1" s="1"/>
  <c r="F1758" i="1"/>
  <c r="G1758" i="1" s="1"/>
  <c r="H1758" i="1" s="1"/>
  <c r="J1758" i="1" s="1"/>
  <c r="F1831" i="1"/>
  <c r="G1831" i="1" s="1"/>
  <c r="H1831" i="1" s="1"/>
  <c r="J1831" i="1" s="1"/>
  <c r="F1827" i="1"/>
  <c r="G1827" i="1" s="1"/>
  <c r="H1827" i="1" s="1"/>
  <c r="J1827" i="1" s="1"/>
  <c r="F1823" i="1"/>
  <c r="G1823" i="1" s="1"/>
  <c r="H1823" i="1" s="1"/>
  <c r="J1823" i="1" s="1"/>
  <c r="F1819" i="1"/>
  <c r="G1819" i="1" s="1"/>
  <c r="H1819" i="1" s="1"/>
  <c r="J1819" i="1" s="1"/>
  <c r="F1815" i="1"/>
  <c r="G1815" i="1" s="1"/>
  <c r="H1815" i="1" s="1"/>
  <c r="J1815" i="1" s="1"/>
  <c r="F1811" i="1"/>
  <c r="G1811" i="1" s="1"/>
  <c r="H1811" i="1" s="1"/>
  <c r="J1811" i="1" s="1"/>
  <c r="F1807" i="1"/>
  <c r="G1807" i="1" s="1"/>
  <c r="H1807" i="1" s="1"/>
  <c r="J1807" i="1" s="1"/>
  <c r="F1803" i="1"/>
  <c r="G1803" i="1" s="1"/>
  <c r="H1803" i="1" s="1"/>
  <c r="J1803" i="1" s="1"/>
  <c r="F1799" i="1"/>
  <c r="G1799" i="1" s="1"/>
  <c r="H1799" i="1" s="1"/>
  <c r="J1799" i="1" s="1"/>
  <c r="F1795" i="1"/>
  <c r="G1795" i="1" s="1"/>
  <c r="H1795" i="1" s="1"/>
  <c r="J1795" i="1" s="1"/>
  <c r="F1791" i="1"/>
  <c r="G1791" i="1" s="1"/>
  <c r="H1791" i="1" s="1"/>
  <c r="J1791" i="1" s="1"/>
  <c r="F1787" i="1"/>
  <c r="G1787" i="1" s="1"/>
  <c r="H1787" i="1" s="1"/>
  <c r="J1787" i="1" s="1"/>
  <c r="F1783" i="1"/>
  <c r="G1783" i="1" s="1"/>
  <c r="H1783" i="1" s="1"/>
  <c r="J1783" i="1" s="1"/>
  <c r="F1779" i="1"/>
  <c r="G1779" i="1" s="1"/>
  <c r="H1779" i="1" s="1"/>
  <c r="J1779" i="1" s="1"/>
  <c r="F1775" i="1"/>
  <c r="G1775" i="1" s="1"/>
  <c r="H1775" i="1" s="1"/>
  <c r="J1775" i="1" s="1"/>
  <c r="F1771" i="1"/>
  <c r="G1771" i="1" s="1"/>
  <c r="H1771" i="1" s="1"/>
  <c r="J1771" i="1" s="1"/>
  <c r="F1767" i="1"/>
  <c r="G1767" i="1" s="1"/>
  <c r="H1767" i="1" s="1"/>
  <c r="J1767" i="1" s="1"/>
  <c r="F1763" i="1"/>
  <c r="G1763" i="1" s="1"/>
  <c r="H1763" i="1" s="1"/>
  <c r="J1763" i="1" s="1"/>
  <c r="F1759" i="1"/>
  <c r="G1759" i="1" s="1"/>
  <c r="H1759" i="1" s="1"/>
  <c r="J1759" i="1" s="1"/>
  <c r="F1755" i="1"/>
  <c r="G1755" i="1" s="1"/>
  <c r="H1755" i="1" s="1"/>
  <c r="J1755" i="1" s="1"/>
  <c r="F1828" i="1"/>
  <c r="G1828" i="1" s="1"/>
  <c r="H1828" i="1" s="1"/>
  <c r="J1828" i="1" s="1"/>
  <c r="F1824" i="1"/>
  <c r="G1824" i="1" s="1"/>
  <c r="H1824" i="1" s="1"/>
  <c r="J1824" i="1" s="1"/>
  <c r="F1820" i="1"/>
  <c r="G1820" i="1" s="1"/>
  <c r="H1820" i="1" s="1"/>
  <c r="J1820" i="1" s="1"/>
  <c r="F1816" i="1"/>
  <c r="G1816" i="1" s="1"/>
  <c r="H1816" i="1" s="1"/>
  <c r="J1816" i="1" s="1"/>
  <c r="F1812" i="1"/>
  <c r="G1812" i="1" s="1"/>
  <c r="H1812" i="1" s="1"/>
  <c r="J1812" i="1" s="1"/>
  <c r="F1808" i="1"/>
  <c r="G1808" i="1" s="1"/>
  <c r="H1808" i="1" s="1"/>
  <c r="J1808" i="1" s="1"/>
  <c r="F1804" i="1"/>
  <c r="G1804" i="1" s="1"/>
  <c r="H1804" i="1" s="1"/>
  <c r="J1804" i="1" s="1"/>
  <c r="F1800" i="1"/>
  <c r="G1800" i="1" s="1"/>
  <c r="H1800" i="1" s="1"/>
  <c r="J1800" i="1" s="1"/>
  <c r="F1796" i="1"/>
  <c r="G1796" i="1" s="1"/>
  <c r="H1796" i="1" s="1"/>
  <c r="J1796" i="1" s="1"/>
  <c r="F1821" i="1"/>
  <c r="G1821" i="1" s="1"/>
  <c r="H1821" i="1" s="1"/>
  <c r="J1821" i="1" s="1"/>
  <c r="F1805" i="1"/>
  <c r="G1805" i="1" s="1"/>
  <c r="H1805" i="1" s="1"/>
  <c r="J1805" i="1" s="1"/>
  <c r="F1792" i="1"/>
  <c r="G1792" i="1" s="1"/>
  <c r="H1792" i="1" s="1"/>
  <c r="J1792" i="1" s="1"/>
  <c r="F1784" i="1"/>
  <c r="G1784" i="1" s="1"/>
  <c r="H1784" i="1" s="1"/>
  <c r="J1784" i="1" s="1"/>
  <c r="F1776" i="1"/>
  <c r="G1776" i="1" s="1"/>
  <c r="H1776" i="1" s="1"/>
  <c r="J1776" i="1" s="1"/>
  <c r="F1768" i="1"/>
  <c r="G1768" i="1" s="1"/>
  <c r="H1768" i="1" s="1"/>
  <c r="J1768" i="1" s="1"/>
  <c r="F1760" i="1"/>
  <c r="G1760" i="1" s="1"/>
  <c r="H1760" i="1" s="1"/>
  <c r="J1760" i="1" s="1"/>
  <c r="F1825" i="1"/>
  <c r="G1825" i="1" s="1"/>
  <c r="H1825" i="1" s="1"/>
  <c r="J1825" i="1" s="1"/>
  <c r="F1809" i="1"/>
  <c r="G1809" i="1" s="1"/>
  <c r="H1809" i="1" s="1"/>
  <c r="J1809" i="1" s="1"/>
  <c r="F1789" i="1"/>
  <c r="G1789" i="1" s="1"/>
  <c r="H1789" i="1" s="1"/>
  <c r="J1789" i="1" s="1"/>
  <c r="F1781" i="1"/>
  <c r="G1781" i="1" s="1"/>
  <c r="H1781" i="1" s="1"/>
  <c r="J1781" i="1" s="1"/>
  <c r="F1773" i="1"/>
  <c r="G1773" i="1" s="1"/>
  <c r="H1773" i="1" s="1"/>
  <c r="J1773" i="1" s="1"/>
  <c r="F1765" i="1"/>
  <c r="G1765" i="1" s="1"/>
  <c r="H1765" i="1" s="1"/>
  <c r="J1765" i="1" s="1"/>
  <c r="F1757" i="1"/>
  <c r="G1757" i="1" s="1"/>
  <c r="H1757" i="1" s="1"/>
  <c r="J1757" i="1" s="1"/>
  <c r="F1829" i="1"/>
  <c r="G1829" i="1" s="1"/>
  <c r="H1829" i="1" s="1"/>
  <c r="J1829" i="1" s="1"/>
  <c r="F1813" i="1"/>
  <c r="G1813" i="1" s="1"/>
  <c r="H1813" i="1" s="1"/>
  <c r="J1813" i="1" s="1"/>
  <c r="F1797" i="1"/>
  <c r="G1797" i="1" s="1"/>
  <c r="H1797" i="1" s="1"/>
  <c r="J1797" i="1" s="1"/>
  <c r="F1788" i="1"/>
  <c r="G1788" i="1" s="1"/>
  <c r="H1788" i="1" s="1"/>
  <c r="J1788" i="1" s="1"/>
  <c r="F1780" i="1"/>
  <c r="G1780" i="1" s="1"/>
  <c r="H1780" i="1" s="1"/>
  <c r="J1780" i="1" s="1"/>
  <c r="F1772" i="1"/>
  <c r="G1772" i="1" s="1"/>
  <c r="H1772" i="1" s="1"/>
  <c r="J1772" i="1" s="1"/>
  <c r="F1764" i="1"/>
  <c r="G1764" i="1" s="1"/>
  <c r="H1764" i="1" s="1"/>
  <c r="J1764" i="1" s="1"/>
  <c r="F1756" i="1"/>
  <c r="G1756" i="1" s="1"/>
  <c r="H1756" i="1" s="1"/>
  <c r="J1756" i="1" s="1"/>
  <c r="F1817" i="1"/>
  <c r="G1817" i="1" s="1"/>
  <c r="H1817" i="1" s="1"/>
  <c r="J1817" i="1" s="1"/>
  <c r="F1801" i="1"/>
  <c r="G1801" i="1" s="1"/>
  <c r="H1801" i="1" s="1"/>
  <c r="J1801" i="1" s="1"/>
  <c r="F1793" i="1"/>
  <c r="G1793" i="1" s="1"/>
  <c r="H1793" i="1" s="1"/>
  <c r="J1793" i="1" s="1"/>
  <c r="F1785" i="1"/>
  <c r="G1785" i="1" s="1"/>
  <c r="H1785" i="1" s="1"/>
  <c r="J1785" i="1" s="1"/>
  <c r="F1777" i="1"/>
  <c r="G1777" i="1" s="1"/>
  <c r="H1777" i="1" s="1"/>
  <c r="J1777" i="1" s="1"/>
  <c r="F1769" i="1"/>
  <c r="G1769" i="1" s="1"/>
  <c r="H1769" i="1" s="1"/>
  <c r="J1769" i="1" s="1"/>
  <c r="F1761" i="1"/>
  <c r="G1761" i="1" s="1"/>
  <c r="H1761" i="1" s="1"/>
  <c r="J1761" i="1" s="1"/>
  <c r="F1553" i="1"/>
  <c r="G1553" i="1" s="1"/>
  <c r="H1553" i="1" s="1"/>
  <c r="J1553" i="1" s="1"/>
  <c r="F1517" i="1"/>
  <c r="G1517" i="1" s="1"/>
  <c r="H1517" i="1" s="1"/>
  <c r="J1517" i="1" s="1"/>
  <c r="F1571" i="1"/>
  <c r="G1571" i="1" s="1"/>
  <c r="H1571" i="1" s="1"/>
  <c r="J1571" i="1" s="1"/>
  <c r="F1562" i="1"/>
  <c r="G1562" i="1" s="1"/>
  <c r="H1562" i="1" s="1"/>
  <c r="J1562" i="1" s="1"/>
  <c r="F1546" i="1"/>
  <c r="G1546" i="1" s="1"/>
  <c r="H1546" i="1" s="1"/>
  <c r="J1546" i="1" s="1"/>
  <c r="F1530" i="1"/>
  <c r="G1530" i="1" s="1"/>
  <c r="H1530" i="1" s="1"/>
  <c r="J1530" i="1" s="1"/>
  <c r="F1514" i="1"/>
  <c r="G1514" i="1" s="1"/>
  <c r="H1514" i="1" s="1"/>
  <c r="J1514" i="1" s="1"/>
  <c r="F1498" i="1"/>
  <c r="G1498" i="1" s="1"/>
  <c r="H1498" i="1" s="1"/>
  <c r="J1498" i="1" s="1"/>
  <c r="F1519" i="1"/>
  <c r="G1519" i="1" s="1"/>
  <c r="H1519" i="1" s="1"/>
  <c r="J1519" i="1" s="1"/>
  <c r="F1540" i="1"/>
  <c r="G1540" i="1" s="1"/>
  <c r="H1540" i="1" s="1"/>
  <c r="J1540" i="1" s="1"/>
  <c r="F1561" i="1"/>
  <c r="G1561" i="1" s="1"/>
  <c r="H1561" i="1" s="1"/>
  <c r="J1561" i="1" s="1"/>
  <c r="F1505" i="1"/>
  <c r="G1505" i="1" s="1"/>
  <c r="H1505" i="1" s="1"/>
  <c r="J1505" i="1" s="1"/>
  <c r="F1532" i="1"/>
  <c r="G1532" i="1" s="1"/>
  <c r="H1532" i="1" s="1"/>
  <c r="J1532" i="1" s="1"/>
  <c r="F1569" i="1"/>
  <c r="G1569" i="1" s="1"/>
  <c r="H1569" i="1" s="1"/>
  <c r="J1569" i="1" s="1"/>
  <c r="F1533" i="1"/>
  <c r="G1533" i="1" s="1"/>
  <c r="H1533" i="1" s="1"/>
  <c r="J1533" i="1" s="1"/>
  <c r="F1565" i="1"/>
  <c r="G1565" i="1" s="1"/>
  <c r="H1565" i="1" s="1"/>
  <c r="J1565" i="1" s="1"/>
  <c r="F1515" i="1"/>
  <c r="G1515" i="1" s="1"/>
  <c r="H1515" i="1" s="1"/>
  <c r="J1515" i="1" s="1"/>
  <c r="F1536" i="1"/>
  <c r="G1536" i="1" s="1"/>
  <c r="H1536" i="1" s="1"/>
  <c r="J1536" i="1" s="1"/>
  <c r="F1557" i="1"/>
  <c r="G1557" i="1" s="1"/>
  <c r="H1557" i="1" s="1"/>
  <c r="J1557" i="1" s="1"/>
  <c r="F1559" i="1"/>
  <c r="G1559" i="1" s="1"/>
  <c r="H1559" i="1" s="1"/>
  <c r="J1559" i="1" s="1"/>
  <c r="F1528" i="1"/>
  <c r="G1528" i="1" s="1"/>
  <c r="H1528" i="1" s="1"/>
  <c r="J1528" i="1" s="1"/>
  <c r="F1574" i="1"/>
  <c r="G1574" i="1" s="1"/>
  <c r="H1574" i="1" s="1"/>
  <c r="J1574" i="1" s="1"/>
  <c r="F1558" i="1"/>
  <c r="G1558" i="1" s="1"/>
  <c r="H1558" i="1" s="1"/>
  <c r="J1558" i="1" s="1"/>
  <c r="F1542" i="1"/>
  <c r="G1542" i="1" s="1"/>
  <c r="H1542" i="1" s="1"/>
  <c r="J1542" i="1" s="1"/>
  <c r="F1526" i="1"/>
  <c r="G1526" i="1" s="1"/>
  <c r="H1526" i="1" s="1"/>
  <c r="J1526" i="1" s="1"/>
  <c r="F1510" i="1"/>
  <c r="G1510" i="1" s="1"/>
  <c r="H1510" i="1" s="1"/>
  <c r="J1510" i="1" s="1"/>
  <c r="F1503" i="1"/>
  <c r="G1503" i="1" s="1"/>
  <c r="H1503" i="1" s="1"/>
  <c r="J1503" i="1" s="1"/>
  <c r="F1524" i="1"/>
  <c r="G1524" i="1" s="1"/>
  <c r="H1524" i="1" s="1"/>
  <c r="J1524" i="1" s="1"/>
  <c r="F1545" i="1"/>
  <c r="G1545" i="1" s="1"/>
  <c r="H1545" i="1" s="1"/>
  <c r="J1545" i="1" s="1"/>
  <c r="F1567" i="1"/>
  <c r="G1567" i="1" s="1"/>
  <c r="H1567" i="1" s="1"/>
  <c r="J1567" i="1" s="1"/>
  <c r="F1516" i="1"/>
  <c r="G1516" i="1" s="1"/>
  <c r="H1516" i="1" s="1"/>
  <c r="J1516" i="1" s="1"/>
  <c r="F1537" i="1"/>
  <c r="G1537" i="1" s="1"/>
  <c r="H1537" i="1" s="1"/>
  <c r="J1537" i="1" s="1"/>
  <c r="F1501" i="1"/>
  <c r="G1501" i="1" s="1"/>
  <c r="H1501" i="1" s="1"/>
  <c r="J1501" i="1" s="1"/>
  <c r="F1549" i="1"/>
  <c r="G1549" i="1" s="1"/>
  <c r="H1549" i="1" s="1"/>
  <c r="J1549" i="1" s="1"/>
  <c r="F1499" i="1"/>
  <c r="G1499" i="1" s="1"/>
  <c r="H1499" i="1" s="1"/>
  <c r="J1499" i="1" s="1"/>
  <c r="F1520" i="1"/>
  <c r="G1520" i="1" s="1"/>
  <c r="H1520" i="1" s="1"/>
  <c r="J1520" i="1" s="1"/>
  <c r="F1541" i="1"/>
  <c r="G1541" i="1" s="1"/>
  <c r="H1541" i="1" s="1"/>
  <c r="J1541" i="1" s="1"/>
  <c r="F1563" i="1"/>
  <c r="G1563" i="1" s="1"/>
  <c r="H1563" i="1" s="1"/>
  <c r="J1563" i="1" s="1"/>
  <c r="F1564" i="1"/>
  <c r="G1564" i="1" s="1"/>
  <c r="H1564" i="1" s="1"/>
  <c r="J1564" i="1" s="1"/>
  <c r="F1539" i="1"/>
  <c r="G1539" i="1" s="1"/>
  <c r="H1539" i="1" s="1"/>
  <c r="J1539" i="1" s="1"/>
  <c r="F1570" i="1"/>
  <c r="G1570" i="1" s="1"/>
  <c r="H1570" i="1" s="1"/>
  <c r="J1570" i="1" s="1"/>
  <c r="F1554" i="1"/>
  <c r="G1554" i="1" s="1"/>
  <c r="H1554" i="1" s="1"/>
  <c r="J1554" i="1" s="1"/>
  <c r="F1538" i="1"/>
  <c r="G1538" i="1" s="1"/>
  <c r="H1538" i="1" s="1"/>
  <c r="J1538" i="1" s="1"/>
  <c r="F1522" i="1"/>
  <c r="G1522" i="1" s="1"/>
  <c r="H1522" i="1" s="1"/>
  <c r="J1522" i="1" s="1"/>
  <c r="F1506" i="1"/>
  <c r="G1506" i="1" s="1"/>
  <c r="H1506" i="1" s="1"/>
  <c r="J1506" i="1" s="1"/>
  <c r="F1508" i="1"/>
  <c r="G1508" i="1" s="1"/>
  <c r="H1508" i="1" s="1"/>
  <c r="J1508" i="1" s="1"/>
  <c r="F1529" i="1"/>
  <c r="G1529" i="1" s="1"/>
  <c r="H1529" i="1" s="1"/>
  <c r="J1529" i="1" s="1"/>
  <c r="F1551" i="1"/>
  <c r="G1551" i="1" s="1"/>
  <c r="H1551" i="1" s="1"/>
  <c r="J1551" i="1" s="1"/>
  <c r="F1572" i="1"/>
  <c r="G1572" i="1" s="1"/>
  <c r="H1572" i="1" s="1"/>
  <c r="J1572" i="1" s="1"/>
  <c r="F1521" i="1"/>
  <c r="G1521" i="1" s="1"/>
  <c r="H1521" i="1" s="1"/>
  <c r="J1521" i="1" s="1"/>
  <c r="F1543" i="1"/>
  <c r="G1543" i="1" s="1"/>
  <c r="H1543" i="1" s="1"/>
  <c r="J1543" i="1" s="1"/>
  <c r="F1512" i="1"/>
  <c r="G1512" i="1" s="1"/>
  <c r="H1512" i="1" s="1"/>
  <c r="J1512" i="1" s="1"/>
  <c r="F1555" i="1"/>
  <c r="G1555" i="1" s="1"/>
  <c r="H1555" i="1" s="1"/>
  <c r="J1555" i="1" s="1"/>
  <c r="F1504" i="1"/>
  <c r="G1504" i="1" s="1"/>
  <c r="H1504" i="1" s="1"/>
  <c r="J1504" i="1" s="1"/>
  <c r="F1525" i="1"/>
  <c r="G1525" i="1" s="1"/>
  <c r="H1525" i="1" s="1"/>
  <c r="J1525" i="1" s="1"/>
  <c r="F1547" i="1"/>
  <c r="G1547" i="1" s="1"/>
  <c r="H1547" i="1" s="1"/>
  <c r="J1547" i="1" s="1"/>
  <c r="F1568" i="1"/>
  <c r="G1568" i="1" s="1"/>
  <c r="H1568" i="1" s="1"/>
  <c r="J1568" i="1" s="1"/>
  <c r="F1511" i="1"/>
  <c r="G1511" i="1" s="1"/>
  <c r="H1511" i="1" s="1"/>
  <c r="J1511" i="1" s="1"/>
  <c r="F1507" i="1"/>
  <c r="G1507" i="1" s="1"/>
  <c r="H1507" i="1" s="1"/>
  <c r="J1507" i="1" s="1"/>
  <c r="F1544" i="1"/>
  <c r="G1544" i="1" s="1"/>
  <c r="H1544" i="1" s="1"/>
  <c r="J1544" i="1" s="1"/>
  <c r="F1566" i="1"/>
  <c r="G1566" i="1" s="1"/>
  <c r="H1566" i="1" s="1"/>
  <c r="J1566" i="1" s="1"/>
  <c r="F1550" i="1"/>
  <c r="G1550" i="1" s="1"/>
  <c r="H1550" i="1" s="1"/>
  <c r="J1550" i="1" s="1"/>
  <c r="F1534" i="1"/>
  <c r="G1534" i="1" s="1"/>
  <c r="H1534" i="1" s="1"/>
  <c r="J1534" i="1" s="1"/>
  <c r="F1518" i="1"/>
  <c r="G1518" i="1" s="1"/>
  <c r="H1518" i="1" s="1"/>
  <c r="J1518" i="1" s="1"/>
  <c r="F1502" i="1"/>
  <c r="G1502" i="1" s="1"/>
  <c r="H1502" i="1" s="1"/>
  <c r="J1502" i="1" s="1"/>
  <c r="F1513" i="1"/>
  <c r="G1513" i="1" s="1"/>
  <c r="H1513" i="1" s="1"/>
  <c r="J1513" i="1" s="1"/>
  <c r="F1535" i="1"/>
  <c r="G1535" i="1" s="1"/>
  <c r="H1535" i="1" s="1"/>
  <c r="J1535" i="1" s="1"/>
  <c r="F1556" i="1"/>
  <c r="G1556" i="1" s="1"/>
  <c r="H1556" i="1" s="1"/>
  <c r="J1556" i="1" s="1"/>
  <c r="F1500" i="1"/>
  <c r="G1500" i="1" s="1"/>
  <c r="H1500" i="1" s="1"/>
  <c r="J1500" i="1" s="1"/>
  <c r="F1527" i="1"/>
  <c r="G1527" i="1" s="1"/>
  <c r="H1527" i="1" s="1"/>
  <c r="J1527" i="1" s="1"/>
  <c r="F1548" i="1"/>
  <c r="G1548" i="1" s="1"/>
  <c r="H1548" i="1" s="1"/>
  <c r="J1548" i="1" s="1"/>
  <c r="F1523" i="1"/>
  <c r="G1523" i="1" s="1"/>
  <c r="H1523" i="1" s="1"/>
  <c r="J1523" i="1" s="1"/>
  <c r="F1560" i="1"/>
  <c r="G1560" i="1" s="1"/>
  <c r="H1560" i="1" s="1"/>
  <c r="J1560" i="1" s="1"/>
  <c r="F1509" i="1"/>
  <c r="G1509" i="1" s="1"/>
  <c r="H1509" i="1" s="1"/>
  <c r="J1509" i="1" s="1"/>
  <c r="F1531" i="1"/>
  <c r="G1531" i="1" s="1"/>
  <c r="H1531" i="1" s="1"/>
  <c r="J1531" i="1" s="1"/>
  <c r="F1552" i="1"/>
  <c r="G1552" i="1" s="1"/>
  <c r="H1552" i="1" s="1"/>
  <c r="J1552" i="1" s="1"/>
  <c r="F1573" i="1"/>
  <c r="G1573" i="1" s="1"/>
  <c r="H1573" i="1" s="1"/>
  <c r="J1573" i="1" s="1"/>
  <c r="F481" i="1"/>
  <c r="G481" i="1" s="1"/>
  <c r="H481" i="1" s="1"/>
  <c r="J481" i="1" s="1"/>
  <c r="F488" i="1"/>
  <c r="G488" i="1" s="1"/>
  <c r="H488" i="1" s="1"/>
  <c r="J488" i="1" s="1"/>
  <c r="F482" i="1"/>
  <c r="G482" i="1" s="1"/>
  <c r="H482" i="1" s="1"/>
  <c r="J482" i="1" s="1"/>
  <c r="F480" i="1"/>
  <c r="G480" i="1" s="1"/>
  <c r="H480" i="1" s="1"/>
  <c r="J480" i="1" s="1"/>
  <c r="F489" i="1"/>
  <c r="G489" i="1" s="1"/>
  <c r="H489" i="1" s="1"/>
  <c r="J489" i="1" s="1"/>
  <c r="F484" i="1"/>
  <c r="G484" i="1" s="1"/>
  <c r="H484" i="1" s="1"/>
  <c r="J484" i="1" s="1"/>
  <c r="F487" i="1"/>
  <c r="G487" i="1" s="1"/>
  <c r="H487" i="1" s="1"/>
  <c r="J487" i="1" s="1"/>
  <c r="F485" i="1"/>
  <c r="G485" i="1" s="1"/>
  <c r="H485" i="1" s="1"/>
  <c r="J485" i="1" s="1"/>
  <c r="F490" i="1"/>
  <c r="G490" i="1" s="1"/>
  <c r="H490" i="1" s="1"/>
  <c r="J490" i="1" s="1"/>
  <c r="F483" i="1"/>
  <c r="G483" i="1" s="1"/>
  <c r="H483" i="1" s="1"/>
  <c r="J483" i="1" s="1"/>
  <c r="F486" i="1"/>
  <c r="G486" i="1" s="1"/>
  <c r="H486" i="1" s="1"/>
  <c r="J486" i="1" s="1"/>
  <c r="F402" i="1"/>
  <c r="G402" i="1" s="1"/>
  <c r="H402" i="1" s="1"/>
  <c r="J402" i="1" s="1"/>
  <c r="F405" i="1"/>
  <c r="G405" i="1" s="1"/>
  <c r="H405" i="1" s="1"/>
  <c r="J405" i="1" s="1"/>
  <c r="F406" i="1"/>
  <c r="G406" i="1" s="1"/>
  <c r="H406" i="1" s="1"/>
  <c r="J406" i="1" s="1"/>
  <c r="F407" i="1"/>
  <c r="G407" i="1" s="1"/>
  <c r="H407" i="1" s="1"/>
  <c r="J407" i="1" s="1"/>
  <c r="F401" i="1"/>
  <c r="G401" i="1" s="1"/>
  <c r="H401" i="1" s="1"/>
  <c r="J401" i="1" s="1"/>
  <c r="F408" i="1"/>
  <c r="G408" i="1" s="1"/>
  <c r="H408" i="1" s="1"/>
  <c r="J408" i="1" s="1"/>
  <c r="F409" i="1"/>
  <c r="G409" i="1" s="1"/>
  <c r="H409" i="1" s="1"/>
  <c r="J409" i="1" s="1"/>
  <c r="F400" i="1"/>
  <c r="G400" i="1" s="1"/>
  <c r="H400" i="1" s="1"/>
  <c r="J400" i="1" s="1"/>
  <c r="F410" i="1"/>
  <c r="G410" i="1" s="1"/>
  <c r="H410" i="1" s="1"/>
  <c r="J410" i="1" s="1"/>
  <c r="F403" i="1"/>
  <c r="G403" i="1" s="1"/>
  <c r="H403" i="1" s="1"/>
  <c r="J403" i="1" s="1"/>
  <c r="F404" i="1"/>
  <c r="G404" i="1" s="1"/>
  <c r="H404" i="1" s="1"/>
  <c r="J404" i="1" s="1"/>
  <c r="F214" i="1"/>
  <c r="G214" i="1" s="1"/>
  <c r="H214" i="1" s="1"/>
  <c r="J214" i="1" s="1"/>
  <c r="F200" i="1"/>
  <c r="G200" i="1" s="1"/>
  <c r="H200" i="1" s="1"/>
  <c r="J200" i="1" s="1"/>
  <c r="F197" i="1"/>
  <c r="G197" i="1" s="1"/>
  <c r="H197" i="1" s="1"/>
  <c r="J197" i="1" s="1"/>
  <c r="F210" i="1"/>
  <c r="G210" i="1" s="1"/>
  <c r="H210" i="1" s="1"/>
  <c r="J210" i="1" s="1"/>
  <c r="F207" i="1"/>
  <c r="G207" i="1" s="1"/>
  <c r="H207" i="1" s="1"/>
  <c r="J207" i="1" s="1"/>
  <c r="F215" i="1"/>
  <c r="G215" i="1" s="1"/>
  <c r="H215" i="1" s="1"/>
  <c r="J215" i="1" s="1"/>
  <c r="F206" i="1"/>
  <c r="G206" i="1" s="1"/>
  <c r="H206" i="1" s="1"/>
  <c r="J206" i="1" s="1"/>
  <c r="F205" i="1"/>
  <c r="G205" i="1" s="1"/>
  <c r="H205" i="1" s="1"/>
  <c r="J205" i="1" s="1"/>
  <c r="F203" i="1"/>
  <c r="G203" i="1" s="1"/>
  <c r="H203" i="1" s="1"/>
  <c r="J203" i="1" s="1"/>
  <c r="F202" i="1"/>
  <c r="G202" i="1" s="1"/>
  <c r="H202" i="1" s="1"/>
  <c r="J202" i="1" s="1"/>
  <c r="F199" i="1"/>
  <c r="G199" i="1" s="1"/>
  <c r="H199" i="1" s="1"/>
  <c r="J199" i="1" s="1"/>
  <c r="F198" i="1"/>
  <c r="G198" i="1" s="1"/>
  <c r="H198" i="1" s="1"/>
  <c r="J198" i="1" s="1"/>
  <c r="F201" i="1"/>
  <c r="G201" i="1" s="1"/>
  <c r="H201" i="1" s="1"/>
  <c r="J201" i="1" s="1"/>
  <c r="F208" i="1"/>
  <c r="G208" i="1" s="1"/>
  <c r="H208" i="1" s="1"/>
  <c r="J208" i="1" s="1"/>
  <c r="F211" i="1"/>
  <c r="G211" i="1" s="1"/>
  <c r="H211" i="1" s="1"/>
  <c r="J211" i="1" s="1"/>
  <c r="F204" i="1"/>
  <c r="G204" i="1" s="1"/>
  <c r="H204" i="1" s="1"/>
  <c r="J204" i="1" s="1"/>
  <c r="F195" i="1"/>
  <c r="G195" i="1" s="1"/>
  <c r="H195" i="1" s="1"/>
  <c r="J195" i="1" s="1"/>
  <c r="F212" i="1"/>
  <c r="G212" i="1" s="1"/>
  <c r="H212" i="1" s="1"/>
  <c r="J212" i="1" s="1"/>
  <c r="F213" i="1"/>
  <c r="G213" i="1" s="1"/>
  <c r="H213" i="1" s="1"/>
  <c r="J213" i="1" s="1"/>
  <c r="F196" i="1"/>
  <c r="G196" i="1" s="1"/>
  <c r="H196" i="1" s="1"/>
  <c r="J196" i="1" s="1"/>
  <c r="F209" i="1"/>
  <c r="G209" i="1" s="1"/>
  <c r="H209" i="1" s="1"/>
  <c r="J209" i="1" s="1"/>
  <c r="F75" i="1"/>
  <c r="G75" i="1" s="1"/>
  <c r="H75" i="1" s="1"/>
  <c r="J75" i="1" s="1"/>
  <c r="F86" i="1"/>
  <c r="G86" i="1" s="1"/>
  <c r="H86" i="1" s="1"/>
  <c r="J86" i="1" s="1"/>
  <c r="F83" i="1"/>
  <c r="G83" i="1" s="1"/>
  <c r="H83" i="1" s="1"/>
  <c r="J83" i="1" s="1"/>
  <c r="F77" i="1"/>
  <c r="G77" i="1" s="1"/>
  <c r="H77" i="1" s="1"/>
  <c r="J77" i="1" s="1"/>
  <c r="F84" i="1"/>
  <c r="G84" i="1" s="1"/>
  <c r="H84" i="1" s="1"/>
  <c r="J84" i="1" s="1"/>
  <c r="F71" i="1"/>
  <c r="G71" i="1" s="1"/>
  <c r="H71" i="1" s="1"/>
  <c r="J71" i="1" s="1"/>
  <c r="F82" i="1"/>
  <c r="G82" i="1" s="1"/>
  <c r="H82" i="1" s="1"/>
  <c r="J82" i="1" s="1"/>
  <c r="F89" i="1"/>
  <c r="G89" i="1" s="1"/>
  <c r="H89" i="1" s="1"/>
  <c r="J89" i="1" s="1"/>
  <c r="F73" i="1"/>
  <c r="G73" i="1" s="1"/>
  <c r="H73" i="1" s="1"/>
  <c r="J73" i="1" s="1"/>
  <c r="F72" i="1"/>
  <c r="G72" i="1" s="1"/>
  <c r="H72" i="1" s="1"/>
  <c r="J72" i="1" s="1"/>
  <c r="F79" i="1"/>
  <c r="G79" i="1" s="1"/>
  <c r="H79" i="1" s="1"/>
  <c r="J79" i="1" s="1"/>
  <c r="F78" i="1"/>
  <c r="G78" i="1" s="1"/>
  <c r="H78" i="1" s="1"/>
  <c r="J78" i="1" s="1"/>
  <c r="F85" i="1"/>
  <c r="G85" i="1" s="1"/>
  <c r="H85" i="1" s="1"/>
  <c r="J85" i="1" s="1"/>
  <c r="F70" i="1"/>
  <c r="G70" i="1" s="1"/>
  <c r="H70" i="1" s="1"/>
  <c r="J70" i="1" s="1"/>
  <c r="F80" i="1"/>
  <c r="G80" i="1" s="1"/>
  <c r="H80" i="1" s="1"/>
  <c r="J80" i="1" s="1"/>
  <c r="F87" i="1"/>
  <c r="G87" i="1" s="1"/>
  <c r="H87" i="1" s="1"/>
  <c r="J87" i="1" s="1"/>
  <c r="F74" i="1"/>
  <c r="G74" i="1" s="1"/>
  <c r="H74" i="1" s="1"/>
  <c r="J74" i="1" s="1"/>
  <c r="F81" i="1"/>
  <c r="G81" i="1" s="1"/>
  <c r="H81" i="1" s="1"/>
  <c r="J81" i="1" s="1"/>
  <c r="F76" i="1"/>
  <c r="G76" i="1" s="1"/>
  <c r="H76" i="1" s="1"/>
  <c r="J76" i="1" s="1"/>
  <c r="F88" i="1"/>
  <c r="G88" i="1" s="1"/>
  <c r="H88" i="1" s="1"/>
  <c r="J88" i="1" s="1"/>
  <c r="F60" i="219"/>
  <c r="G60" i="219" s="1"/>
  <c r="H60" i="219" s="1"/>
  <c r="F94" i="219"/>
  <c r="G94" i="219" s="1"/>
  <c r="H94" i="219" s="1"/>
  <c r="F86" i="219"/>
  <c r="G86" i="219" s="1"/>
  <c r="H86" i="219" s="1"/>
  <c r="F96" i="219"/>
  <c r="G96" i="219" s="1"/>
  <c r="H96" i="219" s="1"/>
  <c r="F194" i="219"/>
  <c r="G194" i="219" s="1"/>
  <c r="H194" i="219" s="1"/>
  <c r="F195" i="219"/>
  <c r="G195" i="219" s="1"/>
  <c r="H195" i="219" s="1"/>
  <c r="F67" i="19"/>
  <c r="G67" i="19" s="1"/>
  <c r="H67" i="19" s="1"/>
  <c r="F27" i="219"/>
  <c r="G27" i="219" s="1"/>
  <c r="H27" i="219" s="1"/>
  <c r="F33" i="219"/>
  <c r="G33" i="219" s="1"/>
  <c r="H33" i="219" s="1"/>
  <c r="F110" i="219"/>
  <c r="G110" i="219" s="1"/>
  <c r="H110" i="219" s="1"/>
  <c r="F224" i="219"/>
  <c r="G224" i="219" s="1"/>
  <c r="H224" i="219" s="1"/>
  <c r="F204" i="219"/>
  <c r="G204" i="219" s="1"/>
  <c r="H204" i="219" s="1"/>
  <c r="F220" i="219"/>
  <c r="G220" i="219" s="1"/>
  <c r="H220" i="219" s="1"/>
  <c r="F132" i="219"/>
  <c r="G132" i="219" s="1"/>
  <c r="H132" i="219" s="1"/>
  <c r="F197" i="219"/>
  <c r="G197" i="219" s="1"/>
  <c r="H197" i="219" s="1"/>
  <c r="F11" i="219"/>
  <c r="G11" i="219" s="1"/>
  <c r="H11" i="219" s="1"/>
  <c r="F142" i="219"/>
  <c r="G142" i="219" s="1"/>
  <c r="H142" i="219" s="1"/>
  <c r="F209" i="219"/>
  <c r="G209" i="219" s="1"/>
  <c r="H209" i="219" s="1"/>
  <c r="F211" i="219"/>
  <c r="G211" i="219" s="1"/>
  <c r="H211" i="219" s="1"/>
  <c r="F69" i="219"/>
  <c r="G69" i="219" s="1"/>
  <c r="H69" i="219" s="1"/>
  <c r="F64" i="219"/>
  <c r="G64" i="219" s="1"/>
  <c r="H64" i="219" s="1"/>
  <c r="F171" i="219"/>
  <c r="G171" i="219" s="1"/>
  <c r="H171" i="219" s="1"/>
  <c r="F67" i="219"/>
  <c r="G67" i="219" s="1"/>
  <c r="H67" i="219" s="1"/>
  <c r="F145" i="219"/>
  <c r="G145" i="219" s="1"/>
  <c r="H145" i="219" s="1"/>
  <c r="F205" i="219"/>
  <c r="G205" i="219" s="1"/>
  <c r="H205" i="219" s="1"/>
  <c r="F88" i="219"/>
  <c r="G88" i="219" s="1"/>
  <c r="H88" i="219" s="1"/>
  <c r="F139" i="219"/>
  <c r="G139" i="219" s="1"/>
  <c r="H139" i="219" s="1"/>
  <c r="F31" i="219"/>
  <c r="G31" i="219" s="1"/>
  <c r="H31" i="219" s="1"/>
  <c r="F111" i="219"/>
  <c r="G111" i="219" s="1"/>
  <c r="H111" i="219" s="1"/>
  <c r="F105" i="219"/>
  <c r="G105" i="219" s="1"/>
  <c r="H105" i="219" s="1"/>
  <c r="F178" i="219"/>
  <c r="G178" i="219" s="1"/>
  <c r="H178" i="219" s="1"/>
  <c r="F35" i="219"/>
  <c r="G35" i="219" s="1"/>
  <c r="H35" i="219" s="1"/>
  <c r="F225" i="219"/>
  <c r="G225" i="219" s="1"/>
  <c r="H225" i="219" s="1"/>
  <c r="F129" i="219"/>
  <c r="G129" i="219" s="1"/>
  <c r="H129" i="219" s="1"/>
  <c r="F136" i="219"/>
  <c r="G136" i="219" s="1"/>
  <c r="H136" i="219" s="1"/>
  <c r="F177" i="219"/>
  <c r="G177" i="219" s="1"/>
  <c r="H177" i="219" s="1"/>
  <c r="F181" i="219"/>
  <c r="G181" i="219" s="1"/>
  <c r="H181" i="219" s="1"/>
  <c r="F32" i="219"/>
  <c r="G32" i="219" s="1"/>
  <c r="H32" i="219" s="1"/>
  <c r="F127" i="219"/>
  <c r="G127" i="219" s="1"/>
  <c r="H127" i="219" s="1"/>
  <c r="F101" i="219"/>
  <c r="G101" i="219" s="1"/>
  <c r="H101" i="219" s="1"/>
  <c r="F115" i="219"/>
  <c r="G115" i="219" s="1"/>
  <c r="H115" i="219" s="1"/>
  <c r="F78" i="19"/>
  <c r="G78" i="19" s="1"/>
  <c r="H78" i="19" s="1"/>
  <c r="F28" i="19"/>
  <c r="G28" i="19" s="1"/>
  <c r="H28" i="19" s="1"/>
  <c r="F114" i="219"/>
  <c r="G114" i="219" s="1"/>
  <c r="H114" i="219" s="1"/>
  <c r="F16" i="219"/>
  <c r="G16" i="219" s="1"/>
  <c r="H16" i="219" s="1"/>
  <c r="F168" i="219"/>
  <c r="G168" i="219" s="1"/>
  <c r="H168" i="219" s="1"/>
  <c r="F131" i="219"/>
  <c r="G131" i="219" s="1"/>
  <c r="H131" i="219" s="1"/>
  <c r="F128" i="219"/>
  <c r="G128" i="219" s="1"/>
  <c r="H128" i="219" s="1"/>
  <c r="F170" i="219"/>
  <c r="G170" i="219" s="1"/>
  <c r="H170" i="219" s="1"/>
  <c r="F89" i="219"/>
  <c r="G89" i="219" s="1"/>
  <c r="H89" i="219" s="1"/>
  <c r="F23" i="219"/>
  <c r="G23" i="219" s="1"/>
  <c r="H23" i="219" s="1"/>
  <c r="F117" i="219"/>
  <c r="G117" i="219" s="1"/>
  <c r="H117" i="219" s="1"/>
  <c r="F207" i="219"/>
  <c r="G207" i="219" s="1"/>
  <c r="H207" i="219" s="1"/>
  <c r="F137" i="219"/>
  <c r="G137" i="219" s="1"/>
  <c r="H137" i="219" s="1"/>
  <c r="F120" i="219"/>
  <c r="G120" i="219" s="1"/>
  <c r="H120" i="219" s="1"/>
  <c r="F13" i="219"/>
  <c r="G13" i="219" s="1"/>
  <c r="H13" i="219" s="1"/>
  <c r="F355" i="14"/>
  <c r="G355" i="14" s="1"/>
  <c r="H355" i="14" s="1"/>
  <c r="F357" i="14"/>
  <c r="G357" i="14" s="1"/>
  <c r="H357" i="14" s="1"/>
  <c r="F340" i="14"/>
  <c r="G340" i="14" s="1"/>
  <c r="H340" i="14" s="1"/>
  <c r="F327" i="14"/>
  <c r="G327" i="14" s="1"/>
  <c r="H327" i="14" s="1"/>
  <c r="F308" i="14"/>
  <c r="G308" i="14" s="1"/>
  <c r="H308" i="14" s="1"/>
  <c r="F270" i="14"/>
  <c r="G270" i="14" s="1"/>
  <c r="H270" i="14" s="1"/>
  <c r="F238" i="14"/>
  <c r="G238" i="14" s="1"/>
  <c r="H238" i="14" s="1"/>
  <c r="F240" i="14"/>
  <c r="G240" i="14" s="1"/>
  <c r="H240" i="14" s="1"/>
  <c r="F247" i="14"/>
  <c r="G247" i="14" s="1"/>
  <c r="H247" i="14" s="1"/>
  <c r="F250" i="14"/>
  <c r="G250" i="14" s="1"/>
  <c r="H250" i="14" s="1"/>
  <c r="F256" i="14"/>
  <c r="G256" i="14" s="1"/>
  <c r="H256" i="14" s="1"/>
  <c r="F259" i="14"/>
  <c r="G259" i="14" s="1"/>
  <c r="H259" i="14" s="1"/>
  <c r="F183" i="14"/>
  <c r="G183" i="14" s="1"/>
  <c r="H183" i="14" s="1"/>
  <c r="F186" i="14"/>
  <c r="G186" i="14" s="1"/>
  <c r="H186" i="14" s="1"/>
  <c r="F188" i="14"/>
  <c r="G188" i="14" s="1"/>
  <c r="H188" i="14" s="1"/>
  <c r="F191" i="14"/>
  <c r="G191" i="14" s="1"/>
  <c r="H191" i="14" s="1"/>
  <c r="F198" i="14"/>
  <c r="G198" i="14" s="1"/>
  <c r="H198" i="14" s="1"/>
  <c r="F201" i="14"/>
  <c r="G201" i="14" s="1"/>
  <c r="H201" i="14" s="1"/>
  <c r="F204" i="14"/>
  <c r="G204" i="14" s="1"/>
  <c r="H204" i="14" s="1"/>
  <c r="F207" i="14"/>
  <c r="G207" i="14" s="1"/>
  <c r="H207" i="14" s="1"/>
  <c r="F131" i="14"/>
  <c r="G131" i="14" s="1"/>
  <c r="H131" i="14" s="1"/>
  <c r="F119" i="14"/>
  <c r="G119" i="14" s="1"/>
  <c r="H119" i="14" s="1"/>
  <c r="F132" i="14"/>
  <c r="G132" i="14" s="1"/>
  <c r="H132" i="14" s="1"/>
  <c r="F134" i="14"/>
  <c r="G134" i="14" s="1"/>
  <c r="H134" i="14" s="1"/>
  <c r="G144" i="14"/>
  <c r="H144" i="14" s="1"/>
  <c r="F138" i="14"/>
  <c r="G138" i="14" s="1"/>
  <c r="H138" i="14" s="1"/>
  <c r="F152" i="14"/>
  <c r="G152" i="14" s="1"/>
  <c r="H152" i="14" s="1"/>
  <c r="F117" i="14"/>
  <c r="G117" i="14" s="1"/>
  <c r="H117" i="14" s="1"/>
  <c r="F15" i="14"/>
  <c r="G15" i="14" s="1"/>
  <c r="H15" i="14" s="1"/>
  <c r="F19" i="14"/>
  <c r="G19" i="14" s="1"/>
  <c r="H19" i="14" s="1"/>
  <c r="F23" i="14"/>
  <c r="G23" i="14" s="1"/>
  <c r="H23" i="14" s="1"/>
  <c r="F27" i="14"/>
  <c r="G27" i="14" s="1"/>
  <c r="H27" i="14" s="1"/>
  <c r="F31" i="14"/>
  <c r="G31" i="14" s="1"/>
  <c r="H31" i="14" s="1"/>
  <c r="F35" i="14"/>
  <c r="G35" i="14" s="1"/>
  <c r="H35" i="14" s="1"/>
  <c r="F39" i="14"/>
  <c r="G39" i="14" s="1"/>
  <c r="H39" i="14" s="1"/>
  <c r="F43" i="14"/>
  <c r="G43" i="14" s="1"/>
  <c r="H43" i="14" s="1"/>
  <c r="F47" i="14"/>
  <c r="G47" i="14" s="1"/>
  <c r="H47" i="14" s="1"/>
  <c r="F51" i="14"/>
  <c r="G51" i="14" s="1"/>
  <c r="H51" i="14" s="1"/>
  <c r="F354" i="14"/>
  <c r="G354" i="14" s="1"/>
  <c r="H354" i="14" s="1"/>
  <c r="F339" i="14"/>
  <c r="G339" i="14" s="1"/>
  <c r="H339" i="14" s="1"/>
  <c r="F341" i="14"/>
  <c r="G341" i="14" s="1"/>
  <c r="H341" i="14" s="1"/>
  <c r="F325" i="14"/>
  <c r="G325" i="14" s="1"/>
  <c r="H325" i="14" s="1"/>
  <c r="F314" i="14"/>
  <c r="G314" i="14" s="1"/>
  <c r="H314" i="14" s="1"/>
  <c r="F271" i="14"/>
  <c r="G271" i="14" s="1"/>
  <c r="H271" i="14" s="1"/>
  <c r="F237" i="14"/>
  <c r="G237" i="14" s="1"/>
  <c r="H237" i="14" s="1"/>
  <c r="F239" i="14"/>
  <c r="G239" i="14" s="1"/>
  <c r="H239" i="14" s="1"/>
  <c r="F246" i="14"/>
  <c r="G246" i="14" s="1"/>
  <c r="H246" i="14" s="1"/>
  <c r="F248" i="14"/>
  <c r="G248" i="14" s="1"/>
  <c r="H248" i="14" s="1"/>
  <c r="F255" i="14"/>
  <c r="G255" i="14" s="1"/>
  <c r="H255" i="14" s="1"/>
  <c r="F257" i="14"/>
  <c r="G257" i="14" s="1"/>
  <c r="H257" i="14" s="1"/>
  <c r="F182" i="14"/>
  <c r="G182" i="14" s="1"/>
  <c r="H182" i="14" s="1"/>
  <c r="F185" i="14"/>
  <c r="G185" i="14" s="1"/>
  <c r="H185" i="14" s="1"/>
  <c r="F187" i="14"/>
  <c r="G187" i="14" s="1"/>
  <c r="H187" i="14" s="1"/>
  <c r="F194" i="14"/>
  <c r="G194" i="14" s="1"/>
  <c r="H194" i="14" s="1"/>
  <c r="F197" i="14"/>
  <c r="G197" i="14" s="1"/>
  <c r="H197" i="14" s="1"/>
  <c r="F200" i="14"/>
  <c r="G200" i="14" s="1"/>
  <c r="H200" i="14" s="1"/>
  <c r="F203" i="14"/>
  <c r="G203" i="14" s="1"/>
  <c r="H203" i="14" s="1"/>
  <c r="F125" i="14"/>
  <c r="G125" i="14" s="1"/>
  <c r="H125" i="14" s="1"/>
  <c r="F126" i="14"/>
  <c r="G126" i="14" s="1"/>
  <c r="H126" i="14" s="1"/>
  <c r="F123" i="14"/>
  <c r="G123" i="14" s="1"/>
  <c r="H123" i="14" s="1"/>
  <c r="F142" i="14"/>
  <c r="G142" i="14" s="1"/>
  <c r="H142" i="14" s="1"/>
  <c r="F136" i="14"/>
  <c r="G136" i="14" s="1"/>
  <c r="H136" i="14" s="1"/>
  <c r="F155" i="14"/>
  <c r="G155" i="14" s="1"/>
  <c r="H155" i="14" s="1"/>
  <c r="F150" i="14"/>
  <c r="G150" i="14" s="1"/>
  <c r="H150" i="14" s="1"/>
  <c r="F14" i="14"/>
  <c r="G14" i="14" s="1"/>
  <c r="H14" i="14" s="1"/>
  <c r="F18" i="14"/>
  <c r="G18" i="14" s="1"/>
  <c r="H18" i="14" s="1"/>
  <c r="F22" i="14"/>
  <c r="G22" i="14" s="1"/>
  <c r="H22" i="14" s="1"/>
  <c r="F26" i="14"/>
  <c r="G26" i="14" s="1"/>
  <c r="H26" i="14" s="1"/>
  <c r="F30" i="14"/>
  <c r="G30" i="14" s="1"/>
  <c r="H30" i="14" s="1"/>
  <c r="F34" i="14"/>
  <c r="G34" i="14" s="1"/>
  <c r="H34" i="14" s="1"/>
  <c r="F38" i="14"/>
  <c r="G38" i="14" s="1"/>
  <c r="H38" i="14" s="1"/>
  <c r="F42" i="14"/>
  <c r="G42" i="14" s="1"/>
  <c r="H42" i="14" s="1"/>
  <c r="F46" i="14"/>
  <c r="G46" i="14" s="1"/>
  <c r="H46" i="14" s="1"/>
  <c r="F50" i="14"/>
  <c r="G50" i="14" s="1"/>
  <c r="H50" i="14" s="1"/>
  <c r="F54" i="14"/>
  <c r="G54" i="14" s="1"/>
  <c r="H54" i="14" s="1"/>
  <c r="F353" i="14"/>
  <c r="G353" i="14" s="1"/>
  <c r="H353" i="14" s="1"/>
  <c r="F342" i="14"/>
  <c r="G342" i="14" s="1"/>
  <c r="H342" i="14" s="1"/>
  <c r="F338" i="14"/>
  <c r="G338" i="14" s="1"/>
  <c r="H338" i="14" s="1"/>
  <c r="F328" i="14"/>
  <c r="G328" i="14" s="1"/>
  <c r="H328" i="14" s="1"/>
  <c r="F283" i="14"/>
  <c r="G283" i="14" s="1"/>
  <c r="H283" i="14" s="1"/>
  <c r="F243" i="14"/>
  <c r="G243" i="14" s="1"/>
  <c r="H243" i="14" s="1"/>
  <c r="F245" i="14"/>
  <c r="G245" i="14" s="1"/>
  <c r="H245" i="14" s="1"/>
  <c r="F252" i="14"/>
  <c r="G252" i="14" s="1"/>
  <c r="H252" i="14" s="1"/>
  <c r="F254" i="14"/>
  <c r="G254" i="14" s="1"/>
  <c r="H254" i="14" s="1"/>
  <c r="F181" i="14"/>
  <c r="G181" i="14" s="1"/>
  <c r="H181" i="14" s="1"/>
  <c r="F184" i="14"/>
  <c r="G184" i="14" s="1"/>
  <c r="H184" i="14" s="1"/>
  <c r="F190" i="14"/>
  <c r="G190" i="14" s="1"/>
  <c r="H190" i="14" s="1"/>
  <c r="F193" i="14"/>
  <c r="G193" i="14" s="1"/>
  <c r="H193" i="14" s="1"/>
  <c r="F196" i="14"/>
  <c r="G196" i="14" s="1"/>
  <c r="H196" i="14" s="1"/>
  <c r="F199" i="14"/>
  <c r="G199" i="14" s="1"/>
  <c r="H199" i="14" s="1"/>
  <c r="F206" i="14"/>
  <c r="G206" i="14" s="1"/>
  <c r="H206" i="14" s="1"/>
  <c r="F180" i="14"/>
  <c r="G180" i="14" s="1"/>
  <c r="H180" i="14" s="1"/>
  <c r="F118" i="14"/>
  <c r="G118" i="14" s="1"/>
  <c r="H118" i="14" s="1"/>
  <c r="F130" i="14"/>
  <c r="G130" i="14" s="1"/>
  <c r="H130" i="14" s="1"/>
  <c r="F124" i="14"/>
  <c r="G124" i="14" s="1"/>
  <c r="H124" i="14" s="1"/>
  <c r="F146" i="14"/>
  <c r="G146" i="14" s="1"/>
  <c r="H146" i="14" s="1"/>
  <c r="F141" i="14"/>
  <c r="G141" i="14" s="1"/>
  <c r="H141" i="14" s="1"/>
  <c r="F147" i="14"/>
  <c r="G147" i="14" s="1"/>
  <c r="H147" i="14" s="1"/>
  <c r="F149" i="14"/>
  <c r="G149" i="14" s="1"/>
  <c r="H149" i="14" s="1"/>
  <c r="F151" i="14"/>
  <c r="G151" i="14" s="1"/>
  <c r="H151" i="14" s="1"/>
  <c r="F13" i="14"/>
  <c r="G13" i="14" s="1"/>
  <c r="H13" i="14" s="1"/>
  <c r="F17" i="14"/>
  <c r="G17" i="14" s="1"/>
  <c r="H17" i="14" s="1"/>
  <c r="F21" i="14"/>
  <c r="G21" i="14" s="1"/>
  <c r="H21" i="14" s="1"/>
  <c r="F25" i="14"/>
  <c r="G25" i="14" s="1"/>
  <c r="H25" i="14" s="1"/>
  <c r="F29" i="14"/>
  <c r="G29" i="14" s="1"/>
  <c r="H29" i="14" s="1"/>
  <c r="F33" i="14"/>
  <c r="G33" i="14" s="1"/>
  <c r="H33" i="14" s="1"/>
  <c r="F37" i="14"/>
  <c r="G37" i="14" s="1"/>
  <c r="H37" i="14" s="1"/>
  <c r="F41" i="14"/>
  <c r="G41" i="14" s="1"/>
  <c r="H41" i="14" s="1"/>
  <c r="F45" i="14"/>
  <c r="G45" i="14" s="1"/>
  <c r="H45" i="14" s="1"/>
  <c r="F49" i="14"/>
  <c r="G49" i="14" s="1"/>
  <c r="H49" i="14" s="1"/>
  <c r="F53" i="14"/>
  <c r="G53" i="14" s="1"/>
  <c r="H53" i="14" s="1"/>
  <c r="F356" i="14"/>
  <c r="G356" i="14" s="1"/>
  <c r="H356" i="14" s="1"/>
  <c r="F343" i="14"/>
  <c r="G343" i="14" s="1"/>
  <c r="H343" i="14" s="1"/>
  <c r="F326" i="14"/>
  <c r="G326" i="14" s="1"/>
  <c r="H326" i="14" s="1"/>
  <c r="F324" i="14"/>
  <c r="G324" i="14" s="1"/>
  <c r="H324" i="14" s="1"/>
  <c r="F296" i="14"/>
  <c r="G296" i="14" s="1"/>
  <c r="H296" i="14" s="1"/>
  <c r="F272" i="14"/>
  <c r="G272" i="14" s="1"/>
  <c r="H272" i="14" s="1"/>
  <c r="F241" i="14"/>
  <c r="G241" i="14" s="1"/>
  <c r="H241" i="14" s="1"/>
  <c r="F244" i="14"/>
  <c r="G244" i="14" s="1"/>
  <c r="H244" i="14" s="1"/>
  <c r="F251" i="14"/>
  <c r="G251" i="14" s="1"/>
  <c r="H251" i="14" s="1"/>
  <c r="F253" i="14"/>
  <c r="G253" i="14" s="1"/>
  <c r="H253" i="14" s="1"/>
  <c r="F236" i="14"/>
  <c r="G236" i="14" s="1"/>
  <c r="H236" i="14" s="1"/>
  <c r="F189" i="14"/>
  <c r="G189" i="14" s="1"/>
  <c r="H189" i="14" s="1"/>
  <c r="F192" i="14"/>
  <c r="G192" i="14" s="1"/>
  <c r="H192" i="14" s="1"/>
  <c r="F195" i="14"/>
  <c r="G195" i="14" s="1"/>
  <c r="H195" i="14" s="1"/>
  <c r="F202" i="14"/>
  <c r="G202" i="14" s="1"/>
  <c r="H202" i="14" s="1"/>
  <c r="F205" i="14"/>
  <c r="G205" i="14" s="1"/>
  <c r="H205" i="14" s="1"/>
  <c r="F208" i="14"/>
  <c r="G208" i="14" s="1"/>
  <c r="H208" i="14" s="1"/>
  <c r="F128" i="14"/>
  <c r="G128" i="14" s="1"/>
  <c r="H128" i="14" s="1"/>
  <c r="F120" i="14"/>
  <c r="G120" i="14" s="1"/>
  <c r="H120" i="14" s="1"/>
  <c r="F127" i="14"/>
  <c r="G127" i="14" s="1"/>
  <c r="H127" i="14" s="1"/>
  <c r="F135" i="14"/>
  <c r="G135" i="14" s="1"/>
  <c r="H135" i="14" s="1"/>
  <c r="F140" i="14"/>
  <c r="G140" i="14" s="1"/>
  <c r="H140" i="14" s="1"/>
  <c r="F137" i="14"/>
  <c r="G137" i="14" s="1"/>
  <c r="H137" i="14" s="1"/>
  <c r="F139" i="14"/>
  <c r="G139" i="14" s="1"/>
  <c r="H139" i="14" s="1"/>
  <c r="F16" i="14"/>
  <c r="G16" i="14" s="1"/>
  <c r="H16" i="14" s="1"/>
  <c r="F20" i="14"/>
  <c r="G20" i="14" s="1"/>
  <c r="H20" i="14" s="1"/>
  <c r="F24" i="14"/>
  <c r="G24" i="14" s="1"/>
  <c r="H24" i="14" s="1"/>
  <c r="F28" i="14"/>
  <c r="G28" i="14" s="1"/>
  <c r="H28" i="14" s="1"/>
  <c r="F32" i="14"/>
  <c r="G32" i="14" s="1"/>
  <c r="H32" i="14" s="1"/>
  <c r="F36" i="14"/>
  <c r="G36" i="14" s="1"/>
  <c r="H36" i="14" s="1"/>
  <c r="F40" i="14"/>
  <c r="G40" i="14" s="1"/>
  <c r="H40" i="14" s="1"/>
  <c r="F44" i="14"/>
  <c r="G44" i="14" s="1"/>
  <c r="H44" i="14" s="1"/>
  <c r="F48" i="14"/>
  <c r="G48" i="14" s="1"/>
  <c r="H48" i="14" s="1"/>
  <c r="F52" i="14"/>
  <c r="G52" i="14" s="1"/>
  <c r="H52" i="14" s="1"/>
  <c r="F12" i="14"/>
  <c r="G12" i="14" s="1"/>
  <c r="H12" i="14" s="1"/>
  <c r="F2035" i="1"/>
  <c r="G2035" i="1" s="1"/>
  <c r="H2035" i="1" s="1"/>
  <c r="J2035" i="1" s="1"/>
  <c r="F1921" i="1"/>
  <c r="G1921" i="1" s="1"/>
  <c r="H1921" i="1" s="1"/>
  <c r="J1921" i="1" s="1"/>
  <c r="F1928" i="1"/>
  <c r="G1928" i="1" s="1"/>
  <c r="H1928" i="1" s="1"/>
  <c r="J1928" i="1" s="1"/>
  <c r="F1932" i="1"/>
  <c r="G1932" i="1" s="1"/>
  <c r="H1932" i="1" s="1"/>
  <c r="J1932" i="1" s="1"/>
  <c r="F1935" i="1"/>
  <c r="G1935" i="1" s="1"/>
  <c r="H1935" i="1" s="1"/>
  <c r="J1935" i="1" s="1"/>
  <c r="F1938" i="1"/>
  <c r="G1938" i="1" s="1"/>
  <c r="H1938" i="1" s="1"/>
  <c r="J1938" i="1" s="1"/>
  <c r="F1845" i="1"/>
  <c r="G1845" i="1" s="1"/>
  <c r="H1845" i="1" s="1"/>
  <c r="F1851" i="1"/>
  <c r="G1851" i="1" s="1"/>
  <c r="H1851" i="1" s="1"/>
  <c r="F1854" i="1"/>
  <c r="G1854" i="1" s="1"/>
  <c r="H1854" i="1" s="1"/>
  <c r="F1861" i="1"/>
  <c r="G1861" i="1" s="1"/>
  <c r="H1861" i="1" s="1"/>
  <c r="F1863" i="1"/>
  <c r="G1863" i="1" s="1"/>
  <c r="H1863" i="1" s="1"/>
  <c r="F1869" i="1"/>
  <c r="G1869" i="1" s="1"/>
  <c r="H1869" i="1" s="1"/>
  <c r="F1871" i="1"/>
  <c r="G1871" i="1" s="1"/>
  <c r="H1871" i="1" s="1"/>
  <c r="F1877" i="1"/>
  <c r="G1877" i="1" s="1"/>
  <c r="H1877" i="1" s="1"/>
  <c r="F1879" i="1"/>
  <c r="G1879" i="1" s="1"/>
  <c r="H1879" i="1" s="1"/>
  <c r="F1885" i="1"/>
  <c r="G1885" i="1" s="1"/>
  <c r="H1885" i="1" s="1"/>
  <c r="F1887" i="1"/>
  <c r="G1887" i="1" s="1"/>
  <c r="H1887" i="1" s="1"/>
  <c r="F1895" i="1"/>
  <c r="G1895" i="1" s="1"/>
  <c r="H1895" i="1" s="1"/>
  <c r="F1897" i="1"/>
  <c r="G1897" i="1" s="1"/>
  <c r="H1897" i="1" s="1"/>
  <c r="F1904" i="1"/>
  <c r="G1904" i="1" s="1"/>
  <c r="H1904" i="1" s="1"/>
  <c r="F1906" i="1"/>
  <c r="G1906" i="1" s="1"/>
  <c r="H1906" i="1" s="1"/>
  <c r="F1672" i="1"/>
  <c r="G1672" i="1" s="1"/>
  <c r="H1672" i="1" s="1"/>
  <c r="J1672" i="1" s="1"/>
  <c r="F1678" i="1"/>
  <c r="G1678" i="1" s="1"/>
  <c r="H1678" i="1" s="1"/>
  <c r="J1678" i="1" s="1"/>
  <c r="F1680" i="1"/>
  <c r="G1680" i="1" s="1"/>
  <c r="H1680" i="1" s="1"/>
  <c r="J1680" i="1" s="1"/>
  <c r="F1686" i="1"/>
  <c r="G1686" i="1" s="1"/>
  <c r="H1686" i="1" s="1"/>
  <c r="J1686" i="1" s="1"/>
  <c r="F1688" i="1"/>
  <c r="G1688" i="1" s="1"/>
  <c r="H1688" i="1" s="1"/>
  <c r="J1688" i="1" s="1"/>
  <c r="F1694" i="1"/>
  <c r="G1694" i="1" s="1"/>
  <c r="H1694" i="1" s="1"/>
  <c r="J1694" i="1" s="1"/>
  <c r="F1696" i="1"/>
  <c r="G1696" i="1" s="1"/>
  <c r="H1696" i="1" s="1"/>
  <c r="J1696" i="1" s="1"/>
  <c r="F1702" i="1"/>
  <c r="G1702" i="1" s="1"/>
  <c r="H1702" i="1" s="1"/>
  <c r="J1702" i="1" s="1"/>
  <c r="F1704" i="1"/>
  <c r="G1704" i="1" s="1"/>
  <c r="H1704" i="1" s="1"/>
  <c r="J1704" i="1" s="1"/>
  <c r="F1710" i="1"/>
  <c r="G1710" i="1" s="1"/>
  <c r="H1710" i="1" s="1"/>
  <c r="J1710" i="1" s="1"/>
  <c r="F1712" i="1"/>
  <c r="G1712" i="1" s="1"/>
  <c r="H1712" i="1" s="1"/>
  <c r="J1712" i="1" s="1"/>
  <c r="F1718" i="1"/>
  <c r="G1718" i="1" s="1"/>
  <c r="H1718" i="1" s="1"/>
  <c r="J1718" i="1" s="1"/>
  <c r="F1720" i="1"/>
  <c r="G1720" i="1" s="1"/>
  <c r="H1720" i="1" s="1"/>
  <c r="J1720" i="1" s="1"/>
  <c r="F1726" i="1"/>
  <c r="G1726" i="1" s="1"/>
  <c r="H1726" i="1" s="1"/>
  <c r="J1726" i="1" s="1"/>
  <c r="F1728" i="1"/>
  <c r="G1728" i="1" s="1"/>
  <c r="H1728" i="1" s="1"/>
  <c r="J1728" i="1" s="1"/>
  <c r="F1734" i="1"/>
  <c r="G1734" i="1" s="1"/>
  <c r="H1734" i="1" s="1"/>
  <c r="J1734" i="1" s="1"/>
  <c r="F1736" i="1"/>
  <c r="G1736" i="1" s="1"/>
  <c r="H1736" i="1" s="1"/>
  <c r="J1736" i="1" s="1"/>
  <c r="F1742" i="1"/>
  <c r="G1742" i="1" s="1"/>
  <c r="H1742" i="1" s="1"/>
  <c r="J1742" i="1" s="1"/>
  <c r="F1744" i="1"/>
  <c r="G1744" i="1" s="1"/>
  <c r="H1744" i="1" s="1"/>
  <c r="J1744" i="1" s="1"/>
  <c r="F1417" i="1"/>
  <c r="G1417" i="1" s="1"/>
  <c r="H1417" i="1" s="1"/>
  <c r="J1417" i="1" s="1"/>
  <c r="F1422" i="1"/>
  <c r="G1422" i="1" s="1"/>
  <c r="H1422" i="1" s="1"/>
  <c r="J1422" i="1" s="1"/>
  <c r="F1424" i="1"/>
  <c r="G1424" i="1" s="1"/>
  <c r="H1424" i="1" s="1"/>
  <c r="J1424" i="1" s="1"/>
  <c r="F1427" i="1"/>
  <c r="G1427" i="1" s="1"/>
  <c r="H1427" i="1" s="1"/>
  <c r="J1427" i="1" s="1"/>
  <c r="F1433" i="1"/>
  <c r="G1433" i="1" s="1"/>
  <c r="H1433" i="1" s="1"/>
  <c r="J1433" i="1" s="1"/>
  <c r="F1438" i="1"/>
  <c r="G1438" i="1" s="1"/>
  <c r="H1438" i="1" s="1"/>
  <c r="J1438" i="1" s="1"/>
  <c r="F1440" i="1"/>
  <c r="G1440" i="1" s="1"/>
  <c r="H1440" i="1" s="1"/>
  <c r="J1440" i="1" s="1"/>
  <c r="F1443" i="1"/>
  <c r="G1443" i="1" s="1"/>
  <c r="H1443" i="1" s="1"/>
  <c r="J1443" i="1" s="1"/>
  <c r="F1449" i="1"/>
  <c r="G1449" i="1" s="1"/>
  <c r="H1449" i="1" s="1"/>
  <c r="J1449" i="1" s="1"/>
  <c r="F1454" i="1"/>
  <c r="G1454" i="1" s="1"/>
  <c r="H1454" i="1" s="1"/>
  <c r="J1454" i="1" s="1"/>
  <c r="F1456" i="1"/>
  <c r="G1456" i="1" s="1"/>
  <c r="H1456" i="1" s="1"/>
  <c r="J1456" i="1" s="1"/>
  <c r="F1459" i="1"/>
  <c r="G1459" i="1" s="1"/>
  <c r="H1459" i="1" s="1"/>
  <c r="J1459" i="1" s="1"/>
  <c r="F1465" i="1"/>
  <c r="G1465" i="1" s="1"/>
  <c r="H1465" i="1" s="1"/>
  <c r="J1465" i="1" s="1"/>
  <c r="F1470" i="1"/>
  <c r="G1470" i="1" s="1"/>
  <c r="H1470" i="1" s="1"/>
  <c r="J1470" i="1" s="1"/>
  <c r="F1472" i="1"/>
  <c r="G1472" i="1" s="1"/>
  <c r="H1472" i="1" s="1"/>
  <c r="J1472" i="1" s="1"/>
  <c r="F1475" i="1"/>
  <c r="G1475" i="1" s="1"/>
  <c r="H1475" i="1" s="1"/>
  <c r="J1475" i="1" s="1"/>
  <c r="F1481" i="1"/>
  <c r="G1481" i="1" s="1"/>
  <c r="H1481" i="1" s="1"/>
  <c r="J1481" i="1" s="1"/>
  <c r="F1486" i="1"/>
  <c r="G1486" i="1" s="1"/>
  <c r="H1486" i="1" s="1"/>
  <c r="J1486" i="1" s="1"/>
  <c r="F1488" i="1"/>
  <c r="G1488" i="1" s="1"/>
  <c r="H1488" i="1" s="1"/>
  <c r="J1488" i="1" s="1"/>
  <c r="F1330" i="1"/>
  <c r="G1330" i="1" s="1"/>
  <c r="H1330" i="1" s="1"/>
  <c r="F1334" i="1"/>
  <c r="G1334" i="1" s="1"/>
  <c r="H1334" i="1" s="1"/>
  <c r="F1338" i="1"/>
  <c r="G1338" i="1" s="1"/>
  <c r="H1338" i="1" s="1"/>
  <c r="F1342" i="1"/>
  <c r="G1342" i="1" s="1"/>
  <c r="H1342" i="1" s="1"/>
  <c r="F1346" i="1"/>
  <c r="G1346" i="1" s="1"/>
  <c r="H1346" i="1" s="1"/>
  <c r="F1350" i="1"/>
  <c r="G1350" i="1" s="1"/>
  <c r="H1350" i="1" s="1"/>
  <c r="F1354" i="1"/>
  <c r="G1354" i="1" s="1"/>
  <c r="H1354" i="1" s="1"/>
  <c r="F1358" i="1"/>
  <c r="G1358" i="1" s="1"/>
  <c r="H1358" i="1" s="1"/>
  <c r="F1362" i="1"/>
  <c r="G1362" i="1" s="1"/>
  <c r="H1362" i="1" s="1"/>
  <c r="F1368" i="1"/>
  <c r="G1368" i="1" s="1"/>
  <c r="H1368" i="1" s="1"/>
  <c r="F1373" i="1"/>
  <c r="G1373" i="1" s="1"/>
  <c r="H1373" i="1" s="1"/>
  <c r="F1375" i="1"/>
  <c r="G1375" i="1" s="1"/>
  <c r="H1375" i="1" s="1"/>
  <c r="F1378" i="1"/>
  <c r="G1378" i="1" s="1"/>
  <c r="H1378" i="1" s="1"/>
  <c r="F1384" i="1"/>
  <c r="G1384" i="1" s="1"/>
  <c r="H1384" i="1" s="1"/>
  <c r="F1389" i="1"/>
  <c r="G1389" i="1" s="1"/>
  <c r="H1389" i="1" s="1"/>
  <c r="F1391" i="1"/>
  <c r="G1391" i="1" s="1"/>
  <c r="H1391" i="1" s="1"/>
  <c r="F1394" i="1"/>
  <c r="G1394" i="1" s="1"/>
  <c r="H1394" i="1" s="1"/>
  <c r="F1400" i="1"/>
  <c r="G1400" i="1" s="1"/>
  <c r="H1400" i="1" s="1"/>
  <c r="F1284" i="1"/>
  <c r="G1284" i="1" s="1"/>
  <c r="H1284" i="1" s="1"/>
  <c r="F1256" i="1"/>
  <c r="G1256" i="1" s="1"/>
  <c r="H1256" i="1" s="1"/>
  <c r="J1256" i="1" s="1"/>
  <c r="F1238" i="1"/>
  <c r="G1238" i="1" s="1"/>
  <c r="H1238" i="1" s="1"/>
  <c r="F1241" i="1"/>
  <c r="G1241" i="1" s="1"/>
  <c r="H1241" i="1" s="1"/>
  <c r="F1205" i="1"/>
  <c r="G1205" i="1" s="1"/>
  <c r="H1205" i="1" s="1"/>
  <c r="J1205" i="1" s="1"/>
  <c r="F1189" i="1"/>
  <c r="G1189" i="1" s="1"/>
  <c r="H1189" i="1" s="1"/>
  <c r="F1191" i="1"/>
  <c r="G1191" i="1" s="1"/>
  <c r="H1191" i="1" s="1"/>
  <c r="F1060" i="1"/>
  <c r="G1060" i="1" s="1"/>
  <c r="H1060" i="1" s="1"/>
  <c r="J1060" i="1" s="1"/>
  <c r="F1062" i="1"/>
  <c r="G1062" i="1" s="1"/>
  <c r="H1062" i="1" s="1"/>
  <c r="J1062" i="1" s="1"/>
  <c r="F1064" i="1"/>
  <c r="G1064" i="1" s="1"/>
  <c r="H1064" i="1" s="1"/>
  <c r="J1064" i="1" s="1"/>
  <c r="F1066" i="1"/>
  <c r="G1066" i="1" s="1"/>
  <c r="H1066" i="1" s="1"/>
  <c r="J1066" i="1" s="1"/>
  <c r="F1041" i="1"/>
  <c r="G1041" i="1" s="1"/>
  <c r="H1041" i="1" s="1"/>
  <c r="F1044" i="1"/>
  <c r="G1044" i="1" s="1"/>
  <c r="H1044" i="1" s="1"/>
  <c r="F1046" i="1"/>
  <c r="G1046" i="1" s="1"/>
  <c r="H1046" i="1" s="1"/>
  <c r="F1006" i="1"/>
  <c r="G1006" i="1" s="1"/>
  <c r="H1006" i="1" s="1"/>
  <c r="J1006" i="1" s="1"/>
  <c r="F1012" i="1"/>
  <c r="G1012" i="1" s="1"/>
  <c r="H1012" i="1" s="1"/>
  <c r="J1012" i="1" s="1"/>
  <c r="F987" i="1"/>
  <c r="G987" i="1" s="1"/>
  <c r="H987" i="1" s="1"/>
  <c r="F989" i="1"/>
  <c r="G989" i="1" s="1"/>
  <c r="H989" i="1" s="1"/>
  <c r="F991" i="1"/>
  <c r="G991" i="1" s="1"/>
  <c r="H991" i="1" s="1"/>
  <c r="F993" i="1"/>
  <c r="G993" i="1" s="1"/>
  <c r="H993" i="1" s="1"/>
  <c r="F986" i="1"/>
  <c r="G986" i="1" s="1"/>
  <c r="H986" i="1" s="1"/>
  <c r="F962" i="1"/>
  <c r="G962" i="1" s="1"/>
  <c r="H962" i="1" s="1"/>
  <c r="F936" i="1"/>
  <c r="G936" i="1" s="1"/>
  <c r="H936" i="1" s="1"/>
  <c r="J936" i="1" s="1"/>
  <c r="F902" i="1"/>
  <c r="G902" i="1" s="1"/>
  <c r="H902" i="1" s="1"/>
  <c r="J902" i="1" s="1"/>
  <c r="F866" i="1"/>
  <c r="G866" i="1" s="1"/>
  <c r="H866" i="1" s="1"/>
  <c r="J866" i="1" s="1"/>
  <c r="F832" i="1"/>
  <c r="G832" i="1" s="1"/>
  <c r="H832" i="1" s="1"/>
  <c r="J832" i="1" s="1"/>
  <c r="F719" i="1"/>
  <c r="G719" i="1" s="1"/>
  <c r="H719" i="1" s="1"/>
  <c r="F722" i="1"/>
  <c r="G722" i="1" s="1"/>
  <c r="H722" i="1" s="1"/>
  <c r="F724" i="1"/>
  <c r="G724" i="1" s="1"/>
  <c r="H724" i="1" s="1"/>
  <c r="F733" i="1"/>
  <c r="G733" i="1" s="1"/>
  <c r="H733" i="1" s="1"/>
  <c r="F735" i="1"/>
  <c r="G735" i="1" s="1"/>
  <c r="H735" i="1" s="1"/>
  <c r="F738" i="1"/>
  <c r="G738" i="1" s="1"/>
  <c r="H738" i="1" s="1"/>
  <c r="F740" i="1"/>
  <c r="G740" i="1" s="1"/>
  <c r="H740" i="1" s="1"/>
  <c r="F742" i="1"/>
  <c r="G742" i="1" s="1"/>
  <c r="H742" i="1" s="1"/>
  <c r="F748" i="1"/>
  <c r="G748" i="1" s="1"/>
  <c r="H748" i="1" s="1"/>
  <c r="F750" i="1"/>
  <c r="G750" i="1" s="1"/>
  <c r="H750" i="1" s="1"/>
  <c r="F756" i="1"/>
  <c r="G756" i="1" s="1"/>
  <c r="H756" i="1" s="1"/>
  <c r="F758" i="1"/>
  <c r="G758" i="1" s="1"/>
  <c r="H758" i="1" s="1"/>
  <c r="F764" i="1"/>
  <c r="G764" i="1" s="1"/>
  <c r="H764" i="1" s="1"/>
  <c r="F766" i="1"/>
  <c r="G766" i="1" s="1"/>
  <c r="H766" i="1" s="1"/>
  <c r="F772" i="1"/>
  <c r="G772" i="1" s="1"/>
  <c r="H772" i="1" s="1"/>
  <c r="F774" i="1"/>
  <c r="G774" i="1" s="1"/>
  <c r="H774" i="1" s="1"/>
  <c r="F780" i="1"/>
  <c r="G780" i="1" s="1"/>
  <c r="H780" i="1" s="1"/>
  <c r="F782" i="1"/>
  <c r="G782" i="1" s="1"/>
  <c r="H782" i="1" s="1"/>
  <c r="F788" i="1"/>
  <c r="G788" i="1" s="1"/>
  <c r="H788" i="1" s="1"/>
  <c r="F790" i="1"/>
  <c r="G790" i="1" s="1"/>
  <c r="H790" i="1" s="1"/>
  <c r="F796" i="1"/>
  <c r="G796" i="1" s="1"/>
  <c r="H796" i="1" s="1"/>
  <c r="F798" i="1"/>
  <c r="G798" i="1" s="1"/>
  <c r="H798" i="1" s="1"/>
  <c r="F804" i="1"/>
  <c r="G804" i="1" s="1"/>
  <c r="H804" i="1" s="1"/>
  <c r="F806" i="1"/>
  <c r="G806" i="1" s="1"/>
  <c r="H806" i="1" s="1"/>
  <c r="F717" i="1"/>
  <c r="G717" i="1" s="1"/>
  <c r="H717" i="1" s="1"/>
  <c r="F616" i="1"/>
  <c r="G616" i="1" s="1"/>
  <c r="H616" i="1" s="1"/>
  <c r="F618" i="1"/>
  <c r="G618" i="1" s="1"/>
  <c r="H618" i="1" s="1"/>
  <c r="F621" i="1"/>
  <c r="G621" i="1" s="1"/>
  <c r="H621" i="1" s="1"/>
  <c r="F623" i="1"/>
  <c r="G623" i="1" s="1"/>
  <c r="H623" i="1" s="1"/>
  <c r="F632" i="1"/>
  <c r="G632" i="1" s="1"/>
  <c r="H632" i="1" s="1"/>
  <c r="F634" i="1"/>
  <c r="G634" i="1" s="1"/>
  <c r="H634" i="1" s="1"/>
  <c r="F637" i="1"/>
  <c r="G637" i="1" s="1"/>
  <c r="H637" i="1" s="1"/>
  <c r="F639" i="1"/>
  <c r="G639" i="1" s="1"/>
  <c r="H639" i="1" s="1"/>
  <c r="F648" i="1"/>
  <c r="G648" i="1" s="1"/>
  <c r="H648" i="1" s="1"/>
  <c r="F650" i="1"/>
  <c r="G650" i="1" s="1"/>
  <c r="H650" i="1" s="1"/>
  <c r="F653" i="1"/>
  <c r="G653" i="1" s="1"/>
  <c r="H653" i="1" s="1"/>
  <c r="F655" i="1"/>
  <c r="G655" i="1" s="1"/>
  <c r="H655" i="1" s="1"/>
  <c r="F664" i="1"/>
  <c r="G664" i="1" s="1"/>
  <c r="H664" i="1" s="1"/>
  <c r="F666" i="1"/>
  <c r="G666" i="1" s="1"/>
  <c r="H666" i="1" s="1"/>
  <c r="F669" i="1"/>
  <c r="G669" i="1" s="1"/>
  <c r="H669" i="1" s="1"/>
  <c r="F671" i="1"/>
  <c r="G671" i="1" s="1"/>
  <c r="H671" i="1" s="1"/>
  <c r="F680" i="1"/>
  <c r="G680" i="1" s="1"/>
  <c r="H680" i="1" s="1"/>
  <c r="F682" i="1"/>
  <c r="G682" i="1" s="1"/>
  <c r="H682" i="1" s="1"/>
  <c r="F685" i="1"/>
  <c r="G685" i="1" s="1"/>
  <c r="H685" i="1" s="1"/>
  <c r="F687" i="1"/>
  <c r="G687" i="1" s="1"/>
  <c r="H687" i="1" s="1"/>
  <c r="F696" i="1"/>
  <c r="G696" i="1" s="1"/>
  <c r="H696" i="1" s="1"/>
  <c r="F698" i="1"/>
  <c r="G698" i="1" s="1"/>
  <c r="H698" i="1" s="1"/>
  <c r="F701" i="1"/>
  <c r="G701" i="1" s="1"/>
  <c r="H701" i="1" s="1"/>
  <c r="F703" i="1"/>
  <c r="G703" i="1" s="1"/>
  <c r="H703" i="1" s="1"/>
  <c r="F586" i="1"/>
  <c r="G586" i="1" s="1"/>
  <c r="H586" i="1" s="1"/>
  <c r="J586" i="1" s="1"/>
  <c r="F539" i="1"/>
  <c r="G539" i="1" s="1"/>
  <c r="H539" i="1" s="1"/>
  <c r="J539" i="1" s="1"/>
  <c r="F541" i="1"/>
  <c r="G541" i="1" s="1"/>
  <c r="H541" i="1" s="1"/>
  <c r="J541" i="1" s="1"/>
  <c r="F528" i="1"/>
  <c r="G528" i="1" s="1"/>
  <c r="H528" i="1" s="1"/>
  <c r="F463" i="1"/>
  <c r="G463" i="1" s="1"/>
  <c r="H463" i="1" s="1"/>
  <c r="J463" i="1" s="1"/>
  <c r="F466" i="1"/>
  <c r="G466" i="1" s="1"/>
  <c r="H466" i="1" s="1"/>
  <c r="J466" i="1" s="1"/>
  <c r="F470" i="1"/>
  <c r="G470" i="1" s="1"/>
  <c r="H470" i="1" s="1"/>
  <c r="J470" i="1" s="1"/>
  <c r="F446" i="1"/>
  <c r="G446" i="1" s="1"/>
  <c r="H446" i="1" s="1"/>
  <c r="F448" i="1"/>
  <c r="G448" i="1" s="1"/>
  <c r="H448" i="1" s="1"/>
  <c r="F381" i="1"/>
  <c r="G381" i="1" s="1"/>
  <c r="H381" i="1" s="1"/>
  <c r="J381" i="1" s="1"/>
  <c r="F386" i="1"/>
  <c r="G386" i="1" s="1"/>
  <c r="H386" i="1" s="1"/>
  <c r="J386" i="1" s="1"/>
  <c r="F388" i="1"/>
  <c r="G388" i="1" s="1"/>
  <c r="H388" i="1" s="1"/>
  <c r="J388" i="1" s="1"/>
  <c r="F362" i="1"/>
  <c r="G362" i="1" s="1"/>
  <c r="H362" i="1" s="1"/>
  <c r="F364" i="1"/>
  <c r="G364" i="1" s="1"/>
  <c r="H364" i="1" s="1"/>
  <c r="F360" i="1"/>
  <c r="G360" i="1" s="1"/>
  <c r="H360" i="1" s="1"/>
  <c r="F306" i="1"/>
  <c r="G306" i="1" s="1"/>
  <c r="H306" i="1" s="1"/>
  <c r="J306" i="1" s="1"/>
  <c r="F308" i="1"/>
  <c r="G308" i="1" s="1"/>
  <c r="H308" i="1" s="1"/>
  <c r="J308" i="1" s="1"/>
  <c r="F314" i="1"/>
  <c r="G314" i="1" s="1"/>
  <c r="H314" i="1" s="1"/>
  <c r="J314" i="1" s="1"/>
  <c r="F318" i="1"/>
  <c r="G318" i="1" s="1"/>
  <c r="H318" i="1" s="1"/>
  <c r="J318" i="1" s="1"/>
  <c r="F321" i="1"/>
  <c r="G321" i="1" s="1"/>
  <c r="H321" i="1" s="1"/>
  <c r="J321" i="1" s="1"/>
  <c r="F274" i="1"/>
  <c r="G274" i="1" s="1"/>
  <c r="H274" i="1" s="1"/>
  <c r="F276" i="1"/>
  <c r="G276" i="1" s="1"/>
  <c r="H276" i="1" s="1"/>
  <c r="F278" i="1"/>
  <c r="G278" i="1" s="1"/>
  <c r="H278" i="1" s="1"/>
  <c r="F280" i="1"/>
  <c r="G280" i="1" s="1"/>
  <c r="H280" i="1" s="1"/>
  <c r="F282" i="1"/>
  <c r="G282" i="1" s="1"/>
  <c r="H282" i="1" s="1"/>
  <c r="F284" i="1"/>
  <c r="G284" i="1" s="1"/>
  <c r="H284" i="1" s="1"/>
  <c r="F286" i="1"/>
  <c r="G286" i="1" s="1"/>
  <c r="H286" i="1" s="1"/>
  <c r="F292" i="1"/>
  <c r="G292" i="1" s="1"/>
  <c r="H292" i="1" s="1"/>
  <c r="F2036" i="1"/>
  <c r="G2036" i="1" s="1"/>
  <c r="H2036" i="1" s="1"/>
  <c r="J2036" i="1" s="1"/>
  <c r="F2024" i="1"/>
  <c r="G2024" i="1" s="1"/>
  <c r="H2024" i="1" s="1"/>
  <c r="F1924" i="1"/>
  <c r="G1924" i="1" s="1"/>
  <c r="H1924" i="1" s="1"/>
  <c r="J1924" i="1" s="1"/>
  <c r="F1927" i="1"/>
  <c r="G1927" i="1" s="1"/>
  <c r="H1927" i="1" s="1"/>
  <c r="J1927" i="1" s="1"/>
  <c r="F1931" i="1"/>
  <c r="G1931" i="1" s="1"/>
  <c r="H1931" i="1" s="1"/>
  <c r="J1931" i="1" s="1"/>
  <c r="F1934" i="1"/>
  <c r="G1934" i="1" s="1"/>
  <c r="H1934" i="1" s="1"/>
  <c r="J1934" i="1" s="1"/>
  <c r="F1850" i="1"/>
  <c r="G1850" i="1" s="1"/>
  <c r="H1850" i="1" s="1"/>
  <c r="F1852" i="1"/>
  <c r="G1852" i="1" s="1"/>
  <c r="H1852" i="1" s="1"/>
  <c r="F1860" i="1"/>
  <c r="G1860" i="1" s="1"/>
  <c r="H1860" i="1" s="1"/>
  <c r="F1862" i="1"/>
  <c r="G1862" i="1" s="1"/>
  <c r="H1862" i="1" s="1"/>
  <c r="F1868" i="1"/>
  <c r="G1868" i="1" s="1"/>
  <c r="H1868" i="1" s="1"/>
  <c r="F1870" i="1"/>
  <c r="G1870" i="1" s="1"/>
  <c r="H1870" i="1" s="1"/>
  <c r="F1876" i="1"/>
  <c r="G1876" i="1" s="1"/>
  <c r="H1876" i="1" s="1"/>
  <c r="F1878" i="1"/>
  <c r="G1878" i="1" s="1"/>
  <c r="H1878" i="1" s="1"/>
  <c r="F1884" i="1"/>
  <c r="G1884" i="1" s="1"/>
  <c r="H1884" i="1" s="1"/>
  <c r="F1886" i="1"/>
  <c r="G1886" i="1" s="1"/>
  <c r="H1886" i="1" s="1"/>
  <c r="F1894" i="1"/>
  <c r="G1894" i="1" s="1"/>
  <c r="H1894" i="1" s="1"/>
  <c r="F1896" i="1"/>
  <c r="G1896" i="1" s="1"/>
  <c r="H1896" i="1" s="1"/>
  <c r="F1903" i="1"/>
  <c r="G1903" i="1" s="1"/>
  <c r="H1903" i="1" s="1"/>
  <c r="F1905" i="1"/>
  <c r="G1905" i="1" s="1"/>
  <c r="H1905" i="1" s="1"/>
  <c r="F1671" i="1"/>
  <c r="G1671" i="1" s="1"/>
  <c r="H1671" i="1" s="1"/>
  <c r="J1671" i="1" s="1"/>
  <c r="F1677" i="1"/>
  <c r="G1677" i="1" s="1"/>
  <c r="H1677" i="1" s="1"/>
  <c r="J1677" i="1" s="1"/>
  <c r="F1679" i="1"/>
  <c r="G1679" i="1" s="1"/>
  <c r="H1679" i="1" s="1"/>
  <c r="J1679" i="1" s="1"/>
  <c r="F1685" i="1"/>
  <c r="G1685" i="1" s="1"/>
  <c r="H1685" i="1" s="1"/>
  <c r="J1685" i="1" s="1"/>
  <c r="F1687" i="1"/>
  <c r="G1687" i="1" s="1"/>
  <c r="H1687" i="1" s="1"/>
  <c r="J1687" i="1" s="1"/>
  <c r="F1693" i="1"/>
  <c r="G1693" i="1" s="1"/>
  <c r="H1693" i="1" s="1"/>
  <c r="J1693" i="1" s="1"/>
  <c r="F1695" i="1"/>
  <c r="G1695" i="1" s="1"/>
  <c r="H1695" i="1" s="1"/>
  <c r="J1695" i="1" s="1"/>
  <c r="F1701" i="1"/>
  <c r="G1701" i="1" s="1"/>
  <c r="H1701" i="1" s="1"/>
  <c r="J1701" i="1" s="1"/>
  <c r="F1703" i="1"/>
  <c r="G1703" i="1" s="1"/>
  <c r="H1703" i="1" s="1"/>
  <c r="J1703" i="1" s="1"/>
  <c r="F1709" i="1"/>
  <c r="G1709" i="1" s="1"/>
  <c r="H1709" i="1" s="1"/>
  <c r="J1709" i="1" s="1"/>
  <c r="F1711" i="1"/>
  <c r="G1711" i="1" s="1"/>
  <c r="H1711" i="1" s="1"/>
  <c r="J1711" i="1" s="1"/>
  <c r="F1717" i="1"/>
  <c r="G1717" i="1" s="1"/>
  <c r="H1717" i="1" s="1"/>
  <c r="J1717" i="1" s="1"/>
  <c r="F1719" i="1"/>
  <c r="G1719" i="1" s="1"/>
  <c r="H1719" i="1" s="1"/>
  <c r="J1719" i="1" s="1"/>
  <c r="F1725" i="1"/>
  <c r="G1725" i="1" s="1"/>
  <c r="H1725" i="1" s="1"/>
  <c r="J1725" i="1" s="1"/>
  <c r="F1727" i="1"/>
  <c r="G1727" i="1" s="1"/>
  <c r="H1727" i="1" s="1"/>
  <c r="J1727" i="1" s="1"/>
  <c r="F1733" i="1"/>
  <c r="G1733" i="1" s="1"/>
  <c r="H1733" i="1" s="1"/>
  <c r="J1733" i="1" s="1"/>
  <c r="F1735" i="1"/>
  <c r="G1735" i="1" s="1"/>
  <c r="H1735" i="1" s="1"/>
  <c r="J1735" i="1" s="1"/>
  <c r="F1741" i="1"/>
  <c r="G1741" i="1" s="1"/>
  <c r="H1741" i="1" s="1"/>
  <c r="J1741" i="1" s="1"/>
  <c r="F1743" i="1"/>
  <c r="G1743" i="1" s="1"/>
  <c r="H1743" i="1" s="1"/>
  <c r="J1743" i="1" s="1"/>
  <c r="F1415" i="1"/>
  <c r="G1415" i="1" s="1"/>
  <c r="H1415" i="1" s="1"/>
  <c r="J1415" i="1" s="1"/>
  <c r="F1421" i="1"/>
  <c r="G1421" i="1" s="1"/>
  <c r="H1421" i="1" s="1"/>
  <c r="J1421" i="1" s="1"/>
  <c r="F1426" i="1"/>
  <c r="G1426" i="1" s="1"/>
  <c r="H1426" i="1" s="1"/>
  <c r="J1426" i="1" s="1"/>
  <c r="F1428" i="1"/>
  <c r="G1428" i="1" s="1"/>
  <c r="H1428" i="1" s="1"/>
  <c r="J1428" i="1" s="1"/>
  <c r="F1431" i="1"/>
  <c r="G1431" i="1" s="1"/>
  <c r="H1431" i="1" s="1"/>
  <c r="J1431" i="1" s="1"/>
  <c r="F1437" i="1"/>
  <c r="G1437" i="1" s="1"/>
  <c r="H1437" i="1" s="1"/>
  <c r="J1437" i="1" s="1"/>
  <c r="F1442" i="1"/>
  <c r="G1442" i="1" s="1"/>
  <c r="H1442" i="1" s="1"/>
  <c r="J1442" i="1" s="1"/>
  <c r="F1444" i="1"/>
  <c r="G1444" i="1" s="1"/>
  <c r="H1444" i="1" s="1"/>
  <c r="J1444" i="1" s="1"/>
  <c r="F1447" i="1"/>
  <c r="G1447" i="1" s="1"/>
  <c r="H1447" i="1" s="1"/>
  <c r="J1447" i="1" s="1"/>
  <c r="F1453" i="1"/>
  <c r="G1453" i="1" s="1"/>
  <c r="H1453" i="1" s="1"/>
  <c r="J1453" i="1" s="1"/>
  <c r="F1458" i="1"/>
  <c r="G1458" i="1" s="1"/>
  <c r="H1458" i="1" s="1"/>
  <c r="J1458" i="1" s="1"/>
  <c r="F1460" i="1"/>
  <c r="G1460" i="1" s="1"/>
  <c r="H1460" i="1" s="1"/>
  <c r="J1460" i="1" s="1"/>
  <c r="F1463" i="1"/>
  <c r="G1463" i="1" s="1"/>
  <c r="H1463" i="1" s="1"/>
  <c r="J1463" i="1" s="1"/>
  <c r="F1469" i="1"/>
  <c r="G1469" i="1" s="1"/>
  <c r="H1469" i="1" s="1"/>
  <c r="J1469" i="1" s="1"/>
  <c r="F1474" i="1"/>
  <c r="G1474" i="1" s="1"/>
  <c r="H1474" i="1" s="1"/>
  <c r="J1474" i="1" s="1"/>
  <c r="F1476" i="1"/>
  <c r="G1476" i="1" s="1"/>
  <c r="H1476" i="1" s="1"/>
  <c r="J1476" i="1" s="1"/>
  <c r="F1479" i="1"/>
  <c r="G1479" i="1" s="1"/>
  <c r="H1479" i="1" s="1"/>
  <c r="J1479" i="1" s="1"/>
  <c r="F1485" i="1"/>
  <c r="G1485" i="1" s="1"/>
  <c r="H1485" i="1" s="1"/>
  <c r="J1485" i="1" s="1"/>
  <c r="F1327" i="1"/>
  <c r="G1327" i="1" s="1"/>
  <c r="H1327" i="1" s="1"/>
  <c r="F1329" i="1"/>
  <c r="G1329" i="1" s="1"/>
  <c r="H1329" i="1" s="1"/>
  <c r="F1331" i="1"/>
  <c r="G1331" i="1" s="1"/>
  <c r="H1331" i="1" s="1"/>
  <c r="F1333" i="1"/>
  <c r="G1333" i="1" s="1"/>
  <c r="H1333" i="1" s="1"/>
  <c r="F1335" i="1"/>
  <c r="G1335" i="1" s="1"/>
  <c r="H1335" i="1" s="1"/>
  <c r="F1337" i="1"/>
  <c r="G1337" i="1" s="1"/>
  <c r="H1337" i="1" s="1"/>
  <c r="F1339" i="1"/>
  <c r="G1339" i="1" s="1"/>
  <c r="H1339" i="1" s="1"/>
  <c r="F1341" i="1"/>
  <c r="G1341" i="1" s="1"/>
  <c r="H1341" i="1" s="1"/>
  <c r="F1343" i="1"/>
  <c r="G1343" i="1" s="1"/>
  <c r="H1343" i="1" s="1"/>
  <c r="F1345" i="1"/>
  <c r="G1345" i="1" s="1"/>
  <c r="H1345" i="1" s="1"/>
  <c r="F1347" i="1"/>
  <c r="G1347" i="1" s="1"/>
  <c r="H1347" i="1" s="1"/>
  <c r="F1349" i="1"/>
  <c r="G1349" i="1" s="1"/>
  <c r="H1349" i="1" s="1"/>
  <c r="F1351" i="1"/>
  <c r="G1351" i="1" s="1"/>
  <c r="H1351" i="1" s="1"/>
  <c r="F1353" i="1"/>
  <c r="G1353" i="1" s="1"/>
  <c r="H1353" i="1" s="1"/>
  <c r="F1355" i="1"/>
  <c r="G1355" i="1" s="1"/>
  <c r="H1355" i="1" s="1"/>
  <c r="F1357" i="1"/>
  <c r="G1357" i="1" s="1"/>
  <c r="H1357" i="1" s="1"/>
  <c r="F1359" i="1"/>
  <c r="G1359" i="1" s="1"/>
  <c r="H1359" i="1" s="1"/>
  <c r="F1361" i="1"/>
  <c r="G1361" i="1" s="1"/>
  <c r="H1361" i="1" s="1"/>
  <c r="F1363" i="1"/>
  <c r="G1363" i="1" s="1"/>
  <c r="H1363" i="1" s="1"/>
  <c r="F1366" i="1"/>
  <c r="G1366" i="1" s="1"/>
  <c r="H1366" i="1" s="1"/>
  <c r="F1372" i="1"/>
  <c r="G1372" i="1" s="1"/>
  <c r="H1372" i="1" s="1"/>
  <c r="F1377" i="1"/>
  <c r="G1377" i="1" s="1"/>
  <c r="H1377" i="1" s="1"/>
  <c r="F1379" i="1"/>
  <c r="G1379" i="1" s="1"/>
  <c r="H1379" i="1" s="1"/>
  <c r="F1382" i="1"/>
  <c r="G1382" i="1" s="1"/>
  <c r="H1382" i="1" s="1"/>
  <c r="F1388" i="1"/>
  <c r="G1388" i="1" s="1"/>
  <c r="H1388" i="1" s="1"/>
  <c r="F1393" i="1"/>
  <c r="G1393" i="1" s="1"/>
  <c r="H1393" i="1" s="1"/>
  <c r="F1395" i="1"/>
  <c r="G1395" i="1" s="1"/>
  <c r="H1395" i="1" s="1"/>
  <c r="F1398" i="1"/>
  <c r="G1398" i="1" s="1"/>
  <c r="H1398" i="1" s="1"/>
  <c r="F1300" i="1"/>
  <c r="G1300" i="1" s="1"/>
  <c r="H1300" i="1" s="1"/>
  <c r="J1300" i="1" s="1"/>
  <c r="F1286" i="1"/>
  <c r="G1286" i="1" s="1"/>
  <c r="H1286" i="1" s="1"/>
  <c r="F1258" i="1"/>
  <c r="G1258" i="1" s="1"/>
  <c r="H1258" i="1" s="1"/>
  <c r="J1258" i="1" s="1"/>
  <c r="F1237" i="1"/>
  <c r="G1237" i="1" s="1"/>
  <c r="H1237" i="1" s="1"/>
  <c r="F1236" i="1"/>
  <c r="G1236" i="1" s="1"/>
  <c r="H1236" i="1" s="1"/>
  <c r="F1207" i="1"/>
  <c r="G1207" i="1" s="1"/>
  <c r="H1207" i="1" s="1"/>
  <c r="J1207" i="1" s="1"/>
  <c r="F1204" i="1"/>
  <c r="G1204" i="1" s="1"/>
  <c r="H1204" i="1" s="1"/>
  <c r="J1204" i="1" s="1"/>
  <c r="F1192" i="1"/>
  <c r="G1192" i="1" s="1"/>
  <c r="H1192" i="1" s="1"/>
  <c r="F1059" i="1"/>
  <c r="G1059" i="1" s="1"/>
  <c r="H1059" i="1" s="1"/>
  <c r="J1059" i="1" s="1"/>
  <c r="F1063" i="1"/>
  <c r="G1063" i="1" s="1"/>
  <c r="H1063" i="1" s="1"/>
  <c r="J1063" i="1" s="1"/>
  <c r="F1058" i="1"/>
  <c r="G1058" i="1" s="1"/>
  <c r="H1058" i="1" s="1"/>
  <c r="J1058" i="1" s="1"/>
  <c r="F1045" i="1"/>
  <c r="G1045" i="1" s="1"/>
  <c r="H1045" i="1" s="1"/>
  <c r="F1048" i="1"/>
  <c r="G1048" i="1" s="1"/>
  <c r="H1048" i="1" s="1"/>
  <c r="F1005" i="1"/>
  <c r="G1005" i="1" s="1"/>
  <c r="H1005" i="1" s="1"/>
  <c r="J1005" i="1" s="1"/>
  <c r="F1011" i="1"/>
  <c r="G1011" i="1" s="1"/>
  <c r="H1011" i="1" s="1"/>
  <c r="J1011" i="1" s="1"/>
  <c r="F1004" i="1"/>
  <c r="G1004" i="1" s="1"/>
  <c r="H1004" i="1" s="1"/>
  <c r="J1004" i="1" s="1"/>
  <c r="F990" i="1"/>
  <c r="G990" i="1" s="1"/>
  <c r="H990" i="1" s="1"/>
  <c r="F994" i="1"/>
  <c r="G994" i="1" s="1"/>
  <c r="H994" i="1" s="1"/>
  <c r="F960" i="1"/>
  <c r="G960" i="1" s="1"/>
  <c r="H960" i="1" s="1"/>
  <c r="F958" i="1"/>
  <c r="G958" i="1" s="1"/>
  <c r="H958" i="1" s="1"/>
  <c r="F924" i="1"/>
  <c r="G924" i="1" s="1"/>
  <c r="H924" i="1" s="1"/>
  <c r="F891" i="1"/>
  <c r="G891" i="1" s="1"/>
  <c r="H891" i="1" s="1"/>
  <c r="F833" i="1"/>
  <c r="G833" i="1" s="1"/>
  <c r="H833" i="1" s="1"/>
  <c r="J833" i="1" s="1"/>
  <c r="F718" i="1"/>
  <c r="G718" i="1" s="1"/>
  <c r="H718" i="1" s="1"/>
  <c r="F720" i="1"/>
  <c r="G720" i="1" s="1"/>
  <c r="H720" i="1" s="1"/>
  <c r="F729" i="1"/>
  <c r="G729" i="1" s="1"/>
  <c r="H729" i="1" s="1"/>
  <c r="F731" i="1"/>
  <c r="G731" i="1" s="1"/>
  <c r="H731" i="1" s="1"/>
  <c r="F734" i="1"/>
  <c r="G734" i="1" s="1"/>
  <c r="H734" i="1" s="1"/>
  <c r="F736" i="1"/>
  <c r="G736" i="1" s="1"/>
  <c r="H736" i="1" s="1"/>
  <c r="F745" i="1"/>
  <c r="G745" i="1" s="1"/>
  <c r="H745" i="1" s="1"/>
  <c r="F747" i="1"/>
  <c r="G747" i="1" s="1"/>
  <c r="H747" i="1" s="1"/>
  <c r="F753" i="1"/>
  <c r="G753" i="1" s="1"/>
  <c r="H753" i="1" s="1"/>
  <c r="F755" i="1"/>
  <c r="G755" i="1" s="1"/>
  <c r="H755" i="1" s="1"/>
  <c r="F761" i="1"/>
  <c r="G761" i="1" s="1"/>
  <c r="H761" i="1" s="1"/>
  <c r="F763" i="1"/>
  <c r="G763" i="1" s="1"/>
  <c r="H763" i="1" s="1"/>
  <c r="F769" i="1"/>
  <c r="G769" i="1" s="1"/>
  <c r="H769" i="1" s="1"/>
  <c r="F771" i="1"/>
  <c r="G771" i="1" s="1"/>
  <c r="H771" i="1" s="1"/>
  <c r="F777" i="1"/>
  <c r="G777" i="1" s="1"/>
  <c r="H777" i="1" s="1"/>
  <c r="F779" i="1"/>
  <c r="G779" i="1" s="1"/>
  <c r="H779" i="1" s="1"/>
  <c r="F785" i="1"/>
  <c r="G785" i="1" s="1"/>
  <c r="H785" i="1" s="1"/>
  <c r="F787" i="1"/>
  <c r="G787" i="1" s="1"/>
  <c r="H787" i="1" s="1"/>
  <c r="F793" i="1"/>
  <c r="G793" i="1" s="1"/>
  <c r="H793" i="1" s="1"/>
  <c r="F795" i="1"/>
  <c r="G795" i="1" s="1"/>
  <c r="H795" i="1" s="1"/>
  <c r="F801" i="1"/>
  <c r="G801" i="1" s="1"/>
  <c r="H801" i="1" s="1"/>
  <c r="F803" i="1"/>
  <c r="G803" i="1" s="1"/>
  <c r="H803" i="1" s="1"/>
  <c r="F809" i="1"/>
  <c r="G809" i="1" s="1"/>
  <c r="H809" i="1" s="1"/>
  <c r="F811" i="1"/>
  <c r="G811" i="1" s="1"/>
  <c r="H811" i="1" s="1"/>
  <c r="F620" i="1"/>
  <c r="G620" i="1" s="1"/>
  <c r="H620" i="1" s="1"/>
  <c r="F622" i="1"/>
  <c r="G622" i="1" s="1"/>
  <c r="H622" i="1" s="1"/>
  <c r="F625" i="1"/>
  <c r="G625" i="1" s="1"/>
  <c r="H625" i="1" s="1"/>
  <c r="F627" i="1"/>
  <c r="G627" i="1" s="1"/>
  <c r="H627" i="1" s="1"/>
  <c r="F636" i="1"/>
  <c r="G636" i="1" s="1"/>
  <c r="H636" i="1" s="1"/>
  <c r="F638" i="1"/>
  <c r="G638" i="1" s="1"/>
  <c r="H638" i="1" s="1"/>
  <c r="F641" i="1"/>
  <c r="G641" i="1" s="1"/>
  <c r="H641" i="1" s="1"/>
  <c r="F643" i="1"/>
  <c r="G643" i="1" s="1"/>
  <c r="H643" i="1" s="1"/>
  <c r="F652" i="1"/>
  <c r="G652" i="1" s="1"/>
  <c r="H652" i="1" s="1"/>
  <c r="F654" i="1"/>
  <c r="G654" i="1" s="1"/>
  <c r="H654" i="1" s="1"/>
  <c r="F657" i="1"/>
  <c r="G657" i="1" s="1"/>
  <c r="H657" i="1" s="1"/>
  <c r="F659" i="1"/>
  <c r="G659" i="1" s="1"/>
  <c r="H659" i="1" s="1"/>
  <c r="F668" i="1"/>
  <c r="G668" i="1" s="1"/>
  <c r="H668" i="1" s="1"/>
  <c r="F670" i="1"/>
  <c r="G670" i="1" s="1"/>
  <c r="H670" i="1" s="1"/>
  <c r="F673" i="1"/>
  <c r="G673" i="1" s="1"/>
  <c r="H673" i="1" s="1"/>
  <c r="F675" i="1"/>
  <c r="G675" i="1" s="1"/>
  <c r="H675" i="1" s="1"/>
  <c r="F684" i="1"/>
  <c r="G684" i="1" s="1"/>
  <c r="H684" i="1" s="1"/>
  <c r="F686" i="1"/>
  <c r="G686" i="1" s="1"/>
  <c r="H686" i="1" s="1"/>
  <c r="F689" i="1"/>
  <c r="G689" i="1" s="1"/>
  <c r="H689" i="1" s="1"/>
  <c r="F691" i="1"/>
  <c r="G691" i="1" s="1"/>
  <c r="H691" i="1" s="1"/>
  <c r="F700" i="1"/>
  <c r="G700" i="1" s="1"/>
  <c r="H700" i="1" s="1"/>
  <c r="F702" i="1"/>
  <c r="G702" i="1" s="1"/>
  <c r="H702" i="1" s="1"/>
  <c r="F705" i="1"/>
  <c r="G705" i="1" s="1"/>
  <c r="H705" i="1" s="1"/>
  <c r="F707" i="1"/>
  <c r="G707" i="1" s="1"/>
  <c r="H707" i="1" s="1"/>
  <c r="F588" i="1"/>
  <c r="G588" i="1" s="1"/>
  <c r="H588" i="1" s="1"/>
  <c r="J588" i="1" s="1"/>
  <c r="F574" i="1"/>
  <c r="G574" i="1" s="1"/>
  <c r="H574" i="1" s="1"/>
  <c r="F543" i="1"/>
  <c r="G543" i="1" s="1"/>
  <c r="H543" i="1" s="1"/>
  <c r="J543" i="1" s="1"/>
  <c r="F545" i="1"/>
  <c r="G545" i="1" s="1"/>
  <c r="H545" i="1" s="1"/>
  <c r="J545" i="1" s="1"/>
  <c r="F522" i="1"/>
  <c r="G522" i="1" s="1"/>
  <c r="H522" i="1" s="1"/>
  <c r="F526" i="1"/>
  <c r="G526" i="1" s="1"/>
  <c r="H526" i="1" s="1"/>
  <c r="F462" i="1"/>
  <c r="G462" i="1" s="1"/>
  <c r="H462" i="1" s="1"/>
  <c r="J462" i="1" s="1"/>
  <c r="F465" i="1"/>
  <c r="G465" i="1" s="1"/>
  <c r="H465" i="1" s="1"/>
  <c r="J465" i="1" s="1"/>
  <c r="F469" i="1"/>
  <c r="G469" i="1" s="1"/>
  <c r="H469" i="1" s="1"/>
  <c r="J469" i="1" s="1"/>
  <c r="F442" i="1"/>
  <c r="G442" i="1" s="1"/>
  <c r="H442" i="1" s="1"/>
  <c r="F445" i="1"/>
  <c r="G445" i="1" s="1"/>
  <c r="H445" i="1" s="1"/>
  <c r="F440" i="1"/>
  <c r="G440" i="1" s="1"/>
  <c r="H440" i="1" s="1"/>
  <c r="F383" i="1"/>
  <c r="G383" i="1" s="1"/>
  <c r="H383" i="1" s="1"/>
  <c r="J383" i="1" s="1"/>
  <c r="F385" i="1"/>
  <c r="G385" i="1" s="1"/>
  <c r="H385" i="1" s="1"/>
  <c r="J385" i="1" s="1"/>
  <c r="F390" i="1"/>
  <c r="G390" i="1" s="1"/>
  <c r="H390" i="1" s="1"/>
  <c r="J390" i="1" s="1"/>
  <c r="F361" i="1"/>
  <c r="G361" i="1" s="1"/>
  <c r="H361" i="1" s="1"/>
  <c r="F366" i="1"/>
  <c r="G366" i="1" s="1"/>
  <c r="H366" i="1" s="1"/>
  <c r="F307" i="1"/>
  <c r="G307" i="1" s="1"/>
  <c r="H307" i="1" s="1"/>
  <c r="J307" i="1" s="1"/>
  <c r="F309" i="1"/>
  <c r="G309" i="1" s="1"/>
  <c r="H309" i="1" s="1"/>
  <c r="J309" i="1" s="1"/>
  <c r="F316" i="1"/>
  <c r="G316" i="1" s="1"/>
  <c r="H316" i="1" s="1"/>
  <c r="J316" i="1" s="1"/>
  <c r="F320" i="1"/>
  <c r="G320" i="1" s="1"/>
  <c r="H320" i="1" s="1"/>
  <c r="J320" i="1" s="1"/>
  <c r="F302" i="1"/>
  <c r="G302" i="1" s="1"/>
  <c r="H302" i="1" s="1"/>
  <c r="J302" i="1" s="1"/>
  <c r="F277" i="1"/>
  <c r="G277" i="1" s="1"/>
  <c r="H277" i="1" s="1"/>
  <c r="F281" i="1"/>
  <c r="G281" i="1" s="1"/>
  <c r="H281" i="1" s="1"/>
  <c r="F285" i="1"/>
  <c r="G285" i="1" s="1"/>
  <c r="H285" i="1" s="1"/>
  <c r="F288" i="1"/>
  <c r="G288" i="1" s="1"/>
  <c r="H288" i="1" s="1"/>
  <c r="F291" i="1"/>
  <c r="G291" i="1" s="1"/>
  <c r="H291" i="1" s="1"/>
  <c r="F273" i="1"/>
  <c r="G273" i="1" s="1"/>
  <c r="H273" i="1" s="1"/>
  <c r="F1923" i="1"/>
  <c r="G1923" i="1" s="1"/>
  <c r="H1923" i="1" s="1"/>
  <c r="J1923" i="1" s="1"/>
  <c r="F1926" i="1"/>
  <c r="G1926" i="1" s="1"/>
  <c r="H1926" i="1" s="1"/>
  <c r="J1926" i="1" s="1"/>
  <c r="F1930" i="1"/>
  <c r="G1930" i="1" s="1"/>
  <c r="H1930" i="1" s="1"/>
  <c r="J1930" i="1" s="1"/>
  <c r="F1937" i="1"/>
  <c r="G1937" i="1" s="1"/>
  <c r="H1937" i="1" s="1"/>
  <c r="J1937" i="1" s="1"/>
  <c r="F1920" i="1"/>
  <c r="G1920" i="1" s="1"/>
  <c r="H1920" i="1" s="1"/>
  <c r="J1920" i="1" s="1"/>
  <c r="F1847" i="1"/>
  <c r="G1847" i="1" s="1"/>
  <c r="H1847" i="1" s="1"/>
  <c r="F1849" i="1"/>
  <c r="G1849" i="1" s="1"/>
  <c r="H1849" i="1" s="1"/>
  <c r="F1857" i="1"/>
  <c r="G1857" i="1" s="1"/>
  <c r="H1857" i="1" s="1"/>
  <c r="F1859" i="1"/>
  <c r="G1859" i="1" s="1"/>
  <c r="H1859" i="1" s="1"/>
  <c r="F1865" i="1"/>
  <c r="G1865" i="1" s="1"/>
  <c r="H1865" i="1" s="1"/>
  <c r="F1867" i="1"/>
  <c r="G1867" i="1" s="1"/>
  <c r="H1867" i="1" s="1"/>
  <c r="F1873" i="1"/>
  <c r="G1873" i="1" s="1"/>
  <c r="H1873" i="1" s="1"/>
  <c r="F1875" i="1"/>
  <c r="G1875" i="1" s="1"/>
  <c r="H1875" i="1" s="1"/>
  <c r="F1881" i="1"/>
  <c r="G1881" i="1" s="1"/>
  <c r="H1881" i="1" s="1"/>
  <c r="F1883" i="1"/>
  <c r="G1883" i="1" s="1"/>
  <c r="H1883" i="1" s="1"/>
  <c r="F1889" i="1"/>
  <c r="G1889" i="1" s="1"/>
  <c r="H1889" i="1" s="1"/>
  <c r="F1892" i="1"/>
  <c r="G1892" i="1" s="1"/>
  <c r="H1892" i="1" s="1"/>
  <c r="F1899" i="1"/>
  <c r="G1899" i="1" s="1"/>
  <c r="H1899" i="1" s="1"/>
  <c r="F1901" i="1"/>
  <c r="G1901" i="1" s="1"/>
  <c r="H1901" i="1" s="1"/>
  <c r="F1674" i="1"/>
  <c r="G1674" i="1" s="1"/>
  <c r="H1674" i="1" s="1"/>
  <c r="J1674" i="1" s="1"/>
  <c r="F1676" i="1"/>
  <c r="G1676" i="1" s="1"/>
  <c r="H1676" i="1" s="1"/>
  <c r="J1676" i="1" s="1"/>
  <c r="F1682" i="1"/>
  <c r="G1682" i="1" s="1"/>
  <c r="H1682" i="1" s="1"/>
  <c r="J1682" i="1" s="1"/>
  <c r="F1684" i="1"/>
  <c r="G1684" i="1" s="1"/>
  <c r="H1684" i="1" s="1"/>
  <c r="J1684" i="1" s="1"/>
  <c r="F1690" i="1"/>
  <c r="G1690" i="1" s="1"/>
  <c r="H1690" i="1" s="1"/>
  <c r="J1690" i="1" s="1"/>
  <c r="F1692" i="1"/>
  <c r="G1692" i="1" s="1"/>
  <c r="H1692" i="1" s="1"/>
  <c r="J1692" i="1" s="1"/>
  <c r="F1698" i="1"/>
  <c r="G1698" i="1" s="1"/>
  <c r="H1698" i="1" s="1"/>
  <c r="J1698" i="1" s="1"/>
  <c r="F1700" i="1"/>
  <c r="G1700" i="1" s="1"/>
  <c r="H1700" i="1" s="1"/>
  <c r="J1700" i="1" s="1"/>
  <c r="F1706" i="1"/>
  <c r="G1706" i="1" s="1"/>
  <c r="H1706" i="1" s="1"/>
  <c r="J1706" i="1" s="1"/>
  <c r="F1708" i="1"/>
  <c r="G1708" i="1" s="1"/>
  <c r="H1708" i="1" s="1"/>
  <c r="J1708" i="1" s="1"/>
  <c r="F1714" i="1"/>
  <c r="G1714" i="1" s="1"/>
  <c r="H1714" i="1" s="1"/>
  <c r="J1714" i="1" s="1"/>
  <c r="F1716" i="1"/>
  <c r="G1716" i="1" s="1"/>
  <c r="H1716" i="1" s="1"/>
  <c r="J1716" i="1" s="1"/>
  <c r="F1722" i="1"/>
  <c r="G1722" i="1" s="1"/>
  <c r="H1722" i="1" s="1"/>
  <c r="J1722" i="1" s="1"/>
  <c r="F1724" i="1"/>
  <c r="G1724" i="1" s="1"/>
  <c r="H1724" i="1" s="1"/>
  <c r="J1724" i="1" s="1"/>
  <c r="F1730" i="1"/>
  <c r="G1730" i="1" s="1"/>
  <c r="H1730" i="1" s="1"/>
  <c r="J1730" i="1" s="1"/>
  <c r="F1732" i="1"/>
  <c r="G1732" i="1" s="1"/>
  <c r="H1732" i="1" s="1"/>
  <c r="J1732" i="1" s="1"/>
  <c r="F1738" i="1"/>
  <c r="G1738" i="1" s="1"/>
  <c r="H1738" i="1" s="1"/>
  <c r="J1738" i="1" s="1"/>
  <c r="F1740" i="1"/>
  <c r="G1740" i="1" s="1"/>
  <c r="H1740" i="1" s="1"/>
  <c r="J1740" i="1" s="1"/>
  <c r="F1670" i="1"/>
  <c r="G1670" i="1" s="1"/>
  <c r="H1670" i="1" s="1"/>
  <c r="J1670" i="1" s="1"/>
  <c r="F1414" i="1"/>
  <c r="G1414" i="1" s="1"/>
  <c r="H1414" i="1" s="1"/>
  <c r="J1414" i="1" s="1"/>
  <c r="F1416" i="1"/>
  <c r="G1416" i="1" s="1"/>
  <c r="H1416" i="1" s="1"/>
  <c r="J1416" i="1" s="1"/>
  <c r="F1419" i="1"/>
  <c r="G1419" i="1" s="1"/>
  <c r="H1419" i="1" s="1"/>
  <c r="J1419" i="1" s="1"/>
  <c r="F1425" i="1"/>
  <c r="G1425" i="1" s="1"/>
  <c r="H1425" i="1" s="1"/>
  <c r="J1425" i="1" s="1"/>
  <c r="F1430" i="1"/>
  <c r="G1430" i="1" s="1"/>
  <c r="H1430" i="1" s="1"/>
  <c r="J1430" i="1" s="1"/>
  <c r="F1432" i="1"/>
  <c r="G1432" i="1" s="1"/>
  <c r="H1432" i="1" s="1"/>
  <c r="J1432" i="1" s="1"/>
  <c r="F1435" i="1"/>
  <c r="G1435" i="1" s="1"/>
  <c r="H1435" i="1" s="1"/>
  <c r="J1435" i="1" s="1"/>
  <c r="F1441" i="1"/>
  <c r="G1441" i="1" s="1"/>
  <c r="H1441" i="1" s="1"/>
  <c r="J1441" i="1" s="1"/>
  <c r="F1446" i="1"/>
  <c r="G1446" i="1" s="1"/>
  <c r="H1446" i="1" s="1"/>
  <c r="J1446" i="1" s="1"/>
  <c r="F1448" i="1"/>
  <c r="G1448" i="1" s="1"/>
  <c r="H1448" i="1" s="1"/>
  <c r="J1448" i="1" s="1"/>
  <c r="F1451" i="1"/>
  <c r="G1451" i="1" s="1"/>
  <c r="H1451" i="1" s="1"/>
  <c r="J1451" i="1" s="1"/>
  <c r="F1457" i="1"/>
  <c r="G1457" i="1" s="1"/>
  <c r="H1457" i="1" s="1"/>
  <c r="J1457" i="1" s="1"/>
  <c r="F1462" i="1"/>
  <c r="G1462" i="1" s="1"/>
  <c r="H1462" i="1" s="1"/>
  <c r="J1462" i="1" s="1"/>
  <c r="F1464" i="1"/>
  <c r="G1464" i="1" s="1"/>
  <c r="H1464" i="1" s="1"/>
  <c r="J1464" i="1" s="1"/>
  <c r="F1467" i="1"/>
  <c r="G1467" i="1" s="1"/>
  <c r="H1467" i="1" s="1"/>
  <c r="J1467" i="1" s="1"/>
  <c r="F1473" i="1"/>
  <c r="G1473" i="1" s="1"/>
  <c r="H1473" i="1" s="1"/>
  <c r="J1473" i="1" s="1"/>
  <c r="F1478" i="1"/>
  <c r="G1478" i="1" s="1"/>
  <c r="H1478" i="1" s="1"/>
  <c r="J1478" i="1" s="1"/>
  <c r="F1480" i="1"/>
  <c r="G1480" i="1" s="1"/>
  <c r="H1480" i="1" s="1"/>
  <c r="J1480" i="1" s="1"/>
  <c r="F1483" i="1"/>
  <c r="G1483" i="1" s="1"/>
  <c r="H1483" i="1" s="1"/>
  <c r="J1483" i="1" s="1"/>
  <c r="F1412" i="1"/>
  <c r="G1412" i="1" s="1"/>
  <c r="H1412" i="1" s="1"/>
  <c r="J1412" i="1" s="1"/>
  <c r="F1365" i="1"/>
  <c r="G1365" i="1" s="1"/>
  <c r="H1365" i="1" s="1"/>
  <c r="F1367" i="1"/>
  <c r="G1367" i="1" s="1"/>
  <c r="H1367" i="1" s="1"/>
  <c r="F1370" i="1"/>
  <c r="G1370" i="1" s="1"/>
  <c r="H1370" i="1" s="1"/>
  <c r="F1376" i="1"/>
  <c r="G1376" i="1" s="1"/>
  <c r="H1376" i="1" s="1"/>
  <c r="F1381" i="1"/>
  <c r="G1381" i="1" s="1"/>
  <c r="H1381" i="1" s="1"/>
  <c r="F1383" i="1"/>
  <c r="G1383" i="1" s="1"/>
  <c r="H1383" i="1" s="1"/>
  <c r="F1386" i="1"/>
  <c r="G1386" i="1" s="1"/>
  <c r="H1386" i="1" s="1"/>
  <c r="F1392" i="1"/>
  <c r="G1392" i="1" s="1"/>
  <c r="H1392" i="1" s="1"/>
  <c r="F1397" i="1"/>
  <c r="G1397" i="1" s="1"/>
  <c r="H1397" i="1" s="1"/>
  <c r="F1399" i="1"/>
  <c r="G1399" i="1" s="1"/>
  <c r="H1399" i="1" s="1"/>
  <c r="F1402" i="1"/>
  <c r="G1402" i="1" s="1"/>
  <c r="H1402" i="1" s="1"/>
  <c r="F1299" i="1"/>
  <c r="G1299" i="1" s="1"/>
  <c r="H1299" i="1" s="1"/>
  <c r="J1299" i="1" s="1"/>
  <c r="F1302" i="1"/>
  <c r="G1302" i="1" s="1"/>
  <c r="H1302" i="1" s="1"/>
  <c r="J1302" i="1" s="1"/>
  <c r="F1285" i="1"/>
  <c r="G1285" i="1" s="1"/>
  <c r="H1285" i="1" s="1"/>
  <c r="F1287" i="1"/>
  <c r="G1287" i="1" s="1"/>
  <c r="H1287" i="1" s="1"/>
  <c r="F1254" i="1"/>
  <c r="G1254" i="1" s="1"/>
  <c r="H1254" i="1" s="1"/>
  <c r="J1254" i="1" s="1"/>
  <c r="F1257" i="1"/>
  <c r="G1257" i="1" s="1"/>
  <c r="H1257" i="1" s="1"/>
  <c r="J1257" i="1" s="1"/>
  <c r="F1252" i="1"/>
  <c r="G1252" i="1" s="1"/>
  <c r="H1252" i="1" s="1"/>
  <c r="J1252" i="1" s="1"/>
  <c r="F1239" i="1"/>
  <c r="G1239" i="1" s="1"/>
  <c r="H1239" i="1" s="1"/>
  <c r="F1206" i="1"/>
  <c r="G1206" i="1" s="1"/>
  <c r="H1206" i="1" s="1"/>
  <c r="J1206" i="1" s="1"/>
  <c r="F1208" i="1"/>
  <c r="G1208" i="1" s="1"/>
  <c r="H1208" i="1" s="1"/>
  <c r="J1208" i="1" s="1"/>
  <c r="F1188" i="1"/>
  <c r="G1188" i="1" s="1"/>
  <c r="H1188" i="1" s="1"/>
  <c r="F1043" i="1"/>
  <c r="G1043" i="1" s="1"/>
  <c r="H1043" i="1" s="1"/>
  <c r="F1040" i="1"/>
  <c r="G1040" i="1" s="1"/>
  <c r="H1040" i="1" s="1"/>
  <c r="F1008" i="1"/>
  <c r="G1008" i="1" s="1"/>
  <c r="H1008" i="1" s="1"/>
  <c r="J1008" i="1" s="1"/>
  <c r="F1010" i="1"/>
  <c r="G1010" i="1" s="1"/>
  <c r="H1010" i="1" s="1"/>
  <c r="J1010" i="1" s="1"/>
  <c r="F988" i="1"/>
  <c r="G988" i="1" s="1"/>
  <c r="H988" i="1" s="1"/>
  <c r="F992" i="1"/>
  <c r="G992" i="1" s="1"/>
  <c r="H992" i="1" s="1"/>
  <c r="F974" i="1"/>
  <c r="G974" i="1" s="1"/>
  <c r="H974" i="1" s="1"/>
  <c r="J974" i="1" s="1"/>
  <c r="F976" i="1"/>
  <c r="G976" i="1" s="1"/>
  <c r="H976" i="1" s="1"/>
  <c r="J976" i="1" s="1"/>
  <c r="F959" i="1"/>
  <c r="G959" i="1" s="1"/>
  <c r="H959" i="1" s="1"/>
  <c r="F961" i="1"/>
  <c r="G961" i="1" s="1"/>
  <c r="H961" i="1" s="1"/>
  <c r="F925" i="1"/>
  <c r="G925" i="1" s="1"/>
  <c r="H925" i="1" s="1"/>
  <c r="F901" i="1"/>
  <c r="G901" i="1" s="1"/>
  <c r="H901" i="1" s="1"/>
  <c r="J901" i="1" s="1"/>
  <c r="F867" i="1"/>
  <c r="G867" i="1" s="1"/>
  <c r="H867" i="1" s="1"/>
  <c r="J867" i="1" s="1"/>
  <c r="F855" i="1"/>
  <c r="G855" i="1" s="1"/>
  <c r="H855" i="1" s="1"/>
  <c r="F821" i="1"/>
  <c r="G821" i="1" s="1"/>
  <c r="H821" i="1" s="1"/>
  <c r="F725" i="1"/>
  <c r="G725" i="1" s="1"/>
  <c r="H725" i="1" s="1"/>
  <c r="F727" i="1"/>
  <c r="G727" i="1" s="1"/>
  <c r="H727" i="1" s="1"/>
  <c r="F730" i="1"/>
  <c r="G730" i="1" s="1"/>
  <c r="H730" i="1" s="1"/>
  <c r="F732" i="1"/>
  <c r="G732" i="1" s="1"/>
  <c r="H732" i="1" s="1"/>
  <c r="F744" i="1"/>
  <c r="G744" i="1" s="1"/>
  <c r="H744" i="1" s="1"/>
  <c r="F746" i="1"/>
  <c r="G746" i="1" s="1"/>
  <c r="H746" i="1" s="1"/>
  <c r="F752" i="1"/>
  <c r="G752" i="1" s="1"/>
  <c r="H752" i="1" s="1"/>
  <c r="F754" i="1"/>
  <c r="G754" i="1" s="1"/>
  <c r="H754" i="1" s="1"/>
  <c r="F760" i="1"/>
  <c r="G760" i="1" s="1"/>
  <c r="H760" i="1" s="1"/>
  <c r="F762" i="1"/>
  <c r="G762" i="1" s="1"/>
  <c r="H762" i="1" s="1"/>
  <c r="F768" i="1"/>
  <c r="G768" i="1" s="1"/>
  <c r="H768" i="1" s="1"/>
  <c r="F770" i="1"/>
  <c r="G770" i="1" s="1"/>
  <c r="H770" i="1" s="1"/>
  <c r="F776" i="1"/>
  <c r="G776" i="1" s="1"/>
  <c r="H776" i="1" s="1"/>
  <c r="F778" i="1"/>
  <c r="G778" i="1" s="1"/>
  <c r="H778" i="1" s="1"/>
  <c r="F784" i="1"/>
  <c r="G784" i="1" s="1"/>
  <c r="H784" i="1" s="1"/>
  <c r="F786" i="1"/>
  <c r="G786" i="1" s="1"/>
  <c r="H786" i="1" s="1"/>
  <c r="F792" i="1"/>
  <c r="G792" i="1" s="1"/>
  <c r="H792" i="1" s="1"/>
  <c r="F794" i="1"/>
  <c r="G794" i="1" s="1"/>
  <c r="H794" i="1" s="1"/>
  <c r="F800" i="1"/>
  <c r="G800" i="1" s="1"/>
  <c r="H800" i="1" s="1"/>
  <c r="F802" i="1"/>
  <c r="G802" i="1" s="1"/>
  <c r="H802" i="1" s="1"/>
  <c r="F808" i="1"/>
  <c r="G808" i="1" s="1"/>
  <c r="H808" i="1" s="1"/>
  <c r="F810" i="1"/>
  <c r="G810" i="1" s="1"/>
  <c r="H810" i="1" s="1"/>
  <c r="F615" i="1"/>
  <c r="G615" i="1" s="1"/>
  <c r="H615" i="1" s="1"/>
  <c r="F624" i="1"/>
  <c r="G624" i="1" s="1"/>
  <c r="H624" i="1" s="1"/>
  <c r="F626" i="1"/>
  <c r="G626" i="1" s="1"/>
  <c r="H626" i="1" s="1"/>
  <c r="F629" i="1"/>
  <c r="G629" i="1" s="1"/>
  <c r="H629" i="1" s="1"/>
  <c r="F631" i="1"/>
  <c r="G631" i="1" s="1"/>
  <c r="H631" i="1" s="1"/>
  <c r="F640" i="1"/>
  <c r="G640" i="1" s="1"/>
  <c r="H640" i="1" s="1"/>
  <c r="F642" i="1"/>
  <c r="G642" i="1" s="1"/>
  <c r="H642" i="1" s="1"/>
  <c r="F645" i="1"/>
  <c r="G645" i="1" s="1"/>
  <c r="H645" i="1" s="1"/>
  <c r="F647" i="1"/>
  <c r="G647" i="1" s="1"/>
  <c r="H647" i="1" s="1"/>
  <c r="F656" i="1"/>
  <c r="G656" i="1" s="1"/>
  <c r="H656" i="1" s="1"/>
  <c r="F658" i="1"/>
  <c r="G658" i="1" s="1"/>
  <c r="H658" i="1" s="1"/>
  <c r="F661" i="1"/>
  <c r="G661" i="1" s="1"/>
  <c r="H661" i="1" s="1"/>
  <c r="F663" i="1"/>
  <c r="G663" i="1" s="1"/>
  <c r="H663" i="1" s="1"/>
  <c r="F672" i="1"/>
  <c r="G672" i="1" s="1"/>
  <c r="H672" i="1" s="1"/>
  <c r="F674" i="1"/>
  <c r="G674" i="1" s="1"/>
  <c r="H674" i="1" s="1"/>
  <c r="F677" i="1"/>
  <c r="G677" i="1" s="1"/>
  <c r="H677" i="1" s="1"/>
  <c r="F679" i="1"/>
  <c r="G679" i="1" s="1"/>
  <c r="H679" i="1" s="1"/>
  <c r="F688" i="1"/>
  <c r="G688" i="1" s="1"/>
  <c r="H688" i="1" s="1"/>
  <c r="F690" i="1"/>
  <c r="G690" i="1" s="1"/>
  <c r="H690" i="1" s="1"/>
  <c r="F693" i="1"/>
  <c r="G693" i="1" s="1"/>
  <c r="H693" i="1" s="1"/>
  <c r="F695" i="1"/>
  <c r="G695" i="1" s="1"/>
  <c r="H695" i="1" s="1"/>
  <c r="F704" i="1"/>
  <c r="G704" i="1" s="1"/>
  <c r="H704" i="1" s="1"/>
  <c r="F706" i="1"/>
  <c r="G706" i="1" s="1"/>
  <c r="H706" i="1" s="1"/>
  <c r="F587" i="1"/>
  <c r="G587" i="1" s="1"/>
  <c r="H587" i="1" s="1"/>
  <c r="J587" i="1" s="1"/>
  <c r="F576" i="1"/>
  <c r="G576" i="1" s="1"/>
  <c r="H576" i="1" s="1"/>
  <c r="F540" i="1"/>
  <c r="G540" i="1" s="1"/>
  <c r="H540" i="1" s="1"/>
  <c r="J540" i="1" s="1"/>
  <c r="F546" i="1"/>
  <c r="G546" i="1" s="1"/>
  <c r="H546" i="1" s="1"/>
  <c r="J546" i="1" s="1"/>
  <c r="F521" i="1"/>
  <c r="G521" i="1" s="1"/>
  <c r="H521" i="1" s="1"/>
  <c r="F523" i="1"/>
  <c r="G523" i="1" s="1"/>
  <c r="H523" i="1" s="1"/>
  <c r="F525" i="1"/>
  <c r="G525" i="1" s="1"/>
  <c r="H525" i="1" s="1"/>
  <c r="F527" i="1"/>
  <c r="G527" i="1" s="1"/>
  <c r="H527" i="1" s="1"/>
  <c r="F461" i="1"/>
  <c r="G461" i="1" s="1"/>
  <c r="H461" i="1" s="1"/>
  <c r="J461" i="1" s="1"/>
  <c r="F464" i="1"/>
  <c r="G464" i="1" s="1"/>
  <c r="H464" i="1" s="1"/>
  <c r="J464" i="1" s="1"/>
  <c r="F468" i="1"/>
  <c r="G468" i="1" s="1"/>
  <c r="H468" i="1" s="1"/>
  <c r="J468" i="1" s="1"/>
  <c r="F441" i="1"/>
  <c r="G441" i="1" s="1"/>
  <c r="H441" i="1" s="1"/>
  <c r="F443" i="1"/>
  <c r="G443" i="1" s="1"/>
  <c r="H443" i="1" s="1"/>
  <c r="F450" i="1"/>
  <c r="G450" i="1" s="1"/>
  <c r="H450" i="1" s="1"/>
  <c r="F387" i="1"/>
  <c r="G387" i="1" s="1"/>
  <c r="H387" i="1" s="1"/>
  <c r="J387" i="1" s="1"/>
  <c r="F389" i="1"/>
  <c r="G389" i="1" s="1"/>
  <c r="H389" i="1" s="1"/>
  <c r="J389" i="1" s="1"/>
  <c r="F380" i="1"/>
  <c r="G380" i="1" s="1"/>
  <c r="H380" i="1" s="1"/>
  <c r="J380" i="1" s="1"/>
  <c r="F363" i="1"/>
  <c r="G363" i="1" s="1"/>
  <c r="H363" i="1" s="1"/>
  <c r="F365" i="1"/>
  <c r="G365" i="1" s="1"/>
  <c r="H365" i="1" s="1"/>
  <c r="F368" i="1"/>
  <c r="G368" i="1" s="1"/>
  <c r="H368" i="1" s="1"/>
  <c r="F370" i="1"/>
  <c r="G370" i="1" s="1"/>
  <c r="H370" i="1" s="1"/>
  <c r="F304" i="1"/>
  <c r="G304" i="1" s="1"/>
  <c r="H304" i="1" s="1"/>
  <c r="J304" i="1" s="1"/>
  <c r="F310" i="1"/>
  <c r="G310" i="1" s="1"/>
  <c r="H310" i="1" s="1"/>
  <c r="J310" i="1" s="1"/>
  <c r="F312" i="1"/>
  <c r="G312" i="1" s="1"/>
  <c r="H312" i="1" s="1"/>
  <c r="J312" i="1" s="1"/>
  <c r="F315" i="1"/>
  <c r="G315" i="1" s="1"/>
  <c r="H315" i="1" s="1"/>
  <c r="J315" i="1" s="1"/>
  <c r="F289" i="1"/>
  <c r="G289" i="1" s="1"/>
  <c r="H289" i="1" s="1"/>
  <c r="F2025" i="1"/>
  <c r="G2025" i="1" s="1"/>
  <c r="H2025" i="1" s="1"/>
  <c r="F1922" i="1"/>
  <c r="G1922" i="1" s="1"/>
  <c r="H1922" i="1" s="1"/>
  <c r="J1922" i="1" s="1"/>
  <c r="F1925" i="1"/>
  <c r="G1925" i="1" s="1"/>
  <c r="H1925" i="1" s="1"/>
  <c r="J1925" i="1" s="1"/>
  <c r="F1933" i="1"/>
  <c r="G1933" i="1" s="1"/>
  <c r="H1933" i="1" s="1"/>
  <c r="J1933" i="1" s="1"/>
  <c r="F1936" i="1"/>
  <c r="G1936" i="1" s="1"/>
  <c r="H1936" i="1" s="1"/>
  <c r="J1936" i="1" s="1"/>
  <c r="F1846" i="1"/>
  <c r="G1846" i="1" s="1"/>
  <c r="H1846" i="1" s="1"/>
  <c r="F1848" i="1"/>
  <c r="G1848" i="1" s="1"/>
  <c r="H1848" i="1" s="1"/>
  <c r="F1855" i="1"/>
  <c r="G1855" i="1" s="1"/>
  <c r="H1855" i="1" s="1"/>
  <c r="F1858" i="1"/>
  <c r="G1858" i="1" s="1"/>
  <c r="H1858" i="1" s="1"/>
  <c r="F1864" i="1"/>
  <c r="G1864" i="1" s="1"/>
  <c r="H1864" i="1" s="1"/>
  <c r="F1866" i="1"/>
  <c r="G1866" i="1" s="1"/>
  <c r="H1866" i="1" s="1"/>
  <c r="F1872" i="1"/>
  <c r="G1872" i="1" s="1"/>
  <c r="H1872" i="1" s="1"/>
  <c r="F1874" i="1"/>
  <c r="G1874" i="1" s="1"/>
  <c r="H1874" i="1" s="1"/>
  <c r="F1880" i="1"/>
  <c r="G1880" i="1" s="1"/>
  <c r="H1880" i="1" s="1"/>
  <c r="F1882" i="1"/>
  <c r="G1882" i="1" s="1"/>
  <c r="H1882" i="1" s="1"/>
  <c r="F1888" i="1"/>
  <c r="G1888" i="1" s="1"/>
  <c r="H1888" i="1" s="1"/>
  <c r="F1890" i="1"/>
  <c r="G1890" i="1" s="1"/>
  <c r="H1890" i="1" s="1"/>
  <c r="F1898" i="1"/>
  <c r="G1898" i="1" s="1"/>
  <c r="H1898" i="1" s="1"/>
  <c r="F1900" i="1"/>
  <c r="G1900" i="1" s="1"/>
  <c r="H1900" i="1" s="1"/>
  <c r="F1907" i="1"/>
  <c r="G1907" i="1" s="1"/>
  <c r="H1907" i="1" s="1"/>
  <c r="F1673" i="1"/>
  <c r="G1673" i="1" s="1"/>
  <c r="H1673" i="1" s="1"/>
  <c r="J1673" i="1" s="1"/>
  <c r="F1675" i="1"/>
  <c r="G1675" i="1" s="1"/>
  <c r="H1675" i="1" s="1"/>
  <c r="J1675" i="1" s="1"/>
  <c r="F1681" i="1"/>
  <c r="G1681" i="1" s="1"/>
  <c r="H1681" i="1" s="1"/>
  <c r="J1681" i="1" s="1"/>
  <c r="F1683" i="1"/>
  <c r="G1683" i="1" s="1"/>
  <c r="H1683" i="1" s="1"/>
  <c r="J1683" i="1" s="1"/>
  <c r="F1689" i="1"/>
  <c r="G1689" i="1" s="1"/>
  <c r="H1689" i="1" s="1"/>
  <c r="J1689" i="1" s="1"/>
  <c r="F1691" i="1"/>
  <c r="G1691" i="1" s="1"/>
  <c r="H1691" i="1" s="1"/>
  <c r="J1691" i="1" s="1"/>
  <c r="F1697" i="1"/>
  <c r="G1697" i="1" s="1"/>
  <c r="H1697" i="1" s="1"/>
  <c r="J1697" i="1" s="1"/>
  <c r="F1699" i="1"/>
  <c r="G1699" i="1" s="1"/>
  <c r="H1699" i="1" s="1"/>
  <c r="J1699" i="1" s="1"/>
  <c r="F1705" i="1"/>
  <c r="G1705" i="1" s="1"/>
  <c r="H1705" i="1" s="1"/>
  <c r="J1705" i="1" s="1"/>
  <c r="F1707" i="1"/>
  <c r="G1707" i="1" s="1"/>
  <c r="H1707" i="1" s="1"/>
  <c r="J1707" i="1" s="1"/>
  <c r="F1713" i="1"/>
  <c r="G1713" i="1" s="1"/>
  <c r="H1713" i="1" s="1"/>
  <c r="J1713" i="1" s="1"/>
  <c r="F1715" i="1"/>
  <c r="G1715" i="1" s="1"/>
  <c r="H1715" i="1" s="1"/>
  <c r="J1715" i="1" s="1"/>
  <c r="F1721" i="1"/>
  <c r="G1721" i="1" s="1"/>
  <c r="H1721" i="1" s="1"/>
  <c r="J1721" i="1" s="1"/>
  <c r="F1723" i="1"/>
  <c r="G1723" i="1" s="1"/>
  <c r="H1723" i="1" s="1"/>
  <c r="J1723" i="1" s="1"/>
  <c r="F1731" i="1"/>
  <c r="G1731" i="1" s="1"/>
  <c r="H1731" i="1" s="1"/>
  <c r="J1731" i="1" s="1"/>
  <c r="F1737" i="1"/>
  <c r="G1737" i="1" s="1"/>
  <c r="H1737" i="1" s="1"/>
  <c r="J1737" i="1" s="1"/>
  <c r="F1739" i="1"/>
  <c r="G1739" i="1" s="1"/>
  <c r="H1739" i="1" s="1"/>
  <c r="J1739" i="1" s="1"/>
  <c r="F1745" i="1"/>
  <c r="G1745" i="1" s="1"/>
  <c r="H1745" i="1" s="1"/>
  <c r="J1745" i="1" s="1"/>
  <c r="F1413" i="1"/>
  <c r="G1413" i="1" s="1"/>
  <c r="H1413" i="1" s="1"/>
  <c r="J1413" i="1" s="1"/>
  <c r="F1418" i="1"/>
  <c r="G1418" i="1" s="1"/>
  <c r="H1418" i="1" s="1"/>
  <c r="J1418" i="1" s="1"/>
  <c r="F1420" i="1"/>
  <c r="G1420" i="1" s="1"/>
  <c r="H1420" i="1" s="1"/>
  <c r="J1420" i="1" s="1"/>
  <c r="F1423" i="1"/>
  <c r="G1423" i="1" s="1"/>
  <c r="H1423" i="1" s="1"/>
  <c r="J1423" i="1" s="1"/>
  <c r="F1429" i="1"/>
  <c r="G1429" i="1" s="1"/>
  <c r="H1429" i="1" s="1"/>
  <c r="J1429" i="1" s="1"/>
  <c r="F1434" i="1"/>
  <c r="G1434" i="1" s="1"/>
  <c r="H1434" i="1" s="1"/>
  <c r="J1434" i="1" s="1"/>
  <c r="F1436" i="1"/>
  <c r="G1436" i="1" s="1"/>
  <c r="H1436" i="1" s="1"/>
  <c r="J1436" i="1" s="1"/>
  <c r="F1439" i="1"/>
  <c r="G1439" i="1" s="1"/>
  <c r="H1439" i="1" s="1"/>
  <c r="J1439" i="1" s="1"/>
  <c r="F1445" i="1"/>
  <c r="G1445" i="1" s="1"/>
  <c r="H1445" i="1" s="1"/>
  <c r="J1445" i="1" s="1"/>
  <c r="F1450" i="1"/>
  <c r="G1450" i="1" s="1"/>
  <c r="H1450" i="1" s="1"/>
  <c r="J1450" i="1" s="1"/>
  <c r="F1452" i="1"/>
  <c r="G1452" i="1" s="1"/>
  <c r="H1452" i="1" s="1"/>
  <c r="J1452" i="1" s="1"/>
  <c r="F1455" i="1"/>
  <c r="G1455" i="1" s="1"/>
  <c r="H1455" i="1" s="1"/>
  <c r="J1455" i="1" s="1"/>
  <c r="F1461" i="1"/>
  <c r="G1461" i="1" s="1"/>
  <c r="H1461" i="1" s="1"/>
  <c r="J1461" i="1" s="1"/>
  <c r="F1466" i="1"/>
  <c r="G1466" i="1" s="1"/>
  <c r="H1466" i="1" s="1"/>
  <c r="J1466" i="1" s="1"/>
  <c r="F1468" i="1"/>
  <c r="G1468" i="1" s="1"/>
  <c r="H1468" i="1" s="1"/>
  <c r="J1468" i="1" s="1"/>
  <c r="F1471" i="1"/>
  <c r="G1471" i="1" s="1"/>
  <c r="H1471" i="1" s="1"/>
  <c r="J1471" i="1" s="1"/>
  <c r="F1477" i="1"/>
  <c r="G1477" i="1" s="1"/>
  <c r="H1477" i="1" s="1"/>
  <c r="J1477" i="1" s="1"/>
  <c r="F1482" i="1"/>
  <c r="G1482" i="1" s="1"/>
  <c r="H1482" i="1" s="1"/>
  <c r="J1482" i="1" s="1"/>
  <c r="F1484" i="1"/>
  <c r="G1484" i="1" s="1"/>
  <c r="H1484" i="1" s="1"/>
  <c r="J1484" i="1" s="1"/>
  <c r="F1487" i="1"/>
  <c r="G1487" i="1" s="1"/>
  <c r="H1487" i="1" s="1"/>
  <c r="J1487" i="1" s="1"/>
  <c r="F1328" i="1"/>
  <c r="G1328" i="1" s="1"/>
  <c r="H1328" i="1" s="1"/>
  <c r="F1332" i="1"/>
  <c r="G1332" i="1" s="1"/>
  <c r="H1332" i="1" s="1"/>
  <c r="F1336" i="1"/>
  <c r="G1336" i="1" s="1"/>
  <c r="H1336" i="1" s="1"/>
  <c r="F1340" i="1"/>
  <c r="G1340" i="1" s="1"/>
  <c r="H1340" i="1" s="1"/>
  <c r="F1344" i="1"/>
  <c r="G1344" i="1" s="1"/>
  <c r="H1344" i="1" s="1"/>
  <c r="F1348" i="1"/>
  <c r="G1348" i="1" s="1"/>
  <c r="H1348" i="1" s="1"/>
  <c r="F1352" i="1"/>
  <c r="G1352" i="1" s="1"/>
  <c r="H1352" i="1" s="1"/>
  <c r="F1356" i="1"/>
  <c r="G1356" i="1" s="1"/>
  <c r="H1356" i="1" s="1"/>
  <c r="F1360" i="1"/>
  <c r="G1360" i="1" s="1"/>
  <c r="H1360" i="1" s="1"/>
  <c r="F1364" i="1"/>
  <c r="G1364" i="1" s="1"/>
  <c r="H1364" i="1" s="1"/>
  <c r="F1369" i="1"/>
  <c r="G1369" i="1" s="1"/>
  <c r="H1369" i="1" s="1"/>
  <c r="F1371" i="1"/>
  <c r="G1371" i="1" s="1"/>
  <c r="H1371" i="1" s="1"/>
  <c r="F1374" i="1"/>
  <c r="G1374" i="1" s="1"/>
  <c r="H1374" i="1" s="1"/>
  <c r="F1380" i="1"/>
  <c r="G1380" i="1" s="1"/>
  <c r="H1380" i="1" s="1"/>
  <c r="F1385" i="1"/>
  <c r="G1385" i="1" s="1"/>
  <c r="H1385" i="1" s="1"/>
  <c r="F1387" i="1"/>
  <c r="G1387" i="1" s="1"/>
  <c r="H1387" i="1" s="1"/>
  <c r="F1390" i="1"/>
  <c r="G1390" i="1" s="1"/>
  <c r="H1390" i="1" s="1"/>
  <c r="F1396" i="1"/>
  <c r="G1396" i="1" s="1"/>
  <c r="H1396" i="1" s="1"/>
  <c r="F1401" i="1"/>
  <c r="G1401" i="1" s="1"/>
  <c r="H1401" i="1" s="1"/>
  <c r="F1326" i="1"/>
  <c r="G1326" i="1" s="1"/>
  <c r="H1326" i="1" s="1"/>
  <c r="F1301" i="1"/>
  <c r="G1301" i="1" s="1"/>
  <c r="H1301" i="1" s="1"/>
  <c r="J1301" i="1" s="1"/>
  <c r="F1298" i="1"/>
  <c r="G1298" i="1" s="1"/>
  <c r="H1298" i="1" s="1"/>
  <c r="J1298" i="1" s="1"/>
  <c r="F1288" i="1"/>
  <c r="G1288" i="1" s="1"/>
  <c r="H1288" i="1" s="1"/>
  <c r="F1253" i="1"/>
  <c r="G1253" i="1" s="1"/>
  <c r="H1253" i="1" s="1"/>
  <c r="J1253" i="1" s="1"/>
  <c r="F1255" i="1"/>
  <c r="G1255" i="1" s="1"/>
  <c r="H1255" i="1" s="1"/>
  <c r="J1255" i="1" s="1"/>
  <c r="F1240" i="1"/>
  <c r="G1240" i="1" s="1"/>
  <c r="H1240" i="1" s="1"/>
  <c r="F1242" i="1"/>
  <c r="G1242" i="1" s="1"/>
  <c r="H1242" i="1" s="1"/>
  <c r="F1210" i="1"/>
  <c r="G1210" i="1" s="1"/>
  <c r="H1210" i="1" s="1"/>
  <c r="J1210" i="1" s="1"/>
  <c r="F1190" i="1"/>
  <c r="G1190" i="1" s="1"/>
  <c r="H1190" i="1" s="1"/>
  <c r="F1194" i="1"/>
  <c r="G1194" i="1" s="1"/>
  <c r="H1194" i="1" s="1"/>
  <c r="F1061" i="1"/>
  <c r="G1061" i="1" s="1"/>
  <c r="H1061" i="1" s="1"/>
  <c r="J1061" i="1" s="1"/>
  <c r="F1065" i="1"/>
  <c r="G1065" i="1" s="1"/>
  <c r="H1065" i="1" s="1"/>
  <c r="J1065" i="1" s="1"/>
  <c r="F1042" i="1"/>
  <c r="G1042" i="1" s="1"/>
  <c r="H1042" i="1" s="1"/>
  <c r="F1047" i="1"/>
  <c r="G1047" i="1" s="1"/>
  <c r="H1047" i="1" s="1"/>
  <c r="F1007" i="1"/>
  <c r="G1007" i="1" s="1"/>
  <c r="H1007" i="1" s="1"/>
  <c r="J1007" i="1" s="1"/>
  <c r="F1009" i="1"/>
  <c r="G1009" i="1" s="1"/>
  <c r="H1009" i="1" s="1"/>
  <c r="J1009" i="1" s="1"/>
  <c r="F973" i="1"/>
  <c r="G973" i="1" s="1"/>
  <c r="H973" i="1" s="1"/>
  <c r="J973" i="1" s="1"/>
  <c r="F972" i="1"/>
  <c r="G972" i="1" s="1"/>
  <c r="H972" i="1" s="1"/>
  <c r="J972" i="1" s="1"/>
  <c r="F935" i="1"/>
  <c r="G935" i="1" s="1"/>
  <c r="H935" i="1" s="1"/>
  <c r="J935" i="1" s="1"/>
  <c r="F890" i="1"/>
  <c r="G890" i="1" s="1"/>
  <c r="H890" i="1" s="1"/>
  <c r="F856" i="1"/>
  <c r="G856" i="1" s="1"/>
  <c r="H856" i="1" s="1"/>
  <c r="F822" i="1"/>
  <c r="G822" i="1" s="1"/>
  <c r="H822" i="1" s="1"/>
  <c r="F721" i="1"/>
  <c r="G721" i="1" s="1"/>
  <c r="H721" i="1" s="1"/>
  <c r="F723" i="1"/>
  <c r="G723" i="1" s="1"/>
  <c r="H723" i="1" s="1"/>
  <c r="F726" i="1"/>
  <c r="G726" i="1" s="1"/>
  <c r="H726" i="1" s="1"/>
  <c r="F728" i="1"/>
  <c r="G728" i="1" s="1"/>
  <c r="H728" i="1" s="1"/>
  <c r="F737" i="1"/>
  <c r="G737" i="1" s="1"/>
  <c r="H737" i="1" s="1"/>
  <c r="F739" i="1"/>
  <c r="G739" i="1" s="1"/>
  <c r="H739" i="1" s="1"/>
  <c r="F741" i="1"/>
  <c r="G741" i="1" s="1"/>
  <c r="H741" i="1" s="1"/>
  <c r="F743" i="1"/>
  <c r="G743" i="1" s="1"/>
  <c r="H743" i="1" s="1"/>
  <c r="F749" i="1"/>
  <c r="G749" i="1" s="1"/>
  <c r="H749" i="1" s="1"/>
  <c r="F751" i="1"/>
  <c r="G751" i="1" s="1"/>
  <c r="H751" i="1" s="1"/>
  <c r="F757" i="1"/>
  <c r="G757" i="1" s="1"/>
  <c r="H757" i="1" s="1"/>
  <c r="F759" i="1"/>
  <c r="G759" i="1" s="1"/>
  <c r="H759" i="1" s="1"/>
  <c r="F765" i="1"/>
  <c r="G765" i="1" s="1"/>
  <c r="H765" i="1" s="1"/>
  <c r="F767" i="1"/>
  <c r="G767" i="1" s="1"/>
  <c r="H767" i="1" s="1"/>
  <c r="F773" i="1"/>
  <c r="G773" i="1" s="1"/>
  <c r="H773" i="1" s="1"/>
  <c r="F775" i="1"/>
  <c r="G775" i="1" s="1"/>
  <c r="H775" i="1" s="1"/>
  <c r="F781" i="1"/>
  <c r="G781" i="1" s="1"/>
  <c r="H781" i="1" s="1"/>
  <c r="F783" i="1"/>
  <c r="G783" i="1" s="1"/>
  <c r="H783" i="1" s="1"/>
  <c r="F789" i="1"/>
  <c r="G789" i="1" s="1"/>
  <c r="H789" i="1" s="1"/>
  <c r="F791" i="1"/>
  <c r="G791" i="1" s="1"/>
  <c r="H791" i="1" s="1"/>
  <c r="F797" i="1"/>
  <c r="G797" i="1" s="1"/>
  <c r="H797" i="1" s="1"/>
  <c r="F799" i="1"/>
  <c r="G799" i="1" s="1"/>
  <c r="H799" i="1" s="1"/>
  <c r="F805" i="1"/>
  <c r="G805" i="1" s="1"/>
  <c r="H805" i="1" s="1"/>
  <c r="F807" i="1"/>
  <c r="G807" i="1" s="1"/>
  <c r="H807" i="1" s="1"/>
  <c r="F614" i="1"/>
  <c r="G614" i="1" s="1"/>
  <c r="H614" i="1" s="1"/>
  <c r="F617" i="1"/>
  <c r="G617" i="1" s="1"/>
  <c r="H617" i="1" s="1"/>
  <c r="F619" i="1"/>
  <c r="G619" i="1" s="1"/>
  <c r="H619" i="1" s="1"/>
  <c r="F628" i="1"/>
  <c r="G628" i="1" s="1"/>
  <c r="H628" i="1" s="1"/>
  <c r="F630" i="1"/>
  <c r="G630" i="1" s="1"/>
  <c r="H630" i="1" s="1"/>
  <c r="F633" i="1"/>
  <c r="G633" i="1" s="1"/>
  <c r="H633" i="1" s="1"/>
  <c r="F635" i="1"/>
  <c r="G635" i="1" s="1"/>
  <c r="H635" i="1" s="1"/>
  <c r="F644" i="1"/>
  <c r="G644" i="1" s="1"/>
  <c r="H644" i="1" s="1"/>
  <c r="F646" i="1"/>
  <c r="G646" i="1" s="1"/>
  <c r="H646" i="1" s="1"/>
  <c r="F649" i="1"/>
  <c r="G649" i="1" s="1"/>
  <c r="H649" i="1" s="1"/>
  <c r="F651" i="1"/>
  <c r="G651" i="1" s="1"/>
  <c r="H651" i="1" s="1"/>
  <c r="F660" i="1"/>
  <c r="G660" i="1" s="1"/>
  <c r="H660" i="1" s="1"/>
  <c r="F662" i="1"/>
  <c r="G662" i="1" s="1"/>
  <c r="H662" i="1" s="1"/>
  <c r="F665" i="1"/>
  <c r="G665" i="1" s="1"/>
  <c r="H665" i="1" s="1"/>
  <c r="F667" i="1"/>
  <c r="G667" i="1" s="1"/>
  <c r="H667" i="1" s="1"/>
  <c r="F676" i="1"/>
  <c r="G676" i="1" s="1"/>
  <c r="H676" i="1" s="1"/>
  <c r="F678" i="1"/>
  <c r="G678" i="1" s="1"/>
  <c r="H678" i="1" s="1"/>
  <c r="F681" i="1"/>
  <c r="G681" i="1" s="1"/>
  <c r="H681" i="1" s="1"/>
  <c r="F683" i="1"/>
  <c r="G683" i="1" s="1"/>
  <c r="H683" i="1" s="1"/>
  <c r="F692" i="1"/>
  <c r="G692" i="1" s="1"/>
  <c r="H692" i="1" s="1"/>
  <c r="F694" i="1"/>
  <c r="G694" i="1" s="1"/>
  <c r="H694" i="1" s="1"/>
  <c r="F697" i="1"/>
  <c r="G697" i="1" s="1"/>
  <c r="H697" i="1" s="1"/>
  <c r="F699" i="1"/>
  <c r="G699" i="1" s="1"/>
  <c r="H699" i="1" s="1"/>
  <c r="F613" i="1"/>
  <c r="G613" i="1" s="1"/>
  <c r="H613" i="1" s="1"/>
  <c r="F575" i="1"/>
  <c r="G575" i="1" s="1"/>
  <c r="H575" i="1" s="1"/>
  <c r="F542" i="1"/>
  <c r="G542" i="1" s="1"/>
  <c r="H542" i="1" s="1"/>
  <c r="J542" i="1" s="1"/>
  <c r="F544" i="1"/>
  <c r="G544" i="1" s="1"/>
  <c r="H544" i="1" s="1"/>
  <c r="J544" i="1" s="1"/>
  <c r="F538" i="1"/>
  <c r="G538" i="1" s="1"/>
  <c r="H538" i="1" s="1"/>
  <c r="J538" i="1" s="1"/>
  <c r="F524" i="1"/>
  <c r="G524" i="1" s="1"/>
  <c r="H524" i="1" s="1"/>
  <c r="F520" i="1"/>
  <c r="G520" i="1" s="1"/>
  <c r="H520" i="1" s="1"/>
  <c r="F467" i="1"/>
  <c r="G467" i="1" s="1"/>
  <c r="H467" i="1" s="1"/>
  <c r="J467" i="1" s="1"/>
  <c r="F460" i="1"/>
  <c r="G460" i="1" s="1"/>
  <c r="H460" i="1" s="1"/>
  <c r="J460" i="1" s="1"/>
  <c r="F444" i="1"/>
  <c r="G444" i="1" s="1"/>
  <c r="H444" i="1" s="1"/>
  <c r="F447" i="1"/>
  <c r="G447" i="1" s="1"/>
  <c r="H447" i="1" s="1"/>
  <c r="F449" i="1"/>
  <c r="G449" i="1" s="1"/>
  <c r="H449" i="1" s="1"/>
  <c r="F382" i="1"/>
  <c r="G382" i="1" s="1"/>
  <c r="H382" i="1" s="1"/>
  <c r="J382" i="1" s="1"/>
  <c r="F384" i="1"/>
  <c r="G384" i="1" s="1"/>
  <c r="H384" i="1" s="1"/>
  <c r="J384" i="1" s="1"/>
  <c r="F367" i="1"/>
  <c r="G367" i="1" s="1"/>
  <c r="H367" i="1" s="1"/>
  <c r="F369" i="1"/>
  <c r="G369" i="1" s="1"/>
  <c r="H369" i="1" s="1"/>
  <c r="F303" i="1"/>
  <c r="G303" i="1" s="1"/>
  <c r="H303" i="1" s="1"/>
  <c r="J303" i="1" s="1"/>
  <c r="F305" i="1"/>
  <c r="G305" i="1" s="1"/>
  <c r="H305" i="1" s="1"/>
  <c r="J305" i="1" s="1"/>
  <c r="F311" i="1"/>
  <c r="G311" i="1" s="1"/>
  <c r="H311" i="1" s="1"/>
  <c r="J311" i="1" s="1"/>
  <c r="F313" i="1"/>
  <c r="G313" i="1" s="1"/>
  <c r="H313" i="1" s="1"/>
  <c r="J313" i="1" s="1"/>
  <c r="F317" i="1"/>
  <c r="G317" i="1" s="1"/>
  <c r="H317" i="1" s="1"/>
  <c r="J317" i="1" s="1"/>
  <c r="F275" i="1"/>
  <c r="G275" i="1" s="1"/>
  <c r="H275" i="1" s="1"/>
  <c r="F279" i="1"/>
  <c r="G279" i="1" s="1"/>
  <c r="H279" i="1" s="1"/>
  <c r="F283" i="1"/>
  <c r="G283" i="1" s="1"/>
  <c r="H283" i="1" s="1"/>
  <c r="F287" i="1"/>
  <c r="G287" i="1" s="1"/>
  <c r="H287" i="1" s="1"/>
  <c r="F2602" i="15"/>
  <c r="G2602" i="15" s="1"/>
  <c r="H2602" i="15" s="1"/>
  <c r="F2606" i="15"/>
  <c r="G2606" i="15" s="1"/>
  <c r="H2606" i="15" s="1"/>
  <c r="F2610" i="15"/>
  <c r="G2610" i="15" s="1"/>
  <c r="H2610" i="15" s="1"/>
  <c r="F2615" i="15"/>
  <c r="G2615" i="15" s="1"/>
  <c r="H2615" i="15" s="1"/>
  <c r="F2621" i="15"/>
  <c r="G2621" i="15" s="1"/>
  <c r="H2621" i="15" s="1"/>
  <c r="F2625" i="15"/>
  <c r="G2625" i="15" s="1"/>
  <c r="H2625" i="15" s="1"/>
  <c r="F2630" i="15"/>
  <c r="G2630" i="15" s="1"/>
  <c r="H2630" i="15" s="1"/>
  <c r="F2636" i="15"/>
  <c r="G2636" i="15" s="1"/>
  <c r="H2636" i="15" s="1"/>
  <c r="F2601" i="15"/>
  <c r="G2601" i="15" s="1"/>
  <c r="H2601" i="15" s="1"/>
  <c r="F2542" i="15"/>
  <c r="G2542" i="15" s="1"/>
  <c r="H2542" i="15" s="1"/>
  <c r="F2545" i="15"/>
  <c r="G2545" i="15" s="1"/>
  <c r="H2545" i="15" s="1"/>
  <c r="F2547" i="15"/>
  <c r="G2547" i="15" s="1"/>
  <c r="H2547" i="15" s="1"/>
  <c r="F2554" i="15"/>
  <c r="G2554" i="15" s="1"/>
  <c r="H2554" i="15" s="1"/>
  <c r="F2560" i="15"/>
  <c r="G2560" i="15" s="1"/>
  <c r="H2560" i="15" s="1"/>
  <c r="F2564" i="15"/>
  <c r="G2564" i="15" s="1"/>
  <c r="H2564" i="15" s="1"/>
  <c r="F2566" i="15"/>
  <c r="G2566" i="15" s="1"/>
  <c r="H2566" i="15" s="1"/>
  <c r="F2571" i="15"/>
  <c r="G2571" i="15" s="1"/>
  <c r="H2571" i="15" s="1"/>
  <c r="F2283" i="15"/>
  <c r="G2283" i="15" s="1"/>
  <c r="H2283" i="15" s="1"/>
  <c r="F2285" i="15"/>
  <c r="G2285" i="15" s="1"/>
  <c r="H2285" i="15" s="1"/>
  <c r="F2288" i="15"/>
  <c r="G2288" i="15" s="1"/>
  <c r="H2288" i="15" s="1"/>
  <c r="F2291" i="15"/>
  <c r="G2291" i="15" s="1"/>
  <c r="H2291" i="15" s="1"/>
  <c r="F2300" i="15"/>
  <c r="G2300" i="15" s="1"/>
  <c r="H2300" i="15" s="1"/>
  <c r="F2302" i="15"/>
  <c r="G2302" i="15" s="1"/>
  <c r="H2302" i="15" s="1"/>
  <c r="F2305" i="15"/>
  <c r="G2305" i="15" s="1"/>
  <c r="H2305" i="15" s="1"/>
  <c r="F2307" i="15"/>
  <c r="G2307" i="15" s="1"/>
  <c r="H2307" i="15" s="1"/>
  <c r="F2316" i="15"/>
  <c r="G2316" i="15" s="1"/>
  <c r="H2316" i="15" s="1"/>
  <c r="F2318" i="15"/>
  <c r="G2318" i="15" s="1"/>
  <c r="H2318" i="15" s="1"/>
  <c r="F2321" i="15"/>
  <c r="G2321" i="15" s="1"/>
  <c r="H2321" i="15" s="1"/>
  <c r="F2325" i="15"/>
  <c r="G2325" i="15" s="1"/>
  <c r="H2325" i="15" s="1"/>
  <c r="F2334" i="15"/>
  <c r="G2334" i="15" s="1"/>
  <c r="H2334" i="15" s="1"/>
  <c r="F2336" i="15"/>
  <c r="G2336" i="15" s="1"/>
  <c r="H2336" i="15" s="1"/>
  <c r="F2343" i="15"/>
  <c r="G2343" i="15" s="1"/>
  <c r="H2343" i="15" s="1"/>
  <c r="F2345" i="15"/>
  <c r="G2345" i="15" s="1"/>
  <c r="H2345" i="15" s="1"/>
  <c r="F2351" i="15"/>
  <c r="G2351" i="15" s="1"/>
  <c r="H2351" i="15" s="1"/>
  <c r="F2353" i="15"/>
  <c r="G2353" i="15" s="1"/>
  <c r="H2353" i="15" s="1"/>
  <c r="F2099" i="15"/>
  <c r="G2099" i="15" s="1"/>
  <c r="H2099" i="15" s="1"/>
  <c r="F2104" i="15"/>
  <c r="G2104" i="15" s="1"/>
  <c r="H2104" i="15" s="1"/>
  <c r="F2110" i="15"/>
  <c r="G2110" i="15" s="1"/>
  <c r="H2110" i="15" s="1"/>
  <c r="F2113" i="15"/>
  <c r="G2113" i="15" s="1"/>
  <c r="H2113" i="15" s="1"/>
  <c r="F2115" i="15"/>
  <c r="G2115" i="15" s="1"/>
  <c r="H2115" i="15" s="1"/>
  <c r="F2120" i="15"/>
  <c r="G2120" i="15" s="1"/>
  <c r="H2120" i="15" s="1"/>
  <c r="F2126" i="15"/>
  <c r="G2126" i="15" s="1"/>
  <c r="H2126" i="15" s="1"/>
  <c r="F2129" i="15"/>
  <c r="G2129" i="15" s="1"/>
  <c r="H2129" i="15" s="1"/>
  <c r="F2132" i="15"/>
  <c r="G2132" i="15" s="1"/>
  <c r="H2132" i="15" s="1"/>
  <c r="F2137" i="15"/>
  <c r="G2137" i="15" s="1"/>
  <c r="H2137" i="15" s="1"/>
  <c r="F2142" i="15"/>
  <c r="G2142" i="15" s="1"/>
  <c r="H2142" i="15" s="1"/>
  <c r="F2144" i="15"/>
  <c r="G2144" i="15" s="1"/>
  <c r="H2144" i="15" s="1"/>
  <c r="F2150" i="15"/>
  <c r="G2150" i="15" s="1"/>
  <c r="H2150" i="15" s="1"/>
  <c r="F2152" i="15"/>
  <c r="G2152" i="15" s="1"/>
  <c r="H2152" i="15" s="1"/>
  <c r="F2158" i="15"/>
  <c r="G2158" i="15" s="1"/>
  <c r="H2158" i="15" s="1"/>
  <c r="F2160" i="15"/>
  <c r="G2160" i="15" s="1"/>
  <c r="H2160" i="15" s="1"/>
  <c r="F2166" i="15"/>
  <c r="G2166" i="15" s="1"/>
  <c r="H2166" i="15" s="1"/>
  <c r="F2168" i="15"/>
  <c r="G2168" i="15" s="1"/>
  <c r="H2168" i="15" s="1"/>
  <c r="F2097" i="15"/>
  <c r="G2097" i="15" s="1"/>
  <c r="H2097" i="15" s="1"/>
  <c r="F2006" i="15"/>
  <c r="G2006" i="15" s="1"/>
  <c r="H2006" i="15" s="1"/>
  <c r="F2008" i="15"/>
  <c r="G2008" i="15" s="1"/>
  <c r="H2008" i="15" s="1"/>
  <c r="F2014" i="15"/>
  <c r="G2014" i="15" s="1"/>
  <c r="H2014" i="15" s="1"/>
  <c r="F2016" i="15"/>
  <c r="G2016" i="15" s="1"/>
  <c r="H2016" i="15" s="1"/>
  <c r="F2022" i="15"/>
  <c r="G2022" i="15" s="1"/>
  <c r="H2022" i="15" s="1"/>
  <c r="F2024" i="15"/>
  <c r="G2024" i="15" s="1"/>
  <c r="H2024" i="15" s="1"/>
  <c r="F2030" i="15"/>
  <c r="G2030" i="15" s="1"/>
  <c r="H2030" i="15" s="1"/>
  <c r="F2032" i="15"/>
  <c r="G2032" i="15" s="1"/>
  <c r="H2032" i="15" s="1"/>
  <c r="F2039" i="15"/>
  <c r="G2039" i="15" s="1"/>
  <c r="H2039" i="15" s="1"/>
  <c r="F2041" i="15"/>
  <c r="G2041" i="15" s="1"/>
  <c r="H2041" i="15" s="1"/>
  <c r="F2047" i="15"/>
  <c r="G2047" i="15" s="1"/>
  <c r="H2047" i="15" s="1"/>
  <c r="F2051" i="15"/>
  <c r="G2051" i="15" s="1"/>
  <c r="H2051" i="15" s="1"/>
  <c r="F2055" i="15"/>
  <c r="G2055" i="15" s="1"/>
  <c r="H2055" i="15" s="1"/>
  <c r="F2059" i="15"/>
  <c r="G2059" i="15" s="1"/>
  <c r="H2059" i="15" s="1"/>
  <c r="F2063" i="15"/>
  <c r="G2063" i="15" s="1"/>
  <c r="H2063" i="15" s="1"/>
  <c r="F2067" i="15"/>
  <c r="G2067" i="15" s="1"/>
  <c r="H2067" i="15" s="1"/>
  <c r="F2071" i="15"/>
  <c r="G2071" i="15" s="1"/>
  <c r="H2071" i="15" s="1"/>
  <c r="F2075" i="15"/>
  <c r="G2075" i="15" s="1"/>
  <c r="H2075" i="15" s="1"/>
  <c r="F1881" i="15"/>
  <c r="G1881" i="15" s="1"/>
  <c r="H1881" i="15" s="1"/>
  <c r="F1885" i="15"/>
  <c r="G1885" i="15" s="1"/>
  <c r="H1885" i="15" s="1"/>
  <c r="F1889" i="15"/>
  <c r="G1889" i="15" s="1"/>
  <c r="H1889" i="15" s="1"/>
  <c r="F1894" i="15"/>
  <c r="G1894" i="15" s="1"/>
  <c r="H1894" i="15" s="1"/>
  <c r="F1898" i="15"/>
  <c r="G1898" i="15" s="1"/>
  <c r="H1898" i="15" s="1"/>
  <c r="F1902" i="15"/>
  <c r="G1902" i="15" s="1"/>
  <c r="H1902" i="15" s="1"/>
  <c r="F1906" i="15"/>
  <c r="G1906" i="15" s="1"/>
  <c r="H1906" i="15" s="1"/>
  <c r="F1910" i="15"/>
  <c r="G1910" i="15" s="1"/>
  <c r="H1910" i="15" s="1"/>
  <c r="F1914" i="15"/>
  <c r="G1914" i="15" s="1"/>
  <c r="H1914" i="15" s="1"/>
  <c r="F1918" i="15"/>
  <c r="G1918" i="15" s="1"/>
  <c r="H1918" i="15" s="1"/>
  <c r="F1819" i="15"/>
  <c r="G1819" i="15" s="1"/>
  <c r="H1819" i="15" s="1"/>
  <c r="F1825" i="15"/>
  <c r="G1825" i="15" s="1"/>
  <c r="H1825" i="15" s="1"/>
  <c r="F1827" i="15"/>
  <c r="G1827" i="15" s="1"/>
  <c r="H1827" i="15" s="1"/>
  <c r="F1835" i="15"/>
  <c r="G1835" i="15" s="1"/>
  <c r="H1835" i="15" s="1"/>
  <c r="F1837" i="15"/>
  <c r="G1837" i="15" s="1"/>
  <c r="H1837" i="15" s="1"/>
  <c r="F1843" i="15"/>
  <c r="G1843" i="15" s="1"/>
  <c r="H1843" i="15" s="1"/>
  <c r="F1845" i="15"/>
  <c r="G1845" i="15" s="1"/>
  <c r="H1845" i="15" s="1"/>
  <c r="F1851" i="15"/>
  <c r="G1851" i="15" s="1"/>
  <c r="H1851" i="15" s="1"/>
  <c r="F1853" i="15"/>
  <c r="G1853" i="15" s="1"/>
  <c r="H1853" i="15" s="1"/>
  <c r="F1859" i="15"/>
  <c r="G1859" i="15" s="1"/>
  <c r="H1859" i="15" s="1"/>
  <c r="F1861" i="15"/>
  <c r="G1861" i="15" s="1"/>
  <c r="H1861" i="15" s="1"/>
  <c r="F1867" i="15"/>
  <c r="G1867" i="15" s="1"/>
  <c r="H1867" i="15" s="1"/>
  <c r="F1869" i="15"/>
  <c r="G1869" i="15" s="1"/>
  <c r="H1869" i="15" s="1"/>
  <c r="F1345" i="15"/>
  <c r="G1345" i="15" s="1"/>
  <c r="H1345" i="15" s="1"/>
  <c r="F1349" i="15"/>
  <c r="G1349" i="15" s="1"/>
  <c r="H1349" i="15" s="1"/>
  <c r="F1353" i="15"/>
  <c r="G1353" i="15" s="1"/>
  <c r="H1353" i="15" s="1"/>
  <c r="F1359" i="15"/>
  <c r="G1359" i="15" s="1"/>
  <c r="H1359" i="15" s="1"/>
  <c r="F1363" i="15"/>
  <c r="G1363" i="15" s="1"/>
  <c r="H1363" i="15" s="1"/>
  <c r="F1367" i="15"/>
  <c r="G1367" i="15" s="1"/>
  <c r="H1367" i="15" s="1"/>
  <c r="F1373" i="15"/>
  <c r="G1373" i="15" s="1"/>
  <c r="H1373" i="15" s="1"/>
  <c r="F1380" i="15"/>
  <c r="G1380" i="15" s="1"/>
  <c r="H1380" i="15" s="1"/>
  <c r="F1385" i="15"/>
  <c r="G1385" i="15" s="1"/>
  <c r="H1385" i="15" s="1"/>
  <c r="F1389" i="15"/>
  <c r="G1389" i="15" s="1"/>
  <c r="H1389" i="15" s="1"/>
  <c r="F1393" i="15"/>
  <c r="G1393" i="15" s="1"/>
  <c r="H1393" i="15" s="1"/>
  <c r="F1407" i="15"/>
  <c r="G1407" i="15" s="1"/>
  <c r="H1407" i="15" s="1"/>
  <c r="F1411" i="15"/>
  <c r="G1411" i="15" s="1"/>
  <c r="H1411" i="15" s="1"/>
  <c r="F1416" i="15"/>
  <c r="G1416" i="15" s="1"/>
  <c r="H1416" i="15" s="1"/>
  <c r="F1421" i="15"/>
  <c r="G1421" i="15" s="1"/>
  <c r="H1421" i="15" s="1"/>
  <c r="F1426" i="15"/>
  <c r="G1426" i="15" s="1"/>
  <c r="H1426" i="15" s="1"/>
  <c r="F1430" i="15"/>
  <c r="G1430" i="15" s="1"/>
  <c r="H1430" i="15" s="1"/>
  <c r="F1433" i="15"/>
  <c r="G1433" i="15" s="1"/>
  <c r="H1433" i="15" s="1"/>
  <c r="F1441" i="15"/>
  <c r="G1441" i="15" s="1"/>
  <c r="H1441" i="15" s="1"/>
  <c r="F1446" i="15"/>
  <c r="G1446" i="15" s="1"/>
  <c r="H1446" i="15" s="1"/>
  <c r="F1450" i="15"/>
  <c r="G1450" i="15" s="1"/>
  <c r="H1450" i="15" s="1"/>
  <c r="F1454" i="15"/>
  <c r="G1454" i="15" s="1"/>
  <c r="H1454" i="15" s="1"/>
  <c r="F1467" i="15"/>
  <c r="G1467" i="15" s="1"/>
  <c r="H1467" i="15" s="1"/>
  <c r="F1470" i="15"/>
  <c r="G1470" i="15" s="1"/>
  <c r="H1470" i="15" s="1"/>
  <c r="F1474" i="15"/>
  <c r="G1474" i="15" s="1"/>
  <c r="H1474" i="15" s="1"/>
  <c r="F1480" i="15"/>
  <c r="G1480" i="15" s="1"/>
  <c r="H1480" i="15" s="1"/>
  <c r="F1491" i="15"/>
  <c r="G1491" i="15" s="1"/>
  <c r="H1491" i="15" s="1"/>
  <c r="F1495" i="15"/>
  <c r="G1495" i="15" s="1"/>
  <c r="H1495" i="15" s="1"/>
  <c r="F1498" i="15"/>
  <c r="G1498" i="15" s="1"/>
  <c r="H1498" i="15" s="1"/>
  <c r="F1091" i="15"/>
  <c r="G1091" i="15" s="1"/>
  <c r="H1091" i="15" s="1"/>
  <c r="F1093" i="15"/>
  <c r="G1093" i="15" s="1"/>
  <c r="H1093" i="15" s="1"/>
  <c r="F1100" i="15"/>
  <c r="G1100" i="15" s="1"/>
  <c r="H1100" i="15" s="1"/>
  <c r="F1102" i="15"/>
  <c r="G1102" i="15" s="1"/>
  <c r="H1102" i="15" s="1"/>
  <c r="F1107" i="15"/>
  <c r="G1107" i="15" s="1"/>
  <c r="H1107" i="15" s="1"/>
  <c r="F1109" i="15"/>
  <c r="G1109" i="15" s="1"/>
  <c r="H1109" i="15" s="1"/>
  <c r="F1116" i="15"/>
  <c r="G1116" i="15" s="1"/>
  <c r="H1116" i="15" s="1"/>
  <c r="F1118" i="15"/>
  <c r="G1118" i="15" s="1"/>
  <c r="H1118" i="15" s="1"/>
  <c r="F1123" i="15"/>
  <c r="G1123" i="15" s="1"/>
  <c r="H1123" i="15" s="1"/>
  <c r="F1125" i="15"/>
  <c r="G1125" i="15" s="1"/>
  <c r="H1125" i="15" s="1"/>
  <c r="F1132" i="15"/>
  <c r="G1132" i="15" s="1"/>
  <c r="H1132" i="15" s="1"/>
  <c r="F1134" i="15"/>
  <c r="G1134" i="15" s="1"/>
  <c r="H1134" i="15" s="1"/>
  <c r="F1139" i="15"/>
  <c r="G1139" i="15" s="1"/>
  <c r="H1139" i="15" s="1"/>
  <c r="F1147" i="15"/>
  <c r="G1147" i="15" s="1"/>
  <c r="H1147" i="15" s="1"/>
  <c r="F1155" i="15"/>
  <c r="G1155" i="15" s="1"/>
  <c r="H1155" i="15" s="1"/>
  <c r="F1163" i="15"/>
  <c r="G1163" i="15" s="1"/>
  <c r="H1163" i="15" s="1"/>
  <c r="F1171" i="15"/>
  <c r="G1171" i="15" s="1"/>
  <c r="H1171" i="15" s="1"/>
  <c r="F1179" i="15"/>
  <c r="G1179" i="15" s="1"/>
  <c r="H1179" i="15" s="1"/>
  <c r="F1187" i="15"/>
  <c r="G1187" i="15" s="1"/>
  <c r="H1187" i="15" s="1"/>
  <c r="F1196" i="15"/>
  <c r="G1196" i="15" s="1"/>
  <c r="H1196" i="15" s="1"/>
  <c r="F1204" i="15"/>
  <c r="G1204" i="15" s="1"/>
  <c r="H1204" i="15" s="1"/>
  <c r="F1019" i="15"/>
  <c r="G1019" i="15" s="1"/>
  <c r="H1019" i="15" s="1"/>
  <c r="F1023" i="15"/>
  <c r="G1023" i="15" s="1"/>
  <c r="H1023" i="15" s="1"/>
  <c r="F1027" i="15"/>
  <c r="G1027" i="15" s="1"/>
  <c r="H1027" i="15" s="1"/>
  <c r="F1031" i="15"/>
  <c r="G1031" i="15" s="1"/>
  <c r="H1031" i="15" s="1"/>
  <c r="F1035" i="15"/>
  <c r="G1035" i="15" s="1"/>
  <c r="H1035" i="15" s="1"/>
  <c r="F1039" i="15"/>
  <c r="G1039" i="15" s="1"/>
  <c r="H1039" i="15" s="1"/>
  <c r="F1007" i="15"/>
  <c r="G1007" i="15" s="1"/>
  <c r="H1007" i="15" s="1"/>
  <c r="F1003" i="15"/>
  <c r="G1003" i="15" s="1"/>
  <c r="H1003" i="15" s="1"/>
  <c r="F999" i="15"/>
  <c r="G999" i="15" s="1"/>
  <c r="H999" i="15" s="1"/>
  <c r="F995" i="15"/>
  <c r="G995" i="15" s="1"/>
  <c r="H995" i="15" s="1"/>
  <c r="F991" i="15"/>
  <c r="G991" i="15" s="1"/>
  <c r="H991" i="15" s="1"/>
  <c r="F987" i="15"/>
  <c r="G987" i="15" s="1"/>
  <c r="H987" i="15" s="1"/>
  <c r="F983" i="15"/>
  <c r="G983" i="15" s="1"/>
  <c r="H983" i="15" s="1"/>
  <c r="F979" i="15"/>
  <c r="G979" i="15" s="1"/>
  <c r="H979" i="15" s="1"/>
  <c r="F975" i="15"/>
  <c r="G975" i="15" s="1"/>
  <c r="H975" i="15" s="1"/>
  <c r="F971" i="15"/>
  <c r="G971" i="15" s="1"/>
  <c r="H971" i="15" s="1"/>
  <c r="F967" i="15"/>
  <c r="G967" i="15" s="1"/>
  <c r="H967" i="15" s="1"/>
  <c r="F962" i="15"/>
  <c r="G962" i="15" s="1"/>
  <c r="H962" i="15" s="1"/>
  <c r="F958" i="15"/>
  <c r="G958" i="15" s="1"/>
  <c r="H958" i="15" s="1"/>
  <c r="F954" i="15"/>
  <c r="G954" i="15" s="1"/>
  <c r="H954" i="15" s="1"/>
  <c r="F950" i="15"/>
  <c r="G950" i="15" s="1"/>
  <c r="H950" i="15" s="1"/>
  <c r="F946" i="15"/>
  <c r="G946" i="15" s="1"/>
  <c r="H946" i="15" s="1"/>
  <c r="F942" i="15"/>
  <c r="G942" i="15" s="1"/>
  <c r="H942" i="15" s="1"/>
  <c r="F938" i="15"/>
  <c r="G938" i="15" s="1"/>
  <c r="H938" i="15" s="1"/>
  <c r="F902" i="15"/>
  <c r="G902" i="15" s="1"/>
  <c r="H902" i="15" s="1"/>
  <c r="F904" i="15"/>
  <c r="G904" i="15" s="1"/>
  <c r="H904" i="15" s="1"/>
  <c r="F907" i="15"/>
  <c r="G907" i="15" s="1"/>
  <c r="H907" i="15" s="1"/>
  <c r="F882" i="15"/>
  <c r="G882" i="15" s="1"/>
  <c r="H882" i="15" s="1"/>
  <c r="F884" i="15"/>
  <c r="G884" i="15" s="1"/>
  <c r="H884" i="15" s="1"/>
  <c r="F840" i="15"/>
  <c r="G840" i="15" s="1"/>
  <c r="H840" i="15" s="1"/>
  <c r="F842" i="15"/>
  <c r="G842" i="15" s="1"/>
  <c r="H842" i="15" s="1"/>
  <c r="F845" i="15"/>
  <c r="G845" i="15" s="1"/>
  <c r="H845" i="15" s="1"/>
  <c r="F847" i="15"/>
  <c r="G847" i="15" s="1"/>
  <c r="H847" i="15" s="1"/>
  <c r="F751" i="15"/>
  <c r="G751" i="15" s="1"/>
  <c r="H751" i="15" s="1"/>
  <c r="F753" i="15"/>
  <c r="F755" i="15"/>
  <c r="G755" i="15" s="1"/>
  <c r="H755" i="15" s="1"/>
  <c r="F757" i="15"/>
  <c r="G757" i="15" s="1"/>
  <c r="H757" i="15" s="1"/>
  <c r="F759" i="15"/>
  <c r="F761" i="15"/>
  <c r="G761" i="15" s="1"/>
  <c r="H761" i="15" s="1"/>
  <c r="F732" i="15"/>
  <c r="G732" i="15" s="1"/>
  <c r="H732" i="15" s="1"/>
  <c r="F736" i="15"/>
  <c r="G736" i="15" s="1"/>
  <c r="H736" i="15" s="1"/>
  <c r="F741" i="15"/>
  <c r="G741" i="15" s="1"/>
  <c r="H741" i="15" s="1"/>
  <c r="F639" i="15"/>
  <c r="G639" i="15" s="1"/>
  <c r="H639" i="15" s="1"/>
  <c r="F638" i="15"/>
  <c r="G638" i="15" s="1"/>
  <c r="H638" i="15" s="1"/>
  <c r="F627" i="15"/>
  <c r="G627" i="15" s="1"/>
  <c r="H627" i="15" s="1"/>
  <c r="F596" i="15"/>
  <c r="G596" i="15" s="1"/>
  <c r="H596" i="15" s="1"/>
  <c r="F598" i="15"/>
  <c r="G598" i="15" s="1"/>
  <c r="H598" i="15" s="1"/>
  <c r="F582" i="15"/>
  <c r="G582" i="15" s="1"/>
  <c r="H582" i="15" s="1"/>
  <c r="F584" i="15"/>
  <c r="G584" i="15" s="1"/>
  <c r="H584" i="15" s="1"/>
  <c r="F586" i="15"/>
  <c r="G586" i="15" s="1"/>
  <c r="H586" i="15" s="1"/>
  <c r="F549" i="15"/>
  <c r="G549" i="15" s="1"/>
  <c r="H549" i="15" s="1"/>
  <c r="F551" i="15"/>
  <c r="G551" i="15" s="1"/>
  <c r="H551" i="15" s="1"/>
  <c r="F554" i="15"/>
  <c r="G554" i="15" s="1"/>
  <c r="H554" i="15" s="1"/>
  <c r="F536" i="15"/>
  <c r="G536" i="15" s="1"/>
  <c r="H536" i="15" s="1"/>
  <c r="F539" i="15"/>
  <c r="G539" i="15" s="1"/>
  <c r="H539" i="15" s="1"/>
  <c r="F503" i="15"/>
  <c r="G503" i="15" s="1"/>
  <c r="H503" i="15" s="1"/>
  <c r="F486" i="15"/>
  <c r="G486" i="15" s="1"/>
  <c r="H486" i="15" s="1"/>
  <c r="F446" i="15"/>
  <c r="G446" i="15" s="1"/>
  <c r="H446" i="15" s="1"/>
  <c r="F444" i="15"/>
  <c r="G444" i="15" s="1"/>
  <c r="H444" i="15" s="1"/>
  <c r="F384" i="15"/>
  <c r="G384" i="15" s="1"/>
  <c r="H384" i="15" s="1"/>
  <c r="F388" i="15"/>
  <c r="G388" i="15" s="1"/>
  <c r="H388" i="15" s="1"/>
  <c r="F368" i="15"/>
  <c r="G368" i="15" s="1"/>
  <c r="H368" i="15" s="1"/>
  <c r="F372" i="15"/>
  <c r="G372" i="15" s="1"/>
  <c r="H372" i="15" s="1"/>
  <c r="F326" i="15"/>
  <c r="G326" i="15" s="1"/>
  <c r="H326" i="15" s="1"/>
  <c r="F328" i="15"/>
  <c r="G328" i="15" s="1"/>
  <c r="H328" i="15" s="1"/>
  <c r="F321" i="15"/>
  <c r="G321" i="15" s="1"/>
  <c r="H321" i="15" s="1"/>
  <c r="F300" i="15"/>
  <c r="G300" i="15" s="1"/>
  <c r="H300" i="15" s="1"/>
  <c r="F303" i="15"/>
  <c r="G303" i="15" s="1"/>
  <c r="H303" i="15" s="1"/>
  <c r="F305" i="15"/>
  <c r="G305" i="15" s="1"/>
  <c r="H305" i="15" s="1"/>
  <c r="F310" i="15"/>
  <c r="G310" i="15" s="1"/>
  <c r="H310" i="15" s="1"/>
  <c r="F273" i="15"/>
  <c r="G273" i="15" s="1"/>
  <c r="H273" i="15" s="1"/>
  <c r="F279" i="15"/>
  <c r="G279" i="15" s="1"/>
  <c r="H279" i="15" s="1"/>
  <c r="F283" i="15"/>
  <c r="G283" i="15" s="1"/>
  <c r="H283" i="15" s="1"/>
  <c r="F192" i="15"/>
  <c r="G192" i="15" s="1"/>
  <c r="H192" i="15" s="1"/>
  <c r="F188" i="15"/>
  <c r="G188" i="15" s="1"/>
  <c r="H188" i="15" s="1"/>
  <c r="F184" i="15"/>
  <c r="G184" i="15" s="1"/>
  <c r="H184" i="15" s="1"/>
  <c r="F2633" i="15"/>
  <c r="G2633" i="15" s="1"/>
  <c r="H2633" i="15" s="1"/>
  <c r="F2635" i="15"/>
  <c r="G2635" i="15" s="1"/>
  <c r="H2635" i="15" s="1"/>
  <c r="F2540" i="15"/>
  <c r="G2540" i="15" s="1"/>
  <c r="H2540" i="15" s="1"/>
  <c r="F2546" i="15"/>
  <c r="G2546" i="15" s="1"/>
  <c r="H2546" i="15" s="1"/>
  <c r="F2549" i="15"/>
  <c r="G2549" i="15" s="1"/>
  <c r="H2549" i="15" s="1"/>
  <c r="F2552" i="15"/>
  <c r="G2552" i="15" s="1"/>
  <c r="H2552" i="15" s="1"/>
  <c r="F2558" i="15"/>
  <c r="G2558" i="15" s="1"/>
  <c r="H2558" i="15" s="1"/>
  <c r="F2565" i="15"/>
  <c r="G2565" i="15" s="1"/>
  <c r="H2565" i="15" s="1"/>
  <c r="F2568" i="15"/>
  <c r="G2568" i="15" s="1"/>
  <c r="H2568" i="15" s="1"/>
  <c r="F2570" i="15"/>
  <c r="G2570" i="15" s="1"/>
  <c r="H2570" i="15" s="1"/>
  <c r="F2287" i="15"/>
  <c r="G2287" i="15" s="1"/>
  <c r="H2287" i="15" s="1"/>
  <c r="F2289" i="15"/>
  <c r="G2289" i="15" s="1"/>
  <c r="H2289" i="15" s="1"/>
  <c r="F2293" i="15"/>
  <c r="G2293" i="15" s="1"/>
  <c r="H2293" i="15" s="1"/>
  <c r="F2295" i="15"/>
  <c r="G2295" i="15" s="1"/>
  <c r="H2295" i="15" s="1"/>
  <c r="F2304" i="15"/>
  <c r="G2304" i="15" s="1"/>
  <c r="H2304" i="15" s="1"/>
  <c r="F2306" i="15"/>
  <c r="G2306" i="15" s="1"/>
  <c r="H2306" i="15" s="1"/>
  <c r="F2309" i="15"/>
  <c r="G2309" i="15" s="1"/>
  <c r="H2309" i="15" s="1"/>
  <c r="F2311" i="15"/>
  <c r="G2311" i="15" s="1"/>
  <c r="H2311" i="15" s="1"/>
  <c r="F2320" i="15"/>
  <c r="G2320" i="15" s="1"/>
  <c r="H2320" i="15" s="1"/>
  <c r="F2322" i="15"/>
  <c r="G2322" i="15" s="1"/>
  <c r="H2322" i="15" s="1"/>
  <c r="F2327" i="15"/>
  <c r="G2327" i="15" s="1"/>
  <c r="H2327" i="15" s="1"/>
  <c r="F2329" i="15"/>
  <c r="G2329" i="15" s="1"/>
  <c r="H2329" i="15" s="1"/>
  <c r="F2339" i="15"/>
  <c r="G2339" i="15" s="1"/>
  <c r="H2339" i="15" s="1"/>
  <c r="F2341" i="15"/>
  <c r="G2341" i="15" s="1"/>
  <c r="H2341" i="15" s="1"/>
  <c r="F2348" i="15"/>
  <c r="G2348" i="15" s="1"/>
  <c r="H2348" i="15" s="1"/>
  <c r="F2350" i="15"/>
  <c r="G2350" i="15" s="1"/>
  <c r="H2350" i="15" s="1"/>
  <c r="F2356" i="15"/>
  <c r="G2356" i="15" s="1"/>
  <c r="H2356" i="15" s="1"/>
  <c r="F2098" i="15"/>
  <c r="G2098" i="15" s="1"/>
  <c r="H2098" i="15" s="1"/>
  <c r="F2101" i="15"/>
  <c r="G2101" i="15" s="1"/>
  <c r="H2101" i="15" s="1"/>
  <c r="F2103" i="15"/>
  <c r="G2103" i="15" s="1"/>
  <c r="H2103" i="15" s="1"/>
  <c r="F2108" i="15"/>
  <c r="G2108" i="15" s="1"/>
  <c r="H2108" i="15" s="1"/>
  <c r="F2114" i="15"/>
  <c r="G2114" i="15" s="1"/>
  <c r="H2114" i="15" s="1"/>
  <c r="F2117" i="15"/>
  <c r="G2117" i="15" s="1"/>
  <c r="H2117" i="15" s="1"/>
  <c r="F2119" i="15"/>
  <c r="G2119" i="15" s="1"/>
  <c r="H2119" i="15" s="1"/>
  <c r="F2124" i="15"/>
  <c r="G2124" i="15" s="1"/>
  <c r="H2124" i="15" s="1"/>
  <c r="F2130" i="15"/>
  <c r="G2130" i="15" s="1"/>
  <c r="H2130" i="15" s="1"/>
  <c r="F2134" i="15"/>
  <c r="G2134" i="15" s="1"/>
  <c r="H2134" i="15" s="1"/>
  <c r="F2136" i="15"/>
  <c r="G2136" i="15" s="1"/>
  <c r="H2136" i="15" s="1"/>
  <c r="F2141" i="15"/>
  <c r="G2141" i="15" s="1"/>
  <c r="H2141" i="15" s="1"/>
  <c r="F2143" i="15"/>
  <c r="G2143" i="15" s="1"/>
  <c r="H2143" i="15" s="1"/>
  <c r="F2149" i="15"/>
  <c r="G2149" i="15" s="1"/>
  <c r="H2149" i="15" s="1"/>
  <c r="F2151" i="15"/>
  <c r="G2151" i="15" s="1"/>
  <c r="H2151" i="15" s="1"/>
  <c r="F2157" i="15"/>
  <c r="G2157" i="15" s="1"/>
  <c r="H2157" i="15" s="1"/>
  <c r="F2159" i="15"/>
  <c r="G2159" i="15" s="1"/>
  <c r="H2159" i="15" s="1"/>
  <c r="F2165" i="15"/>
  <c r="G2165" i="15" s="1"/>
  <c r="H2165" i="15" s="1"/>
  <c r="F2167" i="15"/>
  <c r="G2167" i="15" s="1"/>
  <c r="H2167" i="15" s="1"/>
  <c r="F2173" i="15"/>
  <c r="G2173" i="15" s="1"/>
  <c r="H2173" i="15" s="1"/>
  <c r="F2003" i="15"/>
  <c r="G2003" i="15" s="1"/>
  <c r="H2003" i="15" s="1"/>
  <c r="F2005" i="15"/>
  <c r="G2005" i="15" s="1"/>
  <c r="H2005" i="15" s="1"/>
  <c r="F2011" i="15"/>
  <c r="G2011" i="15" s="1"/>
  <c r="H2011" i="15" s="1"/>
  <c r="F2013" i="15"/>
  <c r="G2013" i="15" s="1"/>
  <c r="H2013" i="15" s="1"/>
  <c r="F2019" i="15"/>
  <c r="G2019" i="15" s="1"/>
  <c r="H2019" i="15" s="1"/>
  <c r="F2021" i="15"/>
  <c r="G2021" i="15" s="1"/>
  <c r="H2021" i="15" s="1"/>
  <c r="F2027" i="15"/>
  <c r="G2027" i="15" s="1"/>
  <c r="H2027" i="15" s="1"/>
  <c r="F2029" i="15"/>
  <c r="G2029" i="15" s="1"/>
  <c r="H2029" i="15" s="1"/>
  <c r="F2036" i="15"/>
  <c r="G2036" i="15" s="1"/>
  <c r="H2036" i="15" s="1"/>
  <c r="F2038" i="15"/>
  <c r="G2038" i="15" s="1"/>
  <c r="H2038" i="15" s="1"/>
  <c r="F2044" i="15"/>
  <c r="G2044" i="15" s="1"/>
  <c r="H2044" i="15" s="1"/>
  <c r="F2046" i="15"/>
  <c r="G2046" i="15" s="1"/>
  <c r="H2046" i="15" s="1"/>
  <c r="F2050" i="15"/>
  <c r="G2050" i="15" s="1"/>
  <c r="H2050" i="15" s="1"/>
  <c r="F2054" i="15"/>
  <c r="G2054" i="15" s="1"/>
  <c r="H2054" i="15" s="1"/>
  <c r="F2058" i="15"/>
  <c r="G2058" i="15" s="1"/>
  <c r="H2058" i="15" s="1"/>
  <c r="F2062" i="15"/>
  <c r="G2062" i="15" s="1"/>
  <c r="H2062" i="15" s="1"/>
  <c r="F2066" i="15"/>
  <c r="G2066" i="15" s="1"/>
  <c r="H2066" i="15" s="1"/>
  <c r="F2070" i="15"/>
  <c r="G2070" i="15" s="1"/>
  <c r="H2070" i="15" s="1"/>
  <c r="F2074" i="15"/>
  <c r="G2074" i="15" s="1"/>
  <c r="H2074" i="15" s="1"/>
  <c r="F1880" i="15"/>
  <c r="G1880" i="15" s="1"/>
  <c r="H1880" i="15" s="1"/>
  <c r="F1884" i="15"/>
  <c r="G1884" i="15" s="1"/>
  <c r="H1884" i="15" s="1"/>
  <c r="F1888" i="15"/>
  <c r="G1888" i="15" s="1"/>
  <c r="H1888" i="15" s="1"/>
  <c r="F1893" i="15"/>
  <c r="G1893" i="15" s="1"/>
  <c r="H1893" i="15" s="1"/>
  <c r="F1897" i="15"/>
  <c r="G1897" i="15" s="1"/>
  <c r="H1897" i="15" s="1"/>
  <c r="F1901" i="15"/>
  <c r="G1901" i="15" s="1"/>
  <c r="H1901" i="15" s="1"/>
  <c r="F1905" i="15"/>
  <c r="G1905" i="15" s="1"/>
  <c r="H1905" i="15" s="1"/>
  <c r="F1909" i="15"/>
  <c r="G1909" i="15" s="1"/>
  <c r="H1909" i="15" s="1"/>
  <c r="F1913" i="15"/>
  <c r="G1913" i="15" s="1"/>
  <c r="H1913" i="15" s="1"/>
  <c r="F1917" i="15"/>
  <c r="G1917" i="15" s="1"/>
  <c r="H1917" i="15" s="1"/>
  <c r="F1818" i="15"/>
  <c r="G1818" i="15" s="1"/>
  <c r="H1818" i="15" s="1"/>
  <c r="F1824" i="15"/>
  <c r="G1824" i="15" s="1"/>
  <c r="H1824" i="15" s="1"/>
  <c r="F1826" i="15"/>
  <c r="G1826" i="15" s="1"/>
  <c r="H1826" i="15" s="1"/>
  <c r="F1833" i="15"/>
  <c r="G1833" i="15" s="1"/>
  <c r="H1833" i="15" s="1"/>
  <c r="F1836" i="15"/>
  <c r="G1836" i="15" s="1"/>
  <c r="H1836" i="15" s="1"/>
  <c r="F1842" i="15"/>
  <c r="G1842" i="15" s="1"/>
  <c r="H1842" i="15" s="1"/>
  <c r="F1844" i="15"/>
  <c r="G1844" i="15" s="1"/>
  <c r="H1844" i="15" s="1"/>
  <c r="F1850" i="15"/>
  <c r="G1850" i="15" s="1"/>
  <c r="H1850" i="15" s="1"/>
  <c r="F1852" i="15"/>
  <c r="G1852" i="15" s="1"/>
  <c r="H1852" i="15" s="1"/>
  <c r="F1858" i="15"/>
  <c r="G1858" i="15" s="1"/>
  <c r="H1858" i="15" s="1"/>
  <c r="F1860" i="15"/>
  <c r="G1860" i="15" s="1"/>
  <c r="H1860" i="15" s="1"/>
  <c r="F1866" i="15"/>
  <c r="G1866" i="15" s="1"/>
  <c r="H1866" i="15" s="1"/>
  <c r="F1868" i="15"/>
  <c r="G1868" i="15" s="1"/>
  <c r="H1868" i="15" s="1"/>
  <c r="F1343" i="15"/>
  <c r="G1343" i="15" s="1"/>
  <c r="H1343" i="15" s="1"/>
  <c r="F1347" i="15"/>
  <c r="G1347" i="15" s="1"/>
  <c r="H1347" i="15" s="1"/>
  <c r="F1351" i="15"/>
  <c r="G1351" i="15" s="1"/>
  <c r="H1351" i="15" s="1"/>
  <c r="F1356" i="15"/>
  <c r="G1356" i="15" s="1"/>
  <c r="H1356" i="15" s="1"/>
  <c r="F1361" i="15"/>
  <c r="G1361" i="15" s="1"/>
  <c r="H1361" i="15" s="1"/>
  <c r="F1365" i="15"/>
  <c r="G1365" i="15" s="1"/>
  <c r="H1365" i="15" s="1"/>
  <c r="F1370" i="15"/>
  <c r="G1370" i="15" s="1"/>
  <c r="H1370" i="15" s="1"/>
  <c r="F1376" i="15"/>
  <c r="G1376" i="15" s="1"/>
  <c r="H1376" i="15" s="1"/>
  <c r="F1382" i="15"/>
  <c r="G1382" i="15" s="1"/>
  <c r="H1382" i="15" s="1"/>
  <c r="F1387" i="15"/>
  <c r="G1387" i="15" s="1"/>
  <c r="H1387" i="15" s="1"/>
  <c r="F1391" i="15"/>
  <c r="G1391" i="15" s="1"/>
  <c r="H1391" i="15" s="1"/>
  <c r="F1395" i="15"/>
  <c r="G1395" i="15" s="1"/>
  <c r="H1395" i="15" s="1"/>
  <c r="F1403" i="15"/>
  <c r="G1403" i="15" s="1"/>
  <c r="H1403" i="15" s="1"/>
  <c r="F1409" i="15"/>
  <c r="G1409" i="15" s="1"/>
  <c r="H1409" i="15" s="1"/>
  <c r="F1413" i="15"/>
  <c r="G1413" i="15" s="1"/>
  <c r="H1413" i="15" s="1"/>
  <c r="F1419" i="15"/>
  <c r="G1419" i="15" s="1"/>
  <c r="H1419" i="15" s="1"/>
  <c r="F1424" i="15"/>
  <c r="G1424" i="15" s="1"/>
  <c r="H1424" i="15" s="1"/>
  <c r="F1429" i="15"/>
  <c r="G1429" i="15" s="1"/>
  <c r="H1429" i="15" s="1"/>
  <c r="F1436" i="15"/>
  <c r="G1436" i="15" s="1"/>
  <c r="H1436" i="15" s="1"/>
  <c r="F1439" i="15"/>
  <c r="G1439" i="15" s="1"/>
  <c r="H1439" i="15" s="1"/>
  <c r="F1443" i="15"/>
  <c r="G1443" i="15" s="1"/>
  <c r="H1443" i="15" s="1"/>
  <c r="F1449" i="15"/>
  <c r="G1449" i="15" s="1"/>
  <c r="H1449" i="15" s="1"/>
  <c r="F1459" i="15"/>
  <c r="G1459" i="15" s="1"/>
  <c r="H1459" i="15" s="1"/>
  <c r="F1465" i="15"/>
  <c r="G1465" i="15" s="1"/>
  <c r="H1465" i="15" s="1"/>
  <c r="F1469" i="15"/>
  <c r="G1469" i="15" s="1"/>
  <c r="H1469" i="15" s="1"/>
  <c r="F1472" i="15"/>
  <c r="G1472" i="15" s="1"/>
  <c r="H1472" i="15" s="1"/>
  <c r="F1486" i="15"/>
  <c r="G1486" i="15" s="1"/>
  <c r="H1486" i="15" s="1"/>
  <c r="F1490" i="15"/>
  <c r="G1490" i="15" s="1"/>
  <c r="H1490" i="15" s="1"/>
  <c r="F1493" i="15"/>
  <c r="G1493" i="15" s="1"/>
  <c r="H1493" i="15" s="1"/>
  <c r="F1497" i="15"/>
  <c r="G1497" i="15" s="1"/>
  <c r="H1497" i="15" s="1"/>
  <c r="F1090" i="15"/>
  <c r="G1090" i="15" s="1"/>
  <c r="H1090" i="15" s="1"/>
  <c r="F1095" i="15"/>
  <c r="G1095" i="15" s="1"/>
  <c r="H1095" i="15" s="1"/>
  <c r="F1097" i="15"/>
  <c r="G1097" i="15" s="1"/>
  <c r="H1097" i="15" s="1"/>
  <c r="F1104" i="15"/>
  <c r="G1104" i="15" s="1"/>
  <c r="H1104" i="15" s="1"/>
  <c r="F1106" i="15"/>
  <c r="G1106" i="15" s="1"/>
  <c r="H1106" i="15" s="1"/>
  <c r="F1111" i="15"/>
  <c r="G1111" i="15" s="1"/>
  <c r="H1111" i="15" s="1"/>
  <c r="F1113" i="15"/>
  <c r="G1113" i="15" s="1"/>
  <c r="H1113" i="15" s="1"/>
  <c r="F1120" i="15"/>
  <c r="G1120" i="15" s="1"/>
  <c r="H1120" i="15" s="1"/>
  <c r="F1122" i="15"/>
  <c r="G1122" i="15" s="1"/>
  <c r="H1122" i="15" s="1"/>
  <c r="F1127" i="15"/>
  <c r="G1127" i="15" s="1"/>
  <c r="H1127" i="15" s="1"/>
  <c r="F1129" i="15"/>
  <c r="G1129" i="15" s="1"/>
  <c r="H1129" i="15" s="1"/>
  <c r="F1136" i="15"/>
  <c r="G1136" i="15" s="1"/>
  <c r="H1136" i="15" s="1"/>
  <c r="F1138" i="15"/>
  <c r="G1138" i="15" s="1"/>
  <c r="H1138" i="15" s="1"/>
  <c r="F1141" i="15"/>
  <c r="G1141" i="15" s="1"/>
  <c r="H1141" i="15" s="1"/>
  <c r="F1144" i="15"/>
  <c r="G1144" i="15" s="1"/>
  <c r="H1144" i="15" s="1"/>
  <c r="F1146" i="15"/>
  <c r="G1146" i="15" s="1"/>
  <c r="H1146" i="15" s="1"/>
  <c r="F1149" i="15"/>
  <c r="G1149" i="15" s="1"/>
  <c r="H1149" i="15" s="1"/>
  <c r="F1152" i="15"/>
  <c r="G1152" i="15" s="1"/>
  <c r="H1152" i="15" s="1"/>
  <c r="F1154" i="15"/>
  <c r="G1154" i="15" s="1"/>
  <c r="H1154" i="15" s="1"/>
  <c r="F1157" i="15"/>
  <c r="G1157" i="15" s="1"/>
  <c r="H1157" i="15" s="1"/>
  <c r="F1160" i="15"/>
  <c r="G1160" i="15" s="1"/>
  <c r="H1160" i="15" s="1"/>
  <c r="F1162" i="15"/>
  <c r="G1162" i="15" s="1"/>
  <c r="H1162" i="15" s="1"/>
  <c r="F1165" i="15"/>
  <c r="G1165" i="15" s="1"/>
  <c r="H1165" i="15" s="1"/>
  <c r="F1168" i="15"/>
  <c r="G1168" i="15" s="1"/>
  <c r="H1168" i="15" s="1"/>
  <c r="F1170" i="15"/>
  <c r="G1170" i="15" s="1"/>
  <c r="H1170" i="15" s="1"/>
  <c r="F1173" i="15"/>
  <c r="G1173" i="15" s="1"/>
  <c r="H1173" i="15" s="1"/>
  <c r="F1176" i="15"/>
  <c r="G1176" i="15" s="1"/>
  <c r="H1176" i="15" s="1"/>
  <c r="F1178" i="15"/>
  <c r="G1178" i="15" s="1"/>
  <c r="H1178" i="15" s="1"/>
  <c r="F1181" i="15"/>
  <c r="G1181" i="15" s="1"/>
  <c r="H1181" i="15" s="1"/>
  <c r="F1184" i="15"/>
  <c r="G1184" i="15" s="1"/>
  <c r="H1184" i="15" s="1"/>
  <c r="F1186" i="15"/>
  <c r="G1186" i="15" s="1"/>
  <c r="H1186" i="15" s="1"/>
  <c r="F1189" i="15"/>
  <c r="G1189" i="15" s="1"/>
  <c r="H1189" i="15" s="1"/>
  <c r="F1192" i="15"/>
  <c r="G1192" i="15" s="1"/>
  <c r="H1192" i="15" s="1"/>
  <c r="F1195" i="15"/>
  <c r="G1195" i="15" s="1"/>
  <c r="H1195" i="15" s="1"/>
  <c r="F1198" i="15"/>
  <c r="G1198" i="15" s="1"/>
  <c r="H1198" i="15" s="1"/>
  <c r="F1201" i="15"/>
  <c r="G1201" i="15" s="1"/>
  <c r="H1201" i="15" s="1"/>
  <c r="F1203" i="15"/>
  <c r="G1203" i="15" s="1"/>
  <c r="H1203" i="15" s="1"/>
  <c r="F1089" i="15"/>
  <c r="G1089" i="15" s="1"/>
  <c r="H1089" i="15" s="1"/>
  <c r="F1021" i="15"/>
  <c r="G1021" i="15" s="1"/>
  <c r="H1021" i="15" s="1"/>
  <c r="F1025" i="15"/>
  <c r="G1025" i="15" s="1"/>
  <c r="H1025" i="15" s="1"/>
  <c r="F1029" i="15"/>
  <c r="G1029" i="15" s="1"/>
  <c r="H1029" i="15" s="1"/>
  <c r="F1033" i="15"/>
  <c r="G1033" i="15" s="1"/>
  <c r="H1033" i="15" s="1"/>
  <c r="F1037" i="15"/>
  <c r="G1037" i="15" s="1"/>
  <c r="H1037" i="15" s="1"/>
  <c r="F1041" i="15"/>
  <c r="G1041" i="15" s="1"/>
  <c r="H1041" i="15" s="1"/>
  <c r="F1008" i="15"/>
  <c r="G1008" i="15" s="1"/>
  <c r="H1008" i="15" s="1"/>
  <c r="F1004" i="15"/>
  <c r="G1004" i="15" s="1"/>
  <c r="H1004" i="15" s="1"/>
  <c r="F1000" i="15"/>
  <c r="G1000" i="15" s="1"/>
  <c r="H1000" i="15" s="1"/>
  <c r="F996" i="15"/>
  <c r="G996" i="15" s="1"/>
  <c r="H996" i="15" s="1"/>
  <c r="F992" i="15"/>
  <c r="G992" i="15" s="1"/>
  <c r="H992" i="15" s="1"/>
  <c r="F988" i="15"/>
  <c r="G988" i="15" s="1"/>
  <c r="H988" i="15" s="1"/>
  <c r="F984" i="15"/>
  <c r="G984" i="15" s="1"/>
  <c r="H984" i="15" s="1"/>
  <c r="F980" i="15"/>
  <c r="G980" i="15" s="1"/>
  <c r="H980" i="15" s="1"/>
  <c r="F976" i="15"/>
  <c r="G976" i="15" s="1"/>
  <c r="H976" i="15" s="1"/>
  <c r="F972" i="15"/>
  <c r="G972" i="15" s="1"/>
  <c r="H972" i="15" s="1"/>
  <c r="F968" i="15"/>
  <c r="G968" i="15" s="1"/>
  <c r="H968" i="15" s="1"/>
  <c r="F963" i="15"/>
  <c r="G963" i="15" s="1"/>
  <c r="H963" i="15" s="1"/>
  <c r="F959" i="15"/>
  <c r="G959" i="15" s="1"/>
  <c r="H959" i="15" s="1"/>
  <c r="F955" i="15"/>
  <c r="G955" i="15" s="1"/>
  <c r="H955" i="15" s="1"/>
  <c r="F951" i="15"/>
  <c r="G951" i="15" s="1"/>
  <c r="H951" i="15" s="1"/>
  <c r="F947" i="15"/>
  <c r="G947" i="15" s="1"/>
  <c r="H947" i="15" s="1"/>
  <c r="F943" i="15"/>
  <c r="G943" i="15" s="1"/>
  <c r="H943" i="15" s="1"/>
  <c r="F939" i="15"/>
  <c r="G939" i="15" s="1"/>
  <c r="H939" i="15" s="1"/>
  <c r="F900" i="15"/>
  <c r="G900" i="15" s="1"/>
  <c r="H900" i="15" s="1"/>
  <c r="F903" i="15"/>
  <c r="G903" i="15" s="1"/>
  <c r="H903" i="15" s="1"/>
  <c r="F899" i="15"/>
  <c r="G899" i="15" s="1"/>
  <c r="H899" i="15" s="1"/>
  <c r="F889" i="15"/>
  <c r="G889" i="15" s="1"/>
  <c r="H889" i="15" s="1"/>
  <c r="F881" i="15"/>
  <c r="G881" i="15" s="1"/>
  <c r="H881" i="15" s="1"/>
  <c r="F844" i="15"/>
  <c r="G844" i="15" s="1"/>
  <c r="H844" i="15" s="1"/>
  <c r="F846" i="15"/>
  <c r="G846" i="15" s="1"/>
  <c r="H846" i="15" s="1"/>
  <c r="F849" i="15"/>
  <c r="G849" i="15" s="1"/>
  <c r="H849" i="15" s="1"/>
  <c r="F851" i="15"/>
  <c r="G851" i="15" s="1"/>
  <c r="H851" i="15" s="1"/>
  <c r="F819" i="15"/>
  <c r="G819" i="15" s="1"/>
  <c r="H819" i="15" s="1"/>
  <c r="F821" i="15"/>
  <c r="G821" i="15" s="1"/>
  <c r="H821" i="15" s="1"/>
  <c r="F823" i="15"/>
  <c r="G823" i="15" s="1"/>
  <c r="H823" i="15" s="1"/>
  <c r="F825" i="15"/>
  <c r="G825" i="15" s="1"/>
  <c r="H825" i="15" s="1"/>
  <c r="F828" i="15"/>
  <c r="G828" i="15" s="1"/>
  <c r="H828" i="15" s="1"/>
  <c r="F830" i="15"/>
  <c r="G830" i="15" s="1"/>
  <c r="H830" i="15" s="1"/>
  <c r="F705" i="15"/>
  <c r="G705" i="15" s="1"/>
  <c r="H705" i="15" s="1"/>
  <c r="F707" i="15"/>
  <c r="G707" i="15" s="1"/>
  <c r="H707" i="15" s="1"/>
  <c r="F709" i="15"/>
  <c r="G709" i="15" s="1"/>
  <c r="H709" i="15" s="1"/>
  <c r="F711" i="15"/>
  <c r="G711" i="15" s="1"/>
  <c r="H711" i="15" s="1"/>
  <c r="F714" i="15"/>
  <c r="G714" i="15" s="1"/>
  <c r="H714" i="15" s="1"/>
  <c r="F717" i="15"/>
  <c r="G717" i="15" s="1"/>
  <c r="H717" i="15" s="1"/>
  <c r="F703" i="15"/>
  <c r="G703" i="15" s="1"/>
  <c r="H703" i="15" s="1"/>
  <c r="F625" i="15"/>
  <c r="G625" i="15" s="1"/>
  <c r="H625" i="15" s="1"/>
  <c r="F601" i="15"/>
  <c r="G601" i="15" s="1"/>
  <c r="H601" i="15" s="1"/>
  <c r="F581" i="15"/>
  <c r="G581" i="15" s="1"/>
  <c r="H581" i="15" s="1"/>
  <c r="F583" i="15"/>
  <c r="G583" i="15" s="1"/>
  <c r="H583" i="15" s="1"/>
  <c r="F585" i="15"/>
  <c r="G585" i="15" s="1"/>
  <c r="H585" i="15" s="1"/>
  <c r="F580" i="15"/>
  <c r="G580" i="15" s="1"/>
  <c r="H580" i="15" s="1"/>
  <c r="F553" i="15"/>
  <c r="G553" i="15" s="1"/>
  <c r="H553" i="15" s="1"/>
  <c r="F555" i="15"/>
  <c r="G555" i="15" s="1"/>
  <c r="H555" i="15" s="1"/>
  <c r="F535" i="15"/>
  <c r="G535" i="15" s="1"/>
  <c r="H535" i="15" s="1"/>
  <c r="F537" i="15"/>
  <c r="G537" i="15" s="1"/>
  <c r="H537" i="15" s="1"/>
  <c r="F502" i="15"/>
  <c r="G502" i="15" s="1"/>
  <c r="H502" i="15" s="1"/>
  <c r="F504" i="15"/>
  <c r="G504" i="15" s="1"/>
  <c r="H504" i="15" s="1"/>
  <c r="F507" i="15"/>
  <c r="G507" i="15" s="1"/>
  <c r="H507" i="15" s="1"/>
  <c r="F485" i="15"/>
  <c r="G485" i="15" s="1"/>
  <c r="H485" i="15" s="1"/>
  <c r="F488" i="15"/>
  <c r="G488" i="15" s="1"/>
  <c r="H488" i="15" s="1"/>
  <c r="F490" i="15"/>
  <c r="G490" i="15" s="1"/>
  <c r="H490" i="15" s="1"/>
  <c r="F445" i="15"/>
  <c r="G445" i="15" s="1"/>
  <c r="H445" i="15" s="1"/>
  <c r="F448" i="15"/>
  <c r="G448" i="15" s="1"/>
  <c r="H448" i="15" s="1"/>
  <c r="F450" i="15"/>
  <c r="G450" i="15" s="1"/>
  <c r="H450" i="15" s="1"/>
  <c r="F386" i="15"/>
  <c r="G386" i="15" s="1"/>
  <c r="H386" i="15" s="1"/>
  <c r="F367" i="15"/>
  <c r="G367" i="15" s="1"/>
  <c r="H367" i="15" s="1"/>
  <c r="F371" i="15"/>
  <c r="G371" i="15" s="1"/>
  <c r="H371" i="15" s="1"/>
  <c r="F323" i="15"/>
  <c r="G323" i="15" s="1"/>
  <c r="H323" i="15" s="1"/>
  <c r="F325" i="15"/>
  <c r="G325" i="15" s="1"/>
  <c r="H325" i="15" s="1"/>
  <c r="F331" i="15"/>
  <c r="G331" i="15" s="1"/>
  <c r="H331" i="15" s="1"/>
  <c r="F333" i="15"/>
  <c r="G333" i="15" s="1"/>
  <c r="H333" i="15" s="1"/>
  <c r="F302" i="15"/>
  <c r="G302" i="15" s="1"/>
  <c r="H302" i="15" s="1"/>
  <c r="F272" i="15"/>
  <c r="G272" i="15" s="1"/>
  <c r="H272" i="15" s="1"/>
  <c r="F277" i="15"/>
  <c r="G277" i="15" s="1"/>
  <c r="H277" i="15" s="1"/>
  <c r="F286" i="15"/>
  <c r="G286" i="15" s="1"/>
  <c r="H286" i="15" s="1"/>
  <c r="F227" i="15"/>
  <c r="G227" i="15" s="1"/>
  <c r="H227" i="15" s="1"/>
  <c r="G231" i="15"/>
  <c r="H231" i="15" s="1"/>
  <c r="F233" i="15"/>
  <c r="G233" i="15" s="1"/>
  <c r="H233" i="15" s="1"/>
  <c r="F235" i="15"/>
  <c r="G235" i="15" s="1"/>
  <c r="H235" i="15" s="1"/>
  <c r="F193" i="15"/>
  <c r="G193" i="15" s="1"/>
  <c r="H193" i="15" s="1"/>
  <c r="F189" i="15"/>
  <c r="G189" i="15" s="1"/>
  <c r="H189" i="15" s="1"/>
  <c r="F185" i="15"/>
  <c r="G185" i="15" s="1"/>
  <c r="H185" i="15" s="1"/>
  <c r="F2604" i="15"/>
  <c r="G2604" i="15" s="1"/>
  <c r="H2604" i="15" s="1"/>
  <c r="F2608" i="15"/>
  <c r="G2608" i="15" s="1"/>
  <c r="H2608" i="15" s="1"/>
  <c r="F2612" i="15"/>
  <c r="G2612" i="15" s="1"/>
  <c r="H2612" i="15" s="1"/>
  <c r="F2619" i="15"/>
  <c r="G2619" i="15" s="1"/>
  <c r="H2619" i="15" s="1"/>
  <c r="F2623" i="15"/>
  <c r="G2623" i="15" s="1"/>
  <c r="H2623" i="15" s="1"/>
  <c r="F2628" i="15"/>
  <c r="G2628" i="15" s="1"/>
  <c r="H2628" i="15" s="1"/>
  <c r="F2632" i="15"/>
  <c r="G2632" i="15" s="1"/>
  <c r="H2632" i="15" s="1"/>
  <c r="F2634" i="15"/>
  <c r="G2634" i="15" s="1"/>
  <c r="H2634" i="15" s="1"/>
  <c r="F2539" i="15"/>
  <c r="G2539" i="15" s="1"/>
  <c r="H2539" i="15" s="1"/>
  <c r="F2544" i="15"/>
  <c r="G2544" i="15" s="1"/>
  <c r="H2544" i="15" s="1"/>
  <c r="F2551" i="15"/>
  <c r="G2551" i="15" s="1"/>
  <c r="H2551" i="15" s="1"/>
  <c r="F2555" i="15"/>
  <c r="G2555" i="15" s="1"/>
  <c r="H2555" i="15" s="1"/>
  <c r="F2557" i="15"/>
  <c r="G2557" i="15" s="1"/>
  <c r="H2557" i="15" s="1"/>
  <c r="F2563" i="15"/>
  <c r="G2563" i="15" s="1"/>
  <c r="H2563" i="15" s="1"/>
  <c r="F2569" i="15"/>
  <c r="G2569" i="15" s="1"/>
  <c r="H2569" i="15" s="1"/>
  <c r="F2572" i="15"/>
  <c r="G2572" i="15" s="1"/>
  <c r="H2572" i="15" s="1"/>
  <c r="F2537" i="15"/>
  <c r="G2537" i="15" s="1"/>
  <c r="H2537" i="15" s="1"/>
  <c r="F2282" i="15"/>
  <c r="G2282" i="15" s="1"/>
  <c r="H2282" i="15" s="1"/>
  <c r="F2292" i="15"/>
  <c r="G2292" i="15" s="1"/>
  <c r="H2292" i="15" s="1"/>
  <c r="F2294" i="15"/>
  <c r="G2294" i="15" s="1"/>
  <c r="H2294" i="15" s="1"/>
  <c r="F2297" i="15"/>
  <c r="G2297" i="15" s="1"/>
  <c r="H2297" i="15" s="1"/>
  <c r="F2299" i="15"/>
  <c r="G2299" i="15" s="1"/>
  <c r="H2299" i="15" s="1"/>
  <c r="F2308" i="15"/>
  <c r="G2308" i="15" s="1"/>
  <c r="H2308" i="15" s="1"/>
  <c r="F2310" i="15"/>
  <c r="G2310" i="15" s="1"/>
  <c r="H2310" i="15" s="1"/>
  <c r="F2313" i="15"/>
  <c r="G2313" i="15" s="1"/>
  <c r="H2313" i="15" s="1"/>
  <c r="F2315" i="15"/>
  <c r="G2315" i="15" s="1"/>
  <c r="H2315" i="15" s="1"/>
  <c r="F2326" i="15"/>
  <c r="G2326" i="15" s="1"/>
  <c r="H2326" i="15" s="1"/>
  <c r="F2328" i="15"/>
  <c r="G2328" i="15" s="1"/>
  <c r="H2328" i="15" s="1"/>
  <c r="F2331" i="15"/>
  <c r="G2331" i="15" s="1"/>
  <c r="H2331" i="15" s="1"/>
  <c r="F2333" i="15"/>
  <c r="G2333" i="15" s="1"/>
  <c r="H2333" i="15" s="1"/>
  <c r="F2338" i="15"/>
  <c r="G2338" i="15" s="1"/>
  <c r="H2338" i="15" s="1"/>
  <c r="F2340" i="15"/>
  <c r="G2340" i="15" s="1"/>
  <c r="H2340" i="15" s="1"/>
  <c r="F2347" i="15"/>
  <c r="G2347" i="15" s="1"/>
  <c r="H2347" i="15" s="1"/>
  <c r="F2349" i="15"/>
  <c r="G2349" i="15" s="1"/>
  <c r="H2349" i="15" s="1"/>
  <c r="F2355" i="15"/>
  <c r="G2355" i="15" s="1"/>
  <c r="H2355" i="15" s="1"/>
  <c r="F2280" i="15"/>
  <c r="G2280" i="15" s="1"/>
  <c r="H2280" i="15" s="1"/>
  <c r="F2102" i="15"/>
  <c r="G2102" i="15" s="1"/>
  <c r="H2102" i="15" s="1"/>
  <c r="F2105" i="15"/>
  <c r="G2105" i="15" s="1"/>
  <c r="H2105" i="15" s="1"/>
  <c r="F2107" i="15"/>
  <c r="G2107" i="15" s="1"/>
  <c r="H2107" i="15" s="1"/>
  <c r="F2112" i="15"/>
  <c r="G2112" i="15" s="1"/>
  <c r="H2112" i="15" s="1"/>
  <c r="F2118" i="15"/>
  <c r="G2118" i="15" s="1"/>
  <c r="H2118" i="15" s="1"/>
  <c r="F2121" i="15"/>
  <c r="G2121" i="15" s="1"/>
  <c r="H2121" i="15" s="1"/>
  <c r="F2123" i="15"/>
  <c r="G2123" i="15" s="1"/>
  <c r="H2123" i="15" s="1"/>
  <c r="F2128" i="15"/>
  <c r="G2128" i="15" s="1"/>
  <c r="H2128" i="15" s="1"/>
  <c r="F2135" i="15"/>
  <c r="G2135" i="15" s="1"/>
  <c r="H2135" i="15" s="1"/>
  <c r="F2138" i="15"/>
  <c r="G2138" i="15" s="1"/>
  <c r="H2138" i="15" s="1"/>
  <c r="F2140" i="15"/>
  <c r="G2140" i="15" s="1"/>
  <c r="H2140" i="15" s="1"/>
  <c r="F2146" i="15"/>
  <c r="G2146" i="15" s="1"/>
  <c r="H2146" i="15" s="1"/>
  <c r="F2148" i="15"/>
  <c r="G2148" i="15" s="1"/>
  <c r="H2148" i="15" s="1"/>
  <c r="F2154" i="15"/>
  <c r="G2154" i="15" s="1"/>
  <c r="H2154" i="15" s="1"/>
  <c r="F2156" i="15"/>
  <c r="G2156" i="15" s="1"/>
  <c r="H2156" i="15" s="1"/>
  <c r="F2162" i="15"/>
  <c r="G2162" i="15" s="1"/>
  <c r="H2162" i="15" s="1"/>
  <c r="F2164" i="15"/>
  <c r="G2164" i="15" s="1"/>
  <c r="H2164" i="15" s="1"/>
  <c r="F2170" i="15"/>
  <c r="G2170" i="15" s="1"/>
  <c r="H2170" i="15" s="1"/>
  <c r="F2172" i="15"/>
  <c r="G2172" i="15" s="1"/>
  <c r="H2172" i="15" s="1"/>
  <c r="F2002" i="15"/>
  <c r="G2002" i="15" s="1"/>
  <c r="H2002" i="15" s="1"/>
  <c r="F2004" i="15"/>
  <c r="G2004" i="15" s="1"/>
  <c r="H2004" i="15" s="1"/>
  <c r="F2010" i="15"/>
  <c r="G2010" i="15" s="1"/>
  <c r="H2010" i="15" s="1"/>
  <c r="F2012" i="15"/>
  <c r="G2012" i="15" s="1"/>
  <c r="H2012" i="15" s="1"/>
  <c r="F2018" i="15"/>
  <c r="G2018" i="15" s="1"/>
  <c r="H2018" i="15" s="1"/>
  <c r="F2020" i="15"/>
  <c r="G2020" i="15" s="1"/>
  <c r="H2020" i="15" s="1"/>
  <c r="F2026" i="15"/>
  <c r="G2026" i="15" s="1"/>
  <c r="H2026" i="15" s="1"/>
  <c r="F2028" i="15"/>
  <c r="G2028" i="15" s="1"/>
  <c r="H2028" i="15" s="1"/>
  <c r="F2035" i="15"/>
  <c r="G2035" i="15" s="1"/>
  <c r="H2035" i="15" s="1"/>
  <c r="F2037" i="15"/>
  <c r="G2037" i="15" s="1"/>
  <c r="H2037" i="15" s="1"/>
  <c r="F2043" i="15"/>
  <c r="G2043" i="15" s="1"/>
  <c r="H2043" i="15" s="1"/>
  <c r="F2045" i="15"/>
  <c r="G2045" i="15" s="1"/>
  <c r="H2045" i="15" s="1"/>
  <c r="F2049" i="15"/>
  <c r="G2049" i="15" s="1"/>
  <c r="H2049" i="15" s="1"/>
  <c r="F2053" i="15"/>
  <c r="G2053" i="15" s="1"/>
  <c r="H2053" i="15" s="1"/>
  <c r="F2057" i="15"/>
  <c r="G2057" i="15" s="1"/>
  <c r="H2057" i="15" s="1"/>
  <c r="F2061" i="15"/>
  <c r="G2061" i="15" s="1"/>
  <c r="H2061" i="15" s="1"/>
  <c r="F2065" i="15"/>
  <c r="G2065" i="15" s="1"/>
  <c r="H2065" i="15" s="1"/>
  <c r="F2069" i="15"/>
  <c r="G2069" i="15" s="1"/>
  <c r="H2069" i="15" s="1"/>
  <c r="F2073" i="15"/>
  <c r="G2073" i="15" s="1"/>
  <c r="H2073" i="15" s="1"/>
  <c r="F2000" i="15"/>
  <c r="G2000" i="15" s="1"/>
  <c r="H2000" i="15" s="1"/>
  <c r="F1883" i="15"/>
  <c r="G1883" i="15" s="1"/>
  <c r="H1883" i="15" s="1"/>
  <c r="F1887" i="15"/>
  <c r="G1887" i="15" s="1"/>
  <c r="H1887" i="15" s="1"/>
  <c r="F1892" i="15"/>
  <c r="G1892" i="15" s="1"/>
  <c r="H1892" i="15" s="1"/>
  <c r="F1896" i="15"/>
  <c r="G1896" i="15" s="1"/>
  <c r="H1896" i="15" s="1"/>
  <c r="F1900" i="15"/>
  <c r="G1900" i="15" s="1"/>
  <c r="H1900" i="15" s="1"/>
  <c r="F1904" i="15"/>
  <c r="G1904" i="15" s="1"/>
  <c r="H1904" i="15" s="1"/>
  <c r="F1908" i="15"/>
  <c r="G1908" i="15" s="1"/>
  <c r="H1908" i="15" s="1"/>
  <c r="F1912" i="15"/>
  <c r="G1912" i="15" s="1"/>
  <c r="H1912" i="15" s="1"/>
  <c r="F1916" i="15"/>
  <c r="G1916" i="15" s="1"/>
  <c r="H1916" i="15" s="1"/>
  <c r="F1879" i="15"/>
  <c r="G1879" i="15" s="1"/>
  <c r="H1879" i="15" s="1"/>
  <c r="F1821" i="15"/>
  <c r="G1821" i="15" s="1"/>
  <c r="H1821" i="15" s="1"/>
  <c r="F1823" i="15"/>
  <c r="G1823" i="15" s="1"/>
  <c r="H1823" i="15" s="1"/>
  <c r="F1829" i="15"/>
  <c r="G1829" i="15" s="1"/>
  <c r="H1829" i="15" s="1"/>
  <c r="F1832" i="15"/>
  <c r="G1832" i="15" s="1"/>
  <c r="H1832" i="15" s="1"/>
  <c r="F1839" i="15"/>
  <c r="G1839" i="15" s="1"/>
  <c r="H1839" i="15" s="1"/>
  <c r="F1841" i="15"/>
  <c r="G1841" i="15" s="1"/>
  <c r="H1841" i="15" s="1"/>
  <c r="F1847" i="15"/>
  <c r="G1847" i="15" s="1"/>
  <c r="H1847" i="15" s="1"/>
  <c r="F1849" i="15"/>
  <c r="G1849" i="15" s="1"/>
  <c r="H1849" i="15" s="1"/>
  <c r="F1855" i="15"/>
  <c r="G1855" i="15" s="1"/>
  <c r="H1855" i="15" s="1"/>
  <c r="F1857" i="15"/>
  <c r="G1857" i="15" s="1"/>
  <c r="H1857" i="15" s="1"/>
  <c r="F1863" i="15"/>
  <c r="G1863" i="15" s="1"/>
  <c r="H1863" i="15" s="1"/>
  <c r="F1865" i="15"/>
  <c r="G1865" i="15" s="1"/>
  <c r="H1865" i="15" s="1"/>
  <c r="F1342" i="15"/>
  <c r="G1342" i="15" s="1"/>
  <c r="H1342" i="15" s="1"/>
  <c r="F1346" i="15"/>
  <c r="G1346" i="15" s="1"/>
  <c r="H1346" i="15" s="1"/>
  <c r="F1350" i="15"/>
  <c r="G1350" i="15" s="1"/>
  <c r="H1350" i="15" s="1"/>
  <c r="F1354" i="15"/>
  <c r="G1354" i="15" s="1"/>
  <c r="H1354" i="15" s="1"/>
  <c r="F1360" i="15"/>
  <c r="G1360" i="15" s="1"/>
  <c r="H1360" i="15" s="1"/>
  <c r="F1364" i="15"/>
  <c r="G1364" i="15" s="1"/>
  <c r="H1364" i="15" s="1"/>
  <c r="F1368" i="15"/>
  <c r="G1368" i="15" s="1"/>
  <c r="H1368" i="15" s="1"/>
  <c r="F1374" i="15"/>
  <c r="G1374" i="15" s="1"/>
  <c r="H1374" i="15" s="1"/>
  <c r="F1381" i="15"/>
  <c r="G1381" i="15" s="1"/>
  <c r="H1381" i="15" s="1"/>
  <c r="F1386" i="15"/>
  <c r="G1386" i="15" s="1"/>
  <c r="H1386" i="15" s="1"/>
  <c r="F1390" i="15"/>
  <c r="G1390" i="15" s="1"/>
  <c r="H1390" i="15" s="1"/>
  <c r="F1394" i="15"/>
  <c r="G1394" i="15" s="1"/>
  <c r="H1394" i="15" s="1"/>
  <c r="F1401" i="15"/>
  <c r="G1401" i="15" s="1"/>
  <c r="H1401" i="15" s="1"/>
  <c r="F1408" i="15"/>
  <c r="G1408" i="15" s="1"/>
  <c r="H1408" i="15" s="1"/>
  <c r="F1412" i="15"/>
  <c r="G1412" i="15" s="1"/>
  <c r="H1412" i="15" s="1"/>
  <c r="F1415" i="15"/>
  <c r="G1415" i="15" s="1"/>
  <c r="H1415" i="15" s="1"/>
  <c r="F1423" i="15"/>
  <c r="G1423" i="15" s="1"/>
  <c r="H1423" i="15" s="1"/>
  <c r="F1432" i="15"/>
  <c r="G1432" i="15" s="1"/>
  <c r="H1432" i="15" s="1"/>
  <c r="F1435" i="15"/>
  <c r="G1435" i="15" s="1"/>
  <c r="H1435" i="15" s="1"/>
  <c r="F1438" i="15"/>
  <c r="G1438" i="15" s="1"/>
  <c r="H1438" i="15" s="1"/>
  <c r="F1442" i="15"/>
  <c r="G1442" i="15" s="1"/>
  <c r="H1442" i="15" s="1"/>
  <c r="F1452" i="15"/>
  <c r="G1452" i="15" s="1"/>
  <c r="H1452" i="15" s="1"/>
  <c r="F1457" i="15"/>
  <c r="G1457" i="15" s="1"/>
  <c r="H1457" i="15" s="1"/>
  <c r="F1463" i="15"/>
  <c r="G1463" i="15" s="1"/>
  <c r="H1463" i="15" s="1"/>
  <c r="F1468" i="15"/>
  <c r="G1468" i="15" s="1"/>
  <c r="H1468" i="15" s="1"/>
  <c r="F1478" i="15"/>
  <c r="G1478" i="15" s="1"/>
  <c r="H1478" i="15" s="1"/>
  <c r="F1484" i="15"/>
  <c r="G1484" i="15" s="1"/>
  <c r="H1484" i="15" s="1"/>
  <c r="F1489" i="15"/>
  <c r="G1489" i="15" s="1"/>
  <c r="H1489" i="15" s="1"/>
  <c r="F1492" i="15"/>
  <c r="G1492" i="15" s="1"/>
  <c r="H1492" i="15" s="1"/>
  <c r="F1341" i="15"/>
  <c r="G1341" i="15" s="1"/>
  <c r="H1341" i="15" s="1"/>
  <c r="F1092" i="15"/>
  <c r="G1092" i="15" s="1"/>
  <c r="H1092" i="15" s="1"/>
  <c r="F1094" i="15"/>
  <c r="G1094" i="15" s="1"/>
  <c r="H1094" i="15" s="1"/>
  <c r="F1099" i="15"/>
  <c r="G1099" i="15" s="1"/>
  <c r="H1099" i="15" s="1"/>
  <c r="F1101" i="15"/>
  <c r="G1101" i="15" s="1"/>
  <c r="H1101" i="15" s="1"/>
  <c r="F1108" i="15"/>
  <c r="G1108" i="15" s="1"/>
  <c r="H1108" i="15" s="1"/>
  <c r="F1110" i="15"/>
  <c r="G1110" i="15" s="1"/>
  <c r="H1110" i="15" s="1"/>
  <c r="F1115" i="15"/>
  <c r="G1115" i="15" s="1"/>
  <c r="H1115" i="15" s="1"/>
  <c r="F1117" i="15"/>
  <c r="G1117" i="15" s="1"/>
  <c r="H1117" i="15" s="1"/>
  <c r="F1124" i="15"/>
  <c r="G1124" i="15" s="1"/>
  <c r="H1124" i="15" s="1"/>
  <c r="F1126" i="15"/>
  <c r="G1126" i="15" s="1"/>
  <c r="H1126" i="15" s="1"/>
  <c r="F1131" i="15"/>
  <c r="G1131" i="15" s="1"/>
  <c r="H1131" i="15" s="1"/>
  <c r="F1133" i="15"/>
  <c r="G1133" i="15" s="1"/>
  <c r="H1133" i="15" s="1"/>
  <c r="F1143" i="15"/>
  <c r="G1143" i="15" s="1"/>
  <c r="H1143" i="15" s="1"/>
  <c r="F1151" i="15"/>
  <c r="G1151" i="15" s="1"/>
  <c r="H1151" i="15" s="1"/>
  <c r="F1159" i="15"/>
  <c r="G1159" i="15" s="1"/>
  <c r="H1159" i="15" s="1"/>
  <c r="F1167" i="15"/>
  <c r="G1167" i="15" s="1"/>
  <c r="H1167" i="15" s="1"/>
  <c r="F1175" i="15"/>
  <c r="G1175" i="15" s="1"/>
  <c r="H1175" i="15" s="1"/>
  <c r="F1183" i="15"/>
  <c r="G1183" i="15" s="1"/>
  <c r="H1183" i="15" s="1"/>
  <c r="F1191" i="15"/>
  <c r="G1191" i="15" s="1"/>
  <c r="H1191" i="15" s="1"/>
  <c r="F1200" i="15"/>
  <c r="G1200" i="15" s="1"/>
  <c r="H1200" i="15" s="1"/>
  <c r="F1018" i="15"/>
  <c r="G1018" i="15" s="1"/>
  <c r="H1018" i="15" s="1"/>
  <c r="F1005" i="15"/>
  <c r="G1005" i="15" s="1"/>
  <c r="H1005" i="15" s="1"/>
  <c r="F1001" i="15"/>
  <c r="G1001" i="15" s="1"/>
  <c r="H1001" i="15" s="1"/>
  <c r="F997" i="15"/>
  <c r="G997" i="15" s="1"/>
  <c r="H997" i="15" s="1"/>
  <c r="F993" i="15"/>
  <c r="G993" i="15" s="1"/>
  <c r="H993" i="15" s="1"/>
  <c r="F989" i="15"/>
  <c r="G989" i="15" s="1"/>
  <c r="H989" i="15" s="1"/>
  <c r="F985" i="15"/>
  <c r="G985" i="15" s="1"/>
  <c r="H985" i="15" s="1"/>
  <c r="F981" i="15"/>
  <c r="G981" i="15" s="1"/>
  <c r="H981" i="15" s="1"/>
  <c r="F977" i="15"/>
  <c r="G977" i="15" s="1"/>
  <c r="H977" i="15" s="1"/>
  <c r="F973" i="15"/>
  <c r="G973" i="15" s="1"/>
  <c r="H973" i="15" s="1"/>
  <c r="F969" i="15"/>
  <c r="G969" i="15" s="1"/>
  <c r="H969" i="15" s="1"/>
  <c r="F964" i="15"/>
  <c r="G964" i="15" s="1"/>
  <c r="H964" i="15" s="1"/>
  <c r="F960" i="15"/>
  <c r="G960" i="15" s="1"/>
  <c r="H960" i="15" s="1"/>
  <c r="F956" i="15"/>
  <c r="G956" i="15" s="1"/>
  <c r="H956" i="15" s="1"/>
  <c r="F952" i="15"/>
  <c r="G952" i="15" s="1"/>
  <c r="H952" i="15" s="1"/>
  <c r="F948" i="15"/>
  <c r="G948" i="15" s="1"/>
  <c r="H948" i="15" s="1"/>
  <c r="F944" i="15"/>
  <c r="G944" i="15" s="1"/>
  <c r="H944" i="15" s="1"/>
  <c r="F940" i="15"/>
  <c r="G940" i="15" s="1"/>
  <c r="H940" i="15" s="1"/>
  <c r="F936" i="15"/>
  <c r="G936" i="15" s="1"/>
  <c r="H936" i="15" s="1"/>
  <c r="F905" i="15"/>
  <c r="G905" i="15" s="1"/>
  <c r="H905" i="15" s="1"/>
  <c r="F885" i="15"/>
  <c r="G885" i="15" s="1"/>
  <c r="H885" i="15" s="1"/>
  <c r="F887" i="15"/>
  <c r="G887" i="15" s="1"/>
  <c r="H887" i="15" s="1"/>
  <c r="F890" i="15"/>
  <c r="G890" i="15" s="1"/>
  <c r="H890" i="15" s="1"/>
  <c r="F848" i="15"/>
  <c r="G848" i="15" s="1"/>
  <c r="H848" i="15" s="1"/>
  <c r="F850" i="15"/>
  <c r="G850" i="15" s="1"/>
  <c r="H850" i="15" s="1"/>
  <c r="F818" i="15"/>
  <c r="G818" i="15" s="1"/>
  <c r="H818" i="15" s="1"/>
  <c r="F820" i="15"/>
  <c r="G820" i="15" s="1"/>
  <c r="H820" i="15" s="1"/>
  <c r="F822" i="15"/>
  <c r="G822" i="15" s="1"/>
  <c r="H822" i="15" s="1"/>
  <c r="F824" i="15"/>
  <c r="G824" i="15" s="1"/>
  <c r="H824" i="15" s="1"/>
  <c r="F826" i="15"/>
  <c r="G826" i="15" s="1"/>
  <c r="H826" i="15" s="1"/>
  <c r="F829" i="15"/>
  <c r="G829" i="15" s="1"/>
  <c r="H829" i="15" s="1"/>
  <c r="F817" i="15"/>
  <c r="G817" i="15" s="1"/>
  <c r="H817" i="15" s="1"/>
  <c r="F752" i="15"/>
  <c r="G752" i="15" s="1"/>
  <c r="H752" i="15" s="1"/>
  <c r="F756" i="15"/>
  <c r="G756" i="15" s="1"/>
  <c r="H756" i="15" s="1"/>
  <c r="F760" i="15"/>
  <c r="G760" i="15" s="1"/>
  <c r="H760" i="15" s="1"/>
  <c r="F730" i="15"/>
  <c r="G730" i="15" s="1"/>
  <c r="H730" i="15" s="1"/>
  <c r="F734" i="15"/>
  <c r="G734" i="15" s="1"/>
  <c r="H734" i="15" s="1"/>
  <c r="F739" i="15"/>
  <c r="G739" i="15" s="1"/>
  <c r="H739" i="15" s="1"/>
  <c r="F704" i="15"/>
  <c r="G704" i="15" s="1"/>
  <c r="H704" i="15" s="1"/>
  <c r="F706" i="15"/>
  <c r="G706" i="15" s="1"/>
  <c r="H706" i="15" s="1"/>
  <c r="F708" i="15"/>
  <c r="G708" i="15" s="1"/>
  <c r="H708" i="15" s="1"/>
  <c r="F710" i="15"/>
  <c r="G710" i="15" s="1"/>
  <c r="H710" i="15" s="1"/>
  <c r="F712" i="15"/>
  <c r="G712" i="15" s="1"/>
  <c r="H712" i="15" s="1"/>
  <c r="F716" i="15"/>
  <c r="G716" i="15" s="1"/>
  <c r="H716" i="15" s="1"/>
  <c r="F641" i="15"/>
  <c r="G641" i="15" s="1"/>
  <c r="H641" i="15" s="1"/>
  <c r="F628" i="15"/>
  <c r="G628" i="15" s="1"/>
  <c r="H628" i="15" s="1"/>
  <c r="F600" i="15"/>
  <c r="G600" i="15" s="1"/>
  <c r="H600" i="15" s="1"/>
  <c r="F595" i="15"/>
  <c r="G595" i="15" s="1"/>
  <c r="H595" i="15" s="1"/>
  <c r="F552" i="15"/>
  <c r="G552" i="15" s="1"/>
  <c r="H552" i="15" s="1"/>
  <c r="F533" i="15"/>
  <c r="G533" i="15" s="1"/>
  <c r="H533" i="15" s="1"/>
  <c r="F538" i="15"/>
  <c r="G538" i="15" s="1"/>
  <c r="H538" i="15" s="1"/>
  <c r="F501" i="15"/>
  <c r="G501" i="15" s="1"/>
  <c r="H501" i="15" s="1"/>
  <c r="F506" i="15"/>
  <c r="G506" i="15" s="1"/>
  <c r="H506" i="15" s="1"/>
  <c r="F500" i="15"/>
  <c r="G500" i="15" s="1"/>
  <c r="H500" i="15" s="1"/>
  <c r="F487" i="15"/>
  <c r="G487" i="15" s="1"/>
  <c r="H487" i="15" s="1"/>
  <c r="F489" i="15"/>
  <c r="G489" i="15" s="1"/>
  <c r="H489" i="15" s="1"/>
  <c r="F484" i="15"/>
  <c r="G484" i="15" s="1"/>
  <c r="H484" i="15" s="1"/>
  <c r="F447" i="15"/>
  <c r="G447" i="15" s="1"/>
  <c r="H447" i="15" s="1"/>
  <c r="F449" i="15"/>
  <c r="G449" i="15" s="1"/>
  <c r="H449" i="15" s="1"/>
  <c r="F452" i="15"/>
  <c r="G452" i="15" s="1"/>
  <c r="H452" i="15" s="1"/>
  <c r="F454" i="15"/>
  <c r="G454" i="15" s="1"/>
  <c r="H454" i="15" s="1"/>
  <c r="F426" i="15"/>
  <c r="G426" i="15" s="1"/>
  <c r="H426" i="15" s="1"/>
  <c r="F428" i="15"/>
  <c r="G428" i="15" s="1"/>
  <c r="H428" i="15" s="1"/>
  <c r="F430" i="15"/>
  <c r="G430" i="15" s="1"/>
  <c r="H430" i="15" s="1"/>
  <c r="F432" i="15"/>
  <c r="G432" i="15" s="1"/>
  <c r="H432" i="15" s="1"/>
  <c r="F434" i="15"/>
  <c r="G434" i="15" s="1"/>
  <c r="H434" i="15" s="1"/>
  <c r="F383" i="15"/>
  <c r="G383" i="15" s="1"/>
  <c r="H383" i="15" s="1"/>
  <c r="F385" i="15"/>
  <c r="G385" i="15" s="1"/>
  <c r="H385" i="15" s="1"/>
  <c r="F387" i="15"/>
  <c r="G387" i="15" s="1"/>
  <c r="H387" i="15" s="1"/>
  <c r="F382" i="15"/>
  <c r="G382" i="15" s="1"/>
  <c r="H382" i="15" s="1"/>
  <c r="F369" i="15"/>
  <c r="G369" i="15" s="1"/>
  <c r="H369" i="15" s="1"/>
  <c r="F373" i="15"/>
  <c r="G373" i="15" s="1"/>
  <c r="H373" i="15" s="1"/>
  <c r="F322" i="15"/>
  <c r="G322" i="15" s="1"/>
  <c r="H322" i="15" s="1"/>
  <c r="F324" i="15"/>
  <c r="G324" i="15" s="1"/>
  <c r="H324" i="15" s="1"/>
  <c r="F330" i="15"/>
  <c r="G330" i="15" s="1"/>
  <c r="H330" i="15" s="1"/>
  <c r="F332" i="15"/>
  <c r="G332" i="15" s="1"/>
  <c r="H332" i="15" s="1"/>
  <c r="F299" i="15"/>
  <c r="G299" i="15" s="1"/>
  <c r="H299" i="15" s="1"/>
  <c r="F301" i="15"/>
  <c r="G301" i="15" s="1"/>
  <c r="H301" i="15" s="1"/>
  <c r="F304" i="15"/>
  <c r="G304" i="15" s="1"/>
  <c r="H304" i="15" s="1"/>
  <c r="F308" i="15"/>
  <c r="G308" i="15" s="1"/>
  <c r="H308" i="15" s="1"/>
  <c r="F297" i="15"/>
  <c r="G297" i="15" s="1"/>
  <c r="H297" i="15" s="1"/>
  <c r="F274" i="15"/>
  <c r="G274" i="15" s="1"/>
  <c r="H274" i="15" s="1"/>
  <c r="F276" i="15"/>
  <c r="G276" i="15" s="1"/>
  <c r="H276" i="15" s="1"/>
  <c r="F282" i="15"/>
  <c r="G282" i="15" s="1"/>
  <c r="H282" i="15" s="1"/>
  <c r="F226" i="15"/>
  <c r="G226" i="15" s="1"/>
  <c r="H226" i="15" s="1"/>
  <c r="F232" i="15"/>
  <c r="G232" i="15" s="1"/>
  <c r="H232" i="15" s="1"/>
  <c r="F234" i="15"/>
  <c r="G234" i="15" s="1"/>
  <c r="H234" i="15" s="1"/>
  <c r="F237" i="15"/>
  <c r="G237" i="15" s="1"/>
  <c r="H237" i="15" s="1"/>
  <c r="F239" i="15"/>
  <c r="G239" i="15" s="1"/>
  <c r="H239" i="15" s="1"/>
  <c r="F194" i="15"/>
  <c r="G194" i="15" s="1"/>
  <c r="H194" i="15" s="1"/>
  <c r="F190" i="15"/>
  <c r="G190" i="15" s="1"/>
  <c r="H190" i="15" s="1"/>
  <c r="F186" i="15"/>
  <c r="G186" i="15" s="1"/>
  <c r="H186" i="15" s="1"/>
  <c r="F2603" i="15"/>
  <c r="G2603" i="15" s="1"/>
  <c r="H2603" i="15" s="1"/>
  <c r="F2605" i="15"/>
  <c r="G2605" i="15" s="1"/>
  <c r="H2605" i="15" s="1"/>
  <c r="F2607" i="15"/>
  <c r="G2607" i="15" s="1"/>
  <c r="H2607" i="15" s="1"/>
  <c r="F2609" i="15"/>
  <c r="G2609" i="15" s="1"/>
  <c r="H2609" i="15" s="1"/>
  <c r="F2611" i="15"/>
  <c r="G2611" i="15" s="1"/>
  <c r="H2611" i="15" s="1"/>
  <c r="F2613" i="15"/>
  <c r="G2613" i="15" s="1"/>
  <c r="H2613" i="15" s="1"/>
  <c r="F2618" i="15"/>
  <c r="G2618" i="15" s="1"/>
  <c r="H2618" i="15" s="1"/>
  <c r="F2620" i="15"/>
  <c r="G2620" i="15" s="1"/>
  <c r="H2620" i="15" s="1"/>
  <c r="F2622" i="15"/>
  <c r="G2622" i="15" s="1"/>
  <c r="H2622" i="15" s="1"/>
  <c r="F2624" i="15"/>
  <c r="G2624" i="15" s="1"/>
  <c r="H2624" i="15" s="1"/>
  <c r="F2627" i="15"/>
  <c r="G2627" i="15" s="1"/>
  <c r="H2627" i="15" s="1"/>
  <c r="F2629" i="15"/>
  <c r="G2629" i="15" s="1"/>
  <c r="H2629" i="15" s="1"/>
  <c r="F2631" i="15"/>
  <c r="G2631" i="15" s="1"/>
  <c r="H2631" i="15" s="1"/>
  <c r="F2637" i="15"/>
  <c r="G2637" i="15" s="1"/>
  <c r="H2637" i="15" s="1"/>
  <c r="F2538" i="15"/>
  <c r="G2538" i="15" s="1"/>
  <c r="H2538" i="15" s="1"/>
  <c r="F2541" i="15"/>
  <c r="G2541" i="15" s="1"/>
  <c r="H2541" i="15" s="1"/>
  <c r="F2543" i="15"/>
  <c r="G2543" i="15" s="1"/>
  <c r="H2543" i="15" s="1"/>
  <c r="F2548" i="15"/>
  <c r="G2548" i="15" s="1"/>
  <c r="H2548" i="15" s="1"/>
  <c r="F2556" i="15"/>
  <c r="G2556" i="15" s="1"/>
  <c r="H2556" i="15" s="1"/>
  <c r="F2559" i="15"/>
  <c r="G2559" i="15" s="1"/>
  <c r="H2559" i="15" s="1"/>
  <c r="F2561" i="15"/>
  <c r="G2561" i="15" s="1"/>
  <c r="H2561" i="15" s="1"/>
  <c r="F2567" i="15"/>
  <c r="G2567" i="15" s="1"/>
  <c r="H2567" i="15" s="1"/>
  <c r="F2573" i="15"/>
  <c r="G2573" i="15" s="1"/>
  <c r="H2573" i="15" s="1"/>
  <c r="F2281" i="15"/>
  <c r="G2281" i="15" s="1"/>
  <c r="H2281" i="15" s="1"/>
  <c r="F2284" i="15"/>
  <c r="G2284" i="15" s="1"/>
  <c r="H2284" i="15" s="1"/>
  <c r="F2286" i="15"/>
  <c r="G2286" i="15" s="1"/>
  <c r="H2286" i="15" s="1"/>
  <c r="F2296" i="15"/>
  <c r="G2296" i="15" s="1"/>
  <c r="H2296" i="15" s="1"/>
  <c r="F2298" i="15"/>
  <c r="G2298" i="15" s="1"/>
  <c r="H2298" i="15" s="1"/>
  <c r="F2301" i="15"/>
  <c r="G2301" i="15" s="1"/>
  <c r="H2301" i="15" s="1"/>
  <c r="F2303" i="15"/>
  <c r="G2303" i="15" s="1"/>
  <c r="H2303" i="15" s="1"/>
  <c r="F2312" i="15"/>
  <c r="G2312" i="15" s="1"/>
  <c r="H2312" i="15" s="1"/>
  <c r="F2314" i="15"/>
  <c r="G2314" i="15" s="1"/>
  <c r="H2314" i="15" s="1"/>
  <c r="F2317" i="15"/>
  <c r="G2317" i="15" s="1"/>
  <c r="H2317" i="15" s="1"/>
  <c r="F2319" i="15"/>
  <c r="G2319" i="15" s="1"/>
  <c r="H2319" i="15" s="1"/>
  <c r="F2330" i="15"/>
  <c r="G2330" i="15" s="1"/>
  <c r="H2330" i="15" s="1"/>
  <c r="F2332" i="15"/>
  <c r="G2332" i="15" s="1"/>
  <c r="H2332" i="15" s="1"/>
  <c r="F2335" i="15"/>
  <c r="G2335" i="15" s="1"/>
  <c r="H2335" i="15" s="1"/>
  <c r="F2337" i="15"/>
  <c r="G2337" i="15" s="1"/>
  <c r="H2337" i="15" s="1"/>
  <c r="F2344" i="15"/>
  <c r="G2344" i="15" s="1"/>
  <c r="H2344" i="15" s="1"/>
  <c r="F2346" i="15"/>
  <c r="G2346" i="15" s="1"/>
  <c r="H2346" i="15" s="1"/>
  <c r="F2352" i="15"/>
  <c r="G2352" i="15" s="1"/>
  <c r="H2352" i="15" s="1"/>
  <c r="F2354" i="15"/>
  <c r="G2354" i="15" s="1"/>
  <c r="H2354" i="15" s="1"/>
  <c r="F2100" i="15"/>
  <c r="G2100" i="15" s="1"/>
  <c r="H2100" i="15" s="1"/>
  <c r="F2106" i="15"/>
  <c r="G2106" i="15" s="1"/>
  <c r="H2106" i="15" s="1"/>
  <c r="F2109" i="15"/>
  <c r="G2109" i="15" s="1"/>
  <c r="H2109" i="15" s="1"/>
  <c r="F2111" i="15"/>
  <c r="G2111" i="15" s="1"/>
  <c r="H2111" i="15" s="1"/>
  <c r="F2116" i="15"/>
  <c r="G2116" i="15" s="1"/>
  <c r="H2116" i="15" s="1"/>
  <c r="F2122" i="15"/>
  <c r="G2122" i="15" s="1"/>
  <c r="H2122" i="15" s="1"/>
  <c r="F2125" i="15"/>
  <c r="G2125" i="15" s="1"/>
  <c r="H2125" i="15" s="1"/>
  <c r="F2127" i="15"/>
  <c r="G2127" i="15" s="1"/>
  <c r="H2127" i="15" s="1"/>
  <c r="F2133" i="15"/>
  <c r="G2133" i="15" s="1"/>
  <c r="H2133" i="15" s="1"/>
  <c r="F2139" i="15"/>
  <c r="G2139" i="15" s="1"/>
  <c r="H2139" i="15" s="1"/>
  <c r="F2145" i="15"/>
  <c r="G2145" i="15" s="1"/>
  <c r="H2145" i="15" s="1"/>
  <c r="F2147" i="15"/>
  <c r="G2147" i="15" s="1"/>
  <c r="H2147" i="15" s="1"/>
  <c r="F2153" i="15"/>
  <c r="G2153" i="15" s="1"/>
  <c r="H2153" i="15" s="1"/>
  <c r="F2155" i="15"/>
  <c r="G2155" i="15" s="1"/>
  <c r="H2155" i="15" s="1"/>
  <c r="F2161" i="15"/>
  <c r="G2161" i="15" s="1"/>
  <c r="H2161" i="15" s="1"/>
  <c r="F2163" i="15"/>
  <c r="G2163" i="15" s="1"/>
  <c r="H2163" i="15" s="1"/>
  <c r="F2169" i="15"/>
  <c r="G2169" i="15" s="1"/>
  <c r="H2169" i="15" s="1"/>
  <c r="F2171" i="15"/>
  <c r="G2171" i="15" s="1"/>
  <c r="H2171" i="15" s="1"/>
  <c r="F2001" i="15"/>
  <c r="G2001" i="15" s="1"/>
  <c r="H2001" i="15" s="1"/>
  <c r="F2007" i="15"/>
  <c r="G2007" i="15" s="1"/>
  <c r="H2007" i="15" s="1"/>
  <c r="F2009" i="15"/>
  <c r="G2009" i="15" s="1"/>
  <c r="H2009" i="15" s="1"/>
  <c r="F2015" i="15"/>
  <c r="G2015" i="15" s="1"/>
  <c r="H2015" i="15" s="1"/>
  <c r="F2017" i="15"/>
  <c r="G2017" i="15" s="1"/>
  <c r="H2017" i="15" s="1"/>
  <c r="F2023" i="15"/>
  <c r="G2023" i="15" s="1"/>
  <c r="H2023" i="15" s="1"/>
  <c r="F2025" i="15"/>
  <c r="G2025" i="15" s="1"/>
  <c r="H2025" i="15" s="1"/>
  <c r="F2031" i="15"/>
  <c r="G2031" i="15" s="1"/>
  <c r="H2031" i="15" s="1"/>
  <c r="F2033" i="15"/>
  <c r="G2033" i="15" s="1"/>
  <c r="H2033" i="15" s="1"/>
  <c r="F2040" i="15"/>
  <c r="G2040" i="15" s="1"/>
  <c r="H2040" i="15" s="1"/>
  <c r="F2042" i="15"/>
  <c r="G2042" i="15" s="1"/>
  <c r="H2042" i="15" s="1"/>
  <c r="F2048" i="15"/>
  <c r="G2048" i="15" s="1"/>
  <c r="H2048" i="15" s="1"/>
  <c r="F2052" i="15"/>
  <c r="G2052" i="15" s="1"/>
  <c r="H2052" i="15" s="1"/>
  <c r="F2056" i="15"/>
  <c r="G2056" i="15" s="1"/>
  <c r="H2056" i="15" s="1"/>
  <c r="F2060" i="15"/>
  <c r="G2060" i="15" s="1"/>
  <c r="H2060" i="15" s="1"/>
  <c r="F2064" i="15"/>
  <c r="G2064" i="15" s="1"/>
  <c r="H2064" i="15" s="1"/>
  <c r="F2068" i="15"/>
  <c r="G2068" i="15" s="1"/>
  <c r="H2068" i="15" s="1"/>
  <c r="F2072" i="15"/>
  <c r="G2072" i="15" s="1"/>
  <c r="H2072" i="15" s="1"/>
  <c r="F2076" i="15"/>
  <c r="G2076" i="15" s="1"/>
  <c r="H2076" i="15" s="1"/>
  <c r="F1882" i="15"/>
  <c r="G1882" i="15" s="1"/>
  <c r="H1882" i="15" s="1"/>
  <c r="F1886" i="15"/>
  <c r="G1886" i="15" s="1"/>
  <c r="H1886" i="15" s="1"/>
  <c r="F1890" i="15"/>
  <c r="G1890" i="15" s="1"/>
  <c r="H1890" i="15" s="1"/>
  <c r="F1895" i="15"/>
  <c r="G1895" i="15" s="1"/>
  <c r="H1895" i="15" s="1"/>
  <c r="F1899" i="15"/>
  <c r="G1899" i="15" s="1"/>
  <c r="H1899" i="15" s="1"/>
  <c r="F1903" i="15"/>
  <c r="G1903" i="15" s="1"/>
  <c r="H1903" i="15" s="1"/>
  <c r="F1907" i="15"/>
  <c r="G1907" i="15" s="1"/>
  <c r="H1907" i="15" s="1"/>
  <c r="F1911" i="15"/>
  <c r="G1911" i="15" s="1"/>
  <c r="H1911" i="15" s="1"/>
  <c r="F1915" i="15"/>
  <c r="G1915" i="15" s="1"/>
  <c r="H1915" i="15" s="1"/>
  <c r="F1919" i="15"/>
  <c r="G1919" i="15" s="1"/>
  <c r="H1919" i="15" s="1"/>
  <c r="F1820" i="15"/>
  <c r="G1820" i="15" s="1"/>
  <c r="H1820" i="15" s="1"/>
  <c r="F1822" i="15"/>
  <c r="G1822" i="15" s="1"/>
  <c r="H1822" i="15" s="1"/>
  <c r="F1828" i="15"/>
  <c r="G1828" i="15" s="1"/>
  <c r="H1828" i="15" s="1"/>
  <c r="F1830" i="15"/>
  <c r="G1830" i="15" s="1"/>
  <c r="H1830" i="15" s="1"/>
  <c r="F1838" i="15"/>
  <c r="G1838" i="15" s="1"/>
  <c r="H1838" i="15" s="1"/>
  <c r="F1840" i="15"/>
  <c r="G1840" i="15" s="1"/>
  <c r="H1840" i="15" s="1"/>
  <c r="F1846" i="15"/>
  <c r="G1846" i="15" s="1"/>
  <c r="H1846" i="15" s="1"/>
  <c r="F1848" i="15"/>
  <c r="G1848" i="15" s="1"/>
  <c r="H1848" i="15" s="1"/>
  <c r="F1854" i="15"/>
  <c r="G1854" i="15" s="1"/>
  <c r="H1854" i="15" s="1"/>
  <c r="F1856" i="15"/>
  <c r="G1856" i="15" s="1"/>
  <c r="H1856" i="15" s="1"/>
  <c r="F1862" i="15"/>
  <c r="G1862" i="15" s="1"/>
  <c r="H1862" i="15" s="1"/>
  <c r="F1864" i="15"/>
  <c r="G1864" i="15" s="1"/>
  <c r="H1864" i="15" s="1"/>
  <c r="F1817" i="15"/>
  <c r="G1817" i="15" s="1"/>
  <c r="H1817" i="15" s="1"/>
  <c r="F1344" i="15"/>
  <c r="G1344" i="15" s="1"/>
  <c r="H1344" i="15" s="1"/>
  <c r="F1348" i="15"/>
  <c r="G1348" i="15" s="1"/>
  <c r="H1348" i="15" s="1"/>
  <c r="F1352" i="15"/>
  <c r="G1352" i="15" s="1"/>
  <c r="H1352" i="15" s="1"/>
  <c r="F1357" i="15"/>
  <c r="G1357" i="15" s="1"/>
  <c r="H1357" i="15" s="1"/>
  <c r="F1362" i="15"/>
  <c r="G1362" i="15" s="1"/>
  <c r="H1362" i="15" s="1"/>
  <c r="F1366" i="15"/>
  <c r="G1366" i="15" s="1"/>
  <c r="H1366" i="15" s="1"/>
  <c r="F1372" i="15"/>
  <c r="G1372" i="15" s="1"/>
  <c r="H1372" i="15" s="1"/>
  <c r="F1384" i="15"/>
  <c r="G1384" i="15" s="1"/>
  <c r="H1384" i="15" s="1"/>
  <c r="F1388" i="15"/>
  <c r="G1388" i="15" s="1"/>
  <c r="H1388" i="15" s="1"/>
  <c r="F1392" i="15"/>
  <c r="G1392" i="15" s="1"/>
  <c r="H1392" i="15" s="1"/>
  <c r="F1405" i="15"/>
  <c r="G1405" i="15" s="1"/>
  <c r="H1405" i="15" s="1"/>
  <c r="F1410" i="15"/>
  <c r="G1410" i="15" s="1"/>
  <c r="H1410" i="15" s="1"/>
  <c r="F1414" i="15"/>
  <c r="G1414" i="15" s="1"/>
  <c r="H1414" i="15" s="1"/>
  <c r="F1417" i="15"/>
  <c r="G1417" i="15" s="1"/>
  <c r="H1417" i="15" s="1"/>
  <c r="F1428" i="15"/>
  <c r="G1428" i="15" s="1"/>
  <c r="H1428" i="15" s="1"/>
  <c r="F1431" i="15"/>
  <c r="G1431" i="15" s="1"/>
  <c r="H1431" i="15" s="1"/>
  <c r="F1434" i="15"/>
  <c r="G1434" i="15" s="1"/>
  <c r="H1434" i="15" s="1"/>
  <c r="F1437" i="15"/>
  <c r="G1437" i="15" s="1"/>
  <c r="H1437" i="15" s="1"/>
  <c r="F1448" i="15"/>
  <c r="G1448" i="15" s="1"/>
  <c r="H1448" i="15" s="1"/>
  <c r="F1451" i="15"/>
  <c r="G1451" i="15" s="1"/>
  <c r="H1451" i="15" s="1"/>
  <c r="F1456" i="15"/>
  <c r="G1456" i="15" s="1"/>
  <c r="H1456" i="15" s="1"/>
  <c r="F1461" i="15"/>
  <c r="G1461" i="15" s="1"/>
  <c r="H1461" i="15" s="1"/>
  <c r="F1471" i="15"/>
  <c r="G1471" i="15" s="1"/>
  <c r="H1471" i="15" s="1"/>
  <c r="F1476" i="15"/>
  <c r="G1476" i="15" s="1"/>
  <c r="H1476" i="15" s="1"/>
  <c r="F1482" i="15"/>
  <c r="G1482" i="15" s="1"/>
  <c r="H1482" i="15" s="1"/>
  <c r="F1488" i="15"/>
  <c r="G1488" i="15" s="1"/>
  <c r="H1488" i="15" s="1"/>
  <c r="F1496" i="15"/>
  <c r="G1496" i="15" s="1"/>
  <c r="H1496" i="15" s="1"/>
  <c r="F1499" i="15"/>
  <c r="G1499" i="15" s="1"/>
  <c r="H1499" i="15" s="1"/>
  <c r="F1096" i="15"/>
  <c r="G1096" i="15" s="1"/>
  <c r="H1096" i="15" s="1"/>
  <c r="F1098" i="15"/>
  <c r="G1098" i="15" s="1"/>
  <c r="H1098" i="15" s="1"/>
  <c r="F1103" i="15"/>
  <c r="G1103" i="15" s="1"/>
  <c r="H1103" i="15" s="1"/>
  <c r="F1105" i="15"/>
  <c r="G1105" i="15" s="1"/>
  <c r="H1105" i="15" s="1"/>
  <c r="F1112" i="15"/>
  <c r="G1112" i="15" s="1"/>
  <c r="H1112" i="15" s="1"/>
  <c r="F1114" i="15"/>
  <c r="G1114" i="15" s="1"/>
  <c r="H1114" i="15" s="1"/>
  <c r="F1119" i="15"/>
  <c r="G1119" i="15" s="1"/>
  <c r="H1119" i="15" s="1"/>
  <c r="F1121" i="15"/>
  <c r="G1121" i="15" s="1"/>
  <c r="H1121" i="15" s="1"/>
  <c r="F1128" i="15"/>
  <c r="G1128" i="15" s="1"/>
  <c r="H1128" i="15" s="1"/>
  <c r="F1130" i="15"/>
  <c r="G1130" i="15" s="1"/>
  <c r="H1130" i="15" s="1"/>
  <c r="F1135" i="15"/>
  <c r="G1135" i="15" s="1"/>
  <c r="H1135" i="15" s="1"/>
  <c r="F1137" i="15"/>
  <c r="G1137" i="15" s="1"/>
  <c r="H1137" i="15" s="1"/>
  <c r="F1140" i="15"/>
  <c r="G1140" i="15" s="1"/>
  <c r="H1140" i="15" s="1"/>
  <c r="F1142" i="15"/>
  <c r="G1142" i="15" s="1"/>
  <c r="H1142" i="15" s="1"/>
  <c r="F1145" i="15"/>
  <c r="G1145" i="15" s="1"/>
  <c r="H1145" i="15" s="1"/>
  <c r="F1148" i="15"/>
  <c r="G1148" i="15" s="1"/>
  <c r="H1148" i="15" s="1"/>
  <c r="F1150" i="15"/>
  <c r="G1150" i="15" s="1"/>
  <c r="H1150" i="15" s="1"/>
  <c r="F1153" i="15"/>
  <c r="G1153" i="15" s="1"/>
  <c r="H1153" i="15" s="1"/>
  <c r="F1156" i="15"/>
  <c r="G1156" i="15" s="1"/>
  <c r="H1156" i="15" s="1"/>
  <c r="F1158" i="15"/>
  <c r="G1158" i="15" s="1"/>
  <c r="H1158" i="15" s="1"/>
  <c r="F1161" i="15"/>
  <c r="G1161" i="15" s="1"/>
  <c r="H1161" i="15" s="1"/>
  <c r="F1164" i="15"/>
  <c r="G1164" i="15" s="1"/>
  <c r="H1164" i="15" s="1"/>
  <c r="F1166" i="15"/>
  <c r="G1166" i="15" s="1"/>
  <c r="H1166" i="15" s="1"/>
  <c r="F1169" i="15"/>
  <c r="G1169" i="15" s="1"/>
  <c r="H1169" i="15" s="1"/>
  <c r="F1172" i="15"/>
  <c r="G1172" i="15" s="1"/>
  <c r="H1172" i="15" s="1"/>
  <c r="F1174" i="15"/>
  <c r="G1174" i="15" s="1"/>
  <c r="H1174" i="15" s="1"/>
  <c r="F1177" i="15"/>
  <c r="G1177" i="15" s="1"/>
  <c r="H1177" i="15" s="1"/>
  <c r="F1180" i="15"/>
  <c r="G1180" i="15" s="1"/>
  <c r="H1180" i="15" s="1"/>
  <c r="F1182" i="15"/>
  <c r="G1182" i="15" s="1"/>
  <c r="H1182" i="15" s="1"/>
  <c r="F1185" i="15"/>
  <c r="G1185" i="15" s="1"/>
  <c r="H1185" i="15" s="1"/>
  <c r="F1188" i="15"/>
  <c r="G1188" i="15" s="1"/>
  <c r="H1188" i="15" s="1"/>
  <c r="F1190" i="15"/>
  <c r="G1190" i="15" s="1"/>
  <c r="H1190" i="15" s="1"/>
  <c r="F1193" i="15"/>
  <c r="G1193" i="15" s="1"/>
  <c r="H1193" i="15" s="1"/>
  <c r="F1197" i="15"/>
  <c r="G1197" i="15" s="1"/>
  <c r="H1197" i="15" s="1"/>
  <c r="F1199" i="15"/>
  <c r="G1199" i="15" s="1"/>
  <c r="H1199" i="15" s="1"/>
  <c r="F1202" i="15"/>
  <c r="G1202" i="15" s="1"/>
  <c r="H1202" i="15" s="1"/>
  <c r="F1205" i="15"/>
  <c r="G1205" i="15" s="1"/>
  <c r="H1205" i="15" s="1"/>
  <c r="F1020" i="15"/>
  <c r="G1020" i="15" s="1"/>
  <c r="H1020" i="15" s="1"/>
  <c r="F1022" i="15"/>
  <c r="G1022" i="15" s="1"/>
  <c r="H1022" i="15" s="1"/>
  <c r="F1024" i="15"/>
  <c r="G1024" i="15" s="1"/>
  <c r="H1024" i="15" s="1"/>
  <c r="F1026" i="15"/>
  <c r="G1026" i="15" s="1"/>
  <c r="H1026" i="15" s="1"/>
  <c r="F1028" i="15"/>
  <c r="G1028" i="15" s="1"/>
  <c r="H1028" i="15" s="1"/>
  <c r="F1030" i="15"/>
  <c r="G1030" i="15" s="1"/>
  <c r="H1030" i="15" s="1"/>
  <c r="F1032" i="15"/>
  <c r="G1032" i="15" s="1"/>
  <c r="H1032" i="15" s="1"/>
  <c r="F1034" i="15"/>
  <c r="G1034" i="15" s="1"/>
  <c r="H1034" i="15" s="1"/>
  <c r="F1036" i="15"/>
  <c r="G1036" i="15" s="1"/>
  <c r="H1036" i="15" s="1"/>
  <c r="F1038" i="15"/>
  <c r="G1038" i="15" s="1"/>
  <c r="H1038" i="15" s="1"/>
  <c r="F1040" i="15"/>
  <c r="G1040" i="15" s="1"/>
  <c r="H1040" i="15" s="1"/>
  <c r="F1006" i="15"/>
  <c r="G1006" i="15" s="1"/>
  <c r="H1006" i="15" s="1"/>
  <c r="F1002" i="15"/>
  <c r="G1002" i="15" s="1"/>
  <c r="H1002" i="15" s="1"/>
  <c r="F998" i="15"/>
  <c r="G998" i="15" s="1"/>
  <c r="H998" i="15" s="1"/>
  <c r="F994" i="15"/>
  <c r="G994" i="15" s="1"/>
  <c r="H994" i="15" s="1"/>
  <c r="F990" i="15"/>
  <c r="G990" i="15" s="1"/>
  <c r="H990" i="15" s="1"/>
  <c r="F986" i="15"/>
  <c r="G986" i="15" s="1"/>
  <c r="H986" i="15" s="1"/>
  <c r="F982" i="15"/>
  <c r="G982" i="15" s="1"/>
  <c r="H982" i="15" s="1"/>
  <c r="F978" i="15"/>
  <c r="G978" i="15" s="1"/>
  <c r="H978" i="15" s="1"/>
  <c r="F974" i="15"/>
  <c r="G974" i="15" s="1"/>
  <c r="H974" i="15" s="1"/>
  <c r="F970" i="15"/>
  <c r="G970" i="15" s="1"/>
  <c r="H970" i="15" s="1"/>
  <c r="F965" i="15"/>
  <c r="G965" i="15" s="1"/>
  <c r="H965" i="15" s="1"/>
  <c r="F961" i="15"/>
  <c r="G961" i="15" s="1"/>
  <c r="H961" i="15" s="1"/>
  <c r="F957" i="15"/>
  <c r="G957" i="15" s="1"/>
  <c r="H957" i="15" s="1"/>
  <c r="F953" i="15"/>
  <c r="G953" i="15" s="1"/>
  <c r="H953" i="15" s="1"/>
  <c r="F949" i="15"/>
  <c r="G949" i="15" s="1"/>
  <c r="H949" i="15" s="1"/>
  <c r="F945" i="15"/>
  <c r="G945" i="15" s="1"/>
  <c r="H945" i="15" s="1"/>
  <c r="F941" i="15"/>
  <c r="G941" i="15" s="1"/>
  <c r="H941" i="15" s="1"/>
  <c r="F937" i="15"/>
  <c r="G937" i="15" s="1"/>
  <c r="H937" i="15" s="1"/>
  <c r="F901" i="15"/>
  <c r="G901" i="15" s="1"/>
  <c r="H901" i="15" s="1"/>
  <c r="F906" i="15"/>
  <c r="G906" i="15" s="1"/>
  <c r="H906" i="15" s="1"/>
  <c r="F908" i="15"/>
  <c r="G908" i="15" s="1"/>
  <c r="H908" i="15" s="1"/>
  <c r="F883" i="15"/>
  <c r="G883" i="15" s="1"/>
  <c r="H883" i="15" s="1"/>
  <c r="F886" i="15"/>
  <c r="G886" i="15" s="1"/>
  <c r="H886" i="15" s="1"/>
  <c r="F888" i="15"/>
  <c r="G888" i="15" s="1"/>
  <c r="H888" i="15" s="1"/>
  <c r="F841" i="15"/>
  <c r="G841" i="15" s="1"/>
  <c r="H841" i="15" s="1"/>
  <c r="F843" i="15"/>
  <c r="G843" i="15" s="1"/>
  <c r="H843" i="15" s="1"/>
  <c r="F839" i="15"/>
  <c r="G839" i="15" s="1"/>
  <c r="H839" i="15" s="1"/>
  <c r="F754" i="15"/>
  <c r="G754" i="15" s="1"/>
  <c r="H754" i="15" s="1"/>
  <c r="F758" i="15"/>
  <c r="G758" i="15" s="1"/>
  <c r="H758" i="15" s="1"/>
  <c r="F762" i="15"/>
  <c r="G762" i="15" s="1"/>
  <c r="H762" i="15" s="1"/>
  <c r="F729" i="15"/>
  <c r="G729" i="15" s="1"/>
  <c r="H729" i="15" s="1"/>
  <c r="F731" i="15"/>
  <c r="G731" i="15" s="1"/>
  <c r="H731" i="15" s="1"/>
  <c r="F733" i="15"/>
  <c r="G733" i="15" s="1"/>
  <c r="H733" i="15" s="1"/>
  <c r="F735" i="15"/>
  <c r="G735" i="15" s="1"/>
  <c r="H735" i="15" s="1"/>
  <c r="F737" i="15"/>
  <c r="G737" i="15" s="1"/>
  <c r="H737" i="15" s="1"/>
  <c r="F740" i="15"/>
  <c r="G740" i="15" s="1"/>
  <c r="H740" i="15" s="1"/>
  <c r="F728" i="15"/>
  <c r="G728" i="15" s="1"/>
  <c r="H728" i="15" s="1"/>
  <c r="F640" i="15"/>
  <c r="G640" i="15" s="1"/>
  <c r="H640" i="15" s="1"/>
  <c r="F642" i="15"/>
  <c r="G642" i="15" s="1"/>
  <c r="H642" i="15" s="1"/>
  <c r="F626" i="15"/>
  <c r="G626" i="15" s="1"/>
  <c r="H626" i="15" s="1"/>
  <c r="F629" i="15"/>
  <c r="G629" i="15" s="1"/>
  <c r="H629" i="15" s="1"/>
  <c r="F597" i="15"/>
  <c r="G597" i="15" s="1"/>
  <c r="H597" i="15" s="1"/>
  <c r="F599" i="15"/>
  <c r="G599" i="15" s="1"/>
  <c r="H599" i="15" s="1"/>
  <c r="F550" i="15"/>
  <c r="G550" i="15" s="1"/>
  <c r="H550" i="15" s="1"/>
  <c r="F548" i="15"/>
  <c r="G548" i="15" s="1"/>
  <c r="H548" i="15" s="1"/>
  <c r="F534" i="15"/>
  <c r="G534" i="15" s="1"/>
  <c r="H534" i="15" s="1"/>
  <c r="F532" i="15"/>
  <c r="G532" i="15" s="1"/>
  <c r="H532" i="15" s="1"/>
  <c r="F505" i="15"/>
  <c r="G505" i="15" s="1"/>
  <c r="H505" i="15" s="1"/>
  <c r="F491" i="15"/>
  <c r="G491" i="15" s="1"/>
  <c r="H491" i="15" s="1"/>
  <c r="F451" i="15"/>
  <c r="G451" i="15" s="1"/>
  <c r="H451" i="15" s="1"/>
  <c r="F453" i="15"/>
  <c r="G453" i="15" s="1"/>
  <c r="H453" i="15" s="1"/>
  <c r="F425" i="15"/>
  <c r="G425" i="15" s="1"/>
  <c r="H425" i="15" s="1"/>
  <c r="F427" i="15"/>
  <c r="G427" i="15" s="1"/>
  <c r="H427" i="15" s="1"/>
  <c r="F429" i="15"/>
  <c r="G429" i="15" s="1"/>
  <c r="H429" i="15" s="1"/>
  <c r="F431" i="15"/>
  <c r="G431" i="15" s="1"/>
  <c r="H431" i="15" s="1"/>
  <c r="F433" i="15"/>
  <c r="G433" i="15" s="1"/>
  <c r="H433" i="15" s="1"/>
  <c r="F424" i="15"/>
  <c r="G424" i="15" s="1"/>
  <c r="H424" i="15" s="1"/>
  <c r="F370" i="15"/>
  <c r="G370" i="15" s="1"/>
  <c r="H370" i="15" s="1"/>
  <c r="F366" i="15"/>
  <c r="G366" i="15" s="1"/>
  <c r="H366" i="15" s="1"/>
  <c r="F327" i="15"/>
  <c r="G327" i="15" s="1"/>
  <c r="H327" i="15" s="1"/>
  <c r="F329" i="15"/>
  <c r="G329" i="15" s="1"/>
  <c r="H329" i="15" s="1"/>
  <c r="F298" i="15"/>
  <c r="G298" i="15" s="1"/>
  <c r="H298" i="15" s="1"/>
  <c r="F306" i="15"/>
  <c r="G306" i="15" s="1"/>
  <c r="H306" i="15" s="1"/>
  <c r="F275" i="15"/>
  <c r="G275" i="15" s="1"/>
  <c r="H275" i="15" s="1"/>
  <c r="F278" i="15"/>
  <c r="G278" i="15" s="1"/>
  <c r="H278" i="15" s="1"/>
  <c r="F280" i="15"/>
  <c r="G280" i="15" s="1"/>
  <c r="H280" i="15" s="1"/>
  <c r="F271" i="15"/>
  <c r="G271" i="15" s="1"/>
  <c r="H271" i="15" s="1"/>
  <c r="F236" i="15"/>
  <c r="G236" i="15" s="1"/>
  <c r="H236" i="15" s="1"/>
  <c r="F238" i="15"/>
  <c r="G238" i="15" s="1"/>
  <c r="H238" i="15" s="1"/>
  <c r="F191" i="15"/>
  <c r="G191" i="15" s="1"/>
  <c r="H191" i="15" s="1"/>
  <c r="F187" i="15"/>
  <c r="G187" i="15" s="1"/>
  <c r="H187" i="15" s="1"/>
  <c r="F183" i="15"/>
  <c r="G183" i="15" s="1"/>
  <c r="H183" i="15" s="1"/>
  <c r="F14" i="15"/>
  <c r="G14" i="15" s="1"/>
  <c r="H14" i="15" s="1"/>
  <c r="F17" i="15"/>
  <c r="G17" i="15" s="1"/>
  <c r="H17" i="15" s="1"/>
  <c r="F22" i="15"/>
  <c r="G22" i="15" s="1"/>
  <c r="H22" i="15" s="1"/>
  <c r="F26" i="15"/>
  <c r="G26" i="15" s="1"/>
  <c r="H26" i="15" s="1"/>
  <c r="F33" i="15"/>
  <c r="G33" i="15" s="1"/>
  <c r="H33" i="15" s="1"/>
  <c r="F36" i="15"/>
  <c r="G36" i="15" s="1"/>
  <c r="H36" i="15" s="1"/>
  <c r="F12" i="15"/>
  <c r="F15" i="15"/>
  <c r="G15" i="15" s="1"/>
  <c r="H15" i="15" s="1"/>
  <c r="F20" i="15"/>
  <c r="G20" i="15" s="1"/>
  <c r="H20" i="15" s="1"/>
  <c r="F23" i="15"/>
  <c r="G23" i="15" s="1"/>
  <c r="H23" i="15" s="1"/>
  <c r="F31" i="15"/>
  <c r="G31" i="15" s="1"/>
  <c r="H31" i="15" s="1"/>
  <c r="F34" i="15"/>
  <c r="G34" i="15" s="1"/>
  <c r="H34" i="15" s="1"/>
  <c r="F39" i="15"/>
  <c r="G39" i="15" s="1"/>
  <c r="H39" i="15" s="1"/>
  <c r="F13" i="15"/>
  <c r="G13" i="15" s="1"/>
  <c r="H13" i="15" s="1"/>
  <c r="F18" i="15"/>
  <c r="G18" i="15" s="1"/>
  <c r="H18" i="15" s="1"/>
  <c r="F21" i="15"/>
  <c r="G21" i="15" s="1"/>
  <c r="H21" i="15" s="1"/>
  <c r="F29" i="15"/>
  <c r="G29" i="15" s="1"/>
  <c r="H29" i="15" s="1"/>
  <c r="F32" i="15"/>
  <c r="G32" i="15" s="1"/>
  <c r="H32" i="15" s="1"/>
  <c r="F37" i="15"/>
  <c r="G37" i="15" s="1"/>
  <c r="H37" i="15" s="1"/>
  <c r="F16" i="15"/>
  <c r="G16" i="15" s="1"/>
  <c r="H16" i="15" s="1"/>
  <c r="F19" i="15"/>
  <c r="G19" i="15" s="1"/>
  <c r="H19" i="15" s="1"/>
  <c r="F25" i="15"/>
  <c r="G25" i="15" s="1"/>
  <c r="H25" i="15" s="1"/>
  <c r="F30" i="15"/>
  <c r="G30" i="15" s="1"/>
  <c r="H30" i="15" s="1"/>
  <c r="F35" i="15"/>
  <c r="G35" i="15" s="1"/>
  <c r="H35" i="15" s="1"/>
  <c r="F41" i="15"/>
  <c r="G41" i="15" s="1"/>
  <c r="H41" i="15" s="1"/>
  <c r="F13" i="19"/>
  <c r="G13" i="19" s="1"/>
  <c r="H13" i="19" s="1"/>
  <c r="F12" i="19"/>
  <c r="G12" i="19" s="1"/>
  <c r="H12" i="19" s="1"/>
  <c r="F1107" i="4"/>
  <c r="G1107" i="4" s="1"/>
  <c r="H1107" i="4" s="1"/>
  <c r="F1092" i="4"/>
  <c r="G1092" i="4" s="1"/>
  <c r="H1092" i="4" s="1"/>
  <c r="F1053" i="4"/>
  <c r="G1053" i="4" s="1"/>
  <c r="H1053" i="4" s="1"/>
  <c r="F1038" i="4"/>
  <c r="G1038" i="4" s="1"/>
  <c r="H1038" i="4" s="1"/>
  <c r="F1041" i="4"/>
  <c r="G1041" i="4" s="1"/>
  <c r="H1041" i="4" s="1"/>
  <c r="F977" i="4"/>
  <c r="G977" i="4" s="1"/>
  <c r="H977" i="4" s="1"/>
  <c r="F979" i="4"/>
  <c r="G979" i="4" s="1"/>
  <c r="H979" i="4" s="1"/>
  <c r="F962" i="4"/>
  <c r="G962" i="4" s="1"/>
  <c r="H962" i="4" s="1"/>
  <c r="F964" i="4"/>
  <c r="G964" i="4" s="1"/>
  <c r="H964" i="4" s="1"/>
  <c r="F901" i="4"/>
  <c r="G901" i="4" s="1"/>
  <c r="H901" i="4" s="1"/>
  <c r="F904" i="4"/>
  <c r="G904" i="4" s="1"/>
  <c r="H904" i="4" s="1"/>
  <c r="F899" i="4"/>
  <c r="G899" i="4" s="1"/>
  <c r="H899" i="4" s="1"/>
  <c r="F886" i="4"/>
  <c r="G886" i="4" s="1"/>
  <c r="H886" i="4" s="1"/>
  <c r="F888" i="4"/>
  <c r="G888" i="4" s="1"/>
  <c r="H888" i="4" s="1"/>
  <c r="F853" i="4"/>
  <c r="G853" i="4" s="1"/>
  <c r="H853" i="4" s="1"/>
  <c r="F855" i="4"/>
  <c r="G855" i="4" s="1"/>
  <c r="H855" i="4" s="1"/>
  <c r="F857" i="4"/>
  <c r="G857" i="4" s="1"/>
  <c r="H857" i="4" s="1"/>
  <c r="F835" i="4"/>
  <c r="G835" i="4" s="1"/>
  <c r="H835" i="4" s="1"/>
  <c r="F837" i="4"/>
  <c r="G837" i="4" s="1"/>
  <c r="H837" i="4" s="1"/>
  <c r="F839" i="4"/>
  <c r="G839" i="4" s="1"/>
  <c r="H839" i="4" s="1"/>
  <c r="F841" i="4"/>
  <c r="G841" i="4" s="1"/>
  <c r="H841" i="4" s="1"/>
  <c r="F808" i="4"/>
  <c r="G808" i="4" s="1"/>
  <c r="H808" i="4" s="1"/>
  <c r="F759" i="4"/>
  <c r="G759" i="4" s="1"/>
  <c r="H759" i="4" s="1"/>
  <c r="F758" i="4"/>
  <c r="G758" i="4" s="1"/>
  <c r="H758" i="4" s="1"/>
  <c r="F734" i="4"/>
  <c r="G734" i="4" s="1"/>
  <c r="H734" i="4" s="1"/>
  <c r="F716" i="4"/>
  <c r="G716" i="4" s="1"/>
  <c r="H716" i="4" s="1"/>
  <c r="F720" i="4"/>
  <c r="G720" i="4" s="1"/>
  <c r="H720" i="4" s="1"/>
  <c r="F724" i="4"/>
  <c r="G724" i="4" s="1"/>
  <c r="H724" i="4" s="1"/>
  <c r="F682" i="4"/>
  <c r="G682" i="4" s="1"/>
  <c r="H682" i="4" s="1"/>
  <c r="F678" i="4"/>
  <c r="G678" i="4" s="1"/>
  <c r="H678" i="4" s="1"/>
  <c r="F674" i="4"/>
  <c r="G674" i="4" s="1"/>
  <c r="H674" i="4" s="1"/>
  <c r="F649" i="4"/>
  <c r="G649" i="4" s="1"/>
  <c r="H649" i="4" s="1"/>
  <c r="F651" i="4"/>
  <c r="G651" i="4" s="1"/>
  <c r="H651" i="4" s="1"/>
  <c r="F641" i="4"/>
  <c r="G641" i="4" s="1"/>
  <c r="H641" i="4" s="1"/>
  <c r="F611" i="4"/>
  <c r="G611" i="4" s="1"/>
  <c r="H611" i="4" s="1"/>
  <c r="F586" i="4"/>
  <c r="G586" i="4" s="1"/>
  <c r="H586" i="4" s="1"/>
  <c r="F592" i="4"/>
  <c r="G592" i="4" s="1"/>
  <c r="H592" i="4" s="1"/>
  <c r="F594" i="4"/>
  <c r="G594" i="4" s="1"/>
  <c r="H594" i="4" s="1"/>
  <c r="F548" i="4"/>
  <c r="G548" i="4" s="1"/>
  <c r="H548" i="4" s="1"/>
  <c r="F551" i="4"/>
  <c r="G551" i="4" s="1"/>
  <c r="H551" i="4" s="1"/>
  <c r="F544" i="4"/>
  <c r="G544" i="4" s="1"/>
  <c r="H544" i="4" s="1"/>
  <c r="F526" i="4"/>
  <c r="G526" i="4" s="1"/>
  <c r="H526" i="4" s="1"/>
  <c r="F528" i="4"/>
  <c r="G528" i="4" s="1"/>
  <c r="H528" i="4" s="1"/>
  <c r="F534" i="4"/>
  <c r="G534" i="4" s="1"/>
  <c r="H534" i="4" s="1"/>
  <c r="F487" i="4"/>
  <c r="G487" i="4" s="1"/>
  <c r="H487" i="4" s="1"/>
  <c r="F493" i="4"/>
  <c r="G493" i="4" s="1"/>
  <c r="H493" i="4" s="1"/>
  <c r="F495" i="4"/>
  <c r="G495" i="4" s="1"/>
  <c r="H495" i="4" s="1"/>
  <c r="F469" i="4"/>
  <c r="G469" i="4" s="1"/>
  <c r="H469" i="4" s="1"/>
  <c r="F473" i="4"/>
  <c r="G473" i="4" s="1"/>
  <c r="H473" i="4" s="1"/>
  <c r="F467" i="4"/>
  <c r="G467" i="4" s="1"/>
  <c r="H467" i="4" s="1"/>
  <c r="F433" i="4"/>
  <c r="G433" i="4" s="1"/>
  <c r="H433" i="4" s="1"/>
  <c r="F437" i="4"/>
  <c r="G437" i="4" s="1"/>
  <c r="H437" i="4" s="1"/>
  <c r="F420" i="4"/>
  <c r="G420" i="4" s="1"/>
  <c r="H420" i="4" s="1"/>
  <c r="F384" i="4"/>
  <c r="G384" i="4" s="1"/>
  <c r="H384" i="4" s="1"/>
  <c r="F363" i="4"/>
  <c r="G363" i="4" s="1"/>
  <c r="H363" i="4" s="1"/>
  <c r="F367" i="4"/>
  <c r="G367" i="4" s="1"/>
  <c r="H367" i="4" s="1"/>
  <c r="F371" i="4"/>
  <c r="G371" i="4" s="1"/>
  <c r="H371" i="4" s="1"/>
  <c r="F320" i="4"/>
  <c r="G320" i="4" s="1"/>
  <c r="H320" i="4" s="1"/>
  <c r="F319" i="4"/>
  <c r="G319" i="4" s="1"/>
  <c r="H319" i="4" s="1"/>
  <c r="F304" i="4"/>
  <c r="G304" i="4" s="1"/>
  <c r="H304" i="4" s="1"/>
  <c r="F307" i="4"/>
  <c r="G307" i="4" s="1"/>
  <c r="H307" i="4" s="1"/>
  <c r="F309" i="4"/>
  <c r="G309" i="4" s="1"/>
  <c r="H309" i="4" s="1"/>
  <c r="F272" i="4"/>
  <c r="G272" i="4" s="1"/>
  <c r="H272" i="4" s="1"/>
  <c r="F258" i="4"/>
  <c r="G258" i="4" s="1"/>
  <c r="H258" i="4" s="1"/>
  <c r="F260" i="4"/>
  <c r="G260" i="4" s="1"/>
  <c r="H260" i="4" s="1"/>
  <c r="F225" i="4"/>
  <c r="G225" i="4" s="1"/>
  <c r="H225" i="4" s="1"/>
  <c r="F205" i="4"/>
  <c r="G205" i="4" s="1"/>
  <c r="H205" i="4" s="1"/>
  <c r="F208" i="4"/>
  <c r="G208" i="4" s="1"/>
  <c r="H208" i="4" s="1"/>
  <c r="F210" i="4"/>
  <c r="G210" i="4" s="1"/>
  <c r="H210" i="4" s="1"/>
  <c r="F159" i="4"/>
  <c r="G159" i="4" s="1"/>
  <c r="H159" i="4" s="1"/>
  <c r="F161" i="4"/>
  <c r="G161" i="4" s="1"/>
  <c r="H161" i="4" s="1"/>
  <c r="F167" i="4"/>
  <c r="G167" i="4" s="1"/>
  <c r="H167" i="4" s="1"/>
  <c r="F169" i="4"/>
  <c r="G169" i="4" s="1"/>
  <c r="H169" i="4" s="1"/>
  <c r="F136" i="4"/>
  <c r="G136" i="4" s="1"/>
  <c r="H136" i="4" s="1"/>
  <c r="F138" i="4"/>
  <c r="G138" i="4" s="1"/>
  <c r="H138" i="4" s="1"/>
  <c r="F144" i="4"/>
  <c r="G144" i="4" s="1"/>
  <c r="H144" i="4" s="1"/>
  <c r="F135" i="4"/>
  <c r="G135" i="4" s="1"/>
  <c r="H135" i="4" s="1"/>
  <c r="F110" i="4"/>
  <c r="G110" i="4" s="1"/>
  <c r="H110" i="4" s="1"/>
  <c r="F95" i="4"/>
  <c r="G95" i="4" s="1"/>
  <c r="H95" i="4" s="1"/>
  <c r="F37" i="4"/>
  <c r="G37" i="4" s="1"/>
  <c r="H37" i="4" s="1"/>
  <c r="F39" i="4"/>
  <c r="G39" i="4" s="1"/>
  <c r="H39" i="4" s="1"/>
  <c r="F36" i="4"/>
  <c r="G36" i="4" s="1"/>
  <c r="H36" i="4" s="1"/>
  <c r="F1106" i="4"/>
  <c r="G1106" i="4" s="1"/>
  <c r="H1106" i="4" s="1"/>
  <c r="F1109" i="4"/>
  <c r="G1109" i="4" s="1"/>
  <c r="H1109" i="4" s="1"/>
  <c r="F1093" i="4"/>
  <c r="G1093" i="4" s="1"/>
  <c r="H1093" i="4" s="1"/>
  <c r="F1052" i="4"/>
  <c r="G1052" i="4" s="1"/>
  <c r="H1052" i="4" s="1"/>
  <c r="F1051" i="4"/>
  <c r="G1051" i="4" s="1"/>
  <c r="H1051" i="4" s="1"/>
  <c r="F1040" i="4"/>
  <c r="G1040" i="4" s="1"/>
  <c r="H1040" i="4" s="1"/>
  <c r="F1015" i="4"/>
  <c r="G1015" i="4" s="1"/>
  <c r="H1015" i="4" s="1"/>
  <c r="F1014" i="4"/>
  <c r="G1014" i="4" s="1"/>
  <c r="H1014" i="4" s="1"/>
  <c r="F976" i="4"/>
  <c r="G976" i="4" s="1"/>
  <c r="H976" i="4" s="1"/>
  <c r="F975" i="4"/>
  <c r="G975" i="4" s="1"/>
  <c r="H975" i="4" s="1"/>
  <c r="F900" i="4"/>
  <c r="G900" i="4" s="1"/>
  <c r="H900" i="4" s="1"/>
  <c r="F902" i="4"/>
  <c r="G902" i="4" s="1"/>
  <c r="H902" i="4" s="1"/>
  <c r="F852" i="4"/>
  <c r="G852" i="4" s="1"/>
  <c r="H852" i="4" s="1"/>
  <c r="F854" i="4"/>
  <c r="G854" i="4" s="1"/>
  <c r="H854" i="4" s="1"/>
  <c r="F856" i="4"/>
  <c r="G856" i="4" s="1"/>
  <c r="H856" i="4" s="1"/>
  <c r="F851" i="4"/>
  <c r="G851" i="4" s="1"/>
  <c r="H851" i="4" s="1"/>
  <c r="F806" i="4"/>
  <c r="G806" i="4" s="1"/>
  <c r="H806" i="4" s="1"/>
  <c r="F809" i="4"/>
  <c r="G809" i="4" s="1"/>
  <c r="H809" i="4" s="1"/>
  <c r="F788" i="4"/>
  <c r="G788" i="4" s="1"/>
  <c r="H788" i="4" s="1"/>
  <c r="F790" i="4"/>
  <c r="G790" i="4" s="1"/>
  <c r="H790" i="4" s="1"/>
  <c r="F792" i="4"/>
  <c r="G792" i="4" s="1"/>
  <c r="H792" i="4" s="1"/>
  <c r="F786" i="4"/>
  <c r="G786" i="4" s="1"/>
  <c r="H786" i="4" s="1"/>
  <c r="F748" i="4"/>
  <c r="G748" i="4" s="1"/>
  <c r="H748" i="4" s="1"/>
  <c r="F733" i="4"/>
  <c r="G733" i="4" s="1"/>
  <c r="H733" i="4" s="1"/>
  <c r="F717" i="4"/>
  <c r="G717" i="4" s="1"/>
  <c r="H717" i="4" s="1"/>
  <c r="F721" i="4"/>
  <c r="G721" i="4" s="1"/>
  <c r="H721" i="4" s="1"/>
  <c r="F714" i="4"/>
  <c r="G714" i="4" s="1"/>
  <c r="H714" i="4" s="1"/>
  <c r="F683" i="4"/>
  <c r="G683" i="4" s="1"/>
  <c r="H683" i="4" s="1"/>
  <c r="F679" i="4"/>
  <c r="G679" i="4" s="1"/>
  <c r="H679" i="4" s="1"/>
  <c r="F675" i="4"/>
  <c r="G675" i="4" s="1"/>
  <c r="H675" i="4" s="1"/>
  <c r="F645" i="4"/>
  <c r="G645" i="4" s="1"/>
  <c r="H645" i="4" s="1"/>
  <c r="F647" i="4"/>
  <c r="G647" i="4" s="1"/>
  <c r="H647" i="4" s="1"/>
  <c r="F650" i="4"/>
  <c r="G650" i="4" s="1"/>
  <c r="H650" i="4" s="1"/>
  <c r="F652" i="4"/>
  <c r="G652" i="4" s="1"/>
  <c r="H652" i="4" s="1"/>
  <c r="F607" i="4"/>
  <c r="G607" i="4" s="1"/>
  <c r="H607" i="4" s="1"/>
  <c r="F610" i="4"/>
  <c r="G610" i="4" s="1"/>
  <c r="H610" i="4" s="1"/>
  <c r="F604" i="4"/>
  <c r="G604" i="4" s="1"/>
  <c r="H604" i="4" s="1"/>
  <c r="F589" i="4"/>
  <c r="G589" i="4" s="1"/>
  <c r="H589" i="4" s="1"/>
  <c r="F591" i="4"/>
  <c r="G591" i="4" s="1"/>
  <c r="H591" i="4" s="1"/>
  <c r="F545" i="4"/>
  <c r="G545" i="4" s="1"/>
  <c r="H545" i="4" s="1"/>
  <c r="F552" i="4"/>
  <c r="G552" i="4" s="1"/>
  <c r="H552" i="4" s="1"/>
  <c r="F525" i="4"/>
  <c r="G525" i="4" s="1"/>
  <c r="H525" i="4" s="1"/>
  <c r="F527" i="4"/>
  <c r="G527" i="4" s="1"/>
  <c r="H527" i="4" s="1"/>
  <c r="F533" i="4"/>
  <c r="G533" i="4" s="1"/>
  <c r="H533" i="4" s="1"/>
  <c r="F522" i="4"/>
  <c r="G522" i="4" s="1"/>
  <c r="H522" i="4" s="1"/>
  <c r="F490" i="4"/>
  <c r="G490" i="4" s="1"/>
  <c r="H490" i="4" s="1"/>
  <c r="F492" i="4"/>
  <c r="G492" i="4" s="1"/>
  <c r="H492" i="4" s="1"/>
  <c r="F471" i="4"/>
  <c r="G471" i="4" s="1"/>
  <c r="H471" i="4" s="1"/>
  <c r="F475" i="4"/>
  <c r="G475" i="4" s="1"/>
  <c r="H475" i="4" s="1"/>
  <c r="F413" i="4"/>
  <c r="G413" i="4" s="1"/>
  <c r="H413" i="4" s="1"/>
  <c r="F415" i="4"/>
  <c r="G415" i="4" s="1"/>
  <c r="H415" i="4" s="1"/>
  <c r="F418" i="4"/>
  <c r="G418" i="4" s="1"/>
  <c r="H418" i="4" s="1"/>
  <c r="F421" i="4"/>
  <c r="G421" i="4" s="1"/>
  <c r="H421" i="4" s="1"/>
  <c r="F383" i="4"/>
  <c r="G383" i="4" s="1"/>
  <c r="H383" i="4" s="1"/>
  <c r="F362" i="4"/>
  <c r="G362" i="4" s="1"/>
  <c r="H362" i="4" s="1"/>
  <c r="F364" i="4"/>
  <c r="G364" i="4" s="1"/>
  <c r="H364" i="4" s="1"/>
  <c r="F366" i="4"/>
  <c r="G366" i="4" s="1"/>
  <c r="H366" i="4" s="1"/>
  <c r="F368" i="4"/>
  <c r="G368" i="4" s="1"/>
  <c r="H368" i="4" s="1"/>
  <c r="F370" i="4"/>
  <c r="G370" i="4" s="1"/>
  <c r="H370" i="4" s="1"/>
  <c r="F361" i="4"/>
  <c r="G361" i="4" s="1"/>
  <c r="H361" i="4" s="1"/>
  <c r="F303" i="4"/>
  <c r="G303" i="4" s="1"/>
  <c r="H303" i="4" s="1"/>
  <c r="F305" i="4"/>
  <c r="G305" i="4" s="1"/>
  <c r="H305" i="4" s="1"/>
  <c r="F310" i="4"/>
  <c r="G310" i="4" s="1"/>
  <c r="H310" i="4" s="1"/>
  <c r="F274" i="4"/>
  <c r="G274" i="4" s="1"/>
  <c r="H274" i="4" s="1"/>
  <c r="F257" i="4"/>
  <c r="G257" i="4" s="1"/>
  <c r="H257" i="4" s="1"/>
  <c r="F259" i="4"/>
  <c r="G259" i="4" s="1"/>
  <c r="H259" i="4" s="1"/>
  <c r="F224" i="4"/>
  <c r="G224" i="4" s="1"/>
  <c r="H224" i="4" s="1"/>
  <c r="F223" i="4"/>
  <c r="G223" i="4" s="1"/>
  <c r="H223" i="4" s="1"/>
  <c r="F207" i="4"/>
  <c r="G207" i="4" s="1"/>
  <c r="H207" i="4" s="1"/>
  <c r="F209" i="4"/>
  <c r="G209" i="4" s="1"/>
  <c r="H209" i="4" s="1"/>
  <c r="F212" i="4"/>
  <c r="G212" i="4" s="1"/>
  <c r="H212" i="4" s="1"/>
  <c r="F204" i="4"/>
  <c r="G204" i="4" s="1"/>
  <c r="H204" i="4" s="1"/>
  <c r="F162" i="4"/>
  <c r="G162" i="4" s="1"/>
  <c r="H162" i="4" s="1"/>
  <c r="F165" i="4"/>
  <c r="G165" i="4" s="1"/>
  <c r="H165" i="4" s="1"/>
  <c r="F158" i="4"/>
  <c r="G158" i="4" s="1"/>
  <c r="H158" i="4" s="1"/>
  <c r="F139" i="4"/>
  <c r="G139" i="4" s="1"/>
  <c r="H139" i="4" s="1"/>
  <c r="F146" i="4"/>
  <c r="G146" i="4" s="1"/>
  <c r="H146" i="4" s="1"/>
  <c r="F149" i="4"/>
  <c r="G149" i="4" s="1"/>
  <c r="H149" i="4" s="1"/>
  <c r="F111" i="4"/>
  <c r="G111" i="4" s="1"/>
  <c r="H111" i="4" s="1"/>
  <c r="F94" i="4"/>
  <c r="G94" i="4" s="1"/>
  <c r="H94" i="4" s="1"/>
  <c r="F97" i="4"/>
  <c r="G97" i="4" s="1"/>
  <c r="H97" i="4" s="1"/>
  <c r="F93" i="4"/>
  <c r="G93" i="4" s="1"/>
  <c r="H93" i="4" s="1"/>
  <c r="F40" i="4"/>
  <c r="G40" i="4" s="1"/>
  <c r="H40" i="4" s="1"/>
  <c r="F42" i="4"/>
  <c r="G42" i="4" s="1"/>
  <c r="H42" i="4" s="1"/>
  <c r="F14" i="4"/>
  <c r="G14" i="4" s="1"/>
  <c r="H14" i="4" s="1"/>
  <c r="F18" i="4"/>
  <c r="F22" i="4"/>
  <c r="G22" i="4" s="1"/>
  <c r="H22" i="4" s="1"/>
  <c r="F26" i="4"/>
  <c r="G26" i="4" s="1"/>
  <c r="H26" i="4" s="1"/>
  <c r="F1119" i="4"/>
  <c r="G1119" i="4" s="1"/>
  <c r="H1119" i="4" s="1"/>
  <c r="F1118" i="4"/>
  <c r="G1118" i="4" s="1"/>
  <c r="H1118" i="4" s="1"/>
  <c r="F1105" i="4"/>
  <c r="G1105" i="4" s="1"/>
  <c r="H1105" i="4" s="1"/>
  <c r="F1079" i="4"/>
  <c r="G1079" i="4" s="1"/>
  <c r="H1079" i="4" s="1"/>
  <c r="F1054" i="4"/>
  <c r="G1054" i="4" s="1"/>
  <c r="H1054" i="4" s="1"/>
  <c r="F1056" i="4"/>
  <c r="G1056" i="4" s="1"/>
  <c r="H1056" i="4" s="1"/>
  <c r="F1037" i="4"/>
  <c r="G1037" i="4" s="1"/>
  <c r="H1037" i="4" s="1"/>
  <c r="F1016" i="4"/>
  <c r="G1016" i="4" s="1"/>
  <c r="H1016" i="4" s="1"/>
  <c r="F980" i="4"/>
  <c r="G980" i="4" s="1"/>
  <c r="H980" i="4" s="1"/>
  <c r="F965" i="4"/>
  <c r="G965" i="4" s="1"/>
  <c r="H965" i="4" s="1"/>
  <c r="F961" i="4"/>
  <c r="G961" i="4" s="1"/>
  <c r="H961" i="4" s="1"/>
  <c r="F889" i="4"/>
  <c r="G889" i="4" s="1"/>
  <c r="H889" i="4" s="1"/>
  <c r="F884" i="4"/>
  <c r="G884" i="4" s="1"/>
  <c r="H884" i="4" s="1"/>
  <c r="F804" i="4"/>
  <c r="G804" i="4" s="1"/>
  <c r="H804" i="4" s="1"/>
  <c r="F787" i="4"/>
  <c r="G787" i="4" s="1"/>
  <c r="H787" i="4" s="1"/>
  <c r="F791" i="4"/>
  <c r="G791" i="4" s="1"/>
  <c r="H791" i="4" s="1"/>
  <c r="F761" i="4"/>
  <c r="G761" i="4" s="1"/>
  <c r="H761" i="4" s="1"/>
  <c r="F747" i="4"/>
  <c r="G747" i="4" s="1"/>
  <c r="H747" i="4" s="1"/>
  <c r="F745" i="4"/>
  <c r="G745" i="4" s="1"/>
  <c r="H745" i="4" s="1"/>
  <c r="F715" i="4"/>
  <c r="G715" i="4" s="1"/>
  <c r="H715" i="4" s="1"/>
  <c r="F719" i="4"/>
  <c r="G719" i="4" s="1"/>
  <c r="H719" i="4" s="1"/>
  <c r="F723" i="4"/>
  <c r="G723" i="4" s="1"/>
  <c r="H723" i="4" s="1"/>
  <c r="F684" i="4"/>
  <c r="G684" i="4" s="1"/>
  <c r="H684" i="4" s="1"/>
  <c r="F680" i="4"/>
  <c r="G680" i="4" s="1"/>
  <c r="H680" i="4" s="1"/>
  <c r="F676" i="4"/>
  <c r="G676" i="4" s="1"/>
  <c r="H676" i="4" s="1"/>
  <c r="F643" i="4"/>
  <c r="G643" i="4" s="1"/>
  <c r="H643" i="4" s="1"/>
  <c r="F646" i="4"/>
  <c r="G646" i="4" s="1"/>
  <c r="H646" i="4" s="1"/>
  <c r="F648" i="4"/>
  <c r="G648" i="4" s="1"/>
  <c r="H648" i="4" s="1"/>
  <c r="F606" i="4"/>
  <c r="G606" i="4" s="1"/>
  <c r="H606" i="4" s="1"/>
  <c r="F609" i="4"/>
  <c r="G609" i="4" s="1"/>
  <c r="H609" i="4" s="1"/>
  <c r="F612" i="4"/>
  <c r="G612" i="4" s="1"/>
  <c r="H612" i="4" s="1"/>
  <c r="F588" i="4"/>
  <c r="G588" i="4" s="1"/>
  <c r="H588" i="4" s="1"/>
  <c r="F590" i="4"/>
  <c r="G590" i="4" s="1"/>
  <c r="H590" i="4" s="1"/>
  <c r="F585" i="4"/>
  <c r="G585" i="4" s="1"/>
  <c r="H585" i="4" s="1"/>
  <c r="F546" i="4"/>
  <c r="G546" i="4" s="1"/>
  <c r="H546" i="4" s="1"/>
  <c r="F549" i="4"/>
  <c r="G549" i="4" s="1"/>
  <c r="H549" i="4" s="1"/>
  <c r="F524" i="4"/>
  <c r="G524" i="4" s="1"/>
  <c r="H524" i="4" s="1"/>
  <c r="F530" i="4"/>
  <c r="G530" i="4" s="1"/>
  <c r="H530" i="4" s="1"/>
  <c r="F532" i="4"/>
  <c r="G532" i="4" s="1"/>
  <c r="H532" i="4" s="1"/>
  <c r="F489" i="4"/>
  <c r="G489" i="4" s="1"/>
  <c r="H489" i="4" s="1"/>
  <c r="F491" i="4"/>
  <c r="G491" i="4" s="1"/>
  <c r="H491" i="4" s="1"/>
  <c r="F468" i="4"/>
  <c r="G468" i="4" s="1"/>
  <c r="H468" i="4" s="1"/>
  <c r="F472" i="4"/>
  <c r="G472" i="4" s="1"/>
  <c r="H472" i="4" s="1"/>
  <c r="F476" i="4"/>
  <c r="G476" i="4" s="1"/>
  <c r="H476" i="4" s="1"/>
  <c r="F432" i="4"/>
  <c r="G432" i="4" s="1"/>
  <c r="H432" i="4" s="1"/>
  <c r="F434" i="4"/>
  <c r="G434" i="4" s="1"/>
  <c r="H434" i="4" s="1"/>
  <c r="F436" i="4"/>
  <c r="G436" i="4" s="1"/>
  <c r="H436" i="4" s="1"/>
  <c r="F438" i="4"/>
  <c r="G438" i="4" s="1"/>
  <c r="H438" i="4" s="1"/>
  <c r="F430" i="4"/>
  <c r="G430" i="4" s="1"/>
  <c r="H430" i="4" s="1"/>
  <c r="F416" i="4"/>
  <c r="G416" i="4" s="1"/>
  <c r="H416" i="4" s="1"/>
  <c r="F381" i="4"/>
  <c r="G381" i="4" s="1"/>
  <c r="H381" i="4" s="1"/>
  <c r="F380" i="4"/>
  <c r="G380" i="4" s="1"/>
  <c r="H380" i="4" s="1"/>
  <c r="F365" i="4"/>
  <c r="G365" i="4" s="1"/>
  <c r="H365" i="4" s="1"/>
  <c r="F369" i="4"/>
  <c r="G369" i="4" s="1"/>
  <c r="H369" i="4" s="1"/>
  <c r="F306" i="4"/>
  <c r="G306" i="4" s="1"/>
  <c r="H306" i="4" s="1"/>
  <c r="F273" i="4"/>
  <c r="G273" i="4" s="1"/>
  <c r="H273" i="4" s="1"/>
  <c r="F256" i="4"/>
  <c r="G256" i="4" s="1"/>
  <c r="H256" i="4" s="1"/>
  <c r="F262" i="4"/>
  <c r="G262" i="4" s="1"/>
  <c r="H262" i="4" s="1"/>
  <c r="F254" i="4"/>
  <c r="G254" i="4" s="1"/>
  <c r="H254" i="4" s="1"/>
  <c r="F226" i="4"/>
  <c r="G226" i="4" s="1"/>
  <c r="H226" i="4" s="1"/>
  <c r="F211" i="4"/>
  <c r="G211" i="4" s="1"/>
  <c r="H211" i="4" s="1"/>
  <c r="F213" i="4"/>
  <c r="G213" i="4" s="1"/>
  <c r="H213" i="4" s="1"/>
  <c r="F160" i="4"/>
  <c r="G160" i="4" s="1"/>
  <c r="H160" i="4" s="1"/>
  <c r="F168" i="4"/>
  <c r="G168" i="4" s="1"/>
  <c r="H168" i="4" s="1"/>
  <c r="F170" i="4"/>
  <c r="G170" i="4" s="1"/>
  <c r="H170" i="4" s="1"/>
  <c r="F142" i="4"/>
  <c r="G142" i="4" s="1"/>
  <c r="H142" i="4" s="1"/>
  <c r="F145" i="4"/>
  <c r="G145" i="4" s="1"/>
  <c r="H145" i="4" s="1"/>
  <c r="F147" i="4"/>
  <c r="G147" i="4" s="1"/>
  <c r="H147" i="4" s="1"/>
  <c r="F109" i="4"/>
  <c r="G109" i="4" s="1"/>
  <c r="H109" i="4" s="1"/>
  <c r="F107" i="4"/>
  <c r="G107" i="4" s="1"/>
  <c r="H107" i="4" s="1"/>
  <c r="F98" i="4"/>
  <c r="G98" i="4" s="1"/>
  <c r="H98" i="4" s="1"/>
  <c r="F41" i="4"/>
  <c r="G41" i="4" s="1"/>
  <c r="H41" i="4" s="1"/>
  <c r="F43" i="4"/>
  <c r="G43" i="4" s="1"/>
  <c r="H43" i="4" s="1"/>
  <c r="F13" i="4"/>
  <c r="G13" i="4" s="1"/>
  <c r="H13" i="4" s="1"/>
  <c r="F15" i="4"/>
  <c r="G15" i="4" s="1"/>
  <c r="H15" i="4" s="1"/>
  <c r="F17" i="4"/>
  <c r="G17" i="4" s="1"/>
  <c r="H17" i="4" s="1"/>
  <c r="F19" i="4"/>
  <c r="F21" i="4"/>
  <c r="G21" i="4" s="1"/>
  <c r="H21" i="4" s="1"/>
  <c r="F23" i="4"/>
  <c r="G23" i="4" s="1"/>
  <c r="H23" i="4" s="1"/>
  <c r="F25" i="4"/>
  <c r="G25" i="4" s="1"/>
  <c r="H25" i="4" s="1"/>
  <c r="F27" i="4"/>
  <c r="G27" i="4" s="1"/>
  <c r="H27" i="4" s="1"/>
  <c r="F1120" i="4"/>
  <c r="G1120" i="4" s="1"/>
  <c r="H1120" i="4" s="1"/>
  <c r="F1108" i="4"/>
  <c r="G1108" i="4" s="1"/>
  <c r="H1108" i="4" s="1"/>
  <c r="F1096" i="4"/>
  <c r="G1096" i="4" s="1"/>
  <c r="H1096" i="4" s="1"/>
  <c r="F1080" i="4"/>
  <c r="G1080" i="4" s="1"/>
  <c r="H1080" i="4" s="1"/>
  <c r="F1055" i="4"/>
  <c r="G1055" i="4" s="1"/>
  <c r="H1055" i="4" s="1"/>
  <c r="F1039" i="4"/>
  <c r="G1039" i="4" s="1"/>
  <c r="H1039" i="4" s="1"/>
  <c r="F1042" i="4"/>
  <c r="G1042" i="4" s="1"/>
  <c r="H1042" i="4" s="1"/>
  <c r="F978" i="4"/>
  <c r="G978" i="4" s="1"/>
  <c r="H978" i="4" s="1"/>
  <c r="F963" i="4"/>
  <c r="G963" i="4" s="1"/>
  <c r="H963" i="4" s="1"/>
  <c r="F966" i="4"/>
  <c r="G966" i="4" s="1"/>
  <c r="H966" i="4" s="1"/>
  <c r="F903" i="4"/>
  <c r="G903" i="4" s="1"/>
  <c r="H903" i="4" s="1"/>
  <c r="F905" i="4"/>
  <c r="G905" i="4" s="1"/>
  <c r="H905" i="4" s="1"/>
  <c r="F885" i="4"/>
  <c r="G885" i="4" s="1"/>
  <c r="H885" i="4" s="1"/>
  <c r="F887" i="4"/>
  <c r="G887" i="4" s="1"/>
  <c r="H887" i="4" s="1"/>
  <c r="F890" i="4"/>
  <c r="G890" i="4" s="1"/>
  <c r="H890" i="4" s="1"/>
  <c r="F836" i="4"/>
  <c r="G836" i="4" s="1"/>
  <c r="H836" i="4" s="1"/>
  <c r="F838" i="4"/>
  <c r="G838" i="4" s="1"/>
  <c r="H838" i="4" s="1"/>
  <c r="F840" i="4"/>
  <c r="G840" i="4" s="1"/>
  <c r="H840" i="4" s="1"/>
  <c r="F834" i="4"/>
  <c r="G834" i="4" s="1"/>
  <c r="H834" i="4" s="1"/>
  <c r="F805" i="4"/>
  <c r="G805" i="4" s="1"/>
  <c r="H805" i="4" s="1"/>
  <c r="F807" i="4"/>
  <c r="G807" i="4" s="1"/>
  <c r="H807" i="4" s="1"/>
  <c r="F803" i="4"/>
  <c r="G803" i="4" s="1"/>
  <c r="H803" i="4" s="1"/>
  <c r="F789" i="4"/>
  <c r="G789" i="4" s="1"/>
  <c r="H789" i="4" s="1"/>
  <c r="F793" i="4"/>
  <c r="G793" i="4" s="1"/>
  <c r="H793" i="4" s="1"/>
  <c r="F760" i="4"/>
  <c r="G760" i="4" s="1"/>
  <c r="H760" i="4" s="1"/>
  <c r="F762" i="4"/>
  <c r="G762" i="4" s="1"/>
  <c r="H762" i="4" s="1"/>
  <c r="F746" i="4"/>
  <c r="G746" i="4" s="1"/>
  <c r="H746" i="4" s="1"/>
  <c r="F749" i="4"/>
  <c r="G749" i="4" s="1"/>
  <c r="H749" i="4" s="1"/>
  <c r="F732" i="4"/>
  <c r="G732" i="4" s="1"/>
  <c r="H732" i="4" s="1"/>
  <c r="F718" i="4"/>
  <c r="G718" i="4" s="1"/>
  <c r="H718" i="4" s="1"/>
  <c r="F722" i="4"/>
  <c r="G722" i="4" s="1"/>
  <c r="H722" i="4" s="1"/>
  <c r="F681" i="4"/>
  <c r="G681" i="4" s="1"/>
  <c r="H681" i="4" s="1"/>
  <c r="F677" i="4"/>
  <c r="G677" i="4" s="1"/>
  <c r="H677" i="4" s="1"/>
  <c r="F642" i="4"/>
  <c r="G642" i="4" s="1"/>
  <c r="H642" i="4" s="1"/>
  <c r="F644" i="4"/>
  <c r="G644" i="4" s="1"/>
  <c r="H644" i="4" s="1"/>
  <c r="F653" i="4"/>
  <c r="G653" i="4" s="1"/>
  <c r="H653" i="4" s="1"/>
  <c r="F605" i="4"/>
  <c r="G605" i="4" s="1"/>
  <c r="H605" i="4" s="1"/>
  <c r="F608" i="4"/>
  <c r="G608" i="4" s="1"/>
  <c r="H608" i="4" s="1"/>
  <c r="F587" i="4"/>
  <c r="G587" i="4" s="1"/>
  <c r="H587" i="4" s="1"/>
  <c r="F593" i="4"/>
  <c r="G593" i="4" s="1"/>
  <c r="H593" i="4" s="1"/>
  <c r="F595" i="4"/>
  <c r="G595" i="4" s="1"/>
  <c r="H595" i="4" s="1"/>
  <c r="F547" i="4"/>
  <c r="G547" i="4" s="1"/>
  <c r="H547" i="4" s="1"/>
  <c r="F550" i="4"/>
  <c r="G550" i="4" s="1"/>
  <c r="H550" i="4" s="1"/>
  <c r="F553" i="4"/>
  <c r="G553" i="4" s="1"/>
  <c r="H553" i="4" s="1"/>
  <c r="F523" i="4"/>
  <c r="G523" i="4" s="1"/>
  <c r="H523" i="4" s="1"/>
  <c r="F529" i="4"/>
  <c r="G529" i="4" s="1"/>
  <c r="H529" i="4" s="1"/>
  <c r="F531" i="4"/>
  <c r="G531" i="4" s="1"/>
  <c r="H531" i="4" s="1"/>
  <c r="F488" i="4"/>
  <c r="G488" i="4" s="1"/>
  <c r="H488" i="4" s="1"/>
  <c r="F494" i="4"/>
  <c r="G494" i="4" s="1"/>
  <c r="H494" i="4" s="1"/>
  <c r="F486" i="4"/>
  <c r="G486" i="4" s="1"/>
  <c r="H486" i="4" s="1"/>
  <c r="F470" i="4"/>
  <c r="G470" i="4" s="1"/>
  <c r="H470" i="4" s="1"/>
  <c r="F474" i="4"/>
  <c r="G474" i="4" s="1"/>
  <c r="H474" i="4" s="1"/>
  <c r="F431" i="4"/>
  <c r="G431" i="4" s="1"/>
  <c r="H431" i="4" s="1"/>
  <c r="F435" i="4"/>
  <c r="G435" i="4" s="1"/>
  <c r="H435" i="4" s="1"/>
  <c r="F439" i="4"/>
  <c r="G439" i="4" s="1"/>
  <c r="H439" i="4" s="1"/>
  <c r="F414" i="4"/>
  <c r="G414" i="4" s="1"/>
  <c r="H414" i="4" s="1"/>
  <c r="F417" i="4"/>
  <c r="G417" i="4" s="1"/>
  <c r="H417" i="4" s="1"/>
  <c r="F419" i="4"/>
  <c r="G419" i="4" s="1"/>
  <c r="H419" i="4" s="1"/>
  <c r="F412" i="4"/>
  <c r="G412" i="4" s="1"/>
  <c r="H412" i="4" s="1"/>
  <c r="F382" i="4"/>
  <c r="G382" i="4" s="1"/>
  <c r="H382" i="4" s="1"/>
  <c r="F321" i="4"/>
  <c r="G321" i="4" s="1"/>
  <c r="H321" i="4" s="1"/>
  <c r="F302" i="4"/>
  <c r="G302" i="4" s="1"/>
  <c r="H302" i="4" s="1"/>
  <c r="F308" i="4"/>
  <c r="G308" i="4" s="1"/>
  <c r="H308" i="4" s="1"/>
  <c r="F301" i="4"/>
  <c r="G301" i="4" s="1"/>
  <c r="H301" i="4" s="1"/>
  <c r="F255" i="4"/>
  <c r="G255" i="4" s="1"/>
  <c r="H255" i="4" s="1"/>
  <c r="F261" i="4"/>
  <c r="G261" i="4" s="1"/>
  <c r="H261" i="4" s="1"/>
  <c r="F263" i="4"/>
  <c r="G263" i="4" s="1"/>
  <c r="H263" i="4" s="1"/>
  <c r="F206" i="4"/>
  <c r="G206" i="4" s="1"/>
  <c r="H206" i="4" s="1"/>
  <c r="F164" i="4"/>
  <c r="G164" i="4" s="1"/>
  <c r="H164" i="4" s="1"/>
  <c r="F166" i="4"/>
  <c r="G166" i="4" s="1"/>
  <c r="H166" i="4" s="1"/>
  <c r="F171" i="4"/>
  <c r="G171" i="4" s="1"/>
  <c r="H171" i="4" s="1"/>
  <c r="F137" i="4"/>
  <c r="G137" i="4" s="1"/>
  <c r="H137" i="4" s="1"/>
  <c r="F141" i="4"/>
  <c r="G141" i="4" s="1"/>
  <c r="H141" i="4" s="1"/>
  <c r="F143" i="4"/>
  <c r="G143" i="4" s="1"/>
  <c r="H143" i="4" s="1"/>
  <c r="F148" i="4"/>
  <c r="G148" i="4" s="1"/>
  <c r="H148" i="4" s="1"/>
  <c r="F108" i="4"/>
  <c r="G108" i="4" s="1"/>
  <c r="H108" i="4" s="1"/>
  <c r="F112" i="4"/>
  <c r="G112" i="4" s="1"/>
  <c r="H112" i="4" s="1"/>
  <c r="F96" i="4"/>
  <c r="G96" i="4" s="1"/>
  <c r="H96" i="4" s="1"/>
  <c r="F38" i="4"/>
  <c r="G38" i="4" s="1"/>
  <c r="H38" i="4" s="1"/>
  <c r="F44" i="4"/>
  <c r="G44" i="4" s="1"/>
  <c r="H44" i="4" s="1"/>
  <c r="F12" i="4"/>
  <c r="G12" i="4" s="1"/>
  <c r="H12" i="4" s="1"/>
  <c r="F16" i="4"/>
  <c r="G16" i="4" s="1"/>
  <c r="H16" i="4" s="1"/>
  <c r="F20" i="4"/>
  <c r="G20" i="4" s="1"/>
  <c r="H20" i="4" s="1"/>
  <c r="F24" i="4"/>
  <c r="G24" i="4" s="1"/>
  <c r="H24" i="4" s="1"/>
  <c r="F11" i="4"/>
  <c r="G11" i="4" s="1"/>
  <c r="F980" i="12"/>
  <c r="G980" i="12" s="1"/>
  <c r="H980" i="12" s="1"/>
  <c r="F989" i="12"/>
  <c r="G989" i="12" s="1"/>
  <c r="H989" i="12" s="1"/>
  <c r="F993" i="12"/>
  <c r="G993" i="12" s="1"/>
  <c r="H993" i="12" s="1"/>
  <c r="F996" i="12"/>
  <c r="G996" i="12" s="1"/>
  <c r="H996" i="12" s="1"/>
  <c r="F1002" i="12"/>
  <c r="G1002" i="12" s="1"/>
  <c r="H1002" i="12" s="1"/>
  <c r="F1010" i="12"/>
  <c r="G1010" i="12" s="1"/>
  <c r="H1010" i="12" s="1"/>
  <c r="F1014" i="12"/>
  <c r="G1014" i="12" s="1"/>
  <c r="H1014" i="12" s="1"/>
  <c r="F979" i="12"/>
  <c r="G979" i="12" s="1"/>
  <c r="H979" i="12" s="1"/>
  <c r="F931" i="12"/>
  <c r="G931" i="12" s="1"/>
  <c r="H931" i="12" s="1"/>
  <c r="F833" i="12"/>
  <c r="G833" i="12" s="1"/>
  <c r="H833" i="12" s="1"/>
  <c r="F835" i="12"/>
  <c r="G835" i="12" s="1"/>
  <c r="H835" i="12" s="1"/>
  <c r="F841" i="12"/>
  <c r="G841" i="12" s="1"/>
  <c r="H841" i="12" s="1"/>
  <c r="F843" i="12"/>
  <c r="G843" i="12" s="1"/>
  <c r="H843" i="12" s="1"/>
  <c r="F805" i="12"/>
  <c r="G805" i="12" s="1"/>
  <c r="H805" i="12" s="1"/>
  <c r="F779" i="12"/>
  <c r="G779" i="12" s="1"/>
  <c r="H779" i="12" s="1"/>
  <c r="F753" i="12"/>
  <c r="G753" i="12" s="1"/>
  <c r="H753" i="12" s="1"/>
  <c r="F694" i="12"/>
  <c r="G694" i="12" s="1"/>
  <c r="H694" i="12" s="1"/>
  <c r="F697" i="12"/>
  <c r="G697" i="12" s="1"/>
  <c r="H697" i="12" s="1"/>
  <c r="F703" i="12"/>
  <c r="G703" i="12" s="1"/>
  <c r="H703" i="12" s="1"/>
  <c r="F705" i="12"/>
  <c r="G705" i="12" s="1"/>
  <c r="H705" i="12" s="1"/>
  <c r="F709" i="12"/>
  <c r="G709" i="12" s="1"/>
  <c r="H709" i="12" s="1"/>
  <c r="F640" i="12"/>
  <c r="G640" i="12" s="1"/>
  <c r="H640" i="12" s="1"/>
  <c r="F646" i="12"/>
  <c r="G646" i="12" s="1"/>
  <c r="H646" i="12" s="1"/>
  <c r="F649" i="12"/>
  <c r="G649" i="12" s="1"/>
  <c r="H649" i="12" s="1"/>
  <c r="F651" i="12"/>
  <c r="G651" i="12" s="1"/>
  <c r="H651" i="12" s="1"/>
  <c r="F595" i="12"/>
  <c r="G595" i="12" s="1"/>
  <c r="H595" i="12" s="1"/>
  <c r="F599" i="12"/>
  <c r="G599" i="12" s="1"/>
  <c r="H599" i="12" s="1"/>
  <c r="F603" i="12"/>
  <c r="G603" i="12" s="1"/>
  <c r="H603" i="12" s="1"/>
  <c r="F573" i="12"/>
  <c r="G573" i="12" s="1"/>
  <c r="H573" i="12" s="1"/>
  <c r="F527" i="12"/>
  <c r="G527" i="12" s="1"/>
  <c r="H527" i="12" s="1"/>
  <c r="F500" i="12"/>
  <c r="G500" i="12" s="1"/>
  <c r="H500" i="12" s="1"/>
  <c r="F495" i="12"/>
  <c r="G495" i="12" s="1"/>
  <c r="H495" i="12" s="1"/>
  <c r="F472" i="12"/>
  <c r="G472" i="12" s="1"/>
  <c r="H472" i="12" s="1"/>
  <c r="F443" i="12"/>
  <c r="G443" i="12" s="1"/>
  <c r="H443" i="12" s="1"/>
  <c r="F441" i="12"/>
  <c r="G441" i="12" s="1"/>
  <c r="H441" i="12" s="1"/>
  <c r="F342" i="12"/>
  <c r="G342" i="12" s="1"/>
  <c r="H342" i="12" s="1"/>
  <c r="F344" i="12"/>
  <c r="G344" i="12" s="1"/>
  <c r="H344" i="12" s="1"/>
  <c r="F347" i="12"/>
  <c r="G347" i="12" s="1"/>
  <c r="H347" i="12" s="1"/>
  <c r="F353" i="12"/>
  <c r="G353" i="12" s="1"/>
  <c r="H353" i="12" s="1"/>
  <c r="F359" i="12"/>
  <c r="G359" i="12" s="1"/>
  <c r="H359" i="12" s="1"/>
  <c r="F361" i="12"/>
  <c r="G361" i="12" s="1"/>
  <c r="H361" i="12" s="1"/>
  <c r="F364" i="12"/>
  <c r="G364" i="12" s="1"/>
  <c r="H364" i="12" s="1"/>
  <c r="F370" i="12"/>
  <c r="G370" i="12" s="1"/>
  <c r="H370" i="12" s="1"/>
  <c r="F377" i="12"/>
  <c r="G377" i="12" s="1"/>
  <c r="H377" i="12" s="1"/>
  <c r="F379" i="12"/>
  <c r="G379" i="12" s="1"/>
  <c r="H379" i="12" s="1"/>
  <c r="F225" i="12"/>
  <c r="G225" i="12" s="1"/>
  <c r="H225" i="12" s="1"/>
  <c r="F228" i="12"/>
  <c r="G228" i="12" s="1"/>
  <c r="H228" i="12" s="1"/>
  <c r="F238" i="12"/>
  <c r="G238" i="12" s="1"/>
  <c r="H238" i="12" s="1"/>
  <c r="F244" i="12"/>
  <c r="G244" i="12" s="1"/>
  <c r="H244" i="12" s="1"/>
  <c r="F247" i="12"/>
  <c r="G247" i="12" s="1"/>
  <c r="H247" i="12" s="1"/>
  <c r="F251" i="12"/>
  <c r="G251" i="12" s="1"/>
  <c r="H251" i="12" s="1"/>
  <c r="F261" i="12"/>
  <c r="G261" i="12" s="1"/>
  <c r="H261" i="12" s="1"/>
  <c r="F266" i="12"/>
  <c r="G266" i="12" s="1"/>
  <c r="H266" i="12" s="1"/>
  <c r="F272" i="12"/>
  <c r="G272" i="12" s="1"/>
  <c r="H272" i="12" s="1"/>
  <c r="F93" i="12"/>
  <c r="G93" i="12" s="1"/>
  <c r="H93" i="12" s="1"/>
  <c r="F97" i="12"/>
  <c r="G97" i="12" s="1"/>
  <c r="H97" i="12" s="1"/>
  <c r="F101" i="12"/>
  <c r="G101" i="12" s="1"/>
  <c r="H101" i="12" s="1"/>
  <c r="F105" i="12"/>
  <c r="G105" i="12" s="1"/>
  <c r="H105" i="12" s="1"/>
  <c r="F109" i="12"/>
  <c r="G109" i="12" s="1"/>
  <c r="H109" i="12" s="1"/>
  <c r="F113" i="12"/>
  <c r="G113" i="12" s="1"/>
  <c r="H113" i="12" s="1"/>
  <c r="F115" i="12"/>
  <c r="G115" i="12" s="1"/>
  <c r="H115" i="12" s="1"/>
  <c r="F121" i="12"/>
  <c r="G121" i="12" s="1"/>
  <c r="H121" i="12" s="1"/>
  <c r="F127" i="12"/>
  <c r="G127" i="12" s="1"/>
  <c r="H127" i="12" s="1"/>
  <c r="F130" i="12"/>
  <c r="G130" i="12" s="1"/>
  <c r="H130" i="12" s="1"/>
  <c r="F132" i="12"/>
  <c r="G132" i="12" s="1"/>
  <c r="H132" i="12" s="1"/>
  <c r="F139" i="12"/>
  <c r="G139" i="12" s="1"/>
  <c r="H139" i="12" s="1"/>
  <c r="F146" i="12"/>
  <c r="G146" i="12" s="1"/>
  <c r="H146" i="12" s="1"/>
  <c r="F57" i="12"/>
  <c r="G57" i="12" s="1"/>
  <c r="H57" i="12" s="1"/>
  <c r="F61" i="12"/>
  <c r="G61" i="12" s="1"/>
  <c r="H61" i="12" s="1"/>
  <c r="F54" i="12"/>
  <c r="G54" i="12" s="1"/>
  <c r="H54" i="12" s="1"/>
  <c r="F13" i="12"/>
  <c r="G13" i="12" s="1"/>
  <c r="H13" i="12" s="1"/>
  <c r="F19" i="12"/>
  <c r="G19" i="12" s="1"/>
  <c r="H19" i="12" s="1"/>
  <c r="F24" i="12"/>
  <c r="G24" i="12" s="1"/>
  <c r="H24" i="12" s="1"/>
  <c r="F11" i="12"/>
  <c r="F1074" i="12"/>
  <c r="G1074" i="12" s="1"/>
  <c r="H1074" i="12" s="1"/>
  <c r="F984" i="12"/>
  <c r="G984" i="12" s="1"/>
  <c r="H984" i="12" s="1"/>
  <c r="F987" i="12"/>
  <c r="G987" i="12" s="1"/>
  <c r="H987" i="12" s="1"/>
  <c r="F991" i="12"/>
  <c r="G991" i="12" s="1"/>
  <c r="H991" i="12" s="1"/>
  <c r="F997" i="12"/>
  <c r="G997" i="12" s="1"/>
  <c r="H997" i="12" s="1"/>
  <c r="F1004" i="12"/>
  <c r="G1004" i="12" s="1"/>
  <c r="H1004" i="12" s="1"/>
  <c r="F1009" i="12"/>
  <c r="G1009" i="12" s="1"/>
  <c r="H1009" i="12" s="1"/>
  <c r="F1012" i="12"/>
  <c r="G1012" i="12" s="1"/>
  <c r="H1012" i="12" s="1"/>
  <c r="F956" i="12"/>
  <c r="G956" i="12" s="1"/>
  <c r="H956" i="12" s="1"/>
  <c r="F932" i="12"/>
  <c r="G932" i="12" s="1"/>
  <c r="H932" i="12" s="1"/>
  <c r="F909" i="12"/>
  <c r="G909" i="12" s="1"/>
  <c r="H909" i="12" s="1"/>
  <c r="F884" i="12"/>
  <c r="G884" i="12" s="1"/>
  <c r="H884" i="12" s="1"/>
  <c r="F834" i="12"/>
  <c r="G834" i="12" s="1"/>
  <c r="H834" i="12" s="1"/>
  <c r="F836" i="12"/>
  <c r="G836" i="12" s="1"/>
  <c r="H836" i="12" s="1"/>
  <c r="F842" i="12"/>
  <c r="G842" i="12" s="1"/>
  <c r="H842" i="12" s="1"/>
  <c r="F844" i="12"/>
  <c r="G844" i="12" s="1"/>
  <c r="H844" i="12" s="1"/>
  <c r="F804" i="12"/>
  <c r="G804" i="12" s="1"/>
  <c r="H804" i="12" s="1"/>
  <c r="F806" i="12"/>
  <c r="G806" i="12" s="1"/>
  <c r="H806" i="12" s="1"/>
  <c r="F778" i="12"/>
  <c r="G778" i="12" s="1"/>
  <c r="H778" i="12" s="1"/>
  <c r="F752" i="12"/>
  <c r="G752" i="12" s="1"/>
  <c r="H752" i="12" s="1"/>
  <c r="F693" i="12"/>
  <c r="G693" i="12" s="1"/>
  <c r="H693" i="12" s="1"/>
  <c r="F695" i="12"/>
  <c r="G695" i="12" s="1"/>
  <c r="H695" i="12" s="1"/>
  <c r="F702" i="12"/>
  <c r="G702" i="12" s="1"/>
  <c r="H702" i="12" s="1"/>
  <c r="F704" i="12"/>
  <c r="G704" i="12" s="1"/>
  <c r="H704" i="12" s="1"/>
  <c r="F708" i="12"/>
  <c r="G708" i="12" s="1"/>
  <c r="H708" i="12" s="1"/>
  <c r="F636" i="12"/>
  <c r="G636" i="12" s="1"/>
  <c r="H636" i="12" s="1"/>
  <c r="F642" i="12"/>
  <c r="G642" i="12" s="1"/>
  <c r="H642" i="12" s="1"/>
  <c r="F645" i="12"/>
  <c r="G645" i="12" s="1"/>
  <c r="H645" i="12" s="1"/>
  <c r="F647" i="12"/>
  <c r="G647" i="12" s="1"/>
  <c r="H647" i="12" s="1"/>
  <c r="F652" i="12"/>
  <c r="G652" i="12" s="1"/>
  <c r="H652" i="12" s="1"/>
  <c r="F593" i="12"/>
  <c r="G593" i="12" s="1"/>
  <c r="H593" i="12" s="1"/>
  <c r="F597" i="12"/>
  <c r="G597" i="12" s="1"/>
  <c r="H597" i="12" s="1"/>
  <c r="F601" i="12"/>
  <c r="G601" i="12" s="1"/>
  <c r="H601" i="12" s="1"/>
  <c r="F591" i="12"/>
  <c r="G591" i="12" s="1"/>
  <c r="H591" i="12" s="1"/>
  <c r="F529" i="12"/>
  <c r="G529" i="12" s="1"/>
  <c r="H529" i="12" s="1"/>
  <c r="F498" i="12"/>
  <c r="G498" i="12" s="1"/>
  <c r="H498" i="12" s="1"/>
  <c r="F473" i="12"/>
  <c r="G473" i="12" s="1"/>
  <c r="H473" i="12" s="1"/>
  <c r="F442" i="12"/>
  <c r="G442" i="12" s="1"/>
  <c r="H442" i="12" s="1"/>
  <c r="F444" i="12"/>
  <c r="G444" i="12" s="1"/>
  <c r="H444" i="12" s="1"/>
  <c r="F446" i="12"/>
  <c r="G446" i="12" s="1"/>
  <c r="H446" i="12" s="1"/>
  <c r="F341" i="12"/>
  <c r="G341" i="12" s="1"/>
  <c r="H341" i="12" s="1"/>
  <c r="F346" i="12"/>
  <c r="G346" i="12" s="1"/>
  <c r="H346" i="12" s="1"/>
  <c r="F348" i="12"/>
  <c r="G348" i="12" s="1"/>
  <c r="H348" i="12" s="1"/>
  <c r="F351" i="12"/>
  <c r="G351" i="12" s="1"/>
  <c r="H351" i="12" s="1"/>
  <c r="F358" i="12"/>
  <c r="G358" i="12" s="1"/>
  <c r="H358" i="12" s="1"/>
  <c r="F363" i="12"/>
  <c r="G363" i="12" s="1"/>
  <c r="H363" i="12" s="1"/>
  <c r="F365" i="12"/>
  <c r="G365" i="12" s="1"/>
  <c r="H365" i="12" s="1"/>
  <c r="F368" i="12"/>
  <c r="G368" i="12" s="1"/>
  <c r="H368" i="12" s="1"/>
  <c r="F376" i="12"/>
  <c r="G376" i="12" s="1"/>
  <c r="H376" i="12" s="1"/>
  <c r="F223" i="12"/>
  <c r="G223" i="12" s="1"/>
  <c r="H223" i="12" s="1"/>
  <c r="F234" i="12"/>
  <c r="G234" i="12" s="1"/>
  <c r="H234" i="12" s="1"/>
  <c r="F236" i="12"/>
  <c r="G236" i="12" s="1"/>
  <c r="H236" i="12" s="1"/>
  <c r="F243" i="12"/>
  <c r="G243" i="12" s="1"/>
  <c r="H243" i="12" s="1"/>
  <c r="F249" i="12"/>
  <c r="G249" i="12" s="1"/>
  <c r="H249" i="12" s="1"/>
  <c r="F255" i="12"/>
  <c r="G255" i="12" s="1"/>
  <c r="H255" i="12" s="1"/>
  <c r="F258" i="12"/>
  <c r="G258" i="12" s="1"/>
  <c r="H258" i="12" s="1"/>
  <c r="F265" i="12"/>
  <c r="G265" i="12" s="1"/>
  <c r="H265" i="12" s="1"/>
  <c r="F90" i="12"/>
  <c r="G90" i="12" s="1"/>
  <c r="H90" i="12" s="1"/>
  <c r="F94" i="12"/>
  <c r="G94" i="12" s="1"/>
  <c r="H94" i="12" s="1"/>
  <c r="F98" i="12"/>
  <c r="G98" i="12" s="1"/>
  <c r="H98" i="12" s="1"/>
  <c r="F102" i="12"/>
  <c r="G102" i="12" s="1"/>
  <c r="H102" i="12" s="1"/>
  <c r="F106" i="12"/>
  <c r="G106" i="12" s="1"/>
  <c r="H106" i="12" s="1"/>
  <c r="F110" i="12"/>
  <c r="G110" i="12" s="1"/>
  <c r="H110" i="12" s="1"/>
  <c r="F114" i="12"/>
  <c r="G114" i="12" s="1"/>
  <c r="H114" i="12" s="1"/>
  <c r="F117" i="12"/>
  <c r="G117" i="12" s="1"/>
  <c r="H117" i="12" s="1"/>
  <c r="F119" i="12"/>
  <c r="G119" i="12" s="1"/>
  <c r="H119" i="12" s="1"/>
  <c r="F125" i="12"/>
  <c r="G125" i="12" s="1"/>
  <c r="H125" i="12" s="1"/>
  <c r="F131" i="12"/>
  <c r="G131" i="12" s="1"/>
  <c r="H131" i="12" s="1"/>
  <c r="F135" i="12"/>
  <c r="G135" i="12" s="1"/>
  <c r="H135" i="12" s="1"/>
  <c r="F137" i="12"/>
  <c r="G137" i="12" s="1"/>
  <c r="H137" i="12" s="1"/>
  <c r="F144" i="12"/>
  <c r="G144" i="12" s="1"/>
  <c r="H144" i="12" s="1"/>
  <c r="F63" i="12"/>
  <c r="G63" i="12" s="1"/>
  <c r="H63" i="12" s="1"/>
  <c r="F15" i="12"/>
  <c r="G15" i="12" s="1"/>
  <c r="H15" i="12" s="1"/>
  <c r="F20" i="12"/>
  <c r="G20" i="12" s="1"/>
  <c r="H20" i="12" s="1"/>
  <c r="F22" i="12"/>
  <c r="G22" i="12" s="1"/>
  <c r="H22" i="12" s="1"/>
  <c r="F1094" i="12"/>
  <c r="G1094" i="12" s="1"/>
  <c r="H1094" i="12" s="1"/>
  <c r="F981" i="12"/>
  <c r="G981" i="12" s="1"/>
  <c r="H981" i="12" s="1"/>
  <c r="F985" i="12"/>
  <c r="G985" i="12" s="1"/>
  <c r="H985" i="12" s="1"/>
  <c r="F992" i="12"/>
  <c r="G992" i="12" s="1"/>
  <c r="H992" i="12" s="1"/>
  <c r="F1000" i="12"/>
  <c r="G1000" i="12" s="1"/>
  <c r="H1000" i="12" s="1"/>
  <c r="F1003" i="12"/>
  <c r="G1003" i="12" s="1"/>
  <c r="H1003" i="12" s="1"/>
  <c r="F1006" i="12"/>
  <c r="G1006" i="12" s="1"/>
  <c r="H1006" i="12" s="1"/>
  <c r="F1013" i="12"/>
  <c r="G1013" i="12" s="1"/>
  <c r="H1013" i="12" s="1"/>
  <c r="F955" i="12"/>
  <c r="G955" i="12" s="1"/>
  <c r="H955" i="12" s="1"/>
  <c r="F953" i="12"/>
  <c r="G953" i="12" s="1"/>
  <c r="H953" i="12" s="1"/>
  <c r="F933" i="12"/>
  <c r="G933" i="12" s="1"/>
  <c r="H933" i="12" s="1"/>
  <c r="F907" i="12"/>
  <c r="G907" i="12" s="1"/>
  <c r="H907" i="12" s="1"/>
  <c r="F885" i="12"/>
  <c r="G885" i="12" s="1"/>
  <c r="H885" i="12" s="1"/>
  <c r="F829" i="12"/>
  <c r="G829" i="12" s="1"/>
  <c r="H829" i="12" s="1"/>
  <c r="F831" i="12"/>
  <c r="G831" i="12" s="1"/>
  <c r="H831" i="12" s="1"/>
  <c r="F837" i="12"/>
  <c r="G837" i="12" s="1"/>
  <c r="H837" i="12" s="1"/>
  <c r="F839" i="12"/>
  <c r="G839" i="12" s="1"/>
  <c r="H839" i="12" s="1"/>
  <c r="F845" i="12"/>
  <c r="G845" i="12" s="1"/>
  <c r="H845" i="12" s="1"/>
  <c r="F828" i="12"/>
  <c r="G828" i="12" s="1"/>
  <c r="H828" i="12" s="1"/>
  <c r="F777" i="12"/>
  <c r="G777" i="12" s="1"/>
  <c r="H777" i="12" s="1"/>
  <c r="F780" i="12"/>
  <c r="G780" i="12" s="1"/>
  <c r="H780" i="12" s="1"/>
  <c r="F751" i="12"/>
  <c r="G751" i="12" s="1"/>
  <c r="H751" i="12" s="1"/>
  <c r="F754" i="12"/>
  <c r="G754" i="12" s="1"/>
  <c r="H754" i="12" s="1"/>
  <c r="F692" i="12"/>
  <c r="G692" i="12" s="1"/>
  <c r="H692" i="12" s="1"/>
  <c r="F699" i="12"/>
  <c r="G699" i="12" s="1"/>
  <c r="H699" i="12" s="1"/>
  <c r="F701" i="12"/>
  <c r="G701" i="12" s="1"/>
  <c r="H701" i="12" s="1"/>
  <c r="F707" i="12"/>
  <c r="G707" i="12" s="1"/>
  <c r="H707" i="12" s="1"/>
  <c r="F711" i="12"/>
  <c r="G711" i="12" s="1"/>
  <c r="H711" i="12" s="1"/>
  <c r="F691" i="12"/>
  <c r="G691" i="12" s="1"/>
  <c r="H691" i="12" s="1"/>
  <c r="F638" i="12"/>
  <c r="G638" i="12" s="1"/>
  <c r="H638" i="12" s="1"/>
  <c r="F641" i="12"/>
  <c r="G641" i="12" s="1"/>
  <c r="H641" i="12" s="1"/>
  <c r="F643" i="12"/>
  <c r="G643" i="12" s="1"/>
  <c r="H643" i="12" s="1"/>
  <c r="F648" i="12"/>
  <c r="G648" i="12" s="1"/>
  <c r="H648" i="12" s="1"/>
  <c r="F654" i="12"/>
  <c r="G654" i="12" s="1"/>
  <c r="H654" i="12" s="1"/>
  <c r="F592" i="12"/>
  <c r="G592" i="12" s="1"/>
  <c r="H592" i="12" s="1"/>
  <c r="F596" i="12"/>
  <c r="G596" i="12" s="1"/>
  <c r="H596" i="12" s="1"/>
  <c r="F600" i="12"/>
  <c r="G600" i="12" s="1"/>
  <c r="H600" i="12" s="1"/>
  <c r="F604" i="12"/>
  <c r="G604" i="12" s="1"/>
  <c r="H604" i="12" s="1"/>
  <c r="F551" i="12"/>
  <c r="G551" i="12" s="1"/>
  <c r="H551" i="12" s="1"/>
  <c r="F549" i="12"/>
  <c r="G549" i="12" s="1"/>
  <c r="H549" i="12" s="1"/>
  <c r="F497" i="12"/>
  <c r="G497" i="12" s="1"/>
  <c r="H497" i="12" s="1"/>
  <c r="F502" i="12"/>
  <c r="G502" i="12" s="1"/>
  <c r="H502" i="12" s="1"/>
  <c r="F471" i="12"/>
  <c r="G471" i="12" s="1"/>
  <c r="H471" i="12" s="1"/>
  <c r="F469" i="12"/>
  <c r="G469" i="12" s="1"/>
  <c r="H469" i="12" s="1"/>
  <c r="F445" i="12"/>
  <c r="G445" i="12" s="1"/>
  <c r="H445" i="12" s="1"/>
  <c r="F345" i="12"/>
  <c r="G345" i="12" s="1"/>
  <c r="H345" i="12" s="1"/>
  <c r="F350" i="12"/>
  <c r="G350" i="12" s="1"/>
  <c r="H350" i="12" s="1"/>
  <c r="F352" i="12"/>
  <c r="G352" i="12" s="1"/>
  <c r="H352" i="12" s="1"/>
  <c r="F356" i="12"/>
  <c r="G356" i="12" s="1"/>
  <c r="H356" i="12" s="1"/>
  <c r="F362" i="12"/>
  <c r="G362" i="12" s="1"/>
  <c r="H362" i="12" s="1"/>
  <c r="F367" i="12"/>
  <c r="G367" i="12" s="1"/>
  <c r="H367" i="12" s="1"/>
  <c r="F369" i="12"/>
  <c r="G369" i="12" s="1"/>
  <c r="H369" i="12" s="1"/>
  <c r="F374" i="12"/>
  <c r="G374" i="12" s="1"/>
  <c r="H374" i="12" s="1"/>
  <c r="F339" i="12"/>
  <c r="G339" i="12" s="1"/>
  <c r="H339" i="12" s="1"/>
  <c r="F229" i="12"/>
  <c r="G229" i="12" s="1"/>
  <c r="H229" i="12" s="1"/>
  <c r="F232" i="12"/>
  <c r="G232" i="12" s="1"/>
  <c r="H232" i="12" s="1"/>
  <c r="F235" i="12"/>
  <c r="G235" i="12" s="1"/>
  <c r="H235" i="12" s="1"/>
  <c r="F237" i="12"/>
  <c r="G237" i="12" s="1"/>
  <c r="H237" i="12" s="1"/>
  <c r="F241" i="12"/>
  <c r="G241" i="12" s="1"/>
  <c r="H241" i="12" s="1"/>
  <c r="F248" i="12"/>
  <c r="G248" i="12" s="1"/>
  <c r="H248" i="12" s="1"/>
  <c r="F257" i="12"/>
  <c r="G257" i="12" s="1"/>
  <c r="H257" i="12" s="1"/>
  <c r="F260" i="12"/>
  <c r="G260" i="12" s="1"/>
  <c r="H260" i="12" s="1"/>
  <c r="F263" i="12"/>
  <c r="G263" i="12" s="1"/>
  <c r="H263" i="12" s="1"/>
  <c r="F222" i="12"/>
  <c r="G222" i="12" s="1"/>
  <c r="H222" i="12" s="1"/>
  <c r="F92" i="12"/>
  <c r="G92" i="12" s="1"/>
  <c r="H92" i="12" s="1"/>
  <c r="F96" i="12"/>
  <c r="G96" i="12" s="1"/>
  <c r="H96" i="12" s="1"/>
  <c r="F100" i="12"/>
  <c r="G100" i="12" s="1"/>
  <c r="H100" i="12" s="1"/>
  <c r="F104" i="12"/>
  <c r="G104" i="12" s="1"/>
  <c r="H104" i="12" s="1"/>
  <c r="F108" i="12"/>
  <c r="G108" i="12" s="1"/>
  <c r="H108" i="12" s="1"/>
  <c r="F112" i="12"/>
  <c r="G112" i="12" s="1"/>
  <c r="H112" i="12" s="1"/>
  <c r="F118" i="12"/>
  <c r="G118" i="12" s="1"/>
  <c r="H118" i="12" s="1"/>
  <c r="F122" i="12"/>
  <c r="G122" i="12" s="1"/>
  <c r="H122" i="12" s="1"/>
  <c r="F124" i="12"/>
  <c r="G124" i="12" s="1"/>
  <c r="H124" i="12" s="1"/>
  <c r="F129" i="12"/>
  <c r="G129" i="12" s="1"/>
  <c r="H129" i="12" s="1"/>
  <c r="F136" i="12"/>
  <c r="G136" i="12" s="1"/>
  <c r="H136" i="12" s="1"/>
  <c r="F140" i="12"/>
  <c r="G140" i="12" s="1"/>
  <c r="H140" i="12" s="1"/>
  <c r="F143" i="12"/>
  <c r="G143" i="12" s="1"/>
  <c r="H143" i="12" s="1"/>
  <c r="F148" i="12"/>
  <c r="G148" i="12" s="1"/>
  <c r="H148" i="12" s="1"/>
  <c r="F56" i="12"/>
  <c r="G56" i="12" s="1"/>
  <c r="H56" i="12" s="1"/>
  <c r="F58" i="12"/>
  <c r="G58" i="12" s="1"/>
  <c r="H58" i="12" s="1"/>
  <c r="F60" i="12"/>
  <c r="G60" i="12" s="1"/>
  <c r="H60" i="12" s="1"/>
  <c r="F62" i="12"/>
  <c r="G62" i="12" s="1"/>
  <c r="H62" i="12" s="1"/>
  <c r="F16" i="12"/>
  <c r="G16" i="12" s="1"/>
  <c r="H16" i="12" s="1"/>
  <c r="F18" i="12"/>
  <c r="G18" i="12" s="1"/>
  <c r="H18" i="12" s="1"/>
  <c r="F21" i="12"/>
  <c r="G21" i="12" s="1"/>
  <c r="H21" i="12" s="1"/>
  <c r="F1095" i="12"/>
  <c r="G1095" i="12" s="1"/>
  <c r="H1095" i="12" s="1"/>
  <c r="F986" i="12"/>
  <c r="G986" i="12" s="1"/>
  <c r="H986" i="12" s="1"/>
  <c r="F995" i="12"/>
  <c r="G995" i="12" s="1"/>
  <c r="H995" i="12" s="1"/>
  <c r="F998" i="12"/>
  <c r="G998" i="12" s="1"/>
  <c r="H998" i="12" s="1"/>
  <c r="F1001" i="12"/>
  <c r="G1001" i="12" s="1"/>
  <c r="H1001" i="12" s="1"/>
  <c r="F1007" i="12"/>
  <c r="G1007" i="12" s="1"/>
  <c r="H1007" i="12" s="1"/>
  <c r="F1016" i="12"/>
  <c r="G1016" i="12" s="1"/>
  <c r="H1016" i="12" s="1"/>
  <c r="F954" i="12"/>
  <c r="G954" i="12" s="1"/>
  <c r="H954" i="12" s="1"/>
  <c r="F957" i="12"/>
  <c r="G957" i="12" s="1"/>
  <c r="H957" i="12" s="1"/>
  <c r="F908" i="12"/>
  <c r="G908" i="12" s="1"/>
  <c r="H908" i="12" s="1"/>
  <c r="F883" i="12"/>
  <c r="G883" i="12" s="1"/>
  <c r="H883" i="12" s="1"/>
  <c r="F830" i="12"/>
  <c r="G830" i="12" s="1"/>
  <c r="H830" i="12" s="1"/>
  <c r="F832" i="12"/>
  <c r="G832" i="12" s="1"/>
  <c r="H832" i="12" s="1"/>
  <c r="F838" i="12"/>
  <c r="G838" i="12" s="1"/>
  <c r="H838" i="12" s="1"/>
  <c r="F840" i="12"/>
  <c r="G840" i="12" s="1"/>
  <c r="H840" i="12" s="1"/>
  <c r="F846" i="12"/>
  <c r="G846" i="12" s="1"/>
  <c r="H846" i="12" s="1"/>
  <c r="F803" i="12"/>
  <c r="G803" i="12" s="1"/>
  <c r="H803" i="12" s="1"/>
  <c r="F776" i="12"/>
  <c r="G776" i="12" s="1"/>
  <c r="H776" i="12" s="1"/>
  <c r="F750" i="12"/>
  <c r="G750" i="12" s="1"/>
  <c r="H750" i="12" s="1"/>
  <c r="F698" i="12"/>
  <c r="G698" i="12" s="1"/>
  <c r="H698" i="12" s="1"/>
  <c r="F700" i="12"/>
  <c r="G700" i="12" s="1"/>
  <c r="H700" i="12" s="1"/>
  <c r="F706" i="12"/>
  <c r="G706" i="12" s="1"/>
  <c r="H706" i="12" s="1"/>
  <c r="F710" i="12"/>
  <c r="G710" i="12" s="1"/>
  <c r="H710" i="12" s="1"/>
  <c r="F712" i="12"/>
  <c r="G712" i="12" s="1"/>
  <c r="H712" i="12" s="1"/>
  <c r="F637" i="12"/>
  <c r="G637" i="12" s="1"/>
  <c r="H637" i="12" s="1"/>
  <c r="F639" i="12"/>
  <c r="G639" i="12" s="1"/>
  <c r="H639" i="12" s="1"/>
  <c r="F644" i="12"/>
  <c r="G644" i="12" s="1"/>
  <c r="H644" i="12" s="1"/>
  <c r="F650" i="12"/>
  <c r="G650" i="12" s="1"/>
  <c r="H650" i="12" s="1"/>
  <c r="F653" i="12"/>
  <c r="G653" i="12" s="1"/>
  <c r="H653" i="12" s="1"/>
  <c r="F635" i="12"/>
  <c r="G635" i="12" s="1"/>
  <c r="H635" i="12" s="1"/>
  <c r="F594" i="12"/>
  <c r="G594" i="12" s="1"/>
  <c r="H594" i="12" s="1"/>
  <c r="F598" i="12"/>
  <c r="G598" i="12" s="1"/>
  <c r="H598" i="12" s="1"/>
  <c r="F602" i="12"/>
  <c r="G602" i="12" s="1"/>
  <c r="H602" i="12" s="1"/>
  <c r="F550" i="12"/>
  <c r="G550" i="12" s="1"/>
  <c r="H550" i="12" s="1"/>
  <c r="F552" i="12"/>
  <c r="G552" i="12" s="1"/>
  <c r="H552" i="12" s="1"/>
  <c r="F496" i="12"/>
  <c r="G496" i="12" s="1"/>
  <c r="H496" i="12" s="1"/>
  <c r="F499" i="12"/>
  <c r="G499" i="12" s="1"/>
  <c r="H499" i="12" s="1"/>
  <c r="F501" i="12"/>
  <c r="G501" i="12" s="1"/>
  <c r="H501" i="12" s="1"/>
  <c r="F470" i="12"/>
  <c r="G470" i="12" s="1"/>
  <c r="H470" i="12" s="1"/>
  <c r="F340" i="12"/>
  <c r="G340" i="12" s="1"/>
  <c r="H340" i="12" s="1"/>
  <c r="F343" i="12"/>
  <c r="G343" i="12" s="1"/>
  <c r="H343" i="12" s="1"/>
  <c r="F349" i="12"/>
  <c r="G349" i="12" s="1"/>
  <c r="H349" i="12" s="1"/>
  <c r="F354" i="12"/>
  <c r="G354" i="12" s="1"/>
  <c r="H354" i="12" s="1"/>
  <c r="F357" i="12"/>
  <c r="G357" i="12" s="1"/>
  <c r="H357" i="12" s="1"/>
  <c r="F360" i="12"/>
  <c r="G360" i="12" s="1"/>
  <c r="H360" i="12" s="1"/>
  <c r="F366" i="12"/>
  <c r="G366" i="12" s="1"/>
  <c r="H366" i="12" s="1"/>
  <c r="F373" i="12"/>
  <c r="G373" i="12" s="1"/>
  <c r="H373" i="12" s="1"/>
  <c r="F375" i="12"/>
  <c r="G375" i="12" s="1"/>
  <c r="H375" i="12" s="1"/>
  <c r="F378" i="12"/>
  <c r="G378" i="12" s="1"/>
  <c r="H378" i="12" s="1"/>
  <c r="F224" i="12"/>
  <c r="G224" i="12" s="1"/>
  <c r="H224" i="12" s="1"/>
  <c r="F227" i="12"/>
  <c r="G227" i="12" s="1"/>
  <c r="H227" i="12" s="1"/>
  <c r="F231" i="12"/>
  <c r="G231" i="12" s="1"/>
  <c r="H231" i="12" s="1"/>
  <c r="F233" i="12"/>
  <c r="G233" i="12" s="1"/>
  <c r="H233" i="12" s="1"/>
  <c r="F239" i="12"/>
  <c r="G239" i="12" s="1"/>
  <c r="H239" i="12" s="1"/>
  <c r="F242" i="12"/>
  <c r="G242" i="12" s="1"/>
  <c r="H242" i="12" s="1"/>
  <c r="F246" i="12"/>
  <c r="G246" i="12" s="1"/>
  <c r="H246" i="12" s="1"/>
  <c r="F256" i="12"/>
  <c r="G256" i="12" s="1"/>
  <c r="H256" i="12" s="1"/>
  <c r="F262" i="12"/>
  <c r="G262" i="12" s="1"/>
  <c r="H262" i="12" s="1"/>
  <c r="F264" i="12"/>
  <c r="G264" i="12" s="1"/>
  <c r="H264" i="12" s="1"/>
  <c r="F268" i="12"/>
  <c r="G268" i="12" s="1"/>
  <c r="H268" i="12" s="1"/>
  <c r="F91" i="12"/>
  <c r="G91" i="12" s="1"/>
  <c r="H91" i="12" s="1"/>
  <c r="F95" i="12"/>
  <c r="G95" i="12" s="1"/>
  <c r="H95" i="12" s="1"/>
  <c r="F99" i="12"/>
  <c r="G99" i="12" s="1"/>
  <c r="H99" i="12" s="1"/>
  <c r="F103" i="12"/>
  <c r="G103" i="12" s="1"/>
  <c r="H103" i="12" s="1"/>
  <c r="F107" i="12"/>
  <c r="G107" i="12" s="1"/>
  <c r="H107" i="12" s="1"/>
  <c r="F111" i="12"/>
  <c r="G111" i="12" s="1"/>
  <c r="H111" i="12" s="1"/>
  <c r="F116" i="12"/>
  <c r="G116" i="12" s="1"/>
  <c r="H116" i="12" s="1"/>
  <c r="F123" i="12"/>
  <c r="G123" i="12" s="1"/>
  <c r="H123" i="12" s="1"/>
  <c r="F126" i="12"/>
  <c r="G126" i="12" s="1"/>
  <c r="H126" i="12" s="1"/>
  <c r="F128" i="12"/>
  <c r="G128" i="12" s="1"/>
  <c r="H128" i="12" s="1"/>
  <c r="F134" i="12"/>
  <c r="G134" i="12" s="1"/>
  <c r="H134" i="12" s="1"/>
  <c r="F142" i="12"/>
  <c r="G142" i="12" s="1"/>
  <c r="H142" i="12" s="1"/>
  <c r="F145" i="12"/>
  <c r="G145" i="12" s="1"/>
  <c r="H145" i="12" s="1"/>
  <c r="F147" i="12"/>
  <c r="G147" i="12" s="1"/>
  <c r="H147" i="12" s="1"/>
  <c r="F55" i="12"/>
  <c r="G55" i="12" s="1"/>
  <c r="H55" i="12" s="1"/>
  <c r="F59" i="12"/>
  <c r="G59" i="12" s="1"/>
  <c r="H59" i="12" s="1"/>
  <c r="F12" i="12"/>
  <c r="G12" i="12" s="1"/>
  <c r="H12" i="12" s="1"/>
  <c r="F14" i="12"/>
  <c r="G14" i="12" s="1"/>
  <c r="H14" i="12" s="1"/>
  <c r="F17" i="12"/>
  <c r="G17" i="12" s="1"/>
  <c r="H17" i="12" s="1"/>
  <c r="F23" i="12"/>
  <c r="G23" i="12" s="1"/>
  <c r="H23" i="12" s="1"/>
  <c r="F1154" i="222"/>
  <c r="G1154" i="222" s="1"/>
  <c r="H1154" i="222" s="1"/>
  <c r="F1163" i="222"/>
  <c r="G1163" i="222" s="1"/>
  <c r="H1163" i="222" s="1"/>
  <c r="F977" i="222"/>
  <c r="G977" i="222" s="1"/>
  <c r="H977" i="222" s="1"/>
  <c r="F980" i="222"/>
  <c r="G980" i="222" s="1"/>
  <c r="H980" i="222" s="1"/>
  <c r="F982" i="222"/>
  <c r="G982" i="222" s="1"/>
  <c r="H982" i="222" s="1"/>
  <c r="F942" i="222"/>
  <c r="G942" i="222" s="1"/>
  <c r="H942" i="222" s="1"/>
  <c r="F940" i="222"/>
  <c r="G940" i="222" s="1"/>
  <c r="H940" i="222" s="1"/>
  <c r="F898" i="222"/>
  <c r="G898" i="222" s="1"/>
  <c r="H898" i="222" s="1"/>
  <c r="F901" i="222"/>
  <c r="G901" i="222" s="1"/>
  <c r="H901" i="222" s="1"/>
  <c r="F903" i="222"/>
  <c r="G903" i="222" s="1"/>
  <c r="H903" i="222" s="1"/>
  <c r="F851" i="222"/>
  <c r="G851" i="222" s="1"/>
  <c r="H851" i="222" s="1"/>
  <c r="F853" i="222"/>
  <c r="G853" i="222" s="1"/>
  <c r="H853" i="222" s="1"/>
  <c r="F855" i="222"/>
  <c r="G855" i="222" s="1"/>
  <c r="H855" i="222" s="1"/>
  <c r="F857" i="222"/>
  <c r="G857" i="222" s="1"/>
  <c r="H857" i="222" s="1"/>
  <c r="F859" i="222"/>
  <c r="G859" i="222" s="1"/>
  <c r="H859" i="222" s="1"/>
  <c r="F849" i="222"/>
  <c r="G849" i="222" s="1"/>
  <c r="H849" i="222" s="1"/>
  <c r="F815" i="222"/>
  <c r="G815" i="222" s="1"/>
  <c r="H815" i="222" s="1"/>
  <c r="F817" i="222"/>
  <c r="G817" i="222" s="1"/>
  <c r="H817" i="222" s="1"/>
  <c r="F808" i="222"/>
  <c r="G808" i="222" s="1"/>
  <c r="H808" i="222" s="1"/>
  <c r="F774" i="222"/>
  <c r="G774" i="222" s="1"/>
  <c r="H774" i="222" s="1"/>
  <c r="F628" i="222"/>
  <c r="G628" i="222" s="1"/>
  <c r="H628" i="222" s="1"/>
  <c r="F639" i="222"/>
  <c r="G639" i="222" s="1"/>
  <c r="H639" i="222" s="1"/>
  <c r="F648" i="222"/>
  <c r="G648" i="222" s="1"/>
  <c r="H648" i="222" s="1"/>
  <c r="F656" i="222"/>
  <c r="G656" i="222" s="1"/>
  <c r="H656" i="222" s="1"/>
  <c r="F622" i="222"/>
  <c r="G622" i="222" s="1"/>
  <c r="H622" i="222" s="1"/>
  <c r="F565" i="222"/>
  <c r="G565" i="222" s="1"/>
  <c r="H565" i="222" s="1"/>
  <c r="F568" i="222"/>
  <c r="G568" i="222" s="1"/>
  <c r="H568" i="222" s="1"/>
  <c r="F571" i="222"/>
  <c r="G571" i="222" s="1"/>
  <c r="H571" i="222" s="1"/>
  <c r="F574" i="222"/>
  <c r="G574" i="222" s="1"/>
  <c r="H574" i="222" s="1"/>
  <c r="F330" i="222"/>
  <c r="G330" i="222" s="1"/>
  <c r="H330" i="222" s="1"/>
  <c r="F332" i="222"/>
  <c r="G332" i="222" s="1"/>
  <c r="H332" i="222" s="1"/>
  <c r="F334" i="222"/>
  <c r="G334" i="222" s="1"/>
  <c r="H334" i="222" s="1"/>
  <c r="F336" i="222"/>
  <c r="G336" i="222" s="1"/>
  <c r="H336" i="222" s="1"/>
  <c r="F338" i="222"/>
  <c r="G338" i="222" s="1"/>
  <c r="H338" i="222" s="1"/>
  <c r="F340" i="222"/>
  <c r="G340" i="222" s="1"/>
  <c r="H340" i="222" s="1"/>
  <c r="F342" i="222"/>
  <c r="G342" i="222" s="1"/>
  <c r="H342" i="222" s="1"/>
  <c r="F344" i="222"/>
  <c r="G344" i="222" s="1"/>
  <c r="H344" i="222" s="1"/>
  <c r="F346" i="222"/>
  <c r="G346" i="222" s="1"/>
  <c r="H346" i="222" s="1"/>
  <c r="F348" i="222"/>
  <c r="G348" i="222" s="1"/>
  <c r="H348" i="222" s="1"/>
  <c r="F350" i="222"/>
  <c r="G350" i="222" s="1"/>
  <c r="H350" i="222" s="1"/>
  <c r="F352" i="222"/>
  <c r="G352" i="222" s="1"/>
  <c r="H352" i="222" s="1"/>
  <c r="F354" i="222"/>
  <c r="G354" i="222" s="1"/>
  <c r="H354" i="222" s="1"/>
  <c r="F356" i="222"/>
  <c r="G356" i="222" s="1"/>
  <c r="H356" i="222" s="1"/>
  <c r="F358" i="222"/>
  <c r="G358" i="222" s="1"/>
  <c r="H358" i="222" s="1"/>
  <c r="F360" i="222"/>
  <c r="G360" i="222" s="1"/>
  <c r="H360" i="222" s="1"/>
  <c r="F362" i="222"/>
  <c r="G362" i="222" s="1"/>
  <c r="H362" i="222" s="1"/>
  <c r="F364" i="222"/>
  <c r="G364" i="222" s="1"/>
  <c r="H364" i="222" s="1"/>
  <c r="F366" i="222"/>
  <c r="G366" i="222" s="1"/>
  <c r="H366" i="222" s="1"/>
  <c r="F368" i="222"/>
  <c r="G368" i="222" s="1"/>
  <c r="H368" i="222" s="1"/>
  <c r="F370" i="222"/>
  <c r="G370" i="222" s="1"/>
  <c r="H370" i="222" s="1"/>
  <c r="F372" i="222"/>
  <c r="G372" i="222" s="1"/>
  <c r="H372" i="222" s="1"/>
  <c r="F374" i="222"/>
  <c r="G374" i="222" s="1"/>
  <c r="H374" i="222" s="1"/>
  <c r="F376" i="222"/>
  <c r="G376" i="222" s="1"/>
  <c r="H376" i="222" s="1"/>
  <c r="F378" i="222"/>
  <c r="G378" i="222" s="1"/>
  <c r="H378" i="222" s="1"/>
  <c r="F380" i="222"/>
  <c r="G380" i="222" s="1"/>
  <c r="H380" i="222" s="1"/>
  <c r="F382" i="222"/>
  <c r="G382" i="222" s="1"/>
  <c r="H382" i="222" s="1"/>
  <c r="F384" i="222"/>
  <c r="G384" i="222" s="1"/>
  <c r="H384" i="222" s="1"/>
  <c r="F386" i="222"/>
  <c r="G386" i="222" s="1"/>
  <c r="H386" i="222" s="1"/>
  <c r="F1152" i="222"/>
  <c r="G1152" i="222" s="1"/>
  <c r="H1152" i="222" s="1"/>
  <c r="F1155" i="222"/>
  <c r="G1155" i="222" s="1"/>
  <c r="H1155" i="222" s="1"/>
  <c r="F1158" i="222"/>
  <c r="G1158" i="222" s="1"/>
  <c r="H1158" i="222" s="1"/>
  <c r="F1086" i="222"/>
  <c r="G1086" i="222" s="1"/>
  <c r="H1086" i="222" s="1"/>
  <c r="F1089" i="222"/>
  <c r="G1089" i="222" s="1"/>
  <c r="H1089" i="222" s="1"/>
  <c r="F976" i="222"/>
  <c r="G976" i="222" s="1"/>
  <c r="H976" i="222" s="1"/>
  <c r="F978" i="222"/>
  <c r="G978" i="222" s="1"/>
  <c r="H978" i="222" s="1"/>
  <c r="F983" i="222"/>
  <c r="G983" i="222" s="1"/>
  <c r="H983" i="222" s="1"/>
  <c r="F941" i="222"/>
  <c r="G941" i="222" s="1"/>
  <c r="H941" i="222" s="1"/>
  <c r="F947" i="222"/>
  <c r="G947" i="222" s="1"/>
  <c r="H947" i="222" s="1"/>
  <c r="F896" i="222"/>
  <c r="G896" i="222" s="1"/>
  <c r="H896" i="222" s="1"/>
  <c r="F902" i="222"/>
  <c r="G902" i="222" s="1"/>
  <c r="H902" i="222" s="1"/>
  <c r="F906" i="222"/>
  <c r="G906" i="222" s="1"/>
  <c r="H906" i="222" s="1"/>
  <c r="F850" i="222"/>
  <c r="G850" i="222" s="1"/>
  <c r="H850" i="222" s="1"/>
  <c r="F854" i="222"/>
  <c r="G854" i="222" s="1"/>
  <c r="H854" i="222" s="1"/>
  <c r="F858" i="222"/>
  <c r="G858" i="222" s="1"/>
  <c r="H858" i="222" s="1"/>
  <c r="F812" i="222"/>
  <c r="G812" i="222" s="1"/>
  <c r="H812" i="222" s="1"/>
  <c r="F814" i="222"/>
  <c r="G814" i="222" s="1"/>
  <c r="H814" i="222" s="1"/>
  <c r="F818" i="222"/>
  <c r="G818" i="222" s="1"/>
  <c r="H818" i="222" s="1"/>
  <c r="F778" i="222"/>
  <c r="G778" i="222" s="1"/>
  <c r="H778" i="222" s="1"/>
  <c r="F780" i="222"/>
  <c r="G780" i="222" s="1"/>
  <c r="H780" i="222" s="1"/>
  <c r="F722" i="222"/>
  <c r="G722" i="222" s="1"/>
  <c r="H722" i="222" s="1"/>
  <c r="F625" i="222"/>
  <c r="G625" i="222" s="1"/>
  <c r="H625" i="222" s="1"/>
  <c r="F630" i="222"/>
  <c r="G630" i="222" s="1"/>
  <c r="H630" i="222" s="1"/>
  <c r="F632" i="222"/>
  <c r="G632" i="222" s="1"/>
  <c r="H632" i="222" s="1"/>
  <c r="F637" i="222"/>
  <c r="G637" i="222" s="1"/>
  <c r="H637" i="222" s="1"/>
  <c r="F640" i="222"/>
  <c r="G640" i="222" s="1"/>
  <c r="H640" i="222" s="1"/>
  <c r="F642" i="222"/>
  <c r="G642" i="222" s="1"/>
  <c r="H642" i="222" s="1"/>
  <c r="F646" i="222"/>
  <c r="G646" i="222" s="1"/>
  <c r="H646" i="222" s="1"/>
  <c r="F649" i="222"/>
  <c r="G649" i="222" s="1"/>
  <c r="H649" i="222" s="1"/>
  <c r="F651" i="222"/>
  <c r="G651" i="222" s="1"/>
  <c r="H651" i="222" s="1"/>
  <c r="F654" i="222"/>
  <c r="G654" i="222" s="1"/>
  <c r="H654" i="222" s="1"/>
  <c r="F657" i="222"/>
  <c r="G657" i="222" s="1"/>
  <c r="H657" i="222" s="1"/>
  <c r="F659" i="222"/>
  <c r="G659" i="222" s="1"/>
  <c r="H659" i="222" s="1"/>
  <c r="F662" i="222"/>
  <c r="G662" i="222" s="1"/>
  <c r="H662" i="222" s="1"/>
  <c r="F561" i="222"/>
  <c r="G561" i="222" s="1"/>
  <c r="H561" i="222" s="1"/>
  <c r="F564" i="222"/>
  <c r="G564" i="222" s="1"/>
  <c r="H564" i="222" s="1"/>
  <c r="F567" i="222"/>
  <c r="G567" i="222" s="1"/>
  <c r="H567" i="222" s="1"/>
  <c r="F570" i="222"/>
  <c r="G570" i="222" s="1"/>
  <c r="H570" i="222" s="1"/>
  <c r="F577" i="222"/>
  <c r="G577" i="222" s="1"/>
  <c r="H577" i="222" s="1"/>
  <c r="F328" i="222"/>
  <c r="G328" i="222" s="1"/>
  <c r="H328" i="222" s="1"/>
  <c r="F333" i="222"/>
  <c r="G333" i="222" s="1"/>
  <c r="H333" i="222" s="1"/>
  <c r="F337" i="222"/>
  <c r="G337" i="222" s="1"/>
  <c r="H337" i="222" s="1"/>
  <c r="F341" i="222"/>
  <c r="G341" i="222" s="1"/>
  <c r="H341" i="222" s="1"/>
  <c r="F345" i="222"/>
  <c r="G345" i="222" s="1"/>
  <c r="H345" i="222" s="1"/>
  <c r="F349" i="222"/>
  <c r="G349" i="222" s="1"/>
  <c r="H349" i="222" s="1"/>
  <c r="F353" i="222"/>
  <c r="G353" i="222" s="1"/>
  <c r="H353" i="222" s="1"/>
  <c r="F357" i="222"/>
  <c r="G357" i="222" s="1"/>
  <c r="H357" i="222" s="1"/>
  <c r="F361" i="222"/>
  <c r="G361" i="222" s="1"/>
  <c r="H361" i="222" s="1"/>
  <c r="F365" i="222"/>
  <c r="G365" i="222" s="1"/>
  <c r="H365" i="222" s="1"/>
  <c r="F369" i="222"/>
  <c r="G369" i="222" s="1"/>
  <c r="H369" i="222" s="1"/>
  <c r="F373" i="222"/>
  <c r="G373" i="222" s="1"/>
  <c r="H373" i="222" s="1"/>
  <c r="F377" i="222"/>
  <c r="G377" i="222" s="1"/>
  <c r="H377" i="222" s="1"/>
  <c r="F381" i="222"/>
  <c r="G381" i="222" s="1"/>
  <c r="H381" i="222" s="1"/>
  <c r="F1151" i="222"/>
  <c r="G1151" i="222" s="1"/>
  <c r="H1151" i="222" s="1"/>
  <c r="F1157" i="222"/>
  <c r="G1157" i="222" s="1"/>
  <c r="H1157" i="222" s="1"/>
  <c r="F1161" i="222"/>
  <c r="G1161" i="222" s="1"/>
  <c r="H1161" i="222" s="1"/>
  <c r="F1150" i="222"/>
  <c r="G1150" i="222" s="1"/>
  <c r="H1150" i="222" s="1"/>
  <c r="F1087" i="222"/>
  <c r="G1087" i="222" s="1"/>
  <c r="H1087" i="222" s="1"/>
  <c r="F979" i="222"/>
  <c r="G979" i="222" s="1"/>
  <c r="H979" i="222" s="1"/>
  <c r="F975" i="222"/>
  <c r="G975" i="222" s="1"/>
  <c r="H975" i="222" s="1"/>
  <c r="F944" i="222"/>
  <c r="G944" i="222" s="1"/>
  <c r="H944" i="222" s="1"/>
  <c r="F946" i="222"/>
  <c r="G946" i="222" s="1"/>
  <c r="H946" i="222" s="1"/>
  <c r="F895" i="222"/>
  <c r="G895" i="222" s="1"/>
  <c r="H895" i="222" s="1"/>
  <c r="F900" i="222"/>
  <c r="G900" i="222" s="1"/>
  <c r="H900" i="222" s="1"/>
  <c r="F893" i="222"/>
  <c r="G893" i="222" s="1"/>
  <c r="H893" i="222" s="1"/>
  <c r="F810" i="222"/>
  <c r="G810" i="222" s="1"/>
  <c r="H810" i="222" s="1"/>
  <c r="F813" i="222"/>
  <c r="G813" i="222" s="1"/>
  <c r="H813" i="222" s="1"/>
  <c r="F776" i="222"/>
  <c r="G776" i="222" s="1"/>
  <c r="H776" i="222" s="1"/>
  <c r="F779" i="222"/>
  <c r="G779" i="222" s="1"/>
  <c r="H779" i="222" s="1"/>
  <c r="F781" i="222"/>
  <c r="G781" i="222" s="1"/>
  <c r="H781" i="222" s="1"/>
  <c r="F724" i="222"/>
  <c r="G724" i="222" s="1"/>
  <c r="H724" i="222" s="1"/>
  <c r="F623" i="222"/>
  <c r="G623" i="222" s="1"/>
  <c r="H623" i="222" s="1"/>
  <c r="F633" i="222"/>
  <c r="G633" i="222" s="1"/>
  <c r="H633" i="222" s="1"/>
  <c r="F643" i="222"/>
  <c r="G643" i="222" s="1"/>
  <c r="H643" i="222" s="1"/>
  <c r="F652" i="222"/>
  <c r="G652" i="222" s="1"/>
  <c r="H652" i="222" s="1"/>
  <c r="F660" i="222"/>
  <c r="G660" i="222" s="1"/>
  <c r="H660" i="222" s="1"/>
  <c r="F560" i="222"/>
  <c r="G560" i="222" s="1"/>
  <c r="H560" i="222" s="1"/>
  <c r="F563" i="222"/>
  <c r="G563" i="222" s="1"/>
  <c r="H563" i="222" s="1"/>
  <c r="F566" i="222"/>
  <c r="G566" i="222" s="1"/>
  <c r="H566" i="222" s="1"/>
  <c r="F573" i="222"/>
  <c r="G573" i="222" s="1"/>
  <c r="H573" i="222" s="1"/>
  <c r="F576" i="222"/>
  <c r="G576" i="222" s="1"/>
  <c r="H576" i="222" s="1"/>
  <c r="F558" i="222"/>
  <c r="G558" i="222" s="1"/>
  <c r="H558" i="222" s="1"/>
  <c r="F331" i="222"/>
  <c r="G331" i="222" s="1"/>
  <c r="H331" i="222" s="1"/>
  <c r="F335" i="222"/>
  <c r="G335" i="222" s="1"/>
  <c r="H335" i="222" s="1"/>
  <c r="F339" i="222"/>
  <c r="G339" i="222" s="1"/>
  <c r="H339" i="222" s="1"/>
  <c r="F343" i="222"/>
  <c r="G343" i="222" s="1"/>
  <c r="H343" i="222" s="1"/>
  <c r="F347" i="222"/>
  <c r="G347" i="222" s="1"/>
  <c r="H347" i="222" s="1"/>
  <c r="F351" i="222"/>
  <c r="G351" i="222" s="1"/>
  <c r="H351" i="222" s="1"/>
  <c r="F355" i="222"/>
  <c r="G355" i="222" s="1"/>
  <c r="H355" i="222" s="1"/>
  <c r="F359" i="222"/>
  <c r="G359" i="222" s="1"/>
  <c r="H359" i="222" s="1"/>
  <c r="F363" i="222"/>
  <c r="G363" i="222" s="1"/>
  <c r="H363" i="222" s="1"/>
  <c r="F367" i="222"/>
  <c r="G367" i="222" s="1"/>
  <c r="H367" i="222" s="1"/>
  <c r="F371" i="222"/>
  <c r="G371" i="222" s="1"/>
  <c r="H371" i="222" s="1"/>
  <c r="F375" i="222"/>
  <c r="G375" i="222" s="1"/>
  <c r="H375" i="222" s="1"/>
  <c r="F379" i="222"/>
  <c r="G379" i="222" s="1"/>
  <c r="H379" i="222" s="1"/>
  <c r="F383" i="222"/>
  <c r="G383" i="222" s="1"/>
  <c r="H383" i="222" s="1"/>
  <c r="F1156" i="222"/>
  <c r="G1156" i="222" s="1"/>
  <c r="H1156" i="222" s="1"/>
  <c r="F1165" i="222"/>
  <c r="G1165" i="222" s="1"/>
  <c r="H1165" i="222" s="1"/>
  <c r="F1088" i="222"/>
  <c r="G1088" i="222" s="1"/>
  <c r="H1088" i="222" s="1"/>
  <c r="F981" i="222"/>
  <c r="G981" i="222" s="1"/>
  <c r="H981" i="222" s="1"/>
  <c r="F985" i="222"/>
  <c r="G985" i="222" s="1"/>
  <c r="H985" i="222" s="1"/>
  <c r="F943" i="222"/>
  <c r="G943" i="222" s="1"/>
  <c r="H943" i="222" s="1"/>
  <c r="F945" i="222"/>
  <c r="G945" i="222" s="1"/>
  <c r="H945" i="222" s="1"/>
  <c r="F894" i="222"/>
  <c r="G894" i="222" s="1"/>
  <c r="H894" i="222" s="1"/>
  <c r="F897" i="222"/>
  <c r="G897" i="222" s="1"/>
  <c r="H897" i="222" s="1"/>
  <c r="F899" i="222"/>
  <c r="G899" i="222" s="1"/>
  <c r="H899" i="222" s="1"/>
  <c r="F905" i="222"/>
  <c r="G905" i="222" s="1"/>
  <c r="H905" i="222" s="1"/>
  <c r="F852" i="222"/>
  <c r="G852" i="222" s="1"/>
  <c r="H852" i="222" s="1"/>
  <c r="F856" i="222"/>
  <c r="G856" i="222" s="1"/>
  <c r="H856" i="222" s="1"/>
  <c r="F860" i="222"/>
  <c r="G860" i="222" s="1"/>
  <c r="H860" i="222" s="1"/>
  <c r="F809" i="222"/>
  <c r="G809" i="222" s="1"/>
  <c r="H809" i="222" s="1"/>
  <c r="F816" i="222"/>
  <c r="G816" i="222" s="1"/>
  <c r="H816" i="222" s="1"/>
  <c r="F775" i="222"/>
  <c r="G775" i="222" s="1"/>
  <c r="H775" i="222" s="1"/>
  <c r="F777" i="222"/>
  <c r="G777" i="222" s="1"/>
  <c r="H777" i="222" s="1"/>
  <c r="F721" i="222"/>
  <c r="G721" i="222" s="1"/>
  <c r="H721" i="222" s="1"/>
  <c r="F723" i="222"/>
  <c r="G723" i="222" s="1"/>
  <c r="H723" i="222" s="1"/>
  <c r="F720" i="222"/>
  <c r="G720" i="222" s="1"/>
  <c r="H720" i="222" s="1"/>
  <c r="F624" i="222"/>
  <c r="G624" i="222" s="1"/>
  <c r="H624" i="222" s="1"/>
  <c r="F626" i="222"/>
  <c r="G626" i="222" s="1"/>
  <c r="H626" i="222" s="1"/>
  <c r="F631" i="222"/>
  <c r="G631" i="222" s="1"/>
  <c r="H631" i="222" s="1"/>
  <c r="F636" i="222"/>
  <c r="G636" i="222" s="1"/>
  <c r="H636" i="222" s="1"/>
  <c r="F638" i="222"/>
  <c r="G638" i="222" s="1"/>
  <c r="H638" i="222" s="1"/>
  <c r="F641" i="222"/>
  <c r="G641" i="222" s="1"/>
  <c r="H641" i="222" s="1"/>
  <c r="F644" i="222"/>
  <c r="G644" i="222" s="1"/>
  <c r="H644" i="222" s="1"/>
  <c r="F647" i="222"/>
  <c r="G647" i="222" s="1"/>
  <c r="H647" i="222" s="1"/>
  <c r="F650" i="222"/>
  <c r="G650" i="222" s="1"/>
  <c r="H650" i="222" s="1"/>
  <c r="F653" i="222"/>
  <c r="G653" i="222" s="1"/>
  <c r="H653" i="222" s="1"/>
  <c r="F655" i="222"/>
  <c r="G655" i="222" s="1"/>
  <c r="H655" i="222" s="1"/>
  <c r="F658" i="222"/>
  <c r="G658" i="222" s="1"/>
  <c r="H658" i="222" s="1"/>
  <c r="F661" i="222"/>
  <c r="G661" i="222" s="1"/>
  <c r="H661" i="222" s="1"/>
  <c r="F663" i="222"/>
  <c r="G663" i="222" s="1"/>
  <c r="H663" i="222" s="1"/>
  <c r="F559" i="222"/>
  <c r="G559" i="222" s="1"/>
  <c r="H559" i="222" s="1"/>
  <c r="F562" i="222"/>
  <c r="G562" i="222" s="1"/>
  <c r="H562" i="222" s="1"/>
  <c r="F569" i="222"/>
  <c r="G569" i="222" s="1"/>
  <c r="H569" i="222" s="1"/>
  <c r="F572" i="222"/>
  <c r="G572" i="222" s="1"/>
  <c r="H572" i="222" s="1"/>
  <c r="F575" i="222"/>
  <c r="G575" i="222" s="1"/>
  <c r="H575" i="222" s="1"/>
  <c r="F579" i="222"/>
  <c r="G579" i="222" s="1"/>
  <c r="H579" i="222" s="1"/>
  <c r="F170" i="222"/>
  <c r="G170" i="222" s="1"/>
  <c r="H170" i="222" s="1"/>
  <c r="F172" i="222"/>
  <c r="G172" i="222" s="1"/>
  <c r="H172" i="222" s="1"/>
  <c r="F175" i="222"/>
  <c r="G175" i="222" s="1"/>
  <c r="H175" i="222" s="1"/>
  <c r="F181" i="222"/>
  <c r="G181" i="222" s="1"/>
  <c r="H181" i="222" s="1"/>
  <c r="F186" i="222"/>
  <c r="G186" i="222" s="1"/>
  <c r="H186" i="222" s="1"/>
  <c r="F188" i="222"/>
  <c r="G188" i="222" s="1"/>
  <c r="H188" i="222" s="1"/>
  <c r="F191" i="222"/>
  <c r="G191" i="222" s="1"/>
  <c r="H191" i="222" s="1"/>
  <c r="F197" i="222"/>
  <c r="G197" i="222" s="1"/>
  <c r="H197" i="222" s="1"/>
  <c r="F202" i="222"/>
  <c r="G202" i="222" s="1"/>
  <c r="H202" i="222" s="1"/>
  <c r="F204" i="222"/>
  <c r="G204" i="222" s="1"/>
  <c r="H204" i="222" s="1"/>
  <c r="F207" i="222"/>
  <c r="G207" i="222" s="1"/>
  <c r="H207" i="222" s="1"/>
  <c r="F213" i="222"/>
  <c r="G213" i="222" s="1"/>
  <c r="H213" i="222" s="1"/>
  <c r="F218" i="222"/>
  <c r="G218" i="222" s="1"/>
  <c r="H218" i="222" s="1"/>
  <c r="F220" i="222"/>
  <c r="G220" i="222" s="1"/>
  <c r="H220" i="222" s="1"/>
  <c r="F223" i="222"/>
  <c r="G223" i="222" s="1"/>
  <c r="H223" i="222" s="1"/>
  <c r="F229" i="222"/>
  <c r="G229" i="222" s="1"/>
  <c r="H229" i="222" s="1"/>
  <c r="F234" i="222"/>
  <c r="G234" i="222" s="1"/>
  <c r="H234" i="222" s="1"/>
  <c r="F385" i="222"/>
  <c r="G385" i="222" s="1"/>
  <c r="H385" i="222" s="1"/>
  <c r="F388" i="222"/>
  <c r="G388" i="222" s="1"/>
  <c r="H388" i="222" s="1"/>
  <c r="F390" i="222"/>
  <c r="G390" i="222" s="1"/>
  <c r="H390" i="222" s="1"/>
  <c r="F392" i="222"/>
  <c r="G392" i="222" s="1"/>
  <c r="H392" i="222" s="1"/>
  <c r="F394" i="222"/>
  <c r="G394" i="222" s="1"/>
  <c r="H394" i="222" s="1"/>
  <c r="F396" i="222"/>
  <c r="G396" i="222" s="1"/>
  <c r="H396" i="222" s="1"/>
  <c r="F398" i="222"/>
  <c r="G398" i="222" s="1"/>
  <c r="H398" i="222" s="1"/>
  <c r="F400" i="222"/>
  <c r="G400" i="222" s="1"/>
  <c r="H400" i="222" s="1"/>
  <c r="F403" i="222"/>
  <c r="G403" i="222" s="1"/>
  <c r="H403" i="222" s="1"/>
  <c r="F405" i="222"/>
  <c r="G405" i="222" s="1"/>
  <c r="H405" i="222" s="1"/>
  <c r="F407" i="222"/>
  <c r="G407" i="222" s="1"/>
  <c r="H407" i="222" s="1"/>
  <c r="F409" i="222"/>
  <c r="G409" i="222" s="1"/>
  <c r="H409" i="222" s="1"/>
  <c r="F411" i="222"/>
  <c r="G411" i="222" s="1"/>
  <c r="H411" i="222" s="1"/>
  <c r="F413" i="222"/>
  <c r="G413" i="222" s="1"/>
  <c r="H413" i="222" s="1"/>
  <c r="F415" i="222"/>
  <c r="G415" i="222" s="1"/>
  <c r="H415" i="222" s="1"/>
  <c r="F417" i="222"/>
  <c r="G417" i="222" s="1"/>
  <c r="H417" i="222" s="1"/>
  <c r="F420" i="222"/>
  <c r="G420" i="222" s="1"/>
  <c r="H420" i="222" s="1"/>
  <c r="F422" i="222"/>
  <c r="G422" i="222" s="1"/>
  <c r="H422" i="222" s="1"/>
  <c r="F424" i="222"/>
  <c r="G424" i="222" s="1"/>
  <c r="H424" i="222" s="1"/>
  <c r="F426" i="222"/>
  <c r="G426" i="222" s="1"/>
  <c r="H426" i="222" s="1"/>
  <c r="F428" i="222"/>
  <c r="G428" i="222" s="1"/>
  <c r="H428" i="222" s="1"/>
  <c r="F430" i="222"/>
  <c r="G430" i="222" s="1"/>
  <c r="H430" i="222" s="1"/>
  <c r="F165" i="222"/>
  <c r="G165" i="222" s="1"/>
  <c r="H165" i="222" s="1"/>
  <c r="F169" i="222"/>
  <c r="G169" i="222" s="1"/>
  <c r="H169" i="222" s="1"/>
  <c r="F174" i="222"/>
  <c r="G174" i="222" s="1"/>
  <c r="H174" i="222" s="1"/>
  <c r="F176" i="222"/>
  <c r="G176" i="222" s="1"/>
  <c r="H176" i="222" s="1"/>
  <c r="F179" i="222"/>
  <c r="G179" i="222" s="1"/>
  <c r="H179" i="222" s="1"/>
  <c r="F185" i="222"/>
  <c r="G185" i="222" s="1"/>
  <c r="H185" i="222" s="1"/>
  <c r="F190" i="222"/>
  <c r="G190" i="222" s="1"/>
  <c r="H190" i="222" s="1"/>
  <c r="F192" i="222"/>
  <c r="G192" i="222" s="1"/>
  <c r="H192" i="222" s="1"/>
  <c r="F195" i="222"/>
  <c r="G195" i="222" s="1"/>
  <c r="H195" i="222" s="1"/>
  <c r="F201" i="222"/>
  <c r="G201" i="222" s="1"/>
  <c r="H201" i="222" s="1"/>
  <c r="F206" i="222"/>
  <c r="G206" i="222" s="1"/>
  <c r="H206" i="222" s="1"/>
  <c r="F208" i="222"/>
  <c r="G208" i="222" s="1"/>
  <c r="H208" i="222" s="1"/>
  <c r="F211" i="222"/>
  <c r="G211" i="222" s="1"/>
  <c r="H211" i="222" s="1"/>
  <c r="F217" i="222"/>
  <c r="G217" i="222" s="1"/>
  <c r="H217" i="222" s="1"/>
  <c r="F222" i="222"/>
  <c r="G222" i="222" s="1"/>
  <c r="H222" i="222" s="1"/>
  <c r="F224" i="222"/>
  <c r="G224" i="222" s="1"/>
  <c r="H224" i="222" s="1"/>
  <c r="F227" i="222"/>
  <c r="G227" i="222" s="1"/>
  <c r="H227" i="222" s="1"/>
  <c r="F233" i="222"/>
  <c r="G233" i="222" s="1"/>
  <c r="H233" i="222" s="1"/>
  <c r="F389" i="222"/>
  <c r="G389" i="222" s="1"/>
  <c r="H389" i="222" s="1"/>
  <c r="F393" i="222"/>
  <c r="G393" i="222" s="1"/>
  <c r="H393" i="222" s="1"/>
  <c r="F397" i="222"/>
  <c r="G397" i="222" s="1"/>
  <c r="H397" i="222" s="1"/>
  <c r="F401" i="222"/>
  <c r="G401" i="222" s="1"/>
  <c r="H401" i="222" s="1"/>
  <c r="F406" i="222"/>
  <c r="G406" i="222" s="1"/>
  <c r="H406" i="222" s="1"/>
  <c r="F410" i="222"/>
  <c r="G410" i="222" s="1"/>
  <c r="H410" i="222" s="1"/>
  <c r="F414" i="222"/>
  <c r="G414" i="222" s="1"/>
  <c r="H414" i="222" s="1"/>
  <c r="F418" i="222"/>
  <c r="G418" i="222" s="1"/>
  <c r="H418" i="222" s="1"/>
  <c r="F423" i="222"/>
  <c r="G423" i="222" s="1"/>
  <c r="H423" i="222" s="1"/>
  <c r="F427" i="222"/>
  <c r="G427" i="222" s="1"/>
  <c r="H427" i="222" s="1"/>
  <c r="F324" i="222"/>
  <c r="G324" i="222" s="1"/>
  <c r="H324" i="222" s="1"/>
  <c r="F167" i="222"/>
  <c r="G167" i="222" s="1"/>
  <c r="H167" i="222" s="1"/>
  <c r="F173" i="222"/>
  <c r="G173" i="222" s="1"/>
  <c r="H173" i="222" s="1"/>
  <c r="F178" i="222"/>
  <c r="G178" i="222" s="1"/>
  <c r="H178" i="222" s="1"/>
  <c r="F180" i="222"/>
  <c r="G180" i="222" s="1"/>
  <c r="H180" i="222" s="1"/>
  <c r="F183" i="222"/>
  <c r="G183" i="222" s="1"/>
  <c r="H183" i="222" s="1"/>
  <c r="F189" i="222"/>
  <c r="G189" i="222" s="1"/>
  <c r="H189" i="222" s="1"/>
  <c r="F194" i="222"/>
  <c r="G194" i="222" s="1"/>
  <c r="H194" i="222" s="1"/>
  <c r="F196" i="222"/>
  <c r="G196" i="222" s="1"/>
  <c r="H196" i="222" s="1"/>
  <c r="F199" i="222"/>
  <c r="G199" i="222" s="1"/>
  <c r="H199" i="222" s="1"/>
  <c r="F205" i="222"/>
  <c r="G205" i="222" s="1"/>
  <c r="H205" i="222" s="1"/>
  <c r="F210" i="222"/>
  <c r="G210" i="222" s="1"/>
  <c r="H210" i="222" s="1"/>
  <c r="F212" i="222"/>
  <c r="G212" i="222" s="1"/>
  <c r="H212" i="222" s="1"/>
  <c r="F215" i="222"/>
  <c r="G215" i="222" s="1"/>
  <c r="H215" i="222" s="1"/>
  <c r="F221" i="222"/>
  <c r="G221" i="222" s="1"/>
  <c r="H221" i="222" s="1"/>
  <c r="F226" i="222"/>
  <c r="G226" i="222" s="1"/>
  <c r="H226" i="222" s="1"/>
  <c r="F228" i="222"/>
  <c r="G228" i="222" s="1"/>
  <c r="H228" i="222" s="1"/>
  <c r="F231" i="222"/>
  <c r="G231" i="222" s="1"/>
  <c r="H231" i="222" s="1"/>
  <c r="F387" i="222"/>
  <c r="G387" i="222" s="1"/>
  <c r="H387" i="222" s="1"/>
  <c r="F391" i="222"/>
  <c r="G391" i="222" s="1"/>
  <c r="H391" i="222" s="1"/>
  <c r="F395" i="222"/>
  <c r="G395" i="222" s="1"/>
  <c r="H395" i="222" s="1"/>
  <c r="F399" i="222"/>
  <c r="G399" i="222" s="1"/>
  <c r="H399" i="222" s="1"/>
  <c r="F404" i="222"/>
  <c r="G404" i="222" s="1"/>
  <c r="H404" i="222" s="1"/>
  <c r="F408" i="222"/>
  <c r="G408" i="222" s="1"/>
  <c r="H408" i="222" s="1"/>
  <c r="F412" i="222"/>
  <c r="G412" i="222" s="1"/>
  <c r="H412" i="222" s="1"/>
  <c r="F416" i="222"/>
  <c r="G416" i="222" s="1"/>
  <c r="H416" i="222" s="1"/>
  <c r="F421" i="222"/>
  <c r="G421" i="222" s="1"/>
  <c r="H421" i="222" s="1"/>
  <c r="F425" i="222"/>
  <c r="G425" i="222" s="1"/>
  <c r="H425" i="222" s="1"/>
  <c r="F429" i="222"/>
  <c r="G429" i="222" s="1"/>
  <c r="H429" i="222" s="1"/>
  <c r="F166" i="222"/>
  <c r="G166" i="222" s="1"/>
  <c r="H166" i="222" s="1"/>
  <c r="F168" i="222"/>
  <c r="G168" i="222" s="1"/>
  <c r="H168" i="222" s="1"/>
  <c r="F171" i="222"/>
  <c r="G171" i="222" s="1"/>
  <c r="H171" i="222" s="1"/>
  <c r="F177" i="222"/>
  <c r="G177" i="222" s="1"/>
  <c r="H177" i="222" s="1"/>
  <c r="F182" i="222"/>
  <c r="G182" i="222" s="1"/>
  <c r="H182" i="222" s="1"/>
  <c r="F184" i="222"/>
  <c r="G184" i="222" s="1"/>
  <c r="H184" i="222" s="1"/>
  <c r="F187" i="222"/>
  <c r="G187" i="222" s="1"/>
  <c r="H187" i="222" s="1"/>
  <c r="F193" i="222"/>
  <c r="G193" i="222" s="1"/>
  <c r="H193" i="222" s="1"/>
  <c r="F198" i="222"/>
  <c r="G198" i="222" s="1"/>
  <c r="H198" i="222" s="1"/>
  <c r="F200" i="222"/>
  <c r="G200" i="222" s="1"/>
  <c r="H200" i="222" s="1"/>
  <c r="F203" i="222"/>
  <c r="G203" i="222" s="1"/>
  <c r="H203" i="222" s="1"/>
  <c r="F209" i="222"/>
  <c r="G209" i="222" s="1"/>
  <c r="H209" i="222" s="1"/>
  <c r="F214" i="222"/>
  <c r="G214" i="222" s="1"/>
  <c r="H214" i="222" s="1"/>
  <c r="F216" i="222"/>
  <c r="G216" i="222" s="1"/>
  <c r="H216" i="222" s="1"/>
  <c r="F219" i="222"/>
  <c r="G219" i="222" s="1"/>
  <c r="H219" i="222" s="1"/>
  <c r="F225" i="222"/>
  <c r="G225" i="222" s="1"/>
  <c r="H225" i="222" s="1"/>
  <c r="F230" i="222"/>
  <c r="G230" i="222" s="1"/>
  <c r="H230" i="222" s="1"/>
  <c r="F232" i="222"/>
  <c r="G232" i="222" s="1"/>
  <c r="H232" i="222" s="1"/>
  <c r="F164" i="222"/>
  <c r="G164" i="222" s="1"/>
  <c r="H164" i="222" s="1"/>
  <c r="F25" i="219"/>
  <c r="G25" i="219" s="1"/>
  <c r="H25" i="219" s="1"/>
  <c r="F172" i="219"/>
  <c r="G172" i="219" s="1"/>
  <c r="H172" i="219" s="1"/>
  <c r="F19" i="219"/>
  <c r="G19" i="219" s="1"/>
  <c r="H19" i="219" s="1"/>
  <c r="F53" i="219"/>
  <c r="G53" i="219" s="1"/>
  <c r="H53" i="219" s="1"/>
  <c r="F59" i="219"/>
  <c r="G59" i="219" s="1"/>
  <c r="H59" i="219" s="1"/>
  <c r="F72" i="219"/>
  <c r="G72" i="219" s="1"/>
  <c r="H72" i="219" s="1"/>
  <c r="F173" i="219"/>
  <c r="G173" i="219" s="1"/>
  <c r="H173" i="219" s="1"/>
  <c r="F65" i="219"/>
  <c r="G65" i="219" s="1"/>
  <c r="H65" i="219" s="1"/>
  <c r="F75" i="219"/>
  <c r="G75" i="219" s="1"/>
  <c r="H75" i="219" s="1"/>
  <c r="F91" i="219"/>
  <c r="G91" i="219" s="1"/>
  <c r="H91" i="219" s="1"/>
  <c r="F119" i="219"/>
  <c r="G119" i="219" s="1"/>
  <c r="H119" i="219" s="1"/>
  <c r="F28" i="219"/>
  <c r="G28" i="219" s="1"/>
  <c r="H28" i="219" s="1"/>
  <c r="F77" i="19"/>
  <c r="G77" i="19" s="1"/>
  <c r="H77" i="19" s="1"/>
  <c r="F55" i="219"/>
  <c r="G55" i="219" s="1"/>
  <c r="H55" i="219" s="1"/>
  <c r="F41" i="219"/>
  <c r="G41" i="219" s="1"/>
  <c r="H41" i="219" s="1"/>
  <c r="F18" i="219"/>
  <c r="G18" i="219" s="1"/>
  <c r="H18" i="219" s="1"/>
  <c r="F45" i="219"/>
  <c r="G45" i="219" s="1"/>
  <c r="H45" i="219" s="1"/>
  <c r="F192" i="219"/>
  <c r="G192" i="219" s="1"/>
  <c r="H192" i="219" s="1"/>
  <c r="F179" i="219"/>
  <c r="G179" i="219" s="1"/>
  <c r="H179" i="219" s="1"/>
  <c r="F138" i="219"/>
  <c r="G138" i="219" s="1"/>
  <c r="H138" i="219" s="1"/>
  <c r="F63" i="219"/>
  <c r="G63" i="219" s="1"/>
  <c r="H63" i="219" s="1"/>
  <c r="F10" i="219"/>
  <c r="G10" i="219" s="1"/>
  <c r="H10" i="219" s="1"/>
  <c r="F201" i="219"/>
  <c r="G201" i="219" s="1"/>
  <c r="H201" i="219" s="1"/>
  <c r="F73" i="219"/>
  <c r="G73" i="219" s="1"/>
  <c r="H73" i="219" s="1"/>
  <c r="F113" i="219"/>
  <c r="G113" i="219" s="1"/>
  <c r="H113" i="219" s="1"/>
  <c r="F107" i="219"/>
  <c r="G107" i="219" s="1"/>
  <c r="H107" i="219" s="1"/>
  <c r="F193" i="219"/>
  <c r="G193" i="219" s="1"/>
  <c r="H193" i="219" s="1"/>
  <c r="F50" i="219"/>
  <c r="G50" i="219" s="1"/>
  <c r="H50" i="219" s="1"/>
  <c r="F87" i="19"/>
  <c r="G87" i="19" s="1"/>
  <c r="H87" i="19" s="1"/>
  <c r="F87" i="219"/>
  <c r="G87" i="219" s="1"/>
  <c r="H87" i="219" s="1"/>
  <c r="F49" i="219"/>
  <c r="G49" i="219" s="1"/>
  <c r="H49" i="219" s="1"/>
  <c r="F196" i="219"/>
  <c r="G196" i="219" s="1"/>
  <c r="H196" i="219" s="1"/>
  <c r="F102" i="219"/>
  <c r="G102" i="219" s="1"/>
  <c r="H102" i="219" s="1"/>
  <c r="F14" i="219"/>
  <c r="G14" i="219" s="1"/>
  <c r="H14" i="219" s="1"/>
  <c r="F103" i="219"/>
  <c r="G103" i="219" s="1"/>
  <c r="H103" i="219" s="1"/>
  <c r="F175" i="219"/>
  <c r="G175" i="219" s="1"/>
  <c r="H175" i="219" s="1"/>
  <c r="F97" i="219"/>
  <c r="G97" i="219" s="1"/>
  <c r="H97" i="219" s="1"/>
  <c r="F134" i="219"/>
  <c r="G134" i="219" s="1"/>
  <c r="H134" i="219" s="1"/>
  <c r="F24" i="219"/>
  <c r="G24" i="219" s="1"/>
  <c r="H24" i="219" s="1"/>
  <c r="F108" i="219"/>
  <c r="G108" i="219" s="1"/>
  <c r="H108" i="219" s="1"/>
  <c r="F174" i="219"/>
  <c r="G174" i="219" s="1"/>
  <c r="H174" i="219" s="1"/>
  <c r="F124" i="219"/>
  <c r="G124" i="219" s="1"/>
  <c r="H124" i="219" s="1"/>
  <c r="F86" i="19"/>
  <c r="G86" i="19" s="1"/>
  <c r="H86" i="19" s="1"/>
  <c r="F141" i="219"/>
  <c r="G141" i="219" s="1"/>
  <c r="H141" i="219" s="1"/>
  <c r="F122" i="219"/>
  <c r="G122" i="219" s="1"/>
  <c r="H122" i="219" s="1"/>
  <c r="F9" i="219"/>
  <c r="G9" i="219" s="1"/>
  <c r="H9" i="219" s="1"/>
  <c r="F180" i="219"/>
  <c r="G180" i="219" s="1"/>
  <c r="H180" i="219" s="1"/>
  <c r="F26" i="219"/>
  <c r="G26" i="219" s="1"/>
  <c r="H26" i="219" s="1"/>
  <c r="F68" i="219"/>
  <c r="G68" i="219" s="1"/>
  <c r="H68" i="219" s="1"/>
  <c r="F198" i="219"/>
  <c r="G198" i="219" s="1"/>
  <c r="H198" i="219" s="1"/>
  <c r="F135" i="219"/>
  <c r="G135" i="219" s="1"/>
  <c r="H135" i="219" s="1"/>
  <c r="F116" i="219"/>
  <c r="G116" i="219" s="1"/>
  <c r="H116" i="219" s="1"/>
  <c r="F44" i="219"/>
  <c r="G44" i="219" s="1"/>
  <c r="H44" i="219" s="1"/>
  <c r="F140" i="219"/>
  <c r="G140" i="219" s="1"/>
  <c r="H140" i="219" s="1"/>
  <c r="F121" i="219"/>
  <c r="G121" i="219" s="1"/>
  <c r="H121" i="219" s="1"/>
  <c r="F106" i="219"/>
  <c r="G106" i="219" s="1"/>
  <c r="H106" i="219" s="1"/>
  <c r="F46" i="219"/>
  <c r="G46" i="219" s="1"/>
  <c r="H46" i="219" s="1"/>
  <c r="F58" i="219"/>
  <c r="G58" i="219" s="1"/>
  <c r="H58" i="219" s="1"/>
  <c r="F15" i="219"/>
  <c r="G15" i="219" s="1"/>
  <c r="H15" i="219" s="1"/>
  <c r="F85" i="219"/>
  <c r="G85" i="219" s="1"/>
  <c r="H85" i="219" s="1"/>
  <c r="F30" i="219"/>
  <c r="G30" i="219" s="1"/>
  <c r="H30" i="219" s="1"/>
  <c r="F176" i="219"/>
  <c r="G176" i="219" s="1"/>
  <c r="H176" i="219" s="1"/>
  <c r="F206" i="219"/>
  <c r="G206" i="219" s="1"/>
  <c r="H206" i="219" s="1"/>
  <c r="F166" i="219"/>
  <c r="G166" i="219" s="1"/>
  <c r="H166" i="219" s="1"/>
  <c r="F169" i="219"/>
  <c r="G169" i="219" s="1"/>
  <c r="H169" i="219" s="1"/>
  <c r="F133" i="219"/>
  <c r="G133" i="219" s="1"/>
  <c r="H133" i="219" s="1"/>
  <c r="F99" i="219"/>
  <c r="G99" i="219" s="1"/>
  <c r="H99" i="219" s="1"/>
  <c r="F47" i="219"/>
  <c r="G47" i="219" s="1"/>
  <c r="H47" i="219" s="1"/>
  <c r="F43" i="219"/>
  <c r="G43" i="219" s="1"/>
  <c r="H43" i="219" s="1"/>
  <c r="F125" i="219"/>
  <c r="G125" i="219" s="1"/>
  <c r="H125" i="219" s="1"/>
  <c r="F36" i="219"/>
  <c r="G36" i="219" s="1"/>
  <c r="H36" i="219" s="1"/>
  <c r="F83" i="19"/>
  <c r="G83" i="19" s="1"/>
  <c r="H83" i="19" s="1"/>
  <c r="F208" i="219"/>
  <c r="G208" i="219" s="1"/>
  <c r="H208" i="219" s="1"/>
  <c r="F71" i="219"/>
  <c r="G71" i="219" s="1"/>
  <c r="H71" i="219" s="1"/>
  <c r="F200" i="219"/>
  <c r="G200" i="219" s="1"/>
  <c r="H200" i="219" s="1"/>
  <c r="F62" i="219"/>
  <c r="G62" i="219" s="1"/>
  <c r="H62" i="219" s="1"/>
  <c r="F74" i="219"/>
  <c r="G74" i="219" s="1"/>
  <c r="H74" i="219" s="1"/>
  <c r="F48" i="219"/>
  <c r="G48" i="219" s="1"/>
  <c r="H48" i="219" s="1"/>
  <c r="F146" i="219"/>
  <c r="G146" i="219" s="1"/>
  <c r="H146" i="219" s="1"/>
  <c r="F51" i="219"/>
  <c r="G51" i="219" s="1"/>
  <c r="H51" i="219" s="1"/>
  <c r="F21" i="219"/>
  <c r="G21" i="219" s="1"/>
  <c r="H21" i="219" s="1"/>
  <c r="F92" i="219"/>
  <c r="G92" i="219" s="1"/>
  <c r="H92" i="219" s="1"/>
  <c r="F100" i="219"/>
  <c r="G100" i="219" s="1"/>
  <c r="H100" i="219" s="1"/>
  <c r="F104" i="219"/>
  <c r="G104" i="219" s="1"/>
  <c r="H104" i="219" s="1"/>
  <c r="F112" i="219"/>
  <c r="G112" i="219" s="1"/>
  <c r="H112" i="219" s="1"/>
  <c r="F126" i="219"/>
  <c r="G126" i="219" s="1"/>
  <c r="H126" i="219" s="1"/>
  <c r="F109" i="219"/>
  <c r="G109" i="219" s="1"/>
  <c r="H109" i="219" s="1"/>
  <c r="F61" i="219"/>
  <c r="G61" i="219" s="1"/>
  <c r="H61" i="219" s="1"/>
  <c r="F91" i="19"/>
  <c r="G91" i="19" s="1"/>
  <c r="H91" i="19" s="1"/>
  <c r="F82" i="19"/>
  <c r="G82" i="19" s="1"/>
  <c r="H82" i="19" s="1"/>
  <c r="F80" i="19"/>
  <c r="G80" i="19" s="1"/>
  <c r="H80" i="19" s="1"/>
  <c r="F84" i="19"/>
  <c r="G84" i="19" s="1"/>
  <c r="H84" i="19" s="1"/>
  <c r="F88" i="19"/>
  <c r="G88" i="19" s="1"/>
  <c r="H88" i="19" s="1"/>
  <c r="F90" i="19"/>
  <c r="G90" i="19" s="1"/>
  <c r="H90" i="19" s="1"/>
  <c r="F79" i="19"/>
  <c r="G79" i="19" s="1"/>
  <c r="H79" i="19" s="1"/>
  <c r="F203" i="219"/>
  <c r="G203" i="219" s="1"/>
  <c r="H203" i="219" s="1"/>
  <c r="F82" i="219"/>
  <c r="G82" i="219" s="1"/>
  <c r="H82" i="219" s="1"/>
  <c r="F12" i="219"/>
  <c r="G12" i="219" s="1"/>
  <c r="H12" i="219" s="1"/>
  <c r="F118" i="219"/>
  <c r="G118" i="219" s="1"/>
  <c r="H118" i="219" s="1"/>
  <c r="F83" i="219"/>
  <c r="G83" i="219" s="1"/>
  <c r="H83" i="219" s="1"/>
  <c r="F167" i="219"/>
  <c r="G167" i="219" s="1"/>
  <c r="H167" i="219" s="1"/>
  <c r="F90" i="219"/>
  <c r="G90" i="219" s="1"/>
  <c r="H90" i="219" s="1"/>
  <c r="F93" i="219"/>
  <c r="G93" i="219" s="1"/>
  <c r="H93" i="219" s="1"/>
  <c r="F34" i="219"/>
  <c r="G34" i="219" s="1"/>
  <c r="H34" i="219" s="1"/>
  <c r="F130" i="219"/>
  <c r="G130" i="219" s="1"/>
  <c r="H130" i="219" s="1"/>
  <c r="F210" i="219"/>
  <c r="G210" i="219" s="1"/>
  <c r="H210" i="219" s="1"/>
  <c r="F39" i="219"/>
  <c r="G39" i="219" s="1"/>
  <c r="H39" i="219" s="1"/>
  <c r="F222" i="219"/>
  <c r="G222" i="219" s="1"/>
  <c r="H222" i="219" s="1"/>
  <c r="F84" i="219"/>
  <c r="G84" i="219" s="1"/>
  <c r="H84" i="219" s="1"/>
  <c r="F85" i="19"/>
  <c r="G85" i="19" s="1"/>
  <c r="H85" i="19" s="1"/>
  <c r="F53" i="19"/>
  <c r="G53" i="19" s="1"/>
  <c r="H53" i="19" s="1"/>
  <c r="F52" i="19"/>
  <c r="G52" i="19" s="1"/>
  <c r="H52" i="19" s="1"/>
  <c r="F55" i="19"/>
  <c r="G55" i="19" s="1"/>
  <c r="H55" i="19" s="1"/>
  <c r="F56" i="19"/>
  <c r="G56" i="19" s="1"/>
  <c r="H56" i="19" s="1"/>
  <c r="F54" i="19"/>
  <c r="G54" i="19" s="1"/>
  <c r="H54" i="19" s="1"/>
  <c r="F57" i="219"/>
  <c r="G57" i="219" s="1"/>
  <c r="H57" i="219" s="1"/>
  <c r="F52" i="219"/>
  <c r="G52" i="219" s="1"/>
  <c r="H52" i="219" s="1"/>
  <c r="F42" i="219"/>
  <c r="G42" i="219" s="1"/>
  <c r="H42" i="219" s="1"/>
  <c r="F199" i="219"/>
  <c r="G199" i="219" s="1"/>
  <c r="H199" i="219" s="1"/>
  <c r="F66" i="219"/>
  <c r="G66" i="219" s="1"/>
  <c r="H66" i="219" s="1"/>
  <c r="F147" i="219"/>
  <c r="G147" i="219" s="1"/>
  <c r="H147" i="219" s="1"/>
  <c r="F144" i="219"/>
  <c r="G144" i="219" s="1"/>
  <c r="H144" i="219" s="1"/>
  <c r="F223" i="219"/>
  <c r="G223" i="219" s="1"/>
  <c r="H223" i="219" s="1"/>
  <c r="F54" i="219"/>
  <c r="G54" i="219" s="1"/>
  <c r="H54" i="219" s="1"/>
  <c r="F202" i="219"/>
  <c r="G202" i="219" s="1"/>
  <c r="H202" i="219" s="1"/>
  <c r="F123" i="219"/>
  <c r="G123" i="219" s="1"/>
  <c r="H123" i="219" s="1"/>
  <c r="F38" i="219"/>
  <c r="G38" i="219" s="1"/>
  <c r="H38" i="219" s="1"/>
  <c r="F143" i="219"/>
  <c r="G143" i="219" s="1"/>
  <c r="H143" i="219" s="1"/>
  <c r="F29" i="219"/>
  <c r="G29" i="219" s="1"/>
  <c r="H29" i="219" s="1"/>
  <c r="F37" i="219"/>
  <c r="G37" i="219" s="1"/>
  <c r="H37" i="219" s="1"/>
  <c r="F22" i="219"/>
  <c r="G22" i="219" s="1"/>
  <c r="H22" i="219" s="1"/>
  <c r="F81" i="19"/>
  <c r="G81" i="19" s="1"/>
  <c r="H81" i="19" s="1"/>
  <c r="F40" i="19"/>
  <c r="G40" i="19" s="1"/>
  <c r="H40" i="19" s="1"/>
  <c r="F37" i="19"/>
  <c r="G37" i="19" s="1"/>
  <c r="H37" i="19" s="1"/>
  <c r="F166" i="1"/>
  <c r="G166" i="1" s="1"/>
  <c r="H166" i="1" s="1"/>
  <c r="J166" i="1" s="1"/>
  <c r="F172" i="1"/>
  <c r="G172" i="1" s="1"/>
  <c r="H172" i="1" s="1"/>
  <c r="J172" i="1" s="1"/>
  <c r="F178" i="1"/>
  <c r="G178" i="1" s="1"/>
  <c r="H178" i="1" s="1"/>
  <c r="J178" i="1" s="1"/>
  <c r="F165" i="1"/>
  <c r="G165" i="1" s="1"/>
  <c r="H165" i="1" s="1"/>
  <c r="J165" i="1" s="1"/>
  <c r="F42" i="1"/>
  <c r="G42" i="1" s="1"/>
  <c r="H42" i="1" s="1"/>
  <c r="J42" i="1" s="1"/>
  <c r="F51" i="1"/>
  <c r="G51" i="1" s="1"/>
  <c r="H51" i="1" s="1"/>
  <c r="J51" i="1" s="1"/>
  <c r="F173" i="1"/>
  <c r="G173" i="1" s="1"/>
  <c r="H173" i="1" s="1"/>
  <c r="J173" i="1" s="1"/>
  <c r="F174" i="1"/>
  <c r="G174" i="1" s="1"/>
  <c r="H174" i="1" s="1"/>
  <c r="J174" i="1" s="1"/>
  <c r="F53" i="1"/>
  <c r="G53" i="1" s="1"/>
  <c r="H53" i="1" s="1"/>
  <c r="J53" i="1" s="1"/>
  <c r="F142" i="1"/>
  <c r="G142" i="1" s="1"/>
  <c r="H142" i="1" s="1"/>
  <c r="F154" i="1"/>
  <c r="G154" i="1" s="1"/>
  <c r="H154" i="1" s="1"/>
  <c r="F175" i="1"/>
  <c r="G175" i="1" s="1"/>
  <c r="H175" i="1" s="1"/>
  <c r="J175" i="1" s="1"/>
  <c r="F48" i="1"/>
  <c r="G48" i="1" s="1"/>
  <c r="H48" i="1" s="1"/>
  <c r="J48" i="1" s="1"/>
  <c r="F169" i="1"/>
  <c r="G169" i="1" s="1"/>
  <c r="H169" i="1" s="1"/>
  <c r="J169" i="1" s="1"/>
  <c r="F176" i="1"/>
  <c r="G176" i="1" s="1"/>
  <c r="H176" i="1" s="1"/>
  <c r="J176" i="1" s="1"/>
  <c r="F143" i="1"/>
  <c r="G143" i="1" s="1"/>
  <c r="H143" i="1" s="1"/>
  <c r="F155" i="1"/>
  <c r="G155" i="1" s="1"/>
  <c r="H155" i="1" s="1"/>
  <c r="F49" i="1"/>
  <c r="G49" i="1" s="1"/>
  <c r="H49" i="1" s="1"/>
  <c r="J49" i="1" s="1"/>
  <c r="F184" i="1"/>
  <c r="G184" i="1" s="1"/>
  <c r="H184" i="1" s="1"/>
  <c r="J184" i="1" s="1"/>
  <c r="F177" i="1"/>
  <c r="G177" i="1" s="1"/>
  <c r="H177" i="1" s="1"/>
  <c r="J177" i="1" s="1"/>
  <c r="F144" i="1"/>
  <c r="G144" i="1" s="1"/>
  <c r="H144" i="1" s="1"/>
  <c r="F136" i="1"/>
  <c r="G136" i="1" s="1"/>
  <c r="H136" i="1" s="1"/>
  <c r="F43" i="1"/>
  <c r="G43" i="1" s="1"/>
  <c r="H43" i="1" s="1"/>
  <c r="J43" i="1" s="1"/>
  <c r="F52" i="1"/>
  <c r="G52" i="1" s="1"/>
  <c r="H52" i="1" s="1"/>
  <c r="J52" i="1" s="1"/>
  <c r="F58" i="1"/>
  <c r="G58" i="1" s="1"/>
  <c r="H58" i="1" s="1"/>
  <c r="J58" i="1" s="1"/>
  <c r="F45" i="1"/>
  <c r="G45" i="1" s="1"/>
  <c r="H45" i="1" s="1"/>
  <c r="J45" i="1" s="1"/>
  <c r="F180" i="1"/>
  <c r="G180" i="1" s="1"/>
  <c r="H180" i="1" s="1"/>
  <c r="J180" i="1" s="1"/>
  <c r="F60" i="1"/>
  <c r="G60" i="1" s="1"/>
  <c r="H60" i="1" s="1"/>
  <c r="J60" i="1" s="1"/>
  <c r="F181" i="1"/>
  <c r="G181" i="1" s="1"/>
  <c r="H181" i="1" s="1"/>
  <c r="J181" i="1" s="1"/>
  <c r="F146" i="1"/>
  <c r="G146" i="1" s="1"/>
  <c r="H146" i="1" s="1"/>
  <c r="F47" i="1"/>
  <c r="G47" i="1" s="1"/>
  <c r="H47" i="1" s="1"/>
  <c r="J47" i="1" s="1"/>
  <c r="F182" i="1"/>
  <c r="G182" i="1" s="1"/>
  <c r="H182" i="1" s="1"/>
  <c r="J182" i="1" s="1"/>
  <c r="F183" i="1"/>
  <c r="G183" i="1" s="1"/>
  <c r="H183" i="1" s="1"/>
  <c r="J183" i="1" s="1"/>
  <c r="F147" i="1"/>
  <c r="G147" i="1" s="1"/>
  <c r="H147" i="1" s="1"/>
  <c r="F56" i="1"/>
  <c r="G56" i="1" s="1"/>
  <c r="H56" i="1" s="1"/>
  <c r="J56" i="1" s="1"/>
  <c r="F57" i="1"/>
  <c r="G57" i="1" s="1"/>
  <c r="H57" i="1" s="1"/>
  <c r="J57" i="1" s="1"/>
  <c r="F148" i="1"/>
  <c r="G148" i="1" s="1"/>
  <c r="H148" i="1" s="1"/>
  <c r="F167" i="1"/>
  <c r="G167" i="1" s="1"/>
  <c r="H167" i="1" s="1"/>
  <c r="J167" i="1" s="1"/>
  <c r="F179" i="1"/>
  <c r="G179" i="1" s="1"/>
  <c r="H179" i="1" s="1"/>
  <c r="J179" i="1" s="1"/>
  <c r="F141" i="1"/>
  <c r="G141" i="1" s="1"/>
  <c r="H141" i="1" s="1"/>
  <c r="F145" i="1"/>
  <c r="G145" i="1" s="1"/>
  <c r="H145" i="1" s="1"/>
  <c r="F149" i="1"/>
  <c r="G149" i="1" s="1"/>
  <c r="H149" i="1" s="1"/>
  <c r="F153" i="1"/>
  <c r="G153" i="1" s="1"/>
  <c r="H153" i="1" s="1"/>
  <c r="F44" i="1"/>
  <c r="G44" i="1" s="1"/>
  <c r="H44" i="1" s="1"/>
  <c r="J44" i="1" s="1"/>
  <c r="F59" i="1"/>
  <c r="G59" i="1" s="1"/>
  <c r="H59" i="1" s="1"/>
  <c r="J59" i="1" s="1"/>
  <c r="F168" i="1"/>
  <c r="G168" i="1" s="1"/>
  <c r="H168" i="1" s="1"/>
  <c r="J168" i="1" s="1"/>
  <c r="F137" i="1"/>
  <c r="G137" i="1" s="1"/>
  <c r="H137" i="1" s="1"/>
  <c r="F46" i="1"/>
  <c r="G46" i="1" s="1"/>
  <c r="H46" i="1" s="1"/>
  <c r="J46" i="1" s="1"/>
  <c r="F138" i="1"/>
  <c r="G138" i="1" s="1"/>
  <c r="H138" i="1" s="1"/>
  <c r="F150" i="1"/>
  <c r="G150" i="1" s="1"/>
  <c r="H150" i="1" s="1"/>
  <c r="F54" i="1"/>
  <c r="G54" i="1" s="1"/>
  <c r="H54" i="1" s="1"/>
  <c r="J54" i="1" s="1"/>
  <c r="F55" i="1"/>
  <c r="G55" i="1" s="1"/>
  <c r="H55" i="1" s="1"/>
  <c r="J55" i="1" s="1"/>
  <c r="F170" i="1"/>
  <c r="G170" i="1" s="1"/>
  <c r="H170" i="1" s="1"/>
  <c r="J170" i="1" s="1"/>
  <c r="F139" i="1"/>
  <c r="G139" i="1" s="1"/>
  <c r="H139" i="1" s="1"/>
  <c r="F151" i="1"/>
  <c r="G151" i="1" s="1"/>
  <c r="H151" i="1" s="1"/>
  <c r="F171" i="1"/>
  <c r="G171" i="1" s="1"/>
  <c r="H171" i="1" s="1"/>
  <c r="J171" i="1" s="1"/>
  <c r="F185" i="1"/>
  <c r="G185" i="1" s="1"/>
  <c r="H185" i="1" s="1"/>
  <c r="J185" i="1" s="1"/>
  <c r="F140" i="1"/>
  <c r="G140" i="1" s="1"/>
  <c r="H140" i="1" s="1"/>
  <c r="F50" i="1"/>
  <c r="G50" i="1" s="1"/>
  <c r="H50" i="1" s="1"/>
  <c r="J50" i="1" s="1"/>
  <c r="F152" i="1"/>
  <c r="G152" i="1" s="1"/>
  <c r="H152" i="1" s="1"/>
  <c r="F135" i="1"/>
  <c r="G135" i="1" s="1"/>
  <c r="H135" i="1" s="1"/>
  <c r="F42" i="19"/>
  <c r="G42" i="19" s="1"/>
  <c r="H42" i="19" s="1"/>
  <c r="F38" i="19"/>
  <c r="G38" i="19" s="1"/>
  <c r="H38" i="19" s="1"/>
  <c r="F41" i="19"/>
  <c r="G41" i="19" s="1"/>
  <c r="H41" i="19" s="1"/>
  <c r="F39" i="19"/>
  <c r="G39" i="19" s="1"/>
  <c r="H39" i="19" s="1"/>
  <c r="F15" i="19"/>
  <c r="G15" i="19" s="1"/>
  <c r="H15" i="19" s="1"/>
  <c r="F14" i="19"/>
  <c r="G14" i="19" s="1"/>
  <c r="H14" i="19" s="1"/>
  <c r="F28" i="1"/>
  <c r="G28" i="1" s="1"/>
  <c r="H28" i="1" s="1"/>
  <c r="F16" i="1"/>
  <c r="G16" i="1" s="1"/>
  <c r="H16" i="1" s="1"/>
  <c r="F13" i="1"/>
  <c r="G13" i="1" s="1"/>
  <c r="H13" i="1" s="1"/>
  <c r="F24" i="1"/>
  <c r="G24" i="1" s="1"/>
  <c r="H24" i="1" s="1"/>
  <c r="F17" i="1"/>
  <c r="G17" i="1" s="1"/>
  <c r="H17" i="1" s="1"/>
  <c r="F27" i="1"/>
  <c r="G27" i="1" s="1"/>
  <c r="H27" i="1" s="1"/>
  <c r="F15" i="1"/>
  <c r="G15" i="1" s="1"/>
  <c r="H15" i="1" s="1"/>
  <c r="F25" i="1"/>
  <c r="G25" i="1" s="1"/>
  <c r="H25" i="1" s="1"/>
  <c r="F21" i="1"/>
  <c r="G21" i="1" s="1"/>
  <c r="H21" i="1" s="1"/>
  <c r="F26" i="1"/>
  <c r="G26" i="1" s="1"/>
  <c r="H26" i="1" s="1"/>
  <c r="F14" i="1"/>
  <c r="G14" i="1" s="1"/>
  <c r="H14" i="1" s="1"/>
  <c r="F20" i="1"/>
  <c r="G20" i="1" s="1"/>
  <c r="H20" i="1" s="1"/>
  <c r="F31" i="1"/>
  <c r="G31" i="1" s="1"/>
  <c r="H31" i="1" s="1"/>
  <c r="F18" i="1"/>
  <c r="G18" i="1" s="1"/>
  <c r="H18" i="1" s="1"/>
  <c r="F29" i="1"/>
  <c r="G29" i="1" s="1"/>
  <c r="H29" i="1" s="1"/>
  <c r="F23" i="1"/>
  <c r="F22" i="1"/>
  <c r="G22" i="1" s="1"/>
  <c r="H22" i="1" s="1"/>
  <c r="F19" i="1"/>
  <c r="G19" i="1" s="1"/>
  <c r="H19" i="1" s="1"/>
  <c r="F30" i="1"/>
  <c r="G30" i="1" s="1"/>
  <c r="H30" i="1" s="1"/>
  <c r="G206" i="12" l="1"/>
  <c r="H206" i="12" s="1"/>
  <c r="G1220" i="1"/>
  <c r="H1220" i="1" s="1"/>
  <c r="J1220" i="1" s="1"/>
  <c r="G1224" i="1"/>
  <c r="H1224" i="1" s="1"/>
  <c r="J1224" i="1" s="1"/>
  <c r="G1268" i="1"/>
  <c r="H1268" i="1" s="1"/>
  <c r="J1268" i="1" s="1"/>
  <c r="G1269" i="1"/>
  <c r="H1269" i="1" s="1"/>
  <c r="J1269" i="1" s="1"/>
  <c r="G1315" i="1"/>
  <c r="H1315" i="1" s="1"/>
  <c r="J1315" i="1" s="1"/>
  <c r="G1917" i="1"/>
  <c r="H1917" i="1" s="1"/>
  <c r="J1917" i="1" s="1"/>
  <c r="G2507" i="1"/>
  <c r="H2507" i="1" s="1"/>
  <c r="J2507" i="1" s="1"/>
  <c r="G2512" i="1"/>
  <c r="H2512" i="1" s="1"/>
  <c r="J2512" i="1" s="1"/>
  <c r="G2517" i="1"/>
  <c r="H2517" i="1" s="1"/>
  <c r="J2517" i="1" s="1"/>
  <c r="G2501" i="1"/>
  <c r="H2501" i="1" s="1"/>
  <c r="J2501" i="1" s="1"/>
  <c r="G2506" i="1"/>
  <c r="H2506" i="1" s="1"/>
  <c r="J2506" i="1" s="1"/>
  <c r="G2591" i="1"/>
  <c r="H2591" i="1" s="1"/>
  <c r="J2591" i="1" s="1"/>
  <c r="G2595" i="1"/>
  <c r="H2595" i="1" s="1"/>
  <c r="J2595" i="1" s="1"/>
  <c r="G2599" i="1"/>
  <c r="H2599" i="1" s="1"/>
  <c r="J2599" i="1" s="1"/>
  <c r="G2603" i="1"/>
  <c r="H2603" i="1" s="1"/>
  <c r="J2603" i="1" s="1"/>
  <c r="G2607" i="1"/>
  <c r="H2607" i="1" s="1"/>
  <c r="J2607" i="1" s="1"/>
  <c r="G2611" i="1"/>
  <c r="H2611" i="1" s="1"/>
  <c r="J2611" i="1" s="1"/>
  <c r="G2615" i="1"/>
  <c r="H2615" i="1" s="1"/>
  <c r="J2615" i="1" s="1"/>
  <c r="G2619" i="1"/>
  <c r="H2619" i="1" s="1"/>
  <c r="J2619" i="1" s="1"/>
  <c r="G2623" i="1"/>
  <c r="H2623" i="1" s="1"/>
  <c r="J2623" i="1" s="1"/>
  <c r="G157" i="12"/>
  <c r="H157" i="12" s="1"/>
  <c r="G2679" i="15"/>
  <c r="H2679" i="15" s="1"/>
  <c r="G2695" i="15"/>
  <c r="H2695" i="15" s="1"/>
  <c r="G2711" i="15"/>
  <c r="H2711" i="15" s="1"/>
  <c r="G2688" i="15"/>
  <c r="H2688" i="15" s="1"/>
  <c r="G2704" i="15"/>
  <c r="H2704" i="15" s="1"/>
  <c r="G2666" i="15"/>
  <c r="H2666" i="15" s="1"/>
  <c r="G2685" i="15"/>
  <c r="H2685" i="15" s="1"/>
  <c r="G2701" i="15"/>
  <c r="H2701" i="15" s="1"/>
  <c r="G2678" i="15"/>
  <c r="H2678" i="15" s="1"/>
  <c r="G2694" i="15"/>
  <c r="H2694" i="15" s="1"/>
  <c r="G2710" i="15"/>
  <c r="H2710" i="15" s="1"/>
  <c r="G2667" i="15"/>
  <c r="H2667" i="15" s="1"/>
  <c r="G2675" i="15"/>
  <c r="H2675" i="15" s="1"/>
  <c r="G2726" i="15"/>
  <c r="H2726" i="15" s="1"/>
  <c r="G2734" i="15"/>
  <c r="H2734" i="15" s="1"/>
  <c r="G2742" i="15"/>
  <c r="H2742" i="15" s="1"/>
  <c r="G2731" i="15"/>
  <c r="H2731" i="15" s="1"/>
  <c r="G2739" i="15"/>
  <c r="H2739" i="15" s="1"/>
  <c r="G2431" i="15"/>
  <c r="H2431" i="15" s="1"/>
  <c r="G2415" i="15"/>
  <c r="H2415" i="15" s="1"/>
  <c r="G2369" i="15"/>
  <c r="H2369" i="15" s="1"/>
  <c r="G2428" i="15"/>
  <c r="H2428" i="15" s="1"/>
  <c r="G2412" i="15"/>
  <c r="H2412" i="15" s="1"/>
  <c r="G2383" i="15"/>
  <c r="H2383" i="15" s="1"/>
  <c r="G2437" i="15"/>
  <c r="H2437" i="15" s="1"/>
  <c r="G2421" i="15"/>
  <c r="H2421" i="15" s="1"/>
  <c r="G2403" i="15"/>
  <c r="H2403" i="15" s="1"/>
  <c r="G2370" i="15"/>
  <c r="H2370" i="15" s="1"/>
  <c r="G2434" i="15"/>
  <c r="H2434" i="15" s="1"/>
  <c r="G2418" i="15"/>
  <c r="H2418" i="15" s="1"/>
  <c r="G2394" i="15"/>
  <c r="H2394" i="15" s="1"/>
  <c r="G2367" i="15"/>
  <c r="H2367" i="15" s="1"/>
  <c r="G2380" i="15"/>
  <c r="H2380" i="15" s="1"/>
  <c r="G2388" i="15"/>
  <c r="H2388" i="15" s="1"/>
  <c r="G2395" i="15"/>
  <c r="H2395" i="15" s="1"/>
  <c r="G2401" i="15"/>
  <c r="H2401" i="15" s="1"/>
  <c r="G2797" i="15"/>
  <c r="H2797" i="15" s="1"/>
  <c r="G2682" i="1"/>
  <c r="H2682" i="1" s="1"/>
  <c r="J2682" i="1" s="1"/>
  <c r="G2691" i="1"/>
  <c r="H2691" i="1" s="1"/>
  <c r="J2691" i="1" s="1"/>
  <c r="G2688" i="1"/>
  <c r="H2688" i="1" s="1"/>
  <c r="J2688" i="1" s="1"/>
  <c r="G2686" i="1"/>
  <c r="H2686" i="1" s="1"/>
  <c r="J2686" i="1" s="1"/>
  <c r="G2692" i="1"/>
  <c r="H2692" i="1" s="1"/>
  <c r="J2692" i="1" s="1"/>
  <c r="G1223" i="1"/>
  <c r="H1223" i="1" s="1"/>
  <c r="J1223" i="1" s="1"/>
  <c r="G975" i="1"/>
  <c r="H975" i="1" s="1"/>
  <c r="J975" i="1" s="1"/>
  <c r="G1274" i="1"/>
  <c r="H1274" i="1" s="1"/>
  <c r="J1274" i="1" s="1"/>
  <c r="G1314" i="1"/>
  <c r="H1314" i="1" s="1"/>
  <c r="J1314" i="1" s="1"/>
  <c r="G1313" i="1"/>
  <c r="H1313" i="1" s="1"/>
  <c r="J1313" i="1" s="1"/>
  <c r="G2511" i="1"/>
  <c r="H2511" i="1" s="1"/>
  <c r="J2511" i="1" s="1"/>
  <c r="G2516" i="1"/>
  <c r="H2516" i="1" s="1"/>
  <c r="J2516" i="1" s="1"/>
  <c r="G2500" i="1"/>
  <c r="H2500" i="1" s="1"/>
  <c r="J2500" i="1" s="1"/>
  <c r="G2505" i="1"/>
  <c r="H2505" i="1" s="1"/>
  <c r="J2505" i="1" s="1"/>
  <c r="G2510" i="1"/>
  <c r="H2510" i="1" s="1"/>
  <c r="J2510" i="1" s="1"/>
  <c r="G2594" i="1"/>
  <c r="H2594" i="1" s="1"/>
  <c r="J2594" i="1" s="1"/>
  <c r="G2598" i="1"/>
  <c r="H2598" i="1" s="1"/>
  <c r="J2598" i="1" s="1"/>
  <c r="G2602" i="1"/>
  <c r="H2602" i="1" s="1"/>
  <c r="J2602" i="1" s="1"/>
  <c r="G2606" i="1"/>
  <c r="H2606" i="1" s="1"/>
  <c r="J2606" i="1" s="1"/>
  <c r="G2610" i="1"/>
  <c r="H2610" i="1" s="1"/>
  <c r="J2610" i="1" s="1"/>
  <c r="G2614" i="1"/>
  <c r="H2614" i="1" s="1"/>
  <c r="J2614" i="1" s="1"/>
  <c r="G2618" i="1"/>
  <c r="H2618" i="1" s="1"/>
  <c r="J2618" i="1" s="1"/>
  <c r="G2622" i="1"/>
  <c r="H2622" i="1" s="1"/>
  <c r="J2622" i="1" s="1"/>
  <c r="G224" i="15"/>
  <c r="H224" i="15" s="1"/>
  <c r="G2691" i="15"/>
  <c r="H2691" i="15" s="1"/>
  <c r="G2707" i="15"/>
  <c r="H2707" i="15" s="1"/>
  <c r="G2684" i="15"/>
  <c r="H2684" i="15" s="1"/>
  <c r="G2700" i="15"/>
  <c r="H2700" i="15" s="1"/>
  <c r="G2674" i="15"/>
  <c r="H2674" i="15" s="1"/>
  <c r="G2681" i="15"/>
  <c r="H2681" i="15" s="1"/>
  <c r="G2697" i="15"/>
  <c r="H2697" i="15" s="1"/>
  <c r="G2713" i="15"/>
  <c r="H2713" i="15" s="1"/>
  <c r="G2690" i="15"/>
  <c r="H2690" i="15" s="1"/>
  <c r="G2706" i="15"/>
  <c r="H2706" i="15" s="1"/>
  <c r="G2673" i="15"/>
  <c r="H2673" i="15" s="1"/>
  <c r="G2670" i="15"/>
  <c r="H2670" i="15" s="1"/>
  <c r="G2725" i="15"/>
  <c r="H2725" i="15" s="1"/>
  <c r="G2733" i="15"/>
  <c r="H2733" i="15" s="1"/>
  <c r="G2741" i="15"/>
  <c r="H2741" i="15" s="1"/>
  <c r="G2728" i="15"/>
  <c r="H2728" i="15" s="1"/>
  <c r="G2736" i="15"/>
  <c r="H2736" i="15" s="1"/>
  <c r="G2435" i="15"/>
  <c r="H2435" i="15" s="1"/>
  <c r="G2419" i="15"/>
  <c r="H2419" i="15" s="1"/>
  <c r="G2399" i="15"/>
  <c r="H2399" i="15" s="1"/>
  <c r="G2368" i="15"/>
  <c r="H2368" i="15" s="1"/>
  <c r="G2432" i="15"/>
  <c r="H2432" i="15" s="1"/>
  <c r="G2416" i="15"/>
  <c r="H2416" i="15" s="1"/>
  <c r="G2390" i="15"/>
  <c r="H2390" i="15" s="1"/>
  <c r="G2441" i="15"/>
  <c r="H2441" i="15" s="1"/>
  <c r="G2425" i="15"/>
  <c r="H2425" i="15" s="1"/>
  <c r="G2409" i="15"/>
  <c r="H2409" i="15" s="1"/>
  <c r="G2378" i="15"/>
  <c r="H2378" i="15" s="1"/>
  <c r="G2438" i="15"/>
  <c r="H2438" i="15" s="1"/>
  <c r="G2422" i="15"/>
  <c r="H2422" i="15" s="1"/>
  <c r="G2404" i="15"/>
  <c r="H2404" i="15" s="1"/>
  <c r="G2373" i="15"/>
  <c r="H2373" i="15" s="1"/>
  <c r="G2377" i="15"/>
  <c r="H2377" i="15" s="1"/>
  <c r="G2385" i="15"/>
  <c r="H2385" i="15" s="1"/>
  <c r="G2392" i="15"/>
  <c r="H2392" i="15" s="1"/>
  <c r="G2398" i="15"/>
  <c r="H2398" i="15" s="1"/>
  <c r="G2406" i="15"/>
  <c r="H2406" i="15" s="1"/>
  <c r="G2681" i="1"/>
  <c r="H2681" i="1" s="1"/>
  <c r="J2681" i="1" s="1"/>
  <c r="G2679" i="1"/>
  <c r="H2679" i="1" s="1"/>
  <c r="J2679" i="1" s="1"/>
  <c r="G2690" i="1"/>
  <c r="H2690" i="1" s="1"/>
  <c r="J2690" i="1" s="1"/>
  <c r="G2680" i="1"/>
  <c r="H2680" i="1" s="1"/>
  <c r="J2680" i="1" s="1"/>
  <c r="G2683" i="1"/>
  <c r="H2683" i="1" s="1"/>
  <c r="J2683" i="1" s="1"/>
  <c r="G1222" i="1"/>
  <c r="H1222" i="1" s="1"/>
  <c r="J1222" i="1" s="1"/>
  <c r="G1226" i="1"/>
  <c r="H1226" i="1" s="1"/>
  <c r="J1226" i="1" s="1"/>
  <c r="G1272" i="1"/>
  <c r="H1272" i="1" s="1"/>
  <c r="J1272" i="1" s="1"/>
  <c r="G1273" i="1"/>
  <c r="H1273" i="1" s="1"/>
  <c r="J1273" i="1" s="1"/>
  <c r="G1312" i="1"/>
  <c r="H1312" i="1" s="1"/>
  <c r="J1312" i="1" s="1"/>
  <c r="G2515" i="1"/>
  <c r="H2515" i="1" s="1"/>
  <c r="J2515" i="1" s="1"/>
  <c r="G2499" i="1"/>
  <c r="H2499" i="1" s="1"/>
  <c r="J2499" i="1" s="1"/>
  <c r="G2504" i="1"/>
  <c r="H2504" i="1" s="1"/>
  <c r="J2504" i="1" s="1"/>
  <c r="G2509" i="1"/>
  <c r="H2509" i="1" s="1"/>
  <c r="J2509" i="1" s="1"/>
  <c r="G2514" i="1"/>
  <c r="H2514" i="1" s="1"/>
  <c r="J2514" i="1" s="1"/>
  <c r="G2498" i="1"/>
  <c r="H2498" i="1" s="1"/>
  <c r="J2498" i="1" s="1"/>
  <c r="G2593" i="1"/>
  <c r="H2593" i="1" s="1"/>
  <c r="J2593" i="1" s="1"/>
  <c r="G2597" i="1"/>
  <c r="H2597" i="1" s="1"/>
  <c r="J2597" i="1" s="1"/>
  <c r="G2601" i="1"/>
  <c r="H2601" i="1" s="1"/>
  <c r="J2601" i="1" s="1"/>
  <c r="G2605" i="1"/>
  <c r="H2605" i="1" s="1"/>
  <c r="J2605" i="1" s="1"/>
  <c r="G2609" i="1"/>
  <c r="H2609" i="1" s="1"/>
  <c r="J2609" i="1" s="1"/>
  <c r="G2613" i="1"/>
  <c r="H2613" i="1" s="1"/>
  <c r="J2613" i="1" s="1"/>
  <c r="G2617" i="1"/>
  <c r="H2617" i="1" s="1"/>
  <c r="J2617" i="1" s="1"/>
  <c r="G2621" i="1"/>
  <c r="H2621" i="1" s="1"/>
  <c r="J2621" i="1" s="1"/>
  <c r="G223" i="15"/>
  <c r="H223" i="15" s="1"/>
  <c r="G406" i="12"/>
  <c r="H406" i="12" s="1"/>
  <c r="G230" i="15"/>
  <c r="H230" i="15" s="1"/>
  <c r="G2687" i="15"/>
  <c r="H2687" i="15" s="1"/>
  <c r="G2703" i="15"/>
  <c r="H2703" i="15" s="1"/>
  <c r="G2680" i="15"/>
  <c r="H2680" i="15" s="1"/>
  <c r="G2696" i="15"/>
  <c r="H2696" i="15" s="1"/>
  <c r="G2712" i="15"/>
  <c r="H2712" i="15" s="1"/>
  <c r="G2677" i="15"/>
  <c r="H2677" i="15" s="1"/>
  <c r="G2693" i="15"/>
  <c r="H2693" i="15" s="1"/>
  <c r="G2709" i="15"/>
  <c r="H2709" i="15" s="1"/>
  <c r="G2686" i="15"/>
  <c r="H2686" i="15" s="1"/>
  <c r="G2702" i="15"/>
  <c r="H2702" i="15" s="1"/>
  <c r="G2672" i="15"/>
  <c r="H2672" i="15" s="1"/>
  <c r="G2669" i="15"/>
  <c r="H2669" i="15" s="1"/>
  <c r="G2665" i="15"/>
  <c r="H2665" i="15" s="1"/>
  <c r="G2730" i="15"/>
  <c r="H2730" i="15" s="1"/>
  <c r="G2738" i="15"/>
  <c r="H2738" i="15" s="1"/>
  <c r="G2727" i="15"/>
  <c r="H2727" i="15" s="1"/>
  <c r="G2735" i="15"/>
  <c r="H2735" i="15" s="1"/>
  <c r="G2439" i="15"/>
  <c r="H2439" i="15" s="1"/>
  <c r="G2423" i="15"/>
  <c r="H2423" i="15" s="1"/>
  <c r="G2407" i="15"/>
  <c r="H2407" i="15" s="1"/>
  <c r="G2374" i="15"/>
  <c r="H2374" i="15" s="1"/>
  <c r="G2436" i="15"/>
  <c r="H2436" i="15" s="1"/>
  <c r="G2420" i="15"/>
  <c r="H2420" i="15" s="1"/>
  <c r="G2400" i="15"/>
  <c r="H2400" i="15" s="1"/>
  <c r="G2371" i="15"/>
  <c r="H2371" i="15" s="1"/>
  <c r="G2429" i="15"/>
  <c r="H2429" i="15" s="1"/>
  <c r="G2413" i="15"/>
  <c r="H2413" i="15" s="1"/>
  <c r="G2386" i="15"/>
  <c r="H2386" i="15" s="1"/>
  <c r="G2426" i="15"/>
  <c r="H2426" i="15" s="1"/>
  <c r="G2410" i="15"/>
  <c r="H2410" i="15" s="1"/>
  <c r="G2379" i="15"/>
  <c r="H2379" i="15" s="1"/>
  <c r="G2376" i="15"/>
  <c r="H2376" i="15" s="1"/>
  <c r="G2384" i="15"/>
  <c r="H2384" i="15" s="1"/>
  <c r="G2391" i="15"/>
  <c r="H2391" i="15" s="1"/>
  <c r="G2397" i="15"/>
  <c r="H2397" i="15" s="1"/>
  <c r="G2405" i="15"/>
  <c r="H2405" i="15" s="1"/>
  <c r="G2676" i="1"/>
  <c r="H2676" i="1" s="1"/>
  <c r="J2676" i="1" s="1"/>
  <c r="G2675" i="1"/>
  <c r="H2675" i="1" s="1"/>
  <c r="J2675" i="1" s="1"/>
  <c r="G2684" i="1"/>
  <c r="H2684" i="1" s="1"/>
  <c r="J2684" i="1" s="1"/>
  <c r="G2678" i="1"/>
  <c r="H2678" i="1" s="1"/>
  <c r="J2678" i="1" s="1"/>
  <c r="G2677" i="1"/>
  <c r="H2677" i="1" s="1"/>
  <c r="J2677" i="1" s="1"/>
  <c r="G1221" i="1"/>
  <c r="H1221" i="1" s="1"/>
  <c r="J1221" i="1" s="1"/>
  <c r="G1225" i="1"/>
  <c r="H1225" i="1" s="1"/>
  <c r="J1225" i="1" s="1"/>
  <c r="G1270" i="1"/>
  <c r="H1270" i="1" s="1"/>
  <c r="J1270" i="1" s="1"/>
  <c r="G1271" i="1"/>
  <c r="H1271" i="1" s="1"/>
  <c r="J1271" i="1" s="1"/>
  <c r="G1316" i="1"/>
  <c r="H1316" i="1" s="1"/>
  <c r="J1316" i="1" s="1"/>
  <c r="G1918" i="1"/>
  <c r="H1918" i="1" s="1"/>
  <c r="J1918" i="1" s="1"/>
  <c r="G2503" i="1"/>
  <c r="H2503" i="1" s="1"/>
  <c r="J2503" i="1" s="1"/>
  <c r="G2508" i="1"/>
  <c r="H2508" i="1" s="1"/>
  <c r="J2508" i="1" s="1"/>
  <c r="G2513" i="1"/>
  <c r="H2513" i="1" s="1"/>
  <c r="J2513" i="1" s="1"/>
  <c r="G2518" i="1"/>
  <c r="H2518" i="1" s="1"/>
  <c r="J2518" i="1" s="1"/>
  <c r="G2502" i="1"/>
  <c r="H2502" i="1" s="1"/>
  <c r="J2502" i="1" s="1"/>
  <c r="G2592" i="1"/>
  <c r="H2592" i="1" s="1"/>
  <c r="J2592" i="1" s="1"/>
  <c r="G2596" i="1"/>
  <c r="H2596" i="1" s="1"/>
  <c r="J2596" i="1" s="1"/>
  <c r="G2600" i="1"/>
  <c r="H2600" i="1" s="1"/>
  <c r="J2600" i="1" s="1"/>
  <c r="G2604" i="1"/>
  <c r="H2604" i="1" s="1"/>
  <c r="J2604" i="1" s="1"/>
  <c r="G2608" i="1"/>
  <c r="H2608" i="1" s="1"/>
  <c r="J2608" i="1" s="1"/>
  <c r="G2612" i="1"/>
  <c r="H2612" i="1" s="1"/>
  <c r="J2612" i="1" s="1"/>
  <c r="G2616" i="1"/>
  <c r="H2616" i="1" s="1"/>
  <c r="J2616" i="1" s="1"/>
  <c r="G2620" i="1"/>
  <c r="H2620" i="1" s="1"/>
  <c r="J2620" i="1" s="1"/>
  <c r="G229" i="15"/>
  <c r="H229" i="15" s="1"/>
  <c r="G2683" i="15"/>
  <c r="H2683" i="15" s="1"/>
  <c r="G2699" i="15"/>
  <c r="H2699" i="15" s="1"/>
  <c r="G2676" i="15"/>
  <c r="H2676" i="15" s="1"/>
  <c r="G2692" i="15"/>
  <c r="H2692" i="15" s="1"/>
  <c r="G2708" i="15"/>
  <c r="H2708" i="15" s="1"/>
  <c r="G2671" i="15"/>
  <c r="H2671" i="15" s="1"/>
  <c r="G2689" i="15"/>
  <c r="H2689" i="15" s="1"/>
  <c r="G2705" i="15"/>
  <c r="H2705" i="15" s="1"/>
  <c r="G2682" i="15"/>
  <c r="H2682" i="15" s="1"/>
  <c r="G2698" i="15"/>
  <c r="H2698" i="15" s="1"/>
  <c r="G2714" i="15"/>
  <c r="H2714" i="15" s="1"/>
  <c r="G2668" i="15"/>
  <c r="H2668" i="15" s="1"/>
  <c r="G2664" i="15"/>
  <c r="H2664" i="15" s="1"/>
  <c r="G2729" i="15"/>
  <c r="H2729" i="15" s="1"/>
  <c r="G2737" i="15"/>
  <c r="H2737" i="15" s="1"/>
  <c r="G2724" i="15"/>
  <c r="H2724" i="15" s="1"/>
  <c r="G2732" i="15"/>
  <c r="H2732" i="15" s="1"/>
  <c r="G2740" i="15"/>
  <c r="H2740" i="15" s="1"/>
  <c r="G2427" i="15"/>
  <c r="H2427" i="15" s="1"/>
  <c r="G2411" i="15"/>
  <c r="H2411" i="15" s="1"/>
  <c r="G2382" i="15"/>
  <c r="H2382" i="15" s="1"/>
  <c r="G2440" i="15"/>
  <c r="H2440" i="15" s="1"/>
  <c r="G2424" i="15"/>
  <c r="H2424" i="15" s="1"/>
  <c r="G2408" i="15"/>
  <c r="H2408" i="15" s="1"/>
  <c r="G2375" i="15"/>
  <c r="H2375" i="15" s="1"/>
  <c r="G2433" i="15"/>
  <c r="H2433" i="15" s="1"/>
  <c r="G2417" i="15"/>
  <c r="H2417" i="15" s="1"/>
  <c r="G2393" i="15"/>
  <c r="H2393" i="15" s="1"/>
  <c r="G2366" i="15"/>
  <c r="H2366" i="15" s="1"/>
  <c r="G2430" i="15"/>
  <c r="H2430" i="15" s="1"/>
  <c r="G2414" i="15"/>
  <c r="H2414" i="15" s="1"/>
  <c r="G2387" i="15"/>
  <c r="H2387" i="15" s="1"/>
  <c r="G2372" i="15"/>
  <c r="H2372" i="15" s="1"/>
  <c r="G2381" i="15"/>
  <c r="H2381" i="15" s="1"/>
  <c r="G2389" i="15"/>
  <c r="H2389" i="15" s="1"/>
  <c r="G2396" i="15"/>
  <c r="H2396" i="15" s="1"/>
  <c r="G2402" i="15"/>
  <c r="H2402" i="15" s="1"/>
  <c r="G1891" i="15"/>
  <c r="H1891" i="15" s="1"/>
  <c r="G2687" i="1"/>
  <c r="H2687" i="1" s="1"/>
  <c r="J2687" i="1" s="1"/>
  <c r="G2685" i="1"/>
  <c r="H2685" i="1" s="1"/>
  <c r="J2685" i="1" s="1"/>
  <c r="G2694" i="1"/>
  <c r="H2694" i="1" s="1"/>
  <c r="J2694" i="1" s="1"/>
  <c r="G2693" i="1"/>
  <c r="H2693" i="1" s="1"/>
  <c r="J2693" i="1" s="1"/>
  <c r="G2689" i="1"/>
  <c r="H2689" i="1" s="1"/>
  <c r="J2689" i="1" s="1"/>
  <c r="G1729" i="1"/>
  <c r="H1729" i="1" s="1"/>
  <c r="J1729" i="1" s="1"/>
  <c r="G18" i="4"/>
  <c r="H18" i="4" s="1"/>
  <c r="G2766" i="15"/>
  <c r="H2766" i="15" s="1"/>
  <c r="G2755" i="15"/>
  <c r="H2755" i="15" s="1"/>
  <c r="G2795" i="15"/>
  <c r="H2795" i="15" s="1"/>
  <c r="G2793" i="15"/>
  <c r="H2793" i="15" s="1"/>
  <c r="G2789" i="15"/>
  <c r="H2789" i="15" s="1"/>
  <c r="G2781" i="15"/>
  <c r="H2781" i="15" s="1"/>
  <c r="G2762" i="15"/>
  <c r="H2762" i="15" s="1"/>
  <c r="G2760" i="15"/>
  <c r="H2760" i="15" s="1"/>
  <c r="G2756" i="15"/>
  <c r="H2756" i="15" s="1"/>
  <c r="G2758" i="15"/>
  <c r="H2758" i="15" s="1"/>
  <c r="G2790" i="15"/>
  <c r="H2790" i="15" s="1"/>
  <c r="G2767" i="15"/>
  <c r="H2767" i="15" s="1"/>
  <c r="G2757" i="15"/>
  <c r="H2757" i="15" s="1"/>
  <c r="G2753" i="15"/>
  <c r="H2753" i="15" s="1"/>
  <c r="G2764" i="15"/>
  <c r="H2764" i="15" s="1"/>
  <c r="G2765" i="15"/>
  <c r="H2765" i="15" s="1"/>
  <c r="G2796" i="15"/>
  <c r="H2796" i="15" s="1"/>
  <c r="G2780" i="15"/>
  <c r="H2780" i="15" s="1"/>
  <c r="G2794" i="15"/>
  <c r="H2794" i="15" s="1"/>
  <c r="G2786" i="15"/>
  <c r="H2786" i="15" s="1"/>
  <c r="G2791" i="15"/>
  <c r="H2791" i="15" s="1"/>
  <c r="G2783" i="15"/>
  <c r="H2783" i="15" s="1"/>
  <c r="G2787" i="15"/>
  <c r="H2787" i="15" s="1"/>
  <c r="G2784" i="15"/>
  <c r="H2784" i="15" s="1"/>
  <c r="G2785" i="15"/>
  <c r="H2785" i="15" s="1"/>
  <c r="G2779" i="15"/>
  <c r="H2779" i="15" s="1"/>
  <c r="G2761" i="15"/>
  <c r="H2761" i="15" s="1"/>
  <c r="G2759" i="15"/>
  <c r="H2759" i="15" s="1"/>
  <c r="G2769" i="15"/>
  <c r="H2769" i="15" s="1"/>
  <c r="G2754" i="15"/>
  <c r="H2754" i="15" s="1"/>
  <c r="G2792" i="15"/>
  <c r="H2792" i="15" s="1"/>
  <c r="G2788" i="15"/>
  <c r="H2788" i="15" s="1"/>
  <c r="G2782" i="15"/>
  <c r="H2782" i="15" s="1"/>
  <c r="G2768" i="15"/>
  <c r="H2768" i="15" s="1"/>
  <c r="G1209" i="222"/>
  <c r="H1209" i="222" s="1"/>
  <c r="G1216" i="222"/>
  <c r="H1216" i="222" s="1"/>
  <c r="G1232" i="222"/>
  <c r="H1232" i="222" s="1"/>
  <c r="G1227" i="222"/>
  <c r="H1227" i="222" s="1"/>
  <c r="G1210" i="222"/>
  <c r="H1210" i="222" s="1"/>
  <c r="G1214" i="222"/>
  <c r="H1214" i="222" s="1"/>
  <c r="G1234" i="222"/>
  <c r="H1234" i="222" s="1"/>
  <c r="G1218" i="222"/>
  <c r="H1218" i="222" s="1"/>
  <c r="G1225" i="222"/>
  <c r="H1225" i="222" s="1"/>
  <c r="G1226" i="222"/>
  <c r="H1226" i="222" s="1"/>
  <c r="G1229" i="222"/>
  <c r="H1229" i="222" s="1"/>
  <c r="G1231" i="222"/>
  <c r="H1231" i="222" s="1"/>
  <c r="G1233" i="222"/>
  <c r="H1233" i="222" s="1"/>
  <c r="G1235" i="222"/>
  <c r="H1235" i="222" s="1"/>
  <c r="G1237" i="222"/>
  <c r="H1237" i="222" s="1"/>
  <c r="G1240" i="222"/>
  <c r="H1240" i="222" s="1"/>
  <c r="G1208" i="222"/>
  <c r="H1208" i="222" s="1"/>
  <c r="G1207" i="222"/>
  <c r="H1207" i="222" s="1"/>
  <c r="G1212" i="222"/>
  <c r="H1212" i="222" s="1"/>
  <c r="G1211" i="222"/>
  <c r="H1211" i="222" s="1"/>
  <c r="G1223" i="222"/>
  <c r="H1223" i="222" s="1"/>
  <c r="G1228" i="222"/>
  <c r="H1228" i="222" s="1"/>
  <c r="G1215" i="222"/>
  <c r="H1215" i="222" s="1"/>
  <c r="G1241" i="222"/>
  <c r="H1241" i="222" s="1"/>
  <c r="G1238" i="222"/>
  <c r="H1238" i="222" s="1"/>
  <c r="G1239" i="222"/>
  <c r="H1239" i="222" s="1"/>
  <c r="G19" i="4"/>
  <c r="H19" i="4" s="1"/>
  <c r="G12" i="15"/>
  <c r="H12" i="15" s="1"/>
  <c r="G1215" i="15"/>
  <c r="H1215" i="15" s="1"/>
  <c r="G753" i="15"/>
  <c r="H753" i="15" s="1"/>
  <c r="F774" i="15"/>
  <c r="G774" i="15" s="1"/>
  <c r="H774" i="15" s="1"/>
  <c r="G759" i="15"/>
  <c r="H759" i="15" s="1"/>
  <c r="F780" i="15"/>
  <c r="G780" i="15" s="1"/>
  <c r="H780" i="15" s="1"/>
  <c r="G1843" i="1"/>
  <c r="H1843" i="1" s="1"/>
  <c r="G23" i="1"/>
  <c r="H23" i="1" s="1"/>
  <c r="G459" i="12"/>
  <c r="H459" i="12" s="1"/>
  <c r="G11" i="12"/>
  <c r="H11" i="12" s="1"/>
  <c r="H11" i="4"/>
</calcChain>
</file>

<file path=xl/sharedStrings.xml><?xml version="1.0" encoding="utf-8"?>
<sst xmlns="http://schemas.openxmlformats.org/spreadsheetml/2006/main" count="27588" uniqueCount="12336">
  <si>
    <t>вп625ф</t>
  </si>
  <si>
    <t>вп630ф</t>
  </si>
  <si>
    <t>вп635ф</t>
  </si>
  <si>
    <t xml:space="preserve">Нажмите ЗДЕСЬ для возврата в оглавление </t>
  </si>
  <si>
    <t>Бордо</t>
  </si>
  <si>
    <t>Охра</t>
  </si>
  <si>
    <t>Жёлтый</t>
  </si>
  <si>
    <t>Синий</t>
  </si>
  <si>
    <t>Зелёный</t>
  </si>
  <si>
    <t>Кр. Кирпичный</t>
  </si>
  <si>
    <t>Коричневый</t>
  </si>
  <si>
    <t>Тёмно-коричневый</t>
  </si>
  <si>
    <t>Красное дерево</t>
  </si>
  <si>
    <t>Орех</t>
  </si>
  <si>
    <t>Вишня</t>
  </si>
  <si>
    <t xml:space="preserve">        Декоративная  заглушка</t>
  </si>
  <si>
    <t xml:space="preserve">       Крест  № 2</t>
  </si>
  <si>
    <t xml:space="preserve">       Крест  № 3</t>
  </si>
  <si>
    <t xml:space="preserve">   Под  конфирмат</t>
  </si>
  <si>
    <t>Под рамный анкер</t>
  </si>
  <si>
    <t xml:space="preserve"> Универсальная</t>
  </si>
  <si>
    <t xml:space="preserve">   Под  отверстие</t>
  </si>
  <si>
    <t>10 мм</t>
  </si>
  <si>
    <t>12 мм</t>
  </si>
  <si>
    <t>14 мм</t>
  </si>
  <si>
    <t>16 мм</t>
  </si>
  <si>
    <t xml:space="preserve">     Крестики для кафельной плитки</t>
  </si>
  <si>
    <t xml:space="preserve">          Крепёж  для  раковины</t>
  </si>
  <si>
    <t>Хаки</t>
  </si>
  <si>
    <t>Бесцветный</t>
  </si>
  <si>
    <t>зк3283003</t>
  </si>
  <si>
    <t>зк3288017</t>
  </si>
  <si>
    <t>зк3286002</t>
  </si>
  <si>
    <t>зк3286005</t>
  </si>
  <si>
    <t>зк3285005</t>
  </si>
  <si>
    <t>зк3285002</t>
  </si>
  <si>
    <t>зк3289005</t>
  </si>
  <si>
    <t>зк4109003</t>
  </si>
  <si>
    <t>зк4107004</t>
  </si>
  <si>
    <t>зк4101015</t>
  </si>
  <si>
    <t>зк4103003</t>
  </si>
  <si>
    <t>зк4103005</t>
  </si>
  <si>
    <t>зк4108017</t>
  </si>
  <si>
    <t>зк4106002</t>
  </si>
  <si>
    <t>зк4106005</t>
  </si>
  <si>
    <t>зк4105005</t>
  </si>
  <si>
    <t>зк4105002</t>
  </si>
  <si>
    <t>зк4109005</t>
  </si>
  <si>
    <t>зк48129003</t>
  </si>
  <si>
    <t>зк48128017</t>
  </si>
  <si>
    <t>зк48126005</t>
  </si>
  <si>
    <t>зк48125005</t>
  </si>
  <si>
    <t>ск291015</t>
  </si>
  <si>
    <t>ск291018</t>
  </si>
  <si>
    <t>ск293003</t>
  </si>
  <si>
    <t>ск293005</t>
  </si>
  <si>
    <t>ск293009</t>
  </si>
  <si>
    <t>ск293011</t>
  </si>
  <si>
    <t>ск295002</t>
  </si>
  <si>
    <t>ск295005</t>
  </si>
  <si>
    <t>ск295010</t>
  </si>
  <si>
    <t>ск295021</t>
  </si>
  <si>
    <t>ск296002</t>
  </si>
  <si>
    <t>ск296005</t>
  </si>
  <si>
    <t>ск297004</t>
  </si>
  <si>
    <t>ск298017</t>
  </si>
  <si>
    <t>ск298019</t>
  </si>
  <si>
    <t>ск299003</t>
  </si>
  <si>
    <t>12х350</t>
  </si>
  <si>
    <t>1 мм</t>
  </si>
  <si>
    <t>2 мм</t>
  </si>
  <si>
    <t>3 мм</t>
  </si>
  <si>
    <t>4 мм</t>
  </si>
  <si>
    <t>5 мм</t>
  </si>
  <si>
    <t>6 мм</t>
  </si>
  <si>
    <t>краб</t>
  </si>
  <si>
    <t>3,9х35</t>
  </si>
  <si>
    <t>3,9х13</t>
  </si>
  <si>
    <t>3,9х32</t>
  </si>
  <si>
    <t>4х45</t>
  </si>
  <si>
    <t>4,5х16</t>
  </si>
  <si>
    <t>4,5х35</t>
  </si>
  <si>
    <t>4,5х45</t>
  </si>
  <si>
    <t>4,5х80</t>
  </si>
  <si>
    <t>6х45</t>
  </si>
  <si>
    <t>6х180</t>
  </si>
  <si>
    <t>8х72</t>
  </si>
  <si>
    <t>8х92</t>
  </si>
  <si>
    <t>8х112</t>
  </si>
  <si>
    <t>8х132</t>
  </si>
  <si>
    <t>8х172</t>
  </si>
  <si>
    <t>6,4х10</t>
  </si>
  <si>
    <t>6,4х12</t>
  </si>
  <si>
    <t>6,4х14</t>
  </si>
  <si>
    <t>6,4х16</t>
  </si>
  <si>
    <t>6,4х18</t>
  </si>
  <si>
    <t>6,4х25</t>
  </si>
  <si>
    <t>6,4х28</t>
  </si>
  <si>
    <t>4,8х20</t>
  </si>
  <si>
    <t>4,8х22</t>
  </si>
  <si>
    <t>6х16</t>
  </si>
  <si>
    <t>6х20</t>
  </si>
  <si>
    <t>6х130</t>
  </si>
  <si>
    <t>Цена в рублях за 1000 шт</t>
  </si>
  <si>
    <t>Анкеры</t>
  </si>
  <si>
    <t>3,5х16</t>
  </si>
  <si>
    <t>3,5х19</t>
  </si>
  <si>
    <t>3,5х25</t>
  </si>
  <si>
    <t>3,5х32</t>
  </si>
  <si>
    <t>3,5х35</t>
  </si>
  <si>
    <t>3,5х41</t>
  </si>
  <si>
    <t>3,5х45</t>
  </si>
  <si>
    <t>3,5х51</t>
  </si>
  <si>
    <t>3,5х55</t>
  </si>
  <si>
    <t>3,8х64</t>
  </si>
  <si>
    <t>4,2х70</t>
  </si>
  <si>
    <t>4,2х76</t>
  </si>
  <si>
    <t>4,8х89</t>
  </si>
  <si>
    <t>4,8х95</t>
  </si>
  <si>
    <t>4,8х102</t>
  </si>
  <si>
    <t>4,8х127</t>
  </si>
  <si>
    <t>4,8х152</t>
  </si>
  <si>
    <t>4,2х13</t>
  </si>
  <si>
    <t>4,2х14</t>
  </si>
  <si>
    <t>4,2х16</t>
  </si>
  <si>
    <t>4,2х19</t>
  </si>
  <si>
    <t>4,2х25</t>
  </si>
  <si>
    <t>4,2х32</t>
  </si>
  <si>
    <t>4,2х41</t>
  </si>
  <si>
    <t>4,2х51</t>
  </si>
  <si>
    <t>3,9х19</t>
  </si>
  <si>
    <t>3,9х25</t>
  </si>
  <si>
    <t>3,9х30</t>
  </si>
  <si>
    <t>3,9х45</t>
  </si>
  <si>
    <t>4,2х60</t>
  </si>
  <si>
    <t>4,2х66</t>
  </si>
  <si>
    <t>4,2х75</t>
  </si>
  <si>
    <t>3,9х16</t>
  </si>
  <si>
    <t>3х12</t>
  </si>
  <si>
    <t>3х16</t>
  </si>
  <si>
    <t>3х20</t>
  </si>
  <si>
    <t>3х25</t>
  </si>
  <si>
    <t>3х30</t>
  </si>
  <si>
    <t>3х35</t>
  </si>
  <si>
    <t>3х40</t>
  </si>
  <si>
    <t>4х12</t>
  </si>
  <si>
    <t>4х16</t>
  </si>
  <si>
    <t>4х20</t>
  </si>
  <si>
    <t>4х25</t>
  </si>
  <si>
    <t>4х30</t>
  </si>
  <si>
    <t>4х35</t>
  </si>
  <si>
    <t>4х40</t>
  </si>
  <si>
    <t>4х50</t>
  </si>
  <si>
    <t>3,5х12</t>
  </si>
  <si>
    <t>3,5х20</t>
  </si>
  <si>
    <t>3,5х30</t>
  </si>
  <si>
    <t>3,5х40</t>
  </si>
  <si>
    <t>3,5х50</t>
  </si>
  <si>
    <t>4х60</t>
  </si>
  <si>
    <t>4х70</t>
  </si>
  <si>
    <t>4,5х20</t>
  </si>
  <si>
    <t>4,5х25</t>
  </si>
  <si>
    <t>4,5х30</t>
  </si>
  <si>
    <t>4,5х40</t>
  </si>
  <si>
    <t>4,5х50</t>
  </si>
  <si>
    <t>4,5х60</t>
  </si>
  <si>
    <t>4,5х70</t>
  </si>
  <si>
    <t>5х20</t>
  </si>
  <si>
    <t>5х25</t>
  </si>
  <si>
    <t>5х30</t>
  </si>
  <si>
    <t>5х40</t>
  </si>
  <si>
    <t>5х50</t>
  </si>
  <si>
    <t>5х60</t>
  </si>
  <si>
    <t>5х70</t>
  </si>
  <si>
    <t>5х80</t>
  </si>
  <si>
    <t>5х90</t>
  </si>
  <si>
    <t>5х100</t>
  </si>
  <si>
    <t>5х120</t>
  </si>
  <si>
    <t>6х40</t>
  </si>
  <si>
    <t>6х50</t>
  </si>
  <si>
    <t>6х60</t>
  </si>
  <si>
    <t>6х70</t>
  </si>
  <si>
    <t>6х80</t>
  </si>
  <si>
    <t>6х90</t>
  </si>
  <si>
    <t>6х100</t>
  </si>
  <si>
    <t>6х120</t>
  </si>
  <si>
    <t>6х140</t>
  </si>
  <si>
    <t>6х160</t>
  </si>
  <si>
    <t>6х200</t>
  </si>
  <si>
    <t>6х30</t>
  </si>
  <si>
    <t>8х40</t>
  </si>
  <si>
    <t>8х50</t>
  </si>
  <si>
    <t>8х60</t>
  </si>
  <si>
    <t>8х70</t>
  </si>
  <si>
    <t>8х80</t>
  </si>
  <si>
    <t>8х100</t>
  </si>
  <si>
    <t>8х120</t>
  </si>
  <si>
    <t>8х140</t>
  </si>
  <si>
    <t>8х160</t>
  </si>
  <si>
    <t>8х180</t>
  </si>
  <si>
    <t>8х200</t>
  </si>
  <si>
    <t>10х50</t>
  </si>
  <si>
    <t>10х60</t>
  </si>
  <si>
    <t>10х80</t>
  </si>
  <si>
    <t>10х100</t>
  </si>
  <si>
    <t>10х120</t>
  </si>
  <si>
    <t>10х140</t>
  </si>
  <si>
    <t>10х160</t>
  </si>
  <si>
    <t>10х180</t>
  </si>
  <si>
    <t>10х200</t>
  </si>
  <si>
    <t>10х220</t>
  </si>
  <si>
    <t>10х240</t>
  </si>
  <si>
    <t>10х260</t>
  </si>
  <si>
    <t>12х140</t>
  </si>
  <si>
    <t>12х160</t>
  </si>
  <si>
    <t>12х180</t>
  </si>
  <si>
    <t>12х200</t>
  </si>
  <si>
    <t>12х220</t>
  </si>
  <si>
    <t>12х240</t>
  </si>
  <si>
    <t>12х260</t>
  </si>
  <si>
    <t>12х280</t>
  </si>
  <si>
    <t>12х300</t>
  </si>
  <si>
    <t>10х52</t>
  </si>
  <si>
    <t>10х72</t>
  </si>
  <si>
    <t>10х92</t>
  </si>
  <si>
    <t>10х112</t>
  </si>
  <si>
    <t>10х132</t>
  </si>
  <si>
    <t>10х152</t>
  </si>
  <si>
    <t>10х182</t>
  </si>
  <si>
    <t>10х202</t>
  </si>
  <si>
    <t>7,5х72</t>
  </si>
  <si>
    <t>7,5х92</t>
  </si>
  <si>
    <t>7,5х112</t>
  </si>
  <si>
    <t>7,5х132</t>
  </si>
  <si>
    <t>7,5х152</t>
  </si>
  <si>
    <t>7,5х182</t>
  </si>
  <si>
    <t>7,5х202</t>
  </si>
  <si>
    <t>8х65</t>
  </si>
  <si>
    <t>8х85</t>
  </si>
  <si>
    <t>10х77</t>
  </si>
  <si>
    <t>10х97</t>
  </si>
  <si>
    <t>10х125</t>
  </si>
  <si>
    <t>10х130</t>
  </si>
  <si>
    <t>12х60</t>
  </si>
  <si>
    <t>12х75</t>
  </si>
  <si>
    <t>12х99</t>
  </si>
  <si>
    <t>12х129</t>
  </si>
  <si>
    <t>16х111</t>
  </si>
  <si>
    <t>16х147</t>
  </si>
  <si>
    <t>16х180</t>
  </si>
  <si>
    <t>16х220</t>
  </si>
  <si>
    <t>20х107</t>
  </si>
  <si>
    <t>20х151</t>
  </si>
  <si>
    <t>6х95</t>
  </si>
  <si>
    <t>8х105</t>
  </si>
  <si>
    <t>10х65</t>
  </si>
  <si>
    <r>
      <t>2.</t>
    </r>
    <r>
      <rPr>
        <sz val="7"/>
        <rFont val="Calibri"/>
        <family val="2"/>
        <charset val="204"/>
      </rPr>
      <t xml:space="preserve">       </t>
    </r>
    <r>
      <rPr>
        <sz val="11"/>
        <rFont val="Calibri"/>
        <family val="2"/>
        <charset val="204"/>
      </rPr>
      <t>Если почту отправляем заходя на сервер Mail.ru (или другой), тогда жмем кнопку «Сохранить заказ в отдельный файл»</t>
    </r>
  </si>
  <si>
    <t>ар8172</t>
  </si>
  <si>
    <t>н52</t>
  </si>
  <si>
    <t>н72</t>
  </si>
  <si>
    <t>н92</t>
  </si>
  <si>
    <t>н112</t>
  </si>
  <si>
    <t>н132</t>
  </si>
  <si>
    <t>н152</t>
  </si>
  <si>
    <t>Продажа  строительных материалов  по  оптовым ценам!</t>
  </si>
  <si>
    <t>К0</t>
  </si>
  <si>
    <t>Крепёж  для  вагонки  - Кляймер в коробке</t>
  </si>
  <si>
    <t>Хомут  для  труб  (Россия)</t>
  </si>
  <si>
    <t>вц825</t>
  </si>
  <si>
    <t>вц830</t>
  </si>
  <si>
    <t>вц835</t>
  </si>
  <si>
    <t>вц840</t>
  </si>
  <si>
    <t>вц850</t>
  </si>
  <si>
    <t>вц860</t>
  </si>
  <si>
    <t>вц870</t>
  </si>
  <si>
    <t>вц880</t>
  </si>
  <si>
    <t>вц890</t>
  </si>
  <si>
    <t>вц8100</t>
  </si>
  <si>
    <t>вц48ф</t>
  </si>
  <si>
    <t>вц410ф</t>
  </si>
  <si>
    <t>вц412ф</t>
  </si>
  <si>
    <t>вц416ф</t>
  </si>
  <si>
    <t>вц420ф</t>
  </si>
  <si>
    <t>вц425ф</t>
  </si>
  <si>
    <t xml:space="preserve">        Гвозди строительные ГОСТ 4028-63</t>
  </si>
  <si>
    <t>Цена за 1 Кг в руб</t>
  </si>
  <si>
    <t>2,5х50</t>
  </si>
  <si>
    <t>А30002506000605</t>
  </si>
  <si>
    <t>2,5х60</t>
  </si>
  <si>
    <t>3х70</t>
  </si>
  <si>
    <t>3х80</t>
  </si>
  <si>
    <t>3,5х90</t>
  </si>
  <si>
    <t>4х100</t>
  </si>
  <si>
    <t>А30004012000516</t>
  </si>
  <si>
    <t>4х120</t>
  </si>
  <si>
    <t>А30005015000516</t>
  </si>
  <si>
    <t>5х150</t>
  </si>
  <si>
    <t xml:space="preserve">        Гвозди строительные оц. ГОСТ 4028-63</t>
  </si>
  <si>
    <t>1,8х40 оц</t>
  </si>
  <si>
    <t>2,0х40 оц</t>
  </si>
  <si>
    <t>2,5х50 оц</t>
  </si>
  <si>
    <t>2,5х60 оц</t>
  </si>
  <si>
    <t>3,0х70 оц</t>
  </si>
  <si>
    <t>3,0х80 оц</t>
  </si>
  <si>
    <t>4,0х100 оц</t>
  </si>
  <si>
    <t>А30004010030605</t>
  </si>
  <si>
    <t>А30003008030705</t>
  </si>
  <si>
    <t>А30003007030705</t>
  </si>
  <si>
    <t>А30002506030705</t>
  </si>
  <si>
    <t>А30002505030501</t>
  </si>
  <si>
    <t>А30002004030705</t>
  </si>
  <si>
    <t>А30001804030605</t>
  </si>
  <si>
    <t>2х20 оц</t>
  </si>
  <si>
    <t>3х40 оц</t>
  </si>
  <si>
    <t>А32003004035003</t>
  </si>
  <si>
    <t xml:space="preserve">        Гвозди шиферные оц.</t>
  </si>
  <si>
    <t xml:space="preserve">        Гвозди гофр. толевые оц. ГОСТ 4029-63</t>
  </si>
  <si>
    <t>5,0х120/121 оц</t>
  </si>
  <si>
    <t xml:space="preserve">        Гвозди финишные оц. </t>
  </si>
  <si>
    <t>1,6х25 оц</t>
  </si>
  <si>
    <t>2,0х60 оц</t>
  </si>
  <si>
    <t>2,0х50 оц</t>
  </si>
  <si>
    <t>А35003008030505</t>
  </si>
  <si>
    <t>А35003007030505</t>
  </si>
  <si>
    <t>А35002005030505</t>
  </si>
  <si>
    <t>А35001804030505</t>
  </si>
  <si>
    <t>А35001602530505</t>
  </si>
  <si>
    <t xml:space="preserve">        Гвозди винтовые черные </t>
  </si>
  <si>
    <t>3,4х70 черн.</t>
  </si>
  <si>
    <t>3,4х80 черн</t>
  </si>
  <si>
    <t>3,4х90 черн</t>
  </si>
  <si>
    <t>А37003409001505</t>
  </si>
  <si>
    <t>А37003408001505</t>
  </si>
  <si>
    <t>А37003407001505</t>
  </si>
  <si>
    <t xml:space="preserve">        Гвозди с Б/Г оц.</t>
  </si>
  <si>
    <t>3,0х30 оц</t>
  </si>
  <si>
    <t>3,0х40 оц</t>
  </si>
  <si>
    <t>3,0х60 оц</t>
  </si>
  <si>
    <t>4,0х120 оц</t>
  </si>
  <si>
    <t>А39003008030507</t>
  </si>
  <si>
    <t>А39003007030507</t>
  </si>
  <si>
    <t>А39003006030507</t>
  </si>
  <si>
    <t>А39003004030507</t>
  </si>
  <si>
    <t>А39003003030505</t>
  </si>
  <si>
    <t xml:space="preserve">        Гвозди ершеные оц.</t>
  </si>
  <si>
    <t>3,4х80 оц</t>
  </si>
  <si>
    <t>3,4х90 оц</t>
  </si>
  <si>
    <t>А3В003408030505</t>
  </si>
  <si>
    <t>А3В003409030505</t>
  </si>
  <si>
    <t>бд5100ф</t>
  </si>
  <si>
    <t>бд5120ф</t>
  </si>
  <si>
    <t>бд640ф</t>
  </si>
  <si>
    <t>бд645ф</t>
  </si>
  <si>
    <t>бд650ф</t>
  </si>
  <si>
    <t>бд660ф</t>
  </si>
  <si>
    <t>бд670ф</t>
  </si>
  <si>
    <t>бд690ф</t>
  </si>
  <si>
    <t>бд6100ф</t>
  </si>
  <si>
    <t>бд6110ф</t>
  </si>
  <si>
    <t>бд6120ф</t>
  </si>
  <si>
    <t>бд6130ф</t>
  </si>
  <si>
    <t>бд6140ф</t>
  </si>
  <si>
    <t>бд6150ф</t>
  </si>
  <si>
    <t>бд6160ф</t>
  </si>
  <si>
    <t>бд6180ф</t>
  </si>
  <si>
    <t>бд6200ф</t>
  </si>
  <si>
    <t>г640</t>
  </si>
  <si>
    <t>г650</t>
  </si>
  <si>
    <t>г660</t>
  </si>
  <si>
    <t>г670</t>
  </si>
  <si>
    <t>г680</t>
  </si>
  <si>
    <t>г690</t>
  </si>
  <si>
    <t>г6100</t>
  </si>
  <si>
    <t>г6120</t>
  </si>
  <si>
    <t>г6140</t>
  </si>
  <si>
    <t>г850</t>
  </si>
  <si>
    <t>г860</t>
  </si>
  <si>
    <t>г870</t>
  </si>
  <si>
    <t>г880</t>
  </si>
  <si>
    <t>г890</t>
  </si>
  <si>
    <t>г8100</t>
  </si>
  <si>
    <t>г8120</t>
  </si>
  <si>
    <t>г8140</t>
  </si>
  <si>
    <t>г8160</t>
  </si>
  <si>
    <t>г8180</t>
  </si>
  <si>
    <t>г8200</t>
  </si>
  <si>
    <t>г1050</t>
  </si>
  <si>
    <t>г1060</t>
  </si>
  <si>
    <t>г1070</t>
  </si>
  <si>
    <t>г1080</t>
  </si>
  <si>
    <t>г1090</t>
  </si>
  <si>
    <t>г10100</t>
  </si>
  <si>
    <t>г10120</t>
  </si>
  <si>
    <t>г10140</t>
  </si>
  <si>
    <t>г10160</t>
  </si>
  <si>
    <t>г10180</t>
  </si>
  <si>
    <t>г10200</t>
  </si>
  <si>
    <t>г10220</t>
  </si>
  <si>
    <t>г10240</t>
  </si>
  <si>
    <t>г10260</t>
  </si>
  <si>
    <t>г12140</t>
  </si>
  <si>
    <t>г12160</t>
  </si>
  <si>
    <t>г12180</t>
  </si>
  <si>
    <t>г12200</t>
  </si>
  <si>
    <t>г12220</t>
  </si>
  <si>
    <t>г12240</t>
  </si>
  <si>
    <t>г12260</t>
  </si>
  <si>
    <t>г12280</t>
  </si>
  <si>
    <t>г12300</t>
  </si>
  <si>
    <t>г640ф</t>
  </si>
  <si>
    <t>г650ф</t>
  </si>
  <si>
    <t>г660ф</t>
  </si>
  <si>
    <t>г670ф</t>
  </si>
  <si>
    <t>г680ф</t>
  </si>
  <si>
    <t>г690ф</t>
  </si>
  <si>
    <t>г6100ф</t>
  </si>
  <si>
    <t>г6120ф</t>
  </si>
  <si>
    <t>г6140ф</t>
  </si>
  <si>
    <t>г850ф</t>
  </si>
  <si>
    <t>г860ф</t>
  </si>
  <si>
    <t>г870ф</t>
  </si>
  <si>
    <t>г880ф</t>
  </si>
  <si>
    <t>г890ф</t>
  </si>
  <si>
    <t>г8100ф</t>
  </si>
  <si>
    <t>г8120ф</t>
  </si>
  <si>
    <t>г8140ф</t>
  </si>
  <si>
    <t>вк750</t>
  </si>
  <si>
    <t>вк770</t>
  </si>
  <si>
    <t>вк750ф</t>
  </si>
  <si>
    <t>вк770ф</t>
  </si>
  <si>
    <t>шп2965</t>
  </si>
  <si>
    <t>шп2995</t>
  </si>
  <si>
    <t>шп2913</t>
  </si>
  <si>
    <t>шп2916</t>
  </si>
  <si>
    <t>шп2919</t>
  </si>
  <si>
    <t>шп3565</t>
  </si>
  <si>
    <t>шп3595</t>
  </si>
  <si>
    <t>шп3513</t>
  </si>
  <si>
    <t>шп3516</t>
  </si>
  <si>
    <t>шп3519</t>
  </si>
  <si>
    <t>шп3525</t>
  </si>
  <si>
    <t>шп3532</t>
  </si>
  <si>
    <t>шп3538</t>
  </si>
  <si>
    <t>шп3545</t>
  </si>
  <si>
    <t>шп3995</t>
  </si>
  <si>
    <t>шп3913</t>
  </si>
  <si>
    <t>шп3916</t>
  </si>
  <si>
    <t>шп3919</t>
  </si>
  <si>
    <t>шп3925</t>
  </si>
  <si>
    <t>шп3932</t>
  </si>
  <si>
    <t>шп4295</t>
  </si>
  <si>
    <t>шп4213</t>
  </si>
  <si>
    <t>шп4216</t>
  </si>
  <si>
    <t>шп4219</t>
  </si>
  <si>
    <t>шп4225</t>
  </si>
  <si>
    <t>шп4232</t>
  </si>
  <si>
    <t>шп4241</t>
  </si>
  <si>
    <t>шп4251</t>
  </si>
  <si>
    <t>шп4270</t>
  </si>
  <si>
    <t>шп4895</t>
  </si>
  <si>
    <t>шп4813</t>
  </si>
  <si>
    <t>шп4816</t>
  </si>
  <si>
    <t>шп4819</t>
  </si>
  <si>
    <t>шп4822</t>
  </si>
  <si>
    <t>шп4825</t>
  </si>
  <si>
    <t>шп4832</t>
  </si>
  <si>
    <t>шп4838</t>
  </si>
  <si>
    <t>шп4845</t>
  </si>
  <si>
    <t>шп4850</t>
  </si>
  <si>
    <t>шп4860</t>
  </si>
  <si>
    <t>шп5513</t>
  </si>
  <si>
    <t>шп5516</t>
  </si>
  <si>
    <t>шп5519</t>
  </si>
  <si>
    <t>шп5522</t>
  </si>
  <si>
    <t>шп5525</t>
  </si>
  <si>
    <t>шп5532</t>
  </si>
  <si>
    <t>шп5538</t>
  </si>
  <si>
    <t>шп5545</t>
  </si>
  <si>
    <t>шп5550</t>
  </si>
  <si>
    <t>шп5560</t>
  </si>
  <si>
    <t>шп5570</t>
  </si>
  <si>
    <t>шп6319</t>
  </si>
  <si>
    <t>шп6325</t>
  </si>
  <si>
    <t>шп6332</t>
  </si>
  <si>
    <t>шп6338</t>
  </si>
  <si>
    <t>шп6345</t>
  </si>
  <si>
    <t>шп6350</t>
  </si>
  <si>
    <t>шп6370</t>
  </si>
  <si>
    <t>шп6380</t>
  </si>
  <si>
    <t>шп63100</t>
  </si>
  <si>
    <t>шп2965ф</t>
  </si>
  <si>
    <t>шп2995ф</t>
  </si>
  <si>
    <t>шп2913ф</t>
  </si>
  <si>
    <t>шп2916ф</t>
  </si>
  <si>
    <t>шп2919ф</t>
  </si>
  <si>
    <t>шп3565ф</t>
  </si>
  <si>
    <t>шп3595ф</t>
  </si>
  <si>
    <t>Цена в рублях за упаковку с учетом скидки</t>
  </si>
  <si>
    <t>Саморез  оксидированный,  потайная головка "Phillips" 2,</t>
  </si>
  <si>
    <t xml:space="preserve">  редкая (крупная) резьба (металл - дерево)</t>
  </si>
  <si>
    <t xml:space="preserve">  Саморез с прессшайбой,  полусферическая головка,</t>
  </si>
  <si>
    <t>шс1080</t>
  </si>
  <si>
    <t>шс10100</t>
  </si>
  <si>
    <t>шс10120</t>
  </si>
  <si>
    <t>шс10140</t>
  </si>
  <si>
    <t>шс10160</t>
  </si>
  <si>
    <t>шс10180</t>
  </si>
  <si>
    <t>шс10200</t>
  </si>
  <si>
    <t>борт - потай</t>
  </si>
  <si>
    <t xml:space="preserve">  Дюбель-хомут для крепления кабеля, Цвет - белый</t>
  </si>
  <si>
    <t xml:space="preserve">  Под круглый кабель</t>
  </si>
  <si>
    <t xml:space="preserve"> Дюбель-хомут для крепления кабеля, Цвет-черный</t>
  </si>
  <si>
    <t>Дюбель - пистон  под  хомут</t>
  </si>
  <si>
    <t>дн10100б</t>
  </si>
  <si>
    <t>дн10120б</t>
  </si>
  <si>
    <t>дн10140б</t>
  </si>
  <si>
    <t>дн10160б</t>
  </si>
  <si>
    <t>дн10200б</t>
  </si>
  <si>
    <t>дн14100б</t>
  </si>
  <si>
    <t>дн14140б</t>
  </si>
  <si>
    <t>дн10100п</t>
  </si>
  <si>
    <t>дн10120п</t>
  </si>
  <si>
    <t>дн10140п</t>
  </si>
  <si>
    <t>дн10160п</t>
  </si>
  <si>
    <t>дн10200п</t>
  </si>
  <si>
    <t>дн14100п</t>
  </si>
  <si>
    <t>дн14140п</t>
  </si>
  <si>
    <t>гд652</t>
  </si>
  <si>
    <t>гд855</t>
  </si>
  <si>
    <t>гд1480</t>
  </si>
  <si>
    <t>мл565</t>
  </si>
  <si>
    <t>мл580</t>
  </si>
  <si>
    <t>мл637</t>
  </si>
  <si>
    <t>мл652</t>
  </si>
  <si>
    <t>мл665</t>
  </si>
  <si>
    <t>мл680</t>
  </si>
  <si>
    <t>млк432</t>
  </si>
  <si>
    <t>млк552</t>
  </si>
  <si>
    <t>млк652</t>
  </si>
  <si>
    <t>мло432</t>
  </si>
  <si>
    <t>мло552</t>
  </si>
  <si>
    <t>мло652</t>
  </si>
  <si>
    <t>млл432</t>
  </si>
  <si>
    <t>млл552</t>
  </si>
  <si>
    <t>млл652</t>
  </si>
  <si>
    <t>гд530</t>
  </si>
  <si>
    <t>гд632</t>
  </si>
  <si>
    <t>гд838</t>
  </si>
  <si>
    <t>гд860</t>
  </si>
  <si>
    <t>гд1060</t>
  </si>
  <si>
    <t>лтп10160</t>
  </si>
  <si>
    <t>лтп10180</t>
  </si>
  <si>
    <t>лтп10200</t>
  </si>
  <si>
    <t>лтп12150</t>
  </si>
  <si>
    <t>лтп12180</t>
  </si>
  <si>
    <t>лтп12200</t>
  </si>
  <si>
    <t>лтп12250</t>
  </si>
  <si>
    <t>лтп12330</t>
  </si>
  <si>
    <t>лтп12400</t>
  </si>
  <si>
    <t>лтп14200</t>
  </si>
  <si>
    <t>лтп14250</t>
  </si>
  <si>
    <t>лтп14330</t>
  </si>
  <si>
    <t>лтп16160</t>
  </si>
  <si>
    <t>лтп16200</t>
  </si>
  <si>
    <t>лтп16250</t>
  </si>
  <si>
    <t>лтп16330</t>
  </si>
  <si>
    <t>лтп16350</t>
  </si>
  <si>
    <t>лтп16400</t>
  </si>
  <si>
    <t>лтп20200</t>
  </si>
  <si>
    <t>лтп20250</t>
  </si>
  <si>
    <t>лтп20330</t>
  </si>
  <si>
    <t>лтп20350</t>
  </si>
  <si>
    <t>лтп25200</t>
  </si>
  <si>
    <t>лтп25250</t>
  </si>
  <si>
    <t>лтп25330</t>
  </si>
  <si>
    <t>лтп30200</t>
  </si>
  <si>
    <t>лтп30250</t>
  </si>
  <si>
    <t>лтп30330</t>
  </si>
  <si>
    <t>дм1242</t>
  </si>
  <si>
    <t>дм1238</t>
  </si>
  <si>
    <t>дм1529</t>
  </si>
  <si>
    <t>ск291014</t>
  </si>
  <si>
    <t>ск351015</t>
  </si>
  <si>
    <t>ск513003</t>
  </si>
  <si>
    <t>ск703005</t>
  </si>
  <si>
    <t>ск55193009</t>
  </si>
  <si>
    <t>ск55253011</t>
  </si>
  <si>
    <t>ск291014ф</t>
  </si>
  <si>
    <t>ск351015ф</t>
  </si>
  <si>
    <t>ск513003ф</t>
  </si>
  <si>
    <t>ск55193009ф</t>
  </si>
  <si>
    <t>ск55253011ф</t>
  </si>
  <si>
    <t>ск4829</t>
  </si>
  <si>
    <t>ск4835</t>
  </si>
  <si>
    <t>ск4838</t>
  </si>
  <si>
    <t>покрытие - цинк 7мкн, увеличенное сверло РТ -5  15 мм</t>
  </si>
  <si>
    <t>гарантированное сверление металла до 12 мм!</t>
  </si>
  <si>
    <t>Саморез для фасадных систем, шестигранная головка</t>
  </si>
  <si>
    <t>5,5х32</t>
  </si>
  <si>
    <t>5,5х38</t>
  </si>
  <si>
    <t>5,5х51</t>
  </si>
  <si>
    <t>5,5х65</t>
  </si>
  <si>
    <t>5,5х76</t>
  </si>
  <si>
    <t>6,3х19</t>
  </si>
  <si>
    <t>6,3х25</t>
  </si>
  <si>
    <t>6,3х32</t>
  </si>
  <si>
    <t>6,3х38</t>
  </si>
  <si>
    <t>6,3х51</t>
  </si>
  <si>
    <t>6,3х60</t>
  </si>
  <si>
    <t>6,3х70</t>
  </si>
  <si>
    <t>4,8х25</t>
  </si>
  <si>
    <t>5х35</t>
  </si>
  <si>
    <t>5х45</t>
  </si>
  <si>
    <t>10х90</t>
  </si>
  <si>
    <t>10х70</t>
  </si>
  <si>
    <t>10х300</t>
  </si>
  <si>
    <t>6х35</t>
  </si>
  <si>
    <t>8х30</t>
  </si>
  <si>
    <t>12х70</t>
  </si>
  <si>
    <t>19х19</t>
  </si>
  <si>
    <t>27х27</t>
  </si>
  <si>
    <t>3,2х6</t>
  </si>
  <si>
    <t>3,2х8</t>
  </si>
  <si>
    <t>3,2х10</t>
  </si>
  <si>
    <t>пс24060</t>
  </si>
  <si>
    <t>пс30060</t>
  </si>
  <si>
    <t>пс40060</t>
  </si>
  <si>
    <t>пс48060</t>
  </si>
  <si>
    <t>пс50060</t>
  </si>
  <si>
    <t>пс60060</t>
  </si>
  <si>
    <t>пс80060</t>
  </si>
  <si>
    <t>пс100060</t>
  </si>
  <si>
    <t>пс120060</t>
  </si>
  <si>
    <t>пс125060</t>
  </si>
  <si>
    <t>пс12080</t>
  </si>
  <si>
    <t>пс24080</t>
  </si>
  <si>
    <t>пс28080</t>
  </si>
  <si>
    <t>пс30080</t>
  </si>
  <si>
    <t>пс48080</t>
  </si>
  <si>
    <t>пс72080</t>
  </si>
  <si>
    <t>пс80080</t>
  </si>
  <si>
    <t>пс84080</t>
  </si>
  <si>
    <t>пс96080</t>
  </si>
  <si>
    <t>пс200100</t>
  </si>
  <si>
    <t>пс240100</t>
  </si>
  <si>
    <t>пс500100</t>
  </si>
  <si>
    <t>пс600100</t>
  </si>
  <si>
    <t>пс800100</t>
  </si>
  <si>
    <t>пс1250100</t>
  </si>
  <si>
    <t>пс200120</t>
  </si>
  <si>
    <t>пс240120</t>
  </si>
  <si>
    <t>пс400140</t>
  </si>
  <si>
    <t>пс300140</t>
  </si>
  <si>
    <t>пс300200</t>
  </si>
  <si>
    <t>пс400200</t>
  </si>
  <si>
    <t>пс1250200</t>
  </si>
  <si>
    <t>дбл170</t>
  </si>
  <si>
    <t>дбл210</t>
  </si>
  <si>
    <t>дбп210</t>
  </si>
  <si>
    <t>KBE 150</t>
  </si>
  <si>
    <t>KBE 190</t>
  </si>
  <si>
    <t>KBE 250</t>
  </si>
  <si>
    <t>кусис120</t>
  </si>
  <si>
    <t>кусис90</t>
  </si>
  <si>
    <t>кусис160</t>
  </si>
  <si>
    <t>кусис200</t>
  </si>
  <si>
    <t>кл1</t>
  </si>
  <si>
    <t>кл2</t>
  </si>
  <si>
    <t>кл3</t>
  </si>
  <si>
    <t>5,5х16</t>
  </si>
  <si>
    <t>12х0,75</t>
  </si>
  <si>
    <t>17х0,55</t>
  </si>
  <si>
    <t>17х0,75</t>
  </si>
  <si>
    <t>25х0,55</t>
  </si>
  <si>
    <t>25х0,75</t>
  </si>
  <si>
    <t>12х90</t>
  </si>
  <si>
    <t>12х190</t>
  </si>
  <si>
    <t>12х230</t>
  </si>
  <si>
    <t>Вес</t>
  </si>
  <si>
    <t xml:space="preserve">                               Саморезы   -   Шурупы</t>
  </si>
  <si>
    <t>чм7038</t>
  </si>
  <si>
    <t>чм7042</t>
  </si>
  <si>
    <t>чм8942</t>
  </si>
  <si>
    <t>чм8948</t>
  </si>
  <si>
    <t>чм7038ф</t>
  </si>
  <si>
    <t>чм7042ф</t>
  </si>
  <si>
    <t>чм8942ф</t>
  </si>
  <si>
    <t>чд7038</t>
  </si>
  <si>
    <t>чд7042</t>
  </si>
  <si>
    <t>чд8942</t>
  </si>
  <si>
    <t>чд8948</t>
  </si>
  <si>
    <t>чд7038ф</t>
  </si>
  <si>
    <t>чд7042ф</t>
  </si>
  <si>
    <t>чд8942ф</t>
  </si>
  <si>
    <t>чд8948ф</t>
  </si>
  <si>
    <t>пшс38</t>
  </si>
  <si>
    <t>пшоч13ф</t>
  </si>
  <si>
    <t>пшоч16ф</t>
  </si>
  <si>
    <t>пшоч19ф</t>
  </si>
  <si>
    <t>пшоч25ф</t>
  </si>
  <si>
    <t>пшоч32ф</t>
  </si>
  <si>
    <t>пшоч41ф</t>
  </si>
  <si>
    <t>пшоч51ф</t>
  </si>
  <si>
    <t>пшоч76ф</t>
  </si>
  <si>
    <t>пшсч16ф</t>
  </si>
  <si>
    <t>пшсч19ф</t>
  </si>
  <si>
    <t>пшсч25ф</t>
  </si>
  <si>
    <r>
      <t xml:space="preserve">Кнопкой </t>
    </r>
    <r>
      <rPr>
        <b/>
        <sz val="11"/>
        <rFont val="Calibri"/>
        <family val="2"/>
        <charset val="204"/>
      </rPr>
      <t>"Очистить поля "Корзина" по всему прайс-листу"</t>
    </r>
    <r>
      <rPr>
        <sz val="11"/>
        <rFont val="Calibri"/>
        <family val="2"/>
        <charset val="204"/>
      </rPr>
      <t xml:space="preserve"> рекомендую пользоваться перед каждым новым заказом</t>
    </r>
  </si>
  <si>
    <t>Преимущества такого прайса – актуальные артикулы и цены + быстрое обслуживание Вашего заказа в "КРЕП-КОМП".</t>
  </si>
  <si>
    <t>ФИО</t>
  </si>
  <si>
    <t>Теперь чтобы отправить заказ в ООО "КРЕП-КОМП":</t>
  </si>
  <si>
    <t>бп1065</t>
  </si>
  <si>
    <t>бп1070</t>
  </si>
  <si>
    <t>бп1080</t>
  </si>
  <si>
    <t>бп1090</t>
  </si>
  <si>
    <t>бп10100</t>
  </si>
  <si>
    <t>бп10120</t>
  </si>
  <si>
    <t>бп10140</t>
  </si>
  <si>
    <t>бп10160</t>
  </si>
  <si>
    <t>бп10180</t>
  </si>
  <si>
    <t>бп10200</t>
  </si>
  <si>
    <t>бп12200</t>
  </si>
  <si>
    <t>бп1220</t>
  </si>
  <si>
    <t>бп1225</t>
  </si>
  <si>
    <t>бп1230</t>
  </si>
  <si>
    <t>бп1235</t>
  </si>
  <si>
    <t>бп1240</t>
  </si>
  <si>
    <t>бп1245</t>
  </si>
  <si>
    <t>бп1250</t>
  </si>
  <si>
    <t>бп1255</t>
  </si>
  <si>
    <t>бп1260</t>
  </si>
  <si>
    <t>бп1270</t>
  </si>
  <si>
    <t>бп1280</t>
  </si>
  <si>
    <t>бп1290</t>
  </si>
  <si>
    <t>бп12100</t>
  </si>
  <si>
    <t>бп12120</t>
  </si>
  <si>
    <t>бп12140</t>
  </si>
  <si>
    <t>бп12160</t>
  </si>
  <si>
    <t>бп12180</t>
  </si>
  <si>
    <t>бп1430</t>
  </si>
  <si>
    <t>бп1440</t>
  </si>
  <si>
    <t>бп1450</t>
  </si>
  <si>
    <t>бп1460</t>
  </si>
  <si>
    <t>бп1470</t>
  </si>
  <si>
    <t>бп1480</t>
  </si>
  <si>
    <t>бп1490</t>
  </si>
  <si>
    <t>бп14100</t>
  </si>
  <si>
    <t>бп14120</t>
  </si>
  <si>
    <t>бп14140</t>
  </si>
  <si>
    <t>бп14160</t>
  </si>
  <si>
    <t>бп1630</t>
  </si>
  <si>
    <t>бп1640</t>
  </si>
  <si>
    <t>бп1645</t>
  </si>
  <si>
    <t>бп1650</t>
  </si>
  <si>
    <t>бп1655</t>
  </si>
  <si>
    <t>бп1660</t>
  </si>
  <si>
    <t>бп1670</t>
  </si>
  <si>
    <t>бп1680</t>
  </si>
  <si>
    <t>бп1690</t>
  </si>
  <si>
    <t>бп16100</t>
  </si>
  <si>
    <t>бп16120</t>
  </si>
  <si>
    <t>бп16140</t>
  </si>
  <si>
    <t>бп16160</t>
  </si>
  <si>
    <t>бп16180</t>
  </si>
  <si>
    <t>бп16200</t>
  </si>
  <si>
    <t>бп2040</t>
  </si>
  <si>
    <t>скд6351</t>
  </si>
  <si>
    <t>сф4816</t>
  </si>
  <si>
    <t>сф4819</t>
  </si>
  <si>
    <t>сф4816ф</t>
  </si>
  <si>
    <t>сф4819ф</t>
  </si>
  <si>
    <t>скбш4819</t>
  </si>
  <si>
    <t>скбш5519</t>
  </si>
  <si>
    <t>скбш5525</t>
  </si>
  <si>
    <t>скбш5532</t>
  </si>
  <si>
    <t>скбш5538</t>
  </si>
  <si>
    <t>скбш5551</t>
  </si>
  <si>
    <t>скбш6325</t>
  </si>
  <si>
    <t>скбш6332</t>
  </si>
  <si>
    <t>скбш6338</t>
  </si>
  <si>
    <t>ссп75</t>
  </si>
  <si>
    <t>ссп105</t>
  </si>
  <si>
    <t>ссп135</t>
  </si>
  <si>
    <t>ссп155</t>
  </si>
  <si>
    <t>ссп185</t>
  </si>
  <si>
    <t>ссп205</t>
  </si>
  <si>
    <t>ссп240</t>
  </si>
  <si>
    <t>ссп280</t>
  </si>
  <si>
    <t>ск55102ф</t>
  </si>
  <si>
    <t>за246</t>
  </si>
  <si>
    <t>за248</t>
  </si>
  <si>
    <t>за2410</t>
  </si>
  <si>
    <t>за2412</t>
  </si>
  <si>
    <t>за326</t>
  </si>
  <si>
    <t>за328</t>
  </si>
  <si>
    <t>за3210</t>
  </si>
  <si>
    <t>за3212</t>
  </si>
  <si>
    <t>за3214</t>
  </si>
  <si>
    <t>за3216</t>
  </si>
  <si>
    <t>за3218</t>
  </si>
  <si>
    <t>за3221</t>
  </si>
  <si>
    <t>за3225</t>
  </si>
  <si>
    <t>за46</t>
  </si>
  <si>
    <t>за48</t>
  </si>
  <si>
    <t>за410</t>
  </si>
  <si>
    <t>за412</t>
  </si>
  <si>
    <t>за414</t>
  </si>
  <si>
    <t>за416</t>
  </si>
  <si>
    <t>за418</t>
  </si>
  <si>
    <t>за421</t>
  </si>
  <si>
    <t>за425</t>
  </si>
  <si>
    <t>за486</t>
  </si>
  <si>
    <t>за488</t>
  </si>
  <si>
    <t>за4810</t>
  </si>
  <si>
    <t>за4812</t>
  </si>
  <si>
    <t>за4814</t>
  </si>
  <si>
    <t>за4816</t>
  </si>
  <si>
    <t>за4818</t>
  </si>
  <si>
    <t>за4821</t>
  </si>
  <si>
    <t>за4825</t>
  </si>
  <si>
    <t>за4827</t>
  </si>
  <si>
    <t>за4830</t>
  </si>
  <si>
    <t>за4832</t>
  </si>
  <si>
    <t>за4835</t>
  </si>
  <si>
    <t>за6410</t>
  </si>
  <si>
    <t>за6412</t>
  </si>
  <si>
    <t>за6414</t>
  </si>
  <si>
    <t>за6416</t>
  </si>
  <si>
    <t>за6418</t>
  </si>
  <si>
    <t>за6421</t>
  </si>
  <si>
    <t>за6425</t>
  </si>
  <si>
    <t>за6428</t>
  </si>
  <si>
    <t>зк3283005</t>
  </si>
  <si>
    <t>зк48123005</t>
  </si>
  <si>
    <t>зс326</t>
  </si>
  <si>
    <t>зс328</t>
  </si>
  <si>
    <t>зс3210</t>
  </si>
  <si>
    <t>зс3212</t>
  </si>
  <si>
    <t>зс3214</t>
  </si>
  <si>
    <t>зс3216</t>
  </si>
  <si>
    <t>зс3218</t>
  </si>
  <si>
    <t>зс46</t>
  </si>
  <si>
    <t>зс48</t>
  </si>
  <si>
    <t>зс410</t>
  </si>
  <si>
    <t>зс412</t>
  </si>
  <si>
    <t>зс414</t>
  </si>
  <si>
    <t>зс416</t>
  </si>
  <si>
    <t>зс418</t>
  </si>
  <si>
    <t>зс420</t>
  </si>
  <si>
    <t>зс425</t>
  </si>
  <si>
    <t>зс486</t>
  </si>
  <si>
    <t>зс488</t>
  </si>
  <si>
    <t>зс4810</t>
  </si>
  <si>
    <t>зс4812</t>
  </si>
  <si>
    <t>зс4814</t>
  </si>
  <si>
    <t>зс4816</t>
  </si>
  <si>
    <t>зс4818</t>
  </si>
  <si>
    <t>зс4821</t>
  </si>
  <si>
    <t>зс4822</t>
  </si>
  <si>
    <t>зс4827</t>
  </si>
  <si>
    <t>зс6410</t>
  </si>
  <si>
    <t>зс6412</t>
  </si>
  <si>
    <t>зс6416</t>
  </si>
  <si>
    <t>знн326</t>
  </si>
  <si>
    <t>знн328</t>
  </si>
  <si>
    <t>знн3210</t>
  </si>
  <si>
    <t>знн3212</t>
  </si>
  <si>
    <t>знн3214</t>
  </si>
  <si>
    <t>знн3216</t>
  </si>
  <si>
    <t>знн48</t>
  </si>
  <si>
    <t>знн410</t>
  </si>
  <si>
    <t>знн412</t>
  </si>
  <si>
    <t>знн414</t>
  </si>
  <si>
    <t>знн416</t>
  </si>
  <si>
    <t>знн418</t>
  </si>
  <si>
    <t>знн488</t>
  </si>
  <si>
    <t>знн4810</t>
  </si>
  <si>
    <t>знн4812</t>
  </si>
  <si>
    <t>знн4814</t>
  </si>
  <si>
    <t>знн4816</t>
  </si>
  <si>
    <t>знн4818</t>
  </si>
  <si>
    <t>знн4820</t>
  </si>
  <si>
    <t>знн4822</t>
  </si>
  <si>
    <t>знн4825</t>
  </si>
  <si>
    <t>вп420</t>
  </si>
  <si>
    <t>вп425</t>
  </si>
  <si>
    <t>вп430</t>
  </si>
  <si>
    <t>вп435</t>
  </si>
  <si>
    <t>вп440</t>
  </si>
  <si>
    <t>вп445</t>
  </si>
  <si>
    <t>вп450</t>
  </si>
  <si>
    <t>вп455</t>
  </si>
  <si>
    <t>вп460</t>
  </si>
  <si>
    <t>вп465</t>
  </si>
  <si>
    <t>вп470</t>
  </si>
  <si>
    <t>вп475</t>
  </si>
  <si>
    <t>вп480</t>
  </si>
  <si>
    <t>вп510</t>
  </si>
  <si>
    <t>вп512</t>
  </si>
  <si>
    <t>вп515</t>
  </si>
  <si>
    <t>вп516</t>
  </si>
  <si>
    <t>вп520</t>
  </si>
  <si>
    <t>вп525</t>
  </si>
  <si>
    <t>вп530</t>
  </si>
  <si>
    <t>вп535</t>
  </si>
  <si>
    <t>вп540</t>
  </si>
  <si>
    <t>вп545</t>
  </si>
  <si>
    <t>вп550</t>
  </si>
  <si>
    <t>вп560</t>
  </si>
  <si>
    <t>вп565</t>
  </si>
  <si>
    <t>вп570</t>
  </si>
  <si>
    <t>вп575</t>
  </si>
  <si>
    <t>вп580</t>
  </si>
  <si>
    <t>вп585</t>
  </si>
  <si>
    <t>вп590</t>
  </si>
  <si>
    <t>вп5100</t>
  </si>
  <si>
    <t>вп610</t>
  </si>
  <si>
    <t>вп612</t>
  </si>
  <si>
    <t>вп616</t>
  </si>
  <si>
    <t>вп620</t>
  </si>
  <si>
    <t>вп625</t>
  </si>
  <si>
    <t>вп630</t>
  </si>
  <si>
    <t>вп635</t>
  </si>
  <si>
    <t>вп640</t>
  </si>
  <si>
    <t>вп645</t>
  </si>
  <si>
    <t>вп650</t>
  </si>
  <si>
    <t>вп655</t>
  </si>
  <si>
    <t>вп660</t>
  </si>
  <si>
    <t>вп665</t>
  </si>
  <si>
    <t>вп670</t>
  </si>
  <si>
    <t>вп675</t>
  </si>
  <si>
    <t>вп680</t>
  </si>
  <si>
    <t>вп685</t>
  </si>
  <si>
    <t>вп690</t>
  </si>
  <si>
    <t>вп6100</t>
  </si>
  <si>
    <t>вп816</t>
  </si>
  <si>
    <t>вп820</t>
  </si>
  <si>
    <t>вп825</t>
  </si>
  <si>
    <t>вп830</t>
  </si>
  <si>
    <t>вп835</t>
  </si>
  <si>
    <t>кч12</t>
  </si>
  <si>
    <t>кч16</t>
  </si>
  <si>
    <t>кч20</t>
  </si>
  <si>
    <t>с4</t>
  </si>
  <si>
    <t>с6</t>
  </si>
  <si>
    <t>с8</t>
  </si>
  <si>
    <t xml:space="preserve">                            Дюбельная техника</t>
  </si>
  <si>
    <t xml:space="preserve">                          Мебельная фурнитура</t>
  </si>
  <si>
    <t xml:space="preserve">             Шайба с зонтичным  EPDM,</t>
  </si>
  <si>
    <t>м12х160</t>
  </si>
  <si>
    <t>м12х190</t>
  </si>
  <si>
    <t>м12х220</t>
  </si>
  <si>
    <t>м16х190</t>
  </si>
  <si>
    <t>м16х220</t>
  </si>
  <si>
    <t>м20х260</t>
  </si>
  <si>
    <t>м24х300</t>
  </si>
  <si>
    <t>м30х380</t>
  </si>
  <si>
    <t>2,4х6</t>
  </si>
  <si>
    <t>12Х38 "А"</t>
  </si>
  <si>
    <t>12х42 "С"</t>
  </si>
  <si>
    <t>м 30</t>
  </si>
  <si>
    <t>24х60</t>
  </si>
  <si>
    <t>24х70</t>
  </si>
  <si>
    <t>24х80</t>
  </si>
  <si>
    <t>24х90</t>
  </si>
  <si>
    <t>24х100</t>
  </si>
  <si>
    <t>24х120</t>
  </si>
  <si>
    <t xml:space="preserve">           6,3/5,5х280</t>
  </si>
  <si>
    <t>6х110</t>
  </si>
  <si>
    <t>8х110</t>
  </si>
  <si>
    <t>14х160</t>
  </si>
  <si>
    <t>16х300</t>
  </si>
  <si>
    <t>20х400</t>
  </si>
  <si>
    <t>Перфорированная монтажная лента</t>
  </si>
  <si>
    <t>40х2,0</t>
  </si>
  <si>
    <t>60х2,0</t>
  </si>
  <si>
    <t>80х2,0</t>
  </si>
  <si>
    <t>100х2,0</t>
  </si>
  <si>
    <t>20х0,55</t>
  </si>
  <si>
    <t>длина</t>
  </si>
  <si>
    <t>высота</t>
  </si>
  <si>
    <t>ширина</t>
  </si>
  <si>
    <t xml:space="preserve">      </t>
  </si>
  <si>
    <t>м5х1000</t>
  </si>
  <si>
    <t>м5х2000</t>
  </si>
  <si>
    <t>3,5 мм</t>
  </si>
  <si>
    <t>5х85</t>
  </si>
  <si>
    <t>12х71</t>
  </si>
  <si>
    <t>14х75</t>
  </si>
  <si>
    <t>14х140</t>
  </si>
  <si>
    <t xml:space="preserve">           6,3/5,5х185</t>
  </si>
  <si>
    <t>м6х100</t>
  </si>
  <si>
    <t>м6х150</t>
  </si>
  <si>
    <t>м6х200</t>
  </si>
  <si>
    <t>м8х160</t>
  </si>
  <si>
    <t>м8х210</t>
  </si>
  <si>
    <t>м8х250</t>
  </si>
  <si>
    <t>м8х300</t>
  </si>
  <si>
    <t>м10х210</t>
  </si>
  <si>
    <t>м10х250</t>
  </si>
  <si>
    <t>м10х300</t>
  </si>
  <si>
    <t>м10х400</t>
  </si>
  <si>
    <t>6,4х21</t>
  </si>
  <si>
    <t>25х200</t>
  </si>
  <si>
    <t>м10х180</t>
  </si>
  <si>
    <t>HR 708</t>
  </si>
  <si>
    <t>м4х8</t>
  </si>
  <si>
    <t>м5х8</t>
  </si>
  <si>
    <t>м6х9</t>
  </si>
  <si>
    <t>м8х11</t>
  </si>
  <si>
    <t>м10х13</t>
  </si>
  <si>
    <t>раскрытая</t>
  </si>
  <si>
    <t>закрытая</t>
  </si>
  <si>
    <t>6x35</t>
  </si>
  <si>
    <t>15x29 "Е"</t>
  </si>
  <si>
    <t>14х40</t>
  </si>
  <si>
    <t>14х50</t>
  </si>
  <si>
    <t>14х60</t>
  </si>
  <si>
    <t>14х80</t>
  </si>
  <si>
    <t>14х90</t>
  </si>
  <si>
    <t>14х120</t>
  </si>
  <si>
    <t>12х35</t>
  </si>
  <si>
    <t>12х45</t>
  </si>
  <si>
    <t xml:space="preserve">           6,3/5,5х105</t>
  </si>
  <si>
    <t>м1</t>
  </si>
  <si>
    <t>5,5х102</t>
  </si>
  <si>
    <t>30х2,0</t>
  </si>
  <si>
    <t>50х2,0</t>
  </si>
  <si>
    <t>Артикул</t>
  </si>
  <si>
    <t>Размер</t>
  </si>
  <si>
    <t>Фото</t>
  </si>
  <si>
    <t>Саморезы - шурупы</t>
  </si>
  <si>
    <t>Анкерная   техника</t>
  </si>
  <si>
    <t>Кровельные   саморезы</t>
  </si>
  <si>
    <t>Заклёпки   и   заклёпочники</t>
  </si>
  <si>
    <t>Метрический   крепёж</t>
  </si>
  <si>
    <t>Такелаж</t>
  </si>
  <si>
    <t>Дюбельная   техника</t>
  </si>
  <si>
    <t>Крепёж   для   электрики</t>
  </si>
  <si>
    <t>Мебельная   фурнитура</t>
  </si>
  <si>
    <t>Химический   крепёж</t>
  </si>
  <si>
    <t>Диаметр</t>
  </si>
  <si>
    <t>5х32</t>
  </si>
  <si>
    <t>8х12</t>
  </si>
  <si>
    <t>Производство и оптовая торговля крепежными изделиями и строительными материалами.</t>
  </si>
  <si>
    <t>САМОРЕЗЫ- ШУРУПЫ</t>
  </si>
  <si>
    <t>Сумма  заказа</t>
  </si>
  <si>
    <t>Скидка</t>
  </si>
  <si>
    <t>Цена в рублях за 1 штуку, с учетом скидки</t>
  </si>
  <si>
    <t>E-mail для отправки заказа:</t>
  </si>
  <si>
    <t>Заказчик:</t>
  </si>
  <si>
    <t>Телефон:</t>
  </si>
  <si>
    <t>Контактное лицо:</t>
  </si>
  <si>
    <t>упак. Метров</t>
  </si>
  <si>
    <t>м10х130</t>
  </si>
  <si>
    <t>(с оцинкованным гвоздём)</t>
  </si>
  <si>
    <t>Коробка распределительная для наружней проводки</t>
  </si>
  <si>
    <t>Коробка установочная (бетон, кирпич)</t>
  </si>
  <si>
    <t>Коробка установочная (ГК, ГВЛ)</t>
  </si>
  <si>
    <t>Соединительный  кабель - канал</t>
  </si>
  <si>
    <t>Крышка  для  подрозетника</t>
  </si>
  <si>
    <t xml:space="preserve">  Дюбель  под  кабель - канал</t>
  </si>
  <si>
    <t>Труба гофрированная  ПВХ с зондом</t>
  </si>
  <si>
    <t>Клипса  для  крепления  трубы</t>
  </si>
  <si>
    <t xml:space="preserve">  Подвес для крепления кабеля к тросу</t>
  </si>
  <si>
    <t>Бирка  кабельная</t>
  </si>
  <si>
    <t xml:space="preserve">            Мебельный  уголок</t>
  </si>
  <si>
    <t>Дуб</t>
  </si>
  <si>
    <t>Бук</t>
  </si>
  <si>
    <t>Сосна</t>
  </si>
  <si>
    <t>Махагон</t>
  </si>
  <si>
    <t>Светло-серый</t>
  </si>
  <si>
    <t>Тёмно-серый</t>
  </si>
  <si>
    <t>Бежевый</t>
  </si>
  <si>
    <t>Светло-бежевый</t>
  </si>
  <si>
    <t>Тёмно-бежевый</t>
  </si>
  <si>
    <t xml:space="preserve">  Крепёжный  уголок  равносторонний  2 мм</t>
  </si>
  <si>
    <t>Крепёжный  анкерный  уголок  2 мм</t>
  </si>
  <si>
    <t xml:space="preserve">    Крепёжный  уголок  ассиметричный   2 мм</t>
  </si>
  <si>
    <t xml:space="preserve">  Крепёжный  уголок  под  135  градусов  2 мм</t>
  </si>
  <si>
    <t>дг535</t>
  </si>
  <si>
    <t>дг545</t>
  </si>
  <si>
    <t>дг640</t>
  </si>
  <si>
    <t>дг680</t>
  </si>
  <si>
    <t>дг860</t>
  </si>
  <si>
    <t>дг880</t>
  </si>
  <si>
    <t>дг8100</t>
  </si>
  <si>
    <t>дг8120</t>
  </si>
  <si>
    <t>дг8140</t>
  </si>
  <si>
    <t>дг8160</t>
  </si>
  <si>
    <t>дг1080</t>
  </si>
  <si>
    <t>дг10100</t>
  </si>
  <si>
    <t>дг10120</t>
  </si>
  <si>
    <t>дг10140</t>
  </si>
  <si>
    <t>дг10160</t>
  </si>
  <si>
    <t>дг660г</t>
  </si>
  <si>
    <t>дг680г</t>
  </si>
  <si>
    <t>гп100</t>
  </si>
  <si>
    <t>гп110</t>
  </si>
  <si>
    <t>гп200</t>
  </si>
  <si>
    <t>гп220</t>
  </si>
  <si>
    <t>гп80</t>
  </si>
  <si>
    <t>гп90</t>
  </si>
  <si>
    <t>гп120</t>
  </si>
  <si>
    <t>гп140</t>
  </si>
  <si>
    <t>гп160</t>
  </si>
  <si>
    <t>гп180</t>
  </si>
  <si>
    <t>гм90</t>
  </si>
  <si>
    <t>гм120</t>
  </si>
  <si>
    <t>гм140</t>
  </si>
  <si>
    <t>гм160</t>
  </si>
  <si>
    <t>гм180</t>
  </si>
  <si>
    <t>гм200</t>
  </si>
  <si>
    <t>гм220</t>
  </si>
  <si>
    <t>гм260</t>
  </si>
  <si>
    <t>гм300</t>
  </si>
  <si>
    <t>гм140LF</t>
  </si>
  <si>
    <t>гм160LF</t>
  </si>
  <si>
    <t>гм180LF</t>
  </si>
  <si>
    <t>гм200LF</t>
  </si>
  <si>
    <t>гм220LF</t>
  </si>
  <si>
    <t>гм260LF</t>
  </si>
  <si>
    <t>вц430ф</t>
  </si>
  <si>
    <t>вц435ф</t>
  </si>
  <si>
    <t>вц440ф</t>
  </si>
  <si>
    <t>вц450ф</t>
  </si>
  <si>
    <t>вц460ф</t>
  </si>
  <si>
    <t>вц470ф</t>
  </si>
  <si>
    <t>вц58ф</t>
  </si>
  <si>
    <t>вц510ф</t>
  </si>
  <si>
    <t>вц512ф</t>
  </si>
  <si>
    <t>вц516ф</t>
  </si>
  <si>
    <t>вц520ф</t>
  </si>
  <si>
    <t>вц525ф</t>
  </si>
  <si>
    <t>вц530ф</t>
  </si>
  <si>
    <t>вц535ф</t>
  </si>
  <si>
    <t>вц540ф</t>
  </si>
  <si>
    <t>вц550ф</t>
  </si>
  <si>
    <t>вц560ф</t>
  </si>
  <si>
    <t>вц570ф</t>
  </si>
  <si>
    <t>вц580ф</t>
  </si>
  <si>
    <t>вц590ф</t>
  </si>
  <si>
    <t>вц610ф</t>
  </si>
  <si>
    <t>вц612ф</t>
  </si>
  <si>
    <t>вц616ф</t>
  </si>
  <si>
    <t>вц620ф</t>
  </si>
  <si>
    <t>вц625ф</t>
  </si>
  <si>
    <t>вц630ф</t>
  </si>
  <si>
    <t>вц635ф</t>
  </si>
  <si>
    <t>вц640ф</t>
  </si>
  <si>
    <t>вц650ф</t>
  </si>
  <si>
    <t>вц660ф</t>
  </si>
  <si>
    <t>вц670ф</t>
  </si>
  <si>
    <t>вц690ф</t>
  </si>
  <si>
    <t>вц680ф</t>
  </si>
  <si>
    <t>вц816ф</t>
  </si>
  <si>
    <t>вц820ф</t>
  </si>
  <si>
    <t>вц825ф</t>
  </si>
  <si>
    <t>вц830ф</t>
  </si>
  <si>
    <t>вц835ф</t>
  </si>
  <si>
    <t>вц840ф</t>
  </si>
  <si>
    <t>вц850ф</t>
  </si>
  <si>
    <t>вц860ф</t>
  </si>
  <si>
    <t>вц870ф</t>
  </si>
  <si>
    <t>вц880ф</t>
  </si>
  <si>
    <t>вц890ф</t>
  </si>
  <si>
    <t>вц8100ф</t>
  </si>
  <si>
    <t>вм48</t>
  </si>
  <si>
    <t>вм410</t>
  </si>
  <si>
    <t>вм412</t>
  </si>
  <si>
    <t>вм416</t>
  </si>
  <si>
    <t>вм420</t>
  </si>
  <si>
    <t>вм422</t>
  </si>
  <si>
    <t>вм425</t>
  </si>
  <si>
    <t>вм430</t>
  </si>
  <si>
    <t>вм435</t>
  </si>
  <si>
    <t>вм440</t>
  </si>
  <si>
    <t>вм450</t>
  </si>
  <si>
    <t>вм460</t>
  </si>
  <si>
    <t>вм510</t>
  </si>
  <si>
    <t>вм516</t>
  </si>
  <si>
    <t>вм520</t>
  </si>
  <si>
    <t>вм525</t>
  </si>
  <si>
    <t>вм530</t>
  </si>
  <si>
    <t>вм535</t>
  </si>
  <si>
    <t>вм540</t>
  </si>
  <si>
    <t>вм550</t>
  </si>
  <si>
    <t>вм560</t>
  </si>
  <si>
    <t>вм610</t>
  </si>
  <si>
    <t>вм616</t>
  </si>
  <si>
    <t>вм620</t>
  </si>
  <si>
    <t>вм625</t>
  </si>
  <si>
    <t>вм630</t>
  </si>
  <si>
    <t>вм635</t>
  </si>
  <si>
    <t>вм640</t>
  </si>
  <si>
    <t>вм645</t>
  </si>
  <si>
    <t>вм650</t>
  </si>
  <si>
    <t>вм660</t>
  </si>
  <si>
    <t>вм48ф</t>
  </si>
  <si>
    <t>вм410ф</t>
  </si>
  <si>
    <t>вм412ф</t>
  </si>
  <si>
    <t>вм416ф</t>
  </si>
  <si>
    <t>вм420ф</t>
  </si>
  <si>
    <t>вм422ф</t>
  </si>
  <si>
    <t>вм425ф</t>
  </si>
  <si>
    <t>вм430ф</t>
  </si>
  <si>
    <t>вм435ф</t>
  </si>
  <si>
    <t>вм440ф</t>
  </si>
  <si>
    <t>вм450ф</t>
  </si>
  <si>
    <t>вм460ф</t>
  </si>
  <si>
    <t>вм510ф</t>
  </si>
  <si>
    <t>вм516ф</t>
  </si>
  <si>
    <t>вм520ф</t>
  </si>
  <si>
    <t>вм525ф</t>
  </si>
  <si>
    <t>вм530ф</t>
  </si>
  <si>
    <t>вм535ф</t>
  </si>
  <si>
    <t>вм540ф</t>
  </si>
  <si>
    <t>вм550ф</t>
  </si>
  <si>
    <t>вм560ф</t>
  </si>
  <si>
    <t>вм610ф</t>
  </si>
  <si>
    <t>вм616ф</t>
  </si>
  <si>
    <t>вм620ф</t>
  </si>
  <si>
    <t>вм625ф</t>
  </si>
  <si>
    <t>вм630ф</t>
  </si>
  <si>
    <t>вм635ф</t>
  </si>
  <si>
    <t>вм640ф</t>
  </si>
  <si>
    <t>вм645ф</t>
  </si>
  <si>
    <t>вм650ф</t>
  </si>
  <si>
    <t>вм660ф</t>
  </si>
  <si>
    <t>вш616</t>
  </si>
  <si>
    <t>вш620</t>
  </si>
  <si>
    <t>вш625</t>
  </si>
  <si>
    <t>вш630</t>
  </si>
  <si>
    <t>вш635</t>
  </si>
  <si>
    <t>вш640</t>
  </si>
  <si>
    <t>вш650</t>
  </si>
  <si>
    <t>вш660</t>
  </si>
  <si>
    <t>вш816</t>
  </si>
  <si>
    <t>вш820</t>
  </si>
  <si>
    <t>вш825</t>
  </si>
  <si>
    <t>вш830</t>
  </si>
  <si>
    <t>вш835</t>
  </si>
  <si>
    <t>вш840</t>
  </si>
  <si>
    <t>вш850</t>
  </si>
  <si>
    <t>вш860</t>
  </si>
  <si>
    <t>вш870</t>
  </si>
  <si>
    <t>вш880</t>
  </si>
  <si>
    <t>вш1065</t>
  </si>
  <si>
    <t>вш616ф</t>
  </si>
  <si>
    <t>вш620ф</t>
  </si>
  <si>
    <t>вш625ф</t>
  </si>
  <si>
    <t>вш630ф</t>
  </si>
  <si>
    <t>вш635ф</t>
  </si>
  <si>
    <t>вш640ф</t>
  </si>
  <si>
    <t>вш650ф</t>
  </si>
  <si>
    <t>вш660ф</t>
  </si>
  <si>
    <t>вш816ф</t>
  </si>
  <si>
    <t>вш820ф</t>
  </si>
  <si>
    <t>вш825ф</t>
  </si>
  <si>
    <t>вш830ф</t>
  </si>
  <si>
    <t>вш835ф</t>
  </si>
  <si>
    <t>вш840ф</t>
  </si>
  <si>
    <t>вш850ф</t>
  </si>
  <si>
    <t>вш860ф</t>
  </si>
  <si>
    <t>вш870ф</t>
  </si>
  <si>
    <t>вш880ф</t>
  </si>
  <si>
    <t>хг15-19</t>
  </si>
  <si>
    <t>хг20-24</t>
  </si>
  <si>
    <t>шс660</t>
  </si>
  <si>
    <t>шс680</t>
  </si>
  <si>
    <t>шс6100</t>
  </si>
  <si>
    <t>шс850</t>
  </si>
  <si>
    <t>шс860</t>
  </si>
  <si>
    <t>шс880</t>
  </si>
  <si>
    <t>шс890</t>
  </si>
  <si>
    <t>шс8100</t>
  </si>
  <si>
    <t>шс8120</t>
  </si>
  <si>
    <t>шс8140</t>
  </si>
  <si>
    <t>шс8160</t>
  </si>
  <si>
    <t>шс8180</t>
  </si>
  <si>
    <t>шс8200</t>
  </si>
  <si>
    <t>шс1060</t>
  </si>
  <si>
    <t xml:space="preserve">       Крепёжный  уголок  Z - образный   2  мм</t>
  </si>
  <si>
    <t>дл14140</t>
  </si>
  <si>
    <t>пшб19</t>
  </si>
  <si>
    <t>пшб27</t>
  </si>
  <si>
    <t>пшч19</t>
  </si>
  <si>
    <t>пшч27</t>
  </si>
  <si>
    <t>дх6</t>
  </si>
  <si>
    <t>дх8</t>
  </si>
  <si>
    <t xml:space="preserve">                    Пластина  соединительная</t>
  </si>
  <si>
    <t xml:space="preserve">                          Крепёжная  пластина</t>
  </si>
  <si>
    <t xml:space="preserve">                              </t>
  </si>
  <si>
    <t xml:space="preserve">           Опора  бруса</t>
  </si>
  <si>
    <t>лм30</t>
  </si>
  <si>
    <t>лм40</t>
  </si>
  <si>
    <t>лм50</t>
  </si>
  <si>
    <t>лм60</t>
  </si>
  <si>
    <t>лм80</t>
  </si>
  <si>
    <t>лм100</t>
  </si>
  <si>
    <t>лм120</t>
  </si>
  <si>
    <t>лм180</t>
  </si>
  <si>
    <t>лм200</t>
  </si>
  <si>
    <t>тар20055</t>
  </si>
  <si>
    <t>ку70</t>
  </si>
  <si>
    <t>ку9065</t>
  </si>
  <si>
    <t>ку105</t>
  </si>
  <si>
    <t>куу130</t>
  </si>
  <si>
    <t>кур4080</t>
  </si>
  <si>
    <t>кур40240</t>
  </si>
  <si>
    <t>кур6040</t>
  </si>
  <si>
    <t>кур6050</t>
  </si>
  <si>
    <t>кур60100</t>
  </si>
  <si>
    <t>кур60200</t>
  </si>
  <si>
    <t>кур80100</t>
  </si>
  <si>
    <t>кур10040</t>
  </si>
  <si>
    <t>кур10060</t>
  </si>
  <si>
    <t>кур100200</t>
  </si>
  <si>
    <t>кур160100</t>
  </si>
  <si>
    <t>кул8040</t>
  </si>
  <si>
    <t>кул12040</t>
  </si>
  <si>
    <t>кул32040</t>
  </si>
  <si>
    <t>куас55</t>
  </si>
  <si>
    <t>10х95</t>
  </si>
  <si>
    <t>12х100</t>
  </si>
  <si>
    <t>12х120</t>
  </si>
  <si>
    <t>12х150</t>
  </si>
  <si>
    <t>16х105</t>
  </si>
  <si>
    <t>16х140</t>
  </si>
  <si>
    <t>20х160</t>
  </si>
  <si>
    <t>20х200</t>
  </si>
  <si>
    <t>20х300</t>
  </si>
  <si>
    <t>8х45</t>
  </si>
  <si>
    <t>10х55</t>
  </si>
  <si>
    <t>10х85</t>
  </si>
  <si>
    <t>12х65</t>
  </si>
  <si>
    <t>м 6</t>
  </si>
  <si>
    <t>м 8</t>
  </si>
  <si>
    <t>м 10</t>
  </si>
  <si>
    <t>м 12</t>
  </si>
  <si>
    <t>м 16</t>
  </si>
  <si>
    <t>м 20</t>
  </si>
  <si>
    <t>м6 10х45</t>
  </si>
  <si>
    <t>м8 14х55</t>
  </si>
  <si>
    <t>м10 16х60</t>
  </si>
  <si>
    <t>м12 20х75</t>
  </si>
  <si>
    <t>6х25</t>
  </si>
  <si>
    <t>6х65</t>
  </si>
  <si>
    <t>м 4</t>
  </si>
  <si>
    <t>м 5</t>
  </si>
  <si>
    <t>4х21</t>
  </si>
  <si>
    <t>4х32</t>
  </si>
  <si>
    <t>4х46</t>
  </si>
  <si>
    <t>4х54</t>
  </si>
  <si>
    <t>4х59</t>
  </si>
  <si>
    <t>5х37</t>
  </si>
  <si>
    <t>5х52</t>
  </si>
  <si>
    <t>5х65</t>
  </si>
  <si>
    <t>6х37</t>
  </si>
  <si>
    <t>6х52</t>
  </si>
  <si>
    <t>10х150</t>
  </si>
  <si>
    <t>12х250</t>
  </si>
  <si>
    <t>12х330</t>
  </si>
  <si>
    <t>14х200</t>
  </si>
  <si>
    <t>14х250</t>
  </si>
  <si>
    <t>14х330</t>
  </si>
  <si>
    <t>16х200</t>
  </si>
  <si>
    <t>16х250</t>
  </si>
  <si>
    <t>16х330</t>
  </si>
  <si>
    <t>20х250</t>
  </si>
  <si>
    <t>20х330</t>
  </si>
  <si>
    <t>25х250</t>
  </si>
  <si>
    <t>25х330</t>
  </si>
  <si>
    <t>30х200</t>
  </si>
  <si>
    <t>30х250</t>
  </si>
  <si>
    <t>30х330</t>
  </si>
  <si>
    <t>14х23</t>
  </si>
  <si>
    <t>14х32</t>
  </si>
  <si>
    <t>4,8х29</t>
  </si>
  <si>
    <t>4,8х38</t>
  </si>
  <si>
    <t>4,8х51</t>
  </si>
  <si>
    <t>4,8х70</t>
  </si>
  <si>
    <t>4,8х60</t>
  </si>
  <si>
    <t>4,8х80</t>
  </si>
  <si>
    <t>5,5х19</t>
  </si>
  <si>
    <t>5,5х25</t>
  </si>
  <si>
    <t xml:space="preserve">                  окрашенные,  наконечник - сверло</t>
  </si>
  <si>
    <t xml:space="preserve">             покрытие оксид,  наконечник - острый.</t>
  </si>
  <si>
    <t xml:space="preserve">              покрытие цинк,  наконечник - острый.</t>
  </si>
  <si>
    <t xml:space="preserve">              покрытие оксид,  наконечник - сверло</t>
  </si>
  <si>
    <t xml:space="preserve">              покрытие цинк,  наконечник - сверло</t>
  </si>
  <si>
    <t xml:space="preserve">                                 покрытие - оксид</t>
  </si>
  <si>
    <t xml:space="preserve">                           покрытие - оксид</t>
  </si>
  <si>
    <t xml:space="preserve">                           покрытие - цинк</t>
  </si>
  <si>
    <t xml:space="preserve">                           желтый - цинк</t>
  </si>
  <si>
    <t xml:space="preserve">                            белый - цинк</t>
  </si>
  <si>
    <t xml:space="preserve">                                         желтый - цинк</t>
  </si>
  <si>
    <t xml:space="preserve">                                          белый - цинк</t>
  </si>
  <si>
    <t xml:space="preserve">                                       покрытие - цинк</t>
  </si>
  <si>
    <t>Шуруп с полукруглой головкой   DIN 7981</t>
  </si>
  <si>
    <t>Шуруп с шестигранной головкой   DIN 7976</t>
  </si>
  <si>
    <t>Хомуты для шланга</t>
  </si>
  <si>
    <t>АБА Nova 9мм</t>
  </si>
  <si>
    <t>Хомут АБА  8-14/9</t>
  </si>
  <si>
    <t>Хомут АБА 11-17/9</t>
  </si>
  <si>
    <t>Хомут АБА 13-20/9</t>
  </si>
  <si>
    <t>Хомут АБА 15-24/9</t>
  </si>
  <si>
    <t>Хомут АБА 19-28/9</t>
  </si>
  <si>
    <t>Хомут АБА 22-32/9</t>
  </si>
  <si>
    <t>Хомут АБА 26-38/9</t>
  </si>
  <si>
    <t>Хомут АБА 32-44/9</t>
  </si>
  <si>
    <t>Хомут АБА 38-50/9</t>
  </si>
  <si>
    <t>Хомут АБА 44-56/9</t>
  </si>
  <si>
    <t>Хомут АБА 50-65/9</t>
  </si>
  <si>
    <t>Хомут АБА 58-75/9</t>
  </si>
  <si>
    <t>Хомут АБА 68-85/9</t>
  </si>
  <si>
    <t>АБА Original 12мм</t>
  </si>
  <si>
    <t>Норма Toppo 9мм W1</t>
  </si>
  <si>
    <t>Норма Toppo 9мм W2</t>
  </si>
  <si>
    <t>Проволочный</t>
  </si>
  <si>
    <t>Титан W2</t>
  </si>
  <si>
    <t>Хомутная лента</t>
  </si>
  <si>
    <t>Tork</t>
  </si>
  <si>
    <t>Хомуты для воздуховода с уплотнением</t>
  </si>
  <si>
    <t>Хомут для воздуховода 100 мм с уплотнением</t>
  </si>
  <si>
    <t>Хомут для воздуховода 125 мм с уплотнением</t>
  </si>
  <si>
    <t>Хомут для воздуховода 160 мм с уплотнением</t>
  </si>
  <si>
    <t>Хомут для воздуховода 180 мм с уплотнением</t>
  </si>
  <si>
    <t>Хомут для воздуховода 200 мм с уплотнением</t>
  </si>
  <si>
    <t>Хомут для воздуховода 355 мм с уплотнением</t>
  </si>
  <si>
    <t>Хомут для воздуховода 430 мм с уплотнением</t>
  </si>
  <si>
    <t>Хомут для воздуховода 600 мм с уплотнением</t>
  </si>
  <si>
    <t>SIL104-112RB41</t>
  </si>
  <si>
    <t>SIL113-121RB41</t>
  </si>
  <si>
    <t>SIL115-130RB41</t>
  </si>
  <si>
    <t>SIL122-130RB41</t>
  </si>
  <si>
    <t>SIL131-139RB41</t>
  </si>
  <si>
    <t>SIL140-148RB41</t>
  </si>
  <si>
    <t>SIL149-161RB41</t>
  </si>
  <si>
    <t>SIL162-174RB41</t>
  </si>
  <si>
    <t>SIL17-19RB41</t>
  </si>
  <si>
    <t>SIL175-187RB41</t>
  </si>
  <si>
    <t>SIL188-200RB41</t>
  </si>
  <si>
    <t>SIL20-22RB41</t>
  </si>
  <si>
    <t>SIL201-213RB41</t>
  </si>
  <si>
    <t>SIL214-226RB41</t>
  </si>
  <si>
    <t>SIL227-239RB41</t>
  </si>
  <si>
    <t>SIL23-25RB41</t>
  </si>
  <si>
    <t>SIL240-252RB41</t>
  </si>
  <si>
    <t>SIL26-28RB41</t>
  </si>
  <si>
    <t>SIL29-31RB41</t>
  </si>
  <si>
    <t>SIL32-35RB41</t>
  </si>
  <si>
    <t>SIL36-39RB41</t>
  </si>
  <si>
    <t>SIL40-43RB41</t>
  </si>
  <si>
    <t>SIL44-47RB41</t>
  </si>
  <si>
    <t>SIL48-51RB41</t>
  </si>
  <si>
    <t>SIL52-55RB41</t>
  </si>
  <si>
    <t>SIL56-59RB41</t>
  </si>
  <si>
    <t>SIL60-63RB41</t>
  </si>
  <si>
    <t>SIL64-67RB41</t>
  </si>
  <si>
    <t>SIL68-73RB41</t>
  </si>
  <si>
    <t>SIL74-79RB41</t>
  </si>
  <si>
    <t>SIL80-85RB41</t>
  </si>
  <si>
    <t>SIL86-91RB41</t>
  </si>
  <si>
    <t>SIL92-97RB41</t>
  </si>
  <si>
    <t>SIL98-103RB41</t>
  </si>
  <si>
    <t>VENT1 1/2М8UCH51</t>
  </si>
  <si>
    <t>VENT1 1/4М8UCH51</t>
  </si>
  <si>
    <t>VENT1М8UCH51</t>
  </si>
  <si>
    <t>VENT1/2М6UCH51</t>
  </si>
  <si>
    <t>VENT2 1/2М10UCH51</t>
  </si>
  <si>
    <t>VENT2М10UCH51</t>
  </si>
  <si>
    <t>VENT3/4М6UCH51</t>
  </si>
  <si>
    <t>VENT4М12UCH51</t>
  </si>
  <si>
    <t>VENT5М12UCH51</t>
  </si>
  <si>
    <t>MPN-RC1 1/2М8DGR31</t>
  </si>
  <si>
    <t>MPN-RC1 1/4М8DGR31</t>
  </si>
  <si>
    <t>MPN-RC1М8DGR31</t>
  </si>
  <si>
    <t>MPN-RC1/2М8DGR31</t>
  </si>
  <si>
    <t>MPN-RC1/4М8DGR41</t>
  </si>
  <si>
    <t>MPN-RC198-202М10DGR51</t>
  </si>
  <si>
    <t>MPN-RC2 1/2М10DGR51</t>
  </si>
  <si>
    <t>MPN-RC2М8DGR31</t>
  </si>
  <si>
    <t>MPN-RC3/4М8DGR31</t>
  </si>
  <si>
    <t>MPN-RC3/8М8DGR31</t>
  </si>
  <si>
    <t>MPN-RC4М10DGR51</t>
  </si>
  <si>
    <t>MPN-RC8М10DGR51</t>
  </si>
  <si>
    <t>TR31-36PAK41</t>
  </si>
  <si>
    <t>TR44-56PAK41</t>
  </si>
  <si>
    <t>TR38-44PAK41</t>
  </si>
  <si>
    <t>TR20-24PAK41</t>
  </si>
  <si>
    <t>TR56-59PAK41</t>
  </si>
  <si>
    <t>TR74-80PAK41</t>
  </si>
  <si>
    <t>TR74-80M8PAK41</t>
  </si>
  <si>
    <t>TR23-28PAK41</t>
  </si>
  <si>
    <t>TR15-19PAK41</t>
  </si>
  <si>
    <t>TR83-93М8PAK41</t>
  </si>
  <si>
    <t>TR110-114M8PAK41</t>
  </si>
  <si>
    <t>TR168-173PAK41</t>
  </si>
  <si>
    <t>TR1 1/2М8SS52</t>
  </si>
  <si>
    <t>TR1 1/4М8SS52</t>
  </si>
  <si>
    <t>TR1М8SS52</t>
  </si>
  <si>
    <t>TR1/2М8SS52</t>
  </si>
  <si>
    <t>TR2 1/2М10SS52</t>
  </si>
  <si>
    <t>TR2М8SS52</t>
  </si>
  <si>
    <t>TR3М10SS52</t>
  </si>
  <si>
    <t>TR3/4М8SS52</t>
  </si>
  <si>
    <t>TR3/8М8SS52</t>
  </si>
  <si>
    <t>TR4М10SS52</t>
  </si>
  <si>
    <t>TR6М10SS52</t>
  </si>
  <si>
    <t>TR10М10SS52</t>
  </si>
  <si>
    <t>MP-HI48-53 М8/М10DGPC51</t>
  </si>
  <si>
    <t>MP-HI40-46 М8/М10DGPC51</t>
  </si>
  <si>
    <t>MP-HI31-36 М8/М10DGPC51</t>
  </si>
  <si>
    <t>MP-HI20-23 М8/М10DGPC51</t>
  </si>
  <si>
    <t>MP-HI12-16 М8/М10DGPC51</t>
  </si>
  <si>
    <t>MP-HI124-130 М8/М10DGPC51</t>
  </si>
  <si>
    <t>MP-HI72-83 М8/М10DGPC51</t>
  </si>
  <si>
    <t>MP-HI60-64 М8/М10DGPC51</t>
  </si>
  <si>
    <t>MP-HI87-92 М8/М10DGPC51</t>
  </si>
  <si>
    <t>MP-HI26-30 М8/М10DGPC51</t>
  </si>
  <si>
    <t>MP-HI15-19 М8/М10DGPC51</t>
  </si>
  <si>
    <t>MP-HI102-116 М8/М10DGPC51</t>
  </si>
  <si>
    <t>MP-HI132-141 М8/М10DGPC51</t>
  </si>
  <si>
    <t>MP-HI159-168 М8/М10DGPC51</t>
  </si>
  <si>
    <t>H8-14-9A51</t>
  </si>
  <si>
    <t>H11-17-9A51</t>
  </si>
  <si>
    <t>H13-20-9A51</t>
  </si>
  <si>
    <t>H15-24-9A51</t>
  </si>
  <si>
    <t>H19-28-9A51</t>
  </si>
  <si>
    <t>H22-32-9A51</t>
  </si>
  <si>
    <t>H26-38-9A51</t>
  </si>
  <si>
    <t>H32-44-9A51</t>
  </si>
  <si>
    <t>H38-50-9A51</t>
  </si>
  <si>
    <t>H44-56-9A51</t>
  </si>
  <si>
    <t>H50-65-9A51</t>
  </si>
  <si>
    <t>H58-75-9A51</t>
  </si>
  <si>
    <t>H68-85-9A51</t>
  </si>
  <si>
    <t>H104-138-12A51</t>
  </si>
  <si>
    <t>H130-165-12A51</t>
  </si>
  <si>
    <t>H15-24-12A51</t>
  </si>
  <si>
    <t>H150-180-12A51</t>
  </si>
  <si>
    <t>H175-205-12A51</t>
  </si>
  <si>
    <t>H19-28-12A51</t>
  </si>
  <si>
    <t>H200-231-12A51</t>
  </si>
  <si>
    <t>H22-32-12A51</t>
  </si>
  <si>
    <t>H226-256-12A51</t>
  </si>
  <si>
    <t>H251-282-12A51</t>
  </si>
  <si>
    <t>H26-38-12A51</t>
  </si>
  <si>
    <t>H277-307-12A51</t>
  </si>
  <si>
    <t>H32-44-12A51</t>
  </si>
  <si>
    <t>H35-50-12A51</t>
  </si>
  <si>
    <t>H44-56-12A51</t>
  </si>
  <si>
    <t>H50-65-12A51</t>
  </si>
  <si>
    <t>H58-75-12A51</t>
  </si>
  <si>
    <t>H68-85-12A51</t>
  </si>
  <si>
    <t>H77-95-12A51</t>
  </si>
  <si>
    <t>H87-112-12A51</t>
  </si>
  <si>
    <t>H10-16-9L42</t>
  </si>
  <si>
    <t>H110-120-9L42</t>
  </si>
  <si>
    <t>H120-140-9L42</t>
  </si>
  <si>
    <t>H130-150-9L42</t>
  </si>
  <si>
    <t>H140-160-9L42</t>
  </si>
  <si>
    <t>H16-25-9L42</t>
  </si>
  <si>
    <t>H25-40-9L42</t>
  </si>
  <si>
    <t>H30-45-9L42</t>
  </si>
  <si>
    <t>H40-60-9L42</t>
  </si>
  <si>
    <t>ск5538</t>
  </si>
  <si>
    <t>ск5551</t>
  </si>
  <si>
    <t>ск5565</t>
  </si>
  <si>
    <t>ск5576</t>
  </si>
  <si>
    <t>ск55102</t>
  </si>
  <si>
    <t>ск5519ф</t>
  </si>
  <si>
    <t>ск5525ф</t>
  </si>
  <si>
    <t>ск5532ф</t>
  </si>
  <si>
    <t>ск5538ф</t>
  </si>
  <si>
    <t>ск5551ф</t>
  </si>
  <si>
    <t>ск5565ф</t>
  </si>
  <si>
    <t>ск5576ф</t>
  </si>
  <si>
    <t>ск6319</t>
  </si>
  <si>
    <t>ск6325</t>
  </si>
  <si>
    <t>ск6332</t>
  </si>
  <si>
    <t>ск6338</t>
  </si>
  <si>
    <t>ск6351</t>
  </si>
  <si>
    <t>ск6360</t>
  </si>
  <si>
    <t>ск6370</t>
  </si>
  <si>
    <t>ск6380</t>
  </si>
  <si>
    <t>ск63100</t>
  </si>
  <si>
    <t>ск63130</t>
  </si>
  <si>
    <t>ск63150</t>
  </si>
  <si>
    <t>ск6319ф</t>
  </si>
  <si>
    <t>ск6325ф</t>
  </si>
  <si>
    <t>ск6332ф</t>
  </si>
  <si>
    <t>ск6338ф</t>
  </si>
  <si>
    <t>ск6351ф</t>
  </si>
  <si>
    <t>ск6360ф</t>
  </si>
  <si>
    <t>ск6370ф</t>
  </si>
  <si>
    <t>ск6380ф</t>
  </si>
  <si>
    <t>ск63100ф</t>
  </si>
  <si>
    <t>ск63130ф</t>
  </si>
  <si>
    <t>ск63150ф</t>
  </si>
  <si>
    <t>скд5525</t>
  </si>
  <si>
    <t>скд5532</t>
  </si>
  <si>
    <t>скд5538</t>
  </si>
  <si>
    <t>скд5551</t>
  </si>
  <si>
    <t>скд5565</t>
  </si>
  <si>
    <t>скд5576</t>
  </si>
  <si>
    <t>скд6332</t>
  </si>
  <si>
    <t>скд6338</t>
  </si>
  <si>
    <t>аб20110</t>
  </si>
  <si>
    <t>аб20140</t>
  </si>
  <si>
    <t>аб20150</t>
  </si>
  <si>
    <t>аб20160</t>
  </si>
  <si>
    <t>аз6</t>
  </si>
  <si>
    <t>аз8</t>
  </si>
  <si>
    <t>аз10</t>
  </si>
  <si>
    <t>аз12</t>
  </si>
  <si>
    <t>аз16</t>
  </si>
  <si>
    <t>аз20</t>
  </si>
  <si>
    <t>ав6</t>
  </si>
  <si>
    <t>ав8</t>
  </si>
  <si>
    <t>ав10</t>
  </si>
  <si>
    <t>ав12</t>
  </si>
  <si>
    <t>ав16</t>
  </si>
  <si>
    <t>цл5</t>
  </si>
  <si>
    <t>цл6</t>
  </si>
  <si>
    <t>цл8</t>
  </si>
  <si>
    <t>цл10</t>
  </si>
  <si>
    <t>цл12</t>
  </si>
  <si>
    <t>цл16</t>
  </si>
  <si>
    <t>акт640</t>
  </si>
  <si>
    <t>акт665</t>
  </si>
  <si>
    <t>дгм630</t>
  </si>
  <si>
    <t>дгм640</t>
  </si>
  <si>
    <t>дгм650</t>
  </si>
  <si>
    <t>дгм665</t>
  </si>
  <si>
    <t>ап660</t>
  </si>
  <si>
    <t>8х150</t>
  </si>
  <si>
    <t>2.     В прайсе ставим нужное кол-во товара в ячейках последнего столбика "Корзина"</t>
  </si>
  <si>
    <t>3.     После набора всего нужного заказа, заходим на лист "Заказ, скидки и курсы валют"</t>
  </si>
  <si>
    <t>4.     На листе "Заказ, скидки и курсы валют" жмем кнопку "СДЕЛАТЬ СВОДНЫЙ ЗАКАЗ"</t>
  </si>
  <si>
    <t>пшо131015</t>
  </si>
  <si>
    <t>пшо131018</t>
  </si>
  <si>
    <t>пшо133003</t>
  </si>
  <si>
    <t>пшо133005</t>
  </si>
  <si>
    <t>пшо133009</t>
  </si>
  <si>
    <t>пшо133011</t>
  </si>
  <si>
    <t>пшо135002</t>
  </si>
  <si>
    <t>пшо135005</t>
  </si>
  <si>
    <t>пшо135010</t>
  </si>
  <si>
    <t>пшо135021</t>
  </si>
  <si>
    <t>пшо136002</t>
  </si>
  <si>
    <t>пшо136005</t>
  </si>
  <si>
    <t>пшо137004</t>
  </si>
  <si>
    <t>пшо138017</t>
  </si>
  <si>
    <t>пшо138019</t>
  </si>
  <si>
    <t>пшо139003</t>
  </si>
  <si>
    <t>пшо161014</t>
  </si>
  <si>
    <t>пшо161015</t>
  </si>
  <si>
    <t>пшо163003</t>
  </si>
  <si>
    <t>пшо163005</t>
  </si>
  <si>
    <t>пшо163009</t>
  </si>
  <si>
    <t>пшо163011</t>
  </si>
  <si>
    <t>пшо165002</t>
  </si>
  <si>
    <t>пшо165005</t>
  </si>
  <si>
    <t>пшо165010</t>
  </si>
  <si>
    <t>пшо165021</t>
  </si>
  <si>
    <t>пшо166002</t>
  </si>
  <si>
    <t>пшо166005</t>
  </si>
  <si>
    <t>пшо167004</t>
  </si>
  <si>
    <t>пшо168017</t>
  </si>
  <si>
    <t>пшо168019</t>
  </si>
  <si>
    <t>пшо169003</t>
  </si>
  <si>
    <t>зсп326</t>
  </si>
  <si>
    <t>зсп328</t>
  </si>
  <si>
    <t>зсп3210</t>
  </si>
  <si>
    <t>зф4821</t>
  </si>
  <si>
    <t>зу48</t>
  </si>
  <si>
    <t>зрц4</t>
  </si>
  <si>
    <t>зрц5</t>
  </si>
  <si>
    <t>зрц6</t>
  </si>
  <si>
    <t>зрц8</t>
  </si>
  <si>
    <t>зрц10</t>
  </si>
  <si>
    <t>зру3</t>
  </si>
  <si>
    <t>зру4</t>
  </si>
  <si>
    <t>зру5</t>
  </si>
  <si>
    <t>зру6</t>
  </si>
  <si>
    <t>зру8</t>
  </si>
  <si>
    <t>зру10</t>
  </si>
  <si>
    <t>зрп4</t>
  </si>
  <si>
    <t>зрп5</t>
  </si>
  <si>
    <t>зрп6</t>
  </si>
  <si>
    <t>зрп8</t>
  </si>
  <si>
    <t>зрп10</t>
  </si>
  <si>
    <t>зп702</t>
  </si>
  <si>
    <t>Цена за 1 бухту в рублях</t>
  </si>
  <si>
    <t>Цена  за  1 штуку  в рублях</t>
  </si>
  <si>
    <t>Оконные   пластины</t>
  </si>
  <si>
    <t>Скользящая  опора  для  стропил</t>
  </si>
  <si>
    <t xml:space="preserve">Размер </t>
  </si>
  <si>
    <t>(Толщина арматуры)</t>
  </si>
  <si>
    <t>Цена  за упаковку  в   рублях</t>
  </si>
  <si>
    <t xml:space="preserve">    Фиксатор для арматуры "Звездочка"</t>
  </si>
  <si>
    <t>фаз20</t>
  </si>
  <si>
    <t>фаз25</t>
  </si>
  <si>
    <t>фаз30</t>
  </si>
  <si>
    <t>фаз35</t>
  </si>
  <si>
    <t>фаз40</t>
  </si>
  <si>
    <t>фаз50</t>
  </si>
  <si>
    <t xml:space="preserve">    Фиксатор для арматуры "Потолочная опора"</t>
  </si>
  <si>
    <t>(Толщина стенок)</t>
  </si>
  <si>
    <t>фап16</t>
  </si>
  <si>
    <t>фап21</t>
  </si>
  <si>
    <t xml:space="preserve">                  Опора для сыпучих грунтов</t>
  </si>
  <si>
    <t>одс</t>
  </si>
  <si>
    <t xml:space="preserve">            Фиксатор для арматуры "Стойка"</t>
  </si>
  <si>
    <t>Соединитель профиля - Краб</t>
  </si>
  <si>
    <t>шп6345ф</t>
  </si>
  <si>
    <t>шп6350ф</t>
  </si>
  <si>
    <t>шп6370ф</t>
  </si>
  <si>
    <t>шп6380ф</t>
  </si>
  <si>
    <t>шп63100ф</t>
  </si>
  <si>
    <t>шш4813</t>
  </si>
  <si>
    <t>шш5519</t>
  </si>
  <si>
    <t>шш5525</t>
  </si>
  <si>
    <t>шш5532</t>
  </si>
  <si>
    <t>шш5538</t>
  </si>
  <si>
    <t>шш5545</t>
  </si>
  <si>
    <t>шш5550</t>
  </si>
  <si>
    <t>шш5560</t>
  </si>
  <si>
    <t>шш4813ф</t>
  </si>
  <si>
    <t>шш5519ф</t>
  </si>
  <si>
    <t>шш5525ф</t>
  </si>
  <si>
    <t>шш5532ф</t>
  </si>
  <si>
    <t>шш5538ф</t>
  </si>
  <si>
    <t>шш5545ф</t>
  </si>
  <si>
    <t>шш5550ф</t>
  </si>
  <si>
    <t>шш5560ф</t>
  </si>
  <si>
    <t>дм30</t>
  </si>
  <si>
    <t>дм40</t>
  </si>
  <si>
    <t>дм50</t>
  </si>
  <si>
    <t>дм60</t>
  </si>
  <si>
    <t>дм70</t>
  </si>
  <si>
    <t>зп705</t>
  </si>
  <si>
    <t>зп706</t>
  </si>
  <si>
    <t>зп708</t>
  </si>
  <si>
    <t>зп730</t>
  </si>
  <si>
    <t>зп710</t>
  </si>
  <si>
    <t>зп750</t>
  </si>
  <si>
    <t>зп2</t>
  </si>
  <si>
    <t>зп806</t>
  </si>
  <si>
    <t>зк3289003</t>
  </si>
  <si>
    <t>зк3287004</t>
  </si>
  <si>
    <t>зк3281015</t>
  </si>
  <si>
    <t>пшс161014</t>
  </si>
  <si>
    <t>пшс161015</t>
  </si>
  <si>
    <t>пшс163003</t>
  </si>
  <si>
    <t>пшс163005</t>
  </si>
  <si>
    <t>пшс163009</t>
  </si>
  <si>
    <t>пшс163011</t>
  </si>
  <si>
    <t>пшс165002</t>
  </si>
  <si>
    <t>пшс165005</t>
  </si>
  <si>
    <t>пшс165010</t>
  </si>
  <si>
    <t>пшс165021</t>
  </si>
  <si>
    <t>пшс166002</t>
  </si>
  <si>
    <t>пшс166005</t>
  </si>
  <si>
    <t>пшс167004</t>
  </si>
  <si>
    <t>пшс168017</t>
  </si>
  <si>
    <t>пшс168019</t>
  </si>
  <si>
    <t>пшс169003</t>
  </si>
  <si>
    <t>пшс191014</t>
  </si>
  <si>
    <t>пшс191015</t>
  </si>
  <si>
    <t>пшс191018</t>
  </si>
  <si>
    <t>пшс193005</t>
  </si>
  <si>
    <t>пшс193009</t>
  </si>
  <si>
    <t>пшс193011</t>
  </si>
  <si>
    <t>пшс195002</t>
  </si>
  <si>
    <t>пшс195005</t>
  </si>
  <si>
    <t>пшс195010</t>
  </si>
  <si>
    <t>пшс195021</t>
  </si>
  <si>
    <t>пшс196002</t>
  </si>
  <si>
    <t>пшс196005</t>
  </si>
  <si>
    <t>пшс197004</t>
  </si>
  <si>
    <t>пшс198017</t>
  </si>
  <si>
    <t>пшс198019</t>
  </si>
  <si>
    <t>пшс199003</t>
  </si>
  <si>
    <t>пшс251014</t>
  </si>
  <si>
    <t>пшс251015</t>
  </si>
  <si>
    <t>пшс251018</t>
  </si>
  <si>
    <t>пшс253003</t>
  </si>
  <si>
    <t>пшс253009</t>
  </si>
  <si>
    <t>пшс253011</t>
  </si>
  <si>
    <t>пшс255002</t>
  </si>
  <si>
    <t>пшс255005</t>
  </si>
  <si>
    <t>пшс255010</t>
  </si>
  <si>
    <t>пшс255021</t>
  </si>
  <si>
    <t>пшс256002</t>
  </si>
  <si>
    <t>пшс256005</t>
  </si>
  <si>
    <t>пшс257004</t>
  </si>
  <si>
    <t>пшс258017</t>
  </si>
  <si>
    <t>пшс258019</t>
  </si>
  <si>
    <t>пшс259003</t>
  </si>
  <si>
    <t>пшс321014</t>
  </si>
  <si>
    <t>пшс321015</t>
  </si>
  <si>
    <t>пшс321018</t>
  </si>
  <si>
    <t>пшс323003</t>
  </si>
  <si>
    <t>пшс323005</t>
  </si>
  <si>
    <t>пшс323011</t>
  </si>
  <si>
    <t>пшс325002</t>
  </si>
  <si>
    <t>пшс325005</t>
  </si>
  <si>
    <t>пшс325010</t>
  </si>
  <si>
    <t>пшс325021</t>
  </si>
  <si>
    <t>пшс326002</t>
  </si>
  <si>
    <t>пшс326005</t>
  </si>
  <si>
    <t>пшс327004</t>
  </si>
  <si>
    <t>пшс328017</t>
  </si>
  <si>
    <t>пшс328019</t>
  </si>
  <si>
    <t>пшс329003</t>
  </si>
  <si>
    <t>мм</t>
  </si>
  <si>
    <t>Кровельные саморезы</t>
  </si>
  <si>
    <t>Заклепки и заклепочники</t>
  </si>
  <si>
    <t>Метрический крепеж</t>
  </si>
  <si>
    <t>Сантехнический крепеж</t>
  </si>
  <si>
    <t>ДЮБЕЛЯ</t>
  </si>
  <si>
    <t>Крепеж для электрики</t>
  </si>
  <si>
    <t>Мебельная фурн.</t>
  </si>
  <si>
    <t>Химический крепёж</t>
  </si>
  <si>
    <t>ПЕРФОРАЦИЯ</t>
  </si>
  <si>
    <t>WKRET-MET</t>
  </si>
  <si>
    <t>КРЕПЁЖ MUNGO</t>
  </si>
  <si>
    <t>ЗАКЛЁПКИ BRALO</t>
  </si>
  <si>
    <t>ск351014</t>
  </si>
  <si>
    <t>ск351018</t>
  </si>
  <si>
    <t>Внутри файла вложен код для формирования и отправки заказа.</t>
  </si>
  <si>
    <t>Программа выберет все товарные позиции, в которых Вы установили количество и сохранит Ваш заказ на листе «Заказ»</t>
  </si>
  <si>
    <t>Он сохраниться в тот же каталог, где лежит этот файл с  прайсом. Потом отправляем его как вложение.</t>
  </si>
  <si>
    <t>Особенности:</t>
  </si>
  <si>
    <t>При первой загрузке прайса нужно будет включить разрешения на выполнение макросов.</t>
  </si>
  <si>
    <t>В зависимости от версии офиса, есть возможность пометить прайс как полученный из надежного источника.</t>
  </si>
  <si>
    <t>Тогда, по идее, при запуске больше не будет лишних вопросов.</t>
  </si>
  <si>
    <t>Не перемещайте листы между собой!</t>
  </si>
  <si>
    <t>Недостатки – могут быть ошибки в работе прайса, информацию о которых я хотел бы получить от Вас на свою почту.</t>
  </si>
  <si>
    <t>Вредоносного кода нет. Вся работа по изготовлению прайса проделана мной лично и во благо наших клиентов и нашей компании!</t>
  </si>
  <si>
    <t>Пишите письменно пожелания и предложения.</t>
  </si>
  <si>
    <t>При запуске макроса отправки через Outlook - Excel будет обращаться к Outlook, что вызовет появление вот такого сообщения безопасности на экране:</t>
  </si>
  <si>
    <t>С Уважением.</t>
  </si>
  <si>
    <r>
      <t>1.</t>
    </r>
    <r>
      <rPr>
        <sz val="7"/>
        <rFont val="Calibri"/>
        <family val="2"/>
        <charset val="204"/>
      </rPr>
      <t xml:space="preserve">       </t>
    </r>
    <r>
      <rPr>
        <sz val="11"/>
        <rFont val="Calibri"/>
        <family val="2"/>
        <charset val="204"/>
      </rPr>
      <t>Если отправляеем почту через OutLook, то можно сразу нажать кнопку «Отправить заказ на e-mail»</t>
    </r>
  </si>
  <si>
    <t>с10</t>
  </si>
  <si>
    <t>с12</t>
  </si>
  <si>
    <t>сп4</t>
  </si>
  <si>
    <t>сп6</t>
  </si>
  <si>
    <t>сп8</t>
  </si>
  <si>
    <t>сп10</t>
  </si>
  <si>
    <t>сп12</t>
  </si>
  <si>
    <t>сг4</t>
  </si>
  <si>
    <t>сг6</t>
  </si>
  <si>
    <t>сг8</t>
  </si>
  <si>
    <t>сг10</t>
  </si>
  <si>
    <t>сг12</t>
  </si>
  <si>
    <t>спг4</t>
  </si>
  <si>
    <t>спг6</t>
  </si>
  <si>
    <t>спг8</t>
  </si>
  <si>
    <t>спг10</t>
  </si>
  <si>
    <t>спг12</t>
  </si>
  <si>
    <t>крпк6040</t>
  </si>
  <si>
    <t>крпк7045</t>
  </si>
  <si>
    <t>крпк8045</t>
  </si>
  <si>
    <t>крпп656540</t>
  </si>
  <si>
    <t>крпп808040</t>
  </si>
  <si>
    <t>крпп10010050</t>
  </si>
  <si>
    <t>кубк6845</t>
  </si>
  <si>
    <t>кубг6845</t>
  </si>
  <si>
    <t>скк</t>
  </si>
  <si>
    <t>кдп76</t>
  </si>
  <si>
    <t>тгп16</t>
  </si>
  <si>
    <t>тгп20</t>
  </si>
  <si>
    <t>тгп25</t>
  </si>
  <si>
    <t>тгп32</t>
  </si>
  <si>
    <t>ккт12</t>
  </si>
  <si>
    <t>ккт16</t>
  </si>
  <si>
    <t>ккт20</t>
  </si>
  <si>
    <t>ккт25</t>
  </si>
  <si>
    <t>ккт32</t>
  </si>
  <si>
    <t>ккт40</t>
  </si>
  <si>
    <t>кктф50</t>
  </si>
  <si>
    <t>кктф63</t>
  </si>
  <si>
    <t>кктф75</t>
  </si>
  <si>
    <t>кктф90</t>
  </si>
  <si>
    <t>кктф110</t>
  </si>
  <si>
    <t>пккт</t>
  </si>
  <si>
    <t>бк134Бквад</t>
  </si>
  <si>
    <t>бк135кругл</t>
  </si>
  <si>
    <t>бк136треуг</t>
  </si>
  <si>
    <t>бк153Мквад</t>
  </si>
  <si>
    <t>МУ дуб</t>
  </si>
  <si>
    <t>МУ бук</t>
  </si>
  <si>
    <t>МУ сосна</t>
  </si>
  <si>
    <t>МУ махагон</t>
  </si>
  <si>
    <t>МУ белый</t>
  </si>
  <si>
    <t>МУ св.серый</t>
  </si>
  <si>
    <t>МУ тем.серый</t>
  </si>
  <si>
    <t>МУ св.бежевый</t>
  </si>
  <si>
    <t>МУ тем.бежев</t>
  </si>
  <si>
    <t>МУ бордо</t>
  </si>
  <si>
    <t>МУ черный</t>
  </si>
  <si>
    <t>МУ охра</t>
  </si>
  <si>
    <t>МУ кр.кирпичн</t>
  </si>
  <si>
    <t>МУ коричнев</t>
  </si>
  <si>
    <t>МУ тем.корич</t>
  </si>
  <si>
    <t>МУ красное дер</t>
  </si>
  <si>
    <t>МУ орех</t>
  </si>
  <si>
    <t>МУ вишня</t>
  </si>
  <si>
    <t>зпс2 дуб</t>
  </si>
  <si>
    <t>зпс2 бук</t>
  </si>
  <si>
    <t>зпс2 сосна</t>
  </si>
  <si>
    <t>зпс2 махагон</t>
  </si>
  <si>
    <t>зпс2 св.серый</t>
  </si>
  <si>
    <t>зпс2 тем.серый</t>
  </si>
  <si>
    <t>зпс2 бежевый</t>
  </si>
  <si>
    <t>зпс2 св.бежев</t>
  </si>
  <si>
    <t>зпс2 тем.бежев</t>
  </si>
  <si>
    <t>зпс2 бордо</t>
  </si>
  <si>
    <t>зпс2 черный</t>
  </si>
  <si>
    <t>зпс2 охра</t>
  </si>
  <si>
    <t>зпс2 желтый</t>
  </si>
  <si>
    <t>зпс2 синий</t>
  </si>
  <si>
    <t>зпс2 зеленый</t>
  </si>
  <si>
    <t>зпс2 кр.кирпичн</t>
  </si>
  <si>
    <t>зпс2 коричнев</t>
  </si>
  <si>
    <t>H70-90-9L42</t>
  </si>
  <si>
    <t>H80-100-9L42</t>
  </si>
  <si>
    <t>H8-12-9N51</t>
  </si>
  <si>
    <t>H10-16-9N51</t>
  </si>
  <si>
    <t>H110-130-9N51</t>
  </si>
  <si>
    <t>H12-18-9N51</t>
  </si>
  <si>
    <t>H12-22-9N51</t>
  </si>
  <si>
    <t>H120-140-9N51</t>
  </si>
  <si>
    <t>H130-150-9N51</t>
  </si>
  <si>
    <t>H150-170-9N51</t>
  </si>
  <si>
    <t>H16-27-9N51</t>
  </si>
  <si>
    <t>H160-180-9N51</t>
  </si>
  <si>
    <t>H170-190-9N51</t>
  </si>
  <si>
    <t>H180-200-9N51</t>
  </si>
  <si>
    <t>H190-210-9N51</t>
  </si>
  <si>
    <t>H20-32-9N51</t>
  </si>
  <si>
    <t>H200-220-9N51</t>
  </si>
  <si>
    <t>H210-230-9N51</t>
  </si>
  <si>
    <t>H220-240-9N51</t>
  </si>
  <si>
    <t>H25-40-9N51</t>
  </si>
  <si>
    <t>H30-45-9N51</t>
  </si>
  <si>
    <t>H35-50-9N51</t>
  </si>
  <si>
    <t>H40-60-9N51</t>
  </si>
  <si>
    <t>H50-70-9N51</t>
  </si>
  <si>
    <t>H60-80-9N51</t>
  </si>
  <si>
    <t>H70-90-9N51</t>
  </si>
  <si>
    <t>H80-100-9N51</t>
  </si>
  <si>
    <t>H90-110-9N51</t>
  </si>
  <si>
    <t>H8-12-7,5N52</t>
  </si>
  <si>
    <t>H8-16-9N52</t>
  </si>
  <si>
    <t>H12-20-9N52</t>
  </si>
  <si>
    <t>H12-22-9N52</t>
  </si>
  <si>
    <t>H16-27-9N52</t>
  </si>
  <si>
    <t>H20-32-9N52</t>
  </si>
  <si>
    <t>H25-40-9N52</t>
  </si>
  <si>
    <t>H30-45-9N52</t>
  </si>
  <si>
    <t>H35-50-9N52</t>
  </si>
  <si>
    <t>H40-60-9N52</t>
  </si>
  <si>
    <t>H50-70-9N52</t>
  </si>
  <si>
    <t>H70-90-9N52</t>
  </si>
  <si>
    <t>H80-100-9N52</t>
  </si>
  <si>
    <t>H90-110-9N52</t>
  </si>
  <si>
    <t>H50-70-9TT31</t>
  </si>
  <si>
    <t>Z0T51</t>
  </si>
  <si>
    <t>H10-16ECO41</t>
  </si>
  <si>
    <t>H100-120ECO41</t>
  </si>
  <si>
    <t>H110-130ECO41</t>
  </si>
  <si>
    <t>H12-20ECO41</t>
  </si>
  <si>
    <t>H120-140ECO41</t>
  </si>
  <si>
    <t>H130-150ECO41</t>
  </si>
  <si>
    <t>H140-160ECO41</t>
  </si>
  <si>
    <t>H16-25ECO41</t>
  </si>
  <si>
    <t>H160-180ECO41</t>
  </si>
  <si>
    <t>H170-190ECO41</t>
  </si>
  <si>
    <t>H180-200ECO41</t>
  </si>
  <si>
    <t>H190-210ECO41</t>
  </si>
  <si>
    <t>H20-32ECO41</t>
  </si>
  <si>
    <t>H240-260ECO41</t>
  </si>
  <si>
    <t>H25-40ECO41</t>
  </si>
  <si>
    <t>H32-50ECO41</t>
  </si>
  <si>
    <t>H40-60ECO41</t>
  </si>
  <si>
    <t>H44-64ECO41</t>
  </si>
  <si>
    <t>H50-70ECO41</t>
  </si>
  <si>
    <t>H70-90ECO41</t>
  </si>
  <si>
    <t>H80-100ECO41</t>
  </si>
  <si>
    <t>H90-110ECO41</t>
  </si>
  <si>
    <t>VHR100AD51</t>
  </si>
  <si>
    <t>VHR125AD51</t>
  </si>
  <si>
    <t>VHR160AD51</t>
  </si>
  <si>
    <t>VHR180AD51</t>
  </si>
  <si>
    <t>VHR200AD51</t>
  </si>
  <si>
    <t>VHR355AD51</t>
  </si>
  <si>
    <t>VHR430AD51</t>
  </si>
  <si>
    <t>VHR500AD51</t>
  </si>
  <si>
    <t>VHR560AD51</t>
  </si>
  <si>
    <t>VHR600AD51</t>
  </si>
  <si>
    <t>VHR630AD51</t>
  </si>
  <si>
    <t>VHR710AD51</t>
  </si>
  <si>
    <t>кцс95ф</t>
  </si>
  <si>
    <t>гвл19</t>
  </si>
  <si>
    <t>гвл25</t>
  </si>
  <si>
    <t>гвл30</t>
  </si>
  <si>
    <t>гвл35</t>
  </si>
  <si>
    <t>гвл45</t>
  </si>
  <si>
    <t>гвл19ф</t>
  </si>
  <si>
    <t>гвл25ф</t>
  </si>
  <si>
    <t>гвл30ф</t>
  </si>
  <si>
    <t>гвл35ф</t>
  </si>
  <si>
    <t>гвл45ф</t>
  </si>
  <si>
    <t>спч25</t>
  </si>
  <si>
    <t>спч32</t>
  </si>
  <si>
    <t>спч35</t>
  </si>
  <si>
    <t>спч41</t>
  </si>
  <si>
    <t>спч45</t>
  </si>
  <si>
    <t>спч60</t>
  </si>
  <si>
    <t>спч66</t>
  </si>
  <si>
    <t>спч75</t>
  </si>
  <si>
    <t>спч25ф</t>
  </si>
  <si>
    <t>спч32ф</t>
  </si>
  <si>
    <t>спч35ф</t>
  </si>
  <si>
    <t>спч41ф</t>
  </si>
  <si>
    <t>спц25</t>
  </si>
  <si>
    <t>спц32</t>
  </si>
  <si>
    <t>спц35</t>
  </si>
  <si>
    <t>спц41</t>
  </si>
  <si>
    <t>спц45</t>
  </si>
  <si>
    <t>спц60</t>
  </si>
  <si>
    <t>спц66</t>
  </si>
  <si>
    <t>спц75</t>
  </si>
  <si>
    <t>спц25ф</t>
  </si>
  <si>
    <t>спц32ф</t>
  </si>
  <si>
    <t>спц35ф</t>
  </si>
  <si>
    <t>спц41ф</t>
  </si>
  <si>
    <t>спц45ф</t>
  </si>
  <si>
    <t>спц50ф</t>
  </si>
  <si>
    <t>спц60ф</t>
  </si>
  <si>
    <t>спц66ф</t>
  </si>
  <si>
    <t>спц75ф</t>
  </si>
  <si>
    <t>сжс3913</t>
  </si>
  <si>
    <t>сжс3916</t>
  </si>
  <si>
    <t>сжс3919</t>
  </si>
  <si>
    <t>сжс3925</t>
  </si>
  <si>
    <t>сжс3932</t>
  </si>
  <si>
    <t>сжс3935</t>
  </si>
  <si>
    <t>сжс3913ф</t>
  </si>
  <si>
    <t>сжс3916ф</t>
  </si>
  <si>
    <t>сжс3919ф</t>
  </si>
  <si>
    <t>сжс3925ф</t>
  </si>
  <si>
    <t>сжс3932ф</t>
  </si>
  <si>
    <t>сжс3935ф</t>
  </si>
  <si>
    <t>сбс3913</t>
  </si>
  <si>
    <t>сбс3916</t>
  </si>
  <si>
    <t>сбс3919</t>
  </si>
  <si>
    <t>сбс3925</t>
  </si>
  <si>
    <t>сбс3932</t>
  </si>
  <si>
    <t>сбс3935</t>
  </si>
  <si>
    <t>сбс3913ф</t>
  </si>
  <si>
    <t>сбс3916ф</t>
  </si>
  <si>
    <t>сбс3919ф</t>
  </si>
  <si>
    <t>сбс3925ф</t>
  </si>
  <si>
    <t>сбс3932ф</t>
  </si>
  <si>
    <t>сбс3935ф</t>
  </si>
  <si>
    <t>ош425</t>
  </si>
  <si>
    <t>ош430</t>
  </si>
  <si>
    <t>ош435</t>
  </si>
  <si>
    <t>ош440</t>
  </si>
  <si>
    <t>ош425ф</t>
  </si>
  <si>
    <t>ош430ф</t>
  </si>
  <si>
    <t>ош435ф</t>
  </si>
  <si>
    <t>ош440ф</t>
  </si>
  <si>
    <t>жд2510</t>
  </si>
  <si>
    <t>жд2512</t>
  </si>
  <si>
    <t>жд2516</t>
  </si>
  <si>
    <t>жд2520</t>
  </si>
  <si>
    <t>жд2525</t>
  </si>
  <si>
    <t>жд310</t>
  </si>
  <si>
    <t>жд312</t>
  </si>
  <si>
    <t>жд316</t>
  </si>
  <si>
    <t>жд320</t>
  </si>
  <si>
    <t>жд325</t>
  </si>
  <si>
    <t>жд330</t>
  </si>
  <si>
    <t>жд335</t>
  </si>
  <si>
    <t>жд340</t>
  </si>
  <si>
    <t>жд345</t>
  </si>
  <si>
    <t>жд350</t>
  </si>
  <si>
    <t>жд3512</t>
  </si>
  <si>
    <t>жд3516</t>
  </si>
  <si>
    <t>жд3520</t>
  </si>
  <si>
    <t>жд3525</t>
  </si>
  <si>
    <t>жд3530</t>
  </si>
  <si>
    <t>жд3535</t>
  </si>
  <si>
    <t>жд3540</t>
  </si>
  <si>
    <t>жд3545</t>
  </si>
  <si>
    <t>жд3550</t>
  </si>
  <si>
    <t>жд412</t>
  </si>
  <si>
    <t>жд416</t>
  </si>
  <si>
    <t>жд420</t>
  </si>
  <si>
    <t>жд425</t>
  </si>
  <si>
    <t>жд430</t>
  </si>
  <si>
    <t>жд435</t>
  </si>
  <si>
    <t>жд440</t>
  </si>
  <si>
    <t>жд445</t>
  </si>
  <si>
    <t>го4</t>
  </si>
  <si>
    <t>го5</t>
  </si>
  <si>
    <t>го6</t>
  </si>
  <si>
    <t>го8</t>
  </si>
  <si>
    <t>го10</t>
  </si>
  <si>
    <t>го12</t>
  </si>
  <si>
    <t>го14</t>
  </si>
  <si>
    <t>го16</t>
  </si>
  <si>
    <t>го18</t>
  </si>
  <si>
    <t>го20</t>
  </si>
  <si>
    <t>го24</t>
  </si>
  <si>
    <t>го30</t>
  </si>
  <si>
    <t>го36</t>
  </si>
  <si>
    <t>го4ф</t>
  </si>
  <si>
    <t>го5ф</t>
  </si>
  <si>
    <t>го6ф</t>
  </si>
  <si>
    <t>го8ф</t>
  </si>
  <si>
    <t>го10ф</t>
  </si>
  <si>
    <t>го12ф</t>
  </si>
  <si>
    <t>го14ф</t>
  </si>
  <si>
    <t>го16ф</t>
  </si>
  <si>
    <t>го18ф</t>
  </si>
  <si>
    <t>го20ф</t>
  </si>
  <si>
    <t>го24ф</t>
  </si>
  <si>
    <t>го30ф</t>
  </si>
  <si>
    <t>гу6</t>
  </si>
  <si>
    <t>гу8</t>
  </si>
  <si>
    <t>гу10</t>
  </si>
  <si>
    <t>гу12</t>
  </si>
  <si>
    <t>гу16</t>
  </si>
  <si>
    <t>гу20</t>
  </si>
  <si>
    <t>гу6ф</t>
  </si>
  <si>
    <t>гу8ф</t>
  </si>
  <si>
    <t>гу10ф</t>
  </si>
  <si>
    <t>гу12ф</t>
  </si>
  <si>
    <t>гу16ф</t>
  </si>
  <si>
    <t>гу20ф</t>
  </si>
  <si>
    <t>гс4</t>
  </si>
  <si>
    <t>гс5</t>
  </si>
  <si>
    <t>гс6</t>
  </si>
  <si>
    <t>гс8</t>
  </si>
  <si>
    <t>гс10</t>
  </si>
  <si>
    <t>гс12</t>
  </si>
  <si>
    <t>гс14</t>
  </si>
  <si>
    <t>гс16</t>
  </si>
  <si>
    <t>гс20</t>
  </si>
  <si>
    <t>гс24</t>
  </si>
  <si>
    <t>гс4ф</t>
  </si>
  <si>
    <t>гс5ф</t>
  </si>
  <si>
    <t>гс6ф</t>
  </si>
  <si>
    <t>гс8ф</t>
  </si>
  <si>
    <t>гс10ф</t>
  </si>
  <si>
    <t>гс12ф</t>
  </si>
  <si>
    <t>гс14ф</t>
  </si>
  <si>
    <t>гс16ф</t>
  </si>
  <si>
    <t>гс20ф</t>
  </si>
  <si>
    <t>гс24ф</t>
  </si>
  <si>
    <t>гк4</t>
  </si>
  <si>
    <t>гк5</t>
  </si>
  <si>
    <t>гк6</t>
  </si>
  <si>
    <t>гк8</t>
  </si>
  <si>
    <t>гк10</t>
  </si>
  <si>
    <t>гк12</t>
  </si>
  <si>
    <t>гк14</t>
  </si>
  <si>
    <t>гк16</t>
  </si>
  <si>
    <t>гк4ф</t>
  </si>
  <si>
    <t>гк5ф</t>
  </si>
  <si>
    <t>гк6ф</t>
  </si>
  <si>
    <t>гк8ф</t>
  </si>
  <si>
    <t>гк10ф</t>
  </si>
  <si>
    <t>гк12ф</t>
  </si>
  <si>
    <t>гк14ф</t>
  </si>
  <si>
    <t>гк16ф</t>
  </si>
  <si>
    <t>гф4</t>
  </si>
  <si>
    <t>гф5</t>
  </si>
  <si>
    <t>гф6</t>
  </si>
  <si>
    <t>гф8</t>
  </si>
  <si>
    <t>гф10</t>
  </si>
  <si>
    <t>гф12</t>
  </si>
  <si>
    <t>гф14</t>
  </si>
  <si>
    <t>гф16</t>
  </si>
  <si>
    <t>гф4ф</t>
  </si>
  <si>
    <t>гф5ф</t>
  </si>
  <si>
    <t>гф6ф</t>
  </si>
  <si>
    <t>гф8ф</t>
  </si>
  <si>
    <t>гф10ф</t>
  </si>
  <si>
    <t>гф12ф</t>
  </si>
  <si>
    <t>гф14ф</t>
  </si>
  <si>
    <t>гф16ф</t>
  </si>
  <si>
    <t>гб4</t>
  </si>
  <si>
    <t>гб5</t>
  </si>
  <si>
    <t>гб6</t>
  </si>
  <si>
    <t>гб8</t>
  </si>
  <si>
    <t>гб10</t>
  </si>
  <si>
    <t>гб12</t>
  </si>
  <si>
    <t>гб16</t>
  </si>
  <si>
    <t>гб4ф</t>
  </si>
  <si>
    <t>гб5ф</t>
  </si>
  <si>
    <t>гб6ф</t>
  </si>
  <si>
    <t>гб8ф</t>
  </si>
  <si>
    <t>гб10ф</t>
  </si>
  <si>
    <t>гб12ф</t>
  </si>
  <si>
    <t>гб16ф</t>
  </si>
  <si>
    <t>гкв4</t>
  </si>
  <si>
    <t>гкв5</t>
  </si>
  <si>
    <t>гкв6</t>
  </si>
  <si>
    <t>гкв8</t>
  </si>
  <si>
    <t>гкв10</t>
  </si>
  <si>
    <t>гкв4ф</t>
  </si>
  <si>
    <t>гкв5ф</t>
  </si>
  <si>
    <t>гкв6ф</t>
  </si>
  <si>
    <t>гкв8ф</t>
  </si>
  <si>
    <t>гкв10ф</t>
  </si>
  <si>
    <t>шо4</t>
  </si>
  <si>
    <t>шо5</t>
  </si>
  <si>
    <t>шо6</t>
  </si>
  <si>
    <t>шо8</t>
  </si>
  <si>
    <t>шо10</t>
  </si>
  <si>
    <t>шо12</t>
  </si>
  <si>
    <t>шо14</t>
  </si>
  <si>
    <t>шо16</t>
  </si>
  <si>
    <t>шо18</t>
  </si>
  <si>
    <t>шо20</t>
  </si>
  <si>
    <t>шо24</t>
  </si>
  <si>
    <t>шо30</t>
  </si>
  <si>
    <t>шо36</t>
  </si>
  <si>
    <t>шо4ф</t>
  </si>
  <si>
    <t>шо5ф</t>
  </si>
  <si>
    <t>шо6ф</t>
  </si>
  <si>
    <t>шо8ф</t>
  </si>
  <si>
    <t>шо10ф</t>
  </si>
  <si>
    <t>шо12ф</t>
  </si>
  <si>
    <t>шо14ф</t>
  </si>
  <si>
    <t>шо16ф</t>
  </si>
  <si>
    <t>шо18ф</t>
  </si>
  <si>
    <t>шо20ф</t>
  </si>
  <si>
    <t>шо24ф</t>
  </si>
  <si>
    <t>шо30ф</t>
  </si>
  <si>
    <t>шо36ф</t>
  </si>
  <si>
    <t>шу4</t>
  </si>
  <si>
    <t>шу5</t>
  </si>
  <si>
    <t>шу6</t>
  </si>
  <si>
    <t>шу8</t>
  </si>
  <si>
    <t>16х110</t>
  </si>
  <si>
    <t>16х130</t>
  </si>
  <si>
    <t>Наименование</t>
  </si>
  <si>
    <t>зк36</t>
  </si>
  <si>
    <t>зк40</t>
  </si>
  <si>
    <t>зк3ф</t>
  </si>
  <si>
    <t>зк5ф</t>
  </si>
  <si>
    <t>зк6ф</t>
  </si>
  <si>
    <t>зк8ф</t>
  </si>
  <si>
    <t>зк10ф</t>
  </si>
  <si>
    <t>зк12ф</t>
  </si>
  <si>
    <t>зк14ф</t>
  </si>
  <si>
    <t>зк16ф</t>
  </si>
  <si>
    <t>зк20ф</t>
  </si>
  <si>
    <t>зд2</t>
  </si>
  <si>
    <t>зд3</t>
  </si>
  <si>
    <t>зд4</t>
  </si>
  <si>
    <t>зд5</t>
  </si>
  <si>
    <t>зд6</t>
  </si>
  <si>
    <t>зд8</t>
  </si>
  <si>
    <t>зд2ф</t>
  </si>
  <si>
    <t>зд3ф</t>
  </si>
  <si>
    <t>зд4ф</t>
  </si>
  <si>
    <t>зд5ф</t>
  </si>
  <si>
    <t>зд6ф</t>
  </si>
  <si>
    <t>зд8ф</t>
  </si>
  <si>
    <t>за2</t>
  </si>
  <si>
    <t>за2,5</t>
  </si>
  <si>
    <t>за3</t>
  </si>
  <si>
    <t>за4</t>
  </si>
  <si>
    <t>за5</t>
  </si>
  <si>
    <t>за7</t>
  </si>
  <si>
    <t>за8</t>
  </si>
  <si>
    <t>за10</t>
  </si>
  <si>
    <t>за11</t>
  </si>
  <si>
    <t>за14</t>
  </si>
  <si>
    <t>за18</t>
  </si>
  <si>
    <t>за22</t>
  </si>
  <si>
    <t>за28</t>
  </si>
  <si>
    <t>за2ф</t>
  </si>
  <si>
    <t>за2,5ф</t>
  </si>
  <si>
    <t>за3ф</t>
  </si>
  <si>
    <t>за4ф</t>
  </si>
  <si>
    <t>за5ф</t>
  </si>
  <si>
    <t>за7ф</t>
  </si>
  <si>
    <t>за8ф</t>
  </si>
  <si>
    <t>за10ф</t>
  </si>
  <si>
    <t>за11ф</t>
  </si>
  <si>
    <t>за14ф</t>
  </si>
  <si>
    <t>за18ф</t>
  </si>
  <si>
    <t>за22ф</t>
  </si>
  <si>
    <t>тк5</t>
  </si>
  <si>
    <t>тк6</t>
  </si>
  <si>
    <t>тк8</t>
  </si>
  <si>
    <t>тк10</t>
  </si>
  <si>
    <t>тк12</t>
  </si>
  <si>
    <t>тк14</t>
  </si>
  <si>
    <t>тк16</t>
  </si>
  <si>
    <t>тк20</t>
  </si>
  <si>
    <t>тк24</t>
  </si>
  <si>
    <t>тк30</t>
  </si>
  <si>
    <t>тк5ф</t>
  </si>
  <si>
    <t>тк6ф</t>
  </si>
  <si>
    <t>тк8ф</t>
  </si>
  <si>
    <t>тк10ф</t>
  </si>
  <si>
    <t>ткк5</t>
  </si>
  <si>
    <t>ткк6</t>
  </si>
  <si>
    <t>ткк8</t>
  </si>
  <si>
    <t>ткк10</t>
  </si>
  <si>
    <t>ткк12</t>
  </si>
  <si>
    <t>ткк14</t>
  </si>
  <si>
    <t>ткк16</t>
  </si>
  <si>
    <t>ткк20</t>
  </si>
  <si>
    <t>ткк24</t>
  </si>
  <si>
    <t>рб10ф</t>
  </si>
  <si>
    <t>рб12ф</t>
  </si>
  <si>
    <t>рб14ф</t>
  </si>
  <si>
    <t>рг6</t>
  </si>
  <si>
    <t>рг8</t>
  </si>
  <si>
    <t>рг10</t>
  </si>
  <si>
    <t>рг12</t>
  </si>
  <si>
    <t>рг14</t>
  </si>
  <si>
    <t>рг16</t>
  </si>
  <si>
    <t>рг20</t>
  </si>
  <si>
    <t>рг24</t>
  </si>
  <si>
    <t>рг6ф</t>
  </si>
  <si>
    <t>рг8ф</t>
  </si>
  <si>
    <t>рг10ф</t>
  </si>
  <si>
    <t>рг12ф</t>
  </si>
  <si>
    <t>рг14ф</t>
  </si>
  <si>
    <t>рг16ф</t>
  </si>
  <si>
    <t>рг20ф</t>
  </si>
  <si>
    <t>бо15</t>
  </si>
  <si>
    <t>бо20</t>
  </si>
  <si>
    <t>бо25</t>
  </si>
  <si>
    <t>бо30</t>
  </si>
  <si>
    <t>бо40</t>
  </si>
  <si>
    <t>бо50</t>
  </si>
  <si>
    <t>бо65</t>
  </si>
  <si>
    <t>кус90</t>
  </si>
  <si>
    <t>пс10040</t>
  </si>
  <si>
    <t>пс20040</t>
  </si>
  <si>
    <t>пс26040</t>
  </si>
  <si>
    <t>пс28040</t>
  </si>
  <si>
    <t>пс30040</t>
  </si>
  <si>
    <t>пс36040</t>
  </si>
  <si>
    <t>пс40040</t>
  </si>
  <si>
    <t>пс48040</t>
  </si>
  <si>
    <t>пс50040</t>
  </si>
  <si>
    <t>пс60040</t>
  </si>
  <si>
    <t>пс72040</t>
  </si>
  <si>
    <t>пс24050</t>
  </si>
  <si>
    <t>пс30050</t>
  </si>
  <si>
    <t>пс40050</t>
  </si>
  <si>
    <t>пс50050</t>
  </si>
  <si>
    <t>пс60050</t>
  </si>
  <si>
    <t>пс80050</t>
  </si>
  <si>
    <t>пс100050</t>
  </si>
  <si>
    <t>пс120050</t>
  </si>
  <si>
    <t>пс125050</t>
  </si>
  <si>
    <t>шу10</t>
  </si>
  <si>
    <t>шу12</t>
  </si>
  <si>
    <t>шу14</t>
  </si>
  <si>
    <t>шу16</t>
  </si>
  <si>
    <t>шу18</t>
  </si>
  <si>
    <t>шу20</t>
  </si>
  <si>
    <t>шу24</t>
  </si>
  <si>
    <t>шу30</t>
  </si>
  <si>
    <t>шу36</t>
  </si>
  <si>
    <t>шу4ф</t>
  </si>
  <si>
    <t>шу5ф</t>
  </si>
  <si>
    <t>шу6ф</t>
  </si>
  <si>
    <t>шу8ф</t>
  </si>
  <si>
    <t>шу10ф</t>
  </si>
  <si>
    <t>шу12ф</t>
  </si>
  <si>
    <t>шу14ф</t>
  </si>
  <si>
    <t>шу16ф</t>
  </si>
  <si>
    <t>шу18ф</t>
  </si>
  <si>
    <t>шу20ф</t>
  </si>
  <si>
    <t>шу24ф</t>
  </si>
  <si>
    <t>шу30ф</t>
  </si>
  <si>
    <t>шу36ф</t>
  </si>
  <si>
    <t>шг4</t>
  </si>
  <si>
    <t>вп840</t>
  </si>
  <si>
    <t>вп850</t>
  </si>
  <si>
    <t>вп860</t>
  </si>
  <si>
    <t>вп870</t>
  </si>
  <si>
    <t>вп890</t>
  </si>
  <si>
    <t>вп880</t>
  </si>
  <si>
    <t>вп8100</t>
  </si>
  <si>
    <t>вп46ф</t>
  </si>
  <si>
    <t>вп48ф</t>
  </si>
  <si>
    <t>вп410ф</t>
  </si>
  <si>
    <t>вп412ф</t>
  </si>
  <si>
    <t>вп415ф</t>
  </si>
  <si>
    <t>вп416ф</t>
  </si>
  <si>
    <t>вп420ф</t>
  </si>
  <si>
    <t>вп425ф</t>
  </si>
  <si>
    <t>вп430ф</t>
  </si>
  <si>
    <t>вп435ф</t>
  </si>
  <si>
    <t>вп440ф</t>
  </si>
  <si>
    <t>вп445ф</t>
  </si>
  <si>
    <t>вп450ф</t>
  </si>
  <si>
    <t>вп455ф</t>
  </si>
  <si>
    <t>вп460ф</t>
  </si>
  <si>
    <t>вп465ф</t>
  </si>
  <si>
    <t>вп470ф</t>
  </si>
  <si>
    <t>вп475ф</t>
  </si>
  <si>
    <t>вп480ф</t>
  </si>
  <si>
    <t>вп510ф</t>
  </si>
  <si>
    <t>вп512ф</t>
  </si>
  <si>
    <t>вп515ф</t>
  </si>
  <si>
    <t>вп516ф</t>
  </si>
  <si>
    <t>вп520ф</t>
  </si>
  <si>
    <t>вп525ф</t>
  </si>
  <si>
    <t>вп530ф</t>
  </si>
  <si>
    <t>вп535ф</t>
  </si>
  <si>
    <t>вп540ф</t>
  </si>
  <si>
    <t>вп545ф</t>
  </si>
  <si>
    <t>вп550ф</t>
  </si>
  <si>
    <t>вп560ф</t>
  </si>
  <si>
    <t>вп565ф</t>
  </si>
  <si>
    <t>вп570ф</t>
  </si>
  <si>
    <t>вп575ф</t>
  </si>
  <si>
    <t>вп580ф</t>
  </si>
  <si>
    <t>вп585ф</t>
  </si>
  <si>
    <t>вп590ф</t>
  </si>
  <si>
    <t>вп5100ф</t>
  </si>
  <si>
    <t>вп610ф</t>
  </si>
  <si>
    <t>вп612ф</t>
  </si>
  <si>
    <t>вп616ф</t>
  </si>
  <si>
    <t>вп620ф</t>
  </si>
  <si>
    <t>сталь / сталь   в   потай</t>
  </si>
  <si>
    <t>сталь / сталь  с  увеличенным  полем  16 мм</t>
  </si>
  <si>
    <t xml:space="preserve">     алюминий / сталь с увеличенным полем 12 мм</t>
  </si>
  <si>
    <t>цилиндрический  бортик</t>
  </si>
  <si>
    <t>уменьшенный   бортик</t>
  </si>
  <si>
    <t xml:space="preserve">    потайной   бортик</t>
  </si>
  <si>
    <t xml:space="preserve">  Заклепочник  ручной  для  вытяжной  заклепки</t>
  </si>
  <si>
    <t>2,4   3,2   4,0   4,8</t>
  </si>
  <si>
    <t>2,4   3,2   4,0   4,8   6,4</t>
  </si>
  <si>
    <t xml:space="preserve">2,4   3,2   4,0   4,8  </t>
  </si>
  <si>
    <t xml:space="preserve">        Заклёпочник  ручной  для  резьбовой  заклёпки</t>
  </si>
  <si>
    <t>м 4,   м 5,   м 6,   м 8,   м 10</t>
  </si>
  <si>
    <t xml:space="preserve">      Заклёпочник  пневматический  для  резьбовой</t>
  </si>
  <si>
    <t>заклёпки   м 3,   м 4,   м 5,   м 6,   м 8,   м 10</t>
  </si>
  <si>
    <t>Шпилька  резьбовая</t>
  </si>
  <si>
    <t>класс  прочности  4,8</t>
  </si>
  <si>
    <t>Крюк  с  метрической  резьбой</t>
  </si>
  <si>
    <t>Кольцо  с  метрической  резьбой</t>
  </si>
  <si>
    <t>Гайка  оцинкованная       DIN 934</t>
  </si>
  <si>
    <t>класс  прочности  8</t>
  </si>
  <si>
    <t>Гайка  удлиняющая  (муфта)     DIN  6334</t>
  </si>
  <si>
    <t>Гайка  со  стопорным  кольцом   DIN  985</t>
  </si>
  <si>
    <t>Гайка  колпачковая    DIN 1587</t>
  </si>
  <si>
    <t>Гайка  с  фланцем    DIN 6923</t>
  </si>
  <si>
    <t>Гайка  барашковая    DIN  315</t>
  </si>
  <si>
    <t>Гайка  крыльчатая,  врезная    DIN  1624</t>
  </si>
  <si>
    <t>Шайба  оцинкованная    DIN 125</t>
  </si>
  <si>
    <t>Шайба  увеличенная  оцинкованная   DIN 9021</t>
  </si>
  <si>
    <t>Шайба  гроверная,  оцинкованная   DIN 127</t>
  </si>
  <si>
    <t>бм6110</t>
  </si>
  <si>
    <t>бм8110</t>
  </si>
  <si>
    <t>бм8130</t>
  </si>
  <si>
    <t>гс3</t>
  </si>
  <si>
    <t>м 3</t>
  </si>
  <si>
    <t>24х72</t>
  </si>
  <si>
    <t>шр22</t>
  </si>
  <si>
    <t>м22х1000</t>
  </si>
  <si>
    <t>г630</t>
  </si>
  <si>
    <t>г6150</t>
  </si>
  <si>
    <t>6Х150</t>
  </si>
  <si>
    <t>г1040</t>
  </si>
  <si>
    <t>г10110</t>
  </si>
  <si>
    <t>г10280</t>
  </si>
  <si>
    <t>г10300</t>
  </si>
  <si>
    <t>г1280</t>
  </si>
  <si>
    <t>г12120</t>
  </si>
  <si>
    <t>зпс3 зеленый</t>
  </si>
  <si>
    <t>зпс3 тем.корич</t>
  </si>
  <si>
    <t>зпс3 орех</t>
  </si>
  <si>
    <t>н182</t>
  </si>
  <si>
    <t>н202</t>
  </si>
  <si>
    <t>н212</t>
  </si>
  <si>
    <t>н250</t>
  </si>
  <si>
    <t>аг6525</t>
  </si>
  <si>
    <t>аг6536</t>
  </si>
  <si>
    <t>аг6556</t>
  </si>
  <si>
    <t>аг825</t>
  </si>
  <si>
    <t>аг840</t>
  </si>
  <si>
    <t>аг865</t>
  </si>
  <si>
    <t>аг885</t>
  </si>
  <si>
    <t>аг8100</t>
  </si>
  <si>
    <t>аг8110</t>
  </si>
  <si>
    <t>аг8120</t>
  </si>
  <si>
    <t>аг1040</t>
  </si>
  <si>
    <t>аг1050</t>
  </si>
  <si>
    <t>аг1060</t>
  </si>
  <si>
    <t>аг1077</t>
  </si>
  <si>
    <t>RAL</t>
  </si>
  <si>
    <t>ск353003</t>
  </si>
  <si>
    <t>ск353005</t>
  </si>
  <si>
    <t xml:space="preserve">  Болт  шестигранный,  полная  резьба,  оцинкованный</t>
  </si>
  <si>
    <t>Пр. 5.8              DIN 933</t>
  </si>
  <si>
    <t xml:space="preserve">Пр. 8.8 </t>
  </si>
  <si>
    <t>DIN 933</t>
  </si>
  <si>
    <t>Болт  мебельный,   квадратный  подголовник</t>
  </si>
  <si>
    <t>DIN  603</t>
  </si>
  <si>
    <t xml:space="preserve">     Винт  потайная  головка  Pozi,  полная  резьба</t>
  </si>
  <si>
    <t xml:space="preserve">   DIN  965</t>
  </si>
  <si>
    <t>Винт  с  метрической  резьбой,</t>
  </si>
  <si>
    <t>полуцилиндрическая  головка     DIN  7985</t>
  </si>
  <si>
    <t>Винт  с  прессшайбой,  шлиц   KOMBI</t>
  </si>
  <si>
    <t>DIN  967</t>
  </si>
  <si>
    <t>Винт  с  внутренним  шестигранником</t>
  </si>
  <si>
    <t>цилиндрическая  головка,     DIN 912</t>
  </si>
  <si>
    <t>Кольцо - шуруп  для  крепления  строительных  лесов</t>
  </si>
  <si>
    <t>Шпилька  сантехническая</t>
  </si>
  <si>
    <t>ЗАЖИМ  КАНАТНЫЙ     DIN 741</t>
  </si>
  <si>
    <t>ЗАЖИМ  КАНАТНЫЙ  ДВОЙНОЙ</t>
  </si>
  <si>
    <t>ЗАЖИМ  АЛЮМИНЕВЫЙ   DIN 3093</t>
  </si>
  <si>
    <t>ТАЛРЕП  (крюк - кольцо)  DIN 1480</t>
  </si>
  <si>
    <t>ТАЛРЕП  (крюк - крюк)  DIN 1480</t>
  </si>
  <si>
    <t>чм16</t>
  </si>
  <si>
    <t>чм19</t>
  </si>
  <si>
    <t>чм25</t>
  </si>
  <si>
    <t>чм32</t>
  </si>
  <si>
    <t>чм35</t>
  </si>
  <si>
    <t>чм41</t>
  </si>
  <si>
    <t>чм45</t>
  </si>
  <si>
    <t>чм51</t>
  </si>
  <si>
    <t>чм55</t>
  </si>
  <si>
    <t>чм64</t>
  </si>
  <si>
    <t>чм76</t>
  </si>
  <si>
    <t>чм95</t>
  </si>
  <si>
    <t>чм102</t>
  </si>
  <si>
    <t>чм120</t>
  </si>
  <si>
    <t>чм127</t>
  </si>
  <si>
    <t>чм152</t>
  </si>
  <si>
    <t>чм16ф</t>
  </si>
  <si>
    <t>чм19ф</t>
  </si>
  <si>
    <t>чм25ф</t>
  </si>
  <si>
    <t>чм32ф</t>
  </si>
  <si>
    <t>чм35ф</t>
  </si>
  <si>
    <t>чм41ф</t>
  </si>
  <si>
    <t>чм45ф</t>
  </si>
  <si>
    <t>чм51ф</t>
  </si>
  <si>
    <t>чм55ф</t>
  </si>
  <si>
    <t>чм64ф</t>
  </si>
  <si>
    <t>чм76ф</t>
  </si>
  <si>
    <t>чм95ф</t>
  </si>
  <si>
    <t>чм102ф</t>
  </si>
  <si>
    <t>чм120ф</t>
  </si>
  <si>
    <t>чм127ф</t>
  </si>
  <si>
    <t>чм152ф</t>
  </si>
  <si>
    <t>чд16</t>
  </si>
  <si>
    <t>чд19</t>
  </si>
  <si>
    <t>чд25</t>
  </si>
  <si>
    <t>чд32</t>
  </si>
  <si>
    <t>чд35</t>
  </si>
  <si>
    <t>чд41</t>
  </si>
  <si>
    <t>чд45</t>
  </si>
  <si>
    <t>чд51</t>
  </si>
  <si>
    <t>чд55</t>
  </si>
  <si>
    <t>чд64</t>
  </si>
  <si>
    <t>чд76</t>
  </si>
  <si>
    <t>чд95</t>
  </si>
  <si>
    <t>чд102</t>
  </si>
  <si>
    <t>чд110</t>
  </si>
  <si>
    <t>чд120</t>
  </si>
  <si>
    <t>чд127</t>
  </si>
  <si>
    <t>чд152</t>
  </si>
  <si>
    <t>чд16ф</t>
  </si>
  <si>
    <t>чд19ф</t>
  </si>
  <si>
    <t>чд25ф</t>
  </si>
  <si>
    <t>чд32ф</t>
  </si>
  <si>
    <t>чд35ф</t>
  </si>
  <si>
    <t>чд41ф</t>
  </si>
  <si>
    <t>чд45ф</t>
  </si>
  <si>
    <t>чд51ф</t>
  </si>
  <si>
    <t>чд55ф</t>
  </si>
  <si>
    <t>чд64ф</t>
  </si>
  <si>
    <t>чд76ф</t>
  </si>
  <si>
    <t>чд95ф</t>
  </si>
  <si>
    <t>чд102ф</t>
  </si>
  <si>
    <t>чд110ф</t>
  </si>
  <si>
    <t>чд120ф</t>
  </si>
  <si>
    <t>чд127ф</t>
  </si>
  <si>
    <t>чд152ф</t>
  </si>
  <si>
    <t>пшо13</t>
  </si>
  <si>
    <t>пшо14</t>
  </si>
  <si>
    <t>пшо16</t>
  </si>
  <si>
    <t>пшо19</t>
  </si>
  <si>
    <t>пшо25</t>
  </si>
  <si>
    <t>пшо32</t>
  </si>
  <si>
    <t>пшо38</t>
  </si>
  <si>
    <t>пшо41</t>
  </si>
  <si>
    <t>пшо51</t>
  </si>
  <si>
    <t>пшо57</t>
  </si>
  <si>
    <t>пшо76</t>
  </si>
  <si>
    <t>пшо13ф</t>
  </si>
  <si>
    <t>пшо14ф</t>
  </si>
  <si>
    <t>ск356005ф</t>
  </si>
  <si>
    <t>ск357004ф</t>
  </si>
  <si>
    <t>ск358017ф</t>
  </si>
  <si>
    <t>ск358019ф</t>
  </si>
  <si>
    <t>ск359003ф</t>
  </si>
  <si>
    <t>м28</t>
  </si>
  <si>
    <t xml:space="preserve">           6,3/5,5х205</t>
  </si>
  <si>
    <t>м 36</t>
  </si>
  <si>
    <t>16х30</t>
  </si>
  <si>
    <t>6,3х130</t>
  </si>
  <si>
    <t>6,3х150</t>
  </si>
  <si>
    <t>Цена в рублях за 1000 шт,              с учетом скидки</t>
  </si>
  <si>
    <t>упак, шт</t>
  </si>
  <si>
    <t>7х70</t>
  </si>
  <si>
    <t>10x150</t>
  </si>
  <si>
    <t>10x180</t>
  </si>
  <si>
    <t>10x100</t>
  </si>
  <si>
    <t>10x130</t>
  </si>
  <si>
    <t>14х100</t>
  </si>
  <si>
    <t>8x60</t>
  </si>
  <si>
    <t>4х75</t>
  </si>
  <si>
    <t>HN 2</t>
  </si>
  <si>
    <t>HR 806</t>
  </si>
  <si>
    <t>4,8х45</t>
  </si>
  <si>
    <t>4,8х50</t>
  </si>
  <si>
    <t>м16х100</t>
  </si>
  <si>
    <t>24х360</t>
  </si>
  <si>
    <t>6х36</t>
  </si>
  <si>
    <t>12х130</t>
  </si>
  <si>
    <t>20х350</t>
  </si>
  <si>
    <t>16х350</t>
  </si>
  <si>
    <t>м8х110</t>
  </si>
  <si>
    <t>м10х120</t>
  </si>
  <si>
    <t>м10х150</t>
  </si>
  <si>
    <t>10x120</t>
  </si>
  <si>
    <t>10x140</t>
  </si>
  <si>
    <t>10x160</t>
  </si>
  <si>
    <t>10x200</t>
  </si>
  <si>
    <t>10x220</t>
  </si>
  <si>
    <t>10x240</t>
  </si>
  <si>
    <t>10x260</t>
  </si>
  <si>
    <t>10x280</t>
  </si>
  <si>
    <t xml:space="preserve">                             ШУРУП ПОЛУКОЛЬЦО</t>
  </si>
  <si>
    <t>уменьшенное сверло, оцинкованный (Китай)</t>
  </si>
  <si>
    <t xml:space="preserve"> усиленное сверло, оцинкованный (Китай)</t>
  </si>
  <si>
    <t>усиленное сверло, оцинкованный (Китай)</t>
  </si>
  <si>
    <t>Кровельный саморез, головка D8 мм, с шайбой EPDM Токопроводящая</t>
  </si>
  <si>
    <t>сверло  РТ5  15-16 мм,  покрытие - цинк (Китай)</t>
  </si>
  <si>
    <t>дн1080б</t>
  </si>
  <si>
    <t>дн1080п</t>
  </si>
  <si>
    <t xml:space="preserve">        Колпачки для самосверлящих шурупов(кровельных и сэндвич-панелей)</t>
  </si>
  <si>
    <t>Красный</t>
  </si>
  <si>
    <t>кк зеленый</t>
  </si>
  <si>
    <t>кк серый</t>
  </si>
  <si>
    <t>кк коричневый</t>
  </si>
  <si>
    <t>кк бордо</t>
  </si>
  <si>
    <t>кк черный</t>
  </si>
  <si>
    <t>кк хаки</t>
  </si>
  <si>
    <t>кк бесцветный</t>
  </si>
  <si>
    <t>кк синий</t>
  </si>
  <si>
    <t>кк красный</t>
  </si>
  <si>
    <t xml:space="preserve">                                 Термошайба для сотового поликарбоната</t>
  </si>
  <si>
    <t>прозрачный</t>
  </si>
  <si>
    <t>тш прозрачный</t>
  </si>
  <si>
    <t>Гвозди</t>
  </si>
  <si>
    <t xml:space="preserve">Гвозди </t>
  </si>
  <si>
    <t>ск48191014</t>
  </si>
  <si>
    <t>ск48191015</t>
  </si>
  <si>
    <t>ск48191018</t>
  </si>
  <si>
    <t>ск48193003</t>
  </si>
  <si>
    <t>ск48193005</t>
  </si>
  <si>
    <t>ск48193009</t>
  </si>
  <si>
    <t>ск48193011</t>
  </si>
  <si>
    <t>ск48195002</t>
  </si>
  <si>
    <t>ск48195005</t>
  </si>
  <si>
    <t>ск48195010</t>
  </si>
  <si>
    <t>ск48195021</t>
  </si>
  <si>
    <t>ск48196002</t>
  </si>
  <si>
    <t>ск48196005</t>
  </si>
  <si>
    <t>ск48197004</t>
  </si>
  <si>
    <t>ск48198017</t>
  </si>
  <si>
    <t>ск48198019</t>
  </si>
  <si>
    <t>ск48199003</t>
  </si>
  <si>
    <t>ск48191014ф</t>
  </si>
  <si>
    <t>ск48191015ф</t>
  </si>
  <si>
    <t>ск48191018ф</t>
  </si>
  <si>
    <t>ск48193003ф</t>
  </si>
  <si>
    <t>ск48193005ф</t>
  </si>
  <si>
    <t>ск48193009ф</t>
  </si>
  <si>
    <t>ск48193011ф</t>
  </si>
  <si>
    <t>ск48195002ф</t>
  </si>
  <si>
    <t>ск48195005ф</t>
  </si>
  <si>
    <t>ск48195010ф</t>
  </si>
  <si>
    <t>ск48195021ф</t>
  </si>
  <si>
    <t>ск48196002ф</t>
  </si>
  <si>
    <t>ск48196005ф</t>
  </si>
  <si>
    <t>ск48197004ф</t>
  </si>
  <si>
    <t>ск48198017ф</t>
  </si>
  <si>
    <t>ск48198019ф</t>
  </si>
  <si>
    <t>ск48199003ф</t>
  </si>
  <si>
    <t>Цвет</t>
  </si>
  <si>
    <t>шп3513ф</t>
  </si>
  <si>
    <t>шп3516ф</t>
  </si>
  <si>
    <t>шп3519ф</t>
  </si>
  <si>
    <t>шп3525ф</t>
  </si>
  <si>
    <t>шп3532ф</t>
  </si>
  <si>
    <t>шп3538ф</t>
  </si>
  <si>
    <t>шп3545ф</t>
  </si>
  <si>
    <t>шп3995ф</t>
  </si>
  <si>
    <t>шп3913ф</t>
  </si>
  <si>
    <t>шп3916ф</t>
  </si>
  <si>
    <t>ак10130</t>
  </si>
  <si>
    <t>ак10150</t>
  </si>
  <si>
    <t>ак1270</t>
  </si>
  <si>
    <t>ак12100</t>
  </si>
  <si>
    <t>ак12110</t>
  </si>
  <si>
    <t>ак12120</t>
  </si>
  <si>
    <t>ак12135</t>
  </si>
  <si>
    <t>ак12150</t>
  </si>
  <si>
    <t>ак16105</t>
  </si>
  <si>
    <t>ак16120</t>
  </si>
  <si>
    <t>ак16125</t>
  </si>
  <si>
    <t>ак16140</t>
  </si>
  <si>
    <t>ак16180</t>
  </si>
  <si>
    <t>ак16200</t>
  </si>
  <si>
    <t>ак16220</t>
  </si>
  <si>
    <t>ак20125</t>
  </si>
  <si>
    <t>ак20160</t>
  </si>
  <si>
    <t>ак20200</t>
  </si>
  <si>
    <t>ак20300</t>
  </si>
  <si>
    <t>ак24360</t>
  </si>
  <si>
    <t>аб845</t>
  </si>
  <si>
    <t>аб860</t>
  </si>
  <si>
    <t>аб880</t>
  </si>
  <si>
    <t>аб885</t>
  </si>
  <si>
    <t>аб8100</t>
  </si>
  <si>
    <t>аб1050</t>
  </si>
  <si>
    <t>аб1055</t>
  </si>
  <si>
    <t>аб1060</t>
  </si>
  <si>
    <t>аб1080</t>
  </si>
  <si>
    <t>аб1085</t>
  </si>
  <si>
    <t>аб10100</t>
  </si>
  <si>
    <t>аб10110</t>
  </si>
  <si>
    <t>аб10120</t>
  </si>
  <si>
    <t>аб10125</t>
  </si>
  <si>
    <t>аб10130</t>
  </si>
  <si>
    <t>аб10140</t>
  </si>
  <si>
    <t>аб1265</t>
  </si>
  <si>
    <t>аб1270</t>
  </si>
  <si>
    <t>аб1280</t>
  </si>
  <si>
    <t>аб12100</t>
  </si>
  <si>
    <t>аб12110</t>
  </si>
  <si>
    <t>аб12120</t>
  </si>
  <si>
    <t>аб12130</t>
  </si>
  <si>
    <t>аб12140</t>
  </si>
  <si>
    <t>аб12150</t>
  </si>
  <si>
    <t>аб12160</t>
  </si>
  <si>
    <t>аб1675</t>
  </si>
  <si>
    <t>аб16100</t>
  </si>
  <si>
    <t>аб16110</t>
  </si>
  <si>
    <t>аб16130</t>
  </si>
  <si>
    <t>аб16150</t>
  </si>
  <si>
    <t>аб16220</t>
  </si>
  <si>
    <t>Ваша скидка</t>
  </si>
  <si>
    <t>за20</t>
  </si>
  <si>
    <t>за20ф</t>
  </si>
  <si>
    <t>кпф4</t>
  </si>
  <si>
    <t>кпф4ф</t>
  </si>
  <si>
    <t>цк1,5</t>
  </si>
  <si>
    <t>цд14</t>
  </si>
  <si>
    <t>КРЮК  DIN 689 Американский тип</t>
  </si>
  <si>
    <t xml:space="preserve">КРЮК  DIN 689 </t>
  </si>
  <si>
    <t>0,25 т</t>
  </si>
  <si>
    <t>0,5 т</t>
  </si>
  <si>
    <t>1,6 т</t>
  </si>
  <si>
    <t>2,5 т</t>
  </si>
  <si>
    <t>кр025</t>
  </si>
  <si>
    <t>кр05</t>
  </si>
  <si>
    <t>кр25</t>
  </si>
  <si>
    <t>ссп315</t>
  </si>
  <si>
    <t xml:space="preserve">           6,3/5,5х350</t>
  </si>
  <si>
    <t xml:space="preserve">           6,3/5,5х315</t>
  </si>
  <si>
    <t>ссп350</t>
  </si>
  <si>
    <t>ссп160</t>
  </si>
  <si>
    <t>вц46</t>
  </si>
  <si>
    <t>вц414</t>
  </si>
  <si>
    <t>вц445</t>
  </si>
  <si>
    <t>вц480</t>
  </si>
  <si>
    <t>вц514</t>
  </si>
  <si>
    <t>5х14</t>
  </si>
  <si>
    <t>вц545</t>
  </si>
  <si>
    <t>вц614</t>
  </si>
  <si>
    <t>вц845</t>
  </si>
  <si>
    <t>вп414</t>
  </si>
  <si>
    <t>вп514</t>
  </si>
  <si>
    <t>вп58</t>
  </si>
  <si>
    <t>вп614</t>
  </si>
  <si>
    <t>вм445</t>
  </si>
  <si>
    <t>4x45</t>
  </si>
  <si>
    <t>6x12</t>
  </si>
  <si>
    <t>вм612</t>
  </si>
  <si>
    <t>гу14</t>
  </si>
  <si>
    <t>14х36</t>
  </si>
  <si>
    <r>
      <t xml:space="preserve">Кабельный бандаж </t>
    </r>
    <r>
      <rPr>
        <b/>
        <sz val="16"/>
        <color indexed="10"/>
        <rFont val="Arial Cyr"/>
        <charset val="204"/>
      </rPr>
      <t>Profi</t>
    </r>
    <r>
      <rPr>
        <b/>
        <sz val="16"/>
        <color indexed="8"/>
        <rFont val="Arial Cyr"/>
        <charset val="204"/>
      </rPr>
      <t xml:space="preserve"> (стяжки), материал - нейлон.</t>
    </r>
  </si>
  <si>
    <t>2,5х203</t>
  </si>
  <si>
    <t>3,3х150</t>
  </si>
  <si>
    <t>3,6х200</t>
  </si>
  <si>
    <t>3,6х302</t>
  </si>
  <si>
    <t>3,6х372</t>
  </si>
  <si>
    <t>4,8х200</t>
  </si>
  <si>
    <t>4,8х290</t>
  </si>
  <si>
    <t>4,8х370</t>
  </si>
  <si>
    <t>4,8х385</t>
  </si>
  <si>
    <t>4,8х428</t>
  </si>
  <si>
    <t>4,8х500</t>
  </si>
  <si>
    <t>7,6х292</t>
  </si>
  <si>
    <t>акр12130</t>
  </si>
  <si>
    <t>акр1470</t>
  </si>
  <si>
    <t>акр14100</t>
  </si>
  <si>
    <t>акр1680</t>
  </si>
  <si>
    <t>акр16110</t>
  </si>
  <si>
    <t>акр16130</t>
  </si>
  <si>
    <t>акр20130</t>
  </si>
  <si>
    <t>ако845</t>
  </si>
  <si>
    <t>ако860</t>
  </si>
  <si>
    <t>ако880</t>
  </si>
  <si>
    <t>ако8100</t>
  </si>
  <si>
    <t>ако1060</t>
  </si>
  <si>
    <t>ако1080</t>
  </si>
  <si>
    <t>ако10100</t>
  </si>
  <si>
    <t>ако10115</t>
  </si>
  <si>
    <t>ако10120</t>
  </si>
  <si>
    <t>ако1270</t>
  </si>
  <si>
    <t>ако12100</t>
  </si>
  <si>
    <t>ако12130</t>
  </si>
  <si>
    <t>ако1470</t>
  </si>
  <si>
    <t>ако14100</t>
  </si>
  <si>
    <t>ако1680</t>
  </si>
  <si>
    <t>ако16110</t>
  </si>
  <si>
    <t>ако16130</t>
  </si>
  <si>
    <t>ако20130</t>
  </si>
  <si>
    <t>акв6</t>
  </si>
  <si>
    <t>акв8</t>
  </si>
  <si>
    <t>акв10</t>
  </si>
  <si>
    <t>акв12</t>
  </si>
  <si>
    <t>аку6</t>
  </si>
  <si>
    <t>аку8</t>
  </si>
  <si>
    <t>аку10</t>
  </si>
  <si>
    <t>аку12</t>
  </si>
  <si>
    <t>мл421</t>
  </si>
  <si>
    <t>мл432</t>
  </si>
  <si>
    <t>мл438</t>
  </si>
  <si>
    <t>мл446</t>
  </si>
  <si>
    <t>мл454</t>
  </si>
  <si>
    <t>мл459</t>
  </si>
  <si>
    <t>мл537</t>
  </si>
  <si>
    <t>мл552</t>
  </si>
  <si>
    <t>борт - "Гриб"</t>
  </si>
  <si>
    <t xml:space="preserve">    с пластиковым стержнем</t>
  </si>
  <si>
    <t>с  металлическим  стержнем  и  термомостом</t>
  </si>
  <si>
    <t>Дюбель  пластиковый  "Дрива"</t>
  </si>
  <si>
    <t>со  сверлом</t>
  </si>
  <si>
    <t>Дюбель  пластиковый  "Бабочка"</t>
  </si>
  <si>
    <t xml:space="preserve">  Дюбель распорный пластиковый с шипами,  тип К</t>
  </si>
  <si>
    <t xml:space="preserve">     Дюбель распорный пластиковый с усами,  тип  S</t>
  </si>
  <si>
    <t>Дюбель  распорный,  тип  N (нейлон)</t>
  </si>
  <si>
    <t>Дюбель  распорный,  тип Т</t>
  </si>
  <si>
    <t>Дюбель  универсальный,  тип U</t>
  </si>
  <si>
    <t>шп3919ф</t>
  </si>
  <si>
    <t>шп3925ф</t>
  </si>
  <si>
    <t>шп3932ф</t>
  </si>
  <si>
    <t>шп4295ф</t>
  </si>
  <si>
    <t>шп4213ф</t>
  </si>
  <si>
    <t>шп4216ф</t>
  </si>
  <si>
    <t>шп4219ф</t>
  </si>
  <si>
    <t>шп4225ф</t>
  </si>
  <si>
    <t>шп4232ф</t>
  </si>
  <si>
    <t>шп4241ф</t>
  </si>
  <si>
    <t>шп4251ф</t>
  </si>
  <si>
    <t>шп4270ф</t>
  </si>
  <si>
    <t>шп4895ф</t>
  </si>
  <si>
    <t>шп4813ф</t>
  </si>
  <si>
    <t>шп4816ф</t>
  </si>
  <si>
    <t>шп4819ф</t>
  </si>
  <si>
    <t>шп4822ф</t>
  </si>
  <si>
    <t>шп4825ф</t>
  </si>
  <si>
    <t>шп4832ф</t>
  </si>
  <si>
    <t>шп4838ф</t>
  </si>
  <si>
    <t>шп4845ф</t>
  </si>
  <si>
    <t>шп4850ф</t>
  </si>
  <si>
    <t>шп4860ф</t>
  </si>
  <si>
    <t>шп5513ф</t>
  </si>
  <si>
    <t>шп5516ф</t>
  </si>
  <si>
    <t>шп5519ф</t>
  </si>
  <si>
    <t>шп5522ф</t>
  </si>
  <si>
    <t>шп5525ф</t>
  </si>
  <si>
    <t>шп5532ф</t>
  </si>
  <si>
    <t>шп5538ф</t>
  </si>
  <si>
    <t>шп5545ф</t>
  </si>
  <si>
    <t>шп5550ф</t>
  </si>
  <si>
    <t>шп5560ф</t>
  </si>
  <si>
    <t>шп5570ф</t>
  </si>
  <si>
    <t>шп6319ф</t>
  </si>
  <si>
    <t>шп6325ф</t>
  </si>
  <si>
    <t>шп6332ф</t>
  </si>
  <si>
    <t>шп6338ф</t>
  </si>
  <si>
    <t>кг890</t>
  </si>
  <si>
    <t>кг8120</t>
  </si>
  <si>
    <t>кг8160</t>
  </si>
  <si>
    <t>кг10120</t>
  </si>
  <si>
    <t>кг10160</t>
  </si>
  <si>
    <t>кг10220</t>
  </si>
  <si>
    <t>кг1290</t>
  </si>
  <si>
    <t>кг12120</t>
  </si>
  <si>
    <t>кг12160</t>
  </si>
  <si>
    <t>кг12190</t>
  </si>
  <si>
    <t>кг12230</t>
  </si>
  <si>
    <t>кг12300</t>
  </si>
  <si>
    <t>кг12350</t>
  </si>
  <si>
    <t xml:space="preserve">   СКОБА   ТАКЕЛАЖНАЯ</t>
  </si>
  <si>
    <t>КОУШ  ДЛЯ  СТАЛЬНЫХ  КАНАТОВ  DIN 6899</t>
  </si>
  <si>
    <t xml:space="preserve">   КАРАБИН   ВИНТОВОЙ</t>
  </si>
  <si>
    <t>КАРАБИН   ПОЖАРНЫЙ     DIN 5299</t>
  </si>
  <si>
    <t>КАРАБИН  ПОЖАРНЫЙ  С  ФИКСАТОРОМ   DIN 5299 D</t>
  </si>
  <si>
    <t>ТРОС  ДЛЯ  РАСТЯЖКИ   DIN 3055</t>
  </si>
  <si>
    <t>ТРОС  ДЛЯ  РАСТЯЖКИ  В  ОПЛЕТКЕ  ПВХ</t>
  </si>
  <si>
    <t xml:space="preserve">     ЦЕПЬ  СВАРНАЯ  КОРОТКОЗВЕННАЯ      DIN 766</t>
  </si>
  <si>
    <t xml:space="preserve">     ЦЕПЬ  СВАРНАЯ  ДЛИННОЗВЕНАЯ    DIN 763</t>
  </si>
  <si>
    <t>ЦЕПЬ  ВИТАЯ   DIN 5686</t>
  </si>
  <si>
    <t xml:space="preserve">    СОЕДИНИТЕЛЬ   ЦЕПЕЙ</t>
  </si>
  <si>
    <t>РЫМ - БОЛТ   DIN 580</t>
  </si>
  <si>
    <r>
      <t>Дождитесь, пока кнопка </t>
    </r>
    <r>
      <rPr>
        <b/>
        <sz val="9"/>
        <color indexed="8"/>
        <rFont val="Calibri"/>
        <family val="2"/>
        <charset val="204"/>
      </rPr>
      <t>Разрешить</t>
    </r>
    <r>
      <rPr>
        <sz val="9"/>
        <color indexed="8"/>
        <rFont val="Calibri"/>
        <family val="2"/>
        <charset val="204"/>
      </rPr>
      <t> станет активной и нажмите ее, чтобы подтвердить свою отправку. После этого созданные автоматически сообщения будут помещены в папку </t>
    </r>
    <r>
      <rPr>
        <b/>
        <sz val="9"/>
        <color indexed="8"/>
        <rFont val="Calibri"/>
        <family val="2"/>
        <charset val="204"/>
      </rPr>
      <t>Исходящие</t>
    </r>
    <r>
      <rPr>
        <sz val="9"/>
        <color indexed="8"/>
        <rFont val="Calibri"/>
        <family val="2"/>
        <charset val="204"/>
      </rPr>
      <t> и отправятся получателям при первом запуске Outlook или, если он у вас запущен, непосредственно сразу же.</t>
    </r>
  </si>
  <si>
    <t>1.     Начало работы: Заходим на лист "Оглавление". Щелкаем на интересующей категории товаров</t>
  </si>
  <si>
    <t>жд4550ф</t>
  </si>
  <si>
    <t>жд4560ф</t>
  </si>
  <si>
    <t>жд4570ф</t>
  </si>
  <si>
    <t>жд4580ф</t>
  </si>
  <si>
    <t>жд520ф</t>
  </si>
  <si>
    <t>жд525ф</t>
  </si>
  <si>
    <t>жд530ф</t>
  </si>
  <si>
    <t>жд535ф</t>
  </si>
  <si>
    <t>жд540ф</t>
  </si>
  <si>
    <t>жд545ф</t>
  </si>
  <si>
    <t>жд550ф</t>
  </si>
  <si>
    <t>жд560ф</t>
  </si>
  <si>
    <t>жд570ф</t>
  </si>
  <si>
    <t>жд580ф</t>
  </si>
  <si>
    <t>жд590ф</t>
  </si>
  <si>
    <t>жд5100ф</t>
  </si>
  <si>
    <t>жд5120ф</t>
  </si>
  <si>
    <t>жд640ф</t>
  </si>
  <si>
    <t>жд650ф</t>
  </si>
  <si>
    <t>жд645ф</t>
  </si>
  <si>
    <t>жд660ф</t>
  </si>
  <si>
    <t>жд670ф</t>
  </si>
  <si>
    <t>жд680ф</t>
  </si>
  <si>
    <t>жд690ф</t>
  </si>
  <si>
    <t>жд6100ф</t>
  </si>
  <si>
    <t>жд6110ф</t>
  </si>
  <si>
    <t>жд6120ф</t>
  </si>
  <si>
    <t>жд6130ф</t>
  </si>
  <si>
    <t>жд6140ф</t>
  </si>
  <si>
    <t>жд6150ф</t>
  </si>
  <si>
    <t>жд6160ф</t>
  </si>
  <si>
    <t>жд6180ф</t>
  </si>
  <si>
    <t>жд6200ф</t>
  </si>
  <si>
    <t>бд2510</t>
  </si>
  <si>
    <t>бд2512</t>
  </si>
  <si>
    <t>бд2516</t>
  </si>
  <si>
    <t>бд2520</t>
  </si>
  <si>
    <t>бд2525</t>
  </si>
  <si>
    <t>бд310</t>
  </si>
  <si>
    <t>бд312</t>
  </si>
  <si>
    <t>бд316</t>
  </si>
  <si>
    <t>бд320</t>
  </si>
  <si>
    <t>бд325</t>
  </si>
  <si>
    <t>бд330</t>
  </si>
  <si>
    <t>бд335</t>
  </si>
  <si>
    <t>бд340</t>
  </si>
  <si>
    <t>бд345</t>
  </si>
  <si>
    <t>бд350</t>
  </si>
  <si>
    <t>бд3512</t>
  </si>
  <si>
    <t>бд3516</t>
  </si>
  <si>
    <t>бд3520</t>
  </si>
  <si>
    <t>бд3525</t>
  </si>
  <si>
    <t>бд3530</t>
  </si>
  <si>
    <t>бд3535</t>
  </si>
  <si>
    <t>бд3540</t>
  </si>
  <si>
    <t>бд3545</t>
  </si>
  <si>
    <t>бд3550</t>
  </si>
  <si>
    <t>бд412</t>
  </si>
  <si>
    <t>бд416</t>
  </si>
  <si>
    <t>бд420</t>
  </si>
  <si>
    <t>бд425</t>
  </si>
  <si>
    <t>бд430</t>
  </si>
  <si>
    <t>бд435</t>
  </si>
  <si>
    <t>бд440</t>
  </si>
  <si>
    <t>бд445</t>
  </si>
  <si>
    <t>бд450</t>
  </si>
  <si>
    <t>гм300LF</t>
  </si>
  <si>
    <t>дп1432</t>
  </si>
  <si>
    <t>дп1423</t>
  </si>
  <si>
    <t>дб17</t>
  </si>
  <si>
    <t>дк530</t>
  </si>
  <si>
    <t>дк540</t>
  </si>
  <si>
    <t>дк625</t>
  </si>
  <si>
    <t>дк630</t>
  </si>
  <si>
    <t>дк635</t>
  </si>
  <si>
    <t>дк640</t>
  </si>
  <si>
    <t>дк650</t>
  </si>
  <si>
    <t>дк660</t>
  </si>
  <si>
    <t>дк830</t>
  </si>
  <si>
    <t>дк840</t>
  </si>
  <si>
    <t>дк850</t>
  </si>
  <si>
    <t>дк860</t>
  </si>
  <si>
    <t>дк880</t>
  </si>
  <si>
    <t>дк1060</t>
  </si>
  <si>
    <t>дк10100</t>
  </si>
  <si>
    <t>дк1270</t>
  </si>
  <si>
    <t>дк12120</t>
  </si>
  <si>
    <t>дс420</t>
  </si>
  <si>
    <t>дс525</t>
  </si>
  <si>
    <t>дс625</t>
  </si>
  <si>
    <t>дс630</t>
  </si>
  <si>
    <t>дс635</t>
  </si>
  <si>
    <t>дс830</t>
  </si>
  <si>
    <t>дс840</t>
  </si>
  <si>
    <t>дс850</t>
  </si>
  <si>
    <t>дс1050</t>
  </si>
  <si>
    <t>дс1260</t>
  </si>
  <si>
    <t>дн525</t>
  </si>
  <si>
    <t>дн630</t>
  </si>
  <si>
    <t>дн640</t>
  </si>
  <si>
    <t>дн650</t>
  </si>
  <si>
    <t>дн840</t>
  </si>
  <si>
    <t>дн850</t>
  </si>
  <si>
    <t>дн865</t>
  </si>
  <si>
    <t>дн1050</t>
  </si>
  <si>
    <t>дн1080</t>
  </si>
  <si>
    <t>дн1260</t>
  </si>
  <si>
    <t>дн1470</t>
  </si>
  <si>
    <t>дт525</t>
  </si>
  <si>
    <t>дт625</t>
  </si>
  <si>
    <t>дт630</t>
  </si>
  <si>
    <t>дт635</t>
  </si>
  <si>
    <t>дт830</t>
  </si>
  <si>
    <t>дт840</t>
  </si>
  <si>
    <t>дт850</t>
  </si>
  <si>
    <t>дт1050</t>
  </si>
  <si>
    <t>дт1260</t>
  </si>
  <si>
    <t>дт1470</t>
  </si>
  <si>
    <t>дт1680</t>
  </si>
  <si>
    <t>дт20100</t>
  </si>
  <si>
    <t>ду532</t>
  </si>
  <si>
    <t>ду637</t>
  </si>
  <si>
    <t>ду642</t>
  </si>
  <si>
    <t>ду652</t>
  </si>
  <si>
    <t>ду852</t>
  </si>
  <si>
    <t>ду872</t>
  </si>
  <si>
    <t>ду1061</t>
  </si>
  <si>
    <t>ду1271</t>
  </si>
  <si>
    <t xml:space="preserve">        Саморез "клоп",  полуцилиндрическая головка,</t>
  </si>
  <si>
    <t>Саморез для гипсоволоконных плит, двухзаходная резьба,</t>
  </si>
  <si>
    <t xml:space="preserve">      Саморез со сверлом,  потайная головка,</t>
  </si>
  <si>
    <t xml:space="preserve">       Саморез  оконный,  наконечник - сверло,</t>
  </si>
  <si>
    <t xml:space="preserve">           Саморез для оконного профиля,  крупная резьба,</t>
  </si>
  <si>
    <t xml:space="preserve">     Саморез потайная головка  pozy, наконечник острый,</t>
  </si>
  <si>
    <t>Шуруп  "глухарь", шестигранная головка,  крупная резьба,</t>
  </si>
  <si>
    <t>Винт - конфирмат с внутренним шестигранником</t>
  </si>
  <si>
    <t xml:space="preserve">      Анкер  усиленного  распирания</t>
  </si>
  <si>
    <t xml:space="preserve">     Дюбель - гвоздь  металлический</t>
  </si>
  <si>
    <t>Анкер  усиленного  распирания  с  крюком</t>
  </si>
  <si>
    <t xml:space="preserve">       Анкер  усиленного  распирания  с  кольцом</t>
  </si>
  <si>
    <t>Складной  пружинный  дюбель  с  крюком</t>
  </si>
  <si>
    <t>Металлический дюбель для пустотелых конструкций</t>
  </si>
  <si>
    <t>с  крюком</t>
  </si>
  <si>
    <t>с  кольцом</t>
  </si>
  <si>
    <t>с  костылём</t>
  </si>
  <si>
    <t>Дюбель металлический для крепления в пенобетоне</t>
  </si>
  <si>
    <t>тип  "С"</t>
  </si>
  <si>
    <t>Кровельные  саморезы  окрашенные</t>
  </si>
  <si>
    <t>Марка - Kn     (Тайвань)</t>
  </si>
  <si>
    <t>Кровельный саморез, головка D8мм, с шайбой EPDM</t>
  </si>
  <si>
    <t>Кровельный саморез, головка D10мм, c шайбой EPDM</t>
  </si>
  <si>
    <t>Белый</t>
  </si>
  <si>
    <t>Чёрный</t>
  </si>
  <si>
    <t>Серый</t>
  </si>
  <si>
    <t>6,3х80</t>
  </si>
  <si>
    <t>6х150</t>
  </si>
  <si>
    <t>8х20</t>
  </si>
  <si>
    <t>8х25</t>
  </si>
  <si>
    <t>8х35</t>
  </si>
  <si>
    <t>8х90</t>
  </si>
  <si>
    <t>10х30</t>
  </si>
  <si>
    <t>10х35</t>
  </si>
  <si>
    <t>10х40</t>
  </si>
  <si>
    <t>10х45</t>
  </si>
  <si>
    <t>12х40</t>
  </si>
  <si>
    <t>12х50</t>
  </si>
  <si>
    <t>12х80</t>
  </si>
  <si>
    <t xml:space="preserve">           6,3/5,5х135</t>
  </si>
  <si>
    <t xml:space="preserve">           6,3/5,5х155</t>
  </si>
  <si>
    <t xml:space="preserve">           6,3/5,5х240</t>
  </si>
  <si>
    <t>4,2х57</t>
  </si>
  <si>
    <t>16х65</t>
  </si>
  <si>
    <t>20х75</t>
  </si>
  <si>
    <t>6х55</t>
  </si>
  <si>
    <t>6х115</t>
  </si>
  <si>
    <t>16х120</t>
  </si>
  <si>
    <t>16х125</t>
  </si>
  <si>
    <t>10х110</t>
  </si>
  <si>
    <t>12х110</t>
  </si>
  <si>
    <t>16х75</t>
  </si>
  <si>
    <t xml:space="preserve">                  окрашенные,  наконечник - острый</t>
  </si>
  <si>
    <t>Кол-во  в</t>
  </si>
  <si>
    <t>мл837</t>
  </si>
  <si>
    <t>мл850</t>
  </si>
  <si>
    <t>мл863</t>
  </si>
  <si>
    <t>мл880</t>
  </si>
  <si>
    <t>8х37</t>
  </si>
  <si>
    <t>8х63</t>
  </si>
  <si>
    <t xml:space="preserve">                 Фосфатированные,   наконечник - острый</t>
  </si>
  <si>
    <t>пшоч13</t>
  </si>
  <si>
    <t>пшоч16</t>
  </si>
  <si>
    <t>пшоч19</t>
  </si>
  <si>
    <t>пшоч25</t>
  </si>
  <si>
    <t>пшоч32</t>
  </si>
  <si>
    <t>пшоч41</t>
  </si>
  <si>
    <t>пшоч51</t>
  </si>
  <si>
    <t>пшоч76</t>
  </si>
  <si>
    <t xml:space="preserve">                 Фосфатированные,   наконечник - сверло</t>
  </si>
  <si>
    <t>пшсч16</t>
  </si>
  <si>
    <t>пшсч19</t>
  </si>
  <si>
    <t>пшсч25</t>
  </si>
  <si>
    <t>шгк8180</t>
  </si>
  <si>
    <t>шгк8200</t>
  </si>
  <si>
    <t>шгк10100</t>
  </si>
  <si>
    <t>шгк10120</t>
  </si>
  <si>
    <t>шгк10150</t>
  </si>
  <si>
    <t>шгк10160</t>
  </si>
  <si>
    <t>шгк10180</t>
  </si>
  <si>
    <t>шгк10200</t>
  </si>
  <si>
    <t>шгк10220</t>
  </si>
  <si>
    <t>шгк10240</t>
  </si>
  <si>
    <t>шгк10260</t>
  </si>
  <si>
    <t>шгк10280</t>
  </si>
  <si>
    <t xml:space="preserve">                  Шуруп - Кольцо</t>
  </si>
  <si>
    <t>NLO 6х60</t>
  </si>
  <si>
    <t>рн660</t>
  </si>
  <si>
    <t>вп56</t>
  </si>
  <si>
    <t>5х6</t>
  </si>
  <si>
    <t>вп595</t>
  </si>
  <si>
    <t>5х95</t>
  </si>
  <si>
    <t>вп812</t>
  </si>
  <si>
    <t>вц36</t>
  </si>
  <si>
    <t>вц38</t>
  </si>
  <si>
    <t>вц310</t>
  </si>
  <si>
    <t>вц312</t>
  </si>
  <si>
    <t>вц316</t>
  </si>
  <si>
    <t>вц320</t>
  </si>
  <si>
    <t>вц325</t>
  </si>
  <si>
    <t>вц330</t>
  </si>
  <si>
    <t>вц335</t>
  </si>
  <si>
    <t>вц340</t>
  </si>
  <si>
    <t>3х6</t>
  </si>
  <si>
    <t>3х8</t>
  </si>
  <si>
    <t>м8х100</t>
  </si>
  <si>
    <t>кр8100</t>
  </si>
  <si>
    <t>ко8100</t>
  </si>
  <si>
    <t>скбш6319</t>
  </si>
  <si>
    <t>8 мм, с насечкой,  усиленное  сверло</t>
  </si>
  <si>
    <t>Кровельный  саморез  без  шайбы,  со  сверлом,</t>
  </si>
  <si>
    <t>Саморез  для  монтажа  сендвич - панелей,</t>
  </si>
  <si>
    <t>6,3/5,5х75</t>
  </si>
  <si>
    <t>Шайба  кровельная  с   EPDM  прокладкой  2,5 мм,</t>
  </si>
  <si>
    <t xml:space="preserve">         для  крепления  поликарбоната</t>
  </si>
  <si>
    <t>Заклёпка  вытяжная   SRC</t>
  </si>
  <si>
    <t xml:space="preserve">       алюминий / сталь</t>
  </si>
  <si>
    <t>окрашенная  в  цвета  RAL</t>
  </si>
  <si>
    <t>нержавеющая сталь / нержавеющая сталь</t>
  </si>
  <si>
    <t>3,2х12</t>
  </si>
  <si>
    <t>3,2х14</t>
  </si>
  <si>
    <t>3,2х16</t>
  </si>
  <si>
    <t>3,2х18</t>
  </si>
  <si>
    <t>3,2х21</t>
  </si>
  <si>
    <t>3,2х25</t>
  </si>
  <si>
    <t>4х6</t>
  </si>
  <si>
    <t>4х8</t>
  </si>
  <si>
    <t>4х10</t>
  </si>
  <si>
    <t>4х14</t>
  </si>
  <si>
    <t>4х18</t>
  </si>
  <si>
    <t>4,8х6</t>
  </si>
  <si>
    <t>4,8х8</t>
  </si>
  <si>
    <t>4,8х10</t>
  </si>
  <si>
    <t>4,8х12</t>
  </si>
  <si>
    <t>4,8х14</t>
  </si>
  <si>
    <t>4,8х16</t>
  </si>
  <si>
    <t>4,8х18</t>
  </si>
  <si>
    <t>4,8х21</t>
  </si>
  <si>
    <t>4,8х30</t>
  </si>
  <si>
    <t>сталь / сталь</t>
  </si>
  <si>
    <t>м6х1000</t>
  </si>
  <si>
    <t>м8х1000</t>
  </si>
  <si>
    <t>м10х1000</t>
  </si>
  <si>
    <t>м12х1000</t>
  </si>
  <si>
    <t>м14х1000</t>
  </si>
  <si>
    <t>м16х1000</t>
  </si>
  <si>
    <t>м18х1000</t>
  </si>
  <si>
    <t>м20х1000</t>
  </si>
  <si>
    <t>м24х1000</t>
  </si>
  <si>
    <t>м30х1000</t>
  </si>
  <si>
    <t>м6х2000</t>
  </si>
  <si>
    <t>м8х2000</t>
  </si>
  <si>
    <t>м10х2000</t>
  </si>
  <si>
    <t>м12х2000</t>
  </si>
  <si>
    <t>м14х2000</t>
  </si>
  <si>
    <t>м16х2000</t>
  </si>
  <si>
    <t>м20х2000</t>
  </si>
  <si>
    <t>м24х2000</t>
  </si>
  <si>
    <t>м30х2000</t>
  </si>
  <si>
    <t>м 14</t>
  </si>
  <si>
    <t>м 18</t>
  </si>
  <si>
    <t>м 24</t>
  </si>
  <si>
    <t>в мешке</t>
  </si>
  <si>
    <t>6х42</t>
  </si>
  <si>
    <t>8х52</t>
  </si>
  <si>
    <t>10х61</t>
  </si>
  <si>
    <t>в коробке</t>
  </si>
  <si>
    <t xml:space="preserve">8х55 </t>
  </si>
  <si>
    <t>16х23ус</t>
  </si>
  <si>
    <t>5.-10</t>
  </si>
  <si>
    <t>11.-18</t>
  </si>
  <si>
    <t>19.-25</t>
  </si>
  <si>
    <t>КРУГЛАЯ</t>
  </si>
  <si>
    <t>60х40</t>
  </si>
  <si>
    <t>70х45</t>
  </si>
  <si>
    <t>80х45</t>
  </si>
  <si>
    <t>ПРЯМОУГОЛЬНАЯ</t>
  </si>
  <si>
    <t>65х65х40</t>
  </si>
  <si>
    <t>80х80х40</t>
  </si>
  <si>
    <t>100х100х50</t>
  </si>
  <si>
    <t>68х45</t>
  </si>
  <si>
    <t>Клипса для крепления трубы с фиксатором</t>
  </si>
  <si>
    <t>134 (Б.квад)</t>
  </si>
  <si>
    <t>135 (кругл.)</t>
  </si>
  <si>
    <t>136 (треуг.)</t>
  </si>
  <si>
    <t>153 (М.квад)</t>
  </si>
  <si>
    <t>3.0</t>
  </si>
  <si>
    <t>Крепёж для унитаза</t>
  </si>
  <si>
    <t>набор</t>
  </si>
  <si>
    <t>Шайба кровельная с колпачком</t>
  </si>
  <si>
    <t>Марка -Kn</t>
  </si>
  <si>
    <t>5,5x32</t>
  </si>
  <si>
    <t>5,5x38</t>
  </si>
  <si>
    <t>5,5x51</t>
  </si>
  <si>
    <t>5,5x65</t>
  </si>
  <si>
    <t xml:space="preserve">                        частая (мелкая)  резьба,  (металл - металл)</t>
  </si>
  <si>
    <t>Цена в рублях за 1 кг, с учетом скидки</t>
  </si>
  <si>
    <t xml:space="preserve">                                 наконечник - острый</t>
  </si>
  <si>
    <t xml:space="preserve">                                  наконечник - сверло</t>
  </si>
  <si>
    <t>м10</t>
  </si>
  <si>
    <t>м12</t>
  </si>
  <si>
    <t>м14</t>
  </si>
  <si>
    <t>м16</t>
  </si>
  <si>
    <t>м20</t>
  </si>
  <si>
    <t>м22</t>
  </si>
  <si>
    <t>м24</t>
  </si>
  <si>
    <t>м30</t>
  </si>
  <si>
    <t>м32</t>
  </si>
  <si>
    <t>м36</t>
  </si>
  <si>
    <t>м40</t>
  </si>
  <si>
    <t>м25</t>
  </si>
  <si>
    <t>м4</t>
  </si>
  <si>
    <t>м13</t>
  </si>
  <si>
    <t>м3,5</t>
  </si>
  <si>
    <t>м7</t>
  </si>
  <si>
    <t>м9</t>
  </si>
  <si>
    <t>м11</t>
  </si>
  <si>
    <t>1 бухты</t>
  </si>
  <si>
    <t>м1,5</t>
  </si>
  <si>
    <t>м2</t>
  </si>
  <si>
    <t>м2,5</t>
  </si>
  <si>
    <t>2мм/3мм</t>
  </si>
  <si>
    <t>2мм/4мм</t>
  </si>
  <si>
    <t>3мм/4мм</t>
  </si>
  <si>
    <t>3мм/5мм</t>
  </si>
  <si>
    <t>4мм/6мм</t>
  </si>
  <si>
    <t>5мм/7мм</t>
  </si>
  <si>
    <t>м1,6</t>
  </si>
  <si>
    <t>15 мм</t>
  </si>
  <si>
    <t>20 мм</t>
  </si>
  <si>
    <t>25 мм</t>
  </si>
  <si>
    <t>30 мм</t>
  </si>
  <si>
    <t>40 мм</t>
  </si>
  <si>
    <t>50 мм</t>
  </si>
  <si>
    <t>65 мм</t>
  </si>
  <si>
    <t>м4х0,7х11,6</t>
  </si>
  <si>
    <t>м5х0,8х13</t>
  </si>
  <si>
    <t>м8х1,25х18</t>
  </si>
  <si>
    <t>м10х1,5х21</t>
  </si>
  <si>
    <t>м6х1,0х16</t>
  </si>
  <si>
    <t>м3х0,5х9</t>
  </si>
  <si>
    <t>HR 730</t>
  </si>
  <si>
    <t>HR 710</t>
  </si>
  <si>
    <t>8х152</t>
  </si>
  <si>
    <t>3,8х70</t>
  </si>
  <si>
    <t>6,3х50</t>
  </si>
  <si>
    <t>4,8х27</t>
  </si>
  <si>
    <t>4х80</t>
  </si>
  <si>
    <t>HR 705</t>
  </si>
  <si>
    <t>HR 706</t>
  </si>
  <si>
    <t>HR 750</t>
  </si>
  <si>
    <t>4,2х89</t>
  </si>
  <si>
    <t>12х36</t>
  </si>
  <si>
    <t>2,5х10</t>
  </si>
  <si>
    <t>2,5х12</t>
  </si>
  <si>
    <t>2,5х16</t>
  </si>
  <si>
    <t>2,5х20</t>
  </si>
  <si>
    <t>2,5х25</t>
  </si>
  <si>
    <t>3х10</t>
  </si>
  <si>
    <t>7,5х212</t>
  </si>
  <si>
    <t>4,8x35</t>
  </si>
  <si>
    <t>12х30</t>
  </si>
  <si>
    <t>4мм/5мм</t>
  </si>
  <si>
    <t>6мм/8мм</t>
  </si>
  <si>
    <t>8мм/10мм</t>
  </si>
  <si>
    <t>10мм/12</t>
  </si>
  <si>
    <t>5мм/6мм</t>
  </si>
  <si>
    <t>ООО "КРЕП-КОМП"</t>
  </si>
  <si>
    <t>3х50</t>
  </si>
  <si>
    <t>6,5х56</t>
  </si>
  <si>
    <t>16х48</t>
  </si>
  <si>
    <t>20х58</t>
  </si>
  <si>
    <t>10х16</t>
  </si>
  <si>
    <t>16х45</t>
  </si>
  <si>
    <t>5,5x25</t>
  </si>
  <si>
    <t>5,5x76</t>
  </si>
  <si>
    <t>6.3x32</t>
  </si>
  <si>
    <t>6.3x38</t>
  </si>
  <si>
    <t>6.3x51</t>
  </si>
  <si>
    <t>5,5х22</t>
  </si>
  <si>
    <t>5,5х45</t>
  </si>
  <si>
    <t>5,5х50</t>
  </si>
  <si>
    <t>5,5х60</t>
  </si>
  <si>
    <t>5,5х70</t>
  </si>
  <si>
    <t>6,3х45</t>
  </si>
  <si>
    <t>6,3х100</t>
  </si>
  <si>
    <t>4,8х13</t>
  </si>
  <si>
    <t>2,9х6,5</t>
  </si>
  <si>
    <t>2,9х9,5</t>
  </si>
  <si>
    <t>2,9х13</t>
  </si>
  <si>
    <t>2,9х16</t>
  </si>
  <si>
    <t>2,9х19</t>
  </si>
  <si>
    <t>3,5х6,5</t>
  </si>
  <si>
    <t>3,5х9,5</t>
  </si>
  <si>
    <t>3,5х13</t>
  </si>
  <si>
    <t>3,5х38</t>
  </si>
  <si>
    <t>3,9х9,5</t>
  </si>
  <si>
    <t>4,8x12</t>
  </si>
  <si>
    <t>м4x1000</t>
  </si>
  <si>
    <t>м18</t>
  </si>
  <si>
    <t>16х150</t>
  </si>
  <si>
    <t>20х110</t>
  </si>
  <si>
    <t>20х140</t>
  </si>
  <si>
    <t>14х70</t>
  </si>
  <si>
    <t>16х80</t>
  </si>
  <si>
    <t>м36х1000</t>
  </si>
  <si>
    <t>HR 702</t>
  </si>
  <si>
    <t>10х25</t>
  </si>
  <si>
    <t>6х32</t>
  </si>
  <si>
    <t>8х38</t>
  </si>
  <si>
    <t>16х40</t>
  </si>
  <si>
    <t>16х50</t>
  </si>
  <si>
    <t>16х60</t>
  </si>
  <si>
    <t>16х70</t>
  </si>
  <si>
    <t>16х90</t>
  </si>
  <si>
    <t>16х100</t>
  </si>
  <si>
    <t>16х160</t>
  </si>
  <si>
    <t>20х40</t>
  </si>
  <si>
    <t>20х50</t>
  </si>
  <si>
    <t>20х125</t>
  </si>
  <si>
    <t>Тайвань</t>
  </si>
  <si>
    <t>акл840</t>
  </si>
  <si>
    <t>акл860</t>
  </si>
  <si>
    <t>акл1060</t>
  </si>
  <si>
    <t>акл1080</t>
  </si>
  <si>
    <t>акл10100</t>
  </si>
  <si>
    <t>акл10120</t>
  </si>
  <si>
    <t>акл1270</t>
  </si>
  <si>
    <t>акл12100</t>
  </si>
  <si>
    <t>акл12130</t>
  </si>
  <si>
    <t>акл1470</t>
  </si>
  <si>
    <t>акл14100</t>
  </si>
  <si>
    <t>акл1680</t>
  </si>
  <si>
    <t>акл16130</t>
  </si>
  <si>
    <t>акл20130</t>
  </si>
  <si>
    <t>акр845</t>
  </si>
  <si>
    <t>акр860</t>
  </si>
  <si>
    <t>акр880</t>
  </si>
  <si>
    <t>акр8100</t>
  </si>
  <si>
    <t>акр1060</t>
  </si>
  <si>
    <t>акр1080</t>
  </si>
  <si>
    <t>акр10100</t>
  </si>
  <si>
    <t>акр10115</t>
  </si>
  <si>
    <t>акр10120</t>
  </si>
  <si>
    <t>акр1270</t>
  </si>
  <si>
    <t>акр12100</t>
  </si>
  <si>
    <t xml:space="preserve">                               Хомуты</t>
  </si>
  <si>
    <t>Хомуты</t>
  </si>
  <si>
    <t>Силовые хомуты</t>
  </si>
  <si>
    <t>Робусты</t>
  </si>
  <si>
    <t>Цена за штуку в руб</t>
  </si>
  <si>
    <t>Трубные хомуты</t>
  </si>
  <si>
    <t>U-образные скобы</t>
  </si>
  <si>
    <t>DGR</t>
  </si>
  <si>
    <t>Трубные хомуты в упаковке</t>
  </si>
  <si>
    <t>Нержавеющие А2</t>
  </si>
  <si>
    <t>Трубный хомут</t>
  </si>
  <si>
    <t>DGP combo</t>
  </si>
  <si>
    <t>кпф12</t>
  </si>
  <si>
    <t>кпф13</t>
  </si>
  <si>
    <t>кпф14</t>
  </si>
  <si>
    <t>кпф5</t>
  </si>
  <si>
    <t>кпф5ф</t>
  </si>
  <si>
    <t>кпф6ф</t>
  </si>
  <si>
    <t>кпф7ф</t>
  </si>
  <si>
    <t>кпф8ф</t>
  </si>
  <si>
    <t>кпф9ф</t>
  </si>
  <si>
    <t>кпф10ф</t>
  </si>
  <si>
    <t>кпф11ф</t>
  </si>
  <si>
    <t>кпф12ф</t>
  </si>
  <si>
    <t>тр1</t>
  </si>
  <si>
    <t>тр1,5</t>
  </si>
  <si>
    <t>тр2</t>
  </si>
  <si>
    <t>тр2,5</t>
  </si>
  <si>
    <t>тр3</t>
  </si>
  <si>
    <t>тр4</t>
  </si>
  <si>
    <t>тр5</t>
  </si>
  <si>
    <t>тр6</t>
  </si>
  <si>
    <t>тр8</t>
  </si>
  <si>
    <t>тр10</t>
  </si>
  <si>
    <t>тр12</t>
  </si>
  <si>
    <t>тр14</t>
  </si>
  <si>
    <t>тр16</t>
  </si>
  <si>
    <t>тп23</t>
  </si>
  <si>
    <t>тп24</t>
  </si>
  <si>
    <t>тп34</t>
  </si>
  <si>
    <t>тп35</t>
  </si>
  <si>
    <t>тп45</t>
  </si>
  <si>
    <t>тп46</t>
  </si>
  <si>
    <t>тп56</t>
  </si>
  <si>
    <t>тп57</t>
  </si>
  <si>
    <t>тп68</t>
  </si>
  <si>
    <t>тп810</t>
  </si>
  <si>
    <t>тп1012</t>
  </si>
  <si>
    <t>цк2</t>
  </si>
  <si>
    <t>цк3</t>
  </si>
  <si>
    <t>цк4</t>
  </si>
  <si>
    <t>цк5</t>
  </si>
  <si>
    <t>цк6</t>
  </si>
  <si>
    <t>цк8</t>
  </si>
  <si>
    <t>цк10</t>
  </si>
  <si>
    <t>цк12</t>
  </si>
  <si>
    <t>цк14</t>
  </si>
  <si>
    <t>цд2</t>
  </si>
  <si>
    <t>цд3</t>
  </si>
  <si>
    <t>цд4</t>
  </si>
  <si>
    <t>цд5</t>
  </si>
  <si>
    <t>цд6</t>
  </si>
  <si>
    <t>цд8</t>
  </si>
  <si>
    <t>цд10</t>
  </si>
  <si>
    <t>цд12</t>
  </si>
  <si>
    <t>цд13</t>
  </si>
  <si>
    <t>цв16</t>
  </si>
  <si>
    <t>цв2</t>
  </si>
  <si>
    <t>цв25</t>
  </si>
  <si>
    <t>сц3</t>
  </si>
  <si>
    <t>сц4</t>
  </si>
  <si>
    <t>сц5</t>
  </si>
  <si>
    <t>сц6</t>
  </si>
  <si>
    <t>сц8</t>
  </si>
  <si>
    <t>сц3ф</t>
  </si>
  <si>
    <t>сц4ф</t>
  </si>
  <si>
    <t>сц5ф</t>
  </si>
  <si>
    <t>сц6ф</t>
  </si>
  <si>
    <t>сц8ф</t>
  </si>
  <si>
    <t>рб6</t>
  </si>
  <si>
    <t>рб8</t>
  </si>
  <si>
    <t>рб10</t>
  </si>
  <si>
    <t>рб12</t>
  </si>
  <si>
    <t>рб14</t>
  </si>
  <si>
    <t>рб16</t>
  </si>
  <si>
    <t>рб20</t>
  </si>
  <si>
    <t>рб24</t>
  </si>
  <si>
    <t>рб6ф</t>
  </si>
  <si>
    <t>рб8ф</t>
  </si>
  <si>
    <t>ар8152</t>
  </si>
  <si>
    <t>ск353009</t>
  </si>
  <si>
    <t>ск353011</t>
  </si>
  <si>
    <t>ск355002</t>
  </si>
  <si>
    <t>ск355005</t>
  </si>
  <si>
    <t>ск355010</t>
  </si>
  <si>
    <t>ск355021</t>
  </si>
  <si>
    <t>ск356002</t>
  </si>
  <si>
    <t>ск356005</t>
  </si>
  <si>
    <t>ск357004</t>
  </si>
  <si>
    <t>ск358017</t>
  </si>
  <si>
    <t>м15</t>
  </si>
  <si>
    <t>12х0,55</t>
  </si>
  <si>
    <t>4,8х19</t>
  </si>
  <si>
    <t>жд450</t>
  </si>
  <si>
    <t>жд460</t>
  </si>
  <si>
    <t>жд470</t>
  </si>
  <si>
    <t>жд4516</t>
  </si>
  <si>
    <t>жд4520</t>
  </si>
  <si>
    <t>жд4525</t>
  </si>
  <si>
    <t>жд4530</t>
  </si>
  <si>
    <t>жд4535</t>
  </si>
  <si>
    <t>жд4540</t>
  </si>
  <si>
    <t>жд4545</t>
  </si>
  <si>
    <t>жд4550</t>
  </si>
  <si>
    <t>жд4560</t>
  </si>
  <si>
    <t>жд4570</t>
  </si>
  <si>
    <t>жд4580</t>
  </si>
  <si>
    <t>жд520</t>
  </si>
  <si>
    <t>жд525</t>
  </si>
  <si>
    <t>жд530</t>
  </si>
  <si>
    <t>жд535</t>
  </si>
  <si>
    <t>жд540</t>
  </si>
  <si>
    <t>жд545</t>
  </si>
  <si>
    <t>жд550</t>
  </si>
  <si>
    <t>жд560</t>
  </si>
  <si>
    <t>жд570</t>
  </si>
  <si>
    <t>жд580</t>
  </si>
  <si>
    <t>жд590</t>
  </si>
  <si>
    <t>жд5100</t>
  </si>
  <si>
    <t>жд5120</t>
  </si>
  <si>
    <t>жд640</t>
  </si>
  <si>
    <t>жд645</t>
  </si>
  <si>
    <t>жд650</t>
  </si>
  <si>
    <t>жд660</t>
  </si>
  <si>
    <t>жд670</t>
  </si>
  <si>
    <t>жд680</t>
  </si>
  <si>
    <t>жд690</t>
  </si>
  <si>
    <t>жд6100</t>
  </si>
  <si>
    <t>жд6110</t>
  </si>
  <si>
    <t>жд6120</t>
  </si>
  <si>
    <t>жд6130</t>
  </si>
  <si>
    <t>жд6140</t>
  </si>
  <si>
    <t>жд6150</t>
  </si>
  <si>
    <t>жд6160</t>
  </si>
  <si>
    <t>жд6180</t>
  </si>
  <si>
    <t>жд6200</t>
  </si>
  <si>
    <t>жд2510ф</t>
  </si>
  <si>
    <t>жд2512ф</t>
  </si>
  <si>
    <t>жд2516ф</t>
  </si>
  <si>
    <t>жд2520ф</t>
  </si>
  <si>
    <t>жд2525ф</t>
  </si>
  <si>
    <t>жд310ф</t>
  </si>
  <si>
    <t>жд312ф</t>
  </si>
  <si>
    <t>жд316ф</t>
  </si>
  <si>
    <t>жд320ф</t>
  </si>
  <si>
    <t>жд325ф</t>
  </si>
  <si>
    <t>жд330ф</t>
  </si>
  <si>
    <t>жд335ф</t>
  </si>
  <si>
    <t>жд340ф</t>
  </si>
  <si>
    <t>жд345ф</t>
  </si>
  <si>
    <t>жд350ф</t>
  </si>
  <si>
    <t>жд3512ф</t>
  </si>
  <si>
    <t>жд3516ф</t>
  </si>
  <si>
    <t>жд3520ф</t>
  </si>
  <si>
    <t>жд3525ф</t>
  </si>
  <si>
    <t>жд3530ф</t>
  </si>
  <si>
    <t>жд3535ф</t>
  </si>
  <si>
    <t>жд3540ф</t>
  </si>
  <si>
    <t>жд3545ф</t>
  </si>
  <si>
    <t>жд3550ф</t>
  </si>
  <si>
    <t>жд412ф</t>
  </si>
  <si>
    <t>жд416ф</t>
  </si>
  <si>
    <t>жд420ф</t>
  </si>
  <si>
    <t>жд425ф</t>
  </si>
  <si>
    <t>жд430ф</t>
  </si>
  <si>
    <t>жд435ф</t>
  </si>
  <si>
    <t>жд440ф</t>
  </si>
  <si>
    <t>жд445ф</t>
  </si>
  <si>
    <t>жд450ф</t>
  </si>
  <si>
    <t>жд460ф</t>
  </si>
  <si>
    <t>жд470ф</t>
  </si>
  <si>
    <t>жд4516ф</t>
  </si>
  <si>
    <t>жд4520ф</t>
  </si>
  <si>
    <t>жд4525ф</t>
  </si>
  <si>
    <t>жд4530ф</t>
  </si>
  <si>
    <t>жд4535ф</t>
  </si>
  <si>
    <t>жд4540ф</t>
  </si>
  <si>
    <t>жд4545ф</t>
  </si>
  <si>
    <t>Под прямоугольный кабель</t>
  </si>
  <si>
    <t>8х5</t>
  </si>
  <si>
    <t>10х5</t>
  </si>
  <si>
    <t>12х6</t>
  </si>
  <si>
    <t>14х6</t>
  </si>
  <si>
    <t>Клипса  для  крепления  кабеля,</t>
  </si>
  <si>
    <t>цвет - Белый</t>
  </si>
  <si>
    <t>цвет - Чёрный</t>
  </si>
  <si>
    <t>Скоба  электроустановочная, круглая,</t>
  </si>
  <si>
    <t>(без  гвоздя)</t>
  </si>
  <si>
    <t>Скоба электроустановочная, прямоугольная,</t>
  </si>
  <si>
    <t>20х60</t>
  </si>
  <si>
    <t>20х70</t>
  </si>
  <si>
    <t>20х80</t>
  </si>
  <si>
    <t>20х90</t>
  </si>
  <si>
    <t>20х100</t>
  </si>
  <si>
    <t>20х120</t>
  </si>
  <si>
    <t>20х180</t>
  </si>
  <si>
    <t>1000 шт</t>
  </si>
  <si>
    <t>7,5х52</t>
  </si>
  <si>
    <t>4,8х32</t>
  </si>
  <si>
    <t>4,8х35</t>
  </si>
  <si>
    <t>2,4х8</t>
  </si>
  <si>
    <t>2,4х10</t>
  </si>
  <si>
    <t>2,4х12</t>
  </si>
  <si>
    <t>6Х140</t>
  </si>
  <si>
    <t>5х10</t>
  </si>
  <si>
    <t>5х12</t>
  </si>
  <si>
    <t>5х16</t>
  </si>
  <si>
    <t>10х20</t>
  </si>
  <si>
    <t>8х16</t>
  </si>
  <si>
    <t>10х115</t>
  </si>
  <si>
    <t>4х15</t>
  </si>
  <si>
    <t>5х15</t>
  </si>
  <si>
    <t>6х10</t>
  </si>
  <si>
    <t>6х12</t>
  </si>
  <si>
    <t>м3</t>
  </si>
  <si>
    <t>м5</t>
  </si>
  <si>
    <t>м6</t>
  </si>
  <si>
    <t>м8</t>
  </si>
  <si>
    <t>бп1020ф</t>
  </si>
  <si>
    <t>бп1025ф</t>
  </si>
  <si>
    <t>бп1030ф</t>
  </si>
  <si>
    <t>бп1035ф</t>
  </si>
  <si>
    <t>бп1040ф</t>
  </si>
  <si>
    <t>бп1045ф</t>
  </si>
  <si>
    <t>бп1050ф</t>
  </si>
  <si>
    <t>бп1060ф</t>
  </si>
  <si>
    <t>бп1070ф</t>
  </si>
  <si>
    <t>бп1080ф</t>
  </si>
  <si>
    <t>бп1090ф</t>
  </si>
  <si>
    <t>бп10100ф</t>
  </si>
  <si>
    <t>бп10120ф</t>
  </si>
  <si>
    <t>бп10140ф</t>
  </si>
  <si>
    <t>бп1220ф</t>
  </si>
  <si>
    <t>бп1225ф</t>
  </si>
  <si>
    <t>бп1230ф</t>
  </si>
  <si>
    <t>бп1235ф</t>
  </si>
  <si>
    <t>бп1240ф</t>
  </si>
  <si>
    <t>бп1250ф</t>
  </si>
  <si>
    <t>бп1255ф</t>
  </si>
  <si>
    <t>бп1260ф</t>
  </si>
  <si>
    <t>бп1270ф</t>
  </si>
  <si>
    <t>бп1280ф</t>
  </si>
  <si>
    <t>бп1290ф</t>
  </si>
  <si>
    <t>бп12100ф</t>
  </si>
  <si>
    <t>бп12120ф</t>
  </si>
  <si>
    <t>бп12140ф</t>
  </si>
  <si>
    <t>бм616</t>
  </si>
  <si>
    <t>бм620</t>
  </si>
  <si>
    <t>бм625</t>
  </si>
  <si>
    <t>бм630</t>
  </si>
  <si>
    <t>бм635</t>
  </si>
  <si>
    <t>бм640</t>
  </si>
  <si>
    <t>бм650</t>
  </si>
  <si>
    <t>бм660</t>
  </si>
  <si>
    <t>бм670</t>
  </si>
  <si>
    <t>бм680</t>
  </si>
  <si>
    <t>бм690</t>
  </si>
  <si>
    <t>бм6100</t>
  </si>
  <si>
    <t>бм6120</t>
  </si>
  <si>
    <t>бм820</t>
  </si>
  <si>
    <t>бм825</t>
  </si>
  <si>
    <t>бм830</t>
  </si>
  <si>
    <t>бм835</t>
  </si>
  <si>
    <t>бм840</t>
  </si>
  <si>
    <t>бм845</t>
  </si>
  <si>
    <t>бм850</t>
  </si>
  <si>
    <t>бм860</t>
  </si>
  <si>
    <t>бм870</t>
  </si>
  <si>
    <t>бм880</t>
  </si>
  <si>
    <t>бм890</t>
  </si>
  <si>
    <t>бм8100</t>
  </si>
  <si>
    <t>бм8120</t>
  </si>
  <si>
    <t>бм8140</t>
  </si>
  <si>
    <t>бм8160</t>
  </si>
  <si>
    <t>бм8180</t>
  </si>
  <si>
    <t>бм8200</t>
  </si>
  <si>
    <t>бм1020</t>
  </si>
  <si>
    <t>бм1025</t>
  </si>
  <si>
    <t>бм1030</t>
  </si>
  <si>
    <t>бм1035</t>
  </si>
  <si>
    <t>бм1040</t>
  </si>
  <si>
    <t>бм1050</t>
  </si>
  <si>
    <t>бм1060</t>
  </si>
  <si>
    <t>бм1070</t>
  </si>
  <si>
    <t>бм1080</t>
  </si>
  <si>
    <t>бм1090</t>
  </si>
  <si>
    <t>бм10100</t>
  </si>
  <si>
    <t>бм10120</t>
  </si>
  <si>
    <t>бм10140</t>
  </si>
  <si>
    <t>бм10160</t>
  </si>
  <si>
    <t>бм10180</t>
  </si>
  <si>
    <t>бм10200</t>
  </si>
  <si>
    <t>бм616ф</t>
  </si>
  <si>
    <t>бм620ф</t>
  </si>
  <si>
    <t>бм625ф</t>
  </si>
  <si>
    <t>бм630ф</t>
  </si>
  <si>
    <t>бм635ф</t>
  </si>
  <si>
    <t>бм640ф</t>
  </si>
  <si>
    <t>бм650ф</t>
  </si>
  <si>
    <t>бм660ф</t>
  </si>
  <si>
    <t>бм670ф</t>
  </si>
  <si>
    <t>бм680ф</t>
  </si>
  <si>
    <t>бм690ф</t>
  </si>
  <si>
    <t>бм6100ф</t>
  </si>
  <si>
    <t>бм6120ф</t>
  </si>
  <si>
    <t>бм820ф</t>
  </si>
  <si>
    <t>бм825ф</t>
  </si>
  <si>
    <t>бм830ф</t>
  </si>
  <si>
    <t>бм835ф</t>
  </si>
  <si>
    <t>бм840ф</t>
  </si>
  <si>
    <t>бм845ф</t>
  </si>
  <si>
    <t>бм850ф</t>
  </si>
  <si>
    <t>бм860ф</t>
  </si>
  <si>
    <t>бм870ф</t>
  </si>
  <si>
    <t>бм880ф</t>
  </si>
  <si>
    <t>бм890ф</t>
  </si>
  <si>
    <t>бм8100ф</t>
  </si>
  <si>
    <t>бм8120ф</t>
  </si>
  <si>
    <t>бм8140ф</t>
  </si>
  <si>
    <t>бм1020ф</t>
  </si>
  <si>
    <t>бм1025ф</t>
  </si>
  <si>
    <t>г840</t>
  </si>
  <si>
    <t>шр182</t>
  </si>
  <si>
    <t>м18х2000</t>
  </si>
  <si>
    <t>вц645</t>
  </si>
  <si>
    <t>1,2x25</t>
  </si>
  <si>
    <t>1,2x30</t>
  </si>
  <si>
    <t>1,2x35</t>
  </si>
  <si>
    <t>1,2x40</t>
  </si>
  <si>
    <t>1,2x45</t>
  </si>
  <si>
    <t>1,2x50</t>
  </si>
  <si>
    <t>1,4x20</t>
  </si>
  <si>
    <t>1,4x25</t>
  </si>
  <si>
    <t>1,4x30</t>
  </si>
  <si>
    <t>1,4x35</t>
  </si>
  <si>
    <t>1,4x40</t>
  </si>
  <si>
    <t>1,4x45</t>
  </si>
  <si>
    <t>1,4x50</t>
  </si>
  <si>
    <t>1,6x25</t>
  </si>
  <si>
    <t>1,6x30</t>
  </si>
  <si>
    <t>1,6x35</t>
  </si>
  <si>
    <t>1,6x40</t>
  </si>
  <si>
    <t>1,6x50</t>
  </si>
  <si>
    <t>1,8x30</t>
  </si>
  <si>
    <t>1,8x35</t>
  </si>
  <si>
    <t>1,8x40</t>
  </si>
  <si>
    <t>упак, Кг</t>
  </si>
  <si>
    <t>гб1225</t>
  </si>
  <si>
    <t>гб1230</t>
  </si>
  <si>
    <t>гб1235</t>
  </si>
  <si>
    <t>гб1240</t>
  </si>
  <si>
    <t>гб1245</t>
  </si>
  <si>
    <t>гб1250</t>
  </si>
  <si>
    <t>гб1420</t>
  </si>
  <si>
    <t>гб1425</t>
  </si>
  <si>
    <t>гб1430</t>
  </si>
  <si>
    <t>гб1435</t>
  </si>
  <si>
    <t>гб1440</t>
  </si>
  <si>
    <t>гб1445</t>
  </si>
  <si>
    <t>гб1450</t>
  </si>
  <si>
    <t>гб1625</t>
  </si>
  <si>
    <t>гб1630</t>
  </si>
  <si>
    <t>гб1635</t>
  </si>
  <si>
    <t>гб1640</t>
  </si>
  <si>
    <t>гб1650</t>
  </si>
  <si>
    <t>гб1830</t>
  </si>
  <si>
    <t>гб1835</t>
  </si>
  <si>
    <t>гб1840</t>
  </si>
  <si>
    <t xml:space="preserve">        Гвозди финишные, покрытие "Бронза"</t>
  </si>
  <si>
    <t xml:space="preserve">                 Гвозди финишные</t>
  </si>
  <si>
    <t xml:space="preserve">        Гвозди финишные, покрытие "Латунь"</t>
  </si>
  <si>
    <t>гл1225</t>
  </si>
  <si>
    <t>гл1230</t>
  </si>
  <si>
    <t>гл1235</t>
  </si>
  <si>
    <t>гл1240</t>
  </si>
  <si>
    <t>гл1245</t>
  </si>
  <si>
    <t>гл1250</t>
  </si>
  <si>
    <t>гл1420</t>
  </si>
  <si>
    <t>гл1425</t>
  </si>
  <si>
    <t>гл1430</t>
  </si>
  <si>
    <t>гл1435</t>
  </si>
  <si>
    <t>гл1440</t>
  </si>
  <si>
    <t>гл1445</t>
  </si>
  <si>
    <t>гл1450</t>
  </si>
  <si>
    <t>гл1625</t>
  </si>
  <si>
    <t>гл1630</t>
  </si>
  <si>
    <t>гл1635</t>
  </si>
  <si>
    <t>гл1640</t>
  </si>
  <si>
    <t>гл1650</t>
  </si>
  <si>
    <t>гл1830</t>
  </si>
  <si>
    <t>гл1835</t>
  </si>
  <si>
    <t>гл1840</t>
  </si>
  <si>
    <t xml:space="preserve">        Гвозди финишные, покрытие "Медь"</t>
  </si>
  <si>
    <t>гм1225</t>
  </si>
  <si>
    <t>гм1230</t>
  </si>
  <si>
    <t>гм1235</t>
  </si>
  <si>
    <t>гм1240</t>
  </si>
  <si>
    <t>гм1245</t>
  </si>
  <si>
    <t>гм1250</t>
  </si>
  <si>
    <t>гм1420</t>
  </si>
  <si>
    <t>гм1425</t>
  </si>
  <si>
    <t>гм1430</t>
  </si>
  <si>
    <t>гм1435</t>
  </si>
  <si>
    <t>гм1440</t>
  </si>
  <si>
    <t>гм1445</t>
  </si>
  <si>
    <t>гм1450</t>
  </si>
  <si>
    <t>гм1625</t>
  </si>
  <si>
    <t>гм1630</t>
  </si>
  <si>
    <t>гм1635</t>
  </si>
  <si>
    <t>гм1640</t>
  </si>
  <si>
    <t>гм1650</t>
  </si>
  <si>
    <t>гм1830</t>
  </si>
  <si>
    <t>гм1835</t>
  </si>
  <si>
    <t>гм1840</t>
  </si>
  <si>
    <t>Цена в рублях за 1 Кг,              с учетом скидки</t>
  </si>
  <si>
    <t>6x80</t>
  </si>
  <si>
    <t xml:space="preserve">                            ШУРУП КОСТЫЛЬ</t>
  </si>
  <si>
    <t>6x70</t>
  </si>
  <si>
    <t>6x100</t>
  </si>
  <si>
    <t>8x120</t>
  </si>
  <si>
    <t>8x140</t>
  </si>
  <si>
    <t>8x160</t>
  </si>
  <si>
    <t>8x180</t>
  </si>
  <si>
    <t>8x200</t>
  </si>
  <si>
    <t>Рамный (фасадный) дюбель. Kenner Master</t>
  </si>
  <si>
    <t>фдкм10100</t>
  </si>
  <si>
    <t>фдкм10120</t>
  </si>
  <si>
    <t>фдкм10140</t>
  </si>
  <si>
    <t>фдкм10160</t>
  </si>
  <si>
    <t xml:space="preserve">     Шуруп с шестигранной головой и напрессованной шайбой.</t>
  </si>
  <si>
    <t xml:space="preserve">             Рамный (фасадный) дюбель. Kenner Profi</t>
  </si>
  <si>
    <t>фдкп1080</t>
  </si>
  <si>
    <t>фдкп1080п</t>
  </si>
  <si>
    <t>фдкп10100п</t>
  </si>
  <si>
    <t>фдкп10120п</t>
  </si>
  <si>
    <t>фдкп10100</t>
  </si>
  <si>
    <t>фдкп10120</t>
  </si>
  <si>
    <t>фдкп10140</t>
  </si>
  <si>
    <t>фдкп10160</t>
  </si>
  <si>
    <t>фдкп10200</t>
  </si>
  <si>
    <t>KENNER MGD</t>
  </si>
  <si>
    <t>акв16</t>
  </si>
  <si>
    <t>м16 24х100</t>
  </si>
  <si>
    <t>аку16</t>
  </si>
  <si>
    <t>скд5525ф</t>
  </si>
  <si>
    <t>скд5532ф</t>
  </si>
  <si>
    <t>скд5538ф</t>
  </si>
  <si>
    <t>скд5551ф</t>
  </si>
  <si>
    <t>скд5565ф</t>
  </si>
  <si>
    <t>скд5576ф</t>
  </si>
  <si>
    <t>скд6332ф</t>
  </si>
  <si>
    <t>скд6338ф</t>
  </si>
  <si>
    <t>скд6351ф</t>
  </si>
  <si>
    <t>6.3x64</t>
  </si>
  <si>
    <t>6.3x76</t>
  </si>
  <si>
    <t>скд6364</t>
  </si>
  <si>
    <t>скд6376</t>
  </si>
  <si>
    <t>скд6325</t>
  </si>
  <si>
    <t>6.3x25</t>
  </si>
  <si>
    <t>скд6325ф</t>
  </si>
  <si>
    <t>гб1220</t>
  </si>
  <si>
    <t>1,2x20</t>
  </si>
  <si>
    <t>гб1850</t>
  </si>
  <si>
    <t>1,8x50</t>
  </si>
  <si>
    <t>гл1220</t>
  </si>
  <si>
    <t>гл1850</t>
  </si>
  <si>
    <t>гм1850</t>
  </si>
  <si>
    <t>Болт оц. U-образный UBZ 1 1/4'' М8</t>
  </si>
  <si>
    <t>Болт оц. U-образный UBZ 1'' М8</t>
  </si>
  <si>
    <t xml:space="preserve">Болт оц. U-образный UBZ 1/2'' М6 </t>
  </si>
  <si>
    <t>Болт оц. U-образный UBZ 2 1/2'' М10</t>
  </si>
  <si>
    <t>Болт оц. U-образный UBZ 4'' М12</t>
  </si>
  <si>
    <t>Болт оц. U-образный UBZ 5'' М12</t>
  </si>
  <si>
    <t>жд516</t>
  </si>
  <si>
    <t>жд516ф</t>
  </si>
  <si>
    <t>бд516ф</t>
  </si>
  <si>
    <t>г8150</t>
  </si>
  <si>
    <t>г8170</t>
  </si>
  <si>
    <t>г10150</t>
  </si>
  <si>
    <t>г12360</t>
  </si>
  <si>
    <t>г12400</t>
  </si>
  <si>
    <t>12х400</t>
  </si>
  <si>
    <t>аг20180</t>
  </si>
  <si>
    <t>ак8150</t>
  </si>
  <si>
    <t>аб20200</t>
  </si>
  <si>
    <t>ако1660</t>
  </si>
  <si>
    <t>ст14</t>
  </si>
  <si>
    <t>ст18</t>
  </si>
  <si>
    <t>бм6140</t>
  </si>
  <si>
    <t>бм6150</t>
  </si>
  <si>
    <t xml:space="preserve">            Саморез  жёлтый цинк,  потайная головка "Phillips" 2,</t>
  </si>
  <si>
    <t>ждп1635</t>
  </si>
  <si>
    <t>ждп1935</t>
  </si>
  <si>
    <t>ждп2535</t>
  </si>
  <si>
    <t>ждп3535</t>
  </si>
  <si>
    <t>ждп4135</t>
  </si>
  <si>
    <t>ждп4535</t>
  </si>
  <si>
    <t>ждп5135</t>
  </si>
  <si>
    <t>ждп5535</t>
  </si>
  <si>
    <t>ждп6438</t>
  </si>
  <si>
    <t>ждп7042</t>
  </si>
  <si>
    <t>ждп7642</t>
  </si>
  <si>
    <t>ждп8942</t>
  </si>
  <si>
    <t>ждп8948</t>
  </si>
  <si>
    <t>ждп9548</t>
  </si>
  <si>
    <t>ждп10248</t>
  </si>
  <si>
    <t>ждп12748</t>
  </si>
  <si>
    <t>ждп15248</t>
  </si>
  <si>
    <t>сбс3938</t>
  </si>
  <si>
    <t>3,9х38</t>
  </si>
  <si>
    <t>ош420</t>
  </si>
  <si>
    <t>4,1х20</t>
  </si>
  <si>
    <t xml:space="preserve">                Заклёпки   и   Заклёпочники   SRC</t>
  </si>
  <si>
    <t xml:space="preserve">                       Метрический     крепёж</t>
  </si>
  <si>
    <t>Цена в рублях за 1 кг, с учётом скидки</t>
  </si>
  <si>
    <t>упак,  кг</t>
  </si>
  <si>
    <t>Размер + гайка</t>
  </si>
  <si>
    <t xml:space="preserve">                                  Такелаж</t>
  </si>
  <si>
    <t>бухте мет.</t>
  </si>
  <si>
    <t>Цена в рублях за 1000 мет.,с учетом скидки</t>
  </si>
  <si>
    <t>1000 мет.</t>
  </si>
  <si>
    <t>Цена за 1000 штук  в рублях</t>
  </si>
  <si>
    <t>Цена за упаковку в рублях</t>
  </si>
  <si>
    <t>Кол-во упак</t>
  </si>
  <si>
    <t>Цена  за  1  набор  в  рублях</t>
  </si>
  <si>
    <t xml:space="preserve">                            Крепёж   для   электрики</t>
  </si>
  <si>
    <t xml:space="preserve">                            Химический     крепёж</t>
  </si>
  <si>
    <t xml:space="preserve">                        Крепёж     KENNER</t>
  </si>
  <si>
    <t>Кол-во м.</t>
  </si>
  <si>
    <t>в бухте</t>
  </si>
  <si>
    <t>20х150</t>
  </si>
  <si>
    <t>0,75 т</t>
  </si>
  <si>
    <t>1 т</t>
  </si>
  <si>
    <t>3 т</t>
  </si>
  <si>
    <t>120х2,0</t>
  </si>
  <si>
    <t>140х2,0</t>
  </si>
  <si>
    <t>160х2,0</t>
  </si>
  <si>
    <t>180х2,0</t>
  </si>
  <si>
    <t>200х2,0</t>
  </si>
  <si>
    <t>8 мм</t>
  </si>
  <si>
    <t>4х38</t>
  </si>
  <si>
    <t>5,5х14</t>
  </si>
  <si>
    <t>6,3х16</t>
  </si>
  <si>
    <t>4,2х9,5</t>
  </si>
  <si>
    <t>4,8х9,5</t>
  </si>
  <si>
    <t>5,5х13</t>
  </si>
  <si>
    <t>6х14</t>
  </si>
  <si>
    <t>6,4x10</t>
  </si>
  <si>
    <t>4,8х110</t>
  </si>
  <si>
    <t>4,8х120</t>
  </si>
  <si>
    <t>4,2х38</t>
  </si>
  <si>
    <t>3,5х11</t>
  </si>
  <si>
    <t>4,1х25</t>
  </si>
  <si>
    <t>4,1х30</t>
  </si>
  <si>
    <t>4,1х35</t>
  </si>
  <si>
    <t>4,1х40</t>
  </si>
  <si>
    <t>3х45</t>
  </si>
  <si>
    <t>7,5х250</t>
  </si>
  <si>
    <t>6,5х25</t>
  </si>
  <si>
    <t>6,5х36</t>
  </si>
  <si>
    <t>10х250</t>
  </si>
  <si>
    <t>14x100</t>
  </si>
  <si>
    <t>зпс3 вишня</t>
  </si>
  <si>
    <t>зу дуб</t>
  </si>
  <si>
    <t>зу бук</t>
  </si>
  <si>
    <t>зу сосна</t>
  </si>
  <si>
    <t>зу махагон</t>
  </si>
  <si>
    <t>зу белый</t>
  </si>
  <si>
    <t>зу серый</t>
  </si>
  <si>
    <t>зу св.серый</t>
  </si>
  <si>
    <t>зу тем.серый</t>
  </si>
  <si>
    <t>зу бежевый</t>
  </si>
  <si>
    <t>зу св.бежев</t>
  </si>
  <si>
    <t>зу тем.бежев</t>
  </si>
  <si>
    <t>зу бордо</t>
  </si>
  <si>
    <t>зу черный</t>
  </si>
  <si>
    <t>зу охра</t>
  </si>
  <si>
    <t>зу желтый</t>
  </si>
  <si>
    <t>зу синий</t>
  </si>
  <si>
    <t>зу зеленый</t>
  </si>
  <si>
    <t>зу кр.кирпичн</t>
  </si>
  <si>
    <t>зу коричневый</t>
  </si>
  <si>
    <t>зу тем.коричн</t>
  </si>
  <si>
    <t>зу кр.дерево</t>
  </si>
  <si>
    <t>зу орех</t>
  </si>
  <si>
    <t>зу вишня</t>
  </si>
  <si>
    <t>зпр8 дуб</t>
  </si>
  <si>
    <t>зпр8 бук</t>
  </si>
  <si>
    <t>зпр8 сосна</t>
  </si>
  <si>
    <t>зпр8 махагон</t>
  </si>
  <si>
    <t>зпр8 белый</t>
  </si>
  <si>
    <t>зпр8 серый</t>
  </si>
  <si>
    <t>зпр8 св.серый</t>
  </si>
  <si>
    <t>зпр8 тем.серый</t>
  </si>
  <si>
    <t>зпр8 св.бежев</t>
  </si>
  <si>
    <t>зпр8 тем.бежев</t>
  </si>
  <si>
    <t>зпр8 бордо</t>
  </si>
  <si>
    <t>зпр8 черный</t>
  </si>
  <si>
    <t>зпр8 охра</t>
  </si>
  <si>
    <t>зпр8 желтый</t>
  </si>
  <si>
    <t>зпр8 синий</t>
  </si>
  <si>
    <t>зпр8 зеленый</t>
  </si>
  <si>
    <t>зпр8 кр.кирпич</t>
  </si>
  <si>
    <t>зпр8 коричнев</t>
  </si>
  <si>
    <t>зпр8 тем.корич</t>
  </si>
  <si>
    <t>зпр8 кр.дерево</t>
  </si>
  <si>
    <t>зпр8 орех</t>
  </si>
  <si>
    <t>зпр8 вишня</t>
  </si>
  <si>
    <t>зпр10 дуб</t>
  </si>
  <si>
    <t>зпр10 бук</t>
  </si>
  <si>
    <t>зпр10 сосна</t>
  </si>
  <si>
    <t>зпр10 махагон</t>
  </si>
  <si>
    <t>зпр10 белый</t>
  </si>
  <si>
    <t>зпр10 серый</t>
  </si>
  <si>
    <t>зпр10 св.серый</t>
  </si>
  <si>
    <t>зпр10 тем.сер</t>
  </si>
  <si>
    <t>зпр10 бежевый</t>
  </si>
  <si>
    <t>зпр10 св.бежев</t>
  </si>
  <si>
    <t>зпр10 тем.беж</t>
  </si>
  <si>
    <t>зпр10 бордо</t>
  </si>
  <si>
    <t>зпр10 черный</t>
  </si>
  <si>
    <t>зпр10 охра</t>
  </si>
  <si>
    <t>зпр10 желтый</t>
  </si>
  <si>
    <t>зпр10 синий</t>
  </si>
  <si>
    <t>зпр10 зеленый</t>
  </si>
  <si>
    <t>зпр10 кр.кирпич</t>
  </si>
  <si>
    <t>зпр10 коричнев</t>
  </si>
  <si>
    <t>зпр10 тем.корич</t>
  </si>
  <si>
    <t>зпр10 кр.дерево</t>
  </si>
  <si>
    <t>зпр10 орех</t>
  </si>
  <si>
    <t>зпр10 вишня</t>
  </si>
  <si>
    <t>зпр12 дуб</t>
  </si>
  <si>
    <t>зпр12 бук</t>
  </si>
  <si>
    <t>зпр12 сосна</t>
  </si>
  <si>
    <t>зпр12 махагон</t>
  </si>
  <si>
    <t>зпр12 белый</t>
  </si>
  <si>
    <t>зпр12 серый</t>
  </si>
  <si>
    <t>зпр12 св.серый</t>
  </si>
  <si>
    <t>зпр12 тем.сер</t>
  </si>
  <si>
    <t>зпр12 бежевый</t>
  </si>
  <si>
    <t>зпр12 св.бежев</t>
  </si>
  <si>
    <t>зпр12 тем.беж</t>
  </si>
  <si>
    <t>зпр12 бордо</t>
  </si>
  <si>
    <t>зпр12 черный</t>
  </si>
  <si>
    <t>зпр12 охра</t>
  </si>
  <si>
    <t>зпр12 желтый</t>
  </si>
  <si>
    <t>зпр12 синий</t>
  </si>
  <si>
    <t>зпр12 зеленый</t>
  </si>
  <si>
    <t>зпр12 кр.кирпич</t>
  </si>
  <si>
    <t>зпр12 коричнев</t>
  </si>
  <si>
    <t>зпр12 тем.корич</t>
  </si>
  <si>
    <t>зпр12 кр.дерево</t>
  </si>
  <si>
    <t>зпр12 орех</t>
  </si>
  <si>
    <t>зпр12 вишня</t>
  </si>
  <si>
    <t>зпр14 дуб</t>
  </si>
  <si>
    <t>зпр14 бук</t>
  </si>
  <si>
    <t>зпр14 сосна</t>
  </si>
  <si>
    <t>зпр14 махагон</t>
  </si>
  <si>
    <t>зпр14 белый</t>
  </si>
  <si>
    <t>зпр14 серый</t>
  </si>
  <si>
    <t>зпр14 св.серый</t>
  </si>
  <si>
    <t>зпр14 тем.сер</t>
  </si>
  <si>
    <t>зпр14 бежев</t>
  </si>
  <si>
    <t>зпр14 св.бежев</t>
  </si>
  <si>
    <t>зпр14 тем.беж</t>
  </si>
  <si>
    <t>зпр14 бордо</t>
  </si>
  <si>
    <t>зпр14 черный</t>
  </si>
  <si>
    <t>зпр14 охра</t>
  </si>
  <si>
    <t>зпр14 желтый</t>
  </si>
  <si>
    <t>зпр14 синий</t>
  </si>
  <si>
    <t>зпр14 зеленый</t>
  </si>
  <si>
    <t>зпр14 кр.кирпич</t>
  </si>
  <si>
    <t>зпр14 коричнев</t>
  </si>
  <si>
    <t>зпр14 тем.корич</t>
  </si>
  <si>
    <t>зпр14 кр.дерево</t>
  </si>
  <si>
    <t>зпр14 орех</t>
  </si>
  <si>
    <t>зпр14 вишня</t>
  </si>
  <si>
    <t>зпр16 дуб</t>
  </si>
  <si>
    <t>зпр16 бук</t>
  </si>
  <si>
    <t>зпр16 сосна</t>
  </si>
  <si>
    <t>зпр16 махагон</t>
  </si>
  <si>
    <t>зпр16 белый</t>
  </si>
  <si>
    <t>зпр16 серый</t>
  </si>
  <si>
    <t>зпр16 св.серый</t>
  </si>
  <si>
    <t>зпр16 тем.сер</t>
  </si>
  <si>
    <t>зпр16 бежевый</t>
  </si>
  <si>
    <t>зпр16 св.беж</t>
  </si>
  <si>
    <t>зпр16 тем.беж</t>
  </si>
  <si>
    <t>зпр16 бордо</t>
  </si>
  <si>
    <t>зпр16 черный</t>
  </si>
  <si>
    <t>зпр16 охра</t>
  </si>
  <si>
    <t>зпр16 желтый</t>
  </si>
  <si>
    <t>зпр16 синий</t>
  </si>
  <si>
    <t>зпр16 зеленый</t>
  </si>
  <si>
    <t>зпр16 кр.кирпич</t>
  </si>
  <si>
    <t>зпр16 коричн</t>
  </si>
  <si>
    <t>зпр16 тем.корич</t>
  </si>
  <si>
    <t>зпр16 кр.дерево</t>
  </si>
  <si>
    <t>зпр16 орех</t>
  </si>
  <si>
    <t>зпр16 вишня</t>
  </si>
  <si>
    <t>4.0</t>
  </si>
  <si>
    <t>5.0</t>
  </si>
  <si>
    <t>2.0</t>
  </si>
  <si>
    <t>зк зеленый</t>
  </si>
  <si>
    <t>зк серый</t>
  </si>
  <si>
    <t>зк бордо</t>
  </si>
  <si>
    <t>зк черный</t>
  </si>
  <si>
    <t>зк хаки</t>
  </si>
  <si>
    <t>сг1685</t>
  </si>
  <si>
    <t>сг16130</t>
  </si>
  <si>
    <t>аш8110</t>
  </si>
  <si>
    <t>аш10120</t>
  </si>
  <si>
    <t>аш10130</t>
  </si>
  <si>
    <t>аш10150</t>
  </si>
  <si>
    <t>аш10180</t>
  </si>
  <si>
    <t>аш12160</t>
  </si>
  <si>
    <t>аш12190</t>
  </si>
  <si>
    <t>аш12220</t>
  </si>
  <si>
    <t>аш16190</t>
  </si>
  <si>
    <t>аш16220</t>
  </si>
  <si>
    <t>аш20260</t>
  </si>
  <si>
    <t>аш24300</t>
  </si>
  <si>
    <t>аш30380</t>
  </si>
  <si>
    <t>Лента упаковочная неперфорированная</t>
  </si>
  <si>
    <t>REHAU  150</t>
  </si>
  <si>
    <t xml:space="preserve">               Подвес   прямой</t>
  </si>
  <si>
    <t>Толщина</t>
  </si>
  <si>
    <t>пф12055</t>
  </si>
  <si>
    <t>пф17055</t>
  </si>
  <si>
    <t>пф20055</t>
  </si>
  <si>
    <t>пф20075</t>
  </si>
  <si>
    <t>пф25055</t>
  </si>
  <si>
    <t>пф25075</t>
  </si>
  <si>
    <t>1.0</t>
  </si>
  <si>
    <t>пв12055</t>
  </si>
  <si>
    <t>пв12075</t>
  </si>
  <si>
    <t>пв17055</t>
  </si>
  <si>
    <t>пв17075</t>
  </si>
  <si>
    <t>пт2055</t>
  </si>
  <si>
    <t>кур4030</t>
  </si>
  <si>
    <t>кур50200</t>
  </si>
  <si>
    <t>кур50300</t>
  </si>
  <si>
    <t>фаст</t>
  </si>
  <si>
    <t>2,5 мм, покрытие - цинк 7 мкн, уменьшенное сверло</t>
  </si>
  <si>
    <t>2,5 мм, покрытие - цинк 7 мкн, усиленное сверло</t>
  </si>
  <si>
    <t>Кровельный саморез, головка D 8мм, с шайбой EPDM 2,5 мм,</t>
  </si>
  <si>
    <t>сверло  РТ5  15-16 мм,  покрытие - цинк Тайвань</t>
  </si>
  <si>
    <t xml:space="preserve">           6,3/5,5х130</t>
  </si>
  <si>
    <t xml:space="preserve">           6,3/5,5х160</t>
  </si>
  <si>
    <t xml:space="preserve">           6,3/5,5х175</t>
  </si>
  <si>
    <t>Пр. 5,8</t>
  </si>
  <si>
    <t>вц655</t>
  </si>
  <si>
    <t>вц6100</t>
  </si>
  <si>
    <t>ВАША  СКИДКА</t>
  </si>
  <si>
    <t xml:space="preserve"> 8 (495) 755 - 85 - 64 многоканальный</t>
  </si>
  <si>
    <t>14x120</t>
  </si>
  <si>
    <t>14x150</t>
  </si>
  <si>
    <t>16х360</t>
  </si>
  <si>
    <t>12х135</t>
  </si>
  <si>
    <t>8x80</t>
  </si>
  <si>
    <t>8x100</t>
  </si>
  <si>
    <t>12x400</t>
  </si>
  <si>
    <t>16x400</t>
  </si>
  <si>
    <t>4х55</t>
  </si>
  <si>
    <t>4х65</t>
  </si>
  <si>
    <t>5х75</t>
  </si>
  <si>
    <t>6х75</t>
  </si>
  <si>
    <t>6х85</t>
  </si>
  <si>
    <t>5х8</t>
  </si>
  <si>
    <t>4x8</t>
  </si>
  <si>
    <t>4x10</t>
  </si>
  <si>
    <t>4x12</t>
  </si>
  <si>
    <t>4x16</t>
  </si>
  <si>
    <t>4x20</t>
  </si>
  <si>
    <t>4x22</t>
  </si>
  <si>
    <t>4x25</t>
  </si>
  <si>
    <t>4x30</t>
  </si>
  <si>
    <t>4x35</t>
  </si>
  <si>
    <t>4x40</t>
  </si>
  <si>
    <t>4x50</t>
  </si>
  <si>
    <t>4x60</t>
  </si>
  <si>
    <t>5x10</t>
  </si>
  <si>
    <t>5x16</t>
  </si>
  <si>
    <t>5x20</t>
  </si>
  <si>
    <t>5x25</t>
  </si>
  <si>
    <t>5x30</t>
  </si>
  <si>
    <t>5x35</t>
  </si>
  <si>
    <t>5x40</t>
  </si>
  <si>
    <t>5x50</t>
  </si>
  <si>
    <t>5x60</t>
  </si>
  <si>
    <t>6x10</t>
  </si>
  <si>
    <t>6x16</t>
  </si>
  <si>
    <t>6x20</t>
  </si>
  <si>
    <t>6x25</t>
  </si>
  <si>
    <t>6x30</t>
  </si>
  <si>
    <t>6x40</t>
  </si>
  <si>
    <t>6x45</t>
  </si>
  <si>
    <t>6x50</t>
  </si>
  <si>
    <t>6x60</t>
  </si>
  <si>
    <t>К4</t>
  </si>
  <si>
    <t>20х0,5</t>
  </si>
  <si>
    <t>трубы</t>
  </si>
  <si>
    <t>15-19</t>
  </si>
  <si>
    <t>20-24</t>
  </si>
  <si>
    <t>20х1,00</t>
  </si>
  <si>
    <t>1,2 мм</t>
  </si>
  <si>
    <t>Корзина</t>
  </si>
  <si>
    <t>бд15</t>
  </si>
  <si>
    <t>бд20</t>
  </si>
  <si>
    <t>бд25</t>
  </si>
  <si>
    <t>бд30</t>
  </si>
  <si>
    <t>бд40</t>
  </si>
  <si>
    <t>бд50</t>
  </si>
  <si>
    <t>вл6</t>
  </si>
  <si>
    <t>вл8</t>
  </si>
  <si>
    <t>вл10</t>
  </si>
  <si>
    <t>вл6ф</t>
  </si>
  <si>
    <t>вл8ф</t>
  </si>
  <si>
    <t>вл10ф</t>
  </si>
  <si>
    <t>кс3</t>
  </si>
  <si>
    <t>кс4</t>
  </si>
  <si>
    <t>кс5</t>
  </si>
  <si>
    <t>кс6</t>
  </si>
  <si>
    <t>кс7</t>
  </si>
  <si>
    <t>кс8</t>
  </si>
  <si>
    <t>кр1</t>
  </si>
  <si>
    <t>ар872</t>
  </si>
  <si>
    <t>ар892</t>
  </si>
  <si>
    <t>ар8112</t>
  </si>
  <si>
    <t>ар8132</t>
  </si>
  <si>
    <t xml:space="preserve">      РЫМ - ГАЙКА   DIN 582</t>
  </si>
  <si>
    <t>БЛОК   ДВОЙНОЙ</t>
  </si>
  <si>
    <t xml:space="preserve">    ВЕРТЛЮГ  КОЛЬЦО - КОЛЬЦО</t>
  </si>
  <si>
    <t>КРЮЧОК  S - ОБРАЗНЫЙ</t>
  </si>
  <si>
    <t>зк3</t>
  </si>
  <si>
    <t>зк5</t>
  </si>
  <si>
    <t>зк6</t>
  </si>
  <si>
    <t>зк8</t>
  </si>
  <si>
    <t>зк10</t>
  </si>
  <si>
    <t>зк12</t>
  </si>
  <si>
    <t>зк14</t>
  </si>
  <si>
    <t>зк16</t>
  </si>
  <si>
    <t>зк20</t>
  </si>
  <si>
    <t>зк22</t>
  </si>
  <si>
    <t>зк24</t>
  </si>
  <si>
    <t>зк30</t>
  </si>
  <si>
    <t>зк32</t>
  </si>
  <si>
    <t>7х50</t>
  </si>
  <si>
    <t>10х280</t>
  </si>
  <si>
    <t>8х130</t>
  </si>
  <si>
    <t>8х170</t>
  </si>
  <si>
    <t>8х55</t>
  </si>
  <si>
    <t>12х20</t>
  </si>
  <si>
    <t>12х25</t>
  </si>
  <si>
    <t>12х55</t>
  </si>
  <si>
    <t>14х30</t>
  </si>
  <si>
    <t>16х55</t>
  </si>
  <si>
    <t>20х55</t>
  </si>
  <si>
    <t>24х50</t>
  </si>
  <si>
    <t>24х140</t>
  </si>
  <si>
    <t>24х160</t>
  </si>
  <si>
    <t>4,8х40</t>
  </si>
  <si>
    <t>8х95</t>
  </si>
  <si>
    <t>20х130</t>
  </si>
  <si>
    <t>12х360</t>
  </si>
  <si>
    <t>7 мм</t>
  </si>
  <si>
    <t>ткк5ф</t>
  </si>
  <si>
    <t>ткк6ф</t>
  </si>
  <si>
    <t>ткк8ф</t>
  </si>
  <si>
    <t>ст5</t>
  </si>
  <si>
    <t>ст6</t>
  </si>
  <si>
    <t>ст8</t>
  </si>
  <si>
    <t>ст10</t>
  </si>
  <si>
    <t>ст12</t>
  </si>
  <si>
    <t>ст16</t>
  </si>
  <si>
    <t>ст20</t>
  </si>
  <si>
    <t>ст22</t>
  </si>
  <si>
    <t>ст25</t>
  </si>
  <si>
    <t>ст5ф</t>
  </si>
  <si>
    <t>ст6ф</t>
  </si>
  <si>
    <t>ст8ф</t>
  </si>
  <si>
    <t>ст10ф</t>
  </si>
  <si>
    <t>ст12ф</t>
  </si>
  <si>
    <t>кск3</t>
  </si>
  <si>
    <t>кск4</t>
  </si>
  <si>
    <t>кск5</t>
  </si>
  <si>
    <t>кск6</t>
  </si>
  <si>
    <t>кск8</t>
  </si>
  <si>
    <t>кск10</t>
  </si>
  <si>
    <t>кск12</t>
  </si>
  <si>
    <t>кск13</t>
  </si>
  <si>
    <t>кск14</t>
  </si>
  <si>
    <t>кск16</t>
  </si>
  <si>
    <t>кск3ф</t>
  </si>
  <si>
    <t>кск4ф</t>
  </si>
  <si>
    <t>кск5ф</t>
  </si>
  <si>
    <t>кск6ф</t>
  </si>
  <si>
    <t>кск8ф</t>
  </si>
  <si>
    <t>кск10ф</t>
  </si>
  <si>
    <t>кск12ф</t>
  </si>
  <si>
    <t>кск13ф</t>
  </si>
  <si>
    <t>кск14ф</t>
  </si>
  <si>
    <t>кск16ф</t>
  </si>
  <si>
    <t>кв3,5</t>
  </si>
  <si>
    <t>кв4</t>
  </si>
  <si>
    <t>кв5</t>
  </si>
  <si>
    <t>кв6</t>
  </si>
  <si>
    <t>кв7</t>
  </si>
  <si>
    <t>кв8</t>
  </si>
  <si>
    <t>кв9</t>
  </si>
  <si>
    <t>кв10</t>
  </si>
  <si>
    <t>кв11</t>
  </si>
  <si>
    <t>кв12</t>
  </si>
  <si>
    <t>кв3,5ф</t>
  </si>
  <si>
    <t>кв4ф</t>
  </si>
  <si>
    <t>кв5ф</t>
  </si>
  <si>
    <t>кв6ф</t>
  </si>
  <si>
    <t>кв7ф</t>
  </si>
  <si>
    <t>кв8ф</t>
  </si>
  <si>
    <t>кв9ф</t>
  </si>
  <si>
    <t>кв10ф</t>
  </si>
  <si>
    <t>кв11ф</t>
  </si>
  <si>
    <t>кв12ф</t>
  </si>
  <si>
    <t>кпо4</t>
  </si>
  <si>
    <t>кпо5</t>
  </si>
  <si>
    <t>кпо6</t>
  </si>
  <si>
    <t>кпо7</t>
  </si>
  <si>
    <t>кпо8</t>
  </si>
  <si>
    <t>кпо9</t>
  </si>
  <si>
    <t>кпо10</t>
  </si>
  <si>
    <t>кпо11</t>
  </si>
  <si>
    <t>кпо12</t>
  </si>
  <si>
    <t>кпо13</t>
  </si>
  <si>
    <t>кпо14</t>
  </si>
  <si>
    <t>кпо15</t>
  </si>
  <si>
    <t>кпо4ф</t>
  </si>
  <si>
    <t>кпо5ф</t>
  </si>
  <si>
    <t>кпо6ф</t>
  </si>
  <si>
    <t>кпо7ф</t>
  </si>
  <si>
    <t>кпо8ф</t>
  </si>
  <si>
    <t>кпо9ф</t>
  </si>
  <si>
    <t>кпо10ф</t>
  </si>
  <si>
    <t>кпо11ф</t>
  </si>
  <si>
    <t>кпо12ф</t>
  </si>
  <si>
    <t>кпо13ф</t>
  </si>
  <si>
    <t>кпф6</t>
  </si>
  <si>
    <t>кпф7</t>
  </si>
  <si>
    <t>кпф8</t>
  </si>
  <si>
    <t>кпф9</t>
  </si>
  <si>
    <t>кпф10</t>
  </si>
  <si>
    <t>кпф11</t>
  </si>
  <si>
    <t xml:space="preserve">                 Дюбель   монтажный</t>
  </si>
  <si>
    <t>упак  кг.</t>
  </si>
  <si>
    <t>упак  кг</t>
  </si>
  <si>
    <t xml:space="preserve">                           Анкерная     техника</t>
  </si>
  <si>
    <t xml:space="preserve">                       Анкер   рамный</t>
  </si>
  <si>
    <t xml:space="preserve">    Шуруп по бетону   "Нагель"</t>
  </si>
  <si>
    <t xml:space="preserve">             Анкерный  болт  с  гайкой</t>
  </si>
  <si>
    <t xml:space="preserve">                   Анкер   клиновой</t>
  </si>
  <si>
    <t xml:space="preserve">          Анкерный  болт  болтом</t>
  </si>
  <si>
    <t xml:space="preserve">                     Анкер   забивной</t>
  </si>
  <si>
    <t xml:space="preserve">                         Цанга   латунная</t>
  </si>
  <si>
    <t xml:space="preserve">                       Анкер - клин</t>
  </si>
  <si>
    <t xml:space="preserve">                         Анкер  потолочный  с  ушком</t>
  </si>
  <si>
    <t xml:space="preserve">                           Анкерный  болт  с  костылём</t>
  </si>
  <si>
    <t xml:space="preserve">                           Анкерный  болт  с  крюком</t>
  </si>
  <si>
    <t xml:space="preserve">                         Анкерный  болт  с  кольцом</t>
  </si>
  <si>
    <t xml:space="preserve">                Анкер  двойного  распирания</t>
  </si>
  <si>
    <t xml:space="preserve">               Дюбель  "Дрива"  металлическая</t>
  </si>
  <si>
    <t xml:space="preserve">           тип  "А",   тип  "Е"</t>
  </si>
  <si>
    <t xml:space="preserve">                        Кровельные     саморезы</t>
  </si>
  <si>
    <t>Таблица  цветов  по  RAL</t>
  </si>
  <si>
    <t>покрытие - цинк</t>
  </si>
  <si>
    <t>№пп</t>
  </si>
  <si>
    <t>Упак</t>
  </si>
  <si>
    <t>Заказ, шт.</t>
  </si>
  <si>
    <t>Сумма</t>
  </si>
  <si>
    <t>пшо16ф</t>
  </si>
  <si>
    <t>пшо19ф</t>
  </si>
  <si>
    <t>пшо25ф</t>
  </si>
  <si>
    <t>пшо32ф</t>
  </si>
  <si>
    <t>пшо38ф</t>
  </si>
  <si>
    <t>пшо41ф</t>
  </si>
  <si>
    <t>пшо51ф</t>
  </si>
  <si>
    <t>пшо57ф</t>
  </si>
  <si>
    <t>пшо76ф</t>
  </si>
  <si>
    <t>пшс13</t>
  </si>
  <si>
    <t>пшс14</t>
  </si>
  <si>
    <t>пшс16</t>
  </si>
  <si>
    <t>пшс19</t>
  </si>
  <si>
    <t>пшс25</t>
  </si>
  <si>
    <t>пшс32</t>
  </si>
  <si>
    <t>пшс41</t>
  </si>
  <si>
    <t>пшс51</t>
  </si>
  <si>
    <t>пшс57</t>
  </si>
  <si>
    <t>пшс76</t>
  </si>
  <si>
    <t>пшс13ф</t>
  </si>
  <si>
    <t>пшс14ф</t>
  </si>
  <si>
    <t>пшс16ф</t>
  </si>
  <si>
    <t>пшс19ф</t>
  </si>
  <si>
    <t>пшс25ф</t>
  </si>
  <si>
    <t>пшс32ф</t>
  </si>
  <si>
    <t>пшс41ф</t>
  </si>
  <si>
    <t>пшс51ф</t>
  </si>
  <si>
    <t>пшс57ф</t>
  </si>
  <si>
    <t>пшс76ф</t>
  </si>
  <si>
    <t>пшо131014</t>
  </si>
  <si>
    <t>пшо161018</t>
  </si>
  <si>
    <t>пшо193003</t>
  </si>
  <si>
    <t>пшо253005</t>
  </si>
  <si>
    <t>пшо323009</t>
  </si>
  <si>
    <t>пшс131014</t>
  </si>
  <si>
    <t>пшс161018</t>
  </si>
  <si>
    <t>пшс193003</t>
  </si>
  <si>
    <t>пшс253005</t>
  </si>
  <si>
    <t>пшс323009</t>
  </si>
  <si>
    <t>кчо95</t>
  </si>
  <si>
    <t>кчо11</t>
  </si>
  <si>
    <t>кчо95ф</t>
  </si>
  <si>
    <t>кчо11ф</t>
  </si>
  <si>
    <t>кцо95</t>
  </si>
  <si>
    <t>кцо11</t>
  </si>
  <si>
    <t>кцо95ф</t>
  </si>
  <si>
    <t>кцо11ф</t>
  </si>
  <si>
    <t>кчс95</t>
  </si>
  <si>
    <t>кчс95ф</t>
  </si>
  <si>
    <t>кцс95</t>
  </si>
  <si>
    <t>7,6х540</t>
  </si>
  <si>
    <t>2,5х100</t>
  </si>
  <si>
    <t>жкб25100</t>
  </si>
  <si>
    <t>жкб25203</t>
  </si>
  <si>
    <t>жкб33150</t>
  </si>
  <si>
    <t>жкб36200</t>
  </si>
  <si>
    <t>жкб36302</t>
  </si>
  <si>
    <t>жкб36370</t>
  </si>
  <si>
    <t>жкб48200</t>
  </si>
  <si>
    <t>жкб48290</t>
  </si>
  <si>
    <t>жкб48370</t>
  </si>
  <si>
    <t>жкб48385</t>
  </si>
  <si>
    <t>жкб48428</t>
  </si>
  <si>
    <t>жкб48500</t>
  </si>
  <si>
    <t>жкб76292</t>
  </si>
  <si>
    <t>7,6х450</t>
  </si>
  <si>
    <t>жкб76450</t>
  </si>
  <si>
    <t>жкч25100</t>
  </si>
  <si>
    <t>жкч25203</t>
  </si>
  <si>
    <t>жкч33150</t>
  </si>
  <si>
    <t>жкч36200</t>
  </si>
  <si>
    <t>жкч36302</t>
  </si>
  <si>
    <t>жкч36370</t>
  </si>
  <si>
    <t>жкч48200</t>
  </si>
  <si>
    <t>жкч48290</t>
  </si>
  <si>
    <t>жкч48370</t>
  </si>
  <si>
    <t>жкч48385</t>
  </si>
  <si>
    <t>жкч48428</t>
  </si>
  <si>
    <t>жкч48500</t>
  </si>
  <si>
    <t>жкч76292</t>
  </si>
  <si>
    <t>жкч76450</t>
  </si>
  <si>
    <t>жкч76540</t>
  </si>
  <si>
    <t>жкб76540</t>
  </si>
  <si>
    <t>бп2050</t>
  </si>
  <si>
    <t>бп2055</t>
  </si>
  <si>
    <t>бп2060</t>
  </si>
  <si>
    <t>бп2070</t>
  </si>
  <si>
    <t>бп2080</t>
  </si>
  <si>
    <t>бп2090</t>
  </si>
  <si>
    <t>бп20100</t>
  </si>
  <si>
    <t>бп20120</t>
  </si>
  <si>
    <t>бп20140</t>
  </si>
  <si>
    <t>бп20160</t>
  </si>
  <si>
    <t>бп20180</t>
  </si>
  <si>
    <t>бп20200</t>
  </si>
  <si>
    <t>бп2450</t>
  </si>
  <si>
    <t>бп2460</t>
  </si>
  <si>
    <t>бп2470</t>
  </si>
  <si>
    <t>бп2480</t>
  </si>
  <si>
    <t>бп2490</t>
  </si>
  <si>
    <t>бп24100</t>
  </si>
  <si>
    <t>бп24120</t>
  </si>
  <si>
    <t>бп24140</t>
  </si>
  <si>
    <t>бп24160</t>
  </si>
  <si>
    <t>бп616ф</t>
  </si>
  <si>
    <t>бп620ф</t>
  </si>
  <si>
    <t>бп625ф</t>
  </si>
  <si>
    <t>бп630ф</t>
  </si>
  <si>
    <t>бп635ф</t>
  </si>
  <si>
    <t>бп640ф</t>
  </si>
  <si>
    <t>бп645ф</t>
  </si>
  <si>
    <t>бп650ф</t>
  </si>
  <si>
    <t>бп660ф</t>
  </si>
  <si>
    <t>бп670ф</t>
  </si>
  <si>
    <t>бп680ф</t>
  </si>
  <si>
    <t>бп690ф</t>
  </si>
  <si>
    <t>бп6100ф</t>
  </si>
  <si>
    <t>бп6120ф</t>
  </si>
  <si>
    <t>бп6140ф</t>
  </si>
  <si>
    <t>бп6150ф</t>
  </si>
  <si>
    <t>бп816ф</t>
  </si>
  <si>
    <t>бп820ф</t>
  </si>
  <si>
    <t>бп825ф</t>
  </si>
  <si>
    <t>бп830ф</t>
  </si>
  <si>
    <t>бп835ф</t>
  </si>
  <si>
    <t>бп840ф</t>
  </si>
  <si>
    <t>бп845ф</t>
  </si>
  <si>
    <t>бп850ф</t>
  </si>
  <si>
    <t>бп860ф</t>
  </si>
  <si>
    <t>бп870ф</t>
  </si>
  <si>
    <t>бп880ф</t>
  </si>
  <si>
    <t>бп890ф</t>
  </si>
  <si>
    <t>бп8100ф</t>
  </si>
  <si>
    <t>бп8120ф</t>
  </si>
  <si>
    <t>бп8140ф</t>
  </si>
  <si>
    <t>О Г Л А В Л Е Н И Е</t>
  </si>
  <si>
    <t>Выберите  интересующий  Вас  раздел</t>
  </si>
  <si>
    <t>Крепёж  KENNER</t>
  </si>
  <si>
    <t>Перфорированный  крепёж</t>
  </si>
  <si>
    <t>бм1030ф</t>
  </si>
  <si>
    <t>бм1035ф</t>
  </si>
  <si>
    <t>бм1040ф</t>
  </si>
  <si>
    <t>бм1050ф</t>
  </si>
  <si>
    <t>бм1060ф</t>
  </si>
  <si>
    <t>бм1070ф</t>
  </si>
  <si>
    <t>бм1080ф</t>
  </si>
  <si>
    <t>бм1090ф</t>
  </si>
  <si>
    <t>бм10100ф</t>
  </si>
  <si>
    <t>бм10120ф</t>
  </si>
  <si>
    <t>бм10140ф</t>
  </si>
  <si>
    <t>вп46</t>
  </si>
  <si>
    <t>вп48</t>
  </si>
  <si>
    <t>вп410</t>
  </si>
  <si>
    <t>вп412</t>
  </si>
  <si>
    <t>вп415</t>
  </si>
  <si>
    <t>вп416</t>
  </si>
  <si>
    <t>пшо191014</t>
  </si>
  <si>
    <t>пшо191015</t>
  </si>
  <si>
    <t>пшо191018</t>
  </si>
  <si>
    <t>пшо193005</t>
  </si>
  <si>
    <t>пшо193009</t>
  </si>
  <si>
    <t>пшо193011</t>
  </si>
  <si>
    <t>пшо195002</t>
  </si>
  <si>
    <t>пшо195005</t>
  </si>
  <si>
    <t>пшо195010</t>
  </si>
  <si>
    <t>пшо195021</t>
  </si>
  <si>
    <t>пшо196002</t>
  </si>
  <si>
    <t>пшо196005</t>
  </si>
  <si>
    <t>пшо197004</t>
  </si>
  <si>
    <t>пшо198017</t>
  </si>
  <si>
    <t>пшо198019</t>
  </si>
  <si>
    <t>пшо199003</t>
  </si>
  <si>
    <t>пшо251014</t>
  </si>
  <si>
    <t>пшо251015</t>
  </si>
  <si>
    <t>пшо251018</t>
  </si>
  <si>
    <t>пшо253003</t>
  </si>
  <si>
    <t>пшо253009</t>
  </si>
  <si>
    <t>пшо253011</t>
  </si>
  <si>
    <t>пшо255002</t>
  </si>
  <si>
    <t>пшо255005</t>
  </si>
  <si>
    <t>пшо255010</t>
  </si>
  <si>
    <t>пшо255021</t>
  </si>
  <si>
    <t>пшо256002</t>
  </si>
  <si>
    <t>пшо256005</t>
  </si>
  <si>
    <t>пшо257004</t>
  </si>
  <si>
    <t>пшо258017</t>
  </si>
  <si>
    <t>пшо258019</t>
  </si>
  <si>
    <t>пшо259003</t>
  </si>
  <si>
    <t>пшо321014</t>
  </si>
  <si>
    <t>пшо321015</t>
  </si>
  <si>
    <t>пшо321018</t>
  </si>
  <si>
    <t>пшо323003</t>
  </si>
  <si>
    <t>пшо323005</t>
  </si>
  <si>
    <t>пшо323011</t>
  </si>
  <si>
    <t>пшо325002</t>
  </si>
  <si>
    <t>пшо325005</t>
  </si>
  <si>
    <t>пшо325010</t>
  </si>
  <si>
    <t>пшо325021</t>
  </si>
  <si>
    <t>пшо326002</t>
  </si>
  <si>
    <t>пшо326005</t>
  </si>
  <si>
    <t>пшо327004</t>
  </si>
  <si>
    <t>пшо328017</t>
  </si>
  <si>
    <t>пшо328019</t>
  </si>
  <si>
    <t>пшо329003</t>
  </si>
  <si>
    <t>пшс131015</t>
  </si>
  <si>
    <t>пшс131018</t>
  </si>
  <si>
    <t>пшс133003</t>
  </si>
  <si>
    <t>пшс133005</t>
  </si>
  <si>
    <t>пшс133009</t>
  </si>
  <si>
    <t>пшс133011</t>
  </si>
  <si>
    <t>пшс135002</t>
  </si>
  <si>
    <t>пшс135005</t>
  </si>
  <si>
    <t>пшс135010</t>
  </si>
  <si>
    <t>пшс135021</t>
  </si>
  <si>
    <t>пшс136002</t>
  </si>
  <si>
    <t>пшс136005</t>
  </si>
  <si>
    <t>пшс137004</t>
  </si>
  <si>
    <t>пшс138017</t>
  </si>
  <si>
    <t>пшс138019</t>
  </si>
  <si>
    <t>пшс139003</t>
  </si>
  <si>
    <t>Анкерная  шпилька  AS</t>
  </si>
  <si>
    <t xml:space="preserve">     Шуруп с шестигранной головой</t>
  </si>
  <si>
    <t>Дюбель универсальный с бортиком,</t>
  </si>
  <si>
    <t xml:space="preserve">         нейлон</t>
  </si>
  <si>
    <t>Цвет - чёрный</t>
  </si>
  <si>
    <t xml:space="preserve">  Дюбель для строительных лесов, нейлон</t>
  </si>
  <si>
    <t xml:space="preserve">  Перфорированная  тарная  лента</t>
  </si>
  <si>
    <t>Крепёжный  уголок  2 мм</t>
  </si>
  <si>
    <t>Крепёжный  уголок  усиленный  2 мм</t>
  </si>
  <si>
    <t xml:space="preserve">   Крепёжный  уголок  усиленный  2,5 мм</t>
  </si>
  <si>
    <t>псб19</t>
  </si>
  <si>
    <t>псб27</t>
  </si>
  <si>
    <t>псч19</t>
  </si>
  <si>
    <t>псч27</t>
  </si>
  <si>
    <t>пшб16</t>
  </si>
  <si>
    <t>пшч16</t>
  </si>
  <si>
    <t>дх85</t>
  </si>
  <si>
    <t>дх105</t>
  </si>
  <si>
    <t>дх126</t>
  </si>
  <si>
    <t>дх146</t>
  </si>
  <si>
    <t>дпх6</t>
  </si>
  <si>
    <t>кб5</t>
  </si>
  <si>
    <t>кб6</t>
  </si>
  <si>
    <t>кб9</t>
  </si>
  <si>
    <t>кб12</t>
  </si>
  <si>
    <t>кб16</t>
  </si>
  <si>
    <t>кб20</t>
  </si>
  <si>
    <t>кч5</t>
  </si>
  <si>
    <t>кч6</t>
  </si>
  <si>
    <t>кч9</t>
  </si>
  <si>
    <t>шг5</t>
  </si>
  <si>
    <t>шг6</t>
  </si>
  <si>
    <t>шг8</t>
  </si>
  <si>
    <t>шг10</t>
  </si>
  <si>
    <t>шг12</t>
  </si>
  <si>
    <t>шг14</t>
  </si>
  <si>
    <t>шг16</t>
  </si>
  <si>
    <t>шг20</t>
  </si>
  <si>
    <t>шг24</t>
  </si>
  <si>
    <t>шг4ф</t>
  </si>
  <si>
    <t>шг5ф</t>
  </si>
  <si>
    <t>шг6ф</t>
  </si>
  <si>
    <t>шг8ф</t>
  </si>
  <si>
    <t>шг10ф</t>
  </si>
  <si>
    <t>шг12ф</t>
  </si>
  <si>
    <t>шг14ф</t>
  </si>
  <si>
    <t>шг16ф</t>
  </si>
  <si>
    <t>шг20ф</t>
  </si>
  <si>
    <t>шг24ф</t>
  </si>
  <si>
    <t>бп616</t>
  </si>
  <si>
    <t>бп620</t>
  </si>
  <si>
    <t>бп625</t>
  </si>
  <si>
    <t>бп630</t>
  </si>
  <si>
    <t>бп635</t>
  </si>
  <si>
    <t>бп640</t>
  </si>
  <si>
    <t>бп645</t>
  </si>
  <si>
    <t>бп650</t>
  </si>
  <si>
    <t>бп660</t>
  </si>
  <si>
    <t>бп670</t>
  </si>
  <si>
    <t>бп680</t>
  </si>
  <si>
    <t>бп690</t>
  </si>
  <si>
    <t>бп6100</t>
  </si>
  <si>
    <t>бп6120</t>
  </si>
  <si>
    <t>бп6140</t>
  </si>
  <si>
    <t>бп6150</t>
  </si>
  <si>
    <t>бп816</t>
  </si>
  <si>
    <t>бп820</t>
  </si>
  <si>
    <t>бп825</t>
  </si>
  <si>
    <t>бп830</t>
  </si>
  <si>
    <t>бп835</t>
  </si>
  <si>
    <t>бп840</t>
  </si>
  <si>
    <t>бп845</t>
  </si>
  <si>
    <t>бп850</t>
  </si>
  <si>
    <t>бп855</t>
  </si>
  <si>
    <t>бп860</t>
  </si>
  <si>
    <t>бп870</t>
  </si>
  <si>
    <t>бп880</t>
  </si>
  <si>
    <t>бп890</t>
  </si>
  <si>
    <t>бп8100</t>
  </si>
  <si>
    <t>бп8120</t>
  </si>
  <si>
    <t>бп8140</t>
  </si>
  <si>
    <t>бп8160</t>
  </si>
  <si>
    <t>бп8180</t>
  </si>
  <si>
    <t>бп8200</t>
  </si>
  <si>
    <t>бп1020</t>
  </si>
  <si>
    <t>бп1025</t>
  </si>
  <si>
    <t>бп1030</t>
  </si>
  <si>
    <t>бп1035</t>
  </si>
  <si>
    <t>бп1040</t>
  </si>
  <si>
    <t>бп1045</t>
  </si>
  <si>
    <t>бп1050</t>
  </si>
  <si>
    <t>бп1060</t>
  </si>
  <si>
    <t>бд2520ф</t>
  </si>
  <si>
    <t>бд2525ф</t>
  </si>
  <si>
    <t>бд310ф</t>
  </si>
  <si>
    <t>бд312ф</t>
  </si>
  <si>
    <t>бд316ф</t>
  </si>
  <si>
    <t>бд320ф</t>
  </si>
  <si>
    <t>бд325ф</t>
  </si>
  <si>
    <t>бд330ф</t>
  </si>
  <si>
    <t>бд335ф</t>
  </si>
  <si>
    <t>бд340ф</t>
  </si>
  <si>
    <t>бд345ф</t>
  </si>
  <si>
    <t>бд350ф</t>
  </si>
  <si>
    <t>бд3512ф</t>
  </si>
  <si>
    <t>бд3516ф</t>
  </si>
  <si>
    <t>бд3520ф</t>
  </si>
  <si>
    <t>бд3525ф</t>
  </si>
  <si>
    <t>бд3530ф</t>
  </si>
  <si>
    <t>бд3535ф</t>
  </si>
  <si>
    <t>бд3540ф</t>
  </si>
  <si>
    <t>бд3545ф</t>
  </si>
  <si>
    <t>бд3550ф</t>
  </si>
  <si>
    <t>бд412ф</t>
  </si>
  <si>
    <t>бд416ф</t>
  </si>
  <si>
    <t>бд420ф</t>
  </si>
  <si>
    <t>бд425ф</t>
  </si>
  <si>
    <t>бд430ф</t>
  </si>
  <si>
    <t>бд435ф</t>
  </si>
  <si>
    <t>бд440ф</t>
  </si>
  <si>
    <t>бд445ф</t>
  </si>
  <si>
    <t>бд450ф</t>
  </si>
  <si>
    <t>бд460ф</t>
  </si>
  <si>
    <t>бд470ф</t>
  </si>
  <si>
    <t>бд4516ф</t>
  </si>
  <si>
    <t>бд4520ф</t>
  </si>
  <si>
    <t>бд4525ф</t>
  </si>
  <si>
    <t>бд4530ф</t>
  </si>
  <si>
    <t>бд4535ф</t>
  </si>
  <si>
    <t>бд4540ф</t>
  </si>
  <si>
    <t>бд4545ф</t>
  </si>
  <si>
    <t>бд4550ф</t>
  </si>
  <si>
    <t>бд4560ф</t>
  </si>
  <si>
    <t>бд4570ф</t>
  </si>
  <si>
    <t>бд4580ф</t>
  </si>
  <si>
    <t>бд520ф</t>
  </si>
  <si>
    <t>бд525ф</t>
  </si>
  <si>
    <t>бд530ф</t>
  </si>
  <si>
    <t>бд535ф</t>
  </si>
  <si>
    <t>бд540ф</t>
  </si>
  <si>
    <t>бд545ф</t>
  </si>
  <si>
    <t>бд550ф</t>
  </si>
  <si>
    <t>бд560ф</t>
  </si>
  <si>
    <t>бд570ф</t>
  </si>
  <si>
    <t>бд580ф</t>
  </si>
  <si>
    <t>бд590ф</t>
  </si>
  <si>
    <t>аг1097</t>
  </si>
  <si>
    <t>аг10125</t>
  </si>
  <si>
    <t>аг10130</t>
  </si>
  <si>
    <t>аг10150</t>
  </si>
  <si>
    <t>аг10180</t>
  </si>
  <si>
    <t>аг10200</t>
  </si>
  <si>
    <t>аг10250</t>
  </si>
  <si>
    <t>аг1260</t>
  </si>
  <si>
    <t>аг1275</t>
  </si>
  <si>
    <t>аг1299</t>
  </si>
  <si>
    <t>аг12120</t>
  </si>
  <si>
    <t>аг12129</t>
  </si>
  <si>
    <t>аг12150</t>
  </si>
  <si>
    <t>аг12180</t>
  </si>
  <si>
    <t>аг12200</t>
  </si>
  <si>
    <t>аг12250</t>
  </si>
  <si>
    <t>аг12280</t>
  </si>
  <si>
    <t>аг12300</t>
  </si>
  <si>
    <t>аг14100</t>
  </si>
  <si>
    <t>аг14120</t>
  </si>
  <si>
    <t>аг14150</t>
  </si>
  <si>
    <t>аг14200</t>
  </si>
  <si>
    <t>аг14250</t>
  </si>
  <si>
    <t>аг1665</t>
  </si>
  <si>
    <t>аг16111</t>
  </si>
  <si>
    <t>аг16147</t>
  </si>
  <si>
    <t>аг16180</t>
  </si>
  <si>
    <t>аг16220</t>
  </si>
  <si>
    <t>аг16250</t>
  </si>
  <si>
    <t>аг16300</t>
  </si>
  <si>
    <t>аг16360</t>
  </si>
  <si>
    <t>аг2075</t>
  </si>
  <si>
    <t>аг20107</t>
  </si>
  <si>
    <t>аг20151</t>
  </si>
  <si>
    <t>аг20200</t>
  </si>
  <si>
    <t>аг20250</t>
  </si>
  <si>
    <t>аг20300</t>
  </si>
  <si>
    <t>аг20350</t>
  </si>
  <si>
    <t>аг20400</t>
  </si>
  <si>
    <t>ак640</t>
  </si>
  <si>
    <t>ак655</t>
  </si>
  <si>
    <t>ак670</t>
  </si>
  <si>
    <t>ак695</t>
  </si>
  <si>
    <t>ак6115</t>
  </si>
  <si>
    <t>ак850</t>
  </si>
  <si>
    <t>ак880</t>
  </si>
  <si>
    <t>ак895</t>
  </si>
  <si>
    <t>ак8105</t>
  </si>
  <si>
    <t>ак8120</t>
  </si>
  <si>
    <t>ак1065</t>
  </si>
  <si>
    <t>ак1080</t>
  </si>
  <si>
    <t>ак1095</t>
  </si>
  <si>
    <t>ак10100</t>
  </si>
  <si>
    <t>ак10120</t>
  </si>
  <si>
    <t xml:space="preserve">  Дюбель рамный (фасадный) с бортом, без шурупа. </t>
  </si>
  <si>
    <t xml:space="preserve">        Нейлон</t>
  </si>
  <si>
    <t xml:space="preserve">     Дюбель рамный (фасадный) в потай, без шурупа.</t>
  </si>
  <si>
    <t xml:space="preserve">      Дюбель  для  газобетона</t>
  </si>
  <si>
    <t>(раскладной)</t>
  </si>
  <si>
    <t xml:space="preserve">    Фиксатор для арматуры "Стульчик",  универсальный</t>
  </si>
  <si>
    <t xml:space="preserve">  Площадка самоклеющаяся для кабельной стяжки.</t>
  </si>
  <si>
    <t>Цвет - белый</t>
  </si>
  <si>
    <t>Цвет - черный</t>
  </si>
  <si>
    <t xml:space="preserve">  Площадка под шуруп, для кабельной стяжки.</t>
  </si>
  <si>
    <t>Дюбель под кабельную стяжку (нейлон)</t>
  </si>
  <si>
    <t>ск4851</t>
  </si>
  <si>
    <t>ск4860</t>
  </si>
  <si>
    <t>ск4870</t>
  </si>
  <si>
    <t>ск4880</t>
  </si>
  <si>
    <t>ск5519</t>
  </si>
  <si>
    <t>ск5525</t>
  </si>
  <si>
    <t>ск5532</t>
  </si>
  <si>
    <t>зпс2 тем.корич</t>
  </si>
  <si>
    <t>зпс2 крас.дерев</t>
  </si>
  <si>
    <t>зпс2 орех</t>
  </si>
  <si>
    <t>зпс2 вишня</t>
  </si>
  <si>
    <t>зпр дуб</t>
  </si>
  <si>
    <t>зпр бук</t>
  </si>
  <si>
    <t>зпр сосна</t>
  </si>
  <si>
    <t>зпр махагон</t>
  </si>
  <si>
    <t>зпр белый</t>
  </si>
  <si>
    <t>зпр серый</t>
  </si>
  <si>
    <t>зпр св.серый</t>
  </si>
  <si>
    <t>зпр тем.серый</t>
  </si>
  <si>
    <t>зпр бежевый</t>
  </si>
  <si>
    <t>зпр тем.бежев</t>
  </si>
  <si>
    <t>зпр св.бежев</t>
  </si>
  <si>
    <t>зпр бордо</t>
  </si>
  <si>
    <t>зпр черный</t>
  </si>
  <si>
    <t>зпр охра</t>
  </si>
  <si>
    <t>зпр желтый</t>
  </si>
  <si>
    <t>зпр синий</t>
  </si>
  <si>
    <t>зпр зеленый</t>
  </si>
  <si>
    <t>зпр кр.кирпич</t>
  </si>
  <si>
    <t>зпр коричнев</t>
  </si>
  <si>
    <t>зпр тем.коричн</t>
  </si>
  <si>
    <t>зпр красн дер</t>
  </si>
  <si>
    <t>зпр орех</t>
  </si>
  <si>
    <t>зпр вишня</t>
  </si>
  <si>
    <t>зпк дуб</t>
  </si>
  <si>
    <t>зпк бук</t>
  </si>
  <si>
    <t>зпк сосна</t>
  </si>
  <si>
    <t>зпк махагон</t>
  </si>
  <si>
    <t>зпк белый</t>
  </si>
  <si>
    <t>зпк св.серый</t>
  </si>
  <si>
    <t>зпк тем.серый</t>
  </si>
  <si>
    <t>зпк бежевый</t>
  </si>
  <si>
    <t>зпк св.бежев</t>
  </si>
  <si>
    <t>зпк тем.бежев</t>
  </si>
  <si>
    <t>зпк бордо</t>
  </si>
  <si>
    <t>зпк черный</t>
  </si>
  <si>
    <t>зпк охра</t>
  </si>
  <si>
    <t>зпк желтый</t>
  </si>
  <si>
    <t>зпк синий</t>
  </si>
  <si>
    <t>зпк зеленый</t>
  </si>
  <si>
    <t>зпк кр.кирпичн</t>
  </si>
  <si>
    <t>зпк коричневый</t>
  </si>
  <si>
    <t>зпк тем.коричн</t>
  </si>
  <si>
    <t>зпк красное дер</t>
  </si>
  <si>
    <t>зпк орех</t>
  </si>
  <si>
    <t>зпк вишня</t>
  </si>
  <si>
    <t>зпс3 дуб</t>
  </si>
  <si>
    <t>зпс3 бук</t>
  </si>
  <si>
    <t>зпс3 сосна</t>
  </si>
  <si>
    <t>зпс3 махагон</t>
  </si>
  <si>
    <t>зпс3 белый</t>
  </si>
  <si>
    <t>зпс3 св.бежев</t>
  </si>
  <si>
    <t>зпс3 тем.бежев</t>
  </si>
  <si>
    <t>зпс3 бордо</t>
  </si>
  <si>
    <t>зпс3 черный</t>
  </si>
  <si>
    <t>зпс3 охра</t>
  </si>
  <si>
    <t>ск358019</t>
  </si>
  <si>
    <t>ск359003</t>
  </si>
  <si>
    <t>ск511014</t>
  </si>
  <si>
    <t>ск511015</t>
  </si>
  <si>
    <t>ск511018</t>
  </si>
  <si>
    <t>ск513005</t>
  </si>
  <si>
    <t>ск513009</t>
  </si>
  <si>
    <t>ск513011</t>
  </si>
  <si>
    <t>ск515002</t>
  </si>
  <si>
    <t>ск515005</t>
  </si>
  <si>
    <t>ск515010</t>
  </si>
  <si>
    <t>ск515021</t>
  </si>
  <si>
    <t>ск516002</t>
  </si>
  <si>
    <t>ск516005</t>
  </si>
  <si>
    <t>ск517004</t>
  </si>
  <si>
    <t>ск518017</t>
  </si>
  <si>
    <t>ск518019</t>
  </si>
  <si>
    <t>ск519003</t>
  </si>
  <si>
    <t>ск701014</t>
  </si>
  <si>
    <t>ск701015</t>
  </si>
  <si>
    <t>ск701018</t>
  </si>
  <si>
    <t>ск703003</t>
  </si>
  <si>
    <t>ск703009</t>
  </si>
  <si>
    <t>ск703011</t>
  </si>
  <si>
    <t>ск705002</t>
  </si>
  <si>
    <t>ск705005</t>
  </si>
  <si>
    <t>ск705010</t>
  </si>
  <si>
    <t>ск705021</t>
  </si>
  <si>
    <t>ск706002</t>
  </si>
  <si>
    <t>ск706005</t>
  </si>
  <si>
    <t>ск708004</t>
  </si>
  <si>
    <t>ск708017</t>
  </si>
  <si>
    <t>ск708019</t>
  </si>
  <si>
    <t>ск709003</t>
  </si>
  <si>
    <t>ск55191014</t>
  </si>
  <si>
    <t>ск55191015</t>
  </si>
  <si>
    <t>ск55191018</t>
  </si>
  <si>
    <t>ск55193003</t>
  </si>
  <si>
    <t>ск55193005</t>
  </si>
  <si>
    <t>ск55193011</t>
  </si>
  <si>
    <t>ск55195002</t>
  </si>
  <si>
    <t>ск55195005</t>
  </si>
  <si>
    <t>ск55195010</t>
  </si>
  <si>
    <t>ск55195021</t>
  </si>
  <si>
    <t>ск55196002</t>
  </si>
  <si>
    <t>ск55196005</t>
  </si>
  <si>
    <t>ск55197004</t>
  </si>
  <si>
    <t>ск55198017</t>
  </si>
  <si>
    <t>ск55198019</t>
  </si>
  <si>
    <t>ск55199003</t>
  </si>
  <si>
    <t>ск55251014</t>
  </si>
  <si>
    <t>ск55251015</t>
  </si>
  <si>
    <t>ск55251018</t>
  </si>
  <si>
    <t>ск55253003</t>
  </si>
  <si>
    <t>ск55253005</t>
  </si>
  <si>
    <t>ск55253009</t>
  </si>
  <si>
    <t>ск55255002</t>
  </si>
  <si>
    <t>ск55255005</t>
  </si>
  <si>
    <t>ск55255010</t>
  </si>
  <si>
    <t>ск55255021</t>
  </si>
  <si>
    <t>ск55256002</t>
  </si>
  <si>
    <t>ск55256005</t>
  </si>
  <si>
    <t>ск55257004</t>
  </si>
  <si>
    <t>ск55258017</t>
  </si>
  <si>
    <t>ск55258019</t>
  </si>
  <si>
    <t>ск55259003</t>
  </si>
  <si>
    <t>ск291015ф</t>
  </si>
  <si>
    <t>ск291018ф</t>
  </si>
  <si>
    <t>ск293003ф</t>
  </si>
  <si>
    <t>ск293005ф</t>
  </si>
  <si>
    <t>ск293009ф</t>
  </si>
  <si>
    <t>ск293011ф</t>
  </si>
  <si>
    <t>ск295002ф</t>
  </si>
  <si>
    <t>ск295005ф</t>
  </si>
  <si>
    <t>ск295010ф</t>
  </si>
  <si>
    <t>ск295021ф</t>
  </si>
  <si>
    <t>ск296002ф</t>
  </si>
  <si>
    <t>ск296005ф</t>
  </si>
  <si>
    <t>ск297004ф</t>
  </si>
  <si>
    <t>ск298017ф</t>
  </si>
  <si>
    <t>ск298019ф</t>
  </si>
  <si>
    <t>ск299003ф</t>
  </si>
  <si>
    <t>ск351014ф</t>
  </si>
  <si>
    <t>ск351018ф</t>
  </si>
  <si>
    <t>ск353003ф</t>
  </si>
  <si>
    <t>ск353005ф</t>
  </si>
  <si>
    <t>ск353009ф</t>
  </si>
  <si>
    <t>ск353011ф</t>
  </si>
  <si>
    <t>ск355002ф</t>
  </si>
  <si>
    <t>ск355005ф</t>
  </si>
  <si>
    <t>ск355010ф</t>
  </si>
  <si>
    <t>ск355021ф</t>
  </si>
  <si>
    <t>ск356002ф</t>
  </si>
  <si>
    <t>ск511014ф</t>
  </si>
  <si>
    <t>ск511018ф</t>
  </si>
  <si>
    <t>ск513005ф</t>
  </si>
  <si>
    <t>ск513009ф</t>
  </si>
  <si>
    <t>ск513011ф</t>
  </si>
  <si>
    <t>ск515002ф</t>
  </si>
  <si>
    <t>ск515005ф</t>
  </si>
  <si>
    <t>ск515010ф</t>
  </si>
  <si>
    <t>ск515021ф</t>
  </si>
  <si>
    <t>ск516002ф</t>
  </si>
  <si>
    <t>ск517004ф</t>
  </si>
  <si>
    <t>ск518017ф</t>
  </si>
  <si>
    <t>ск518019ф</t>
  </si>
  <si>
    <t>ск519003ф</t>
  </si>
  <si>
    <t>ск701014ф</t>
  </si>
  <si>
    <t>ск701015ф</t>
  </si>
  <si>
    <t>ск701018ф</t>
  </si>
  <si>
    <t>ск703003ф</t>
  </si>
  <si>
    <t>ск703005ф</t>
  </si>
  <si>
    <t>ск703009ф</t>
  </si>
  <si>
    <t>ск703011ф</t>
  </si>
  <si>
    <t>ск705002ф</t>
  </si>
  <si>
    <t>ск705005ф</t>
  </si>
  <si>
    <t>ск705010ф</t>
  </si>
  <si>
    <t>ск705021ф</t>
  </si>
  <si>
    <t>ск706002ф</t>
  </si>
  <si>
    <t>ск706005ф</t>
  </si>
  <si>
    <t>ск707004ф</t>
  </si>
  <si>
    <t>ск708017ф</t>
  </si>
  <si>
    <t>ск708019ф</t>
  </si>
  <si>
    <t>ск709003ф</t>
  </si>
  <si>
    <t>ск55191014ф</t>
  </si>
  <si>
    <t>ск55191015ф</t>
  </si>
  <si>
    <t>ск55191018ф</t>
  </si>
  <si>
    <t>ск55193003ф</t>
  </si>
  <si>
    <t>ск55193005ф</t>
  </si>
  <si>
    <t>ск55193011ф</t>
  </si>
  <si>
    <t>ск55195002ф</t>
  </si>
  <si>
    <t>ск55195005ф</t>
  </si>
  <si>
    <t>ск55195010ф</t>
  </si>
  <si>
    <t>ск55195021ф</t>
  </si>
  <si>
    <t>ск55196002ф</t>
  </si>
  <si>
    <t>ск55196005ф</t>
  </si>
  <si>
    <t>ск55197004ф</t>
  </si>
  <si>
    <t>ск55198017ф</t>
  </si>
  <si>
    <t>ск55198019ф</t>
  </si>
  <si>
    <t>ск55199003ф</t>
  </si>
  <si>
    <t>ск55251014ф</t>
  </si>
  <si>
    <t>ск55251015ф</t>
  </si>
  <si>
    <t>ск55251018ф</t>
  </si>
  <si>
    <t>ск55253003ф</t>
  </si>
  <si>
    <t>ск55253005ф</t>
  </si>
  <si>
    <t>ск55253009ф</t>
  </si>
  <si>
    <t>ск55255002ф</t>
  </si>
  <si>
    <t>ск55255005ф</t>
  </si>
  <si>
    <t>ск55255010ф</t>
  </si>
  <si>
    <t>ск55255021ф</t>
  </si>
  <si>
    <t>ск55256002ф</t>
  </si>
  <si>
    <t>ск55256005ф</t>
  </si>
  <si>
    <t>ск55257004ф</t>
  </si>
  <si>
    <t>ск55258017ф</t>
  </si>
  <si>
    <t>ск55258019ф</t>
  </si>
  <si>
    <t>ск55259003ф</t>
  </si>
  <si>
    <t>шр4</t>
  </si>
  <si>
    <t>шр5</t>
  </si>
  <si>
    <t>шр6</t>
  </si>
  <si>
    <t>шр8</t>
  </si>
  <si>
    <t>шр10</t>
  </si>
  <si>
    <t>шр12</t>
  </si>
  <si>
    <t>шр14</t>
  </si>
  <si>
    <t>шр16</t>
  </si>
  <si>
    <t>шр18</t>
  </si>
  <si>
    <t>шр20</t>
  </si>
  <si>
    <t>шр24</t>
  </si>
  <si>
    <t>шр30</t>
  </si>
  <si>
    <t>шр36</t>
  </si>
  <si>
    <t>шр52</t>
  </si>
  <si>
    <t>шр62</t>
  </si>
  <si>
    <t>шр82</t>
  </si>
  <si>
    <t>шр102</t>
  </si>
  <si>
    <t>шр122</t>
  </si>
  <si>
    <t>шр142</t>
  </si>
  <si>
    <t>шр162</t>
  </si>
  <si>
    <t>шр202</t>
  </si>
  <si>
    <t>шр242</t>
  </si>
  <si>
    <t>шр302</t>
  </si>
  <si>
    <t>кр6100</t>
  </si>
  <si>
    <t>кр6150</t>
  </si>
  <si>
    <t>кр6200</t>
  </si>
  <si>
    <t>кр8160</t>
  </si>
  <si>
    <t>кр8210</t>
  </si>
  <si>
    <t>кр8250</t>
  </si>
  <si>
    <t>кр8300</t>
  </si>
  <si>
    <t>кр10210</t>
  </si>
  <si>
    <t>кр10250</t>
  </si>
  <si>
    <t>кр10300</t>
  </si>
  <si>
    <t>кр10400</t>
  </si>
  <si>
    <t>ко6100</t>
  </si>
  <si>
    <t>ко6150</t>
  </si>
  <si>
    <t>ко6200</t>
  </si>
  <si>
    <t>ко8160</t>
  </si>
  <si>
    <t>ко8210</t>
  </si>
  <si>
    <t>ко8250</t>
  </si>
  <si>
    <t>ко8300</t>
  </si>
  <si>
    <t>ко10210</t>
  </si>
  <si>
    <t>ко10250</t>
  </si>
  <si>
    <t>ко10300</t>
  </si>
  <si>
    <t>ко10400</t>
  </si>
  <si>
    <t>бд460</t>
  </si>
  <si>
    <t>бд470</t>
  </si>
  <si>
    <t>бд4516</t>
  </si>
  <si>
    <t>бд4520</t>
  </si>
  <si>
    <t>бд4525</t>
  </si>
  <si>
    <t>бд4530</t>
  </si>
  <si>
    <t>бд4535</t>
  </si>
  <si>
    <t>бд4540</t>
  </si>
  <si>
    <t>бд4545</t>
  </si>
  <si>
    <t>бд4550</t>
  </si>
  <si>
    <t>бд4560</t>
  </si>
  <si>
    <t>бд4570</t>
  </si>
  <si>
    <t>бд4580</t>
  </si>
  <si>
    <t>бд520</t>
  </si>
  <si>
    <t>бд525</t>
  </si>
  <si>
    <t>бд530</t>
  </si>
  <si>
    <t>бд535</t>
  </si>
  <si>
    <t>бд540</t>
  </si>
  <si>
    <t>бд545</t>
  </si>
  <si>
    <t>бд550</t>
  </si>
  <si>
    <t>бд560</t>
  </si>
  <si>
    <t>бд570</t>
  </si>
  <si>
    <t>бд580</t>
  </si>
  <si>
    <t>бд590</t>
  </si>
  <si>
    <t>бд5100</t>
  </si>
  <si>
    <t>бд5120</t>
  </si>
  <si>
    <t>бд640</t>
  </si>
  <si>
    <t>бд645</t>
  </si>
  <si>
    <t>бд650</t>
  </si>
  <si>
    <t>бд660</t>
  </si>
  <si>
    <t>бд670</t>
  </si>
  <si>
    <t>бд680</t>
  </si>
  <si>
    <t>бд690</t>
  </si>
  <si>
    <t>бд6100</t>
  </si>
  <si>
    <t>бд6110</t>
  </si>
  <si>
    <t>бд6120</t>
  </si>
  <si>
    <t>бд6130</t>
  </si>
  <si>
    <t>бд6140</t>
  </si>
  <si>
    <t>бд6150</t>
  </si>
  <si>
    <t>бд6160</t>
  </si>
  <si>
    <t>бд6180</t>
  </si>
  <si>
    <t>бд6200</t>
  </si>
  <si>
    <t>бд2510ф</t>
  </si>
  <si>
    <t>бд2512ф</t>
  </si>
  <si>
    <t>бд2516ф</t>
  </si>
  <si>
    <t>вп640ф</t>
  </si>
  <si>
    <t>вп645ф</t>
  </si>
  <si>
    <t>вп650ф</t>
  </si>
  <si>
    <t>вп655ф</t>
  </si>
  <si>
    <t>вп660ф</t>
  </si>
  <si>
    <t>вп665ф</t>
  </si>
  <si>
    <t>вп670ф</t>
  </si>
  <si>
    <t>вп675ф</t>
  </si>
  <si>
    <t>вп680ф</t>
  </si>
  <si>
    <t>вп685ф</t>
  </si>
  <si>
    <t>вп690ф</t>
  </si>
  <si>
    <t>вп6100ф</t>
  </si>
  <si>
    <t>вп816ф</t>
  </si>
  <si>
    <t>вп820ф</t>
  </si>
  <si>
    <t>вп825ф</t>
  </si>
  <si>
    <t>вп830ф</t>
  </si>
  <si>
    <t>вп835ф</t>
  </si>
  <si>
    <t>вп840ф</t>
  </si>
  <si>
    <t>вп850ф</t>
  </si>
  <si>
    <t>вп860ф</t>
  </si>
  <si>
    <t>вп870ф</t>
  </si>
  <si>
    <t>вп880ф</t>
  </si>
  <si>
    <t>вп890ф</t>
  </si>
  <si>
    <t>вп8100ф</t>
  </si>
  <si>
    <t>вц48</t>
  </si>
  <si>
    <t>вц410</t>
  </si>
  <si>
    <t>вц412</t>
  </si>
  <si>
    <t>вц416</t>
  </si>
  <si>
    <t>вц420</t>
  </si>
  <si>
    <t>вц425</t>
  </si>
  <si>
    <t>вц430</t>
  </si>
  <si>
    <t>вц435</t>
  </si>
  <si>
    <t>вц440</t>
  </si>
  <si>
    <t>вц450</t>
  </si>
  <si>
    <t>вц460</t>
  </si>
  <si>
    <t>вц470</t>
  </si>
  <si>
    <t>вц58</t>
  </si>
  <si>
    <t>вц510</t>
  </si>
  <si>
    <t>вц512</t>
  </si>
  <si>
    <t>вц516</t>
  </si>
  <si>
    <t>вц520</t>
  </si>
  <si>
    <t>вц525</t>
  </si>
  <si>
    <t>вц530</t>
  </si>
  <si>
    <t>вц535</t>
  </si>
  <si>
    <t>вц540</t>
  </si>
  <si>
    <t>вц550</t>
  </si>
  <si>
    <t>вц560</t>
  </si>
  <si>
    <t>вц570</t>
  </si>
  <si>
    <t>вц580</t>
  </si>
  <si>
    <t>вц590</t>
  </si>
  <si>
    <t>вц610</t>
  </si>
  <si>
    <t>вц612</t>
  </si>
  <si>
    <t>вц616</t>
  </si>
  <si>
    <t>вц620</t>
  </si>
  <si>
    <t>вц625</t>
  </si>
  <si>
    <t>вц630</t>
  </si>
  <si>
    <t>вц635</t>
  </si>
  <si>
    <t>вц640</t>
  </si>
  <si>
    <t>вц650</t>
  </si>
  <si>
    <t>вц660</t>
  </si>
  <si>
    <t>вц670</t>
  </si>
  <si>
    <t>вц680</t>
  </si>
  <si>
    <t>вц690</t>
  </si>
  <si>
    <t>вц816</t>
  </si>
  <si>
    <t>вц820</t>
  </si>
  <si>
    <t xml:space="preserve">                    Перфорированный     крепёж</t>
  </si>
  <si>
    <t xml:space="preserve">           6,3/5,5х75</t>
  </si>
  <si>
    <t xml:space="preserve">           6,3/5,5х120</t>
  </si>
  <si>
    <t>ссп120</t>
  </si>
  <si>
    <t>дл14100</t>
  </si>
  <si>
    <t>от 500 000 рублей</t>
  </si>
  <si>
    <t>Для пересчёта скидки в прайсе, поставьте Вашу скидку.</t>
  </si>
  <si>
    <t>пшс38ф</t>
  </si>
  <si>
    <t>ак665</t>
  </si>
  <si>
    <t>вц1025</t>
  </si>
  <si>
    <t>К</t>
  </si>
  <si>
    <t>спч3550</t>
  </si>
  <si>
    <t>жд630</t>
  </si>
  <si>
    <t>жд630ф</t>
  </si>
  <si>
    <t>бд630</t>
  </si>
  <si>
    <t>бд516</t>
  </si>
  <si>
    <t>г6110</t>
  </si>
  <si>
    <t>г8110</t>
  </si>
  <si>
    <t>г840ф</t>
  </si>
  <si>
    <t>г12150</t>
  </si>
  <si>
    <t>бп1016ф</t>
  </si>
  <si>
    <t>вц310ф</t>
  </si>
  <si>
    <t>вц312ф</t>
  </si>
  <si>
    <t>вц46ф</t>
  </si>
  <si>
    <t>вц414ф</t>
  </si>
  <si>
    <t>вц445ф</t>
  </si>
  <si>
    <t>вц480ф</t>
  </si>
  <si>
    <t>вц514ф</t>
  </si>
  <si>
    <t>вц545ф</t>
  </si>
  <si>
    <t>вц614ф</t>
  </si>
  <si>
    <t>вц645ф</t>
  </si>
  <si>
    <t>вц655ф</t>
  </si>
  <si>
    <t>вц6100ф</t>
  </si>
  <si>
    <t>вц845ф</t>
  </si>
  <si>
    <t>вм445ф</t>
  </si>
  <si>
    <t>вм612ф</t>
  </si>
  <si>
    <t>акр840</t>
  </si>
  <si>
    <t>акр1050</t>
  </si>
  <si>
    <t>ако840</t>
  </si>
  <si>
    <t>ако12140</t>
  </si>
  <si>
    <t>спч45ф</t>
  </si>
  <si>
    <t>спч60ф</t>
  </si>
  <si>
    <t>спч66ф</t>
  </si>
  <si>
    <t>спч75ф</t>
  </si>
  <si>
    <t>шк330м</t>
  </si>
  <si>
    <t>шк340м</t>
  </si>
  <si>
    <t>шк440м</t>
  </si>
  <si>
    <t>шк460м</t>
  </si>
  <si>
    <t>шк470м</t>
  </si>
  <si>
    <t>шк550м</t>
  </si>
  <si>
    <t>шк560м</t>
  </si>
  <si>
    <t>шк570м</t>
  </si>
  <si>
    <t>шк580м</t>
  </si>
  <si>
    <t>шк660м</t>
  </si>
  <si>
    <t>шк680м</t>
  </si>
  <si>
    <t>шк690м</t>
  </si>
  <si>
    <t>шк6100м</t>
  </si>
  <si>
    <t>шк6120м</t>
  </si>
  <si>
    <t>шк850м</t>
  </si>
  <si>
    <t>шк880м</t>
  </si>
  <si>
    <t>шк8100м</t>
  </si>
  <si>
    <t>шк8120м</t>
  </si>
  <si>
    <t>шк8140м</t>
  </si>
  <si>
    <t>шк8160м</t>
  </si>
  <si>
    <t>шгк330м</t>
  </si>
  <si>
    <t>шгк340м</t>
  </si>
  <si>
    <t>шгк440м</t>
  </si>
  <si>
    <t>шгк450м</t>
  </si>
  <si>
    <t>шгк460м</t>
  </si>
  <si>
    <t>шгк470м</t>
  </si>
  <si>
    <t>шгк550м</t>
  </si>
  <si>
    <t>шгк560м</t>
  </si>
  <si>
    <t>шгк570м</t>
  </si>
  <si>
    <t>шгк580м</t>
  </si>
  <si>
    <t>шгк660м</t>
  </si>
  <si>
    <t>шгк680м</t>
  </si>
  <si>
    <t>шгк690м</t>
  </si>
  <si>
    <t>шгк6100м</t>
  </si>
  <si>
    <t>шгк6120м</t>
  </si>
  <si>
    <t>шгк880м</t>
  </si>
  <si>
    <t>шгк8100м</t>
  </si>
  <si>
    <t>шгк8120м</t>
  </si>
  <si>
    <t>шгк8140м</t>
  </si>
  <si>
    <t>шгк8160м</t>
  </si>
  <si>
    <t>шп330м</t>
  </si>
  <si>
    <t>шп340м</t>
  </si>
  <si>
    <t>шп440м</t>
  </si>
  <si>
    <t>шп450м</t>
  </si>
  <si>
    <t>шп460м</t>
  </si>
  <si>
    <t>шп470м</t>
  </si>
  <si>
    <t>шп550м</t>
  </si>
  <si>
    <t>шп560м</t>
  </si>
  <si>
    <t>шп570м</t>
  </si>
  <si>
    <t>шп580м</t>
  </si>
  <si>
    <t>шп660м</t>
  </si>
  <si>
    <t>шп680м</t>
  </si>
  <si>
    <t>шп690м</t>
  </si>
  <si>
    <t>шп860м</t>
  </si>
  <si>
    <t>шп880м</t>
  </si>
  <si>
    <t>шп8100м</t>
  </si>
  <si>
    <t>шп8120м</t>
  </si>
  <si>
    <t>шп8140м</t>
  </si>
  <si>
    <t>шп8160м</t>
  </si>
  <si>
    <t>ак16160</t>
  </si>
  <si>
    <t>ждп11048</t>
  </si>
  <si>
    <t xml:space="preserve">           6,3/5,5х235</t>
  </si>
  <si>
    <t xml:space="preserve">           6,3/5,5х285</t>
  </si>
  <si>
    <t>ссп235</t>
  </si>
  <si>
    <t>ссп285</t>
  </si>
  <si>
    <t xml:space="preserve">             Шайба плоская с   EPDM,</t>
  </si>
  <si>
    <t>29х14</t>
  </si>
  <si>
    <t>ар52</t>
  </si>
  <si>
    <t>ар72</t>
  </si>
  <si>
    <t>ар92</t>
  </si>
  <si>
    <t>ар112</t>
  </si>
  <si>
    <t>ар132</t>
  </si>
  <si>
    <t>ар152</t>
  </si>
  <si>
    <t>ар182</t>
  </si>
  <si>
    <t>ар202</t>
  </si>
  <si>
    <t>ск4829ф</t>
  </si>
  <si>
    <t>ск4835ф</t>
  </si>
  <si>
    <t>ск4838ф</t>
  </si>
  <si>
    <t>ск4851ф</t>
  </si>
  <si>
    <t>ск4860ф</t>
  </si>
  <si>
    <t>ск4870ф</t>
  </si>
  <si>
    <t>ск4880ф</t>
  </si>
  <si>
    <t>ск4819пт3</t>
  </si>
  <si>
    <t>ск4822пт3</t>
  </si>
  <si>
    <t>ск4825пт3</t>
  </si>
  <si>
    <t>ск4829пт3</t>
  </si>
  <si>
    <t>ск4832пт3</t>
  </si>
  <si>
    <t>ск4835пт3</t>
  </si>
  <si>
    <t>ск4840пт3</t>
  </si>
  <si>
    <t>сспк75</t>
  </si>
  <si>
    <t>сспк105</t>
  </si>
  <si>
    <t>сспк120</t>
  </si>
  <si>
    <t>сспк130</t>
  </si>
  <si>
    <t>сспк135</t>
  </si>
  <si>
    <t>сспк155</t>
  </si>
  <si>
    <t>сспк160</t>
  </si>
  <si>
    <t>сспк175</t>
  </si>
  <si>
    <t>сспк185</t>
  </si>
  <si>
    <t>зрш4</t>
  </si>
  <si>
    <t>зрш5</t>
  </si>
  <si>
    <t>зрш6</t>
  </si>
  <si>
    <t>зрш8</t>
  </si>
  <si>
    <t>зрш10</t>
  </si>
  <si>
    <t>гу2472</t>
  </si>
  <si>
    <t>бп1016</t>
  </si>
  <si>
    <t xml:space="preserve">    класс прочности 5.8</t>
  </si>
  <si>
    <t>класс прочности 8.8</t>
  </si>
  <si>
    <t>бп616пр</t>
  </si>
  <si>
    <t>бп620пр</t>
  </si>
  <si>
    <t>бп625пр</t>
  </si>
  <si>
    <t>бп630пр</t>
  </si>
  <si>
    <t>бп635пр</t>
  </si>
  <si>
    <t>бп640пр</t>
  </si>
  <si>
    <t>бп645пр</t>
  </si>
  <si>
    <t>бп650пр</t>
  </si>
  <si>
    <t>бп660пр</t>
  </si>
  <si>
    <t>бп670пр</t>
  </si>
  <si>
    <t>бп680пр</t>
  </si>
  <si>
    <t>бп690пр</t>
  </si>
  <si>
    <t>бп6100пр</t>
  </si>
  <si>
    <t>бп6120пр</t>
  </si>
  <si>
    <t>бп6140пр</t>
  </si>
  <si>
    <t>бп6150пр</t>
  </si>
  <si>
    <t>бп816пр</t>
  </si>
  <si>
    <t>бп820пр</t>
  </si>
  <si>
    <t>бп825пр</t>
  </si>
  <si>
    <t>бп830пр</t>
  </si>
  <si>
    <t>бп835пр</t>
  </si>
  <si>
    <t>бп840пр</t>
  </si>
  <si>
    <t>бп845пр</t>
  </si>
  <si>
    <t>бп850пр</t>
  </si>
  <si>
    <t>бп855пр</t>
  </si>
  <si>
    <t>бп860пр</t>
  </si>
  <si>
    <t>бп870пр</t>
  </si>
  <si>
    <t>бп880пр</t>
  </si>
  <si>
    <t>бп890пр</t>
  </si>
  <si>
    <t>бп8100пр</t>
  </si>
  <si>
    <t>бп8120пр</t>
  </si>
  <si>
    <t>бп8140пр</t>
  </si>
  <si>
    <t>бп8160пр</t>
  </si>
  <si>
    <t>бп8180пр</t>
  </si>
  <si>
    <t>бп8200пр</t>
  </si>
  <si>
    <t>бп1020пр</t>
  </si>
  <si>
    <t>бп1025пр</t>
  </si>
  <si>
    <t>бп1030пр</t>
  </si>
  <si>
    <t>бп1035пр</t>
  </si>
  <si>
    <t>бп1040пр</t>
  </si>
  <si>
    <t>бп1045пр</t>
  </si>
  <si>
    <t>бп1050пр</t>
  </si>
  <si>
    <t>бп1055пр</t>
  </si>
  <si>
    <t>бп1060пр</t>
  </si>
  <si>
    <t>бп1065пр</t>
  </si>
  <si>
    <t>бп1070пр</t>
  </si>
  <si>
    <t>бп1080пр</t>
  </si>
  <si>
    <t>бп1090пр</t>
  </si>
  <si>
    <t>бп10100пр</t>
  </si>
  <si>
    <t>бп10120пр</t>
  </si>
  <si>
    <t>бп10140пр</t>
  </si>
  <si>
    <t>бп10160пр</t>
  </si>
  <si>
    <t>бп10180пр</t>
  </si>
  <si>
    <t>бп10200пр</t>
  </si>
  <si>
    <t>бп1220пр</t>
  </si>
  <si>
    <t>бп1225пр</t>
  </si>
  <si>
    <t>бп1230пр</t>
  </si>
  <si>
    <t>бп1235пр</t>
  </si>
  <si>
    <t>бп1240пр</t>
  </si>
  <si>
    <t>бп1245пр</t>
  </si>
  <si>
    <t>бп1250пр</t>
  </si>
  <si>
    <t>бп1255пр</t>
  </si>
  <si>
    <t>бп1260пр</t>
  </si>
  <si>
    <t>бп1270пр</t>
  </si>
  <si>
    <t>бп1280пр</t>
  </si>
  <si>
    <t>бп1290пр</t>
  </si>
  <si>
    <t>бп12100пр</t>
  </si>
  <si>
    <t>бп12120пр</t>
  </si>
  <si>
    <t>бп12140пр</t>
  </si>
  <si>
    <t>бп12160пр</t>
  </si>
  <si>
    <t>бп12180пр</t>
  </si>
  <si>
    <t>бп12200пр</t>
  </si>
  <si>
    <t>шк450м</t>
  </si>
  <si>
    <t>ск5519ч</t>
  </si>
  <si>
    <t>ск5525ч</t>
  </si>
  <si>
    <t>ск4819ч</t>
  </si>
  <si>
    <t>ск4829ч</t>
  </si>
  <si>
    <t>ск4835ч</t>
  </si>
  <si>
    <t>ск4851ч</t>
  </si>
  <si>
    <t>ск4870ч</t>
  </si>
  <si>
    <t>ждп3532</t>
  </si>
  <si>
    <t>кчс1135</t>
  </si>
  <si>
    <t>кчс1135ф</t>
  </si>
  <si>
    <t>кцс1135</t>
  </si>
  <si>
    <t>спч50ф</t>
  </si>
  <si>
    <t>спц50</t>
  </si>
  <si>
    <t>кцс1135ф</t>
  </si>
  <si>
    <t>кп4100</t>
  </si>
  <si>
    <t>кп5100</t>
  </si>
  <si>
    <t>кп6100</t>
  </si>
  <si>
    <t>кп8100</t>
  </si>
  <si>
    <t>рб16ф</t>
  </si>
  <si>
    <t>рб20ф</t>
  </si>
  <si>
    <t>бо15ф</t>
  </si>
  <si>
    <t>бо20ф</t>
  </si>
  <si>
    <t>бо25ф</t>
  </si>
  <si>
    <t>бо30ф</t>
  </si>
  <si>
    <t>бо40ф</t>
  </si>
  <si>
    <t>бо50ф</t>
  </si>
  <si>
    <t>бо65ф</t>
  </si>
  <si>
    <t>бд15ф</t>
  </si>
  <si>
    <t>бд20ф</t>
  </si>
  <si>
    <t>бд25ф</t>
  </si>
  <si>
    <t>бд30ф</t>
  </si>
  <si>
    <t>бд40ф</t>
  </si>
  <si>
    <t>бд50ф</t>
  </si>
  <si>
    <t>ткк30</t>
  </si>
  <si>
    <t>кпо16</t>
  </si>
  <si>
    <t>тш бронза</t>
  </si>
  <si>
    <t>бронза</t>
  </si>
  <si>
    <t>тш янтарь</t>
  </si>
  <si>
    <t>янтарь</t>
  </si>
  <si>
    <t>дн12100п</t>
  </si>
  <si>
    <t>дн12120п</t>
  </si>
  <si>
    <t>дн12160п</t>
  </si>
  <si>
    <t>гд1060н</t>
  </si>
  <si>
    <t>фа15</t>
  </si>
  <si>
    <t>фа20</t>
  </si>
  <si>
    <t>фа25</t>
  </si>
  <si>
    <t>фа30</t>
  </si>
  <si>
    <t>фа35</t>
  </si>
  <si>
    <t>ду532Б</t>
  </si>
  <si>
    <t>ду637Б</t>
  </si>
  <si>
    <t>ду642Б</t>
  </si>
  <si>
    <t>ду652Б</t>
  </si>
  <si>
    <t>ду852Б</t>
  </si>
  <si>
    <t>ду872Б</t>
  </si>
  <si>
    <t>ду1061Б</t>
  </si>
  <si>
    <t>ду1271Б</t>
  </si>
  <si>
    <t>17-0110</t>
  </si>
  <si>
    <t>дх510</t>
  </si>
  <si>
    <t>дх1118</t>
  </si>
  <si>
    <t>дх1925</t>
  </si>
  <si>
    <t>дхч510</t>
  </si>
  <si>
    <t>дхч1118</t>
  </si>
  <si>
    <t>дхч1925</t>
  </si>
  <si>
    <t>дкк645</t>
  </si>
  <si>
    <t>кдкп15ф</t>
  </si>
  <si>
    <t>кдкп20ф</t>
  </si>
  <si>
    <t>кдкп25ф</t>
  </si>
  <si>
    <t>кдкп30ф</t>
  </si>
  <si>
    <t>кдкп40ф</t>
  </si>
  <si>
    <t>кдкп50ф</t>
  </si>
  <si>
    <t>зк тем.коричн</t>
  </si>
  <si>
    <t>Темно-коричневая</t>
  </si>
  <si>
    <t>кк белый</t>
  </si>
  <si>
    <t>кк св.бежевый</t>
  </si>
  <si>
    <t>зпс2 белый</t>
  </si>
  <si>
    <t>зпс3 желтая</t>
  </si>
  <si>
    <t>зпс3 красный кирпич</t>
  </si>
  <si>
    <t>зпс3 коричневый</t>
  </si>
  <si>
    <t>зпс3 красное дерево</t>
  </si>
  <si>
    <t>Московская область, Подольский р-он, дер. Коледино 1Вс3</t>
  </si>
  <si>
    <t>сспк205</t>
  </si>
  <si>
    <t>сспк240</t>
  </si>
  <si>
    <t>сспк280</t>
  </si>
  <si>
    <t>ск299005</t>
  </si>
  <si>
    <t>бд680ф</t>
  </si>
  <si>
    <t>ск352004</t>
  </si>
  <si>
    <t>ск55198004</t>
  </si>
  <si>
    <t>ск296020ф</t>
  </si>
  <si>
    <t>ск55192001ф</t>
  </si>
  <si>
    <t>цд16пр</t>
  </si>
  <si>
    <t>фа20-35</t>
  </si>
  <si>
    <t>20-35</t>
  </si>
  <si>
    <t>31-36</t>
  </si>
  <si>
    <t>38-44</t>
  </si>
  <si>
    <t>44-50</t>
  </si>
  <si>
    <t>59-65</t>
  </si>
  <si>
    <t>73-80</t>
  </si>
  <si>
    <t>87-90</t>
  </si>
  <si>
    <t>95-103</t>
  </si>
  <si>
    <t>108-114</t>
  </si>
  <si>
    <t>132-141</t>
  </si>
  <si>
    <t>159-168</t>
  </si>
  <si>
    <t>скбш4819ф</t>
  </si>
  <si>
    <t>скбш5519ф</t>
  </si>
  <si>
    <t>скбш5525ф</t>
  </si>
  <si>
    <t>скбш5532ф</t>
  </si>
  <si>
    <t>скбш5538ф</t>
  </si>
  <si>
    <t>скбш5551ф</t>
  </si>
  <si>
    <t>скбш6319ф</t>
  </si>
  <si>
    <t>скбш6325ф</t>
  </si>
  <si>
    <t>скбш6332ф</t>
  </si>
  <si>
    <t>скбш6338ф</t>
  </si>
  <si>
    <t>скбш6351</t>
  </si>
  <si>
    <t>скбш6351ф</t>
  </si>
  <si>
    <t>скд6376ф</t>
  </si>
  <si>
    <t>скд6364ф</t>
  </si>
  <si>
    <t>сбс3938ф</t>
  </si>
  <si>
    <t>чм8948ф</t>
  </si>
  <si>
    <t>сспк315</t>
  </si>
  <si>
    <t>сспк350</t>
  </si>
  <si>
    <t>пшоч14</t>
  </si>
  <si>
    <t>пшоч14ф</t>
  </si>
  <si>
    <t>аг6575</t>
  </si>
  <si>
    <t>6,5х75</t>
  </si>
  <si>
    <t>цл4</t>
  </si>
  <si>
    <t>цл14</t>
  </si>
  <si>
    <t>ск516020ф</t>
  </si>
  <si>
    <t>ск519016</t>
  </si>
  <si>
    <t>ск55198004ф</t>
  </si>
  <si>
    <t>м6х80</t>
  </si>
  <si>
    <t>вц38ф</t>
  </si>
  <si>
    <t>м26</t>
  </si>
  <si>
    <t>зк25</t>
  </si>
  <si>
    <t>зк26</t>
  </si>
  <si>
    <t>кс3ф</t>
  </si>
  <si>
    <t>кс4ф</t>
  </si>
  <si>
    <t>кс5ф</t>
  </si>
  <si>
    <t>кс6ф</t>
  </si>
  <si>
    <t>кс7ф</t>
  </si>
  <si>
    <t>кс8ф</t>
  </si>
  <si>
    <t>кра075</t>
  </si>
  <si>
    <t>кра1</t>
  </si>
  <si>
    <t>кр1ф</t>
  </si>
  <si>
    <t>кр16</t>
  </si>
  <si>
    <t>кр025ф</t>
  </si>
  <si>
    <t>кр05ф</t>
  </si>
  <si>
    <t>ош420ф</t>
  </si>
  <si>
    <t>ко680</t>
  </si>
  <si>
    <t>ЦЕНЫ УКАЗАНЫ В Рублях И ВКЛЮЧАЮТ НДС 20 %</t>
  </si>
  <si>
    <t>(499) 350-55-55 (многоканальный)</t>
  </si>
  <si>
    <t>пф201</t>
  </si>
  <si>
    <t>150х2,0</t>
  </si>
  <si>
    <t>кл4п100</t>
  </si>
  <si>
    <t>Свёрла по металлу    KENNER</t>
  </si>
  <si>
    <t>Свёрла по металлу   KENNER</t>
  </si>
  <si>
    <t>стандарт</t>
  </si>
  <si>
    <t>Цена в рублях со скидкой</t>
  </si>
  <si>
    <t>шт. в уп.</t>
  </si>
  <si>
    <t>смт1,5п</t>
  </si>
  <si>
    <t>Сверло по металлу HSS KENNER KENNER Profi, с Титановым покрытием 1,5мм (20 шт)</t>
  </si>
  <si>
    <t>смт2п</t>
  </si>
  <si>
    <t>Сверло по металлу HSS KENNER KENNER Profi, с Титановым покрытием 2,0мм (20 шт)</t>
  </si>
  <si>
    <t>смт2,5п</t>
  </si>
  <si>
    <t>Сверло по металлу HSS KENNER KENNER Profi, с Титановым покрытием 2,5мм (20 шт)</t>
  </si>
  <si>
    <t>смт3п</t>
  </si>
  <si>
    <t>Сверло по металлу HSS KENNER KENNER Profi, с Титановым покрытием 3,0мм (20 шт)</t>
  </si>
  <si>
    <t>смт3,2п</t>
  </si>
  <si>
    <t>Сверло по металлу HSS KENNER KENNER Profi, с Титановым покрытием 3,2мм (10 шт)</t>
  </si>
  <si>
    <t>смт4,0п</t>
  </si>
  <si>
    <t>Сверло по металлу HSS KENNER KENNER Profi, с Титановым покрытием 4,0мм (10 шт)</t>
  </si>
  <si>
    <t>смт4,5п</t>
  </si>
  <si>
    <t>смт5,0п</t>
  </si>
  <si>
    <t>Сверло по металлу HSS KENNER KENNER Profi, с Титановым покрытием 5,0мм (10 шт)</t>
  </si>
  <si>
    <t>смт6,0п</t>
  </si>
  <si>
    <t>Сверло по металлу HSS KENNER KENNER Profi, с Титановым покрытием 6,0мм (10 шт)</t>
  </si>
  <si>
    <t>смт7,0п</t>
  </si>
  <si>
    <t>Сверло по металлу HSS KENNER KENNER Profi, с Титановым покрытием 7,0мм (10 шт)</t>
  </si>
  <si>
    <t>смт8,0п</t>
  </si>
  <si>
    <t>Сверло по металлу HSS KENNER KENNER Profi, с Титановым покрытием 8,0мм (10 шт)</t>
  </si>
  <si>
    <t>смт9п</t>
  </si>
  <si>
    <t>Сверло по металлу HSS KENNER KENNER Profi, с Титановым покрытием 9,0мм (10 шт)</t>
  </si>
  <si>
    <t>Сверло по металлу HSS KENNER KENNER Profi, с Титановым покрытием 10,0мм (10 шт)</t>
  </si>
  <si>
    <t>Сверло по металлу HSS KENNER KENNER Profi, с Титановым покрытием 11,0мм (5 шт)</t>
  </si>
  <si>
    <t>Сверло по металлу HSS KENNER KENNER Profi, с Титановым покрытием 12,0мм (5 шт)</t>
  </si>
  <si>
    <t>Сверло по металлу HSS KENNER KENNER Profi, с Титановым покрытием 13,0мм (5 шт)</t>
  </si>
  <si>
    <t>Б У Р Ы     П О    Б Е Т О Н У     "KENNER"</t>
  </si>
  <si>
    <t>Самое лучшее соотношение цена и качество</t>
  </si>
  <si>
    <t>в бурах   SDS +    Master</t>
  </si>
  <si>
    <t>Буры   SDS - Plus  "KENNER Master"</t>
  </si>
  <si>
    <t>шт. в упак</t>
  </si>
  <si>
    <t>бр4110м</t>
  </si>
  <si>
    <t>Сверло-бур по бетону SDS+ 4х110 мм "Master" (1 шт)</t>
  </si>
  <si>
    <t>бр5110м</t>
  </si>
  <si>
    <t>Сверло-бур по бетону SDS+ 5х110 мм "Master" (1 шт)</t>
  </si>
  <si>
    <t>бр5160м</t>
  </si>
  <si>
    <t>Сверло-бур по бетону SDS+ 5х160 мм "Master" (1 шт)</t>
  </si>
  <si>
    <t>бр5210м</t>
  </si>
  <si>
    <t>Сверло-бур по бетону SDS+ 5х210 мм "Master" (1 шт)</t>
  </si>
  <si>
    <t>бр6110м</t>
  </si>
  <si>
    <t>Сверло-бур по бетону SDS+ 6х110 мм "Master" (1 шт)</t>
  </si>
  <si>
    <t>бр6160м</t>
  </si>
  <si>
    <t>Сверло-бур по бетону SDS+ 6х160 мм "Master" (1 шт)</t>
  </si>
  <si>
    <t>бр6210м</t>
  </si>
  <si>
    <t>Сверло-бур по бетону SDS+ 6х210 мм "Master" (1 шт)</t>
  </si>
  <si>
    <t>бр6260м</t>
  </si>
  <si>
    <t>Сверло-бур по бетону SDS+ 6х260 мм "Master" (1 шт)</t>
  </si>
  <si>
    <t>бр8110м</t>
  </si>
  <si>
    <t>Сверло-бур по бетону SDS+ 8х110 мм "Master" (1 шт)</t>
  </si>
  <si>
    <t>бр8160м</t>
  </si>
  <si>
    <t>Сверло-бур по бетону SDS+ 8х160 мм "Master" (1 шт)</t>
  </si>
  <si>
    <t>бр8210м</t>
  </si>
  <si>
    <t>Сверло-бур по бетону SDS+ 8х210 мм "Master" (1 шт)</t>
  </si>
  <si>
    <t>бр8260м</t>
  </si>
  <si>
    <t>Сверло-бур по бетону SDS+ 8х260 мм "Master" (1 шт)</t>
  </si>
  <si>
    <t>бр8310м</t>
  </si>
  <si>
    <t>Сверло-бур по бетону SDS+ 8х310 мм "Master" (1 шт)</t>
  </si>
  <si>
    <t>бр8350м</t>
  </si>
  <si>
    <t>Сверло-бур по бетону SDS+ 8х350 мм "Master" (1 шт)</t>
  </si>
  <si>
    <t>бр8460м</t>
  </si>
  <si>
    <t>Сверло-бур по бетону SDS+ 8х460 мм "Master" (1 шт)</t>
  </si>
  <si>
    <t>бр8600м</t>
  </si>
  <si>
    <t>Сверло-бур по бетону SDS+ 8х600 мм "Master" (1 шт)</t>
  </si>
  <si>
    <t>бр10110м</t>
  </si>
  <si>
    <t>Сверло-бур по бетону SDS+ 10х110 мм "Master" (1 шт)</t>
  </si>
  <si>
    <t>бр10160м</t>
  </si>
  <si>
    <t>Сверло-бур по бетону SDS+ 10х160 мм "Master" (1 шт)</t>
  </si>
  <si>
    <t>бр10210м</t>
  </si>
  <si>
    <t>Сверло-бур по бетону SDS+ 10х210 мм "Master" (1 шт)</t>
  </si>
  <si>
    <t>бр10260м</t>
  </si>
  <si>
    <t>Сверло-бур по бетону SDS+ 10х260 мм "Master" (1 шт)</t>
  </si>
  <si>
    <t>бр10310м</t>
  </si>
  <si>
    <t>Сверло-бур по бетону SDS+ 10х310 мм "Master" (1 шт)</t>
  </si>
  <si>
    <t>бр10350м</t>
  </si>
  <si>
    <t>Сверло-бур по бетону SDS+ 10х350 мм "Master" (1 шт)</t>
  </si>
  <si>
    <t>бр10460м</t>
  </si>
  <si>
    <t>Сверло-бур по бетону SDS+ 10х460 мм "Master" (1 шт)</t>
  </si>
  <si>
    <t>бр10600м</t>
  </si>
  <si>
    <t>Сверло-бур по бетону SDS+ 10х600 мм "Master" (1 шт)</t>
  </si>
  <si>
    <t>бр10800м</t>
  </si>
  <si>
    <t>Сверло-бур по бетону SDS+ 10х800 мм "Master" (1 шт)</t>
  </si>
  <si>
    <t>бр101000м</t>
  </si>
  <si>
    <t>Сверло-бур по бетону SDS+ 10х1000 мм "Master" (1 шт)</t>
  </si>
  <si>
    <t>бр12160м</t>
  </si>
  <si>
    <t>Сверло-бур по бетону SDS+ 12х160 мм "Master" (1 шт)</t>
  </si>
  <si>
    <t>бр12210м</t>
  </si>
  <si>
    <t>Сверло-бур по бетону SDS+ 12х210 мм "Master" (1 шт)</t>
  </si>
  <si>
    <t>бр12260м</t>
  </si>
  <si>
    <t>Сверло-бур по бетону SDS+ 12х260 мм "Master" (1 шт)</t>
  </si>
  <si>
    <t>бр12310м</t>
  </si>
  <si>
    <t>Сверло-бур по бетону SDS+ 12х310 мм "Master" (1 шт)</t>
  </si>
  <si>
    <t>бр12350м</t>
  </si>
  <si>
    <t>Сверло-бур по бетону SDS+ 12х350 мм "Master" (1 шт)</t>
  </si>
  <si>
    <t>бр12460м</t>
  </si>
  <si>
    <t>Сверло-бур по бетону SDS+ 12х460 мм "Master" (1 шт)</t>
  </si>
  <si>
    <t>бр12600м</t>
  </si>
  <si>
    <t>Сверло-бур по бетону SDS+ 12х600 мм "Master" (1 шт)</t>
  </si>
  <si>
    <t>бр12800м</t>
  </si>
  <si>
    <t>Сверло-бур по бетону SDS+ 12х800 мм "Master" (1 шт)</t>
  </si>
  <si>
    <t>бр121000м</t>
  </si>
  <si>
    <t>Сверло-бур по бетону SDS+ 12х1000 мм "Master" (1 шт)</t>
  </si>
  <si>
    <t>бр14210м</t>
  </si>
  <si>
    <t>Сверло-бур по бетону SDS+ 14х210 мм "Master" (1 шт)</t>
  </si>
  <si>
    <t>бр14260м</t>
  </si>
  <si>
    <t>Сверло-бур по бетону SDS+ 14х260 мм "Master" (1 шт)</t>
  </si>
  <si>
    <t>бр14310м</t>
  </si>
  <si>
    <t>Сверло-бур по бетону SDS+ 14х310 мм "Master" (1 шт)</t>
  </si>
  <si>
    <t>бр14460м</t>
  </si>
  <si>
    <t>Сверло-бур по бетону SDS+ 14х460 мм "Master" (1 шт)</t>
  </si>
  <si>
    <t>бр14600м</t>
  </si>
  <si>
    <t>Сверло-бур по бетону SDS+ 14х600 мм "Master" (1 шт)</t>
  </si>
  <si>
    <t>бр14800м</t>
  </si>
  <si>
    <t>Сверло-бур по бетону SDS+ 14х800 мм "Master" (1 шт)</t>
  </si>
  <si>
    <t>бр141000м</t>
  </si>
  <si>
    <t>Сверло-бур по бетону SDS+ 14х1000 мм "Master" (1 шт)</t>
  </si>
  <si>
    <t>бр16210м</t>
  </si>
  <si>
    <t>Сверло-бур по бетону SDS+ 16х210 мм "Master" (1 шт)</t>
  </si>
  <si>
    <t>бр16310м</t>
  </si>
  <si>
    <t>Сверло-бур по бетону SDS+ 16х310 мм "Master" (1 шт)</t>
  </si>
  <si>
    <t>бр16460м</t>
  </si>
  <si>
    <t>Сверло-бур по бетону SDS+ 16х460 мм "Master" (1 шт)</t>
  </si>
  <si>
    <t>бр16600м</t>
  </si>
  <si>
    <t>Сверло-бур по бетону SDS+ 16х600 мм "Master" (1 шт)</t>
  </si>
  <si>
    <t>бр16800м</t>
  </si>
  <si>
    <t>Сверло-бур по бетону SDS+ 16х800 мм "Master" (1 шт)</t>
  </si>
  <si>
    <t>Сверло-бур по бетону SDS+ 16х1000 мм "Master" (1 шт)</t>
  </si>
  <si>
    <t>бр18310м</t>
  </si>
  <si>
    <t>Сверло-бур по бетону SDS+ 18х310 мм "Master" (1 шт)</t>
  </si>
  <si>
    <t>бр18460м</t>
  </si>
  <si>
    <t>Сверло-бур по бетону SDS+ 18х460 мм "Master" (1 шт)</t>
  </si>
  <si>
    <t>бр18600м</t>
  </si>
  <si>
    <t>Сверло-бур по бетону SDS+ 18х600 мм "Master" (1 шт)</t>
  </si>
  <si>
    <t>бр18800м</t>
  </si>
  <si>
    <t>Сверло-бур по бетону SDS+ 18х800 мм "Master" (1 шт)</t>
  </si>
  <si>
    <t>Сверло-бур по бетону SDS+ 18х1000 мм "Master" (1 шт)</t>
  </si>
  <si>
    <t>бр20310м</t>
  </si>
  <si>
    <t>Сверло-бур по бетону SDS+ 20х310 мм "Master" (1 шт)</t>
  </si>
  <si>
    <t>бр20460м</t>
  </si>
  <si>
    <t>Сверло-бур по бетону SDS+ 20х460 мм "Master" (1 шт)</t>
  </si>
  <si>
    <t>бр20600м</t>
  </si>
  <si>
    <t>Сверло-бур по бетону SDS+ 20х600 мм "Master" (1 шт)</t>
  </si>
  <si>
    <t>бр20800м</t>
  </si>
  <si>
    <t>Сверло-бур по бетону SDS+ 20х800 мм "Master" (1 шт)</t>
  </si>
  <si>
    <t>бр201000м</t>
  </si>
  <si>
    <t>Сверло-бур по бетону SDS+ 20х1000 мм "Master" (1 шт)</t>
  </si>
  <si>
    <t>бр22460м</t>
  </si>
  <si>
    <t>Сверло-бур по бетону SDS+ 22х460 мм "Master" (1 шт)</t>
  </si>
  <si>
    <t>бр22600м</t>
  </si>
  <si>
    <t>Сверло-бур по бетону SDS+ 22х600 мм "Master" (1 шт)</t>
  </si>
  <si>
    <t>бр22800м</t>
  </si>
  <si>
    <t>Сверло-бур по бетону SDS+ 22х800 мм "Master" (1 шт)</t>
  </si>
  <si>
    <t>бр221000м</t>
  </si>
  <si>
    <t>Сверло-бур по бетону SDS+ 22х1000 мм "Master" (1 шт)</t>
  </si>
  <si>
    <t>бр24800м</t>
  </si>
  <si>
    <t>Сверло-бур по бетону SDS+ 24х800 мм "Master" (1 шт)</t>
  </si>
  <si>
    <t>бр241000м</t>
  </si>
  <si>
    <t>Сверло-бур по бетону SDS+ 24х1000 мм "Master" (1 шт)</t>
  </si>
  <si>
    <t>бр25800м</t>
  </si>
  <si>
    <t>Сверло-бур по бетону SDS+ 25х800 мм "Master" (1 шт)</t>
  </si>
  <si>
    <t>бр251000м</t>
  </si>
  <si>
    <t>Сверло-бур по бетону SDS+ 25х1000 мм "Master" (1 шт)</t>
  </si>
  <si>
    <t>Б У Р Ы   П О   Б Е Т О Н У      "KENNER"</t>
  </si>
  <si>
    <r>
      <t xml:space="preserve">Буры   SDS - Plus  "KENNER </t>
    </r>
    <r>
      <rPr>
        <b/>
        <sz val="14"/>
        <color indexed="10"/>
        <rFont val="Calibri"/>
        <family val="2"/>
        <charset val="204"/>
      </rPr>
      <t>Profi</t>
    </r>
    <r>
      <rPr>
        <b/>
        <sz val="14"/>
        <color indexed="8"/>
        <rFont val="Calibri"/>
        <family val="2"/>
        <charset val="204"/>
      </rPr>
      <t>"</t>
    </r>
  </si>
  <si>
    <t>бр4110п</t>
  </si>
  <si>
    <t>Cверло-бур по бетону SDS+ 4х110мм "Profi"</t>
  </si>
  <si>
    <t>бр5110п</t>
  </si>
  <si>
    <t>Cверло-бур по бетону SDS+ 5х110мм "Profi"</t>
  </si>
  <si>
    <t>бр5160п</t>
  </si>
  <si>
    <t>Cверло-бур по бетону SDS+ 5х160мм "Profi"</t>
  </si>
  <si>
    <t>бр5210п</t>
  </si>
  <si>
    <t>Cверло-бур по бетону SDS+ 5х210мм "Profi"</t>
  </si>
  <si>
    <t>бр6110п</t>
  </si>
  <si>
    <t>Cверло-бур по бетону SDS+ 6х110мм "Profi"</t>
  </si>
  <si>
    <t>бр6160п</t>
  </si>
  <si>
    <t>Cверло-бур по бетону SDS+ 6х160мм "Profi"</t>
  </si>
  <si>
    <t>бр6210п</t>
  </si>
  <si>
    <t>Cверло-бур по бетону SDS+ 6х210мм "Profi"</t>
  </si>
  <si>
    <t>бр6260п</t>
  </si>
  <si>
    <t>Cверло-бур по бетону SDS+ 6х260мм "Profi"</t>
  </si>
  <si>
    <t>бр8110п</t>
  </si>
  <si>
    <t>Cверло-бур по бетону SDS+ 8х110мм "Profi"</t>
  </si>
  <si>
    <t>бр8160п</t>
  </si>
  <si>
    <t>Cверло-бур по бетону SDS+ 8х160мм "Profi"</t>
  </si>
  <si>
    <t>бр8210п</t>
  </si>
  <si>
    <t>Cверло-бур по бетону SDS+ 8х210мм "Profi"</t>
  </si>
  <si>
    <t>бр8260п</t>
  </si>
  <si>
    <t>Cверло-бур по бетону SDS+ 8х260мм "Profi"</t>
  </si>
  <si>
    <t>бр8310п</t>
  </si>
  <si>
    <t>Cверло-бур по бетону SDS+ 8х310мм "Profi"</t>
  </si>
  <si>
    <t>бр8350п</t>
  </si>
  <si>
    <t>Cверло-бур по бетону SDS+ 8х350мм "Profi"</t>
  </si>
  <si>
    <t>бр8460п</t>
  </si>
  <si>
    <t>Cверло-бур по бетону SDS+ 8х460мм "Profi"</t>
  </si>
  <si>
    <t>бр8600п</t>
  </si>
  <si>
    <t>Cверло-бур по бетону SDS+ 8х600мм "Profi"</t>
  </si>
  <si>
    <t>бр101000п</t>
  </si>
  <si>
    <t>Cверло-бур по бетону SDS+ 10х1000мм "Profi"</t>
  </si>
  <si>
    <t>бр10110п</t>
  </si>
  <si>
    <t>Cверло-бур по бетону SDS+ 10х110мм "Profi"</t>
  </si>
  <si>
    <t>бр10160п</t>
  </si>
  <si>
    <t>Cверло-бур по бетону SDS+ 10х160мм "Profi"</t>
  </si>
  <si>
    <t>бр10210п</t>
  </si>
  <si>
    <t>Cверло-бур по бетону SDS+ 10х210мм "Profi"</t>
  </si>
  <si>
    <t>бр10260п</t>
  </si>
  <si>
    <t>Cверло-бур по бетону SDS+ 10х260мм "Profi"</t>
  </si>
  <si>
    <t>бр10310п</t>
  </si>
  <si>
    <t>Cверло-бур по бетону SDS+ 10х310мм "Profi"</t>
  </si>
  <si>
    <t>бр10350п</t>
  </si>
  <si>
    <t>Cверло-бур по бетону SDS+ 10х350мм "Profi"</t>
  </si>
  <si>
    <t>бр10460п</t>
  </si>
  <si>
    <t>Cверло-бур по бетону SDS+ 10х460мм "Profi"</t>
  </si>
  <si>
    <t>бр10600п</t>
  </si>
  <si>
    <t>Cверло-бур по бетону SDS+ 10х600мм "Profi"</t>
  </si>
  <si>
    <t>бр10800п</t>
  </si>
  <si>
    <t>Cверло-бур по бетону SDS+ 10х800мм "Profi"</t>
  </si>
  <si>
    <t>бр121000п</t>
  </si>
  <si>
    <t>Cверло-бур по бетону SDS+ 12х1000мм "Profi"</t>
  </si>
  <si>
    <t>бр12160п</t>
  </si>
  <si>
    <t>Cверло-бур по бетону SDS+ 12х160мм "Profi"</t>
  </si>
  <si>
    <t>бр12210п</t>
  </si>
  <si>
    <t>Cверло-бур по бетону SDS+ 12х210мм "Profi"</t>
  </si>
  <si>
    <t>бр12260п</t>
  </si>
  <si>
    <t>Cверло-бур по бетону SDS+ 12х260мм "Profi"</t>
  </si>
  <si>
    <t>бр12310п</t>
  </si>
  <si>
    <t>Cверло-бур по бетону SDS+ 12х310мм "Profi"</t>
  </si>
  <si>
    <t>бр12350п</t>
  </si>
  <si>
    <t>Cверло-бур по бетону SDS+ 12х350мм "Profi"</t>
  </si>
  <si>
    <t>бр12460п</t>
  </si>
  <si>
    <t>Cверло-бур по бетону SDS+ 12х460мм "Profi"</t>
  </si>
  <si>
    <t>бр12600п</t>
  </si>
  <si>
    <t>Cверло-бур по бетону SDS+ 12х600мм "Profi"</t>
  </si>
  <si>
    <t>бр12800п</t>
  </si>
  <si>
    <t>Cверло-бур по бетону SDS+ 12х800мм "Profi"</t>
  </si>
  <si>
    <t>бр141000п</t>
  </si>
  <si>
    <t>Cверло-бур по бетону SDS+ 14х1000мм "Profi"</t>
  </si>
  <si>
    <t>бр14210п</t>
  </si>
  <si>
    <t>Cверло-бур по бетону SDS+ 14х210мм "Profi"</t>
  </si>
  <si>
    <t>бр14260п</t>
  </si>
  <si>
    <t>Cверло-бур по бетону SDS+ 14х260мм "Profi"</t>
  </si>
  <si>
    <t>бр14310п</t>
  </si>
  <si>
    <t>Cверло-бур по бетону SDS+ 14х310мм "Profi"</t>
  </si>
  <si>
    <t>бр14460п</t>
  </si>
  <si>
    <t>Cверло-бур по бетону SDS+ 14х460мм "Profi"</t>
  </si>
  <si>
    <t>бр14600п</t>
  </si>
  <si>
    <t>Cверло-бур по бетону SDS+ 14х600мм "Profi"</t>
  </si>
  <si>
    <t>бр14800п</t>
  </si>
  <si>
    <t>Cверло-бур по бетону SDS+ 14х800мм "Profi"</t>
  </si>
  <si>
    <t>бр161000п</t>
  </si>
  <si>
    <t>Cверло-бур по бетону SDS+ 16х1000мм "Profi"</t>
  </si>
  <si>
    <t>бр16210п</t>
  </si>
  <si>
    <t>Cверло-бур по бетону SDS+ 16х210мм "Profi"</t>
  </si>
  <si>
    <t>бр16310п</t>
  </si>
  <si>
    <t>Cверло-бур по бетону SDS+ 16х310мм "Profi"</t>
  </si>
  <si>
    <t>бр16460п</t>
  </si>
  <si>
    <t>Cверло-бур по бетону SDS+ 16х460мм "Profi"</t>
  </si>
  <si>
    <t>бр16600п</t>
  </si>
  <si>
    <t>Cверло-бур по бетону SDS+ 16х600мм "Profi"</t>
  </si>
  <si>
    <t>бр16800п</t>
  </si>
  <si>
    <t>Cверло-бур по бетону SDS+ 16х800мм "Profi"</t>
  </si>
  <si>
    <t>бр181000п</t>
  </si>
  <si>
    <t>Cверло-бур по бетону SDS+ 18х1000мм "Profi"</t>
  </si>
  <si>
    <t>бр18310п</t>
  </si>
  <si>
    <t>Cверло-бур по бетону SDS+ 18х310мм "Profi"</t>
  </si>
  <si>
    <t>бр18460п</t>
  </si>
  <si>
    <t>Cверло-бур по бетону SDS+ 18х460мм "Profi"</t>
  </si>
  <si>
    <t>бр18600п</t>
  </si>
  <si>
    <t>Cверло-бур по бетону SDS+ 18х600мм "Profi"</t>
  </si>
  <si>
    <t>бр18800п</t>
  </si>
  <si>
    <t>Cверло-бур по бетону SDS+ 18х800мм "Profi"</t>
  </si>
  <si>
    <t>бр201000п</t>
  </si>
  <si>
    <t>Cверло-бур по бетону SDS+ 20х1000мм "Profi"</t>
  </si>
  <si>
    <t>бр20310п</t>
  </si>
  <si>
    <t>Cверло-бур по бетону SDS+ 20х310мм "Profi</t>
  </si>
  <si>
    <t>бр20460п</t>
  </si>
  <si>
    <t>Cверло-бур по бетону SDS+ 20х460мм "Profi"</t>
  </si>
  <si>
    <t>бр20600п</t>
  </si>
  <si>
    <t>Cверло-бур по бетону SDS+ 20х600мм "Profi"</t>
  </si>
  <si>
    <t>бр20800п</t>
  </si>
  <si>
    <t>Cверло-бур по бетону SDS+ 20х800мм "Profi"</t>
  </si>
  <si>
    <t>бр221000п</t>
  </si>
  <si>
    <t>Cверло-бур по бетону SDS+ 22х1000мм "Profi"</t>
  </si>
  <si>
    <t>бр22460п</t>
  </si>
  <si>
    <t>Cверло-бур по бетону SDS+ 22х460мм "Profi"</t>
  </si>
  <si>
    <t>бр22600п</t>
  </si>
  <si>
    <t>Cверло-бур по бетону SDS+ 22х600мм "Profi"</t>
  </si>
  <si>
    <t>бр22800п</t>
  </si>
  <si>
    <t>Cверло-бур по бетону SDS+ 22х800мм "Profi"</t>
  </si>
  <si>
    <t>бр241000п</t>
  </si>
  <si>
    <t>Cверло-бур по бетону SDS+ 24х1000мм "Profi"</t>
  </si>
  <si>
    <t>бр24800п</t>
  </si>
  <si>
    <t>Cверло-бур по бетону SDS+ 24х800мм "Profi"</t>
  </si>
  <si>
    <t>бр251000п</t>
  </si>
  <si>
    <t>Cверло-бур по бетону SDS+ 25х1000мм "Profi"</t>
  </si>
  <si>
    <t>бр25800п</t>
  </si>
  <si>
    <t>Cверло-бур по бетону SDS+ 25х800мм "Profi"</t>
  </si>
  <si>
    <t>Насадки (биты) для саморезов односторонние</t>
  </si>
  <si>
    <t>Насадка для саморезов  S2</t>
  </si>
  <si>
    <t>Сталь S2</t>
  </si>
  <si>
    <t>Насадки (биты) для саморезов двухсторонние</t>
  </si>
  <si>
    <t>WHIRTOOLS</t>
  </si>
  <si>
    <t>Насадка для саморезов Whirtools S2 Ph1х25 (10 шт)</t>
  </si>
  <si>
    <t>Насадка для саморезов Whirtools S2 Ph2х25 (10 шт)</t>
  </si>
  <si>
    <t>Насадка для саморезов Whirtools S2 Ph3х25 (10 шт)</t>
  </si>
  <si>
    <t>Насадка для саморезов Whirtools S2 Pz1х25 (10 шт)</t>
  </si>
  <si>
    <t>Насадка для саморезов Whirtools S2 Pz2х25 (10 шт)</t>
  </si>
  <si>
    <t>Насадка для саморезов Whirtools S2 Pz3х25 (10 шт)</t>
  </si>
  <si>
    <t>Насадка для саморезов Whirtools S2 Ph1х50 (10 шт)</t>
  </si>
  <si>
    <t>Насадка для саморезов Whirtools S2 Ph2х50 (10 шт)</t>
  </si>
  <si>
    <t>Насадка для саморезов Whirtools S2 Ph3х50 (10 шт)</t>
  </si>
  <si>
    <t>Насадка для саморезов Whirtools S2 Pz1х50 (10 шт)</t>
  </si>
  <si>
    <t>Насадка для саморезов Whirtools S2 Pz2х50 (10 шт)</t>
  </si>
  <si>
    <t>Насадка для саморезов Whirtools S2 Pz3х50 (10 шт)</t>
  </si>
  <si>
    <t>Насадка для саморезов Whirtools S2 Ph2х70 (10 шт)</t>
  </si>
  <si>
    <t>Насадка для саморезов Whirtools S2 Ph3х70 (10 шт)</t>
  </si>
  <si>
    <t>Насадка для саморезов Whirtools S2 Pz2х70 (10 шт)</t>
  </si>
  <si>
    <t>Насадка для саморезов Whirtools S2 Pz3х70 (10 шт)</t>
  </si>
  <si>
    <t>Насадка для саморезов Whirtools S2 Ph2х100 (10 шт)</t>
  </si>
  <si>
    <t>Насадка для саморезов Whirtools S2 Pz2х100 (10 шт)</t>
  </si>
  <si>
    <t>Насадка для саморезов Whirtools S2 TORX-30х50 (10 шт)</t>
  </si>
  <si>
    <t>Насадка для саморезов Whirtools S2 TORX-30х70 (10 шт)</t>
  </si>
  <si>
    <t>Насадка двухсторон. для саморезов Whirtools S2 Ph1х75 (10 шт)</t>
  </si>
  <si>
    <t>Насадка двухсторон. для саморезов Whirtools S2 Ph2х75 (10 шт)</t>
  </si>
  <si>
    <t>Насадка двухсторон. для саморезов Whirtools S2 Ph3х75 (10 шт)</t>
  </si>
  <si>
    <t>Насадка двухсторон. для саморезов Whirtools S2 Pz1х75 (10 шт)</t>
  </si>
  <si>
    <t>Насадка двухсторон. для саморезов Whirtools S2 Pz2х75 (10 шт)</t>
  </si>
  <si>
    <t>Насадка двухсторон. для саморезов Whirtools S2 Pz3х75 (10 шт)</t>
  </si>
  <si>
    <t>Буры,Свёрла,Биты</t>
  </si>
  <si>
    <t>пшо137024</t>
  </si>
  <si>
    <t>пшо139005</t>
  </si>
  <si>
    <t>пшо167024</t>
  </si>
  <si>
    <t>пшо169005</t>
  </si>
  <si>
    <t>пшо197024</t>
  </si>
  <si>
    <t>пшо199005</t>
  </si>
  <si>
    <t>пшо257024</t>
  </si>
  <si>
    <t>пшо259005</t>
  </si>
  <si>
    <t>пшо327024</t>
  </si>
  <si>
    <t>пшо329005</t>
  </si>
  <si>
    <t>пшс137024</t>
  </si>
  <si>
    <t>пшс139005</t>
  </si>
  <si>
    <t>пшс167024</t>
  </si>
  <si>
    <t>пшс169005</t>
  </si>
  <si>
    <t>пшс197024</t>
  </si>
  <si>
    <t>пшс199005</t>
  </si>
  <si>
    <t>пшс257024</t>
  </si>
  <si>
    <t>пшс259005</t>
  </si>
  <si>
    <t>пшс327024</t>
  </si>
  <si>
    <t>пшс329005</t>
  </si>
  <si>
    <t>гс3ф</t>
  </si>
  <si>
    <t>вм512</t>
  </si>
  <si>
    <t>5x12</t>
  </si>
  <si>
    <t>зк3281014</t>
  </si>
  <si>
    <t>зк3285021</t>
  </si>
  <si>
    <t>зк4101014</t>
  </si>
  <si>
    <t>зк4105021</t>
  </si>
  <si>
    <t>ск297024</t>
  </si>
  <si>
    <t>кл3п100</t>
  </si>
  <si>
    <t>кл35п100</t>
  </si>
  <si>
    <t>кл5п100</t>
  </si>
  <si>
    <t>кл6п100</t>
  </si>
  <si>
    <t>дг660п150</t>
  </si>
  <si>
    <t>дг640г200</t>
  </si>
  <si>
    <t>скд5525к</t>
  </si>
  <si>
    <t>скд5532к</t>
  </si>
  <si>
    <t>скд5538к</t>
  </si>
  <si>
    <t>скд5551к</t>
  </si>
  <si>
    <t>скд5565к</t>
  </si>
  <si>
    <t>скд5576к</t>
  </si>
  <si>
    <t>скд6325к</t>
  </si>
  <si>
    <t>скд6332к</t>
  </si>
  <si>
    <t>Китай</t>
  </si>
  <si>
    <t>покрытие - цинк 5мкн, увеличенное сверло РТ -5  15 мм</t>
  </si>
  <si>
    <t>А34005012001600</t>
  </si>
  <si>
    <t>А37003408001505/1</t>
  </si>
  <si>
    <t>3х80 черн</t>
  </si>
  <si>
    <t xml:space="preserve">А39004210030505          </t>
  </si>
  <si>
    <t>4,2х100 оц</t>
  </si>
  <si>
    <t>A3B002204030505</t>
  </si>
  <si>
    <t>2.2х40 оц</t>
  </si>
  <si>
    <t>A3B002204030505/1</t>
  </si>
  <si>
    <t>2.8х40 оц</t>
  </si>
  <si>
    <t>A3B002504030505</t>
  </si>
  <si>
    <t>2.5х40 оц</t>
  </si>
  <si>
    <t>A3B002505030505</t>
  </si>
  <si>
    <t>2.8х50 оц</t>
  </si>
  <si>
    <t>A3B002806030505</t>
  </si>
  <si>
    <t>2.8х60 оц</t>
  </si>
  <si>
    <t>A3B002806030505/1</t>
  </si>
  <si>
    <t>2.5х60 оц</t>
  </si>
  <si>
    <t>A3B002807030505</t>
  </si>
  <si>
    <t>2.8х70 оц</t>
  </si>
  <si>
    <t>A3B003107030505</t>
  </si>
  <si>
    <t>3.1х70 оц</t>
  </si>
  <si>
    <t>A3B003108030505</t>
  </si>
  <si>
    <t>3.1х80 оц</t>
  </si>
  <si>
    <t>A3B003109030505</t>
  </si>
  <si>
    <t>3.1х90 оц</t>
  </si>
  <si>
    <t>A3B003407030505</t>
  </si>
  <si>
    <t>3.4х70 оц</t>
  </si>
  <si>
    <t>A3B004206030G05</t>
  </si>
  <si>
    <t>4.2x60 оц</t>
  </si>
  <si>
    <t>1.870</t>
  </si>
  <si>
    <t>2.230</t>
  </si>
  <si>
    <t>3.770</t>
  </si>
  <si>
    <t xml:space="preserve">4.330 </t>
  </si>
  <si>
    <t>9.500</t>
  </si>
  <si>
    <t xml:space="preserve">0.482 </t>
  </si>
  <si>
    <t>4.330</t>
  </si>
  <si>
    <t>6.600</t>
  </si>
  <si>
    <t xml:space="preserve">9.500 </t>
  </si>
  <si>
    <t>11.500</t>
  </si>
  <si>
    <t>21.900</t>
  </si>
  <si>
    <t>43.100</t>
  </si>
  <si>
    <t>Скобы строительные</t>
  </si>
  <si>
    <t>41-9-020</t>
  </si>
  <si>
    <t>10/200/70 мм</t>
  </si>
  <si>
    <t>1 шт</t>
  </si>
  <si>
    <t>Цена в рублях за 1 шт,              с учетом скидки</t>
  </si>
  <si>
    <t>41-9-025</t>
  </si>
  <si>
    <t>10/250/70 мм</t>
  </si>
  <si>
    <t>41-9-027</t>
  </si>
  <si>
    <t>10/270/70 мм</t>
  </si>
  <si>
    <t>41-9-030</t>
  </si>
  <si>
    <t xml:space="preserve">10/300/70 мм </t>
  </si>
  <si>
    <t>41-8-035</t>
  </si>
  <si>
    <t>8/350/70 мм</t>
  </si>
  <si>
    <t>41-8-030</t>
  </si>
  <si>
    <t>8/300/70 мм</t>
  </si>
  <si>
    <t>41-8-027</t>
  </si>
  <si>
    <t>8/270/70 мм</t>
  </si>
  <si>
    <t>41-8-026</t>
  </si>
  <si>
    <t>8/250/70 мм</t>
  </si>
  <si>
    <t>41-8-025</t>
  </si>
  <si>
    <t>8/250/60 мм</t>
  </si>
  <si>
    <t>41-8-022</t>
  </si>
  <si>
    <t>41-8-020</t>
  </si>
  <si>
    <t>41-6-030</t>
  </si>
  <si>
    <t>6/300/60 мм</t>
  </si>
  <si>
    <t>41-6-025</t>
  </si>
  <si>
    <t>41-6-020</t>
  </si>
  <si>
    <t>41-6-016</t>
  </si>
  <si>
    <t>41-9-040</t>
  </si>
  <si>
    <t>10/400/70 мм</t>
  </si>
  <si>
    <t>41-9-035</t>
  </si>
  <si>
    <t>10/350/70 мм</t>
  </si>
  <si>
    <t>упак шт</t>
  </si>
  <si>
    <t>ду636к</t>
  </si>
  <si>
    <t>ду850к</t>
  </si>
  <si>
    <t>ду1060к</t>
  </si>
  <si>
    <t>ду1271к</t>
  </si>
  <si>
    <t>ду1475к</t>
  </si>
  <si>
    <t>бр161000м</t>
  </si>
  <si>
    <t>бр181000м</t>
  </si>
  <si>
    <t>смт10п</t>
  </si>
  <si>
    <t>смт11п</t>
  </si>
  <si>
    <t>смт12п</t>
  </si>
  <si>
    <t>смт13п</t>
  </si>
  <si>
    <t>дг640птк</t>
  </si>
  <si>
    <t>дг660птк</t>
  </si>
  <si>
    <t>дг680птк</t>
  </si>
  <si>
    <t>дг860птк</t>
  </si>
  <si>
    <t>дг880птк</t>
  </si>
  <si>
    <t>дг8100птк</t>
  </si>
  <si>
    <t>дг8120птк</t>
  </si>
  <si>
    <t>дг8140птк</t>
  </si>
  <si>
    <t>дг10100птк</t>
  </si>
  <si>
    <t>дг10120птк</t>
  </si>
  <si>
    <t>дг10140птк</t>
  </si>
  <si>
    <t>дг10160птк</t>
  </si>
  <si>
    <t>дг640гтк</t>
  </si>
  <si>
    <t>дг660гтк</t>
  </si>
  <si>
    <t>дг680гтк</t>
  </si>
  <si>
    <t>гп80тк</t>
  </si>
  <si>
    <t>гп90тк</t>
  </si>
  <si>
    <t>гп100тк</t>
  </si>
  <si>
    <t>гп110тк</t>
  </si>
  <si>
    <t>гп120тк</t>
  </si>
  <si>
    <t>гп140тк</t>
  </si>
  <si>
    <t>гп160тк</t>
  </si>
  <si>
    <t>гп180тк</t>
  </si>
  <si>
    <t>гп200тк</t>
  </si>
  <si>
    <t>Дюбель для теплоизоляции "ГРИБ", Tech-KREP IZO</t>
  </si>
  <si>
    <t xml:space="preserve">Дюбель для теплоизоляции "ГРИБ", Tech-KREP IZM </t>
  </si>
  <si>
    <t>гм90тк</t>
  </si>
  <si>
    <t>гм120тк</t>
  </si>
  <si>
    <t>гм140тк</t>
  </si>
  <si>
    <t>гм160тк</t>
  </si>
  <si>
    <t>гм200тк</t>
  </si>
  <si>
    <t>гм220тк</t>
  </si>
  <si>
    <t>гм260тк</t>
  </si>
  <si>
    <t>гм300тк</t>
  </si>
  <si>
    <t>Дюбель для теплоизоляции "ГРИБ", Tech-KREP IZL-T</t>
  </si>
  <si>
    <t>гм140LFтк</t>
  </si>
  <si>
    <t>гм80LFтк</t>
  </si>
  <si>
    <t>гм100LFтк</t>
  </si>
  <si>
    <t>гм110LFтк</t>
  </si>
  <si>
    <t>гм160LFтк</t>
  </si>
  <si>
    <t>гм180LFтк</t>
  </si>
  <si>
    <t>гм260LFтк</t>
  </si>
  <si>
    <t>гм300LFтк</t>
  </si>
  <si>
    <t>с  металлическим  стержнем  и  термокрышкой</t>
  </si>
  <si>
    <t xml:space="preserve">                        с  металлическим  стержнем</t>
  </si>
  <si>
    <t xml:space="preserve">                           с пластиковым стержнем</t>
  </si>
  <si>
    <t xml:space="preserve">                       Дюбель - гвоздь  Tech-KREP,</t>
  </si>
  <si>
    <t xml:space="preserve">                               Дюбель - гвоздь  KREP-KOMP,  </t>
  </si>
  <si>
    <t xml:space="preserve">                       Дюбель - гвоздь  Tech-KREP,  </t>
  </si>
  <si>
    <t xml:space="preserve">                         Дюбель - гвоздь  KREP-KOMP, </t>
  </si>
  <si>
    <t xml:space="preserve">                             Дюбель для теплоизоляции "ГРИБ"</t>
  </si>
  <si>
    <t xml:space="preserve">     Дюбель для теплоизоляции "ГРИБ",</t>
  </si>
  <si>
    <t xml:space="preserve">          с  металлическим  стержнем</t>
  </si>
  <si>
    <t xml:space="preserve">          Дюбель для теплоизоляции "ГРИБ"</t>
  </si>
  <si>
    <t xml:space="preserve">           с  металлическим  стержнем  и  термомостом</t>
  </si>
  <si>
    <t xml:space="preserve">                                              Рондоль        </t>
  </si>
  <si>
    <t>14х180</t>
  </si>
  <si>
    <t>полиэстер для пустотелых оснований и бетона+1 насадка (шт.)</t>
  </si>
  <si>
    <t>Химический анкер HIMTEX PESF (Англия)</t>
  </si>
  <si>
    <t>хап300</t>
  </si>
  <si>
    <t>хап410</t>
  </si>
  <si>
    <t>PESF-100 300мл</t>
  </si>
  <si>
    <t>PESF-100 410мл</t>
  </si>
  <si>
    <t>Химический анкер HIMTEX VESF PROFI (Англия)</t>
  </si>
  <si>
    <t>для любого бетона и кирпича (всесезонный)</t>
  </si>
  <si>
    <t>ха400</t>
  </si>
  <si>
    <t>VESF 400мл</t>
  </si>
  <si>
    <t>Химический анкер HIMTEX EASF-150 (Англия)</t>
  </si>
  <si>
    <t>эпози-акрилат для любого бетона и кирпича + 1 насадка (шт.)</t>
  </si>
  <si>
    <t>хаэа300</t>
  </si>
  <si>
    <t>EASF 300мл</t>
  </si>
  <si>
    <t>Химический анкер HIMTEX ECO (Англия)</t>
  </si>
  <si>
    <t xml:space="preserve"> для любого бетона и кирпича</t>
  </si>
  <si>
    <t>ха300эко</t>
  </si>
  <si>
    <t>ECO 300мл</t>
  </si>
  <si>
    <t>Химический анкер HIMTEX EPOXY PE-500 (Англия)</t>
  </si>
  <si>
    <t>эпоксидная смола для тяжёлых нагрузок +1 насадка (шт.)</t>
  </si>
  <si>
    <t>хаэ385</t>
  </si>
  <si>
    <t>хаэ585</t>
  </si>
  <si>
    <t>EPOXY 385мл</t>
  </si>
  <si>
    <t>EPOXY 585мл</t>
  </si>
  <si>
    <t>Химический анкер HIMTEX Arctic PROFI-200 (Англия)</t>
  </si>
  <si>
    <t>(Зимний) Для любого кирпича и бетона +1 насадка (шт.)</t>
  </si>
  <si>
    <t>ха300зим</t>
  </si>
  <si>
    <t>300мл</t>
  </si>
  <si>
    <t>400мл</t>
  </si>
  <si>
    <t>хд300</t>
  </si>
  <si>
    <t>хд385</t>
  </si>
  <si>
    <t>хд585</t>
  </si>
  <si>
    <t>универсальная</t>
  </si>
  <si>
    <t>нку</t>
  </si>
  <si>
    <t>250мм</t>
  </si>
  <si>
    <t>ун250</t>
  </si>
  <si>
    <t>сг1250</t>
  </si>
  <si>
    <t>сг1280</t>
  </si>
  <si>
    <t>м6/м8 (12х50)</t>
  </si>
  <si>
    <t>м6/м8 (12х80)</t>
  </si>
  <si>
    <t>м10/м12 (16х85)</t>
  </si>
  <si>
    <t>м10/м12 (16х130)</t>
  </si>
  <si>
    <t>м12/м16 (20х85)</t>
  </si>
  <si>
    <t>Потолочная нейлоновая втулка  HIMTEX (Англия)</t>
  </si>
  <si>
    <t>пнв16</t>
  </si>
  <si>
    <t>пнв20</t>
  </si>
  <si>
    <t>пнв24</t>
  </si>
  <si>
    <t>пнв27</t>
  </si>
  <si>
    <t>м27</t>
  </si>
  <si>
    <t>Насос для продувки отверстий IPUM  HIMTEX (Англия)</t>
  </si>
  <si>
    <t>220мм</t>
  </si>
  <si>
    <t>370мм</t>
  </si>
  <si>
    <t>Ёршик для очистки отверстий  HIMTEX (Англия/Китай)</t>
  </si>
  <si>
    <t>МВ 10 Китай</t>
  </si>
  <si>
    <t xml:space="preserve">МВ 10 </t>
  </si>
  <si>
    <t>МВ 12 Китай</t>
  </si>
  <si>
    <t>МВ 18 Китай</t>
  </si>
  <si>
    <t>МВ 18</t>
  </si>
  <si>
    <t>МВ 28 Китай</t>
  </si>
  <si>
    <t xml:space="preserve">МВ 28 </t>
  </si>
  <si>
    <t>ек10</t>
  </si>
  <si>
    <t>е10</t>
  </si>
  <si>
    <t>ек12</t>
  </si>
  <si>
    <t>ек18</t>
  </si>
  <si>
    <t>е18</t>
  </si>
  <si>
    <t>ек28</t>
  </si>
  <si>
    <t>е28</t>
  </si>
  <si>
    <t>вп514ф</t>
  </si>
  <si>
    <t>вп812ф</t>
  </si>
  <si>
    <t>4Х14</t>
  </si>
  <si>
    <t>впн46</t>
  </si>
  <si>
    <t>впн48</t>
  </si>
  <si>
    <t>впн410</t>
  </si>
  <si>
    <t>впн412</t>
  </si>
  <si>
    <t>впн414</t>
  </si>
  <si>
    <t>впн416</t>
  </si>
  <si>
    <t>впн420</t>
  </si>
  <si>
    <t>впн425</t>
  </si>
  <si>
    <t>впн430</t>
  </si>
  <si>
    <t>впн435</t>
  </si>
  <si>
    <t>впн440</t>
  </si>
  <si>
    <t>впн445</t>
  </si>
  <si>
    <t>впн450</t>
  </si>
  <si>
    <t>впн455</t>
  </si>
  <si>
    <t>впн460</t>
  </si>
  <si>
    <t>впн470</t>
  </si>
  <si>
    <t>впн480</t>
  </si>
  <si>
    <t>впн58</t>
  </si>
  <si>
    <t>впн510</t>
  </si>
  <si>
    <t>впн512</t>
  </si>
  <si>
    <t>впн514</t>
  </si>
  <si>
    <t>впн516</t>
  </si>
  <si>
    <t>впн520</t>
  </si>
  <si>
    <t>впн525</t>
  </si>
  <si>
    <t>впн530</t>
  </si>
  <si>
    <t>впн535</t>
  </si>
  <si>
    <t>впн540</t>
  </si>
  <si>
    <t>впн545</t>
  </si>
  <si>
    <t>впн550</t>
  </si>
  <si>
    <t>впн560</t>
  </si>
  <si>
    <t>впн565</t>
  </si>
  <si>
    <t>впн570</t>
  </si>
  <si>
    <t>впн575</t>
  </si>
  <si>
    <t>впн580</t>
  </si>
  <si>
    <t>впн590</t>
  </si>
  <si>
    <t>впн5100</t>
  </si>
  <si>
    <t>впн610</t>
  </si>
  <si>
    <t>впн612</t>
  </si>
  <si>
    <t>впн614</t>
  </si>
  <si>
    <t>впн616</t>
  </si>
  <si>
    <t>впн620</t>
  </si>
  <si>
    <t>впн625</t>
  </si>
  <si>
    <t>впн630</t>
  </si>
  <si>
    <t>впн635</t>
  </si>
  <si>
    <t>впн640</t>
  </si>
  <si>
    <t>впн645</t>
  </si>
  <si>
    <t>впн650</t>
  </si>
  <si>
    <t>впн655</t>
  </si>
  <si>
    <t>впн660</t>
  </si>
  <si>
    <t>впн670</t>
  </si>
  <si>
    <t>впн680</t>
  </si>
  <si>
    <t>впн6100</t>
  </si>
  <si>
    <t>вцн36</t>
  </si>
  <si>
    <t>вцн38</t>
  </si>
  <si>
    <t>вцн310</t>
  </si>
  <si>
    <t>вцн312</t>
  </si>
  <si>
    <t>вцн316</t>
  </si>
  <si>
    <t>вцн320</t>
  </si>
  <si>
    <t>вцн325</t>
  </si>
  <si>
    <t>вцн330</t>
  </si>
  <si>
    <t>вцн340</t>
  </si>
  <si>
    <t>вцн46</t>
  </si>
  <si>
    <t>вцн48</t>
  </si>
  <si>
    <t>вцн410</t>
  </si>
  <si>
    <t>вцн412</t>
  </si>
  <si>
    <t>вцн414</t>
  </si>
  <si>
    <t>вцн416</t>
  </si>
  <si>
    <t>вцн425</t>
  </si>
  <si>
    <t>вцн430</t>
  </si>
  <si>
    <t>вцн435</t>
  </si>
  <si>
    <t>вцн440</t>
  </si>
  <si>
    <t>вцн445</t>
  </si>
  <si>
    <t>вцн450</t>
  </si>
  <si>
    <t>вцн460</t>
  </si>
  <si>
    <t>вцн470</t>
  </si>
  <si>
    <t>вцн58</t>
  </si>
  <si>
    <t>вцн510</t>
  </si>
  <si>
    <t>вцн512</t>
  </si>
  <si>
    <t>вцн514</t>
  </si>
  <si>
    <t>вцн516</t>
  </si>
  <si>
    <t>вцн520</t>
  </si>
  <si>
    <t>вцн525</t>
  </si>
  <si>
    <t>вцн530</t>
  </si>
  <si>
    <t>вцн535</t>
  </si>
  <si>
    <t>вцн540</t>
  </si>
  <si>
    <t>вцн545</t>
  </si>
  <si>
    <t>вцн550</t>
  </si>
  <si>
    <t>вцн560</t>
  </si>
  <si>
    <t>вцн590</t>
  </si>
  <si>
    <t>вцн610</t>
  </si>
  <si>
    <t>вцн612</t>
  </si>
  <si>
    <t>вцн614</t>
  </si>
  <si>
    <t>вцн616</t>
  </si>
  <si>
    <t>вцн620</t>
  </si>
  <si>
    <t>вцн625</t>
  </si>
  <si>
    <t>вцн630</t>
  </si>
  <si>
    <t>вцн635</t>
  </si>
  <si>
    <t>вцн640</t>
  </si>
  <si>
    <t>вцн645</t>
  </si>
  <si>
    <t>вцн650</t>
  </si>
  <si>
    <t>вцн670</t>
  </si>
  <si>
    <t>вцн680</t>
  </si>
  <si>
    <t xml:space="preserve">   </t>
  </si>
  <si>
    <t>Винт DIN  965 Нержавеющая сталь А2, потайная  головка  PH</t>
  </si>
  <si>
    <t xml:space="preserve"> Винт DIN  7985 Нержавеющая сталь А2, потайная  головка  PH</t>
  </si>
  <si>
    <t xml:space="preserve">                      Болт DIN 933 Нержавеющая сталь А2</t>
  </si>
  <si>
    <t>8х10</t>
  </si>
  <si>
    <t>20х45</t>
  </si>
  <si>
    <t>бпн510</t>
  </si>
  <si>
    <t>бпн512</t>
  </si>
  <si>
    <t>бпн514</t>
  </si>
  <si>
    <t>бпн516</t>
  </si>
  <si>
    <t>бпн520</t>
  </si>
  <si>
    <t>бпн525</t>
  </si>
  <si>
    <t>бпн530</t>
  </si>
  <si>
    <t>бпн535</t>
  </si>
  <si>
    <t>бпн540</t>
  </si>
  <si>
    <t>бпн550</t>
  </si>
  <si>
    <t>бпн560</t>
  </si>
  <si>
    <t>бпн570</t>
  </si>
  <si>
    <t>бпн616</t>
  </si>
  <si>
    <t>бпн620</t>
  </si>
  <si>
    <t>бпн625</t>
  </si>
  <si>
    <t>бпн630</t>
  </si>
  <si>
    <t>бпн635</t>
  </si>
  <si>
    <t>бпн640</t>
  </si>
  <si>
    <t>бпн645</t>
  </si>
  <si>
    <t>бпн650</t>
  </si>
  <si>
    <t>бпн660</t>
  </si>
  <si>
    <t>бпн670</t>
  </si>
  <si>
    <t>бпн680</t>
  </si>
  <si>
    <t>бпн690</t>
  </si>
  <si>
    <t>бпн6100</t>
  </si>
  <si>
    <t>бпн810</t>
  </si>
  <si>
    <t>бпн816</t>
  </si>
  <si>
    <t>бпн820</t>
  </si>
  <si>
    <t>бпн825</t>
  </si>
  <si>
    <t>бпн830</t>
  </si>
  <si>
    <t>бпн835</t>
  </si>
  <si>
    <t>бпн840</t>
  </si>
  <si>
    <t>бпн845</t>
  </si>
  <si>
    <t>бпн850</t>
  </si>
  <si>
    <t>бпн870</t>
  </si>
  <si>
    <t>бпн880</t>
  </si>
  <si>
    <t>бпн890</t>
  </si>
  <si>
    <t>бпн8100</t>
  </si>
  <si>
    <t>бпн8120</t>
  </si>
  <si>
    <t>бпн1016</t>
  </si>
  <si>
    <t>бпн1020</t>
  </si>
  <si>
    <t>бпн1025</t>
  </si>
  <si>
    <t>бпн1030</t>
  </si>
  <si>
    <t>бпн1035</t>
  </si>
  <si>
    <t>бпн1040</t>
  </si>
  <si>
    <t>бпн1045</t>
  </si>
  <si>
    <t>бпн1050</t>
  </si>
  <si>
    <t>бпн1055</t>
  </si>
  <si>
    <t>бпн1060</t>
  </si>
  <si>
    <t>бпн1070</t>
  </si>
  <si>
    <t>бпн1080</t>
  </si>
  <si>
    <t>бпн1090</t>
  </si>
  <si>
    <t>бпн10100</t>
  </si>
  <si>
    <t>бпн10120</t>
  </si>
  <si>
    <t>бпн10140</t>
  </si>
  <si>
    <t>бпн10200</t>
  </si>
  <si>
    <t>бпн1220</t>
  </si>
  <si>
    <t>бпн1225</t>
  </si>
  <si>
    <t>бпн1230</t>
  </si>
  <si>
    <t>бпн1235</t>
  </si>
  <si>
    <t>бпн1240</t>
  </si>
  <si>
    <t>бпн1250</t>
  </si>
  <si>
    <t>бпн1255</t>
  </si>
  <si>
    <t>бпн1260</t>
  </si>
  <si>
    <t>бпн1270</t>
  </si>
  <si>
    <t>бпн1280</t>
  </si>
  <si>
    <t>бпн1290</t>
  </si>
  <si>
    <t>бпн12100</t>
  </si>
  <si>
    <t>бпн12120</t>
  </si>
  <si>
    <t>бпн12140</t>
  </si>
  <si>
    <t>бпн1630</t>
  </si>
  <si>
    <t>бпн1640</t>
  </si>
  <si>
    <t>бпн1645</t>
  </si>
  <si>
    <t>бпн1650</t>
  </si>
  <si>
    <t>бпн1655</t>
  </si>
  <si>
    <t>бпн1660</t>
  </si>
  <si>
    <t>бпн1670</t>
  </si>
  <si>
    <t>бпн1680</t>
  </si>
  <si>
    <t>бпн1690</t>
  </si>
  <si>
    <t>бпн16100</t>
  </si>
  <si>
    <t>бпн16110</t>
  </si>
  <si>
    <t>бпн16120</t>
  </si>
  <si>
    <t>бпн16140</t>
  </si>
  <si>
    <t>бпн16160</t>
  </si>
  <si>
    <t>бпн2040</t>
  </si>
  <si>
    <t>бпн2045</t>
  </si>
  <si>
    <t>бпн2055</t>
  </si>
  <si>
    <t>бпн2060</t>
  </si>
  <si>
    <t>бпн2070</t>
  </si>
  <si>
    <t>бпн2080</t>
  </si>
  <si>
    <t>бпн2090</t>
  </si>
  <si>
    <t>бпн20100</t>
  </si>
  <si>
    <t>бпн20120</t>
  </si>
  <si>
    <t>бпн20140</t>
  </si>
  <si>
    <t>бпн20150</t>
  </si>
  <si>
    <t>бпн20160</t>
  </si>
  <si>
    <t>бпн20180</t>
  </si>
  <si>
    <t>Винт с внутренним шестигранником DIN 912 Нержавеющая сталь А2</t>
  </si>
  <si>
    <t>вшн616</t>
  </si>
  <si>
    <t>вшн620</t>
  </si>
  <si>
    <t>вшн625</t>
  </si>
  <si>
    <t>вшн630</t>
  </si>
  <si>
    <t>вшн635</t>
  </si>
  <si>
    <t>вшн640</t>
  </si>
  <si>
    <t>вшн650</t>
  </si>
  <si>
    <t>вшн660</t>
  </si>
  <si>
    <t>вшн816</t>
  </si>
  <si>
    <t>вшн820</t>
  </si>
  <si>
    <t>вшн825</t>
  </si>
  <si>
    <t>вшн830</t>
  </si>
  <si>
    <t>вшн835</t>
  </si>
  <si>
    <t>вшн840</t>
  </si>
  <si>
    <t>вшн850</t>
  </si>
  <si>
    <t>вшн860</t>
  </si>
  <si>
    <t>вшн880</t>
  </si>
  <si>
    <t>вшн1030</t>
  </si>
  <si>
    <t>бпн860</t>
  </si>
  <si>
    <t>впн812</t>
  </si>
  <si>
    <t>впн816</t>
  </si>
  <si>
    <t>впн820</t>
  </si>
  <si>
    <t>впн825</t>
  </si>
  <si>
    <t>впн830</t>
  </si>
  <si>
    <t>впн840</t>
  </si>
  <si>
    <t>впн850</t>
  </si>
  <si>
    <t>впн860</t>
  </si>
  <si>
    <t>впн870</t>
  </si>
  <si>
    <t>впн880</t>
  </si>
  <si>
    <t>впн8100</t>
  </si>
  <si>
    <t>вцн816</t>
  </si>
  <si>
    <t>вцн820</t>
  </si>
  <si>
    <t>вцн825</t>
  </si>
  <si>
    <t>вцн830</t>
  </si>
  <si>
    <t>вцн840</t>
  </si>
  <si>
    <t>вцн845</t>
  </si>
  <si>
    <t>вцн850</t>
  </si>
  <si>
    <t xml:space="preserve">              DIN 316 , Винт- барашек, нержавеющая сталь А2 </t>
  </si>
  <si>
    <t>вб410</t>
  </si>
  <si>
    <t>вб412</t>
  </si>
  <si>
    <t>вб416</t>
  </si>
  <si>
    <t>вб420</t>
  </si>
  <si>
    <t>вб425</t>
  </si>
  <si>
    <t>вб510</t>
  </si>
  <si>
    <t>вб516</t>
  </si>
  <si>
    <t>вб520</t>
  </si>
  <si>
    <t>вб525</t>
  </si>
  <si>
    <t>вб530</t>
  </si>
  <si>
    <t>вб610</t>
  </si>
  <si>
    <t>вб612</t>
  </si>
  <si>
    <t>вб616</t>
  </si>
  <si>
    <t>вб620</t>
  </si>
  <si>
    <t>вб625</t>
  </si>
  <si>
    <t>вб630</t>
  </si>
  <si>
    <t>вб635</t>
  </si>
  <si>
    <t>вб640</t>
  </si>
  <si>
    <t>вб650</t>
  </si>
  <si>
    <t>вб816</t>
  </si>
  <si>
    <t>вб820</t>
  </si>
  <si>
    <t>вб825</t>
  </si>
  <si>
    <t>вб830</t>
  </si>
  <si>
    <t>вб835</t>
  </si>
  <si>
    <t>вб840</t>
  </si>
  <si>
    <t>вб845</t>
  </si>
  <si>
    <t>вб850</t>
  </si>
  <si>
    <t>вб860</t>
  </si>
  <si>
    <t>вб1016</t>
  </si>
  <si>
    <t>вб1020</t>
  </si>
  <si>
    <t>вб1025</t>
  </si>
  <si>
    <t>вб1030</t>
  </si>
  <si>
    <t>вб1035</t>
  </si>
  <si>
    <t>вб1040</t>
  </si>
  <si>
    <t>вб1045</t>
  </si>
  <si>
    <t>вб1050</t>
  </si>
  <si>
    <t>вб1060</t>
  </si>
  <si>
    <t xml:space="preserve">              DIN 315 , Гайка - барашек, нержавеющая сталь А2 </t>
  </si>
  <si>
    <t>гбна4</t>
  </si>
  <si>
    <t>гбна6</t>
  </si>
  <si>
    <t>гбна8</t>
  </si>
  <si>
    <t>гбна10</t>
  </si>
  <si>
    <t>гбна12</t>
  </si>
  <si>
    <t xml:space="preserve">              DIN 1587 , Гайка колпачковая, нержавеющая сталь А2 </t>
  </si>
  <si>
    <t>гкн4</t>
  </si>
  <si>
    <t>гкн5</t>
  </si>
  <si>
    <t>гкн6</t>
  </si>
  <si>
    <t>гкн8</t>
  </si>
  <si>
    <t>гкн10</t>
  </si>
  <si>
    <t>гкн12</t>
  </si>
  <si>
    <t>гкн14</t>
  </si>
  <si>
    <t>гкн16</t>
  </si>
  <si>
    <t xml:space="preserve">              DIN 985 , Гайка самоконтрящая, нержавеющая сталь А2 </t>
  </si>
  <si>
    <t>гсн3</t>
  </si>
  <si>
    <t>гсн5</t>
  </si>
  <si>
    <t>гсн8</t>
  </si>
  <si>
    <t>гсн10</t>
  </si>
  <si>
    <t>гсн12</t>
  </si>
  <si>
    <t>гсн14</t>
  </si>
  <si>
    <t>гсн16</t>
  </si>
  <si>
    <t>гсн20</t>
  </si>
  <si>
    <t>гсн24</t>
  </si>
  <si>
    <t xml:space="preserve">              DIN 934 , Гайка, нержавеющая сталь А2 </t>
  </si>
  <si>
    <t>гшн4</t>
  </si>
  <si>
    <t>гшн5</t>
  </si>
  <si>
    <t>гшн6</t>
  </si>
  <si>
    <t>гшн8</t>
  </si>
  <si>
    <t>гшн10</t>
  </si>
  <si>
    <t>гшн12</t>
  </si>
  <si>
    <t>гшн14</t>
  </si>
  <si>
    <t>гшн16</t>
  </si>
  <si>
    <t>гшн18</t>
  </si>
  <si>
    <t>гшн20</t>
  </si>
  <si>
    <t>гшн24</t>
  </si>
  <si>
    <t>гшн30</t>
  </si>
  <si>
    <t xml:space="preserve">              DIN 9021 , Шайба увеличенная, нержавеющая сталь А2 </t>
  </si>
  <si>
    <t>шун4</t>
  </si>
  <si>
    <t>шун5</t>
  </si>
  <si>
    <t>шун6</t>
  </si>
  <si>
    <t>шун8</t>
  </si>
  <si>
    <t>шун10</t>
  </si>
  <si>
    <t>шун12</t>
  </si>
  <si>
    <t>шун14</t>
  </si>
  <si>
    <t>шун16</t>
  </si>
  <si>
    <t>шун20</t>
  </si>
  <si>
    <t>шун26</t>
  </si>
  <si>
    <t>шун32</t>
  </si>
  <si>
    <t>шун36</t>
  </si>
  <si>
    <t xml:space="preserve">              DIN 125 , Шайба обычная, нержавеющая сталь А2  </t>
  </si>
  <si>
    <t>шон5</t>
  </si>
  <si>
    <t>шон6</t>
  </si>
  <si>
    <t>шон8</t>
  </si>
  <si>
    <t>шон10</t>
  </si>
  <si>
    <t>шон12</t>
  </si>
  <si>
    <t>шон16</t>
  </si>
  <si>
    <t>шон20</t>
  </si>
  <si>
    <t xml:space="preserve">              DIN 127 , Шайба гроверная, нержавеющая сталь А2   </t>
  </si>
  <si>
    <t>шгн4</t>
  </si>
  <si>
    <t>шгн5</t>
  </si>
  <si>
    <t>шгн6</t>
  </si>
  <si>
    <t>шгн8</t>
  </si>
  <si>
    <t>шгн12</t>
  </si>
  <si>
    <t>шгн14</t>
  </si>
  <si>
    <t>шгн16</t>
  </si>
  <si>
    <t>шгн20</t>
  </si>
  <si>
    <t>шпн2965</t>
  </si>
  <si>
    <t>шпн2995</t>
  </si>
  <si>
    <t>шпн2913</t>
  </si>
  <si>
    <t>шпн4238</t>
  </si>
  <si>
    <t>шпн4838</t>
  </si>
  <si>
    <t>шпн4870</t>
  </si>
  <si>
    <t>шпн6350</t>
  </si>
  <si>
    <t>3,9х50</t>
  </si>
  <si>
    <t>4,2х50</t>
  </si>
  <si>
    <t>спн2913</t>
  </si>
  <si>
    <t>спн2916</t>
  </si>
  <si>
    <t>спн3513</t>
  </si>
  <si>
    <t>спн3516</t>
  </si>
  <si>
    <t>спн3950</t>
  </si>
  <si>
    <t>спн4216</t>
  </si>
  <si>
    <t>спн4238</t>
  </si>
  <si>
    <t>спн4250</t>
  </si>
  <si>
    <t>спн4816</t>
  </si>
  <si>
    <t>спн4850</t>
  </si>
  <si>
    <t>спн4860</t>
  </si>
  <si>
    <t>гу14ф</t>
  </si>
  <si>
    <t>вц36ф</t>
  </si>
  <si>
    <t>вц316ф</t>
  </si>
  <si>
    <t>вц320ф</t>
  </si>
  <si>
    <t>вц325ф</t>
  </si>
  <si>
    <t>вц330ф</t>
  </si>
  <si>
    <t>вц335ф</t>
  </si>
  <si>
    <t>вц340ф</t>
  </si>
  <si>
    <t>цилиндрическая  головка,     DIN 912 прочность 8.8</t>
  </si>
  <si>
    <t>ТАЛРЕП  (кольцо - кольцо)  DIN 1480</t>
  </si>
  <si>
    <t>тко5</t>
  </si>
  <si>
    <t>тко6</t>
  </si>
  <si>
    <t>тко8</t>
  </si>
  <si>
    <t>тко10</t>
  </si>
  <si>
    <t>тко12</t>
  </si>
  <si>
    <t>тко14</t>
  </si>
  <si>
    <t>тко16</t>
  </si>
  <si>
    <t>тко20</t>
  </si>
  <si>
    <t>тко24</t>
  </si>
  <si>
    <t>тко30</t>
  </si>
  <si>
    <t>тко5ф</t>
  </si>
  <si>
    <t>тко6ф</t>
  </si>
  <si>
    <t>тко8ф</t>
  </si>
  <si>
    <t>мл464</t>
  </si>
  <si>
    <t>4х64</t>
  </si>
  <si>
    <t>сспк170</t>
  </si>
  <si>
    <t xml:space="preserve">           6,3/5,5х170</t>
  </si>
  <si>
    <t>дм580</t>
  </si>
  <si>
    <t>дм100</t>
  </si>
  <si>
    <t>дм120</t>
  </si>
  <si>
    <t>дм590</t>
  </si>
  <si>
    <t>6/150/70 мм</t>
  </si>
  <si>
    <t>ждп1635ф</t>
  </si>
  <si>
    <t>ждп1935ф</t>
  </si>
  <si>
    <t>ждп2535ф</t>
  </si>
  <si>
    <t>ждп3532ф</t>
  </si>
  <si>
    <t>ждп3535ф</t>
  </si>
  <si>
    <t>ждп4135ф</t>
  </si>
  <si>
    <t>ждп4535ф</t>
  </si>
  <si>
    <t>ждп5135ф</t>
  </si>
  <si>
    <t>ждп5535ф</t>
  </si>
  <si>
    <t>ждп6438ф</t>
  </si>
  <si>
    <t>ждп7042ф</t>
  </si>
  <si>
    <t>ждп7642ф</t>
  </si>
  <si>
    <t>ждп8942ф</t>
  </si>
  <si>
    <t>ждп8948ф</t>
  </si>
  <si>
    <t>ждп9548ф</t>
  </si>
  <si>
    <t>ждп10248ф</t>
  </si>
  <si>
    <t>ждп11048ф</t>
  </si>
  <si>
    <t>ждп12748ф</t>
  </si>
  <si>
    <t>ждп15248ф</t>
  </si>
  <si>
    <t>аб20100</t>
  </si>
  <si>
    <t>Марка - K    (Китай)</t>
  </si>
  <si>
    <t>ск291014к</t>
  </si>
  <si>
    <t>ск293005к</t>
  </si>
  <si>
    <t>ск295005к</t>
  </si>
  <si>
    <t>ск295021к</t>
  </si>
  <si>
    <t>ск296005к</t>
  </si>
  <si>
    <t>ск297004к</t>
  </si>
  <si>
    <t>ск297024к</t>
  </si>
  <si>
    <t>ск298017к</t>
  </si>
  <si>
    <t>ск298019к</t>
  </si>
  <si>
    <t>ск299003к</t>
  </si>
  <si>
    <t>ск353005к</t>
  </si>
  <si>
    <t>ск355005к</t>
  </si>
  <si>
    <t>ск356005к</t>
  </si>
  <si>
    <t>ск357004к</t>
  </si>
  <si>
    <t>ск358017к</t>
  </si>
  <si>
    <t>ск358019к</t>
  </si>
  <si>
    <t>ск359003к</t>
  </si>
  <si>
    <t>ск513005к</t>
  </si>
  <si>
    <t>ск515005к</t>
  </si>
  <si>
    <t>ск516005к</t>
  </si>
  <si>
    <t>ск517004к</t>
  </si>
  <si>
    <t>ск517024к</t>
  </si>
  <si>
    <t>ск518017к</t>
  </si>
  <si>
    <t>ск519003к</t>
  </si>
  <si>
    <t>ск703005к</t>
  </si>
  <si>
    <t>ск706005к</t>
  </si>
  <si>
    <t>ск707024к</t>
  </si>
  <si>
    <t>ск708017к</t>
  </si>
  <si>
    <t>ск48191014к</t>
  </si>
  <si>
    <t>ск48193005к</t>
  </si>
  <si>
    <t>ск48195005к</t>
  </si>
  <si>
    <t>ск48196005к</t>
  </si>
  <si>
    <t>ск48197004к</t>
  </si>
  <si>
    <t>ск48198017к</t>
  </si>
  <si>
    <t>ск48199003к</t>
  </si>
  <si>
    <t>ск55191014к</t>
  </si>
  <si>
    <t>ск55191015к</t>
  </si>
  <si>
    <t>ск55193005к</t>
  </si>
  <si>
    <t>ск55195002к</t>
  </si>
  <si>
    <t>ск55195005к</t>
  </si>
  <si>
    <t>ск55195021к</t>
  </si>
  <si>
    <t>ск55196002к</t>
  </si>
  <si>
    <t>ск55196005к</t>
  </si>
  <si>
    <t>ск55197004к</t>
  </si>
  <si>
    <t>ск55197024к</t>
  </si>
  <si>
    <t>ск55198017к</t>
  </si>
  <si>
    <t>ск55199003к</t>
  </si>
  <si>
    <t>ск55251014к</t>
  </si>
  <si>
    <t>ск55253005к</t>
  </si>
  <si>
    <t>ск55255005к</t>
  </si>
  <si>
    <t>ск55256005к</t>
  </si>
  <si>
    <t>ск55257004к</t>
  </si>
  <si>
    <t>ск55257024к</t>
  </si>
  <si>
    <t>ск55258017к</t>
  </si>
  <si>
    <t>ск55258019к</t>
  </si>
  <si>
    <t>ск55259003к</t>
  </si>
  <si>
    <t>вп414ф</t>
  </si>
  <si>
    <t>вп58ф</t>
  </si>
  <si>
    <t>вп595ф</t>
  </si>
  <si>
    <t>вп614ф</t>
  </si>
  <si>
    <t>упак,  шт</t>
  </si>
  <si>
    <t>Гайка  оцинкованная       DIN 934 в Штуках</t>
  </si>
  <si>
    <t>Шайба  оцинкованная    DIN 125  в  Штуках</t>
  </si>
  <si>
    <t>упак,  Шт</t>
  </si>
  <si>
    <t>Цена в рублях за 1000 шт, с учётом скидки</t>
  </si>
  <si>
    <t>Шайба  увеличенная  оцинкованная   DIN 9021  в Штуках</t>
  </si>
  <si>
    <t>24х180</t>
  </si>
  <si>
    <t>24х200</t>
  </si>
  <si>
    <t>в Штуках</t>
  </si>
  <si>
    <t>гош4</t>
  </si>
  <si>
    <t>гош5</t>
  </si>
  <si>
    <t>гош6</t>
  </si>
  <si>
    <t>гош8</t>
  </si>
  <si>
    <t>гош10</t>
  </si>
  <si>
    <t>гош12</t>
  </si>
  <si>
    <t>гош14</t>
  </si>
  <si>
    <t>гош16</t>
  </si>
  <si>
    <t>гош18</t>
  </si>
  <si>
    <t>гош20</t>
  </si>
  <si>
    <t>гош24</t>
  </si>
  <si>
    <t>гош30</t>
  </si>
  <si>
    <t>гош36</t>
  </si>
  <si>
    <t>шош4</t>
  </si>
  <si>
    <t>шош5</t>
  </si>
  <si>
    <t>шош6</t>
  </si>
  <si>
    <t>шош8</t>
  </si>
  <si>
    <t>шош10</t>
  </si>
  <si>
    <t>шош12</t>
  </si>
  <si>
    <t>шош14</t>
  </si>
  <si>
    <t>шош16</t>
  </si>
  <si>
    <t>шош18</t>
  </si>
  <si>
    <t>шош20</t>
  </si>
  <si>
    <t>шош24</t>
  </si>
  <si>
    <t>шош30</t>
  </si>
  <si>
    <t>шош36</t>
  </si>
  <si>
    <t>шуш4</t>
  </si>
  <si>
    <t>шуш5</t>
  </si>
  <si>
    <t>шуш6</t>
  </si>
  <si>
    <t>шуш8</t>
  </si>
  <si>
    <t>шуш10</t>
  </si>
  <si>
    <t>шуш12</t>
  </si>
  <si>
    <t>шуш14</t>
  </si>
  <si>
    <t>шуш16</t>
  </si>
  <si>
    <t>шуш18</t>
  </si>
  <si>
    <t>шуш20</t>
  </si>
  <si>
    <t>шуш24</t>
  </si>
  <si>
    <t>шуш30</t>
  </si>
  <si>
    <t>шуш36</t>
  </si>
  <si>
    <t>бпш616</t>
  </si>
  <si>
    <t>бпш620</t>
  </si>
  <si>
    <t>бпш625</t>
  </si>
  <si>
    <t>бпш630</t>
  </si>
  <si>
    <t>бпш635</t>
  </si>
  <si>
    <t>бпш640</t>
  </si>
  <si>
    <t>бпш650</t>
  </si>
  <si>
    <t>бпш660</t>
  </si>
  <si>
    <t>бпш670</t>
  </si>
  <si>
    <t>бпш680</t>
  </si>
  <si>
    <t>бпш690</t>
  </si>
  <si>
    <t>бпш6100</t>
  </si>
  <si>
    <t>бпш6120</t>
  </si>
  <si>
    <t>бпш6140</t>
  </si>
  <si>
    <t>бпш816</t>
  </si>
  <si>
    <t>бпш820</t>
  </si>
  <si>
    <t>бпш825</t>
  </si>
  <si>
    <t>бпш830</t>
  </si>
  <si>
    <t>бпш835</t>
  </si>
  <si>
    <t>бпш840</t>
  </si>
  <si>
    <t>бпш845</t>
  </si>
  <si>
    <t>бпш850</t>
  </si>
  <si>
    <t>бпш860</t>
  </si>
  <si>
    <t>бпш870</t>
  </si>
  <si>
    <t>бпш880</t>
  </si>
  <si>
    <t>бпш890</t>
  </si>
  <si>
    <t>бпш8100</t>
  </si>
  <si>
    <t>бпш8120</t>
  </si>
  <si>
    <t>бпш8140</t>
  </si>
  <si>
    <t>бпш8160</t>
  </si>
  <si>
    <t>бпш8180</t>
  </si>
  <si>
    <t>бпш8200</t>
  </si>
  <si>
    <t>бпш1016</t>
  </si>
  <si>
    <t>бпш1020</t>
  </si>
  <si>
    <t>бпш1025</t>
  </si>
  <si>
    <t>бпш1030</t>
  </si>
  <si>
    <t>бпш1035</t>
  </si>
  <si>
    <t>бпш1040</t>
  </si>
  <si>
    <t>бпш1045</t>
  </si>
  <si>
    <t>бпш1050</t>
  </si>
  <si>
    <t>бпш1060</t>
  </si>
  <si>
    <t>бпш1070</t>
  </si>
  <si>
    <t>бпш1080</t>
  </si>
  <si>
    <t>бпш1090</t>
  </si>
  <si>
    <t>бпш10100</t>
  </si>
  <si>
    <t>бпш10120</t>
  </si>
  <si>
    <t>бпш10140</t>
  </si>
  <si>
    <t>бпш10160</t>
  </si>
  <si>
    <t>бпш10180</t>
  </si>
  <si>
    <t>бпш10200</t>
  </si>
  <si>
    <t>бпш1225</t>
  </si>
  <si>
    <t>бпш1230</t>
  </si>
  <si>
    <t>бпш1235</t>
  </si>
  <si>
    <t>бпш1240</t>
  </si>
  <si>
    <t>бпш1245</t>
  </si>
  <si>
    <t>бпш1250</t>
  </si>
  <si>
    <t>бпш1255</t>
  </si>
  <si>
    <t>бпш1260</t>
  </si>
  <si>
    <t>бпш1270</t>
  </si>
  <si>
    <t>бпш1280</t>
  </si>
  <si>
    <t>бпш1290</t>
  </si>
  <si>
    <t>бпш12100</t>
  </si>
  <si>
    <t>бпш12120</t>
  </si>
  <si>
    <t>бпш12140</t>
  </si>
  <si>
    <t>бпш12160</t>
  </si>
  <si>
    <t>бпш12180</t>
  </si>
  <si>
    <t>бпш12200</t>
  </si>
  <si>
    <t>бпш1430</t>
  </si>
  <si>
    <t>бпш1440</t>
  </si>
  <si>
    <t>бпш1450</t>
  </si>
  <si>
    <t>бпш1460</t>
  </si>
  <si>
    <t>бпш1470</t>
  </si>
  <si>
    <t>бпш1480</t>
  </si>
  <si>
    <t>бпш1490</t>
  </si>
  <si>
    <t>бпш14100</t>
  </si>
  <si>
    <t>бпш14120</t>
  </si>
  <si>
    <t>бпш14140</t>
  </si>
  <si>
    <t>бпш14160</t>
  </si>
  <si>
    <t>бпш14180</t>
  </si>
  <si>
    <t>бпш14200</t>
  </si>
  <si>
    <t>бпш1640</t>
  </si>
  <si>
    <t>бпш1650</t>
  </si>
  <si>
    <t>бпш1660</t>
  </si>
  <si>
    <t>бпш1670</t>
  </si>
  <si>
    <t>бпш1680</t>
  </si>
  <si>
    <t>бпш1690</t>
  </si>
  <si>
    <t>бпш16100</t>
  </si>
  <si>
    <t>бпш16120</t>
  </si>
  <si>
    <t>бпш16140</t>
  </si>
  <si>
    <t>бпш16160</t>
  </si>
  <si>
    <t>бпш16180</t>
  </si>
  <si>
    <t>бпш16200</t>
  </si>
  <si>
    <t>бпш2040</t>
  </si>
  <si>
    <t>бпш2050</t>
  </si>
  <si>
    <t>бпш2060</t>
  </si>
  <si>
    <t>бпш2070</t>
  </si>
  <si>
    <t>бпш2080</t>
  </si>
  <si>
    <t>бпш2090</t>
  </si>
  <si>
    <t>бпш20100</t>
  </si>
  <si>
    <t>бпш20120</t>
  </si>
  <si>
    <t>бпш20140</t>
  </si>
  <si>
    <t>бпш20160</t>
  </si>
  <si>
    <t>бпш20180</t>
  </si>
  <si>
    <t>бпш20200</t>
  </si>
  <si>
    <t>бпш2450</t>
  </si>
  <si>
    <t>бпш2460</t>
  </si>
  <si>
    <t>бпш2470</t>
  </si>
  <si>
    <t>бпш2480</t>
  </si>
  <si>
    <t>бпш2490</t>
  </si>
  <si>
    <t>бпш24100</t>
  </si>
  <si>
    <t>бпш24120</t>
  </si>
  <si>
    <t>бпш24140</t>
  </si>
  <si>
    <t>бпш24160</t>
  </si>
  <si>
    <t>бпш24180</t>
  </si>
  <si>
    <t>бпш24200</t>
  </si>
  <si>
    <t>шп6100м</t>
  </si>
  <si>
    <t>шп6120м</t>
  </si>
  <si>
    <t>бпш645</t>
  </si>
  <si>
    <t>ск4819пт1пр</t>
  </si>
  <si>
    <t>вп56ф</t>
  </si>
  <si>
    <t>впн690</t>
  </si>
  <si>
    <t>впн835</t>
  </si>
  <si>
    <t>впн890</t>
  </si>
  <si>
    <t>вцн335</t>
  </si>
  <si>
    <t>вцн420</t>
  </si>
  <si>
    <t>вцн480</t>
  </si>
  <si>
    <t>вцн570</t>
  </si>
  <si>
    <t>вцн580</t>
  </si>
  <si>
    <t>вцн655</t>
  </si>
  <si>
    <t>вцн660</t>
  </si>
  <si>
    <t>вцн690</t>
  </si>
  <si>
    <t>вцн6100</t>
  </si>
  <si>
    <t>вцн835</t>
  </si>
  <si>
    <t>вцн860</t>
  </si>
  <si>
    <t>вцн870</t>
  </si>
  <si>
    <t>вцн880</t>
  </si>
  <si>
    <t>вцн890</t>
  </si>
  <si>
    <t>бпн410</t>
  </si>
  <si>
    <t>бпн450</t>
  </si>
  <si>
    <t>бпн1245</t>
  </si>
  <si>
    <t>вшн520</t>
  </si>
  <si>
    <t>вшн525</t>
  </si>
  <si>
    <t>вшн550</t>
  </si>
  <si>
    <t>гсн4</t>
  </si>
  <si>
    <t>шун24</t>
  </si>
  <si>
    <t>шон4</t>
  </si>
  <si>
    <t>шгн10</t>
  </si>
  <si>
    <t>шгн30</t>
  </si>
  <si>
    <t>гм1220</t>
  </si>
  <si>
    <t>Цена  за  1000 штук в рублях</t>
  </si>
  <si>
    <t>Дюбель для теплоизоляции "ГРИБ", Tech-KREP IZМ-Т</t>
  </si>
  <si>
    <t>гм90MТтк</t>
  </si>
  <si>
    <t>гм120MТтк</t>
  </si>
  <si>
    <t>гм140MТтк</t>
  </si>
  <si>
    <t>гм160MТтк</t>
  </si>
  <si>
    <t>гм180MТтк</t>
  </si>
  <si>
    <t>гм200MТтк</t>
  </si>
  <si>
    <t>гм220MТтк</t>
  </si>
  <si>
    <t xml:space="preserve">sale@krep-komp.ru     </t>
  </si>
  <si>
    <t xml:space="preserve">              sale@krep-komp.ru     </t>
  </si>
  <si>
    <t>гм120LF</t>
  </si>
  <si>
    <t>дг8160птк</t>
  </si>
  <si>
    <t>дч525</t>
  </si>
  <si>
    <t>дч530</t>
  </si>
  <si>
    <t>дч540</t>
  </si>
  <si>
    <t>дч625</t>
  </si>
  <si>
    <t>дч630</t>
  </si>
  <si>
    <t>дч635</t>
  </si>
  <si>
    <t>дч640</t>
  </si>
  <si>
    <t>дч650</t>
  </si>
  <si>
    <t>дч660</t>
  </si>
  <si>
    <t>дч830</t>
  </si>
  <si>
    <t>дч840</t>
  </si>
  <si>
    <t>дч850</t>
  </si>
  <si>
    <t>дч860</t>
  </si>
  <si>
    <t>дч880</t>
  </si>
  <si>
    <t>дч1050</t>
  </si>
  <si>
    <t>дч1060</t>
  </si>
  <si>
    <t>дч10100</t>
  </si>
  <si>
    <t>дч1260</t>
  </si>
  <si>
    <t>дч1270</t>
  </si>
  <si>
    <t>дч12120</t>
  </si>
  <si>
    <t>рн660тк</t>
  </si>
  <si>
    <t xml:space="preserve">                                              Рондоль  Tech-KREP       </t>
  </si>
  <si>
    <t xml:space="preserve">  Дюбель распорный пластиковый Чапай Tech-KREP    </t>
  </si>
  <si>
    <t xml:space="preserve">DIN 7981 , Шуруп с полукруглой головой, нержавеющая сталь А2   </t>
  </si>
  <si>
    <t xml:space="preserve">  DIN 7982 , Шуруп с потайной головой, нержавеющая сталь А2  </t>
  </si>
  <si>
    <t>гм120LFтк</t>
  </si>
  <si>
    <t>кур40160</t>
  </si>
  <si>
    <t>кур40300</t>
  </si>
  <si>
    <t>кур50140</t>
  </si>
  <si>
    <t>кур50160</t>
  </si>
  <si>
    <t>кур60140</t>
  </si>
  <si>
    <t>кур60180</t>
  </si>
  <si>
    <t>кур60120</t>
  </si>
  <si>
    <t>кур60160</t>
  </si>
  <si>
    <t>кур80120</t>
  </si>
  <si>
    <t>кур80140</t>
  </si>
  <si>
    <t>кур80160</t>
  </si>
  <si>
    <t>кур80200</t>
  </si>
  <si>
    <t>кур80300</t>
  </si>
  <si>
    <t>кур100160</t>
  </si>
  <si>
    <t>кур100300</t>
  </si>
  <si>
    <t>кур200100</t>
  </si>
  <si>
    <t>кур40400</t>
  </si>
  <si>
    <t>кур40500</t>
  </si>
  <si>
    <t>кур40600</t>
  </si>
  <si>
    <t>кур40800</t>
  </si>
  <si>
    <t>кур401000</t>
  </si>
  <si>
    <t>кур401200</t>
  </si>
  <si>
    <t>кур401500</t>
  </si>
  <si>
    <t>кур50400</t>
  </si>
  <si>
    <t>кур50500</t>
  </si>
  <si>
    <t>кур50600</t>
  </si>
  <si>
    <t>кур50800</t>
  </si>
  <si>
    <t>кур501000</t>
  </si>
  <si>
    <t>кур501200</t>
  </si>
  <si>
    <t>кур501500</t>
  </si>
  <si>
    <t>кур502000</t>
  </si>
  <si>
    <t>кур60400</t>
  </si>
  <si>
    <t>кур60500</t>
  </si>
  <si>
    <t>кур60600</t>
  </si>
  <si>
    <t>кур60800</t>
  </si>
  <si>
    <t>кур601000</t>
  </si>
  <si>
    <t>кур601200</t>
  </si>
  <si>
    <t>кур601500</t>
  </si>
  <si>
    <t>кур602000</t>
  </si>
  <si>
    <t>кур80400</t>
  </si>
  <si>
    <t>кур80500</t>
  </si>
  <si>
    <t>кур80600</t>
  </si>
  <si>
    <t>кур80800</t>
  </si>
  <si>
    <t>кур801000</t>
  </si>
  <si>
    <t>кур801200</t>
  </si>
  <si>
    <t>кур801500</t>
  </si>
  <si>
    <t>кур100500</t>
  </si>
  <si>
    <t>кур100600</t>
  </si>
  <si>
    <t>кур100800</t>
  </si>
  <si>
    <t>кур1001000</t>
  </si>
  <si>
    <t>кур1001200</t>
  </si>
  <si>
    <t>кур1001500</t>
  </si>
  <si>
    <t>кур1002000</t>
  </si>
  <si>
    <t>кул6040</t>
  </si>
  <si>
    <t>кул40040</t>
  </si>
  <si>
    <t>кул40060</t>
  </si>
  <si>
    <t>кул30080</t>
  </si>
  <si>
    <t>кул40080</t>
  </si>
  <si>
    <t>пс16050</t>
  </si>
  <si>
    <t>пс10060</t>
  </si>
  <si>
    <t>пс22060</t>
  </si>
  <si>
    <t>пс96060</t>
  </si>
  <si>
    <t>пс22080</t>
  </si>
  <si>
    <t>пс100100</t>
  </si>
  <si>
    <t>пс120100</t>
  </si>
  <si>
    <t>пс160100</t>
  </si>
  <si>
    <t>пс1250120</t>
  </si>
  <si>
    <t>пс200160</t>
  </si>
  <si>
    <t>пс500200</t>
  </si>
  <si>
    <t>пс26080</t>
  </si>
  <si>
    <t>хг53-58</t>
  </si>
  <si>
    <t xml:space="preserve">                     Дюбель  универсальный,  тип U   с бортом</t>
  </si>
  <si>
    <t>60уп по 100шт</t>
  </si>
  <si>
    <t>50уп по 100шт</t>
  </si>
  <si>
    <t>50шт</t>
  </si>
  <si>
    <t>кл8п50</t>
  </si>
  <si>
    <t>кл1п100</t>
  </si>
  <si>
    <t>кл2п100</t>
  </si>
  <si>
    <t>6/250/70 мм</t>
  </si>
  <si>
    <t>лм150</t>
  </si>
  <si>
    <t xml:space="preserve">кул30060 </t>
  </si>
  <si>
    <t>12х0,70</t>
  </si>
  <si>
    <t>пт2055-25</t>
  </si>
  <si>
    <t>лм140</t>
  </si>
  <si>
    <t>лм160</t>
  </si>
  <si>
    <t>тар2055</t>
  </si>
  <si>
    <t>ку5035п</t>
  </si>
  <si>
    <t>ку105пр25</t>
  </si>
  <si>
    <t>ку130п</t>
  </si>
  <si>
    <t>ку9040пр</t>
  </si>
  <si>
    <t>куу50прч</t>
  </si>
  <si>
    <t>куу9040прч</t>
  </si>
  <si>
    <t>куу130п</t>
  </si>
  <si>
    <t>куу140</t>
  </si>
  <si>
    <t>куу9065-25</t>
  </si>
  <si>
    <t>куу5035*20</t>
  </si>
  <si>
    <t>куу6045*25</t>
  </si>
  <si>
    <t>куу7055*20</t>
  </si>
  <si>
    <t>куу9065*20</t>
  </si>
  <si>
    <t>куу13090*25</t>
  </si>
  <si>
    <t>куу14565*25</t>
  </si>
  <si>
    <t>кур3030</t>
  </si>
  <si>
    <t>кур4050п</t>
  </si>
  <si>
    <t>кур4060п</t>
  </si>
  <si>
    <t>кур40100п</t>
  </si>
  <si>
    <t>кур40140п</t>
  </si>
  <si>
    <t>кур40200п</t>
  </si>
  <si>
    <t>кур5050-100</t>
  </si>
  <si>
    <t>кур5050-50</t>
  </si>
  <si>
    <t>кур5060пр</t>
  </si>
  <si>
    <t>кур5080пр</t>
  </si>
  <si>
    <t>кур50100п</t>
  </si>
  <si>
    <t>кур6060пр</t>
  </si>
  <si>
    <t>кур60300п</t>
  </si>
  <si>
    <t>кур8040пр</t>
  </si>
  <si>
    <t>кур8040п</t>
  </si>
  <si>
    <t>кур8050пр</t>
  </si>
  <si>
    <t>кур8060пр</t>
  </si>
  <si>
    <t>кур8080пр</t>
  </si>
  <si>
    <t>кур80100п</t>
  </si>
  <si>
    <t>кур10040пр</t>
  </si>
  <si>
    <t>кур10050пр</t>
  </si>
  <si>
    <t>кур16060пр</t>
  </si>
  <si>
    <t>кур16080пр</t>
  </si>
  <si>
    <t>кул20040п</t>
  </si>
  <si>
    <t>кул12080п</t>
  </si>
  <si>
    <t>кул20080п</t>
  </si>
  <si>
    <t>куас40п</t>
  </si>
  <si>
    <t>куас65пр</t>
  </si>
  <si>
    <t>кус90п</t>
  </si>
  <si>
    <t>куз70-50</t>
  </si>
  <si>
    <t>куз90п</t>
  </si>
  <si>
    <t>пс80040п</t>
  </si>
  <si>
    <t>пс84040п</t>
  </si>
  <si>
    <t>пс100040п</t>
  </si>
  <si>
    <t>пс120040п</t>
  </si>
  <si>
    <t>пс125040п</t>
  </si>
  <si>
    <t>пс10050п</t>
  </si>
  <si>
    <t>пс12060пр</t>
  </si>
  <si>
    <t>пс14060п</t>
  </si>
  <si>
    <t>пс16060прч</t>
  </si>
  <si>
    <t>пс20060пр</t>
  </si>
  <si>
    <t>пс80060п</t>
  </si>
  <si>
    <t>пс14080пр</t>
  </si>
  <si>
    <t>пс16080п</t>
  </si>
  <si>
    <t>пс36080п</t>
  </si>
  <si>
    <t>пс40080п</t>
  </si>
  <si>
    <t>пс50080п</t>
  </si>
  <si>
    <t>средняя   фасовка</t>
  </si>
  <si>
    <t>большая   фасовка</t>
  </si>
  <si>
    <t>малая   фасовка</t>
  </si>
  <si>
    <t>чм16мф</t>
  </si>
  <si>
    <t>чм19мф</t>
  </si>
  <si>
    <t>чм25мф</t>
  </si>
  <si>
    <t>чм32мф</t>
  </si>
  <si>
    <t>чм35мф</t>
  </si>
  <si>
    <t>чм41мф</t>
  </si>
  <si>
    <t>чм45мф</t>
  </si>
  <si>
    <t>чм51мф</t>
  </si>
  <si>
    <t>чм55мф</t>
  </si>
  <si>
    <t>чм64мф</t>
  </si>
  <si>
    <t>чм7038мф</t>
  </si>
  <si>
    <t>чм76мф</t>
  </si>
  <si>
    <t>чм8942мф</t>
  </si>
  <si>
    <t>чм8948мф</t>
  </si>
  <si>
    <t>чм95мф</t>
  </si>
  <si>
    <t>чм102мф</t>
  </si>
  <si>
    <t>чм127мф</t>
  </si>
  <si>
    <t>чм152мф</t>
  </si>
  <si>
    <t>чм120мф</t>
  </si>
  <si>
    <t>чм7042мф</t>
  </si>
  <si>
    <t>чд16мф</t>
  </si>
  <si>
    <t>чд19мф</t>
  </si>
  <si>
    <t>чд25мф</t>
  </si>
  <si>
    <t>чд32мф</t>
  </si>
  <si>
    <t>чд35мф</t>
  </si>
  <si>
    <t>чд41мф</t>
  </si>
  <si>
    <t>чд45мф</t>
  </si>
  <si>
    <t>чд51мф</t>
  </si>
  <si>
    <t>чд55мф</t>
  </si>
  <si>
    <t>чд64мф</t>
  </si>
  <si>
    <t>чд7038мф</t>
  </si>
  <si>
    <t>чд7042мф</t>
  </si>
  <si>
    <t>чд76мф</t>
  </si>
  <si>
    <t>чд8942мф</t>
  </si>
  <si>
    <t>чд8948мф</t>
  </si>
  <si>
    <t>чд95мф</t>
  </si>
  <si>
    <t>чд102мф</t>
  </si>
  <si>
    <t>чд110мф</t>
  </si>
  <si>
    <t>чд120мф</t>
  </si>
  <si>
    <t>чд127мф</t>
  </si>
  <si>
    <t>чд152мф</t>
  </si>
  <si>
    <t>пшо13мф</t>
  </si>
  <si>
    <t>пшо14мф</t>
  </si>
  <si>
    <t>пшо16мф</t>
  </si>
  <si>
    <t>пшо19мф</t>
  </si>
  <si>
    <t>пшо25мф</t>
  </si>
  <si>
    <t>пшо32мф</t>
  </si>
  <si>
    <t>пшо38мф</t>
  </si>
  <si>
    <t>пшо41мф</t>
  </si>
  <si>
    <t>пшо51мф</t>
  </si>
  <si>
    <t>пшо57мф</t>
  </si>
  <si>
    <t>пшо76мф</t>
  </si>
  <si>
    <t>пшс13мф</t>
  </si>
  <si>
    <t>пшс14мф</t>
  </si>
  <si>
    <t>пшс16мф</t>
  </si>
  <si>
    <t>пшс19мф</t>
  </si>
  <si>
    <t>пшс25мф</t>
  </si>
  <si>
    <t>пшс32мф</t>
  </si>
  <si>
    <t>пшс38мф</t>
  </si>
  <si>
    <t>пшс41мф</t>
  </si>
  <si>
    <t>пшс51мф</t>
  </si>
  <si>
    <t>пшс57мф</t>
  </si>
  <si>
    <t>пшс76мф</t>
  </si>
  <si>
    <t>жд2510мф</t>
  </si>
  <si>
    <t>жд2512мф</t>
  </si>
  <si>
    <t>жд2516мф</t>
  </si>
  <si>
    <t>жд2520мф</t>
  </si>
  <si>
    <t>жд2525мф</t>
  </si>
  <si>
    <t>жд310мф</t>
  </si>
  <si>
    <t>жд312мф</t>
  </si>
  <si>
    <t>жд316мф</t>
  </si>
  <si>
    <t>жд320мф</t>
  </si>
  <si>
    <t>жд325мф</t>
  </si>
  <si>
    <t>жд330мф</t>
  </si>
  <si>
    <t>жд335мф</t>
  </si>
  <si>
    <t>жд340мф</t>
  </si>
  <si>
    <t>жд345мф</t>
  </si>
  <si>
    <t>жд350мф</t>
  </si>
  <si>
    <t>жд3512мф</t>
  </si>
  <si>
    <t>жд3516мф</t>
  </si>
  <si>
    <t>жд3520мф</t>
  </si>
  <si>
    <t>жд3525мф</t>
  </si>
  <si>
    <t>жд3530мф</t>
  </si>
  <si>
    <t>жд3535мф</t>
  </si>
  <si>
    <t>жд3540мф</t>
  </si>
  <si>
    <t>жд3545мф</t>
  </si>
  <si>
    <t>жд3550мф</t>
  </si>
  <si>
    <t>жд412мф</t>
  </si>
  <si>
    <t>жд416мф</t>
  </si>
  <si>
    <t>жд420мф</t>
  </si>
  <si>
    <t>жд425мф</t>
  </si>
  <si>
    <t>жд430мф</t>
  </si>
  <si>
    <t>жд435мф</t>
  </si>
  <si>
    <t>жд440мф</t>
  </si>
  <si>
    <t>жд445мф</t>
  </si>
  <si>
    <t>жд450мф</t>
  </si>
  <si>
    <t>жд460мф</t>
  </si>
  <si>
    <t>жд470мф</t>
  </si>
  <si>
    <t>жд4516мф</t>
  </si>
  <si>
    <t>жд4520мф</t>
  </si>
  <si>
    <t>жд520мф</t>
  </si>
  <si>
    <t>жд525мф</t>
  </si>
  <si>
    <t>жд530мф</t>
  </si>
  <si>
    <t>жд535мф</t>
  </si>
  <si>
    <t>жд540мф</t>
  </si>
  <si>
    <t>жд545мф</t>
  </si>
  <si>
    <t>жд550мф</t>
  </si>
  <si>
    <t>жд560мф</t>
  </si>
  <si>
    <t>жд570мф</t>
  </si>
  <si>
    <t>жд580мф</t>
  </si>
  <si>
    <t>жд590мф</t>
  </si>
  <si>
    <t>жд5100мф</t>
  </si>
  <si>
    <t>жд5120мф</t>
  </si>
  <si>
    <t>жд630мф</t>
  </si>
  <si>
    <t>жд640мф</t>
  </si>
  <si>
    <t>жд645мф</t>
  </si>
  <si>
    <t>жд650мф</t>
  </si>
  <si>
    <t>жд660мф</t>
  </si>
  <si>
    <t>жд670мф</t>
  </si>
  <si>
    <t>жд680мф</t>
  </si>
  <si>
    <t>жд690мф</t>
  </si>
  <si>
    <t>бд2510мф</t>
  </si>
  <si>
    <t>бд2512мф</t>
  </si>
  <si>
    <t>бд2516мф</t>
  </si>
  <si>
    <t>бд2520мф</t>
  </si>
  <si>
    <t>бд2525мф</t>
  </si>
  <si>
    <t>бд310мф</t>
  </si>
  <si>
    <t>бд312мф</t>
  </si>
  <si>
    <t>бд316мф</t>
  </si>
  <si>
    <t>бд320мф</t>
  </si>
  <si>
    <t>бд325мф</t>
  </si>
  <si>
    <t>бд330мф</t>
  </si>
  <si>
    <t>бд335мф</t>
  </si>
  <si>
    <t>бд340мф</t>
  </si>
  <si>
    <t>бд345мф</t>
  </si>
  <si>
    <t>бд350мф</t>
  </si>
  <si>
    <t>бд3512мф</t>
  </si>
  <si>
    <t>бд3516мф</t>
  </si>
  <si>
    <t>бд3520мф</t>
  </si>
  <si>
    <t>бд3525мф</t>
  </si>
  <si>
    <t>бд3530мф</t>
  </si>
  <si>
    <t>бд3535мф</t>
  </si>
  <si>
    <t>бд3540мф</t>
  </si>
  <si>
    <t>бд3545мф</t>
  </si>
  <si>
    <t>бд3550мф</t>
  </si>
  <si>
    <t>бд412мф</t>
  </si>
  <si>
    <t>бд416мф</t>
  </si>
  <si>
    <t>бд420мф</t>
  </si>
  <si>
    <t>бд425мф</t>
  </si>
  <si>
    <t>бд430мф</t>
  </si>
  <si>
    <t>бд435мф</t>
  </si>
  <si>
    <t>бд440мф</t>
  </si>
  <si>
    <t>бд445мф</t>
  </si>
  <si>
    <t>бд450мф</t>
  </si>
  <si>
    <t>бд460мф</t>
  </si>
  <si>
    <t>бд470мф</t>
  </si>
  <si>
    <t>бд4516мф</t>
  </si>
  <si>
    <t>бд4520мф</t>
  </si>
  <si>
    <t>бд4525мф</t>
  </si>
  <si>
    <t>бд4530мф</t>
  </si>
  <si>
    <t>бд4535мф</t>
  </si>
  <si>
    <t>бд4540мф</t>
  </si>
  <si>
    <t>бд4545мф</t>
  </si>
  <si>
    <t>бд4550мф</t>
  </si>
  <si>
    <t>бд4560мф</t>
  </si>
  <si>
    <t>бд4570мф</t>
  </si>
  <si>
    <t>бд4580мф</t>
  </si>
  <si>
    <t>бд520мф</t>
  </si>
  <si>
    <t>бд525мф</t>
  </si>
  <si>
    <t>бд530мф</t>
  </si>
  <si>
    <t>бд535мф</t>
  </si>
  <si>
    <t>бд540мф</t>
  </si>
  <si>
    <t>бд545мф</t>
  </si>
  <si>
    <t>бд550мф</t>
  </si>
  <si>
    <t>бд560мф</t>
  </si>
  <si>
    <t>бд570мф</t>
  </si>
  <si>
    <t>бд580мф</t>
  </si>
  <si>
    <t>бд590мф</t>
  </si>
  <si>
    <t>бд5100мф</t>
  </si>
  <si>
    <t>бд5120мф</t>
  </si>
  <si>
    <t>бд640мф</t>
  </si>
  <si>
    <t>бд645мф</t>
  </si>
  <si>
    <t>бд650мф</t>
  </si>
  <si>
    <t>бд660мф</t>
  </si>
  <si>
    <t>бд670мф</t>
  </si>
  <si>
    <t>бд680мф</t>
  </si>
  <si>
    <t>бд690мф</t>
  </si>
  <si>
    <t>бд6100мф</t>
  </si>
  <si>
    <t>бд6110мф</t>
  </si>
  <si>
    <t>бд6120мф</t>
  </si>
  <si>
    <t>бд6130мф</t>
  </si>
  <si>
    <t>бд6140мф</t>
  </si>
  <si>
    <t>бд6150мф</t>
  </si>
  <si>
    <t>бд6160мф</t>
  </si>
  <si>
    <t>бд6180мф</t>
  </si>
  <si>
    <t>бд6200мф</t>
  </si>
  <si>
    <t>г640мф</t>
  </si>
  <si>
    <t>г650мф</t>
  </si>
  <si>
    <t>г660мф</t>
  </si>
  <si>
    <t>г670мф</t>
  </si>
  <si>
    <t>г680мф</t>
  </si>
  <si>
    <t>г690мф</t>
  </si>
  <si>
    <t>г6100мф</t>
  </si>
  <si>
    <t>г6120мф</t>
  </si>
  <si>
    <t>г840мф</t>
  </si>
  <si>
    <t>г860мф</t>
  </si>
  <si>
    <t>г870мф</t>
  </si>
  <si>
    <t>г880мф</t>
  </si>
  <si>
    <t>г890мф</t>
  </si>
  <si>
    <t>г8100мф</t>
  </si>
  <si>
    <t>г8120мф</t>
  </si>
  <si>
    <t>г8140мф</t>
  </si>
  <si>
    <t>вк750мф</t>
  </si>
  <si>
    <t>вк770мф</t>
  </si>
  <si>
    <t>дм30мф</t>
  </si>
  <si>
    <t>дм40мф</t>
  </si>
  <si>
    <t>дм50мф</t>
  </si>
  <si>
    <t>дм60мф</t>
  </si>
  <si>
    <t>дм70мф</t>
  </si>
  <si>
    <t>дм580мф</t>
  </si>
  <si>
    <t>дм590мф</t>
  </si>
  <si>
    <t>дм100мф</t>
  </si>
  <si>
    <t>дм120мф</t>
  </si>
  <si>
    <t>кг890мф</t>
  </si>
  <si>
    <t>кг8120мф</t>
  </si>
  <si>
    <t>кг8160мф</t>
  </si>
  <si>
    <t>кг10120мф</t>
  </si>
  <si>
    <t>кг10160мф</t>
  </si>
  <si>
    <t>кг10220мф</t>
  </si>
  <si>
    <t>кг1290мф</t>
  </si>
  <si>
    <t>кг12120мф</t>
  </si>
  <si>
    <t>кг12160мф</t>
  </si>
  <si>
    <t>кг12190мф</t>
  </si>
  <si>
    <t>кг12230мф</t>
  </si>
  <si>
    <t>кг12300мф</t>
  </si>
  <si>
    <t>кг12350мф</t>
  </si>
  <si>
    <t>шк340мф</t>
  </si>
  <si>
    <t>шк330мф</t>
  </si>
  <si>
    <t>шк440мф</t>
  </si>
  <si>
    <t>шк450мф</t>
  </si>
  <si>
    <t>шк460мф</t>
  </si>
  <si>
    <t>шк470мф</t>
  </si>
  <si>
    <t>шк550мф</t>
  </si>
  <si>
    <t>шк560мф</t>
  </si>
  <si>
    <t>шк570мф</t>
  </si>
  <si>
    <t>шк580мф</t>
  </si>
  <si>
    <t>шк660мф</t>
  </si>
  <si>
    <t>шк680мф</t>
  </si>
  <si>
    <t>шк690мф</t>
  </si>
  <si>
    <t>шк6100мф</t>
  </si>
  <si>
    <t>шк6120мф</t>
  </si>
  <si>
    <t>шк850мф</t>
  </si>
  <si>
    <t>шк880мф</t>
  </si>
  <si>
    <t>шк8100мф</t>
  </si>
  <si>
    <t>шк8120мф</t>
  </si>
  <si>
    <t>шк8140мф</t>
  </si>
  <si>
    <t>шк8160мф</t>
  </si>
  <si>
    <t>шгк330мф</t>
  </si>
  <si>
    <t>шгк340мф</t>
  </si>
  <si>
    <t>шгк440мф</t>
  </si>
  <si>
    <t>шгк450мф</t>
  </si>
  <si>
    <t>шгк460мф</t>
  </si>
  <si>
    <t>шгк470мф</t>
  </si>
  <si>
    <t>шгк550мф</t>
  </si>
  <si>
    <t>шгк560мф</t>
  </si>
  <si>
    <t>шгк570мф</t>
  </si>
  <si>
    <t>шгк580мф</t>
  </si>
  <si>
    <t>шгк660мф</t>
  </si>
  <si>
    <t>шгк680мф</t>
  </si>
  <si>
    <t>шгк690мф</t>
  </si>
  <si>
    <t>шгк6100мф</t>
  </si>
  <si>
    <t>шгк6120мф</t>
  </si>
  <si>
    <t>шгк880мф</t>
  </si>
  <si>
    <t>шгк8100мф</t>
  </si>
  <si>
    <t>шгк8120мф</t>
  </si>
  <si>
    <t>шгк8140мф</t>
  </si>
  <si>
    <t>шгк8160мф</t>
  </si>
  <si>
    <t>шгк8180мф</t>
  </si>
  <si>
    <t>шгк8200мф</t>
  </si>
  <si>
    <t>шгк10100мф</t>
  </si>
  <si>
    <t>шгк10120мф</t>
  </si>
  <si>
    <t>шгк10140мф</t>
  </si>
  <si>
    <t>шгк10150мф</t>
  </si>
  <si>
    <t>шгк10160мф</t>
  </si>
  <si>
    <t>шгк10180мф</t>
  </si>
  <si>
    <t>шгк10200мф</t>
  </si>
  <si>
    <t>шгк10220мф</t>
  </si>
  <si>
    <t>шгк10240мф</t>
  </si>
  <si>
    <t>шгк10260мф</t>
  </si>
  <si>
    <t>шгк10280мф</t>
  </si>
  <si>
    <t>шп330мф</t>
  </si>
  <si>
    <t>шп340мф</t>
  </si>
  <si>
    <t>шп440мф</t>
  </si>
  <si>
    <t>шп450мф</t>
  </si>
  <si>
    <t>шп460мф</t>
  </si>
  <si>
    <t>шп470мф</t>
  </si>
  <si>
    <t>шп550мф</t>
  </si>
  <si>
    <t>шп560мф</t>
  </si>
  <si>
    <t>шп570мф</t>
  </si>
  <si>
    <t>шп580мф</t>
  </si>
  <si>
    <t>шп660мф</t>
  </si>
  <si>
    <t>шп680мф</t>
  </si>
  <si>
    <t>шп690мф</t>
  </si>
  <si>
    <t>шп6100мф</t>
  </si>
  <si>
    <t>шп6120мф</t>
  </si>
  <si>
    <t>шп860мф</t>
  </si>
  <si>
    <t>шп880мф</t>
  </si>
  <si>
    <t>шп8100мф</t>
  </si>
  <si>
    <t>шп8120мф</t>
  </si>
  <si>
    <t>шп8140мф</t>
  </si>
  <si>
    <t>шп8160мф</t>
  </si>
  <si>
    <t>Цвет           RAL</t>
  </si>
  <si>
    <t>ар872мф</t>
  </si>
  <si>
    <t>ар892мф</t>
  </si>
  <si>
    <t>ар8112мф</t>
  </si>
  <si>
    <t>ар8132мф</t>
  </si>
  <si>
    <t>ар8152мф</t>
  </si>
  <si>
    <t>ар8172мф</t>
  </si>
  <si>
    <t>ар52мф</t>
  </si>
  <si>
    <t>ар72мф</t>
  </si>
  <si>
    <t>ар92мф</t>
  </si>
  <si>
    <t>ар112мф</t>
  </si>
  <si>
    <t>ар132мф</t>
  </si>
  <si>
    <t>ар152мф</t>
  </si>
  <si>
    <t>ар182мф</t>
  </si>
  <si>
    <t>ар202мф</t>
  </si>
  <si>
    <t>н52мф</t>
  </si>
  <si>
    <t>н72мф</t>
  </si>
  <si>
    <t>н92мф</t>
  </si>
  <si>
    <t>н112мф</t>
  </si>
  <si>
    <t>н132мф</t>
  </si>
  <si>
    <t>н152мф</t>
  </si>
  <si>
    <t>н182мф</t>
  </si>
  <si>
    <t>н202мф</t>
  </si>
  <si>
    <t>н212мф</t>
  </si>
  <si>
    <t>н250мф</t>
  </si>
  <si>
    <t>аг6525мф</t>
  </si>
  <si>
    <t>аг6536мф</t>
  </si>
  <si>
    <t>аг6556мф</t>
  </si>
  <si>
    <t>аг6575мф</t>
  </si>
  <si>
    <t>аг825мф</t>
  </si>
  <si>
    <t>аг840мф</t>
  </si>
  <si>
    <t>аг865мф</t>
  </si>
  <si>
    <t>аг885мф</t>
  </si>
  <si>
    <t>аг8100мф</t>
  </si>
  <si>
    <t>аг8110мф</t>
  </si>
  <si>
    <t>аг8120мф</t>
  </si>
  <si>
    <t>аг1040мф</t>
  </si>
  <si>
    <t>аг1050мф</t>
  </si>
  <si>
    <t>аг1060мф</t>
  </si>
  <si>
    <t>аг1077мф</t>
  </si>
  <si>
    <t>аг1097мф</t>
  </si>
  <si>
    <t>аг10125мф</t>
  </si>
  <si>
    <t>аг10130мф</t>
  </si>
  <si>
    <t>аг10150мф</t>
  </si>
  <si>
    <t>аг10180мф</t>
  </si>
  <si>
    <t>аг10200мф</t>
  </si>
  <si>
    <t>аг10250мф</t>
  </si>
  <si>
    <t>аг1260мф</t>
  </si>
  <si>
    <t>аг1275мф</t>
  </si>
  <si>
    <t>аг1299мф</t>
  </si>
  <si>
    <t>аг12120мф</t>
  </si>
  <si>
    <t>аг12129мф</t>
  </si>
  <si>
    <t>аг12150мф</t>
  </si>
  <si>
    <t>аг12180мф</t>
  </si>
  <si>
    <t>аг12200мф</t>
  </si>
  <si>
    <t>аг12250мф</t>
  </si>
  <si>
    <t>аг12280мф</t>
  </si>
  <si>
    <t>аг12300мф</t>
  </si>
  <si>
    <t>аг14100мф</t>
  </si>
  <si>
    <t>аг14120мф</t>
  </si>
  <si>
    <t>аг14150мф</t>
  </si>
  <si>
    <t>аг14200мф</t>
  </si>
  <si>
    <t>аг14250мф</t>
  </si>
  <si>
    <t>аг1665мф</t>
  </si>
  <si>
    <t>аг16111мф</t>
  </si>
  <si>
    <t>аг16147мф</t>
  </si>
  <si>
    <t>аг16180мф</t>
  </si>
  <si>
    <t>аг16220мф</t>
  </si>
  <si>
    <t>аг16250мф</t>
  </si>
  <si>
    <t>аг16300мф</t>
  </si>
  <si>
    <t>аг16360мф</t>
  </si>
  <si>
    <t>аг2075мф</t>
  </si>
  <si>
    <t>аг20107мф</t>
  </si>
  <si>
    <t>аг20151мф</t>
  </si>
  <si>
    <t>аг20180мф</t>
  </si>
  <si>
    <t>аг20200мф</t>
  </si>
  <si>
    <t>аг20250мф</t>
  </si>
  <si>
    <t>аг20300мф</t>
  </si>
  <si>
    <t>аг20350мф</t>
  </si>
  <si>
    <t>аг20400мф</t>
  </si>
  <si>
    <t>ак640мф</t>
  </si>
  <si>
    <t>ак655мф</t>
  </si>
  <si>
    <t>ак665мф</t>
  </si>
  <si>
    <t>ак670мф</t>
  </si>
  <si>
    <t>ак695мф</t>
  </si>
  <si>
    <t>ак6115мф</t>
  </si>
  <si>
    <t>ак850мф</t>
  </si>
  <si>
    <t>ак880мф</t>
  </si>
  <si>
    <t>ак895мф</t>
  </si>
  <si>
    <t>ак8105мф</t>
  </si>
  <si>
    <t>ак8120мф</t>
  </si>
  <si>
    <t>ак8150мф</t>
  </si>
  <si>
    <t>ак1065мф</t>
  </si>
  <si>
    <t>ак1080мф</t>
  </si>
  <si>
    <t>ак1095мф</t>
  </si>
  <si>
    <t>ак10100мф</t>
  </si>
  <si>
    <t>ак10120мф</t>
  </si>
  <si>
    <t>ак10130мф</t>
  </si>
  <si>
    <t>ак10150мф</t>
  </si>
  <si>
    <t>ак1270мф</t>
  </si>
  <si>
    <t>ак12100мф</t>
  </si>
  <si>
    <t>ак12110мф</t>
  </si>
  <si>
    <t>ак12120мф</t>
  </si>
  <si>
    <t>ак12135мф</t>
  </si>
  <si>
    <t>ак12150мф</t>
  </si>
  <si>
    <t>ак16105мф</t>
  </si>
  <si>
    <t>ак16120мф</t>
  </si>
  <si>
    <t>ак16125мф</t>
  </si>
  <si>
    <t>ак16140мф</t>
  </si>
  <si>
    <t>ак16160мф</t>
  </si>
  <si>
    <t>ак16180мф</t>
  </si>
  <si>
    <t>ак16200мф</t>
  </si>
  <si>
    <t>ак16220мф</t>
  </si>
  <si>
    <t>ак20125мф</t>
  </si>
  <si>
    <t>ак20160мф</t>
  </si>
  <si>
    <t>ак20200мф</t>
  </si>
  <si>
    <t>ак20300мф</t>
  </si>
  <si>
    <t>ак24360мф</t>
  </si>
  <si>
    <t>аб845мф</t>
  </si>
  <si>
    <t>аб860мф</t>
  </si>
  <si>
    <t>аб880мф</t>
  </si>
  <si>
    <t>аб885мф</t>
  </si>
  <si>
    <t>аб8100мф</t>
  </si>
  <si>
    <t>аб1050мф</t>
  </si>
  <si>
    <t>аб1055мф</t>
  </si>
  <si>
    <t>аб1060мф</t>
  </si>
  <si>
    <t>аб1080мф</t>
  </si>
  <si>
    <t>аб1085мф</t>
  </si>
  <si>
    <t>аб10100мф</t>
  </si>
  <si>
    <t>аб10110мф</t>
  </si>
  <si>
    <t>аб10120мф</t>
  </si>
  <si>
    <t>аб10125мф</t>
  </si>
  <si>
    <t>аб10130мф</t>
  </si>
  <si>
    <t>аб10140мф</t>
  </si>
  <si>
    <t>аб1265мф</t>
  </si>
  <si>
    <t>аб1270мф</t>
  </si>
  <si>
    <t>аб1280мф</t>
  </si>
  <si>
    <t>аб12100мф</t>
  </si>
  <si>
    <t>аб12110мф</t>
  </si>
  <si>
    <t>аб12120мф</t>
  </si>
  <si>
    <t>аб12130мф</t>
  </si>
  <si>
    <t>аб12140мф</t>
  </si>
  <si>
    <t>аб12150мф</t>
  </si>
  <si>
    <t>аб12160мф</t>
  </si>
  <si>
    <t>аб1675мф</t>
  </si>
  <si>
    <t>аб16100мф</t>
  </si>
  <si>
    <t>аб16110мф</t>
  </si>
  <si>
    <t>аб16130мф</t>
  </si>
  <si>
    <t>аб16150мф</t>
  </si>
  <si>
    <t>аб16220мф</t>
  </si>
  <si>
    <t>аб20100мф</t>
  </si>
  <si>
    <t>аб20110мф</t>
  </si>
  <si>
    <t>аб20140мф</t>
  </si>
  <si>
    <t>аб20150мф</t>
  </si>
  <si>
    <t>аб20160мф</t>
  </si>
  <si>
    <t>аб20200мф</t>
  </si>
  <si>
    <t>аз6мф</t>
  </si>
  <si>
    <t>аз8мф</t>
  </si>
  <si>
    <t>аз10мф</t>
  </si>
  <si>
    <t>аз12мф</t>
  </si>
  <si>
    <t>аз16мф</t>
  </si>
  <si>
    <t>аз20мф</t>
  </si>
  <si>
    <t>ав6мф</t>
  </si>
  <si>
    <t>ав8мф</t>
  </si>
  <si>
    <t>ав10мф</t>
  </si>
  <si>
    <t>ав12мф</t>
  </si>
  <si>
    <t>ав16мф</t>
  </si>
  <si>
    <t>цл4мф</t>
  </si>
  <si>
    <t>цл5мф</t>
  </si>
  <si>
    <t>цл6мф</t>
  </si>
  <si>
    <t>цл8мф</t>
  </si>
  <si>
    <t>цл10мф</t>
  </si>
  <si>
    <t>цл12мф</t>
  </si>
  <si>
    <t>цл14мф</t>
  </si>
  <si>
    <t>цл16мф</t>
  </si>
  <si>
    <t>акт640мф</t>
  </si>
  <si>
    <t>акт665мф</t>
  </si>
  <si>
    <t>дгм630мф</t>
  </si>
  <si>
    <t>дгм640мф</t>
  </si>
  <si>
    <t>дгм650мф</t>
  </si>
  <si>
    <t>дгм665мф</t>
  </si>
  <si>
    <t>ап660мф</t>
  </si>
  <si>
    <t>акл840мф</t>
  </si>
  <si>
    <t>акл860мф</t>
  </si>
  <si>
    <t>акл1060мф</t>
  </si>
  <si>
    <t>акл1080мф</t>
  </si>
  <si>
    <t>акл10100мф</t>
  </si>
  <si>
    <t>акл10120мф</t>
  </si>
  <si>
    <t>акл1270мф</t>
  </si>
  <si>
    <t>акл12100мф</t>
  </si>
  <si>
    <t>акл12130мф</t>
  </si>
  <si>
    <t>акл1470мф</t>
  </si>
  <si>
    <t>акл14100мф</t>
  </si>
  <si>
    <t>акл1680мф</t>
  </si>
  <si>
    <t>акл16130мф</t>
  </si>
  <si>
    <t>акл20130мф</t>
  </si>
  <si>
    <t>акр840мф</t>
  </si>
  <si>
    <t>акр845мф</t>
  </si>
  <si>
    <t>акр860мф</t>
  </si>
  <si>
    <t>акр880мф</t>
  </si>
  <si>
    <t>акр8100мф</t>
  </si>
  <si>
    <t>акр1050мф</t>
  </si>
  <si>
    <t>акр1060мф</t>
  </si>
  <si>
    <t>акр1080мф</t>
  </si>
  <si>
    <t>акр10100мф</t>
  </si>
  <si>
    <t>акр10115мф</t>
  </si>
  <si>
    <t>акр10120мф</t>
  </si>
  <si>
    <t>акр1270мф</t>
  </si>
  <si>
    <t>акр12100мф</t>
  </si>
  <si>
    <t>акр12130мф</t>
  </si>
  <si>
    <t>акр1470мф</t>
  </si>
  <si>
    <t>акр14100мф</t>
  </si>
  <si>
    <t>акр1680мф</t>
  </si>
  <si>
    <t>акр16110мф</t>
  </si>
  <si>
    <t>акр16130мф</t>
  </si>
  <si>
    <t>акр20130мф</t>
  </si>
  <si>
    <t>ако840мф</t>
  </si>
  <si>
    <t>ако845мф</t>
  </si>
  <si>
    <t>ако860мф</t>
  </si>
  <si>
    <t>ако880мф</t>
  </si>
  <si>
    <t>ако8100мф</t>
  </si>
  <si>
    <t>ако1060мф</t>
  </si>
  <si>
    <t>ако1080мф</t>
  </si>
  <si>
    <t>ако10100мф</t>
  </si>
  <si>
    <t>ако10115мф</t>
  </si>
  <si>
    <t>ако10120мф</t>
  </si>
  <si>
    <t>ако1270мф</t>
  </si>
  <si>
    <t>ако12100мф</t>
  </si>
  <si>
    <t>ако12130мф</t>
  </si>
  <si>
    <t>ако12140мф</t>
  </si>
  <si>
    <t>ако1470мф</t>
  </si>
  <si>
    <t>ако14100мф</t>
  </si>
  <si>
    <t>ако1660мф</t>
  </si>
  <si>
    <t>ако1680мф</t>
  </si>
  <si>
    <t>ако16110мф</t>
  </si>
  <si>
    <t>ако16130мф</t>
  </si>
  <si>
    <t>ако20130мф</t>
  </si>
  <si>
    <t>акв6мф</t>
  </si>
  <si>
    <t>акв8мф</t>
  </si>
  <si>
    <t>акв10мф</t>
  </si>
  <si>
    <t>акв12мф</t>
  </si>
  <si>
    <t>акв16мф</t>
  </si>
  <si>
    <t>аку6мф</t>
  </si>
  <si>
    <t>аку8мф</t>
  </si>
  <si>
    <t>аку10мф</t>
  </si>
  <si>
    <t>аку12мф</t>
  </si>
  <si>
    <t>аку16мф</t>
  </si>
  <si>
    <t>кп4100мф</t>
  </si>
  <si>
    <t>кп5100мф</t>
  </si>
  <si>
    <t>кп6100мф</t>
  </si>
  <si>
    <t>кп8100мф</t>
  </si>
  <si>
    <t>мл421мф</t>
  </si>
  <si>
    <t>мл432мф</t>
  </si>
  <si>
    <t>мл438мф</t>
  </si>
  <si>
    <t>мл446мф</t>
  </si>
  <si>
    <t>мл454мф</t>
  </si>
  <si>
    <t>мл459мф</t>
  </si>
  <si>
    <t>мл464мф</t>
  </si>
  <si>
    <t>мл537мф</t>
  </si>
  <si>
    <t>мл552мф</t>
  </si>
  <si>
    <t>мл565мф</t>
  </si>
  <si>
    <t>мл580мф</t>
  </si>
  <si>
    <t>мл637мф</t>
  </si>
  <si>
    <t>мл652мф</t>
  </si>
  <si>
    <t>мл665мф</t>
  </si>
  <si>
    <t>мл680мф</t>
  </si>
  <si>
    <t>мл837мф</t>
  </si>
  <si>
    <t>мл850мф</t>
  </si>
  <si>
    <t>мл863мф</t>
  </si>
  <si>
    <t>мл880мф</t>
  </si>
  <si>
    <t>млк432мф</t>
  </si>
  <si>
    <t>млк552мф</t>
  </si>
  <si>
    <t>млк652мф</t>
  </si>
  <si>
    <t>мло432мф</t>
  </si>
  <si>
    <t>мло552мф</t>
  </si>
  <si>
    <t>мло652мф</t>
  </si>
  <si>
    <t>млл432мф</t>
  </si>
  <si>
    <t>млл552мф</t>
  </si>
  <si>
    <t>млл652мф</t>
  </si>
  <si>
    <t>гд530мф</t>
  </si>
  <si>
    <t>гд632мф</t>
  </si>
  <si>
    <t>гд838мф</t>
  </si>
  <si>
    <t>гд860мф</t>
  </si>
  <si>
    <t>гд1060мф</t>
  </si>
  <si>
    <t>лтп10160мф</t>
  </si>
  <si>
    <t>лтп10180мф</t>
  </si>
  <si>
    <t>лтп10200мф</t>
  </si>
  <si>
    <t>лтп12150мф</t>
  </si>
  <si>
    <t>лтп12180мф</t>
  </si>
  <si>
    <t>лтп12200мф</t>
  </si>
  <si>
    <t>лтп12250мф</t>
  </si>
  <si>
    <t>лтп12330мф</t>
  </si>
  <si>
    <t>лтп12400мф</t>
  </si>
  <si>
    <t>лтп14200мф</t>
  </si>
  <si>
    <t>лтп14250мф</t>
  </si>
  <si>
    <t>лтп14330мф</t>
  </si>
  <si>
    <t>лтп16160мф</t>
  </si>
  <si>
    <t>лтп16200мф</t>
  </si>
  <si>
    <t>лтп16250мф</t>
  </si>
  <si>
    <t>лтп16330мф</t>
  </si>
  <si>
    <t>лтп16350мф</t>
  </si>
  <si>
    <t>лтп16400мф</t>
  </si>
  <si>
    <t>лтп20200мф</t>
  </si>
  <si>
    <t>лтп20250мф</t>
  </si>
  <si>
    <t>лтп20330мф</t>
  </si>
  <si>
    <t>лтп20350мф</t>
  </si>
  <si>
    <t>лтп25200мф</t>
  </si>
  <si>
    <t>лтп25250мф</t>
  </si>
  <si>
    <t>лтп25330мф</t>
  </si>
  <si>
    <t>лтп30200мф</t>
  </si>
  <si>
    <t>лтп30250мф</t>
  </si>
  <si>
    <t>лтп30330мф</t>
  </si>
  <si>
    <t>дм1242мф</t>
  </si>
  <si>
    <t>дм1238мф</t>
  </si>
  <si>
    <t>дм1529мф</t>
  </si>
  <si>
    <t>большая  фасовка</t>
  </si>
  <si>
    <t>средняя  фасовка</t>
  </si>
  <si>
    <t>малая  фасовка</t>
  </si>
  <si>
    <t>ск4819пт3мф</t>
  </si>
  <si>
    <t>ск4822пт3мф</t>
  </si>
  <si>
    <t>ск4825пт3мф</t>
  </si>
  <si>
    <t>ск4829пт3мф</t>
  </si>
  <si>
    <t>ск4832пт3мф</t>
  </si>
  <si>
    <t>ск4835пт3мф</t>
  </si>
  <si>
    <t>ск4840пт3мф</t>
  </si>
  <si>
    <t>ск5519мф</t>
  </si>
  <si>
    <t>ск5525мф</t>
  </si>
  <si>
    <t>ск5532мф</t>
  </si>
  <si>
    <t>ск5538мф</t>
  </si>
  <si>
    <t>ск5551мф</t>
  </si>
  <si>
    <t>ск5565мф</t>
  </si>
  <si>
    <t>ск5576мф</t>
  </si>
  <si>
    <t>ск55102мф</t>
  </si>
  <si>
    <t>ск6319мф</t>
  </si>
  <si>
    <t>ск6325мф</t>
  </si>
  <si>
    <t>ск6332мф</t>
  </si>
  <si>
    <t>ск6338мф</t>
  </si>
  <si>
    <t>ск6351мф</t>
  </si>
  <si>
    <t>ск6360мф</t>
  </si>
  <si>
    <t>ск6370мф</t>
  </si>
  <si>
    <t>ск6380мф</t>
  </si>
  <si>
    <t>ск63100мф</t>
  </si>
  <si>
    <t>ск63130мф</t>
  </si>
  <si>
    <t>ск63150мф</t>
  </si>
  <si>
    <t>скд5525мф</t>
  </si>
  <si>
    <t>скд5532мф</t>
  </si>
  <si>
    <t>скд5538мф</t>
  </si>
  <si>
    <t>скд5551мф</t>
  </si>
  <si>
    <t>скд5565мф</t>
  </si>
  <si>
    <t>скд5576мф</t>
  </si>
  <si>
    <t>скд6325мф</t>
  </si>
  <si>
    <t>скд6332мф</t>
  </si>
  <si>
    <t>скд6338мф</t>
  </si>
  <si>
    <t>скд6351мф</t>
  </si>
  <si>
    <t>скд6364мф</t>
  </si>
  <si>
    <t>скд6376мф</t>
  </si>
  <si>
    <t>сф4816мф</t>
  </si>
  <si>
    <t>сф4819мф</t>
  </si>
  <si>
    <t>скбш4819мф</t>
  </si>
  <si>
    <t>скбш5519мф</t>
  </si>
  <si>
    <t>скбш5525мф</t>
  </si>
  <si>
    <t>скбш5532мф</t>
  </si>
  <si>
    <t>скбш5538мф</t>
  </si>
  <si>
    <t>скбш5551мф</t>
  </si>
  <si>
    <t>скбш6319мф</t>
  </si>
  <si>
    <t>скбш6325мф</t>
  </si>
  <si>
    <t>скбш6332мф</t>
  </si>
  <si>
    <t>скбш6338мф</t>
  </si>
  <si>
    <t>скбш6351мф</t>
  </si>
  <si>
    <t>ссп75мф</t>
  </si>
  <si>
    <t>ссп105мф</t>
  </si>
  <si>
    <t>ссп120мф</t>
  </si>
  <si>
    <t>ссп135мф</t>
  </si>
  <si>
    <t>ссп155мф</t>
  </si>
  <si>
    <t>ссп160мф</t>
  </si>
  <si>
    <t>ссп185мф</t>
  </si>
  <si>
    <t>ссп205мф</t>
  </si>
  <si>
    <t>ссп235мф</t>
  </si>
  <si>
    <t>ссп240мф</t>
  </si>
  <si>
    <t>ссп280мф</t>
  </si>
  <si>
    <t>ссп285мф</t>
  </si>
  <si>
    <t>ссп315мф</t>
  </si>
  <si>
    <t>ссп350мф</t>
  </si>
  <si>
    <t>6,3/5,5х105</t>
  </si>
  <si>
    <t>шр4мф</t>
  </si>
  <si>
    <t>шр5мф</t>
  </si>
  <si>
    <t>шр6мф</t>
  </si>
  <si>
    <t>шр8мф</t>
  </si>
  <si>
    <t>шр10мф</t>
  </si>
  <si>
    <t>шр12мф</t>
  </si>
  <si>
    <t>шр14мф</t>
  </si>
  <si>
    <t>шр16мф</t>
  </si>
  <si>
    <t>шр18мф</t>
  </si>
  <si>
    <t>шр20мф</t>
  </si>
  <si>
    <t>шр22мф</t>
  </si>
  <si>
    <t>шр24мф</t>
  </si>
  <si>
    <t>шр30мф</t>
  </si>
  <si>
    <t>шр36мф</t>
  </si>
  <si>
    <t>шр52мф</t>
  </si>
  <si>
    <t>шр62мф</t>
  </si>
  <si>
    <t>шр82мф</t>
  </si>
  <si>
    <t>шр102мф</t>
  </si>
  <si>
    <t>шр122мф</t>
  </si>
  <si>
    <t>шр142мф</t>
  </si>
  <si>
    <t>шр162мф</t>
  </si>
  <si>
    <t>шр182мф</t>
  </si>
  <si>
    <t>шр202мф</t>
  </si>
  <si>
    <t>шр242мф</t>
  </si>
  <si>
    <t>шр302мф</t>
  </si>
  <si>
    <t>шс660мф</t>
  </si>
  <si>
    <t>шс680мф</t>
  </si>
  <si>
    <t>шс6100мф</t>
  </si>
  <si>
    <t>шс850мф</t>
  </si>
  <si>
    <t>шс860мф</t>
  </si>
  <si>
    <t>шс880мф</t>
  </si>
  <si>
    <t>шс890мф</t>
  </si>
  <si>
    <t>шс8100мф</t>
  </si>
  <si>
    <t>шс8120мф</t>
  </si>
  <si>
    <t>шс8140мф</t>
  </si>
  <si>
    <t>шс8160мф</t>
  </si>
  <si>
    <t>шс8180мф</t>
  </si>
  <si>
    <t>шс8200мф</t>
  </si>
  <si>
    <t>шс1060мф</t>
  </si>
  <si>
    <t>шс1080мф</t>
  </si>
  <si>
    <t>шс10100мф</t>
  </si>
  <si>
    <t>шс10120мф</t>
  </si>
  <si>
    <t>шс10140мф</t>
  </si>
  <si>
    <t>шс10160мф</t>
  </si>
  <si>
    <t>шс10180мф</t>
  </si>
  <si>
    <t>шс10200мф</t>
  </si>
  <si>
    <t>кр6100ф</t>
  </si>
  <si>
    <t>кр6150ф</t>
  </si>
  <si>
    <t>кр6200ф</t>
  </si>
  <si>
    <t>кр8100ф</t>
  </si>
  <si>
    <t>кр8160ф</t>
  </si>
  <si>
    <t>кр8210ф</t>
  </si>
  <si>
    <t>кр8250ф</t>
  </si>
  <si>
    <t>кр8300ф</t>
  </si>
  <si>
    <t>кр10210ф</t>
  </si>
  <si>
    <t>кр10250ф</t>
  </si>
  <si>
    <t>кр10300ф</t>
  </si>
  <si>
    <t>кр10400ф</t>
  </si>
  <si>
    <t>ко680ф</t>
  </si>
  <si>
    <t>ко6100ф</t>
  </si>
  <si>
    <t>ко6150ф</t>
  </si>
  <si>
    <t>ко6200ф</t>
  </si>
  <si>
    <t>ко8100ф</t>
  </si>
  <si>
    <t>ко8160ф</t>
  </si>
  <si>
    <t>ко8210ф</t>
  </si>
  <si>
    <t>ко8250ф</t>
  </si>
  <si>
    <t>ко8300ф</t>
  </si>
  <si>
    <t>ко10210ф</t>
  </si>
  <si>
    <t>ко10250ф</t>
  </si>
  <si>
    <t>ко10300ф</t>
  </si>
  <si>
    <t>ко10400ф</t>
  </si>
  <si>
    <t>гу6мф</t>
  </si>
  <si>
    <t>гу8мф</t>
  </si>
  <si>
    <t>гу10мф</t>
  </si>
  <si>
    <t>гу12мф</t>
  </si>
  <si>
    <t>гу14мф</t>
  </si>
  <si>
    <t>гу16мф</t>
  </si>
  <si>
    <t>гу20мф</t>
  </si>
  <si>
    <t>гу2472мф</t>
  </si>
  <si>
    <t>гс3мф</t>
  </si>
  <si>
    <t>гс4мф</t>
  </si>
  <si>
    <t>гс5мф</t>
  </si>
  <si>
    <t>гс6мф</t>
  </si>
  <si>
    <t>гс8мф</t>
  </si>
  <si>
    <t>гс10мф</t>
  </si>
  <si>
    <t>гс12мф</t>
  </si>
  <si>
    <t>гс14мф</t>
  </si>
  <si>
    <t>гс16мф</t>
  </si>
  <si>
    <t>гс20мф</t>
  </si>
  <si>
    <t>гс24мф</t>
  </si>
  <si>
    <t>гк4мф</t>
  </si>
  <si>
    <t>гк5мф</t>
  </si>
  <si>
    <t>гк6мф</t>
  </si>
  <si>
    <t>гк8мф</t>
  </si>
  <si>
    <t>гк10мф</t>
  </si>
  <si>
    <t>гк12мф</t>
  </si>
  <si>
    <t>гк14мф</t>
  </si>
  <si>
    <t>гк16мф</t>
  </si>
  <si>
    <t>гф4мф</t>
  </si>
  <si>
    <t>гф5мф</t>
  </si>
  <si>
    <t>гф6мф</t>
  </si>
  <si>
    <t>гф8мф</t>
  </si>
  <si>
    <t>гф10мф</t>
  </si>
  <si>
    <t>гф12мф</t>
  </si>
  <si>
    <t>гф14мф</t>
  </si>
  <si>
    <t>гф16мф</t>
  </si>
  <si>
    <t>гб4мф</t>
  </si>
  <si>
    <t>гб5мф</t>
  </si>
  <si>
    <t>гб6мф</t>
  </si>
  <si>
    <t>гб8мф</t>
  </si>
  <si>
    <t>гб10мф</t>
  </si>
  <si>
    <t>гб12мф</t>
  </si>
  <si>
    <t>гб16мф</t>
  </si>
  <si>
    <t>гкв4мф</t>
  </si>
  <si>
    <t>гкв5мф</t>
  </si>
  <si>
    <t>гкв6мф</t>
  </si>
  <si>
    <t>гкв8мф</t>
  </si>
  <si>
    <t>гкв10мф</t>
  </si>
  <si>
    <t>бм525</t>
  </si>
  <si>
    <t>бм616мф</t>
  </si>
  <si>
    <t>бм620мф</t>
  </si>
  <si>
    <t>бм625мф</t>
  </si>
  <si>
    <t>бм630мф</t>
  </si>
  <si>
    <t>бм635мф</t>
  </si>
  <si>
    <t>бм640мф</t>
  </si>
  <si>
    <t>бм650мф</t>
  </si>
  <si>
    <t>бм660мф</t>
  </si>
  <si>
    <t>бм670мф</t>
  </si>
  <si>
    <t>бм680мф</t>
  </si>
  <si>
    <t>бм690мф</t>
  </si>
  <si>
    <t>бм6100мф</t>
  </si>
  <si>
    <t>бм6120мф</t>
  </si>
  <si>
    <t>бм820мф</t>
  </si>
  <si>
    <t>бм825мф</t>
  </si>
  <si>
    <t>бм830мф</t>
  </si>
  <si>
    <t>бм835мф</t>
  </si>
  <si>
    <t>бм840мф</t>
  </si>
  <si>
    <t>бм845мф</t>
  </si>
  <si>
    <t>бм850мф</t>
  </si>
  <si>
    <t>бм860мф</t>
  </si>
  <si>
    <t>бм870мф</t>
  </si>
  <si>
    <t>бм880мф</t>
  </si>
  <si>
    <t>бм890мф</t>
  </si>
  <si>
    <t>бм8100мф</t>
  </si>
  <si>
    <t>бм8120мф</t>
  </si>
  <si>
    <t>бм8140мф</t>
  </si>
  <si>
    <t>бм1020мф</t>
  </si>
  <si>
    <t>бм1025мф</t>
  </si>
  <si>
    <t>бм1030мф</t>
  </si>
  <si>
    <t>бм1035мф</t>
  </si>
  <si>
    <t>бм1040мф</t>
  </si>
  <si>
    <t>бм1050мф</t>
  </si>
  <si>
    <t>бм1060мф</t>
  </si>
  <si>
    <t>бм1070мф</t>
  </si>
  <si>
    <t>бм1080мф</t>
  </si>
  <si>
    <t>бм1090мф</t>
  </si>
  <si>
    <t>бм10100мф</t>
  </si>
  <si>
    <t>бм10120мф</t>
  </si>
  <si>
    <t>бм10140мф</t>
  </si>
  <si>
    <t>вп46мф</t>
  </si>
  <si>
    <t>вп48мф</t>
  </si>
  <si>
    <t>вп410мф</t>
  </si>
  <si>
    <t>вп412мф</t>
  </si>
  <si>
    <t>вп414мф</t>
  </si>
  <si>
    <t>вп415мф</t>
  </si>
  <si>
    <t>вп416мф</t>
  </si>
  <si>
    <t>вп420мф</t>
  </si>
  <si>
    <t>вп425мф</t>
  </si>
  <si>
    <t>вп430мф</t>
  </si>
  <si>
    <t>вп440мф</t>
  </si>
  <si>
    <t>вп445мф</t>
  </si>
  <si>
    <t>вп450мф</t>
  </si>
  <si>
    <t>вп455мф</t>
  </si>
  <si>
    <t>вп460мф</t>
  </si>
  <si>
    <t>вп465мф</t>
  </si>
  <si>
    <t>вп470мф</t>
  </si>
  <si>
    <t>вп475мф</t>
  </si>
  <si>
    <t>вп480мф</t>
  </si>
  <si>
    <t>вп56мф</t>
  </si>
  <si>
    <t>вп58мф</t>
  </si>
  <si>
    <t>вп510мф</t>
  </si>
  <si>
    <t>вп512мф</t>
  </si>
  <si>
    <t>вп514мф</t>
  </si>
  <si>
    <t>вп515мф</t>
  </si>
  <si>
    <t>вп516мф</t>
  </si>
  <si>
    <t>вп520мф</t>
  </si>
  <si>
    <t>вп525мф</t>
  </si>
  <si>
    <t>вп530мф</t>
  </si>
  <si>
    <t>вп535мф</t>
  </si>
  <si>
    <t>вп540мф</t>
  </si>
  <si>
    <t>вп545мф</t>
  </si>
  <si>
    <t>вп550мф</t>
  </si>
  <si>
    <t>вп560мф</t>
  </si>
  <si>
    <t>вп565мф</t>
  </si>
  <si>
    <t>вп570мф</t>
  </si>
  <si>
    <t>вп575мф</t>
  </si>
  <si>
    <t>вп580мф</t>
  </si>
  <si>
    <t>вп585мф</t>
  </si>
  <si>
    <t>вп590мф</t>
  </si>
  <si>
    <t>вп595мф</t>
  </si>
  <si>
    <t>вп5100мф</t>
  </si>
  <si>
    <t>вп610мф</t>
  </si>
  <si>
    <t>вп612мф</t>
  </si>
  <si>
    <t>вп614мф</t>
  </si>
  <si>
    <t>вп616мф</t>
  </si>
  <si>
    <t>вп620мф</t>
  </si>
  <si>
    <t>вп625мф</t>
  </si>
  <si>
    <t>вп630мф</t>
  </si>
  <si>
    <t>вп635мф</t>
  </si>
  <si>
    <t>вп640мф</t>
  </si>
  <si>
    <t>вп645мф</t>
  </si>
  <si>
    <t>вп650мф</t>
  </si>
  <si>
    <t>вп655мф</t>
  </si>
  <si>
    <t>вп660мф</t>
  </si>
  <si>
    <t>вп665мф</t>
  </si>
  <si>
    <t>вп670мф</t>
  </si>
  <si>
    <t>вп675мф</t>
  </si>
  <si>
    <t>вп680мф</t>
  </si>
  <si>
    <t>вп685мф</t>
  </si>
  <si>
    <t>вп690мф</t>
  </si>
  <si>
    <t>вп6100мф</t>
  </si>
  <si>
    <t>вп812мф</t>
  </si>
  <si>
    <t>вп816мф</t>
  </si>
  <si>
    <t>вп820мф</t>
  </si>
  <si>
    <t>вп825мф</t>
  </si>
  <si>
    <t>вп830мф</t>
  </si>
  <si>
    <t>вп835мф</t>
  </si>
  <si>
    <t>вп840мф</t>
  </si>
  <si>
    <t>вп850мф</t>
  </si>
  <si>
    <t>вп860мф</t>
  </si>
  <si>
    <t>вп870мф</t>
  </si>
  <si>
    <t>вп880мф</t>
  </si>
  <si>
    <t>вп890мф</t>
  </si>
  <si>
    <t>вп8100мф</t>
  </si>
  <si>
    <t>вц36мф</t>
  </si>
  <si>
    <t>вц38мф</t>
  </si>
  <si>
    <t>вц310мф</t>
  </si>
  <si>
    <t>вц312мф</t>
  </si>
  <si>
    <t>вц316мф</t>
  </si>
  <si>
    <t>вц320мф</t>
  </si>
  <si>
    <t>вц325мф</t>
  </si>
  <si>
    <t>вц330мф</t>
  </si>
  <si>
    <t>вц335мф</t>
  </si>
  <si>
    <t>вц340мф</t>
  </si>
  <si>
    <t>вц46мф</t>
  </si>
  <si>
    <t>вц48мф</t>
  </si>
  <si>
    <t>вц410мф</t>
  </si>
  <si>
    <t>вц412мф</t>
  </si>
  <si>
    <t>вц414мф</t>
  </si>
  <si>
    <t>вц416мф</t>
  </si>
  <si>
    <t>вц420мф</t>
  </si>
  <si>
    <t>вц425мф</t>
  </si>
  <si>
    <t>вц430мф</t>
  </si>
  <si>
    <t>вц435мф</t>
  </si>
  <si>
    <t>вц440мф</t>
  </si>
  <si>
    <t>вц445мф</t>
  </si>
  <si>
    <t>вц450мф</t>
  </si>
  <si>
    <t>вц460мф</t>
  </si>
  <si>
    <t>вц470мф</t>
  </si>
  <si>
    <t>вц480мф</t>
  </si>
  <si>
    <t>вц58мф</t>
  </si>
  <si>
    <t>вц510мф</t>
  </si>
  <si>
    <t>вц512мф</t>
  </si>
  <si>
    <t>вц514мф</t>
  </si>
  <si>
    <t>вц516мф</t>
  </si>
  <si>
    <t>вц520мф</t>
  </si>
  <si>
    <t>вц525мф</t>
  </si>
  <si>
    <t>вц530мф</t>
  </si>
  <si>
    <t>вц535мф</t>
  </si>
  <si>
    <t>вц540мф</t>
  </si>
  <si>
    <t>вц545мф</t>
  </si>
  <si>
    <t>вц550мф</t>
  </si>
  <si>
    <t>вц560мф</t>
  </si>
  <si>
    <t>вц570мф</t>
  </si>
  <si>
    <t>вц580мф</t>
  </si>
  <si>
    <t>вц590мф</t>
  </si>
  <si>
    <t>вц610мф</t>
  </si>
  <si>
    <t>вц612мф</t>
  </si>
  <si>
    <t>вц614мф</t>
  </si>
  <si>
    <t>вц616мф</t>
  </si>
  <si>
    <t>вц620мф</t>
  </si>
  <si>
    <t>вц625мф</t>
  </si>
  <si>
    <t>вц630мф</t>
  </si>
  <si>
    <t>вц635мф</t>
  </si>
  <si>
    <t>вц640мф</t>
  </si>
  <si>
    <t>вц645мф</t>
  </si>
  <si>
    <t>вц650мф</t>
  </si>
  <si>
    <t>вц655мф</t>
  </si>
  <si>
    <t>вц660мф</t>
  </si>
  <si>
    <t>вц670мф</t>
  </si>
  <si>
    <t>вц680мф</t>
  </si>
  <si>
    <t>вц690мф</t>
  </si>
  <si>
    <t>вц6100мф</t>
  </si>
  <si>
    <t>вц816мф</t>
  </si>
  <si>
    <t>вц820мф</t>
  </si>
  <si>
    <t>вц825мф</t>
  </si>
  <si>
    <t>вц830мф</t>
  </si>
  <si>
    <t>вц835мф</t>
  </si>
  <si>
    <t>вц840мф</t>
  </si>
  <si>
    <t>вц845мф</t>
  </si>
  <si>
    <t>вц850мф</t>
  </si>
  <si>
    <t>вц860мф</t>
  </si>
  <si>
    <t>вц870мф</t>
  </si>
  <si>
    <t>вц880мф</t>
  </si>
  <si>
    <t>вц890мф</t>
  </si>
  <si>
    <t>вц8100мф</t>
  </si>
  <si>
    <t>вм48мф</t>
  </si>
  <si>
    <t>вм410мф</t>
  </si>
  <si>
    <t>вм412мф</t>
  </si>
  <si>
    <t>вм416мф</t>
  </si>
  <si>
    <t>вм420мф</t>
  </si>
  <si>
    <t>вм422мф</t>
  </si>
  <si>
    <t>вм425мф</t>
  </si>
  <si>
    <t>вм430мф</t>
  </si>
  <si>
    <t>вм435мф</t>
  </si>
  <si>
    <t>вм440мф</t>
  </si>
  <si>
    <t>вм445мф</t>
  </si>
  <si>
    <t>вм450мф</t>
  </si>
  <si>
    <t>вм460мф</t>
  </si>
  <si>
    <t>вм510мф</t>
  </si>
  <si>
    <t>вм516мф</t>
  </si>
  <si>
    <t>вм520мф</t>
  </si>
  <si>
    <t>вм525мф</t>
  </si>
  <si>
    <t>вм530мф</t>
  </si>
  <si>
    <t>вм535мф</t>
  </si>
  <si>
    <t>вм540мф</t>
  </si>
  <si>
    <t>вм550мф</t>
  </si>
  <si>
    <t>вм560мф</t>
  </si>
  <si>
    <t>вм610мф</t>
  </si>
  <si>
    <t>вм612мф</t>
  </si>
  <si>
    <t>вм616мф</t>
  </si>
  <si>
    <t>вм620мф</t>
  </si>
  <si>
    <t>вм625мф</t>
  </si>
  <si>
    <t>вм630мф</t>
  </si>
  <si>
    <t>вм635мф</t>
  </si>
  <si>
    <t>вм640мф</t>
  </si>
  <si>
    <t>вм645мф</t>
  </si>
  <si>
    <t>вм650мф</t>
  </si>
  <si>
    <t>вм660мф</t>
  </si>
  <si>
    <t>вш616мф</t>
  </si>
  <si>
    <t>вш620мф</t>
  </si>
  <si>
    <t>вш625мф</t>
  </si>
  <si>
    <t>вш630мф</t>
  </si>
  <si>
    <t>вш635мф</t>
  </si>
  <si>
    <t>вш640мф</t>
  </si>
  <si>
    <t>вш650мф</t>
  </si>
  <si>
    <t>вш660мф</t>
  </si>
  <si>
    <t>вш816мф</t>
  </si>
  <si>
    <t>вш820мф</t>
  </si>
  <si>
    <t>вш825мф</t>
  </si>
  <si>
    <t>вш830мф</t>
  </si>
  <si>
    <t>вш835мф</t>
  </si>
  <si>
    <t>вш840мф</t>
  </si>
  <si>
    <t>вш850мф</t>
  </si>
  <si>
    <t>вш860мф</t>
  </si>
  <si>
    <t>вш870мф</t>
  </si>
  <si>
    <t>вш880мф</t>
  </si>
  <si>
    <t>впн46мф</t>
  </si>
  <si>
    <t>впн48мф</t>
  </si>
  <si>
    <t>впн410мф</t>
  </si>
  <si>
    <t>впн412мф</t>
  </si>
  <si>
    <t>впн414мф</t>
  </si>
  <si>
    <t>впн416мф</t>
  </si>
  <si>
    <t>впн420мф</t>
  </si>
  <si>
    <t>впн425мф</t>
  </si>
  <si>
    <t>впн430мф</t>
  </si>
  <si>
    <t>впн435мф</t>
  </si>
  <si>
    <t>впн440мф</t>
  </si>
  <si>
    <t>впн445мф</t>
  </si>
  <si>
    <t>впн450мф</t>
  </si>
  <si>
    <t>впн455мф</t>
  </si>
  <si>
    <t>впн460мф</t>
  </si>
  <si>
    <t>впн470мф</t>
  </si>
  <si>
    <t>впн480мф</t>
  </si>
  <si>
    <t>впн58мф</t>
  </si>
  <si>
    <t>впн510мф</t>
  </si>
  <si>
    <t>впн512мф</t>
  </si>
  <si>
    <t>впн514мф</t>
  </si>
  <si>
    <t>впн516мф</t>
  </si>
  <si>
    <t>впн520мф</t>
  </si>
  <si>
    <t>впн525мф</t>
  </si>
  <si>
    <t>впн530мф</t>
  </si>
  <si>
    <t>впн535мф</t>
  </si>
  <si>
    <t>впн540мф</t>
  </si>
  <si>
    <t>впн545мф</t>
  </si>
  <si>
    <t>впн550мф</t>
  </si>
  <si>
    <t>впн560мф</t>
  </si>
  <si>
    <t>впн565мф</t>
  </si>
  <si>
    <t>впн570мф</t>
  </si>
  <si>
    <t>впн575мф</t>
  </si>
  <si>
    <t>впн580мф</t>
  </si>
  <si>
    <t>впн590мф</t>
  </si>
  <si>
    <t>впн5100мф</t>
  </si>
  <si>
    <t>впн610мф</t>
  </si>
  <si>
    <t>впн612мф</t>
  </si>
  <si>
    <t>впн614мф</t>
  </si>
  <si>
    <t>впн616мф</t>
  </si>
  <si>
    <t>впн620мф</t>
  </si>
  <si>
    <t>впн625мф</t>
  </si>
  <si>
    <t>впн630мф</t>
  </si>
  <si>
    <t>впн635мф</t>
  </si>
  <si>
    <t>впн640мф</t>
  </si>
  <si>
    <t>впн645мф</t>
  </si>
  <si>
    <t>впн650мф</t>
  </si>
  <si>
    <t>впн655мф</t>
  </si>
  <si>
    <t>впн660мф</t>
  </si>
  <si>
    <t>впн670мф</t>
  </si>
  <si>
    <t>впн680мф</t>
  </si>
  <si>
    <t>впн690мф</t>
  </si>
  <si>
    <t>впн6100мф</t>
  </si>
  <si>
    <t>впн812мф</t>
  </si>
  <si>
    <t>впн816мф</t>
  </si>
  <si>
    <t>впн820мф</t>
  </si>
  <si>
    <t>впн825мф</t>
  </si>
  <si>
    <t>впн830мф</t>
  </si>
  <si>
    <t>впн835мф</t>
  </si>
  <si>
    <t>впн840мф</t>
  </si>
  <si>
    <t>впн850мф</t>
  </si>
  <si>
    <t>впн860мф</t>
  </si>
  <si>
    <t>впн870мф</t>
  </si>
  <si>
    <t>впн880мф</t>
  </si>
  <si>
    <t>впн890мф</t>
  </si>
  <si>
    <t>впн8100мф</t>
  </si>
  <si>
    <t>вцн36мф</t>
  </si>
  <si>
    <t>вцн38мф</t>
  </si>
  <si>
    <t>вцн310мф</t>
  </si>
  <si>
    <t>вцн312мф</t>
  </si>
  <si>
    <t>вцн316мф</t>
  </si>
  <si>
    <t>вцн320мф</t>
  </si>
  <si>
    <t>вцн325мф</t>
  </si>
  <si>
    <t>вцн330мф</t>
  </si>
  <si>
    <t>вцн335мф</t>
  </si>
  <si>
    <t>вцн340мф</t>
  </si>
  <si>
    <t>вцн46мф</t>
  </si>
  <si>
    <t>вцн48мф</t>
  </si>
  <si>
    <t>вцн410мф</t>
  </si>
  <si>
    <t>вцн412мф</t>
  </si>
  <si>
    <t>вцн414мф</t>
  </si>
  <si>
    <t>вцн416мф</t>
  </si>
  <si>
    <t>вцн420мф</t>
  </si>
  <si>
    <t>вцн425мф</t>
  </si>
  <si>
    <t>вцн430мф</t>
  </si>
  <si>
    <t>вцн435мф</t>
  </si>
  <si>
    <t>вцн440мф</t>
  </si>
  <si>
    <t>вцн445мф</t>
  </si>
  <si>
    <t>вцн450мф</t>
  </si>
  <si>
    <t>вцн460мф</t>
  </si>
  <si>
    <t>вцн470мф</t>
  </si>
  <si>
    <t>вцн480мф</t>
  </si>
  <si>
    <t>вцн58мф</t>
  </si>
  <si>
    <t>вцн510мф</t>
  </si>
  <si>
    <t>вцн512мф</t>
  </si>
  <si>
    <t>вцн514мф</t>
  </si>
  <si>
    <t>вцн516мф</t>
  </si>
  <si>
    <t>вцн520мф</t>
  </si>
  <si>
    <t>вцн525мф</t>
  </si>
  <si>
    <t>вцн530мф</t>
  </si>
  <si>
    <t>вцн535мф</t>
  </si>
  <si>
    <t>вцн540мф</t>
  </si>
  <si>
    <t>вцн545мф</t>
  </si>
  <si>
    <t>вцн550мф</t>
  </si>
  <si>
    <t>вцн560мф</t>
  </si>
  <si>
    <t>вцн570мф</t>
  </si>
  <si>
    <t>вцн580мф</t>
  </si>
  <si>
    <t>вцн590мф</t>
  </si>
  <si>
    <t>вцн610мф</t>
  </si>
  <si>
    <t>вцн612мф</t>
  </si>
  <si>
    <t>вцн614мф</t>
  </si>
  <si>
    <t>вцн616мф</t>
  </si>
  <si>
    <t>вцн620мф</t>
  </si>
  <si>
    <t>вцн625мф</t>
  </si>
  <si>
    <t>вцн630мф</t>
  </si>
  <si>
    <t>вцн635мф</t>
  </si>
  <si>
    <t>вцн640мф</t>
  </si>
  <si>
    <t>вцн645мф</t>
  </si>
  <si>
    <t>вцн650мф</t>
  </si>
  <si>
    <t>вцн655мф</t>
  </si>
  <si>
    <t>вцн660мф</t>
  </si>
  <si>
    <t>вцн670мф</t>
  </si>
  <si>
    <t>вцн680мф</t>
  </si>
  <si>
    <t>вцн690мф</t>
  </si>
  <si>
    <t>вцн6100мф</t>
  </si>
  <si>
    <t>вцн816мф</t>
  </si>
  <si>
    <t>вцн820мф</t>
  </si>
  <si>
    <t>вцн825мф</t>
  </si>
  <si>
    <t>вцн830мф</t>
  </si>
  <si>
    <t>вцн835мф</t>
  </si>
  <si>
    <t>вцн840мф</t>
  </si>
  <si>
    <t>вцн845мф</t>
  </si>
  <si>
    <t>вцн850мф</t>
  </si>
  <si>
    <t>вцн860мф</t>
  </si>
  <si>
    <t>вцн870мф</t>
  </si>
  <si>
    <t>вцн880мф</t>
  </si>
  <si>
    <t>вцн890мф</t>
  </si>
  <si>
    <t>бпн510мф</t>
  </si>
  <si>
    <t>бпн512мф</t>
  </si>
  <si>
    <t>бпн514мф</t>
  </si>
  <si>
    <t>бпн516мф</t>
  </si>
  <si>
    <t>бпн520мф</t>
  </si>
  <si>
    <t>бпн525мф</t>
  </si>
  <si>
    <t>бпн530мф</t>
  </si>
  <si>
    <t>бпн535мф</t>
  </si>
  <si>
    <t>бпн540мф</t>
  </si>
  <si>
    <t>бпн550мф</t>
  </si>
  <si>
    <t>бпн560мф</t>
  </si>
  <si>
    <t>бпн570мф</t>
  </si>
  <si>
    <t>бпн616мф</t>
  </si>
  <si>
    <t>бпн620мф</t>
  </si>
  <si>
    <t>бпн625мф</t>
  </si>
  <si>
    <t>бпн630мф</t>
  </si>
  <si>
    <t>бпн635мф</t>
  </si>
  <si>
    <t>бпн640мф</t>
  </si>
  <si>
    <t>бпн645мф</t>
  </si>
  <si>
    <t>бпн650мф</t>
  </si>
  <si>
    <t>бпн660мф</t>
  </si>
  <si>
    <t>бпн670мф</t>
  </si>
  <si>
    <t>бпн680мф</t>
  </si>
  <si>
    <t>бпн690мф</t>
  </si>
  <si>
    <t>бпн6100мф</t>
  </si>
  <si>
    <t>бпн810мф</t>
  </si>
  <si>
    <t>бпн816мф</t>
  </si>
  <si>
    <t>бпн820мф</t>
  </si>
  <si>
    <t>бпн825мф</t>
  </si>
  <si>
    <t>бпн830мф</t>
  </si>
  <si>
    <t>бпн835мф</t>
  </si>
  <si>
    <t>бпн840мф</t>
  </si>
  <si>
    <t>бпн845мф</t>
  </si>
  <si>
    <t>бпн850мф</t>
  </si>
  <si>
    <t>бпн860мф</t>
  </si>
  <si>
    <t>бпн870мф</t>
  </si>
  <si>
    <t>бпн880мф</t>
  </si>
  <si>
    <t>бпн890мф</t>
  </si>
  <si>
    <t>бпн8100мф</t>
  </si>
  <si>
    <t>бпн8120мф</t>
  </si>
  <si>
    <t>бпн1016мф</t>
  </si>
  <si>
    <t>бпн1020мф</t>
  </si>
  <si>
    <t>бпн1025мф</t>
  </si>
  <si>
    <t>бпн1030мф</t>
  </si>
  <si>
    <t>бпн1035мф</t>
  </si>
  <si>
    <t>бпн1040мф</t>
  </si>
  <si>
    <t>бпн1045мф</t>
  </si>
  <si>
    <t>бпн1050мф</t>
  </si>
  <si>
    <t>бпн1055мф</t>
  </si>
  <si>
    <t>бпн1060мф</t>
  </si>
  <si>
    <t>бпн1070мф</t>
  </si>
  <si>
    <t>бпн1080мф</t>
  </si>
  <si>
    <t>бпн1090мф</t>
  </si>
  <si>
    <t>бпн10100мф</t>
  </si>
  <si>
    <t>бпн10120мф</t>
  </si>
  <si>
    <t>бпн10140мф</t>
  </si>
  <si>
    <t>бпн10200мф</t>
  </si>
  <si>
    <t>бпн1220мф</t>
  </si>
  <si>
    <t>бпн1225мф</t>
  </si>
  <si>
    <t>бпн1230мф</t>
  </si>
  <si>
    <t>бпн1235мф</t>
  </si>
  <si>
    <t>бпн1240мф</t>
  </si>
  <si>
    <t>бпн1245мф</t>
  </si>
  <si>
    <t>бпн1250мф</t>
  </si>
  <si>
    <t>бпн1255мф</t>
  </si>
  <si>
    <t>бпн1260мф</t>
  </si>
  <si>
    <t>бпн1270мф</t>
  </si>
  <si>
    <t>бпн1280мф</t>
  </si>
  <si>
    <t>бпн1290мф</t>
  </si>
  <si>
    <t>бпн12100мф</t>
  </si>
  <si>
    <t>бпн12120мф</t>
  </si>
  <si>
    <t>бпн12140мф</t>
  </si>
  <si>
    <t>бпн1630мф</t>
  </si>
  <si>
    <t>бпн1640мф</t>
  </si>
  <si>
    <t>бпн1645мф</t>
  </si>
  <si>
    <t>бпн1650мф</t>
  </si>
  <si>
    <t>бпн1655мф</t>
  </si>
  <si>
    <t>бпн1660мф</t>
  </si>
  <si>
    <t>бпн1670мф</t>
  </si>
  <si>
    <t>бпн1680мф</t>
  </si>
  <si>
    <t>бпн1690мф</t>
  </si>
  <si>
    <t>бпн16100мф</t>
  </si>
  <si>
    <t>бпн16110мф</t>
  </si>
  <si>
    <t>бпн16120мф</t>
  </si>
  <si>
    <t>бпн16140мф</t>
  </si>
  <si>
    <t>бпн16160мф</t>
  </si>
  <si>
    <t>бпн2040мф</t>
  </si>
  <si>
    <t>бпн2045мф</t>
  </si>
  <si>
    <t>бпн2055мф</t>
  </si>
  <si>
    <t>бпн2060мф</t>
  </si>
  <si>
    <t>бпн2070мф</t>
  </si>
  <si>
    <t>бпн2080мф</t>
  </si>
  <si>
    <t>бпн2090мф</t>
  </si>
  <si>
    <t>бпн20100мф</t>
  </si>
  <si>
    <t>бпн20120мф</t>
  </si>
  <si>
    <t>бпн20140мф</t>
  </si>
  <si>
    <t>бпн20150мф</t>
  </si>
  <si>
    <t>бпн20160мф</t>
  </si>
  <si>
    <t>бпн20180мф</t>
  </si>
  <si>
    <t>вшн520мф</t>
  </si>
  <si>
    <t>вшн525мф</t>
  </si>
  <si>
    <t>вшн550мф</t>
  </si>
  <si>
    <t>вшн616мф</t>
  </si>
  <si>
    <t>вшн620мф</t>
  </si>
  <si>
    <t>вшн625мф</t>
  </si>
  <si>
    <t>вшн630мф</t>
  </si>
  <si>
    <t>вшн635мф</t>
  </si>
  <si>
    <t>вшн640мф</t>
  </si>
  <si>
    <t>вшн650мф</t>
  </si>
  <si>
    <t>вшн660мф</t>
  </si>
  <si>
    <t>вшн816мф</t>
  </si>
  <si>
    <t>вшн820мф</t>
  </si>
  <si>
    <t>вшн825мф</t>
  </si>
  <si>
    <t>вшн830мф</t>
  </si>
  <si>
    <t>вшн835мф</t>
  </si>
  <si>
    <t>вшн840мф</t>
  </si>
  <si>
    <t>вшн850мф</t>
  </si>
  <si>
    <t>вшн860мф</t>
  </si>
  <si>
    <t>вшн880мф</t>
  </si>
  <si>
    <t>вшн1030мф</t>
  </si>
  <si>
    <t>вб410мф</t>
  </si>
  <si>
    <t>вб412мф</t>
  </si>
  <si>
    <t>вб416мф</t>
  </si>
  <si>
    <t>вб420мф</t>
  </si>
  <si>
    <t>вб425мф</t>
  </si>
  <si>
    <t>вб510мф</t>
  </si>
  <si>
    <t>вб516мф</t>
  </si>
  <si>
    <t>вб520мф</t>
  </si>
  <si>
    <t>вб525мф</t>
  </si>
  <si>
    <t>вб530мф</t>
  </si>
  <si>
    <t>вб610мф</t>
  </si>
  <si>
    <t>вб612мф</t>
  </si>
  <si>
    <t>вб616мф</t>
  </si>
  <si>
    <t>вб620мф</t>
  </si>
  <si>
    <t>вб625мф</t>
  </si>
  <si>
    <t>вб630мф</t>
  </si>
  <si>
    <t>вб635мф</t>
  </si>
  <si>
    <t>вб640мф</t>
  </si>
  <si>
    <t>вб650мф</t>
  </si>
  <si>
    <t>вб816мф</t>
  </si>
  <si>
    <t>вб820мф</t>
  </si>
  <si>
    <t>вб825мф</t>
  </si>
  <si>
    <t>вб830мф</t>
  </si>
  <si>
    <t>вб835мф</t>
  </si>
  <si>
    <t>вб840мф</t>
  </si>
  <si>
    <t>вб845мф</t>
  </si>
  <si>
    <t>вб850мф</t>
  </si>
  <si>
    <t>вб860мф</t>
  </si>
  <si>
    <t>вб1016мф</t>
  </si>
  <si>
    <t>вб1020мф</t>
  </si>
  <si>
    <t>вб1025мф</t>
  </si>
  <si>
    <t>вб1030мф</t>
  </si>
  <si>
    <t>вб1035мф</t>
  </si>
  <si>
    <t>вб1040мф</t>
  </si>
  <si>
    <t>вб1045мф</t>
  </si>
  <si>
    <t>вб1050мф</t>
  </si>
  <si>
    <t>вб1060мф</t>
  </si>
  <si>
    <t>гбна4мф</t>
  </si>
  <si>
    <t>гбна6мф</t>
  </si>
  <si>
    <t>гбна8мф</t>
  </si>
  <si>
    <t>гбна10мф</t>
  </si>
  <si>
    <t>гбна12мф</t>
  </si>
  <si>
    <t>гкн4мф</t>
  </si>
  <si>
    <t>гкн5мф</t>
  </si>
  <si>
    <t>гкн6мф</t>
  </si>
  <si>
    <t>гкн8мф</t>
  </si>
  <si>
    <t>гкн10мф</t>
  </si>
  <si>
    <t>гкн12мф</t>
  </si>
  <si>
    <t>гкн14мф</t>
  </si>
  <si>
    <t>гкн16мф</t>
  </si>
  <si>
    <t>гсн3мф</t>
  </si>
  <si>
    <t>гсн4мф</t>
  </si>
  <si>
    <t>гсн5мф</t>
  </si>
  <si>
    <t>гсн8мф</t>
  </si>
  <si>
    <t>гсн10мф</t>
  </si>
  <si>
    <t>гсн12мф</t>
  </si>
  <si>
    <t>гсн14мф</t>
  </si>
  <si>
    <t>гсн16мф</t>
  </si>
  <si>
    <t>гсн20мф</t>
  </si>
  <si>
    <t>гсн24мф</t>
  </si>
  <si>
    <t>гшн4мф</t>
  </si>
  <si>
    <t>гшн5мф</t>
  </si>
  <si>
    <t>гшн6мф</t>
  </si>
  <si>
    <t>гшн8мф</t>
  </si>
  <si>
    <t>гшн10мф</t>
  </si>
  <si>
    <t>гшн12мф</t>
  </si>
  <si>
    <t>гшн14мф</t>
  </si>
  <si>
    <t>гшн16мф</t>
  </si>
  <si>
    <t>гшн18мф</t>
  </si>
  <si>
    <t>гшн20мф</t>
  </si>
  <si>
    <t>гшн24мф</t>
  </si>
  <si>
    <t>гшн30мф</t>
  </si>
  <si>
    <t>шун4мф</t>
  </si>
  <si>
    <t>шун5мф</t>
  </si>
  <si>
    <t>шун6мф</t>
  </si>
  <si>
    <t>шун8мф</t>
  </si>
  <si>
    <t>шун10мф</t>
  </si>
  <si>
    <t>шун12мф</t>
  </si>
  <si>
    <t>шун14мф</t>
  </si>
  <si>
    <t>шун16мф</t>
  </si>
  <si>
    <t>шун20мф</t>
  </si>
  <si>
    <t>шун24мф</t>
  </si>
  <si>
    <t>шун26мф</t>
  </si>
  <si>
    <t>шун32мф</t>
  </si>
  <si>
    <t>шун36мф</t>
  </si>
  <si>
    <t>шон4мф</t>
  </si>
  <si>
    <t>шон5мф</t>
  </si>
  <si>
    <t>шон6мф</t>
  </si>
  <si>
    <t>шон8мф</t>
  </si>
  <si>
    <t>шон10мф</t>
  </si>
  <si>
    <t>шон12мф</t>
  </si>
  <si>
    <t>шон16мф</t>
  </si>
  <si>
    <t>шон20мф</t>
  </si>
  <si>
    <t>шгн4мф</t>
  </si>
  <si>
    <t>шгн5мф</t>
  </si>
  <si>
    <t>шгн6мф</t>
  </si>
  <si>
    <t>шгн8мф</t>
  </si>
  <si>
    <t>шгн10мф</t>
  </si>
  <si>
    <t>шгн12мф</t>
  </si>
  <si>
    <t>шгн14мф</t>
  </si>
  <si>
    <t>шгн16мф</t>
  </si>
  <si>
    <t>шгн20мф</t>
  </si>
  <si>
    <t>шгн30мф</t>
  </si>
  <si>
    <t>зк3мф</t>
  </si>
  <si>
    <t>зк5мф</t>
  </si>
  <si>
    <t>зк6мф</t>
  </si>
  <si>
    <t>зк8мф</t>
  </si>
  <si>
    <t>зк10мф</t>
  </si>
  <si>
    <t>зк12мф</t>
  </si>
  <si>
    <t>зк14мф</t>
  </si>
  <si>
    <t>зк16мф</t>
  </si>
  <si>
    <t>зк20мф</t>
  </si>
  <si>
    <t>зк22мф</t>
  </si>
  <si>
    <t>зк24мф</t>
  </si>
  <si>
    <t>зк25мф</t>
  </si>
  <si>
    <t>зк26мф</t>
  </si>
  <si>
    <t>зк30мф</t>
  </si>
  <si>
    <t>зк32мф</t>
  </si>
  <si>
    <t>зк36мф</t>
  </si>
  <si>
    <t>зк40мф</t>
  </si>
  <si>
    <t>зд2мф</t>
  </si>
  <si>
    <t>зд3мф</t>
  </si>
  <si>
    <t>зд4мф</t>
  </si>
  <si>
    <t>зд5мф</t>
  </si>
  <si>
    <t>зд6мф</t>
  </si>
  <si>
    <t>зд8мф</t>
  </si>
  <si>
    <t>за2мф</t>
  </si>
  <si>
    <t>за2,5мф</t>
  </si>
  <si>
    <t>за3мф</t>
  </si>
  <si>
    <t>за4мф</t>
  </si>
  <si>
    <t>за5мф</t>
  </si>
  <si>
    <t>за7мф</t>
  </si>
  <si>
    <t>за8мф</t>
  </si>
  <si>
    <t>за10мф</t>
  </si>
  <si>
    <t>за11мф</t>
  </si>
  <si>
    <t>за14мф</t>
  </si>
  <si>
    <t>за18мф</t>
  </si>
  <si>
    <t>за20мф</t>
  </si>
  <si>
    <t>за22мф</t>
  </si>
  <si>
    <t>за28мф</t>
  </si>
  <si>
    <t>тк5мф</t>
  </si>
  <si>
    <t>тк6мф</t>
  </si>
  <si>
    <t>тк8мф</t>
  </si>
  <si>
    <t>тк10мф</t>
  </si>
  <si>
    <t>тк12мф</t>
  </si>
  <si>
    <t>тк14мф</t>
  </si>
  <si>
    <t>тк16мф</t>
  </si>
  <si>
    <t>тк20мф</t>
  </si>
  <si>
    <t>тк24мф</t>
  </si>
  <si>
    <t>тк30мф</t>
  </si>
  <si>
    <t>ткк5мф</t>
  </si>
  <si>
    <t>ткк6мф</t>
  </si>
  <si>
    <t>ткк8мф</t>
  </si>
  <si>
    <t>ткк10мф</t>
  </si>
  <si>
    <t>ткк12мф</t>
  </si>
  <si>
    <t>ткк14мф</t>
  </si>
  <si>
    <t>ткк16мф</t>
  </si>
  <si>
    <t>ткк20мф</t>
  </si>
  <si>
    <t>ткк24мф</t>
  </si>
  <si>
    <t>ткк30мф</t>
  </si>
  <si>
    <t>тко5мф</t>
  </si>
  <si>
    <t>тко6мф</t>
  </si>
  <si>
    <t>тко8мф</t>
  </si>
  <si>
    <t>тко10мф</t>
  </si>
  <si>
    <t>тко12мф</t>
  </si>
  <si>
    <t>тко14мф</t>
  </si>
  <si>
    <t>тко16мф</t>
  </si>
  <si>
    <t>тко20мф</t>
  </si>
  <si>
    <t>тко24мф</t>
  </si>
  <si>
    <t>тко30мф</t>
  </si>
  <si>
    <t>ст5мф</t>
  </si>
  <si>
    <t>ст6мф</t>
  </si>
  <si>
    <t>ст8мф</t>
  </si>
  <si>
    <t>ст10мф</t>
  </si>
  <si>
    <t>ст12мф</t>
  </si>
  <si>
    <t>ст14мф</t>
  </si>
  <si>
    <t>ст16мф</t>
  </si>
  <si>
    <t>ст18мф</t>
  </si>
  <si>
    <t>ст20мф</t>
  </si>
  <si>
    <t>ст22мф</t>
  </si>
  <si>
    <t>ст25мф</t>
  </si>
  <si>
    <t>кск3мф</t>
  </si>
  <si>
    <t>кск4мф</t>
  </si>
  <si>
    <t>кск5мф</t>
  </si>
  <si>
    <t>кск6мф</t>
  </si>
  <si>
    <t>кск8мф</t>
  </si>
  <si>
    <t>кск10мф</t>
  </si>
  <si>
    <t>кск12мф</t>
  </si>
  <si>
    <t>кск13мф</t>
  </si>
  <si>
    <t>кск14мф</t>
  </si>
  <si>
    <t>кск16мф</t>
  </si>
  <si>
    <t>кв3,5мф</t>
  </si>
  <si>
    <t>кв4мф</t>
  </si>
  <si>
    <t>кв5мф</t>
  </si>
  <si>
    <t>кв6мф</t>
  </si>
  <si>
    <t>кв7мф</t>
  </si>
  <si>
    <t>кв8мф</t>
  </si>
  <si>
    <t>кв9мф</t>
  </si>
  <si>
    <t>кв10мф</t>
  </si>
  <si>
    <t>кв11мф</t>
  </si>
  <si>
    <t>кв12мф</t>
  </si>
  <si>
    <t>кпо4мф</t>
  </si>
  <si>
    <t>кпо5мф</t>
  </si>
  <si>
    <t>кпо6мф</t>
  </si>
  <si>
    <t>кпо7мф</t>
  </si>
  <si>
    <t>кпо8мф</t>
  </si>
  <si>
    <t>кпо9мф</t>
  </si>
  <si>
    <t>кпо10мф</t>
  </si>
  <si>
    <t>кпо11мф</t>
  </si>
  <si>
    <t>кпо12мф</t>
  </si>
  <si>
    <t>кпо13мф</t>
  </si>
  <si>
    <t>кпо14мф</t>
  </si>
  <si>
    <t>кпо15мф</t>
  </si>
  <si>
    <t>кпо16мф</t>
  </si>
  <si>
    <t>кпф4мф</t>
  </si>
  <si>
    <t>кпф5мф</t>
  </si>
  <si>
    <t>кпф6мф</t>
  </si>
  <si>
    <t>кпф7мф</t>
  </si>
  <si>
    <t>кпф8мф</t>
  </si>
  <si>
    <t>кпф9мф</t>
  </si>
  <si>
    <t>кпф10мф</t>
  </si>
  <si>
    <t>кпф11мф</t>
  </si>
  <si>
    <t>кпф12мф</t>
  </si>
  <si>
    <t>кпф13мф</t>
  </si>
  <si>
    <t>кпф14мф</t>
  </si>
  <si>
    <t>сц3мф</t>
  </si>
  <si>
    <t>сц4мф</t>
  </si>
  <si>
    <t>сц5мф</t>
  </si>
  <si>
    <t>сц6мф</t>
  </si>
  <si>
    <t>сц8мф</t>
  </si>
  <si>
    <t>рб6мф</t>
  </si>
  <si>
    <t>рб8мф</t>
  </si>
  <si>
    <t>рб10мф</t>
  </si>
  <si>
    <t>рб12мф</t>
  </si>
  <si>
    <t>рб14мф</t>
  </si>
  <si>
    <t>рб16мф</t>
  </si>
  <si>
    <t>рб20мф</t>
  </si>
  <si>
    <t>рб24мф</t>
  </si>
  <si>
    <t>рг6мф</t>
  </si>
  <si>
    <t>рг8мф</t>
  </si>
  <si>
    <t>рг10мф</t>
  </si>
  <si>
    <t>рг12мф</t>
  </si>
  <si>
    <t>рг14мф</t>
  </si>
  <si>
    <t>рг16мф</t>
  </si>
  <si>
    <t>рг20мф</t>
  </si>
  <si>
    <t>рг24мф</t>
  </si>
  <si>
    <t>бо15мф</t>
  </si>
  <si>
    <t>бо20мф</t>
  </si>
  <si>
    <t>бо25мф</t>
  </si>
  <si>
    <t>бо30мф</t>
  </si>
  <si>
    <t>бо40мф</t>
  </si>
  <si>
    <t>бо50мф</t>
  </si>
  <si>
    <t>бо65мф</t>
  </si>
  <si>
    <t>бд15мф</t>
  </si>
  <si>
    <t>бд20мф</t>
  </si>
  <si>
    <t>бд25мф</t>
  </si>
  <si>
    <t>бд30мф</t>
  </si>
  <si>
    <t>бд40мф</t>
  </si>
  <si>
    <t>бд50мф</t>
  </si>
  <si>
    <t>вл6мф</t>
  </si>
  <si>
    <t>вл8мф</t>
  </si>
  <si>
    <t>вл10мф</t>
  </si>
  <si>
    <t>кс3мф</t>
  </si>
  <si>
    <t>кс4мф</t>
  </si>
  <si>
    <t>кс5мф</t>
  </si>
  <si>
    <t>кс6мф</t>
  </si>
  <si>
    <t>кс7мф</t>
  </si>
  <si>
    <t>кс8мф</t>
  </si>
  <si>
    <t>гб1220мф</t>
  </si>
  <si>
    <t>гб1225мф</t>
  </si>
  <si>
    <t>гб1230мф</t>
  </si>
  <si>
    <t>гб1235мф</t>
  </si>
  <si>
    <t>гб1240мф</t>
  </si>
  <si>
    <t>гб1245мф</t>
  </si>
  <si>
    <t>гб1250мф</t>
  </si>
  <si>
    <t>гб1420мф</t>
  </si>
  <si>
    <t>гб1425мф</t>
  </si>
  <si>
    <t>гб1430мф</t>
  </si>
  <si>
    <t>гб1435мф</t>
  </si>
  <si>
    <t>гб1440мф</t>
  </si>
  <si>
    <t>гб1445мф</t>
  </si>
  <si>
    <t>гб1450мф</t>
  </si>
  <si>
    <t>гб1625мф</t>
  </si>
  <si>
    <t>гб1630мф</t>
  </si>
  <si>
    <t>гб1635мф</t>
  </si>
  <si>
    <t>гб1640мф</t>
  </si>
  <si>
    <t>гб1650мф</t>
  </si>
  <si>
    <t>гб1830мф</t>
  </si>
  <si>
    <t>гб1835мф</t>
  </si>
  <si>
    <t>гб1840мф</t>
  </si>
  <si>
    <t>гб1850мф</t>
  </si>
  <si>
    <t>гл1220мф</t>
  </si>
  <si>
    <t>гл1225мф</t>
  </si>
  <si>
    <t>гл1230мф</t>
  </si>
  <si>
    <t>гл1235мф</t>
  </si>
  <si>
    <t>гл1240мф</t>
  </si>
  <si>
    <t>гл1245мф</t>
  </si>
  <si>
    <t>гл1250мф</t>
  </si>
  <si>
    <t>гл1420мф</t>
  </si>
  <si>
    <t>гл1425мф</t>
  </si>
  <si>
    <t>гл1430мф</t>
  </si>
  <si>
    <t>гл1435мф</t>
  </si>
  <si>
    <t>гл1440мф</t>
  </si>
  <si>
    <t>гл1445мф</t>
  </si>
  <si>
    <t>гл1450мф</t>
  </si>
  <si>
    <t>гл1625мф</t>
  </si>
  <si>
    <t>гл1630мф</t>
  </si>
  <si>
    <t>гл1635мф</t>
  </si>
  <si>
    <t>гл1640мф</t>
  </si>
  <si>
    <t>гл1650мф</t>
  </si>
  <si>
    <t>гл1830мф</t>
  </si>
  <si>
    <t>гл1835мф</t>
  </si>
  <si>
    <t>гл1840мф</t>
  </si>
  <si>
    <t>гл1850мф</t>
  </si>
  <si>
    <t>гм1220мф</t>
  </si>
  <si>
    <t>гм1225мф</t>
  </si>
  <si>
    <t>гм1230мф</t>
  </si>
  <si>
    <t>гм1235мф</t>
  </si>
  <si>
    <t>гм1240мф</t>
  </si>
  <si>
    <t>гм1245мф</t>
  </si>
  <si>
    <t>гм1250мф</t>
  </si>
  <si>
    <t>гм1420мф</t>
  </si>
  <si>
    <t>гм1425мф</t>
  </si>
  <si>
    <t>гм1430мф</t>
  </si>
  <si>
    <t>гм1435мф</t>
  </si>
  <si>
    <t>гм1440мф</t>
  </si>
  <si>
    <t>гм1445мф</t>
  </si>
  <si>
    <t>гм1450мф</t>
  </si>
  <si>
    <t>гм1625мф</t>
  </si>
  <si>
    <t>гм1630мф</t>
  </si>
  <si>
    <t>гм1635мф</t>
  </si>
  <si>
    <t>гм1640мф</t>
  </si>
  <si>
    <t>гм1650мф</t>
  </si>
  <si>
    <t>гм1830мф</t>
  </si>
  <si>
    <t>гм1835мф</t>
  </si>
  <si>
    <t>гм1840мф</t>
  </si>
  <si>
    <t>гм1850мф</t>
  </si>
  <si>
    <t>ку50мф</t>
  </si>
  <si>
    <t>ку70мф</t>
  </si>
  <si>
    <t>ку9040мф</t>
  </si>
  <si>
    <t>ку9065мф</t>
  </si>
  <si>
    <t>ку105мф</t>
  </si>
  <si>
    <t>ку130мф</t>
  </si>
  <si>
    <t>куу9040мф</t>
  </si>
  <si>
    <t>куу9065мф</t>
  </si>
  <si>
    <t>куу105мф</t>
  </si>
  <si>
    <t>куу130мф</t>
  </si>
  <si>
    <t>кур40120мф</t>
  </si>
  <si>
    <t>кур40200мф</t>
  </si>
  <si>
    <t>кур4020мф</t>
  </si>
  <si>
    <t>кур4050мф</t>
  </si>
  <si>
    <t>кур40100мф</t>
  </si>
  <si>
    <t>кур40140мф</t>
  </si>
  <si>
    <t>кур5040мф</t>
  </si>
  <si>
    <t>кур5080мф</t>
  </si>
  <si>
    <t>кур50200мф</t>
  </si>
  <si>
    <t>кур6040мф</t>
  </si>
  <si>
    <t>кур6060мф</t>
  </si>
  <si>
    <t>кур80100мф</t>
  </si>
  <si>
    <t>кур16060мф</t>
  </si>
  <si>
    <t>кул8040мф</t>
  </si>
  <si>
    <t>кул8080мф</t>
  </si>
  <si>
    <t>кул12080мф</t>
  </si>
  <si>
    <t>кул20080мф</t>
  </si>
  <si>
    <t>куас40мф</t>
  </si>
  <si>
    <t>куас55мф</t>
  </si>
  <si>
    <t>куас65мф</t>
  </si>
  <si>
    <t>куас90мф</t>
  </si>
  <si>
    <t>кус50мф</t>
  </si>
  <si>
    <t>кус70мф</t>
  </si>
  <si>
    <t>кус90мф</t>
  </si>
  <si>
    <t>кус9040мф</t>
  </si>
  <si>
    <t>кус105мф</t>
  </si>
  <si>
    <t>куз70мф</t>
  </si>
  <si>
    <t>куз90мф</t>
  </si>
  <si>
    <t>куз105мф</t>
  </si>
  <si>
    <t>пс10040мф</t>
  </si>
  <si>
    <t>пс12040мф</t>
  </si>
  <si>
    <t>пс14040мф</t>
  </si>
  <si>
    <t>пс16040мф</t>
  </si>
  <si>
    <t>пс20040мф</t>
  </si>
  <si>
    <t>пс24040мф</t>
  </si>
  <si>
    <t>пс26040мф</t>
  </si>
  <si>
    <t>пс28040мф</t>
  </si>
  <si>
    <t>пс30040мф</t>
  </si>
  <si>
    <t>пс36040мф</t>
  </si>
  <si>
    <t>пс48040мф</t>
  </si>
  <si>
    <t>пс50040мф</t>
  </si>
  <si>
    <t>пс60040мф</t>
  </si>
  <si>
    <t>пс72040мф</t>
  </si>
  <si>
    <t>пс80040мф</t>
  </si>
  <si>
    <t>пс84040мф</t>
  </si>
  <si>
    <t>пс96040мф</t>
  </si>
  <si>
    <t>пс100040мф</t>
  </si>
  <si>
    <t>пс120040мф</t>
  </si>
  <si>
    <t>пс125040мф</t>
  </si>
  <si>
    <t>пс10050мф</t>
  </si>
  <si>
    <t>пс12050мф</t>
  </si>
  <si>
    <t>пс20050мф</t>
  </si>
  <si>
    <t>пс24050мф</t>
  </si>
  <si>
    <t>пс30050мф</t>
  </si>
  <si>
    <t>пс40050мф</t>
  </si>
  <si>
    <t>пс50050мф</t>
  </si>
  <si>
    <t>пс60050мф</t>
  </si>
  <si>
    <t>пс80050мф</t>
  </si>
  <si>
    <t>пс100050мф</t>
  </si>
  <si>
    <t>пс120050мф</t>
  </si>
  <si>
    <t>пс125050мф</t>
  </si>
  <si>
    <t>пс12060мф</t>
  </si>
  <si>
    <t>пс14060мф</t>
  </si>
  <si>
    <t>пс16060мф</t>
  </si>
  <si>
    <t>пс24060мф</t>
  </si>
  <si>
    <t>пс30060мф</t>
  </si>
  <si>
    <t>пс36060мф</t>
  </si>
  <si>
    <t>пс40060мф</t>
  </si>
  <si>
    <t>пс48060мф</t>
  </si>
  <si>
    <t>пс60060мф</t>
  </si>
  <si>
    <t>пс80060мф</t>
  </si>
  <si>
    <t>пс100060мф</t>
  </si>
  <si>
    <t>пс120060мф</t>
  </si>
  <si>
    <t>пс125060мф</t>
  </si>
  <si>
    <t>пс12080мф</t>
  </si>
  <si>
    <t>пс14080мф</t>
  </si>
  <si>
    <t>пс16080мф</t>
  </si>
  <si>
    <t>пс22080мф</t>
  </si>
  <si>
    <t>пс24080мф</t>
  </si>
  <si>
    <t>пс30080мф</t>
  </si>
  <si>
    <t>пс36080мф</t>
  </si>
  <si>
    <t>пс48080мф</t>
  </si>
  <si>
    <t>пс50080мф</t>
  </si>
  <si>
    <t>пс60080мф</t>
  </si>
  <si>
    <t>пс72080мф</t>
  </si>
  <si>
    <t>пс80080мф</t>
  </si>
  <si>
    <t>пс96080мф</t>
  </si>
  <si>
    <t>пс120080мф</t>
  </si>
  <si>
    <t>пс125080мф</t>
  </si>
  <si>
    <t>пс140100мф</t>
  </si>
  <si>
    <t>пс260100мф</t>
  </si>
  <si>
    <t>пс400100мф</t>
  </si>
  <si>
    <t>пс500100мф</t>
  </si>
  <si>
    <t>пс600100мф</t>
  </si>
  <si>
    <t>пс800100мф</t>
  </si>
  <si>
    <t>пс1200100мф</t>
  </si>
  <si>
    <t>пс1250100мф</t>
  </si>
  <si>
    <t>пс300140мф</t>
  </si>
  <si>
    <t>пс400200мф</t>
  </si>
  <si>
    <t>пс1250200мф</t>
  </si>
  <si>
    <t>кп10035мф</t>
  </si>
  <si>
    <t>кп140мф</t>
  </si>
  <si>
    <t>кп18065мф</t>
  </si>
  <si>
    <t>кп210мф</t>
  </si>
  <si>
    <t>кусис200мф</t>
  </si>
  <si>
    <t>кур3030мф</t>
  </si>
  <si>
    <t>кур4060мф</t>
  </si>
  <si>
    <t>кур4080мф</t>
  </si>
  <si>
    <t>кур40160мф</t>
  </si>
  <si>
    <t>кур40240мф</t>
  </si>
  <si>
    <t>кур40300мф</t>
  </si>
  <si>
    <t>кур5050мф</t>
  </si>
  <si>
    <t>кур5060мф</t>
  </si>
  <si>
    <t>кур50100мф</t>
  </si>
  <si>
    <t>кур50140мф</t>
  </si>
  <si>
    <t>кур50160мф</t>
  </si>
  <si>
    <t>кур50300мф</t>
  </si>
  <si>
    <t>кур100200мф</t>
  </si>
  <si>
    <t>кур40400мф</t>
  </si>
  <si>
    <t>кур40600мф</t>
  </si>
  <si>
    <t>кур401000мф</t>
  </si>
  <si>
    <t>кур401500мф</t>
  </si>
  <si>
    <t>кур402000мф</t>
  </si>
  <si>
    <t>кур501200мф</t>
  </si>
  <si>
    <t>кур501500мф</t>
  </si>
  <si>
    <t>кур502000мф</t>
  </si>
  <si>
    <t>кул6040мф</t>
  </si>
  <si>
    <t>кул10040мф</t>
  </si>
  <si>
    <t>кул12040мф</t>
  </si>
  <si>
    <t>кул30040мф</t>
  </si>
  <si>
    <t>кул32040мф</t>
  </si>
  <si>
    <t>кул40040мф</t>
  </si>
  <si>
    <t>кул8060мф</t>
  </si>
  <si>
    <t>кул12060мф</t>
  </si>
  <si>
    <t>кул30060мф</t>
  </si>
  <si>
    <t>кул40060мф</t>
  </si>
  <si>
    <t>кул16080мф</t>
  </si>
  <si>
    <t>кул30080мф</t>
  </si>
  <si>
    <t>кул40080мф</t>
  </si>
  <si>
    <t>пс96040пр</t>
  </si>
  <si>
    <t>пс60060п</t>
  </si>
  <si>
    <t>пс100080п</t>
  </si>
  <si>
    <t>пс120080п</t>
  </si>
  <si>
    <t>пс125080п</t>
  </si>
  <si>
    <t>пс140100п</t>
  </si>
  <si>
    <t>пс300100пр</t>
  </si>
  <si>
    <t>пс400100п</t>
  </si>
  <si>
    <t>пс600100п</t>
  </si>
  <si>
    <t>пс1000100п</t>
  </si>
  <si>
    <t>пс1200100п</t>
  </si>
  <si>
    <t>пс1250100п</t>
  </si>
  <si>
    <t>пс300120п</t>
  </si>
  <si>
    <t>пс300140п</t>
  </si>
  <si>
    <t>пс40040мф</t>
  </si>
  <si>
    <t>пс14050мф</t>
  </si>
  <si>
    <t>пс16050мф</t>
  </si>
  <si>
    <t>пс10060мф</t>
  </si>
  <si>
    <t>пс22060мф</t>
  </si>
  <si>
    <t>пс96060мф</t>
  </si>
  <si>
    <t>пс20080мф</t>
  </si>
  <si>
    <t>пс26080мф</t>
  </si>
  <si>
    <t>пс28080мф</t>
  </si>
  <si>
    <t>пс40080мф</t>
  </si>
  <si>
    <t>пс100080мф</t>
  </si>
  <si>
    <t>пс100100мф</t>
  </si>
  <si>
    <t>пс120100мф</t>
  </si>
  <si>
    <t>пс160100мф</t>
  </si>
  <si>
    <t>пс240100мф</t>
  </si>
  <si>
    <t>пс200120мф</t>
  </si>
  <si>
    <t>пс240120мф</t>
  </si>
  <si>
    <t>пс260120мф</t>
  </si>
  <si>
    <t>пс1250120мф</t>
  </si>
  <si>
    <t>пс500200мф</t>
  </si>
  <si>
    <t>жд4525мф</t>
  </si>
  <si>
    <t>жд4530мф</t>
  </si>
  <si>
    <t>жд4535мф</t>
  </si>
  <si>
    <t>жд4540мф</t>
  </si>
  <si>
    <t>жд4545мф</t>
  </si>
  <si>
    <t>жд4550мф</t>
  </si>
  <si>
    <t>жд4560мф</t>
  </si>
  <si>
    <t>жд4570мф</t>
  </si>
  <si>
    <t>жд4580мф</t>
  </si>
  <si>
    <t>жд516мф</t>
  </si>
  <si>
    <t>жд6100мф</t>
  </si>
  <si>
    <t>жд6110мф</t>
  </si>
  <si>
    <t>жд6120мф</t>
  </si>
  <si>
    <t>жд6130мф</t>
  </si>
  <si>
    <t>жд6140мф</t>
  </si>
  <si>
    <t>жд6150мф</t>
  </si>
  <si>
    <t>жд6160мф</t>
  </si>
  <si>
    <t>жд6180мф</t>
  </si>
  <si>
    <t>жд6200мф</t>
  </si>
  <si>
    <t>бд516мф</t>
  </si>
  <si>
    <t>бд630мф</t>
  </si>
  <si>
    <t>вп435мф</t>
  </si>
  <si>
    <t>кп18040мф</t>
  </si>
  <si>
    <t>обрр40140п</t>
  </si>
  <si>
    <t>обрр40170п</t>
  </si>
  <si>
    <t>обрр50105</t>
  </si>
  <si>
    <t>обрр14050пр</t>
  </si>
  <si>
    <t>обрр50160п</t>
  </si>
  <si>
    <t>обрр50180</t>
  </si>
  <si>
    <t>обрр70150</t>
  </si>
  <si>
    <t>обрр160100прч</t>
  </si>
  <si>
    <t>обрр150150п</t>
  </si>
  <si>
    <t>обрр40145мф</t>
  </si>
  <si>
    <t>обрр40170мф</t>
  </si>
  <si>
    <t>обрр100100мф</t>
  </si>
  <si>
    <t>обрз150150</t>
  </si>
  <si>
    <t>обз75150</t>
  </si>
  <si>
    <t>обз100140п</t>
  </si>
  <si>
    <t>обз160100п</t>
  </si>
  <si>
    <t>обз75150мф</t>
  </si>
  <si>
    <t>обп14025-25</t>
  </si>
  <si>
    <t>обл14025-25</t>
  </si>
  <si>
    <t>дбп170прч</t>
  </si>
  <si>
    <t>арв10020</t>
  </si>
  <si>
    <t>арв12020</t>
  </si>
  <si>
    <t>арв10024</t>
  </si>
  <si>
    <t>арв15020</t>
  </si>
  <si>
    <t>арв15024</t>
  </si>
  <si>
    <t>арв15030</t>
  </si>
  <si>
    <t>арв12024</t>
  </si>
  <si>
    <t>кус60220п</t>
  </si>
  <si>
    <t>ус120</t>
  </si>
  <si>
    <t>ус145-100</t>
  </si>
  <si>
    <t>кр60х27х0,55</t>
  </si>
  <si>
    <t>кр60x27x0,7</t>
  </si>
  <si>
    <t>270х27</t>
  </si>
  <si>
    <t xml:space="preserve">кл2 </t>
  </si>
  <si>
    <t xml:space="preserve">кл3 </t>
  </si>
  <si>
    <t>сспк75мф</t>
  </si>
  <si>
    <t>сспк105мф</t>
  </si>
  <si>
    <t>сспк120мф</t>
  </si>
  <si>
    <t>сспк130мф</t>
  </si>
  <si>
    <t>сспк135мф</t>
  </si>
  <si>
    <t>сспк155мф</t>
  </si>
  <si>
    <t>сспк160мф</t>
  </si>
  <si>
    <t>сспк170мф</t>
  </si>
  <si>
    <t>сспк175мф</t>
  </si>
  <si>
    <t>сспк185мф</t>
  </si>
  <si>
    <t>сспк205мф</t>
  </si>
  <si>
    <t>сспк240мф</t>
  </si>
  <si>
    <t>пф17070</t>
  </si>
  <si>
    <t>17х0,70</t>
  </si>
  <si>
    <t>кур10080п</t>
  </si>
  <si>
    <t>скд5525кф</t>
  </si>
  <si>
    <t>скд5532кф</t>
  </si>
  <si>
    <t>скд5538кф</t>
  </si>
  <si>
    <t>скд5551кф</t>
  </si>
  <si>
    <t>скд5565кф</t>
  </si>
  <si>
    <t>скд5576кф</t>
  </si>
  <si>
    <t>скд6325кф</t>
  </si>
  <si>
    <t>скд6332кф</t>
  </si>
  <si>
    <t>средняя фасовка</t>
  </si>
  <si>
    <t>г630ф</t>
  </si>
  <si>
    <t>Цена в рублях за 1 кг,              с учетом скидки</t>
  </si>
  <si>
    <t>упак, кг</t>
  </si>
  <si>
    <t>2,9х25</t>
  </si>
  <si>
    <t>4,2х22</t>
  </si>
  <si>
    <t>3,5х22</t>
  </si>
  <si>
    <t>4,2х45</t>
  </si>
  <si>
    <t>5,5х55</t>
  </si>
  <si>
    <t>спн4870</t>
  </si>
  <si>
    <t>шпн2916</t>
  </si>
  <si>
    <t>шпн3595</t>
  </si>
  <si>
    <t>шпн3513</t>
  </si>
  <si>
    <t>шпн3516</t>
  </si>
  <si>
    <t>шпн3519</t>
  </si>
  <si>
    <t>шпн3522</t>
  </si>
  <si>
    <t>шпн3913</t>
  </si>
  <si>
    <t>шпн4213</t>
  </si>
  <si>
    <t>шпн4216</t>
  </si>
  <si>
    <t>шпн4225</t>
  </si>
  <si>
    <t>шпн4232</t>
  </si>
  <si>
    <t>шпн4245</t>
  </si>
  <si>
    <t>шпн4895</t>
  </si>
  <si>
    <t>шпн4819</t>
  </si>
  <si>
    <t>шпн4825</t>
  </si>
  <si>
    <t>шпн4845</t>
  </si>
  <si>
    <t>шпн5513</t>
  </si>
  <si>
    <t>шпн5516</t>
  </si>
  <si>
    <t>шпн5519</t>
  </si>
  <si>
    <t>шпн5525</t>
  </si>
  <si>
    <t>шпн5532</t>
  </si>
  <si>
    <t>шпн5545</t>
  </si>
  <si>
    <t>шпн5550</t>
  </si>
  <si>
    <t>шпн5560</t>
  </si>
  <si>
    <t>шпн5570</t>
  </si>
  <si>
    <t>шпн6316</t>
  </si>
  <si>
    <t>шпн6319</t>
  </si>
  <si>
    <t>шпн6325</t>
  </si>
  <si>
    <t>спн2995</t>
  </si>
  <si>
    <t>спн2925</t>
  </si>
  <si>
    <t>спн3519</t>
  </si>
  <si>
    <t>спн3525</t>
  </si>
  <si>
    <t>спн3913</t>
  </si>
  <si>
    <t>спн3938</t>
  </si>
  <si>
    <t>спн3945</t>
  </si>
  <si>
    <t>спн4219</t>
  </si>
  <si>
    <t>спн4222</t>
  </si>
  <si>
    <t>спн4225</t>
  </si>
  <si>
    <t>спн4260</t>
  </si>
  <si>
    <t>спн4813</t>
  </si>
  <si>
    <t>спн4825</t>
  </si>
  <si>
    <t>спн4832</t>
  </si>
  <si>
    <t>спн4838</t>
  </si>
  <si>
    <t>спн5525</t>
  </si>
  <si>
    <t>спн5532</t>
  </si>
  <si>
    <t>спн5550</t>
  </si>
  <si>
    <t>спн5570</t>
  </si>
  <si>
    <t>м3х1000</t>
  </si>
  <si>
    <t>м4х1000</t>
  </si>
  <si>
    <t>шрн3</t>
  </si>
  <si>
    <t>шрн4</t>
  </si>
  <si>
    <t>шрн6</t>
  </si>
  <si>
    <t>шрн8</t>
  </si>
  <si>
    <t>шрн10</t>
  </si>
  <si>
    <t>шрн12</t>
  </si>
  <si>
    <t xml:space="preserve">              DIN 976 , Шпилька резьбовая, нержавеющая сталь А2   </t>
  </si>
  <si>
    <t xml:space="preserve">              DIN 6923 , Гайка с фланцем, нержавеющая сталь А2 </t>
  </si>
  <si>
    <t>гфн6</t>
  </si>
  <si>
    <t>гфн8</t>
  </si>
  <si>
    <t>гфн10</t>
  </si>
  <si>
    <t>спн3919</t>
  </si>
  <si>
    <t>спн3932</t>
  </si>
  <si>
    <t>шрн16</t>
  </si>
  <si>
    <t>шрн20</t>
  </si>
  <si>
    <t>шрн82</t>
  </si>
  <si>
    <t>шрн122</t>
  </si>
  <si>
    <t>шрн102</t>
  </si>
  <si>
    <t>шр42</t>
  </si>
  <si>
    <t>м4х2000</t>
  </si>
  <si>
    <t>класс  прочности  8,8  угол резьбы 60 градусов.</t>
  </si>
  <si>
    <t>шрп4</t>
  </si>
  <si>
    <t>шрп5</t>
  </si>
  <si>
    <t>шрп6</t>
  </si>
  <si>
    <t>шрп8</t>
  </si>
  <si>
    <t>шрп10</t>
  </si>
  <si>
    <t>шрп12</t>
  </si>
  <si>
    <t>шрп14</t>
  </si>
  <si>
    <t>шрп16</t>
  </si>
  <si>
    <t>шрп18</t>
  </si>
  <si>
    <t>шрп20</t>
  </si>
  <si>
    <t>шрп22</t>
  </si>
  <si>
    <t>шрп24</t>
  </si>
  <si>
    <t>шрп30</t>
  </si>
  <si>
    <t>шрп36</t>
  </si>
  <si>
    <t>шрп52</t>
  </si>
  <si>
    <t>шрп62</t>
  </si>
  <si>
    <t>шрп82</t>
  </si>
  <si>
    <t>шрп102</t>
  </si>
  <si>
    <t>шрп122</t>
  </si>
  <si>
    <t>шрп142</t>
  </si>
  <si>
    <t>шрп162</t>
  </si>
  <si>
    <t>шрп182</t>
  </si>
  <si>
    <t>шрп202</t>
  </si>
  <si>
    <t>шрп242</t>
  </si>
  <si>
    <t>шрп302</t>
  </si>
  <si>
    <t>класс прочности 10.9</t>
  </si>
  <si>
    <t>Пр. 10.9</t>
  </si>
  <si>
    <t>24х40</t>
  </si>
  <si>
    <t>24х220</t>
  </si>
  <si>
    <t>30х60</t>
  </si>
  <si>
    <t>30х70</t>
  </si>
  <si>
    <t>30х80</t>
  </si>
  <si>
    <t>30х90</t>
  </si>
  <si>
    <t>30х100</t>
  </si>
  <si>
    <t>30х120</t>
  </si>
  <si>
    <t>30х140</t>
  </si>
  <si>
    <t>30х160</t>
  </si>
  <si>
    <t>30х180</t>
  </si>
  <si>
    <t>30х220</t>
  </si>
  <si>
    <t>36х80</t>
  </si>
  <si>
    <t>36х90</t>
  </si>
  <si>
    <t>36х100</t>
  </si>
  <si>
    <t>36х120</t>
  </si>
  <si>
    <t>36х140</t>
  </si>
  <si>
    <t>36х160</t>
  </si>
  <si>
    <t>36х180</t>
  </si>
  <si>
    <t>36х200</t>
  </si>
  <si>
    <t>36х220</t>
  </si>
  <si>
    <t>36х240</t>
  </si>
  <si>
    <t>36х260</t>
  </si>
  <si>
    <t>36х280</t>
  </si>
  <si>
    <t>бп820пр-10.9</t>
  </si>
  <si>
    <t>бп816пр-10.9</t>
  </si>
  <si>
    <t>бп825пр-10.9</t>
  </si>
  <si>
    <t>бп830пр-10.9</t>
  </si>
  <si>
    <t>бп835пр-10.9</t>
  </si>
  <si>
    <t>бп840пр-10.9</t>
  </si>
  <si>
    <t>бп845пр-10.9</t>
  </si>
  <si>
    <t>бп850пр-10.9</t>
  </si>
  <si>
    <t>бп860пр-10.9</t>
  </si>
  <si>
    <t>бп870пр-10.9</t>
  </si>
  <si>
    <t>бп880пр-10.9</t>
  </si>
  <si>
    <t>бп890пр-10.9</t>
  </si>
  <si>
    <t>бп8100пр-10.9</t>
  </si>
  <si>
    <t>бп8120пр-10.9</t>
  </si>
  <si>
    <t>бп8140пр-10.9</t>
  </si>
  <si>
    <t>бп1016пр-10.9</t>
  </si>
  <si>
    <t>бп1020пр-10.9</t>
  </si>
  <si>
    <t>бп1025пр-10.9</t>
  </si>
  <si>
    <t>бп1030пр-10.9</t>
  </si>
  <si>
    <t>бп1035пр-10.9</t>
  </si>
  <si>
    <t>бп1040пр-10.9</t>
  </si>
  <si>
    <t>бп1045пр-10.9</t>
  </si>
  <si>
    <t>бп1050пр-10.9</t>
  </si>
  <si>
    <t>бп1060пр-10.9</t>
  </si>
  <si>
    <t>бп1070пр-10.9</t>
  </si>
  <si>
    <t>бп1080пр-10.9</t>
  </si>
  <si>
    <t>бп1090пр-10.9</t>
  </si>
  <si>
    <t>бп10100пр-10.9</t>
  </si>
  <si>
    <t>бп10120пр-10.9</t>
  </si>
  <si>
    <t>бп10140пр-10.9</t>
  </si>
  <si>
    <t>бп10160пр-10.9</t>
  </si>
  <si>
    <t>бп10180пр-10.9</t>
  </si>
  <si>
    <t>бп10200пр-10.9</t>
  </si>
  <si>
    <t>бп1220пр-10.9</t>
  </si>
  <si>
    <t>бп1225пр-10.9</t>
  </si>
  <si>
    <t>бп1230пр-10.9</t>
  </si>
  <si>
    <t>бп1235пр-10.9</t>
  </si>
  <si>
    <t>бп1240пр-10.9</t>
  </si>
  <si>
    <t>бп1245пр-10.9</t>
  </si>
  <si>
    <t>бп1250пр-10.9</t>
  </si>
  <si>
    <t>бп1260пр-10.9</t>
  </si>
  <si>
    <t>бп1270пр-10.9</t>
  </si>
  <si>
    <t>бп1280пр-10.9</t>
  </si>
  <si>
    <t>бп1290пр-10.9</t>
  </si>
  <si>
    <t>бп12100пр-10.9</t>
  </si>
  <si>
    <t>бп12120пр-10.9</t>
  </si>
  <si>
    <t>бп12140пр-10.9</t>
  </si>
  <si>
    <t>бп12160пр-10.9</t>
  </si>
  <si>
    <t>бп12180пр-10.9</t>
  </si>
  <si>
    <t>бп12200пр-10.9</t>
  </si>
  <si>
    <t>бп1430пр-10.9</t>
  </si>
  <si>
    <t>бп1440пр-10.9</t>
  </si>
  <si>
    <t>бп1450пр-10.9</t>
  </si>
  <si>
    <t>бп1460пр-10.9</t>
  </si>
  <si>
    <t>бп1470пр-10.9</t>
  </si>
  <si>
    <t>бп1480пр-10.9</t>
  </si>
  <si>
    <t>бп1490пр-10.9</t>
  </si>
  <si>
    <t>бп14100пр-10.9</t>
  </si>
  <si>
    <t>бп14120пр-10.9</t>
  </si>
  <si>
    <t>бп14140пр-10.9</t>
  </si>
  <si>
    <t>бп14160пр-10.9</t>
  </si>
  <si>
    <t>бп14180пр-10.9</t>
  </si>
  <si>
    <t>бп14200пр-10.9</t>
  </si>
  <si>
    <t>бп1640пр-10.9</t>
  </si>
  <si>
    <t>бп1650пр-10.9</t>
  </si>
  <si>
    <t>бп1660пр-10.9</t>
  </si>
  <si>
    <t>бп1670пр-10.9</t>
  </si>
  <si>
    <t>бп1680пр-10.9</t>
  </si>
  <si>
    <t>бп1690пр-10.9</t>
  </si>
  <si>
    <t>бп16100пр-10.9</t>
  </si>
  <si>
    <t>бп16120пр-10.9</t>
  </si>
  <si>
    <t>бп16140пр-10.9</t>
  </si>
  <si>
    <t>бп16160пр-10.9</t>
  </si>
  <si>
    <t>бп16180пр-10.9</t>
  </si>
  <si>
    <t>бп16200пр-10.9</t>
  </si>
  <si>
    <t>бп2040пр-10.9</t>
  </si>
  <si>
    <t>бп2050пр-10.9</t>
  </si>
  <si>
    <t>бп2060пр-10.9</t>
  </si>
  <si>
    <t>бп2070пр-10.9</t>
  </si>
  <si>
    <t>бп2080пр-10.9</t>
  </si>
  <si>
    <t>бп2090пр-10.9</t>
  </si>
  <si>
    <t>бп20100пр-10.9</t>
  </si>
  <si>
    <t>бп20120пр-10.9</t>
  </si>
  <si>
    <t>бп20140пр-10.9</t>
  </si>
  <si>
    <t>бп20160пр-10.9</t>
  </si>
  <si>
    <t>бп20180пр-10.9</t>
  </si>
  <si>
    <t>бп20200пр-10.9</t>
  </si>
  <si>
    <t>бп2440пр-10.9</t>
  </si>
  <si>
    <t>бп2450пр-10.9</t>
  </si>
  <si>
    <t>бп2460пр-10.9</t>
  </si>
  <si>
    <t>бп2470пр-10.9</t>
  </si>
  <si>
    <t>бп2480пр-10.9</t>
  </si>
  <si>
    <t>бп2490пр-10.9</t>
  </si>
  <si>
    <t>бп24100пр-10.9</t>
  </si>
  <si>
    <t>бп24120пр-10.9</t>
  </si>
  <si>
    <t>бп24140пр-10.9</t>
  </si>
  <si>
    <t>бп24160пр-10.9</t>
  </si>
  <si>
    <t>бп24180пр-10.9</t>
  </si>
  <si>
    <t>бп24200пр-10.9</t>
  </si>
  <si>
    <t>бп24220пр-10.9</t>
  </si>
  <si>
    <t>бп3060пр-10.9</t>
  </si>
  <si>
    <t>бп3070пр-10.9</t>
  </si>
  <si>
    <t>бп3080пр-10.9</t>
  </si>
  <si>
    <t>бп3090пр-10.9</t>
  </si>
  <si>
    <t>бп30100пр-10.9</t>
  </si>
  <si>
    <t>бп30120пр-10.9</t>
  </si>
  <si>
    <t>бп30140пр-10.9</t>
  </si>
  <si>
    <t>бп30160пр-10.9</t>
  </si>
  <si>
    <t>бп30180пр-10.9</t>
  </si>
  <si>
    <t>бп30200пр-10.9</t>
  </si>
  <si>
    <t>бп30220пр-10.9</t>
  </si>
  <si>
    <t>бп3680пр-10.9</t>
  </si>
  <si>
    <t>бп36100пр-10.9</t>
  </si>
  <si>
    <t>бп36120пр-10.9</t>
  </si>
  <si>
    <t>бп36140пр-10.9</t>
  </si>
  <si>
    <t>бп36160пр-10.9</t>
  </si>
  <si>
    <t>бп36180пр-10.9</t>
  </si>
  <si>
    <t>бп36200пр-10.9</t>
  </si>
  <si>
    <t>бп36240пр-10.9</t>
  </si>
  <si>
    <t>бп36220пр-10.9</t>
  </si>
  <si>
    <t>бп36260пр-10.9</t>
  </si>
  <si>
    <t>бп36280пр-10.9</t>
  </si>
  <si>
    <t>DIN 931</t>
  </si>
  <si>
    <t>6х18</t>
  </si>
  <si>
    <t>18х50</t>
  </si>
  <si>
    <t>18х60</t>
  </si>
  <si>
    <t>18х70</t>
  </si>
  <si>
    <t>18х80</t>
  </si>
  <si>
    <t>18х90</t>
  </si>
  <si>
    <t>18х100</t>
  </si>
  <si>
    <t>18х120</t>
  </si>
  <si>
    <t>18х140</t>
  </si>
  <si>
    <t>18х160</t>
  </si>
  <si>
    <t>дин931ц8.8-630</t>
  </si>
  <si>
    <t>дин931ц8.8-635</t>
  </si>
  <si>
    <t>дин931ц8.8-640</t>
  </si>
  <si>
    <t>дин931ц8.8-645</t>
  </si>
  <si>
    <t>дин931ц8.8-650</t>
  </si>
  <si>
    <t>дин931ц8.8-660</t>
  </si>
  <si>
    <t>дин931ц8.8-670</t>
  </si>
  <si>
    <t>дин931ц8.8-612</t>
  </si>
  <si>
    <t>дин931ц8.8-614</t>
  </si>
  <si>
    <t>дин931ц8.8-616</t>
  </si>
  <si>
    <t>дин931ц8.8-618</t>
  </si>
  <si>
    <t>дин931ц8.8-620</t>
  </si>
  <si>
    <t>дин931ц8.8-625</t>
  </si>
  <si>
    <t>дин931ц8.8-816</t>
  </si>
  <si>
    <t>дин931ц8.8-820</t>
  </si>
  <si>
    <t>дин931ц8.8-825</t>
  </si>
  <si>
    <t>дин931ц8.8-830</t>
  </si>
  <si>
    <t>дин931ц8.8-835</t>
  </si>
  <si>
    <t>дин931ц8.8-845</t>
  </si>
  <si>
    <t>дин931ц8.8-840</t>
  </si>
  <si>
    <t>дин931ц8.8-850</t>
  </si>
  <si>
    <t>дин931ц8.8-860</t>
  </si>
  <si>
    <t>дин931ц8.8-870</t>
  </si>
  <si>
    <t>дин931ц8.8-880</t>
  </si>
  <si>
    <t>дин931ц8.8-890</t>
  </si>
  <si>
    <t>дин931ц8.8-1016</t>
  </si>
  <si>
    <t>дин931ц8.8-1020</t>
  </si>
  <si>
    <t>дин931ц8.8-1025</t>
  </si>
  <si>
    <t>дин931ц8.8-1030</t>
  </si>
  <si>
    <t>дин931ц8.8-1035</t>
  </si>
  <si>
    <t>дин931ц8.8-1040</t>
  </si>
  <si>
    <t>дин931ц8.8-1045</t>
  </si>
  <si>
    <t>дин931ц8.8-1050</t>
  </si>
  <si>
    <t>дин931ц8.8-1060</t>
  </si>
  <si>
    <t>дин931ц8.8-1070</t>
  </si>
  <si>
    <t>дин931ц8.8-1080</t>
  </si>
  <si>
    <t>дин931ц8.8-1090</t>
  </si>
  <si>
    <t>дин931ц8.8-10100</t>
  </si>
  <si>
    <t>дин931ц8.8-10120</t>
  </si>
  <si>
    <t>дин931ц8.8-10140</t>
  </si>
  <si>
    <t>дин931ц8.8-1220</t>
  </si>
  <si>
    <t>дин931ц8.8-1225</t>
  </si>
  <si>
    <t>дин931ц8.8-1230</t>
  </si>
  <si>
    <t>дин931ц8.8-1235</t>
  </si>
  <si>
    <t>дин931ц8.8-1240</t>
  </si>
  <si>
    <t>дин931ц8.8-1250</t>
  </si>
  <si>
    <t>дин931ц8.8-1260</t>
  </si>
  <si>
    <t>дин931ц8.8-1270</t>
  </si>
  <si>
    <t>дин931ц8.8-1280</t>
  </si>
  <si>
    <t>дин931ц8.8-8100</t>
  </si>
  <si>
    <t>дин931ц8.8-1290</t>
  </si>
  <si>
    <t>дин931ц8.8-12100</t>
  </si>
  <si>
    <t>дин931ц8.8-12120</t>
  </si>
  <si>
    <t>дин931ц8.8-12160</t>
  </si>
  <si>
    <t>дин931ц8.8-1430</t>
  </si>
  <si>
    <t>дин931ц8.8-1440</t>
  </si>
  <si>
    <t>дин931ц8.8-1450</t>
  </si>
  <si>
    <t>дин931ц8.8-1460</t>
  </si>
  <si>
    <t>дин931ц8.8-1470</t>
  </si>
  <si>
    <t>дин931ц8.8-1480</t>
  </si>
  <si>
    <t>дин931ц8.8-1490</t>
  </si>
  <si>
    <t>дин931ц8.8-14100</t>
  </si>
  <si>
    <t>дин931ц8.8-14120</t>
  </si>
  <si>
    <t>дин931ц8.8-1630</t>
  </si>
  <si>
    <t>дин931ц8.8-1640</t>
  </si>
  <si>
    <t>дин931ц8.8-1650</t>
  </si>
  <si>
    <t>дин931ц8.8-1660</t>
  </si>
  <si>
    <t>дин931ц8.8-1670</t>
  </si>
  <si>
    <t>дин931ц8.8-1680</t>
  </si>
  <si>
    <t>дин931ц8.8-1690</t>
  </si>
  <si>
    <t>дин931ц8.8-16100</t>
  </si>
  <si>
    <t>дин931ц8.8-16120</t>
  </si>
  <si>
    <t>дин931ц8.8-16140</t>
  </si>
  <si>
    <t>дин931ц8.8-16160</t>
  </si>
  <si>
    <t>дин931ц8.8-16180</t>
  </si>
  <si>
    <t>дин931ц8.8-16200</t>
  </si>
  <si>
    <t>дин931ц8.8-1850</t>
  </si>
  <si>
    <t>дин931ц8.8-1860</t>
  </si>
  <si>
    <t>дин931ц8.8-1870</t>
  </si>
  <si>
    <t>дин931ц8.8-1880</t>
  </si>
  <si>
    <t>дин931ц8.8-1890</t>
  </si>
  <si>
    <t>дин931ц8.8-18100</t>
  </si>
  <si>
    <t>дин931ц8.8-18120</t>
  </si>
  <si>
    <t>дин931ц8.8-18140</t>
  </si>
  <si>
    <t>дин931ц8.8-2040</t>
  </si>
  <si>
    <t>дин931ц8.8-2050</t>
  </si>
  <si>
    <t>дин931ц8.8-2060</t>
  </si>
  <si>
    <t>дин931ц8.8-2070</t>
  </si>
  <si>
    <t>дин931ц8.8-2080</t>
  </si>
  <si>
    <t>дин931ц8.8-2090</t>
  </si>
  <si>
    <t>дин931ц8.8-20100</t>
  </si>
  <si>
    <t>дин931ц8.8-20120</t>
  </si>
  <si>
    <t>дин931ц8.8-20140</t>
  </si>
  <si>
    <t>дин931ц8.8-20160</t>
  </si>
  <si>
    <t>дин931ц8.8-20180</t>
  </si>
  <si>
    <t>дин931ц8.8-20200</t>
  </si>
  <si>
    <t>дин931ц8.8-2450</t>
  </si>
  <si>
    <t>дин931ц8.8-2460</t>
  </si>
  <si>
    <t>дин931ц8.8-2470</t>
  </si>
  <si>
    <t>24х65</t>
  </si>
  <si>
    <t>дин931ц8.8-2465</t>
  </si>
  <si>
    <t>дин931ц8.8-2480</t>
  </si>
  <si>
    <t>дин931ц8.8-2490</t>
  </si>
  <si>
    <t>дин931ц8.8-24100</t>
  </si>
  <si>
    <t>дин931ц8.8-24120</t>
  </si>
  <si>
    <t>дин931ц8.8-24140</t>
  </si>
  <si>
    <t>дин931ц8.8-24160</t>
  </si>
  <si>
    <t>дин931ц8.8-24180</t>
  </si>
  <si>
    <t>дин931ц8.8-24200</t>
  </si>
  <si>
    <t>дин931ц8.8-3060</t>
  </si>
  <si>
    <t>дин931ц8.8-3070</t>
  </si>
  <si>
    <t>дин931ц8.8-3080</t>
  </si>
  <si>
    <t>дин931ц8.8-3090</t>
  </si>
  <si>
    <t>дин931ц8.8-30100</t>
  </si>
  <si>
    <t>дин931ц8.8-30120</t>
  </si>
  <si>
    <t>дин931ц8.8-30140</t>
  </si>
  <si>
    <t>дин931ц8.8-30160</t>
  </si>
  <si>
    <t>дин931ц8.8-30180</t>
  </si>
  <si>
    <t>дин931ц8.8-30200</t>
  </si>
  <si>
    <t>дин931ц8.8-3680</t>
  </si>
  <si>
    <t>дин931ц8.8-3690</t>
  </si>
  <si>
    <t>дин931ц8.8-36100</t>
  </si>
  <si>
    <t>дин931ц8.8-36120</t>
  </si>
  <si>
    <t>дин931ц8.8-36140</t>
  </si>
  <si>
    <t>дин931ц8.8-36160</t>
  </si>
  <si>
    <t>дин931ц8.8-36180</t>
  </si>
  <si>
    <t>дин931ц8.8-36200</t>
  </si>
  <si>
    <t>дин931ц8.8-36220</t>
  </si>
  <si>
    <t>дин931ц8.8-36240</t>
  </si>
  <si>
    <t>дин931ц8.8-36260</t>
  </si>
  <si>
    <t>дин931ц8.8-36280</t>
  </si>
  <si>
    <t>дин931ц8.8-18160</t>
  </si>
  <si>
    <t>бп3690пр-10.9</t>
  </si>
  <si>
    <t>гсн6</t>
  </si>
  <si>
    <t>гсн6мф</t>
  </si>
  <si>
    <t>гшн3</t>
  </si>
  <si>
    <t>шон30</t>
  </si>
  <si>
    <t>шрн14</t>
  </si>
  <si>
    <t>шрн24</t>
  </si>
  <si>
    <t>шрн62</t>
  </si>
  <si>
    <t>шрн142</t>
  </si>
  <si>
    <t>шрн162</t>
  </si>
  <si>
    <t>шрн202</t>
  </si>
  <si>
    <t>шрн302</t>
  </si>
  <si>
    <t>3,9х22</t>
  </si>
  <si>
    <t>шпн3922</t>
  </si>
  <si>
    <t>шпн3950</t>
  </si>
  <si>
    <t>шпн4222</t>
  </si>
  <si>
    <t>шпн4250</t>
  </si>
  <si>
    <t>шпн4850</t>
  </si>
  <si>
    <t>шпн4816</t>
  </si>
  <si>
    <t>шпн4860</t>
  </si>
  <si>
    <t>шпн4880</t>
  </si>
  <si>
    <t>шпн5538</t>
  </si>
  <si>
    <t>5,5х80</t>
  </si>
  <si>
    <t>6,3х90</t>
  </si>
  <si>
    <t>спн4213</t>
  </si>
  <si>
    <t>спн4819</t>
  </si>
  <si>
    <t>спн5560</t>
  </si>
  <si>
    <t>спн5580</t>
  </si>
  <si>
    <t>спн6325</t>
  </si>
  <si>
    <t>спн6390</t>
  </si>
  <si>
    <t>вб810мф</t>
  </si>
  <si>
    <t>вб810</t>
  </si>
  <si>
    <t>гбна16</t>
  </si>
  <si>
    <t>гбна16мф</t>
  </si>
  <si>
    <t>гс30</t>
  </si>
  <si>
    <t>гс30мф</t>
  </si>
  <si>
    <t>ск291015к</t>
  </si>
  <si>
    <t>ск291018к</t>
  </si>
  <si>
    <t>ск293003к</t>
  </si>
  <si>
    <t>ск293009к</t>
  </si>
  <si>
    <t>ск293011к</t>
  </si>
  <si>
    <t>ск295002к</t>
  </si>
  <si>
    <t>ск296002к</t>
  </si>
  <si>
    <t>ск351014к</t>
  </si>
  <si>
    <t>ск351015к</t>
  </si>
  <si>
    <t>ск351018к</t>
  </si>
  <si>
    <t>ск353003к</t>
  </si>
  <si>
    <t>ск353009к</t>
  </si>
  <si>
    <t>ск353011к</t>
  </si>
  <si>
    <t>ск355002к</t>
  </si>
  <si>
    <t>ск355021к</t>
  </si>
  <si>
    <t>ск356002к</t>
  </si>
  <si>
    <t>ск357024к</t>
  </si>
  <si>
    <t>ск55193003к</t>
  </si>
  <si>
    <t>ск55198019к</t>
  </si>
  <si>
    <t>ск291014кф</t>
  </si>
  <si>
    <t>ск291015кф</t>
  </si>
  <si>
    <t>ск291018кф</t>
  </si>
  <si>
    <t>ск293003кф</t>
  </si>
  <si>
    <t>ск293005кф</t>
  </si>
  <si>
    <t>ск293009кф</t>
  </si>
  <si>
    <t>ск293011кф</t>
  </si>
  <si>
    <t>ск295002кф</t>
  </si>
  <si>
    <t>ск295005кф</t>
  </si>
  <si>
    <t>ск295021кф</t>
  </si>
  <si>
    <t>ск296002кф</t>
  </si>
  <si>
    <t>ск296005кф</t>
  </si>
  <si>
    <t>ск297004кф</t>
  </si>
  <si>
    <t>ск297024кф</t>
  </si>
  <si>
    <t>ск298017кф</t>
  </si>
  <si>
    <t>ск298019кф</t>
  </si>
  <si>
    <t>ск299003кф</t>
  </si>
  <si>
    <t>ск351014кф</t>
  </si>
  <si>
    <t>ск351015кф</t>
  </si>
  <si>
    <t>ск351018кф</t>
  </si>
  <si>
    <t>ск353003кф</t>
  </si>
  <si>
    <t>ск353005кф</t>
  </si>
  <si>
    <t>ск353009кф</t>
  </si>
  <si>
    <t>ск353011кф</t>
  </si>
  <si>
    <t>ск355002кф</t>
  </si>
  <si>
    <t>ск355005кф</t>
  </si>
  <si>
    <t>ск355021кф</t>
  </si>
  <si>
    <t>ск356002кф</t>
  </si>
  <si>
    <t>ск356005кф</t>
  </si>
  <si>
    <t>ск357004кф</t>
  </si>
  <si>
    <t>ск357024кф</t>
  </si>
  <si>
    <t>ск358017кф</t>
  </si>
  <si>
    <t>ск358019кф</t>
  </si>
  <si>
    <t>ск359003кф</t>
  </si>
  <si>
    <t>ск513005кф</t>
  </si>
  <si>
    <t>ск515005кф</t>
  </si>
  <si>
    <t>ск516005кф</t>
  </si>
  <si>
    <t>ск517004кф</t>
  </si>
  <si>
    <t>ск517024кф</t>
  </si>
  <si>
    <t>ск518017кф</t>
  </si>
  <si>
    <t>ск519003кф</t>
  </si>
  <si>
    <t>ск703005кф</t>
  </si>
  <si>
    <t>ск706005кф</t>
  </si>
  <si>
    <t>ск707024кф</t>
  </si>
  <si>
    <t>ск708017кф</t>
  </si>
  <si>
    <t>ск48191014кф</t>
  </si>
  <si>
    <t>ск48193005кф</t>
  </si>
  <si>
    <t>ск48195005кф</t>
  </si>
  <si>
    <t>ск48196005кф</t>
  </si>
  <si>
    <t>ск48197004кф</t>
  </si>
  <si>
    <t>ск48198017кф</t>
  </si>
  <si>
    <t>ск48199003кф</t>
  </si>
  <si>
    <t>ск55191014кф</t>
  </si>
  <si>
    <t>ск55191015кф</t>
  </si>
  <si>
    <t>ск55193003кф</t>
  </si>
  <si>
    <t>ск55193005кф</t>
  </si>
  <si>
    <t>ск55195002кф</t>
  </si>
  <si>
    <t>ск55195005кф</t>
  </si>
  <si>
    <t>ск55195021кф</t>
  </si>
  <si>
    <t>ск55196002кф</t>
  </si>
  <si>
    <t>ск55196005кф</t>
  </si>
  <si>
    <t>ск55197004кф</t>
  </si>
  <si>
    <t>ск55197024кф</t>
  </si>
  <si>
    <t>ск55198017кф</t>
  </si>
  <si>
    <t>ск55198019кф</t>
  </si>
  <si>
    <t>ск55199003кф</t>
  </si>
  <si>
    <t>ск55251014кф</t>
  </si>
  <si>
    <t>ск55253005кф</t>
  </si>
  <si>
    <t>ск55255005кф</t>
  </si>
  <si>
    <t>ск55256005кф</t>
  </si>
  <si>
    <t>ск55257004кф</t>
  </si>
  <si>
    <t>ск55257024кф</t>
  </si>
  <si>
    <t>ск55258017кф</t>
  </si>
  <si>
    <t>ск55258019кф</t>
  </si>
  <si>
    <t>ск55259003кф</t>
  </si>
  <si>
    <t>ск55193011кф</t>
  </si>
  <si>
    <t>ск55193011к</t>
  </si>
  <si>
    <t>гэ6</t>
  </si>
  <si>
    <t>гэ8</t>
  </si>
  <si>
    <t>м6х12</t>
  </si>
  <si>
    <t>м8х16</t>
  </si>
  <si>
    <t>Гайка Эриксона</t>
  </si>
  <si>
    <t>Гайка Мебельная</t>
  </si>
  <si>
    <t>м6х20</t>
  </si>
  <si>
    <t>гм620</t>
  </si>
  <si>
    <t>вп36</t>
  </si>
  <si>
    <t>вп38</t>
  </si>
  <si>
    <t>вп310</t>
  </si>
  <si>
    <t>вп312</t>
  </si>
  <si>
    <t>вп316</t>
  </si>
  <si>
    <t>вп320</t>
  </si>
  <si>
    <t>вп325</t>
  </si>
  <si>
    <t>вп330</t>
  </si>
  <si>
    <t>вп335</t>
  </si>
  <si>
    <t>вп340</t>
  </si>
  <si>
    <t>вп350</t>
  </si>
  <si>
    <t>вп38ф</t>
  </si>
  <si>
    <t>вп36ф</t>
  </si>
  <si>
    <t>вп310ф</t>
  </si>
  <si>
    <t>вп312ф</t>
  </si>
  <si>
    <t>вп316ф</t>
  </si>
  <si>
    <t>вп320ф</t>
  </si>
  <si>
    <t>вп325ф</t>
  </si>
  <si>
    <t>вп330ф</t>
  </si>
  <si>
    <t>вп335ф</t>
  </si>
  <si>
    <t>вп340ф</t>
  </si>
  <si>
    <t>вп350ф</t>
  </si>
  <si>
    <t>вп36мф</t>
  </si>
  <si>
    <t>вп38мф</t>
  </si>
  <si>
    <t>вп310мф</t>
  </si>
  <si>
    <t>вп312мф</t>
  </si>
  <si>
    <t>вп316мф</t>
  </si>
  <si>
    <t>вп320мф</t>
  </si>
  <si>
    <t>вп325мф</t>
  </si>
  <si>
    <t>вп330мф</t>
  </si>
  <si>
    <t>вп335мф</t>
  </si>
  <si>
    <t>вп340мф</t>
  </si>
  <si>
    <t>вп350мф</t>
  </si>
  <si>
    <t>вп555</t>
  </si>
  <si>
    <t>5х55</t>
  </si>
  <si>
    <t>вп555ф</t>
  </si>
  <si>
    <t>вп555мф</t>
  </si>
  <si>
    <t>вц350</t>
  </si>
  <si>
    <t>вц5100</t>
  </si>
  <si>
    <t>вц68</t>
  </si>
  <si>
    <t>6х8</t>
  </si>
  <si>
    <t>вц6120</t>
  </si>
  <si>
    <t>вц350ф</t>
  </si>
  <si>
    <t>вц5100ф</t>
  </si>
  <si>
    <t>вц68ф</t>
  </si>
  <si>
    <t>вц6120ф</t>
  </si>
  <si>
    <t>вц350мф</t>
  </si>
  <si>
    <t>вц5100мф</t>
  </si>
  <si>
    <t>вц68мф</t>
  </si>
  <si>
    <t>вц6120мф</t>
  </si>
  <si>
    <t>вм46</t>
  </si>
  <si>
    <t>4x6</t>
  </si>
  <si>
    <t>вм58</t>
  </si>
  <si>
    <t>5x8</t>
  </si>
  <si>
    <t>вм570</t>
  </si>
  <si>
    <t>5x70</t>
  </si>
  <si>
    <t>вм670</t>
  </si>
  <si>
    <t>вм816</t>
  </si>
  <si>
    <t>вм820</t>
  </si>
  <si>
    <t>вм825</t>
  </si>
  <si>
    <t>вм830</t>
  </si>
  <si>
    <t>вм835</t>
  </si>
  <si>
    <t>вм840</t>
  </si>
  <si>
    <t>вм850</t>
  </si>
  <si>
    <t>вм860</t>
  </si>
  <si>
    <t>вм870</t>
  </si>
  <si>
    <t>вм880</t>
  </si>
  <si>
    <t>вм890</t>
  </si>
  <si>
    <t>вм8100</t>
  </si>
  <si>
    <t>вм46ф</t>
  </si>
  <si>
    <t>вм58ф</t>
  </si>
  <si>
    <t>вм570ф</t>
  </si>
  <si>
    <t>вм512ф</t>
  </si>
  <si>
    <t>вм670ф</t>
  </si>
  <si>
    <t>вм816ф</t>
  </si>
  <si>
    <t>вм820ф</t>
  </si>
  <si>
    <t>вм825ф</t>
  </si>
  <si>
    <t>вм830ф</t>
  </si>
  <si>
    <t>вм835ф</t>
  </si>
  <si>
    <t>вм840ф</t>
  </si>
  <si>
    <t>вм850ф</t>
  </si>
  <si>
    <t>вм860ф</t>
  </si>
  <si>
    <t>вм870ф</t>
  </si>
  <si>
    <t>вм880ф</t>
  </si>
  <si>
    <t>вм890ф</t>
  </si>
  <si>
    <t>вм8100ф</t>
  </si>
  <si>
    <t>бп1016пр</t>
  </si>
  <si>
    <t>бм816</t>
  </si>
  <si>
    <t>шр222</t>
  </si>
  <si>
    <t>м22х2000</t>
  </si>
  <si>
    <t>шр362</t>
  </si>
  <si>
    <t>м36х2000</t>
  </si>
  <si>
    <t>шр222мф</t>
  </si>
  <si>
    <t>ждп12048</t>
  </si>
  <si>
    <t>ждп12048ф</t>
  </si>
  <si>
    <t>ждп1635мф</t>
  </si>
  <si>
    <t>ждп1935мф</t>
  </si>
  <si>
    <t>ждп2535мф</t>
  </si>
  <si>
    <t>ждп3532мф</t>
  </si>
  <si>
    <t>ждп3535мф</t>
  </si>
  <si>
    <t>ждп4135мф</t>
  </si>
  <si>
    <t>ждп4535мф</t>
  </si>
  <si>
    <t>ждп5135мф</t>
  </si>
  <si>
    <t>ждп5535мф</t>
  </si>
  <si>
    <t>ждп6438мф</t>
  </si>
  <si>
    <t>ждп7042мф</t>
  </si>
  <si>
    <t>ждп7642мф</t>
  </si>
  <si>
    <t>ждп8942мф</t>
  </si>
  <si>
    <t>ждп8948мф</t>
  </si>
  <si>
    <t>ждп9548мф</t>
  </si>
  <si>
    <t>ждп10248мф</t>
  </si>
  <si>
    <t>ждп11048мф</t>
  </si>
  <si>
    <t>ждп12048мф</t>
  </si>
  <si>
    <t>ждп12748мф</t>
  </si>
  <si>
    <t>ждп15248мф</t>
  </si>
  <si>
    <t>зк3287024</t>
  </si>
  <si>
    <t>зк4107024</t>
  </si>
  <si>
    <t>зк48121014</t>
  </si>
  <si>
    <t>зк48127004</t>
  </si>
  <si>
    <t>зк48127024</t>
  </si>
  <si>
    <t>знн46</t>
  </si>
  <si>
    <t>Сверло-бур по бетону SDS+ 6х310 мм "Master" (1 шт)</t>
  </si>
  <si>
    <t>бр6310м</t>
  </si>
  <si>
    <r>
      <t>Свёрло  по бетону, победит "KENNER</t>
    </r>
    <r>
      <rPr>
        <b/>
        <sz val="14"/>
        <color indexed="8"/>
        <rFont val="Calibri"/>
        <family val="2"/>
        <charset val="204"/>
      </rPr>
      <t>"</t>
    </r>
  </si>
  <si>
    <t>Свёрло  по бетону, победит "KENNER"</t>
  </si>
  <si>
    <t>Свёрло  по бетону 4х75</t>
  </si>
  <si>
    <t>Свёрло  по бетону 5х85</t>
  </si>
  <si>
    <t>Свёрло  по бетону 6х100</t>
  </si>
  <si>
    <t>Свёрло  по бетону 8х120</t>
  </si>
  <si>
    <t>Свёрло  по бетону 10х120</t>
  </si>
  <si>
    <t>Свёрло  по бетону 12х150</t>
  </si>
  <si>
    <t>сб475</t>
  </si>
  <si>
    <t>сб585</t>
  </si>
  <si>
    <t>сб6100</t>
  </si>
  <si>
    <t>сб8120</t>
  </si>
  <si>
    <t>сб10120</t>
  </si>
  <si>
    <t>сб12150</t>
  </si>
  <si>
    <t>гс30ф</t>
  </si>
  <si>
    <t>гшн3мф</t>
  </si>
  <si>
    <t>рн550</t>
  </si>
  <si>
    <t>NLO 5х50</t>
  </si>
  <si>
    <t>чм25тф</t>
  </si>
  <si>
    <t>чм32тф</t>
  </si>
  <si>
    <t>чм35тф</t>
  </si>
  <si>
    <t>чм41тф</t>
  </si>
  <si>
    <t>чм45тф</t>
  </si>
  <si>
    <t>чм51тф</t>
  </si>
  <si>
    <t>чм55тф</t>
  </si>
  <si>
    <t>чм7042тф</t>
  </si>
  <si>
    <t>чм76тф</t>
  </si>
  <si>
    <t>чд25тф</t>
  </si>
  <si>
    <t>чд32тф</t>
  </si>
  <si>
    <t>чд35тф</t>
  </si>
  <si>
    <t>чд41тф</t>
  </si>
  <si>
    <t>чд45тф</t>
  </si>
  <si>
    <t>чд51тф</t>
  </si>
  <si>
    <t>чд55тф</t>
  </si>
  <si>
    <t>чд64тф</t>
  </si>
  <si>
    <t>чд7042тф</t>
  </si>
  <si>
    <t>чд76тф</t>
  </si>
  <si>
    <t>чд8948тф</t>
  </si>
  <si>
    <t>чд95тф</t>
  </si>
  <si>
    <t>чд102тф</t>
  </si>
  <si>
    <t>г530</t>
  </si>
  <si>
    <t>г550</t>
  </si>
  <si>
    <t>г6130</t>
  </si>
  <si>
    <t>6Х130</t>
  </si>
  <si>
    <t>г12250</t>
  </si>
  <si>
    <t>г530мф</t>
  </si>
  <si>
    <t>г550мф</t>
  </si>
  <si>
    <t>г630мф</t>
  </si>
  <si>
    <t>г6110мф</t>
  </si>
  <si>
    <t>г6130мф</t>
  </si>
  <si>
    <t>г6140мф</t>
  </si>
  <si>
    <t>г6150мф</t>
  </si>
  <si>
    <t>г850мф</t>
  </si>
  <si>
    <t>г8110мф</t>
  </si>
  <si>
    <t>г8150мф</t>
  </si>
  <si>
    <t>г8160мф</t>
  </si>
  <si>
    <t>г8170мф</t>
  </si>
  <si>
    <t>г8180мф</t>
  </si>
  <si>
    <t>г8200мф</t>
  </si>
  <si>
    <t>г1040мф</t>
  </si>
  <si>
    <t>г1050мф</t>
  </si>
  <si>
    <t>г1060мф</t>
  </si>
  <si>
    <t>г1070мф</t>
  </si>
  <si>
    <t>г1080мф</t>
  </si>
  <si>
    <t>г1090мф</t>
  </si>
  <si>
    <t>г10100мф</t>
  </si>
  <si>
    <t>г10110мф</t>
  </si>
  <si>
    <t>г10120мф</t>
  </si>
  <si>
    <t>г10140мф</t>
  </si>
  <si>
    <t>г10150мф</t>
  </si>
  <si>
    <t>г10160мф</t>
  </si>
  <si>
    <t>г10180мф</t>
  </si>
  <si>
    <t>г10200мф</t>
  </si>
  <si>
    <t>г10220мф</t>
  </si>
  <si>
    <t>г10240мф</t>
  </si>
  <si>
    <t>г10260мф</t>
  </si>
  <si>
    <t>г10280мф</t>
  </si>
  <si>
    <t>г10300мф</t>
  </si>
  <si>
    <t>г1280мф</t>
  </si>
  <si>
    <t>г12120мф</t>
  </si>
  <si>
    <t>г12140мф</t>
  </si>
  <si>
    <t>г12150мф</t>
  </si>
  <si>
    <t>г12160мф</t>
  </si>
  <si>
    <t>г12180мф</t>
  </si>
  <si>
    <t>г12200мф</t>
  </si>
  <si>
    <t>г12220мф</t>
  </si>
  <si>
    <t>г12240мф</t>
  </si>
  <si>
    <t>г12250мф</t>
  </si>
  <si>
    <t>г12260мф</t>
  </si>
  <si>
    <t>г12280мф</t>
  </si>
  <si>
    <t>г12300мф</t>
  </si>
  <si>
    <t>г12360мф</t>
  </si>
  <si>
    <t>г12400мф</t>
  </si>
  <si>
    <t>3.1х60 оц</t>
  </si>
  <si>
    <t>A3B003106030505</t>
  </si>
  <si>
    <t>3.4х60 оц</t>
  </si>
  <si>
    <t>A3B003406030505</t>
  </si>
  <si>
    <t>А30001804030605/1</t>
  </si>
  <si>
    <t>А30002005030501</t>
  </si>
  <si>
    <t>1,8х30 оц</t>
  </si>
  <si>
    <t>А35001804030505/5</t>
  </si>
  <si>
    <t>3,0х50 оц</t>
  </si>
  <si>
    <t>А39003005030505</t>
  </si>
  <si>
    <t>А39004010030507</t>
  </si>
  <si>
    <t>4,2х120 оц</t>
  </si>
  <si>
    <t>А39004212030505/1</t>
  </si>
  <si>
    <t>6/200/60 мм</t>
  </si>
  <si>
    <t>8/200/60 мм</t>
  </si>
  <si>
    <t>8/220/60 мм</t>
  </si>
  <si>
    <t>Хомут для воздуховода 150 мм с уплотнением</t>
  </si>
  <si>
    <t>VHR150AD51</t>
  </si>
  <si>
    <t>VHR250AD51</t>
  </si>
  <si>
    <t>Хомут для воздуховода 250 мм с уплотнением</t>
  </si>
  <si>
    <t>Хомут для воздуховода 315 мм с уплотнением</t>
  </si>
  <si>
    <t>VHR315AD51</t>
  </si>
  <si>
    <t>VHR400AD51г</t>
  </si>
  <si>
    <t>Хомут для воздуховода 400мм с уплотнением</t>
  </si>
  <si>
    <t xml:space="preserve">Хомут для воздуховода 500мм с уплотнением без гайки </t>
  </si>
  <si>
    <t xml:space="preserve">Хомут для воздуховода 560мм с уплотнением без гайки </t>
  </si>
  <si>
    <t>VHR600AD51г</t>
  </si>
  <si>
    <t xml:space="preserve">Хомут для воздуховода 600мм с уплотнением без гайки </t>
  </si>
  <si>
    <t xml:space="preserve">Хомут для воздуховода 630мм с уплотнением без гайки </t>
  </si>
  <si>
    <t xml:space="preserve">Хомут для воздуховода 710мм с уплотнением без гайки </t>
  </si>
  <si>
    <t>VHR800AD51</t>
  </si>
  <si>
    <t>Хомуты для воздуховода без уплотнения</t>
  </si>
  <si>
    <t>VH100AD51</t>
  </si>
  <si>
    <t xml:space="preserve">Хомут для воздуховода 100мм без уплотнения с гайкой м8 </t>
  </si>
  <si>
    <t>VENT1/2М6UCH51-50</t>
  </si>
  <si>
    <t>А30002505000516</t>
  </si>
  <si>
    <t>А30003007000501</t>
  </si>
  <si>
    <t>А30003008000599</t>
  </si>
  <si>
    <t>А30003509000605</t>
  </si>
  <si>
    <t>А30004010000530</t>
  </si>
  <si>
    <t>А30006020000705</t>
  </si>
  <si>
    <t>А30003008000599/25</t>
  </si>
  <si>
    <t>А30003509000605/25</t>
  </si>
  <si>
    <t>А30004010000530/25</t>
  </si>
  <si>
    <t>А30004012000516/25</t>
  </si>
  <si>
    <t>А32002002030502</t>
  </si>
  <si>
    <t>А35002006032503</t>
  </si>
  <si>
    <t>VENT3/4М8UCH51</t>
  </si>
  <si>
    <t>VENT1М8UCH51-50</t>
  </si>
  <si>
    <t>VENT1 1/2М8UCH51-10</t>
  </si>
  <si>
    <t>VENT1 1/4М8UCH51-10</t>
  </si>
  <si>
    <t>VENT2 1/2М10UCH51-10</t>
  </si>
  <si>
    <t>VENT2 1/2М8UCH51</t>
  </si>
  <si>
    <t>Болт оц. U-образный UBZ 2 1/4'' М10</t>
  </si>
  <si>
    <t>VENT2 1/4М10UCH51</t>
  </si>
  <si>
    <t>VENT4М12UCH51-5</t>
  </si>
  <si>
    <t>VENT6М16UCH51</t>
  </si>
  <si>
    <t>VENT8М16UCH51</t>
  </si>
  <si>
    <t xml:space="preserve">Болт оц. U-образный UBZ 8 М16 </t>
  </si>
  <si>
    <t>VENT10М16UCH51</t>
  </si>
  <si>
    <t xml:space="preserve">Болт оц. U-образный UBZ10 М16 </t>
  </si>
  <si>
    <t>VENT12М16UCH51</t>
  </si>
  <si>
    <t xml:space="preserve">Болт оц. U-образный UBZ12 М16 </t>
  </si>
  <si>
    <t>VENT14М16UCH51</t>
  </si>
  <si>
    <t xml:space="preserve">Болт оц. U-образный UBZ14 М16 </t>
  </si>
  <si>
    <t>VENT16М20UCH51</t>
  </si>
  <si>
    <t xml:space="preserve">Болт оц. U-образный UBZ16 М20 </t>
  </si>
  <si>
    <t>VENT18М20UCH51</t>
  </si>
  <si>
    <t xml:space="preserve">Болт оц. U-образный UBZ18 М20 </t>
  </si>
  <si>
    <t>MPN-RC3М10DGR51</t>
  </si>
  <si>
    <t>MPN-RC5M10DGR51</t>
  </si>
  <si>
    <t>MPN-RC6M10DGR51</t>
  </si>
  <si>
    <t>TR54-58PAK41</t>
  </si>
  <si>
    <t>TR110-114PAK41п</t>
  </si>
  <si>
    <t>TR135-143PAK41</t>
  </si>
  <si>
    <t>Либро W4</t>
  </si>
  <si>
    <t xml:space="preserve">Хомут Либро МХ  10-16/9 W4 </t>
  </si>
  <si>
    <t xml:space="preserve">Хомут Либро МХ  16-25/9 W4 </t>
  </si>
  <si>
    <t xml:space="preserve">Хомут Либро МХ  25-40/9 W4 </t>
  </si>
  <si>
    <t xml:space="preserve">Хомут Либро МХ  30-45/9 W4 </t>
  </si>
  <si>
    <t>Хомут Либро МХ  40-60/9 W4</t>
  </si>
  <si>
    <t xml:space="preserve">Хомут Либро МХ  70-90/9 W4 </t>
  </si>
  <si>
    <t xml:space="preserve">Хомут Либро МХ  80-100/9 W4 </t>
  </si>
  <si>
    <t xml:space="preserve">Хомут Либро МХ 100-120/9 W4 </t>
  </si>
  <si>
    <t xml:space="preserve">Хомут Либро МХ 120-140/9 W4 </t>
  </si>
  <si>
    <t xml:space="preserve">Хомут Либро МХ 130-150/9 W4 </t>
  </si>
  <si>
    <t xml:space="preserve">Хомут Либро МХ 140-160/9 W4 </t>
  </si>
  <si>
    <t>H8-14-9A51-50</t>
  </si>
  <si>
    <t xml:space="preserve">Хомут АБА   8-14/9 </t>
  </si>
  <si>
    <t>H11-17-9A51-50</t>
  </si>
  <si>
    <t>H13-20-9A51-50</t>
  </si>
  <si>
    <t xml:space="preserve">Хомут АБА  13-20/9 </t>
  </si>
  <si>
    <t>H15-24-12A51-50</t>
  </si>
  <si>
    <t>H22-32-9A51-50</t>
  </si>
  <si>
    <t xml:space="preserve">Хомут АБА  22-32/9 </t>
  </si>
  <si>
    <t>H26-38-9A51-50</t>
  </si>
  <si>
    <t xml:space="preserve">Хомут АБА  26-38/9 </t>
  </si>
  <si>
    <t>H32-44-9A51-50</t>
  </si>
  <si>
    <t xml:space="preserve">Хомут АБА  32-44/9 </t>
  </si>
  <si>
    <t>H38-50-9A51-50</t>
  </si>
  <si>
    <t xml:space="preserve">Хомут АБА  38-50/9 </t>
  </si>
  <si>
    <t>H44-56-9A51-50</t>
  </si>
  <si>
    <t xml:space="preserve">Хомут АБА  44-56/9 </t>
  </si>
  <si>
    <t>H50-65-9A51-50</t>
  </si>
  <si>
    <t>H58-75-9A51-50</t>
  </si>
  <si>
    <t>H68-85-9A51-50</t>
  </si>
  <si>
    <t>H19-28-12A51-50</t>
  </si>
  <si>
    <t>H22-32-12A51-50</t>
  </si>
  <si>
    <t>H26-38-12A51-50</t>
  </si>
  <si>
    <t>H32-44-12A51-50</t>
  </si>
  <si>
    <t>H35-50-12A51-50</t>
  </si>
  <si>
    <t>H44-56-12A51-50</t>
  </si>
  <si>
    <t>H50-65-12A51-50</t>
  </si>
  <si>
    <t>H58-75-12A51-50</t>
  </si>
  <si>
    <t>H68-85-12A51-50</t>
  </si>
  <si>
    <t>H77-95-12A51-25</t>
  </si>
  <si>
    <t>H87-112-12A51-25</t>
  </si>
  <si>
    <t>H104-138-12A51-25</t>
  </si>
  <si>
    <t>H130-165-12A51-25</t>
  </si>
  <si>
    <t>H150-180-12A51-25</t>
  </si>
  <si>
    <t>H175-205-12A51-25</t>
  </si>
  <si>
    <t>H200-231-12A51-10</t>
  </si>
  <si>
    <t>H226-256-12A51-10</t>
  </si>
  <si>
    <t>H277-307-12A51-10</t>
  </si>
  <si>
    <t>хг12-16</t>
  </si>
  <si>
    <t>12-16</t>
  </si>
  <si>
    <t>хг87-90/140</t>
  </si>
  <si>
    <t>хс87-90</t>
  </si>
  <si>
    <t>хг31-36</t>
  </si>
  <si>
    <t>хг44-50</t>
  </si>
  <si>
    <t>53-58</t>
  </si>
  <si>
    <t>хг59-65</t>
  </si>
  <si>
    <t>хг95-103</t>
  </si>
  <si>
    <t>хг117-135</t>
  </si>
  <si>
    <t>хг132-141</t>
  </si>
  <si>
    <t>хг159-168</t>
  </si>
  <si>
    <t>хг219-255</t>
  </si>
  <si>
    <t xml:space="preserve">3/8" (≈15-19) М8 AISI304 20х1,5мм </t>
  </si>
  <si>
    <t xml:space="preserve"> 3/4" (≈23-28) М8 AISI304 20х1,5мм </t>
  </si>
  <si>
    <t xml:space="preserve">1/2" (≈20-24) М8 AISI304 20х1,5мм </t>
  </si>
  <si>
    <t xml:space="preserve">1" (≈31-36) М8 AISI304 20х1,5мм </t>
  </si>
  <si>
    <t xml:space="preserve">1 1/4" (≈38-44) М8 AISI304 20х1,5мм </t>
  </si>
  <si>
    <t xml:space="preserve">1 1/2" (≈44-50) М8 AISI304 20х1,5мм </t>
  </si>
  <si>
    <t xml:space="preserve">2 (≈59-65) М8 AISI304 20х1,5мм </t>
  </si>
  <si>
    <t xml:space="preserve">2 1/2  (≈74-80) М10 AISI304 20х1,5мм </t>
  </si>
  <si>
    <t xml:space="preserve">3  (≈83-93) М10 AISI304 25х2мм </t>
  </si>
  <si>
    <t xml:space="preserve">6 (≈159-169) М10 AISI304 25х2мм </t>
  </si>
  <si>
    <t xml:space="preserve">8 (≈216-225) М10 AISI304 25х2мм </t>
  </si>
  <si>
    <t xml:space="preserve">4 (≈108-116) М10 AISI304 25х2мм </t>
  </si>
  <si>
    <t>Тяжелой нагрузки Т</t>
  </si>
  <si>
    <t>TR1 M12HDТ51</t>
  </si>
  <si>
    <t xml:space="preserve">Хомут трубный высокой нагрузки Т 1 ,≈31-36, М12 </t>
  </si>
  <si>
    <t>TR1 1/2М12HDТ51</t>
  </si>
  <si>
    <t xml:space="preserve">Хомут трубный высокой нагрузки Т 1 1/2 ,≈48-53, М12 </t>
  </si>
  <si>
    <t>TR1 1/4М12HDТ51</t>
  </si>
  <si>
    <t xml:space="preserve">Хомут трубный высокой нагрузки Т 1 1/4, ≈39-46, М12 </t>
  </si>
  <si>
    <t>TR53-59М12НDТ51</t>
  </si>
  <si>
    <t xml:space="preserve">Хомут трубный высокой нагрузки Т 1 3/4 ,≈53-59, М12 </t>
  </si>
  <si>
    <t>TR 1/2М12HDТ51</t>
  </si>
  <si>
    <t xml:space="preserve">Хомут трубный высокой нагрузки Т 1/2 ,≈20-24, М12 </t>
  </si>
  <si>
    <t>TR10 M16HDТ51</t>
  </si>
  <si>
    <t xml:space="preserve">Хомут трубный высокой нагрузки Т 10 ,≈270-280, М16 </t>
  </si>
  <si>
    <t>TR12M16HDT51</t>
  </si>
  <si>
    <t xml:space="preserve">Хомут трубный высокой нагрузки Т 12 ,≈315-326, М16 </t>
  </si>
  <si>
    <t>TR125 M12HDТ51</t>
  </si>
  <si>
    <t>TR125 M16HDТ51</t>
  </si>
  <si>
    <t>TR14 M16HDТ51</t>
  </si>
  <si>
    <t xml:space="preserve">Хомут трубный высокой нагрузки Т 14 ,≈340-356, М16 </t>
  </si>
  <si>
    <t>TR16 М16HDТ51</t>
  </si>
  <si>
    <t xml:space="preserve">Хомут трубный высокой нагрузки Т 16 ,≈395-411, М16 </t>
  </si>
  <si>
    <t>TR2 M12HDТ51</t>
  </si>
  <si>
    <t xml:space="preserve">Хомут трубный высокой нагрузки Т 2 ,≈59-66, М12 </t>
  </si>
  <si>
    <t>TR2 1/2М12HDТ51</t>
  </si>
  <si>
    <t xml:space="preserve">Хомут трубный высокой нагрузки Т 2 1/2 ,≈74-80, М12 </t>
  </si>
  <si>
    <t>TR3 M12HDТ51</t>
  </si>
  <si>
    <t xml:space="preserve">Хомут трубный высокой нагрузки Т 3 ,≈87-94, М12 </t>
  </si>
  <si>
    <t>TR3 1/2 M12HDТ51</t>
  </si>
  <si>
    <t xml:space="preserve">Хомут трубный высокой нагрузки Т 3 1/2 ,≈99-108, М12 </t>
  </si>
  <si>
    <t>TR3/4 М12HDТ51/Т</t>
  </si>
  <si>
    <t xml:space="preserve">Хомут трубный высокой нагрузки Т 3/4 ,≈23-28, М12 </t>
  </si>
  <si>
    <t>TR4 M12HDТ51</t>
  </si>
  <si>
    <t xml:space="preserve">Хомут трубный высокой нагрузки Т 4 ,≈108-116, М12 </t>
  </si>
  <si>
    <t>TR5 M16HDТ51</t>
  </si>
  <si>
    <t xml:space="preserve">Хомут трубный высокой нагрузки Т 5 ,≈135-143, М16 </t>
  </si>
  <si>
    <t>TR6 M16HDТ51</t>
  </si>
  <si>
    <t xml:space="preserve">Хомут трубный высокой нагрузки Т 6 ,≈165-170, М16 </t>
  </si>
  <si>
    <t>TR8 M16HDТ51</t>
  </si>
  <si>
    <t xml:space="preserve">Хомут трубный высокой нагрузки Т 8 ,≈212-222, М16 </t>
  </si>
  <si>
    <t>го4мф</t>
  </si>
  <si>
    <t>го5мф</t>
  </si>
  <si>
    <t>го6мф</t>
  </si>
  <si>
    <t>го8мф</t>
  </si>
  <si>
    <t>го10мф</t>
  </si>
  <si>
    <t>го12мф</t>
  </si>
  <si>
    <t>го14мф</t>
  </si>
  <si>
    <t>го16мф</t>
  </si>
  <si>
    <t>го18мф</t>
  </si>
  <si>
    <t>го20мф</t>
  </si>
  <si>
    <t>го24мф</t>
  </si>
  <si>
    <t>го30мф</t>
  </si>
  <si>
    <t>го36мф</t>
  </si>
  <si>
    <t>Хомут TITAN 50-70мм</t>
  </si>
  <si>
    <t xml:space="preserve">Хомут с ключом </t>
  </si>
  <si>
    <t>ZOT51/1</t>
  </si>
  <si>
    <t>Зажим TORK 9мм Aluzinc</t>
  </si>
  <si>
    <t>SP30NO42</t>
  </si>
  <si>
    <t xml:space="preserve">Хомут ленточный 9мм w2 (30м)  </t>
  </si>
  <si>
    <t>Зажимы</t>
  </si>
  <si>
    <t>Н08-12ЕСО42</t>
  </si>
  <si>
    <t>Н10-16ЕСО42</t>
  </si>
  <si>
    <t>H12-22ECO41</t>
  </si>
  <si>
    <t>Н12-22ЕСО42</t>
  </si>
  <si>
    <t>Н16-25ЕСО42</t>
  </si>
  <si>
    <t>Н16-27ЕСО42</t>
  </si>
  <si>
    <t>Н20-32ЕСО42</t>
  </si>
  <si>
    <t>Н25-40ЕСО42</t>
  </si>
  <si>
    <t>H30-45ECO42</t>
  </si>
  <si>
    <t>Н32-50ЕСО42</t>
  </si>
  <si>
    <t>H60-80ECO41-25</t>
  </si>
  <si>
    <t>Н60-80ЕСО42</t>
  </si>
  <si>
    <t>Н70-90ЕСО42</t>
  </si>
  <si>
    <t>Н80-100ЕСО42</t>
  </si>
  <si>
    <t>Н90-110ЕСО42</t>
  </si>
  <si>
    <t>Н100-120ЕСО42</t>
  </si>
  <si>
    <t>Н110-130ЕСО42</t>
  </si>
  <si>
    <t>Н120-140ЕСО42</t>
  </si>
  <si>
    <t>Н130-150ЕСО42</t>
  </si>
  <si>
    <t>Н140-160ЕСО42</t>
  </si>
  <si>
    <t>Н150-170ЕСО42</t>
  </si>
  <si>
    <t>Н160-180ЕСО42</t>
  </si>
  <si>
    <t>Н170-190ЕСО42</t>
  </si>
  <si>
    <t>Н180-200ЕСО42</t>
  </si>
  <si>
    <t>Н190-210ЕСО42</t>
  </si>
  <si>
    <t>Н210-230ЕСО42</t>
  </si>
  <si>
    <t>Н220-240ЕСО42</t>
  </si>
  <si>
    <t>Н230-250ЕСО42</t>
  </si>
  <si>
    <t>Н300-320ЕСО42мф</t>
  </si>
  <si>
    <t>Н340-360ЕСО42мф</t>
  </si>
  <si>
    <t>,</t>
  </si>
  <si>
    <t xml:space="preserve">Хомут ECOFIX 300-320 мм/9 W2 </t>
  </si>
  <si>
    <t xml:space="preserve">Хомут ECOFIX 340-360 мм/9 W2 </t>
  </si>
  <si>
    <t>H8-12-9N51мф</t>
  </si>
  <si>
    <t>H10-16-9N51мф</t>
  </si>
  <si>
    <t>H12-18-9N51мф</t>
  </si>
  <si>
    <t>H12-20-9N52мф</t>
  </si>
  <si>
    <t>H12-22-9N51мф</t>
  </si>
  <si>
    <t>H16-27-9N51мф</t>
  </si>
  <si>
    <t>H20-32-9N51мф</t>
  </si>
  <si>
    <t>H25-40-9N51мф</t>
  </si>
  <si>
    <t>H30-45-9N51мф</t>
  </si>
  <si>
    <t>H35-50-9N51мф</t>
  </si>
  <si>
    <t>H40-60-9N51мф</t>
  </si>
  <si>
    <t>H50-70-9N51мф</t>
  </si>
  <si>
    <t>H60-80-9N51мф</t>
  </si>
  <si>
    <t>H70-90-9N51мф</t>
  </si>
  <si>
    <t>H80-100-9N51мф</t>
  </si>
  <si>
    <t>H90-110-9N51мф</t>
  </si>
  <si>
    <t>H100-120-9N51мф</t>
  </si>
  <si>
    <t>H110-130-9N51мф</t>
  </si>
  <si>
    <t>H120-140-9N51мф</t>
  </si>
  <si>
    <t>H130-150-9N51мф</t>
  </si>
  <si>
    <t>H140-160-9N52мф</t>
  </si>
  <si>
    <t>H150-170-9N51мф</t>
  </si>
  <si>
    <t>H160-180-9N51мф</t>
  </si>
  <si>
    <t>H170-190-9N51мф</t>
  </si>
  <si>
    <t>H180-200-9N51мф</t>
  </si>
  <si>
    <t>H190-210-9N51мф</t>
  </si>
  <si>
    <t>H200-220-9N51мф</t>
  </si>
  <si>
    <t>H210-230-9N51мф</t>
  </si>
  <si>
    <t>H220-240-9N51мф</t>
  </si>
  <si>
    <t>H230-250-9N51мф</t>
  </si>
  <si>
    <t>H8-12-7,5N52мф</t>
  </si>
  <si>
    <t>H8-16-9N52мф</t>
  </si>
  <si>
    <t>H12-22-9N52мф</t>
  </si>
  <si>
    <t>H16-27-9N52мф</t>
  </si>
  <si>
    <t>H20-32-9N52мф</t>
  </si>
  <si>
    <t>H25-40-9N52мф</t>
  </si>
  <si>
    <t>H30-45-9N52мф</t>
  </si>
  <si>
    <t>H35-50-9N52мф</t>
  </si>
  <si>
    <t>H40-60-9N52мф</t>
  </si>
  <si>
    <t>H50-70-9N52мф</t>
  </si>
  <si>
    <t>H70-90-9N52мф</t>
  </si>
  <si>
    <t>H80-100-9N52мф</t>
  </si>
  <si>
    <t>H90-110-9N52мф</t>
  </si>
  <si>
    <t>H100-120-9N52мф</t>
  </si>
  <si>
    <t>H190-210-9N52мф</t>
  </si>
  <si>
    <t xml:space="preserve">Хомут червячный NORMA   8-12/9s </t>
  </si>
  <si>
    <t xml:space="preserve">Хомут червячный NORMA  10 -16/9s </t>
  </si>
  <si>
    <t xml:space="preserve">Хомут червячный NORMA  12 -18/9s </t>
  </si>
  <si>
    <t xml:space="preserve">Хомут червячный NORMA  12 -22/9s </t>
  </si>
  <si>
    <t xml:space="preserve">Хомут червячный NORMA  16 -27/9s </t>
  </si>
  <si>
    <t xml:space="preserve">Хомут червячный NORMA  20 -32/9s </t>
  </si>
  <si>
    <t xml:space="preserve">Хомут червячный NORMA  25 -40/9s </t>
  </si>
  <si>
    <t xml:space="preserve">Хомут червячный NORMA  30 -45/9s </t>
  </si>
  <si>
    <t xml:space="preserve">Хомут червячный NORMA  35 -50/9s </t>
  </si>
  <si>
    <t xml:space="preserve">Хомут червячный NORMA  40 -60/9s </t>
  </si>
  <si>
    <t xml:space="preserve">Хомут червячный NORMA  50 -70/9s </t>
  </si>
  <si>
    <t xml:space="preserve">Хомут червячный NORMA  60 -80/9s </t>
  </si>
  <si>
    <t xml:space="preserve">Хомут червячный NORMA  70 -90/9s </t>
  </si>
  <si>
    <t xml:space="preserve">Хомут червячный NORMA  80 -100/9s </t>
  </si>
  <si>
    <t xml:space="preserve">Хомут червячный NORMA  90 -110/9s </t>
  </si>
  <si>
    <t xml:space="preserve">Хомут червячный NORMA 100 -120/9s </t>
  </si>
  <si>
    <t xml:space="preserve">Хомут червячный NORMA 110 -130/9s </t>
  </si>
  <si>
    <t xml:space="preserve">Хомут червячный NORMA 120 -140/9s </t>
  </si>
  <si>
    <t xml:space="preserve">Хомут червячный NORMA 130 -150/9s </t>
  </si>
  <si>
    <t xml:space="preserve">Хомут червячный NORMA 140 -160/9s </t>
  </si>
  <si>
    <t xml:space="preserve">Хомут червячный NORMA 150 -170/9s </t>
  </si>
  <si>
    <t xml:space="preserve">Хомут червячный NORMA 160 -180/9s </t>
  </si>
  <si>
    <t xml:space="preserve">Хомут червячный NORMA 170 -190/9s </t>
  </si>
  <si>
    <t xml:space="preserve">Хомут червячный NORMA 180 -200/9s </t>
  </si>
  <si>
    <t xml:space="preserve">Хомут червячный NORMA 190 -210/9s </t>
  </si>
  <si>
    <t xml:space="preserve">Хомут червячный NORMA 200 -220/9s </t>
  </si>
  <si>
    <t xml:space="preserve">Хомут червячный NORMA 210 -230/9s </t>
  </si>
  <si>
    <t xml:space="preserve">Хомут червячный NORMA 220 -240/9s </t>
  </si>
  <si>
    <t xml:space="preserve">Хомут червячный NORMA 230 -250/9s </t>
  </si>
  <si>
    <t xml:space="preserve">Хомут червячный NORMA   8-12/7,5W2 </t>
  </si>
  <si>
    <t xml:space="preserve">Хомут червячный NORMA   8-12/7,5 W2 </t>
  </si>
  <si>
    <t xml:space="preserve">Хомут червячный NORMA   8-16/9W2 </t>
  </si>
  <si>
    <t xml:space="preserve">Хомут червячный NORMA  12 -20/9W2 </t>
  </si>
  <si>
    <t xml:space="preserve">Хомут червячный NORMA  12 -22/9W2 </t>
  </si>
  <si>
    <t xml:space="preserve">Хомут червячный NORMA  16 -27/9W2 </t>
  </si>
  <si>
    <t xml:space="preserve">Хомут червячный NORMA  20 -32/9W2 </t>
  </si>
  <si>
    <t xml:space="preserve">Хомут червячный NORMA  25 -40/9W2 </t>
  </si>
  <si>
    <t xml:space="preserve">Хомут червячный NORMA  30 -45/9W2 </t>
  </si>
  <si>
    <t xml:space="preserve">Хомут червячный NORMA  32 -50/9W2 </t>
  </si>
  <si>
    <t xml:space="preserve">Хомут червячный NORMA  40 -60/9W2 </t>
  </si>
  <si>
    <t xml:space="preserve">Хомут червячный NORMA  50 -70/9W2 </t>
  </si>
  <si>
    <t xml:space="preserve">Хомут червячный NORMA  70 -90/9W2 </t>
  </si>
  <si>
    <t xml:space="preserve">Хомут червячный NORMA  80 -100/9W2 </t>
  </si>
  <si>
    <t xml:space="preserve">Хомут червячный NORMA  90 -110/9W2 </t>
  </si>
  <si>
    <t xml:space="preserve">Хомут червячный NORMA 100 -120/9W2 </t>
  </si>
  <si>
    <t xml:space="preserve">Хомут червячный NORMA 140 -160/9W2 </t>
  </si>
  <si>
    <t xml:space="preserve">Хомут червячный NORMA 190 -210/9W2 </t>
  </si>
  <si>
    <t>SIL17-19RB41-10</t>
  </si>
  <si>
    <t>SIL20-22RB41-10</t>
  </si>
  <si>
    <t>SIL23-25RB41-10</t>
  </si>
  <si>
    <t>SIL26-28RB41-10</t>
  </si>
  <si>
    <t>SIL29-31RB41-10</t>
  </si>
  <si>
    <t>SIL32-35RB41-10</t>
  </si>
  <si>
    <t>SIL36-39RB41-10</t>
  </si>
  <si>
    <t>SIL40-43RB41-10</t>
  </si>
  <si>
    <t>SIL44-47RB41-10</t>
  </si>
  <si>
    <t>SIL48-51RB41-10</t>
  </si>
  <si>
    <t>SIL52-55RB41-10</t>
  </si>
  <si>
    <t>SIL56-59RB41-10</t>
  </si>
  <si>
    <t>SIL60-63RB41-10</t>
  </si>
  <si>
    <t>SIL64-67RB41-10</t>
  </si>
  <si>
    <t>SIL68-73RB41-10</t>
  </si>
  <si>
    <t>SIL74-79RB41-10</t>
  </si>
  <si>
    <t>SIL80-85RB41-10</t>
  </si>
  <si>
    <t>SIL86-91RB41-10</t>
  </si>
  <si>
    <t>SIL92-97RB41-10</t>
  </si>
  <si>
    <t>SIL98-103RB41-10</t>
  </si>
  <si>
    <t>SIL104-112RB41-10</t>
  </si>
  <si>
    <t>SIL113-121RB41-10</t>
  </si>
  <si>
    <t>SIL115-130RB41-10</t>
  </si>
  <si>
    <t>SIL122-130RB41-10</t>
  </si>
  <si>
    <t>SIL131-139RB41-10</t>
  </si>
  <si>
    <t>SIL140-148RB41-10</t>
  </si>
  <si>
    <t>SIL149-161RB41-10</t>
  </si>
  <si>
    <t>SIL162-174RB41-10</t>
  </si>
  <si>
    <t>SIL175-187RB41-10</t>
  </si>
  <si>
    <t>SIL188-200RB41-10</t>
  </si>
  <si>
    <t>SIL201-213RB41-10</t>
  </si>
  <si>
    <t>SIL214-226RB41-10</t>
  </si>
  <si>
    <t>SIL227-239RB41-10</t>
  </si>
  <si>
    <t>SIL240-252RB41-10</t>
  </si>
  <si>
    <t xml:space="preserve">Хомут одноболтовый  17-19 мм силовой </t>
  </si>
  <si>
    <t>Хомут одноболтовый  17-19 мм силовой Малая фасовка</t>
  </si>
  <si>
    <t xml:space="preserve">Хомут одноболтовый  20-22 мм силовой </t>
  </si>
  <si>
    <t>Хомут одноболтовый  20-22 мм силовой Малая фасовка</t>
  </si>
  <si>
    <t xml:space="preserve">Хомут одноболтовый  23-25 мм силовой </t>
  </si>
  <si>
    <t>Хомут одноболтовый  23-25 мм силовой Малая фасовка</t>
  </si>
  <si>
    <t xml:space="preserve">Хомут одноболтовый  26-28 мм силовой </t>
  </si>
  <si>
    <t>Хомут одноболтовый  26-28 мм силовой  Малая фасовка</t>
  </si>
  <si>
    <t xml:space="preserve">Хомут одноболтовый  29-31 мм силовой </t>
  </si>
  <si>
    <t>Хомут одноболтовый  29-31 мм силовой  Малая фасовка</t>
  </si>
  <si>
    <t xml:space="preserve">Хомут одноболтовый  32-35 мм силовой </t>
  </si>
  <si>
    <t>Хомут одноболтовый  32-35 мм силовой  Малая фасовка</t>
  </si>
  <si>
    <t xml:space="preserve">Хомут одноболтовый  36-39 мм силовой </t>
  </si>
  <si>
    <t>Хомут одноболтовый  36-39 мм силовой  Малая фасовка</t>
  </si>
  <si>
    <t xml:space="preserve">Хомут одноболтовый  40-43 мм силовой </t>
  </si>
  <si>
    <t>Хомут одноболтовый  40-43 мм силовой  Малая фасовка</t>
  </si>
  <si>
    <t xml:space="preserve">Хомут одноболтовый  44-47 мм силовой </t>
  </si>
  <si>
    <t>Хомут одноболтовый  44-47 мм силовой  Малая фасовка</t>
  </si>
  <si>
    <t xml:space="preserve">Хомут одноболтовый  48-51 мм силовой </t>
  </si>
  <si>
    <t>Хомут одноболтовый  48-51 мм силовой  Малая фасовка</t>
  </si>
  <si>
    <t xml:space="preserve">Хомут одноболтовый  52-55 мм силовой </t>
  </si>
  <si>
    <t>Хомут одноболтовый  52-55 мм силовой  Малая фасовка</t>
  </si>
  <si>
    <t xml:space="preserve">Хомут одноболтовый  56-59 мм силовой </t>
  </si>
  <si>
    <t>Хомут одноболтовый  56-59 мм силовой  Малая фасовка</t>
  </si>
  <si>
    <t xml:space="preserve">Хомут одноболтовый  60-63 мм силовой </t>
  </si>
  <si>
    <t>Хомут одноболтовый  60-63 мм силовой  Малая фасовка</t>
  </si>
  <si>
    <t xml:space="preserve">Хомут одноболтовый  64-67 мм силовой </t>
  </si>
  <si>
    <t>Хомут одноболтовый  64-67 мм силовой  Малая фасовка</t>
  </si>
  <si>
    <t xml:space="preserve">Хомут одноболтовый  68-73 мм силовой </t>
  </si>
  <si>
    <t>Хомут одноболтовый  68-73 мм силовой  Малая фасовка</t>
  </si>
  <si>
    <t xml:space="preserve">Хомут одноболтовый  74-79 мм силовой </t>
  </si>
  <si>
    <t>Хомут одноболтовый  74-79 мм силовой Малая фасовка</t>
  </si>
  <si>
    <t xml:space="preserve">Хомут одноболтовый  80-85 мм силовой </t>
  </si>
  <si>
    <t>Хомут одноболтовый  80-85 мм силовой Малая фасовка</t>
  </si>
  <si>
    <t xml:space="preserve">Хомут одноболтовый  86-91 мм силовой </t>
  </si>
  <si>
    <t>Хомут одноболтовый  86-91 мм силовой  Малая фасовка</t>
  </si>
  <si>
    <t xml:space="preserve">Хомут одноболтовый  92-97 мм силовой </t>
  </si>
  <si>
    <t>Хомут одноболтовый  92-97 мм силовой  Малая фасовка</t>
  </si>
  <si>
    <t xml:space="preserve">Хомут одноболтовый  98-103 мм силовой </t>
  </si>
  <si>
    <t>Хомут одноболтовый  98-103 мм силовой Малая фасовка</t>
  </si>
  <si>
    <t xml:space="preserve">Хомут одноболтовый 104-112 мм силовой </t>
  </si>
  <si>
    <t>Хомут одноболтовый 104-112 мм силовой  Малая фасовка</t>
  </si>
  <si>
    <t xml:space="preserve">Хомут одноболтовый 113-121 мм силовой </t>
  </si>
  <si>
    <t>Хомут одноболтовый 113-121 мм силовой  Малая фасовка</t>
  </si>
  <si>
    <t xml:space="preserve">Хомут одноболтовый 115-130 мм силовой </t>
  </si>
  <si>
    <t>Хомут одноболтовый 115-130 мм силовой  Малая фасовка</t>
  </si>
  <si>
    <t xml:space="preserve">Хомут одноболтовый 122-130 мм силовой </t>
  </si>
  <si>
    <t>Хомут одноболтовый 122-130 мм силовой  Малая фасовка</t>
  </si>
  <si>
    <t xml:space="preserve">Хомут одноболтовый 131-139 мм силовой </t>
  </si>
  <si>
    <t>Хомут одноболтовый 131-139 мм силовой  Малая фасовка</t>
  </si>
  <si>
    <t xml:space="preserve">Хомут одноболтовый 140-148 мм силовой </t>
  </si>
  <si>
    <t>Хомут одноболтовый 140-148 мм силовой  Малая фасовка</t>
  </si>
  <si>
    <t>Хомут одноболтовый 149-161 мм силовой</t>
  </si>
  <si>
    <t>Хомут одноболтовый 149-161 мм силовой Малая фасовка</t>
  </si>
  <si>
    <t xml:space="preserve">Хомут одноболтовый 162-174 мм силовой </t>
  </si>
  <si>
    <t>Хомут одноболтовый 162-174 мм силовой  Малая фасовка</t>
  </si>
  <si>
    <t xml:space="preserve">Хомут одноболтовый 175-187 мм силовой </t>
  </si>
  <si>
    <t>Хомут одноболтовый 175-187 мм силовой  Малая фасовка</t>
  </si>
  <si>
    <t xml:space="preserve">Хомут одноболтовый 188-200 мм силовой </t>
  </si>
  <si>
    <t>Хомут одноболтовый 188-200 мм силовой  Малая фасовка</t>
  </si>
  <si>
    <t xml:space="preserve">Хомут одноболтовый 201-213 мм силовой </t>
  </si>
  <si>
    <t>Хомут одноболтовый 201-213 мм силовой  Малая фасовка</t>
  </si>
  <si>
    <t xml:space="preserve">Хомут одноболтовый 214-226 мм силовой </t>
  </si>
  <si>
    <t>Хомут одноболтовый 214-226 мм силовой  Малая фасовка</t>
  </si>
  <si>
    <t xml:space="preserve">Хомут одноболтовый 227-239 мм силовой </t>
  </si>
  <si>
    <t>Хомут одноболтовый 227-239 мм силовой  Малая фасовка</t>
  </si>
  <si>
    <t xml:space="preserve">Хомут одноболтовый 240-252 мм силовой </t>
  </si>
  <si>
    <t>Хомут одноболтовый 240-252 мм силовой  Малая фасовка</t>
  </si>
  <si>
    <t>VENT2М10UCH51-5</t>
  </si>
  <si>
    <t>Болт оц. U-образный UBZ 2 M10 (5шт)</t>
  </si>
  <si>
    <t>VENT3М10UCH51-5</t>
  </si>
  <si>
    <t>Болт оц. U-образный UBZ 3 M10 (5шт)</t>
  </si>
  <si>
    <t>VENT3/4М6UCH51-50</t>
  </si>
  <si>
    <t>Болт оц. U-образный UBZ   3/4 M6 (50шт)</t>
  </si>
  <si>
    <t>VENT3/4М8UCH51-50</t>
  </si>
  <si>
    <t>Болт оц. U-образный UBZ   3/4 M8 (50шт)</t>
  </si>
  <si>
    <t>Трубный хомут DGR с гайкой 1 1/2" (44-50)М8 Малая фасовка</t>
  </si>
  <si>
    <t>Трубный хомут DGR с гайкой 1 1/4" (38-44)М8 Малая фасовка</t>
  </si>
  <si>
    <t>Трубный хомут DGR с гайкой 1" (31-36)М8 Малая фасовка</t>
  </si>
  <si>
    <t>Трубный хомут DGR с гайкой 1/2" (20-24)М8 Малая фасовка</t>
  </si>
  <si>
    <t>Трубный хомут DGR с гайкой 1/4" (12-15)М8 Малая фасовка</t>
  </si>
  <si>
    <t>Трубный хомут DGR с гайкой 2 1/2" (74-80)М10 Малая фасовка</t>
  </si>
  <si>
    <t>Трубный хомут DGR с гайкой 2" (59-65)М8 Малая фасовка</t>
  </si>
  <si>
    <t>Трубный хомут DGR с гайкой 3/4" (23-28)М8 Малая фасовка</t>
  </si>
  <si>
    <t>Трубный хомут DGR с гайкой 3/8" (15-19)М8 Малая фасовка</t>
  </si>
  <si>
    <t>Трубный хомут DGR с гайкой 4" (108-118)М10 Малая фасовка</t>
  </si>
  <si>
    <t>Трубный хомут DGR с гайкой 5" (≈132-143) М10 Малая фасовка</t>
  </si>
  <si>
    <t>Трубный хомут DGR с гайкой 6" (≈159-165) М10 Малая фасовка</t>
  </si>
  <si>
    <t>Трубный хомут DGR с гайкой 8" (216-225)М10 Малая фасовка</t>
  </si>
  <si>
    <t>дин931ц8.8-12140</t>
  </si>
  <si>
    <t>Трубный хомут DGP 1 1/2" (48-53) M8/М10 Малая фасовка</t>
  </si>
  <si>
    <t>Трубный хомут DGP 1 1/4" (40-46) M8/М10 Малая фасовка</t>
  </si>
  <si>
    <t>Трубный хомут DGP 1" (31-36) M8/М10 Малая фасовка</t>
  </si>
  <si>
    <t>Трубный хомут DGP 1/2" (20-23) M8/М10 Малая фасовка</t>
  </si>
  <si>
    <t>Трубный хомут DGP 1/4" (12-16) M8/М10 Малая фасовка</t>
  </si>
  <si>
    <t>Трубный хомут DGP 2 1/2" (72-83) M8/М10 Малая фасовка</t>
  </si>
  <si>
    <t>Трубный хомут DGP 2" (60-64) M8/М10 Малая фасовка</t>
  </si>
  <si>
    <t>Трубный хомут DGP 3" (87-92) M8/М10 Малая фасовка</t>
  </si>
  <si>
    <t>Трубный хомут DGP 3/4" (26-30) M8/М10 Малая фасовка</t>
  </si>
  <si>
    <t>Трубный хомут DGP 3/8" (15-19) M8/М10 Малая фасовка</t>
  </si>
  <si>
    <t>Трубный хомут DGP 4" (102-116) M8/М10 Малая фасовка</t>
  </si>
  <si>
    <t>Трубный хомут DGP 5" (132-141) M8/М10 Малая фасовка</t>
  </si>
  <si>
    <t>Трубный хомут DGP 6" (159-168) M8/М10 Малая фасовка</t>
  </si>
  <si>
    <t xml:space="preserve">Хомут для воздуховода 800мм с уплотнением без гайки </t>
  </si>
  <si>
    <t>Болт оц. U-образный UBZ 1 1/4'' М8 Малая фасовка</t>
  </si>
  <si>
    <t>Болт оц. U-образный UBZ 1'' М8 Малая фасовка</t>
  </si>
  <si>
    <t>Болт оц. U-образный UBZ 1/2'' М6  Малая фасовка</t>
  </si>
  <si>
    <t>Болт оц. U-образный UBZ 2 1/2'' М8 Малая фасовка</t>
  </si>
  <si>
    <t>Болт оц. U-образный UBZ 2 1/2'' М10 Малая фасовка</t>
  </si>
  <si>
    <t>Болт оц. U-образный UBZ 2 1/4'' М10 Малая фасовка</t>
  </si>
  <si>
    <t>Болт оц. U-образный UBZ 2'' М10 Малая фасовка</t>
  </si>
  <si>
    <t>Болт оц. U-образный UBZ 3'' М10 Малая фасовка</t>
  </si>
  <si>
    <t>Болт оц. U-образный UBZ 3/4'' М6 Малая фасовка</t>
  </si>
  <si>
    <t>Болт оц. U-образный UBZ 3/4'' М8 Малая фасовка</t>
  </si>
  <si>
    <t>Болт оц. U-образный UBZ 4'' М12 Малая фасовка</t>
  </si>
  <si>
    <t>Болт оц. U-образный UBZ 5'' М12 Малая фасовка</t>
  </si>
  <si>
    <t xml:space="preserve">Болт оц. U-образный UBZ 6 М16  </t>
  </si>
  <si>
    <t>VENT5М12UCH51-5</t>
  </si>
  <si>
    <t>VENT2 1/4М10UCH51-5</t>
  </si>
  <si>
    <t>VENT3М10UCH51</t>
  </si>
  <si>
    <t>TR219-225PAK41</t>
  </si>
  <si>
    <t>Хомут АБА  15-24/12 (1шт) Малая фасовка</t>
  </si>
  <si>
    <t>Хомут АБА  15-24/12 (50шт)</t>
  </si>
  <si>
    <t>Хомут АБА  19-28/12 (50шт)</t>
  </si>
  <si>
    <t>Хомут АБА  19-28/12 (1шт) Малая фасовка</t>
  </si>
  <si>
    <t>Хомут АБА  22-32/12 (50шт)</t>
  </si>
  <si>
    <t>Хомут АБА  22-32/12 (1шт) Малая фасовка</t>
  </si>
  <si>
    <t>Хомут АБА  26-38/12 (1шт) Малая фасовка</t>
  </si>
  <si>
    <t>Хомут АБА  26-38/12 (50шт)</t>
  </si>
  <si>
    <t>Хомут АБА  32-44/12 (50шт)</t>
  </si>
  <si>
    <t>Хомут АБА  32-44/12 (1шт) Малая фасовка</t>
  </si>
  <si>
    <t>Хомут АБА  38-50/12 (50шт)</t>
  </si>
  <si>
    <t>Хомут АБА  38-50/12 (1шт) Малая фасовка</t>
  </si>
  <si>
    <t>Хомут АБА  44-56/12 (1шт) Малая фасовка</t>
  </si>
  <si>
    <t>Хомут АБА  44-56/12 (50шт)</t>
  </si>
  <si>
    <t>Хомут АБА  50-65/12 (1шт) Малая фасовка</t>
  </si>
  <si>
    <t>Хомут АБА  50-65/12 (50шт)</t>
  </si>
  <si>
    <t>Хомут АБА  58-75/12 (50шт)</t>
  </si>
  <si>
    <t>Хомут АБА  58-75/12 (1шт) Малая фасовка</t>
  </si>
  <si>
    <t>Хомут АБА  68-85/12 (1шт) Малая фасовка</t>
  </si>
  <si>
    <t>Хомут АБА  68-85/12 (50шт)</t>
  </si>
  <si>
    <t>Хомут АБА  77-95/12 (25шт)</t>
  </si>
  <si>
    <t>Хомут АБА  87-112/12 (1шт) Малая фасовка</t>
  </si>
  <si>
    <t>Хомут АБА  87-112/12 (25шт)</t>
  </si>
  <si>
    <t>Хомут АБА 104-138/12 (25шт)</t>
  </si>
  <si>
    <t>Хомут АБА 104-138/12 (1шт) Малая фасовка</t>
  </si>
  <si>
    <t>Хомут АБА 130-165/12 (1шт) Малая фасовка</t>
  </si>
  <si>
    <t>Хомут АБА 130-165/12 (25шт)</t>
  </si>
  <si>
    <t>Хомут АБА 150-180/12 (1шт) Малая фасовка</t>
  </si>
  <si>
    <t>Хомут АБА 150-180/12 (25шт)</t>
  </si>
  <si>
    <t>Хомут АБА 175-205/12 (1шт) Малая фасовка</t>
  </si>
  <si>
    <t>Хомут АБА 175-205/12 (25шт)</t>
  </si>
  <si>
    <t>Хомут АБА 200-231/12 (1шт) Малая фасовка</t>
  </si>
  <si>
    <t>Хомут АБА 200-231/12 (10шт)</t>
  </si>
  <si>
    <t>Хомут АБА 226-256/12 (1шт) Малая фасовка</t>
  </si>
  <si>
    <t>Хомут АБА 226-256/12 (10шт)</t>
  </si>
  <si>
    <t>Хомут АБА 251-282/12 (1шт) Малая фасовка</t>
  </si>
  <si>
    <t>Хомут АБА 277-307/12 (1шт) Малая фасовка</t>
  </si>
  <si>
    <t>Хомут АБА 277-307/12 (10шт)</t>
  </si>
  <si>
    <t>H140-160-9N51мф</t>
  </si>
  <si>
    <t>H140-160-9N51</t>
  </si>
  <si>
    <t xml:space="preserve">  Болт  шестигранный,  неполная  резьба,  оцинкованный</t>
  </si>
  <si>
    <t>пф12075</t>
  </si>
  <si>
    <t>куу9065</t>
  </si>
  <si>
    <t>куу10590*20</t>
  </si>
  <si>
    <t>куу9055*20</t>
  </si>
  <si>
    <t>куас35</t>
  </si>
  <si>
    <t>куас9050</t>
  </si>
  <si>
    <t>кул8060п</t>
  </si>
  <si>
    <t>кул10040-50</t>
  </si>
  <si>
    <t>кул12060п</t>
  </si>
  <si>
    <t>кул16040п</t>
  </si>
  <si>
    <t>кул16060п</t>
  </si>
  <si>
    <t>кул16080п</t>
  </si>
  <si>
    <t>кул20060п</t>
  </si>
  <si>
    <t>кул30040п</t>
  </si>
  <si>
    <t>кп10035п</t>
  </si>
  <si>
    <t>кп140-50</t>
  </si>
  <si>
    <t>кп18040</t>
  </si>
  <si>
    <t>кп18065</t>
  </si>
  <si>
    <t>кп210</t>
  </si>
  <si>
    <t>кп210п</t>
  </si>
  <si>
    <t>обрр100100прч</t>
  </si>
  <si>
    <t>обрр140100п</t>
  </si>
  <si>
    <t>глубина</t>
  </si>
  <si>
    <t>обрр120150</t>
  </si>
  <si>
    <t>обрр120165</t>
  </si>
  <si>
    <t>обрр40170</t>
  </si>
  <si>
    <t>обрр40170пр</t>
  </si>
  <si>
    <t>обрр40105п</t>
  </si>
  <si>
    <t>обрр40145п</t>
  </si>
  <si>
    <t>обз100100п</t>
  </si>
  <si>
    <t>обп14025мф</t>
  </si>
  <si>
    <t>дбл190п100</t>
  </si>
  <si>
    <t>дбп190прч</t>
  </si>
  <si>
    <t>дбп210пр</t>
  </si>
  <si>
    <t>дбп210п</t>
  </si>
  <si>
    <t>REHAU  190</t>
  </si>
  <si>
    <t>REHAU  250</t>
  </si>
  <si>
    <t>REHAU  150 (поворотная)</t>
  </si>
  <si>
    <t>апKBE150мф</t>
  </si>
  <si>
    <t>апKBE190мф</t>
  </si>
  <si>
    <t>апKBE250мф</t>
  </si>
  <si>
    <t>апKBE150/70мф</t>
  </si>
  <si>
    <t>апKBE190/70мф</t>
  </si>
  <si>
    <t>апKBE250/70мф</t>
  </si>
  <si>
    <t>REHAU150мф</t>
  </si>
  <si>
    <t>REHAU190мф</t>
  </si>
  <si>
    <t>REHAU250мф</t>
  </si>
  <si>
    <t>кусис120пр</t>
  </si>
  <si>
    <t>кусис200п</t>
  </si>
  <si>
    <t>кус60220пр</t>
  </si>
  <si>
    <t>ус175п</t>
  </si>
  <si>
    <t>кл3.5</t>
  </si>
  <si>
    <t>кл4к</t>
  </si>
  <si>
    <t>кл5к</t>
  </si>
  <si>
    <t>кл6к</t>
  </si>
  <si>
    <t>кл7к</t>
  </si>
  <si>
    <t>кл8к</t>
  </si>
  <si>
    <t>кур4060прч</t>
  </si>
  <si>
    <t>кур40100</t>
  </si>
  <si>
    <t>шо4мф</t>
  </si>
  <si>
    <t>шо5мф</t>
  </si>
  <si>
    <t>шо6мф</t>
  </si>
  <si>
    <t>шо8мф</t>
  </si>
  <si>
    <t>шо10мф</t>
  </si>
  <si>
    <t>шо12мф</t>
  </si>
  <si>
    <t>шо14мф</t>
  </si>
  <si>
    <t>шо16мф</t>
  </si>
  <si>
    <t>шо18мф</t>
  </si>
  <si>
    <t>шо20мф</t>
  </si>
  <si>
    <t>шо24мф</t>
  </si>
  <si>
    <t>шо30мф</t>
  </si>
  <si>
    <t>шо36мф</t>
  </si>
  <si>
    <t>шу4мф</t>
  </si>
  <si>
    <t>шу5мф</t>
  </si>
  <si>
    <t>шу6мф</t>
  </si>
  <si>
    <t>шу8мф</t>
  </si>
  <si>
    <t>шу10мф</t>
  </si>
  <si>
    <t>шу12мф</t>
  </si>
  <si>
    <t>шу14мф</t>
  </si>
  <si>
    <t>шу16мф</t>
  </si>
  <si>
    <t>шу18мф</t>
  </si>
  <si>
    <t>шу20мф</t>
  </si>
  <si>
    <t>шу24мф</t>
  </si>
  <si>
    <t>шу30мф</t>
  </si>
  <si>
    <t>шу36мф</t>
  </si>
  <si>
    <t>бп616мф</t>
  </si>
  <si>
    <t>бп620мф</t>
  </si>
  <si>
    <t>бп625мф</t>
  </si>
  <si>
    <t>бп630мф</t>
  </si>
  <si>
    <t>бп635мф</t>
  </si>
  <si>
    <t>бп640мф</t>
  </si>
  <si>
    <t>бп645мф</t>
  </si>
  <si>
    <t>бп650мф</t>
  </si>
  <si>
    <t>бп660мф</t>
  </si>
  <si>
    <t>бп670мф</t>
  </si>
  <si>
    <t>бп680мф</t>
  </si>
  <si>
    <t>бп690мф</t>
  </si>
  <si>
    <t>бп6100мф</t>
  </si>
  <si>
    <t>бп6120мф</t>
  </si>
  <si>
    <t>бп6140мф</t>
  </si>
  <si>
    <t>бп816мф</t>
  </si>
  <si>
    <t>бп820мф</t>
  </si>
  <si>
    <t>бп825мф</t>
  </si>
  <si>
    <t>бп830мф</t>
  </si>
  <si>
    <t>бп835мф</t>
  </si>
  <si>
    <t>бп840мф</t>
  </si>
  <si>
    <t>бп845мф</t>
  </si>
  <si>
    <t>бп850мф</t>
  </si>
  <si>
    <t>бп24200мф</t>
  </si>
  <si>
    <t>бп24160мф</t>
  </si>
  <si>
    <t>бп24180мф</t>
  </si>
  <si>
    <t>бп24140мф</t>
  </si>
  <si>
    <t>бп24120мф</t>
  </si>
  <si>
    <t>бп24100мф</t>
  </si>
  <si>
    <t>бп2490мф</t>
  </si>
  <si>
    <t>бп2480мф</t>
  </si>
  <si>
    <t>бп2470мф</t>
  </si>
  <si>
    <t>бп2460мф</t>
  </si>
  <si>
    <t>бп2450мф</t>
  </si>
  <si>
    <t>бп20200мф</t>
  </si>
  <si>
    <t>бп20180мф</t>
  </si>
  <si>
    <t>бп20160мф</t>
  </si>
  <si>
    <t>бп20140мф</t>
  </si>
  <si>
    <t>бп20120мф</t>
  </si>
  <si>
    <t>бп20100мф</t>
  </si>
  <si>
    <t>бп2090мф</t>
  </si>
  <si>
    <t>бп2080мф</t>
  </si>
  <si>
    <t>бп2070мф</t>
  </si>
  <si>
    <t>бп2060мф</t>
  </si>
  <si>
    <t>бп2050мф</t>
  </si>
  <si>
    <t>бп2040мф</t>
  </si>
  <si>
    <t>бп16200мф</t>
  </si>
  <si>
    <t>бп16180мф</t>
  </si>
  <si>
    <t>бп16160мф</t>
  </si>
  <si>
    <t>бп16140мф</t>
  </si>
  <si>
    <t>бп16120мф</t>
  </si>
  <si>
    <t>бп16100мф</t>
  </si>
  <si>
    <t>бп1690мф</t>
  </si>
  <si>
    <t>бп1680мф</t>
  </si>
  <si>
    <t>бп1670мф</t>
  </si>
  <si>
    <t>бп1660мф</t>
  </si>
  <si>
    <t>бп1650мф</t>
  </si>
  <si>
    <t>бп1640мф</t>
  </si>
  <si>
    <t>бп14200мф</t>
  </si>
  <si>
    <t>бп14180мф</t>
  </si>
  <si>
    <t>бп14160мф</t>
  </si>
  <si>
    <t>бп14140мф</t>
  </si>
  <si>
    <t>бп14120мф</t>
  </si>
  <si>
    <t>бп14100мф</t>
  </si>
  <si>
    <t>бп1490мф</t>
  </si>
  <si>
    <t>бп1480мф</t>
  </si>
  <si>
    <t>бп1470мф</t>
  </si>
  <si>
    <t>бп1460мф</t>
  </si>
  <si>
    <t>бп1450мф</t>
  </si>
  <si>
    <t>бп1440мф</t>
  </si>
  <si>
    <t>бп1430мф</t>
  </si>
  <si>
    <t>бп12200мф</t>
  </si>
  <si>
    <t>бп12180мф</t>
  </si>
  <si>
    <t>бп12160мф</t>
  </si>
  <si>
    <t>бп12140мф</t>
  </si>
  <si>
    <t>бп12120мф</t>
  </si>
  <si>
    <t>бп12100мф</t>
  </si>
  <si>
    <t>бп1290мф</t>
  </si>
  <si>
    <t>бп1280мф</t>
  </si>
  <si>
    <t>бп1270мф</t>
  </si>
  <si>
    <t>бп1260мф</t>
  </si>
  <si>
    <t>бп1255мф</t>
  </si>
  <si>
    <t>бп1250мф</t>
  </si>
  <si>
    <t>бп1245мф</t>
  </si>
  <si>
    <t>бп1240мф</t>
  </si>
  <si>
    <t>бп1235мф</t>
  </si>
  <si>
    <t>бп1230мф</t>
  </si>
  <si>
    <t>бп1225мф</t>
  </si>
  <si>
    <t>бп10200мф</t>
  </si>
  <si>
    <t>бп10180мф</t>
  </si>
  <si>
    <t>бп10160мф</t>
  </si>
  <si>
    <t>бп10140мф</t>
  </si>
  <si>
    <t>бп10120мф</t>
  </si>
  <si>
    <t>бп10100мф</t>
  </si>
  <si>
    <t>бп1090мф</t>
  </si>
  <si>
    <t>бп1080мф</t>
  </si>
  <si>
    <t>бп1070мф</t>
  </si>
  <si>
    <t>бп1060мф</t>
  </si>
  <si>
    <t>бп1050мф</t>
  </si>
  <si>
    <t>бп1045мф</t>
  </si>
  <si>
    <t>бп1040мф</t>
  </si>
  <si>
    <t>бп1035мф</t>
  </si>
  <si>
    <t>бп1030мф</t>
  </si>
  <si>
    <t>бп1025мф</t>
  </si>
  <si>
    <t>бп1020мф</t>
  </si>
  <si>
    <t>бп1016мф</t>
  </si>
  <si>
    <t>бп8200мф</t>
  </si>
  <si>
    <t>бп8180мф</t>
  </si>
  <si>
    <t>бп8160мф</t>
  </si>
  <si>
    <t>бп8140мф</t>
  </si>
  <si>
    <t>бп8120мф</t>
  </si>
  <si>
    <t>бп8100мф</t>
  </si>
  <si>
    <t>бп890мф</t>
  </si>
  <si>
    <t>бп880мф</t>
  </si>
  <si>
    <t>бп870мф</t>
  </si>
  <si>
    <t>бп860мф</t>
  </si>
  <si>
    <t xml:space="preserve">           Трос  для растяжки  DIN 3055, нержавеющая сталь А2  </t>
  </si>
  <si>
    <t>трн1,5</t>
  </si>
  <si>
    <t>трн2</t>
  </si>
  <si>
    <t>трн3</t>
  </si>
  <si>
    <t>трн4</t>
  </si>
  <si>
    <t>трн5</t>
  </si>
  <si>
    <t xml:space="preserve">              Цепь сварная короткозвенная DIN 766, нержавеющая сталь А2  </t>
  </si>
  <si>
    <t>цкн2</t>
  </si>
  <si>
    <t>цкн3</t>
  </si>
  <si>
    <t>цкн4</t>
  </si>
  <si>
    <t xml:space="preserve">              Цепь сварная длинозвенная DIN 763, нержавеющая сталь А2  </t>
  </si>
  <si>
    <t>цдн2</t>
  </si>
  <si>
    <t>цдн3</t>
  </si>
  <si>
    <t>цдн4</t>
  </si>
  <si>
    <t xml:space="preserve">                    Зажим канатный DIN 741, нержавеющая сталь А2  </t>
  </si>
  <si>
    <t>зкн3</t>
  </si>
  <si>
    <t>зкн4</t>
  </si>
  <si>
    <t>зкн5</t>
  </si>
  <si>
    <t>зкн6</t>
  </si>
  <si>
    <t>зкн8</t>
  </si>
  <si>
    <t>1000 шт.</t>
  </si>
  <si>
    <t xml:space="preserve">                    Карабин пожарный DIN 5299, нержавеющая сталь А2  </t>
  </si>
  <si>
    <t xml:space="preserve">                          Рым-Гайка DIN 582, нержавеющая сталь А2  </t>
  </si>
  <si>
    <t>кпон4</t>
  </si>
  <si>
    <t>кпон5</t>
  </si>
  <si>
    <t>кпон6</t>
  </si>
  <si>
    <t>кпон8</t>
  </si>
  <si>
    <t>ргн6</t>
  </si>
  <si>
    <t>ргн8</t>
  </si>
  <si>
    <t>ргн10</t>
  </si>
  <si>
    <t xml:space="preserve">                          Рым-Болт DIN 580, нержавеющая сталь А2  </t>
  </si>
  <si>
    <t>рбн6</t>
  </si>
  <si>
    <t>рбн8</t>
  </si>
  <si>
    <t>рбн10</t>
  </si>
  <si>
    <t>гм200LFткR10</t>
  </si>
  <si>
    <t>гм220LFткR10</t>
  </si>
  <si>
    <t>17-0100</t>
  </si>
  <si>
    <t>вшн1020</t>
  </si>
  <si>
    <t>шп4870</t>
  </si>
  <si>
    <t>шп4870ф</t>
  </si>
  <si>
    <t>шп6360</t>
  </si>
  <si>
    <t>шпн5555</t>
  </si>
  <si>
    <t>шп2925</t>
  </si>
  <si>
    <t>шп3965</t>
  </si>
  <si>
    <t>3,9х6,5</t>
  </si>
  <si>
    <t>шп4265</t>
  </si>
  <si>
    <t>4,2х6,5</t>
  </si>
  <si>
    <t>шп4238</t>
  </si>
  <si>
    <t>шп5580</t>
  </si>
  <si>
    <t>шп6316</t>
  </si>
  <si>
    <t>шп2925ф</t>
  </si>
  <si>
    <t>шп3965ф</t>
  </si>
  <si>
    <t>шп4265ф</t>
  </si>
  <si>
    <t>шп4238ф</t>
  </si>
  <si>
    <t>шп5580ф</t>
  </si>
  <si>
    <t>шп6316ф</t>
  </si>
  <si>
    <t>шп6360ф</t>
  </si>
  <si>
    <t>аг12220</t>
  </si>
  <si>
    <t>аг16200</t>
  </si>
  <si>
    <t>16х400</t>
  </si>
  <si>
    <t>аб10150</t>
  </si>
  <si>
    <t>ако1050</t>
  </si>
  <si>
    <t>тп12</t>
  </si>
  <si>
    <t>1мм/2мм</t>
  </si>
  <si>
    <t>аг16400</t>
  </si>
  <si>
    <t>ск357024</t>
  </si>
  <si>
    <t>ск517024</t>
  </si>
  <si>
    <t>ск707024</t>
  </si>
  <si>
    <t>ск55197024</t>
  </si>
  <si>
    <t>ск55257024</t>
  </si>
  <si>
    <t>ск357024ф</t>
  </si>
  <si>
    <t>ск297024ф</t>
  </si>
  <si>
    <t>ск707024ф</t>
  </si>
  <si>
    <t>ск55197024ф</t>
  </si>
  <si>
    <t>ск55257024ф</t>
  </si>
  <si>
    <t>Заклёпка  с  внутренней  резьбой,  стальная, Цилиндрический борт</t>
  </si>
  <si>
    <t>Заклёпка шестигранная  с  внутренней  резьбой,  стальная, Цилиндрический борт</t>
  </si>
  <si>
    <t xml:space="preserve">          Заклёпка  с  внутренней  резьбой,  стальная, Уменьшенный борт</t>
  </si>
  <si>
    <t xml:space="preserve">          Заклёпка  с  внутренней  резьбой,  стальная, Потайной борт</t>
  </si>
  <si>
    <t xml:space="preserve">гм180ткR10    </t>
  </si>
  <si>
    <t>хдк400</t>
  </si>
  <si>
    <t>ку5035-50</t>
  </si>
  <si>
    <t>кур40200</t>
  </si>
  <si>
    <t>кур5040п</t>
  </si>
  <si>
    <t>кур5050п</t>
  </si>
  <si>
    <t>кур5080</t>
  </si>
  <si>
    <t>кур50100прч</t>
  </si>
  <si>
    <t>кур50200п</t>
  </si>
  <si>
    <t>кур6040п</t>
  </si>
  <si>
    <t>кур6050п</t>
  </si>
  <si>
    <t>кур6080</t>
  </si>
  <si>
    <t>кур60100пр</t>
  </si>
  <si>
    <t>кур60140п</t>
  </si>
  <si>
    <t>кур60200пр</t>
  </si>
  <si>
    <t>кур80200п</t>
  </si>
  <si>
    <t>кур100120п</t>
  </si>
  <si>
    <t>кур100140п</t>
  </si>
  <si>
    <t>кур160100пр</t>
  </si>
  <si>
    <t>кур160200</t>
  </si>
  <si>
    <t>пс12040</t>
  </si>
  <si>
    <t>пс16040</t>
  </si>
  <si>
    <t>пс24040</t>
  </si>
  <si>
    <t>пс26040п</t>
  </si>
  <si>
    <t>пс12050п</t>
  </si>
  <si>
    <t>пс14050п</t>
  </si>
  <si>
    <t>пс16050п</t>
  </si>
  <si>
    <t>пс6080</t>
  </si>
  <si>
    <t>пс10060п</t>
  </si>
  <si>
    <t>пс22080пр</t>
  </si>
  <si>
    <t>пс60080</t>
  </si>
  <si>
    <t>пс260100п</t>
  </si>
  <si>
    <t>пс240120п</t>
  </si>
  <si>
    <t>пс260120п</t>
  </si>
  <si>
    <t>дбл170прч</t>
  </si>
  <si>
    <t>дбп170</t>
  </si>
  <si>
    <t>REHAU150нпмф</t>
  </si>
  <si>
    <t>кр60х27х0,55мф</t>
  </si>
  <si>
    <t>кр60х27х0,8</t>
  </si>
  <si>
    <t>пп055</t>
  </si>
  <si>
    <t>277х27</t>
  </si>
  <si>
    <t>пп055пр</t>
  </si>
  <si>
    <t>пп055мф</t>
  </si>
  <si>
    <t>хг23-28-250</t>
  </si>
  <si>
    <t>хг108-114/100</t>
  </si>
  <si>
    <t>Болт оц. U-образный UBZ 1 1/2 M8 малая фасовка</t>
  </si>
  <si>
    <t xml:space="preserve">Болт оц. U-образный UBZ 1 1/2 M8 </t>
  </si>
  <si>
    <t>MPN-RC1 1/2М8DGR31-100</t>
  </si>
  <si>
    <t xml:space="preserve">Трубный хомут DGR с гайкой 1 1/2" (44-50)М8 </t>
  </si>
  <si>
    <t>MPN-RC1 1/4М8DGR31-100</t>
  </si>
  <si>
    <t xml:space="preserve">Трубный хомут DGR с гайкой 1 1/4" (38-44)М8 </t>
  </si>
  <si>
    <t>MPN-RC1М8DGR31-100</t>
  </si>
  <si>
    <t xml:space="preserve">Трубный хомут DGR с гайкой 1" (31-36)М8 </t>
  </si>
  <si>
    <t>MPN-RC1/2М8DGR31-50</t>
  </si>
  <si>
    <t xml:space="preserve">Трубный хомут DGR с гайкой 1/2" (20-24)М8 </t>
  </si>
  <si>
    <t>MPN-RC1/4М8DGR41-50</t>
  </si>
  <si>
    <t xml:space="preserve">Трубный хомут DGR с гайкой 1/4" (12-15)М8 </t>
  </si>
  <si>
    <t>MPN-RC2 1/2М10DGR51-25</t>
  </si>
  <si>
    <t xml:space="preserve">Трубный хомут DGR с гайкой 2 1/2" (74-80)М10 </t>
  </si>
  <si>
    <t>MPN-RC2М8DGR31-50</t>
  </si>
  <si>
    <t xml:space="preserve">Трубный хомут DGR с гайкой 2" (59-65)М8 </t>
  </si>
  <si>
    <t>MPN-RC3М10DGR51-25</t>
  </si>
  <si>
    <t xml:space="preserve">Трубный хомут DGR с гайкой 3 (≈83-93)М10 </t>
  </si>
  <si>
    <t>MPN-RC3/4М8DGR31-40</t>
  </si>
  <si>
    <t xml:space="preserve">Трубный хомут DGR с гайкой 3/4" (23-28)М8 </t>
  </si>
  <si>
    <t>MPN-RC3/8М8DGR31-50</t>
  </si>
  <si>
    <t xml:space="preserve">Трубный хомут DGR с гайкой 3/8" (15-19)М8 </t>
  </si>
  <si>
    <t>MPN-RC4М10DGR51-20</t>
  </si>
  <si>
    <t xml:space="preserve">Трубный хомут DGR с гайкой 4" (108-118)М10 </t>
  </si>
  <si>
    <t>MPN-RC5M10DGR51-10</t>
  </si>
  <si>
    <t xml:space="preserve">Трубный хомут DGR с гайкой 5" (≈132-143) М10 </t>
  </si>
  <si>
    <t>MPN-RC6M10DGR51-10</t>
  </si>
  <si>
    <t xml:space="preserve">Трубный хомут DGR с гайкой 6" (≈159-165) М10 </t>
  </si>
  <si>
    <t>MPN-RC198-202М10DGR51-10</t>
  </si>
  <si>
    <t xml:space="preserve">Трубный хомут DGR с гайкой  7 1/2 (≈198-202) М10 КБФ </t>
  </si>
  <si>
    <t>MPN-RC8М10DGR51-10</t>
  </si>
  <si>
    <t xml:space="preserve">Трубный хомут DGR с гайкой 8" (216-225)М10 </t>
  </si>
  <si>
    <t>Трубный хомут DGR с гайкой 3 (≈83-93)М10  Малая фасовка</t>
  </si>
  <si>
    <t>Трубный хомут DGR с гайкой  7 1/2 (≈198-202) М10  Малая фасовка</t>
  </si>
  <si>
    <t>TR110-114PAK41</t>
  </si>
  <si>
    <t xml:space="preserve">Хомут трубный высокой нагрузки  Т 4 1/2 ≈125-133 М12 </t>
  </si>
  <si>
    <t xml:space="preserve">Хомут трубный высокой нагрузки  Т 4 1/2 ≈125-133 М16 </t>
  </si>
  <si>
    <t>MP-HI48-53 М8/М10DGPC51B</t>
  </si>
  <si>
    <t xml:space="preserve">Трубный хомут DGP 1 1/2" (48-53) M8/М10 </t>
  </si>
  <si>
    <t>MP-HI40-46 М8/М10DGPC51B</t>
  </si>
  <si>
    <t xml:space="preserve">Трубный хомут DGP 1 1/4" (40-46) M8/М10 </t>
  </si>
  <si>
    <t>MP-HI54-59 М8/М10DGPC51B</t>
  </si>
  <si>
    <t xml:space="preserve">Трубный хомут DGP 1 3/4"  (≈54-59) M8/М10 </t>
  </si>
  <si>
    <t>MP-HI31-36 М8/М10DGPC51B</t>
  </si>
  <si>
    <t xml:space="preserve">Трубный хомут DGP 1" (31-36) M8/М10 </t>
  </si>
  <si>
    <t>MP-HI20-23 М8/М10DGPC51B</t>
  </si>
  <si>
    <t xml:space="preserve">Трубный хомут DGP 1/2" (20-23) M8/М10 </t>
  </si>
  <si>
    <t>MP-HI12-16 М8/М10DGPC51B</t>
  </si>
  <si>
    <t xml:space="preserve">Трубный хомут  DGP  1/4 (≈12-16) M8/М10 </t>
  </si>
  <si>
    <t>MP-HI72-83 М8/М10DGPC51B</t>
  </si>
  <si>
    <t xml:space="preserve">Трубный хомут DGP 2 1/2" (72-83) M8/М10 </t>
  </si>
  <si>
    <t>MP-HI60-64 М8/М10DGPC51B</t>
  </si>
  <si>
    <t xml:space="preserve">Трубный хомут DGP 2" (60-64) M8/М10 </t>
  </si>
  <si>
    <t>MP-HI87-92 М8/М10DGPC51B</t>
  </si>
  <si>
    <t xml:space="preserve">Трубный хомут DGP 3" (87-92) M8/М10 </t>
  </si>
  <si>
    <t>MP-HI26-30 М8/М10DGPC51B</t>
  </si>
  <si>
    <t xml:space="preserve">Трубный хомут DGP 3/4" (26-30) M8/М10 </t>
  </si>
  <si>
    <t>MP-HI15-19 М8/М10DGPC51B</t>
  </si>
  <si>
    <t xml:space="preserve">Трубный хомут DGP 3/8" (15-19) M8/М10 </t>
  </si>
  <si>
    <t>MP-HI102-116М8/М10DGPC51B</t>
  </si>
  <si>
    <t xml:space="preserve">Трубный хомут DGP 4" (102-116) M8/М10 </t>
  </si>
  <si>
    <t>MP-HI124-130М8/М10DGPC51B</t>
  </si>
  <si>
    <t xml:space="preserve">Трубный хомут DGP 4 1/2 "(≈124-130) M8/М10 </t>
  </si>
  <si>
    <t>MP-HI132-141М8/М10DGPC51B</t>
  </si>
  <si>
    <t xml:space="preserve">Трубный хомут DGP 5" (132-141) M8/М10 </t>
  </si>
  <si>
    <t>MP-HI159-168М8/М10DGPC51B</t>
  </si>
  <si>
    <t xml:space="preserve">Трубный хомут DGP 6" (159-168) M8/М10 </t>
  </si>
  <si>
    <t>Трубный хомут DGP 4 1/2 "(≈124-130) M8/М10  Малая фасовка</t>
  </si>
  <si>
    <t>H15-24-9A51-50</t>
  </si>
  <si>
    <t>Хомут АБА  77-95/12 (1шт)</t>
  </si>
  <si>
    <t>H16-27-9L42</t>
  </si>
  <si>
    <t xml:space="preserve">Хомут Либро МХ  16-27/9 W4 </t>
  </si>
  <si>
    <t>H32-50-9L42</t>
  </si>
  <si>
    <t xml:space="preserve">Хомут Либро МХ  32-50/9 W4 </t>
  </si>
  <si>
    <t>Н250-270ЕСО42</t>
  </si>
  <si>
    <t>Н300-320ЕСО42</t>
  </si>
  <si>
    <t>гм160LFткR7</t>
  </si>
  <si>
    <t>41-6-025-70</t>
  </si>
  <si>
    <t>6/250/60 мм</t>
  </si>
  <si>
    <t xml:space="preserve">  DIN 7976 , Шуруп с шестигранной головой, нержавеющая сталь А2  </t>
  </si>
  <si>
    <t>шшн3516</t>
  </si>
  <si>
    <t>шшн3519</t>
  </si>
  <si>
    <t>шшн3525</t>
  </si>
  <si>
    <t>шшн3916</t>
  </si>
  <si>
    <t>шшн3922</t>
  </si>
  <si>
    <t>шшн4213</t>
  </si>
  <si>
    <t>шшн4219</t>
  </si>
  <si>
    <t>шшн4822</t>
  </si>
  <si>
    <t>шшн4832</t>
  </si>
  <si>
    <t>шшн5519</t>
  </si>
  <si>
    <t>шшн5525</t>
  </si>
  <si>
    <t>шшн5532</t>
  </si>
  <si>
    <t>шшн5538</t>
  </si>
  <si>
    <t>шшн5550</t>
  </si>
  <si>
    <t>шшн5560</t>
  </si>
  <si>
    <t>шшн5570</t>
  </si>
  <si>
    <t>шшн6325</t>
  </si>
  <si>
    <t>шшн6338</t>
  </si>
  <si>
    <t>шшн6380</t>
  </si>
  <si>
    <t>шшн6390</t>
  </si>
  <si>
    <t>пнв16/10</t>
  </si>
  <si>
    <t>пп07мф</t>
  </si>
  <si>
    <t>H100-120-9N51</t>
  </si>
  <si>
    <t>кур4020</t>
  </si>
  <si>
    <t>Цена за 1 шт в руб</t>
  </si>
  <si>
    <t>пп055прч200</t>
  </si>
  <si>
    <t>пп08пр</t>
  </si>
  <si>
    <t>пп09275</t>
  </si>
  <si>
    <t>275х27</t>
  </si>
  <si>
    <t>го27</t>
  </si>
  <si>
    <t>м 27</t>
  </si>
  <si>
    <t>го42</t>
  </si>
  <si>
    <t>м 42</t>
  </si>
  <si>
    <t>м 22</t>
  </si>
  <si>
    <t>го22</t>
  </si>
  <si>
    <t xml:space="preserve">                      большая  фасовка</t>
  </si>
  <si>
    <t>бп8110</t>
  </si>
  <si>
    <t>20х65</t>
  </si>
  <si>
    <t>дин931ц8.8-855</t>
  </si>
  <si>
    <t>дин931ц8.8-865</t>
  </si>
  <si>
    <t>дин931ц8.8-1645</t>
  </si>
  <si>
    <t>дин931ц8.8-2065</t>
  </si>
  <si>
    <t>трн6</t>
  </si>
  <si>
    <t>трн8</t>
  </si>
  <si>
    <t>Химический анкер  IRFIX  300 ml,</t>
  </si>
  <si>
    <t>IRFIX 300мл</t>
  </si>
  <si>
    <t xml:space="preserve">Химический анкер  IRFIX  PRO-2000, 300 ml, </t>
  </si>
  <si>
    <t>винилэстерной смола, для любых оснований +2 насадки (шт.)</t>
  </si>
  <si>
    <t>PRO-2000 300мл</t>
  </si>
  <si>
    <t xml:space="preserve">Химический анкер  IRFIX Arctic (Зимний) </t>
  </si>
  <si>
    <t>эпокси-акрилат, универсальный + 2 насадки 300 ml</t>
  </si>
  <si>
    <t>Arctic 300мл</t>
  </si>
  <si>
    <t>Химический анкер  JETFIX 300 ml,)</t>
  </si>
  <si>
    <t>полиэфирная смола, для любых оснований,универ.серый + 2 насадки (шт)</t>
  </si>
  <si>
    <t>JETFIX 300мл</t>
  </si>
  <si>
    <t>1 шт (гр)</t>
  </si>
  <si>
    <t>1 упак (гр)</t>
  </si>
  <si>
    <t>сг1250мф</t>
  </si>
  <si>
    <t>сг1280мф</t>
  </si>
  <si>
    <t>сг1685мф</t>
  </si>
  <si>
    <t>сг16130мф</t>
  </si>
  <si>
    <t>сг2085/50мф</t>
  </si>
  <si>
    <t>полиэфирная смола,для любых оснований,универ.серый +2 насадки(шт)</t>
  </si>
  <si>
    <t>ск48197024</t>
  </si>
  <si>
    <t>ск48197024ф</t>
  </si>
  <si>
    <t>ск511014к</t>
  </si>
  <si>
    <t>ск511015к</t>
  </si>
  <si>
    <t>ск511018к</t>
  </si>
  <si>
    <t>ск513003к</t>
  </si>
  <si>
    <t>ск513009к</t>
  </si>
  <si>
    <t>ск513011к</t>
  </si>
  <si>
    <t>ск515002к</t>
  </si>
  <si>
    <t>ск515021к</t>
  </si>
  <si>
    <t>ск516002к</t>
  </si>
  <si>
    <t>ск518019к</t>
  </si>
  <si>
    <t>ск701014к</t>
  </si>
  <si>
    <t>ск701015к</t>
  </si>
  <si>
    <t>ск701018к</t>
  </si>
  <si>
    <t>ск703003к</t>
  </si>
  <si>
    <t>ск703009к</t>
  </si>
  <si>
    <t>ск703011к</t>
  </si>
  <si>
    <t>ск705002к</t>
  </si>
  <si>
    <t>ск705005к</t>
  </si>
  <si>
    <t>ск705021к</t>
  </si>
  <si>
    <t>ск706002к</t>
  </si>
  <si>
    <t>ск707004к</t>
  </si>
  <si>
    <t>ск708019к</t>
  </si>
  <si>
    <t>ск709003к</t>
  </si>
  <si>
    <t>ск48191015к</t>
  </si>
  <si>
    <t>ск48191018к</t>
  </si>
  <si>
    <t>ск48193003к</t>
  </si>
  <si>
    <t>ск48193009к</t>
  </si>
  <si>
    <t>ск48193011к</t>
  </si>
  <si>
    <t>ск48195002к</t>
  </si>
  <si>
    <t>ск48195021к</t>
  </si>
  <si>
    <t>ск48196002к</t>
  </si>
  <si>
    <t>ск48197024к</t>
  </si>
  <si>
    <t>ск48198019к</t>
  </si>
  <si>
    <t>ск55191018к</t>
  </si>
  <si>
    <t>ск55193009к</t>
  </si>
  <si>
    <t>ск55251015к</t>
  </si>
  <si>
    <t>ск55251018к</t>
  </si>
  <si>
    <t>ск55253003к</t>
  </si>
  <si>
    <t>ск55253009к</t>
  </si>
  <si>
    <t>ск55253011к</t>
  </si>
  <si>
    <t>ск55255002к</t>
  </si>
  <si>
    <t>ск55255021к</t>
  </si>
  <si>
    <t>ск55256002к</t>
  </si>
  <si>
    <t>ск511014кф</t>
  </si>
  <si>
    <t>ск511015кф</t>
  </si>
  <si>
    <t>ск511018кф</t>
  </si>
  <si>
    <t>ск513003кф</t>
  </si>
  <si>
    <t>ск513009кф</t>
  </si>
  <si>
    <t>ск513011кф</t>
  </si>
  <si>
    <t>ск515002кф</t>
  </si>
  <si>
    <t>ск515021кф</t>
  </si>
  <si>
    <t>ск516002кф</t>
  </si>
  <si>
    <t>ск518019кф</t>
  </si>
  <si>
    <t>ск701014кф</t>
  </si>
  <si>
    <t>ск701015кф</t>
  </si>
  <si>
    <t>ск701018кф</t>
  </si>
  <si>
    <t>ск703003кф</t>
  </si>
  <si>
    <t>ск703009кф</t>
  </si>
  <si>
    <t>ск703011кф</t>
  </si>
  <si>
    <t>ск705002кф</t>
  </si>
  <si>
    <t>ск705005кф</t>
  </si>
  <si>
    <t>ск705021кф</t>
  </si>
  <si>
    <t>ск706002кф</t>
  </si>
  <si>
    <t>ск707004кф</t>
  </si>
  <si>
    <t>ск708019кф</t>
  </si>
  <si>
    <t>ск709003кф</t>
  </si>
  <si>
    <t>ск48191015кф</t>
  </si>
  <si>
    <t>ск48191018кф</t>
  </si>
  <si>
    <t>ск48193003кф</t>
  </si>
  <si>
    <t>ск48193009кф</t>
  </si>
  <si>
    <t>ск48193011кф</t>
  </si>
  <si>
    <t>ск48195002кф</t>
  </si>
  <si>
    <t>ск48195021кф</t>
  </si>
  <si>
    <t>ск48196002кф</t>
  </si>
  <si>
    <t>ск48197024кф</t>
  </si>
  <si>
    <t>ск48198019кф</t>
  </si>
  <si>
    <t>ск55191018кф</t>
  </si>
  <si>
    <t>ск55193009кф</t>
  </si>
  <si>
    <t>ск55251015кф</t>
  </si>
  <si>
    <t>ск55251018кф</t>
  </si>
  <si>
    <t>ск55253003кф</t>
  </si>
  <si>
    <t>ск55253009кф</t>
  </si>
  <si>
    <t>ск55253011кф</t>
  </si>
  <si>
    <t>ск55255002кф</t>
  </si>
  <si>
    <t>ск55255021кф</t>
  </si>
  <si>
    <t>ск55256002кф</t>
  </si>
  <si>
    <t>Предоставляем скидки</t>
  </si>
  <si>
    <t>от  10 000 рублей</t>
  </si>
  <si>
    <t>от  25 000 рублей</t>
  </si>
  <si>
    <t>ак685</t>
  </si>
  <si>
    <t>ак870</t>
  </si>
  <si>
    <t>ак10110</t>
  </si>
  <si>
    <t>ак1280</t>
  </si>
  <si>
    <t>ак12140</t>
  </si>
  <si>
    <t>ак12160</t>
  </si>
  <si>
    <t>ак12180</t>
  </si>
  <si>
    <t>ак12200</t>
  </si>
  <si>
    <t>ак16150</t>
  </si>
  <si>
    <t>ак20250</t>
  </si>
  <si>
    <t>ак24200</t>
  </si>
  <si>
    <t>24х250</t>
  </si>
  <si>
    <t>ак685мф</t>
  </si>
  <si>
    <t>ак870мф</t>
  </si>
  <si>
    <t>ак10110мф</t>
  </si>
  <si>
    <t>ак1280мф</t>
  </si>
  <si>
    <t>ак12140мф</t>
  </si>
  <si>
    <t>ак12160мф</t>
  </si>
  <si>
    <t>ак12180мф</t>
  </si>
  <si>
    <t>ак12200мф</t>
  </si>
  <si>
    <t>ак16150мф</t>
  </si>
  <si>
    <t>ак20250мф</t>
  </si>
  <si>
    <t>ак24200мф</t>
  </si>
  <si>
    <t>аб16180</t>
  </si>
  <si>
    <t>аб16200</t>
  </si>
  <si>
    <t>аб20250</t>
  </si>
  <si>
    <t>аб20300</t>
  </si>
  <si>
    <t>аб16180мф</t>
  </si>
  <si>
    <t>аб16200мф</t>
  </si>
  <si>
    <t>аб20250мф</t>
  </si>
  <si>
    <t>аб20300мф</t>
  </si>
  <si>
    <t>акт660</t>
  </si>
  <si>
    <t>акт660мф</t>
  </si>
  <si>
    <t>лтп10100</t>
  </si>
  <si>
    <t>лтп10150</t>
  </si>
  <si>
    <t>лтп10250</t>
  </si>
  <si>
    <t>лтп12300</t>
  </si>
  <si>
    <t>лтп12350</t>
  </si>
  <si>
    <t>лтп16300</t>
  </si>
  <si>
    <t>лтп20300</t>
  </si>
  <si>
    <t>лтп20400</t>
  </si>
  <si>
    <t>лтп25300</t>
  </si>
  <si>
    <t>25х300</t>
  </si>
  <si>
    <t>лтп30300</t>
  </si>
  <si>
    <t>30х300</t>
  </si>
  <si>
    <t>лтп30400</t>
  </si>
  <si>
    <t>30х400</t>
  </si>
  <si>
    <t>лтп10100мф</t>
  </si>
  <si>
    <t>лтп10150мф</t>
  </si>
  <si>
    <t>лтп10250мф</t>
  </si>
  <si>
    <t>лтп12300мф</t>
  </si>
  <si>
    <t>лтп12350мф</t>
  </si>
  <si>
    <t>лтп16300мф</t>
  </si>
  <si>
    <t>лтп20300мф</t>
  </si>
  <si>
    <t>лтп20400мф</t>
  </si>
  <si>
    <t>лтп25300мф</t>
  </si>
  <si>
    <t>лтп30300мф</t>
  </si>
  <si>
    <t>лтп30400мф</t>
  </si>
  <si>
    <t>г1270</t>
  </si>
  <si>
    <t>г12100</t>
  </si>
  <si>
    <t>г1270мф</t>
  </si>
  <si>
    <t>г12100мф</t>
  </si>
  <si>
    <t>6,3х64</t>
  </si>
  <si>
    <t>6,3х76</t>
  </si>
  <si>
    <t>скд6338к</t>
  </si>
  <si>
    <t>скд6351к</t>
  </si>
  <si>
    <t>скд6364к</t>
  </si>
  <si>
    <t>скд6376к</t>
  </si>
  <si>
    <t>скд6338кф</t>
  </si>
  <si>
    <t>скд6351кф</t>
  </si>
  <si>
    <t>скд6364кф</t>
  </si>
  <si>
    <t>скд6376кф</t>
  </si>
  <si>
    <t>го3</t>
  </si>
  <si>
    <t>го3ф</t>
  </si>
  <si>
    <t>шо22</t>
  </si>
  <si>
    <t>шо22ф</t>
  </si>
  <si>
    <t>шу22</t>
  </si>
  <si>
    <t>шу22ф</t>
  </si>
  <si>
    <t>6x90</t>
  </si>
  <si>
    <t>6x120</t>
  </si>
  <si>
    <t>вм680</t>
  </si>
  <si>
    <t>вм690</t>
  </si>
  <si>
    <t>вм6100</t>
  </si>
  <si>
    <t>вм6120</t>
  </si>
  <si>
    <t>вм680ф</t>
  </si>
  <si>
    <t>вм690ф</t>
  </si>
  <si>
    <t>вм6100ф</t>
  </si>
  <si>
    <t>вм6120ф</t>
  </si>
  <si>
    <t>ак24260</t>
  </si>
  <si>
    <t>ак24260мф</t>
  </si>
  <si>
    <t>кр60x27x0,7п</t>
  </si>
  <si>
    <t>Цена за упаковку  в рублях</t>
  </si>
  <si>
    <t>кур40140</t>
  </si>
  <si>
    <t>кур4040</t>
  </si>
  <si>
    <t>кур4040пр-50</t>
  </si>
  <si>
    <t>кур4050</t>
  </si>
  <si>
    <t>кур40120</t>
  </si>
  <si>
    <t>кур8050</t>
  </si>
  <si>
    <t>кур100100пр-25</t>
  </si>
  <si>
    <t>кур100160п</t>
  </si>
  <si>
    <t>кур10050</t>
  </si>
  <si>
    <t>Цена  за упаковку  в рублях</t>
  </si>
  <si>
    <t>ха410зим</t>
  </si>
  <si>
    <t>сг2085/50</t>
  </si>
  <si>
    <t>Цена  за упаковку в рублях</t>
  </si>
  <si>
    <t>куу50-100</t>
  </si>
  <si>
    <t>куу70-50</t>
  </si>
  <si>
    <t>куу70-25</t>
  </si>
  <si>
    <t>куу9040-25</t>
  </si>
  <si>
    <t>Цена  за  упаковку  в рублях</t>
  </si>
  <si>
    <t>кус50</t>
  </si>
  <si>
    <t>кус105</t>
  </si>
  <si>
    <t>кул8080</t>
  </si>
  <si>
    <t>Цена  за  упаковку в рублях</t>
  </si>
  <si>
    <t>дбл190-25</t>
  </si>
  <si>
    <t>куу105-25</t>
  </si>
  <si>
    <t>ус175-25</t>
  </si>
  <si>
    <t>Цена за 1 шт в рублях</t>
  </si>
  <si>
    <t>41-9-022</t>
  </si>
  <si>
    <t>10/220/70 мм</t>
  </si>
  <si>
    <t>41-9-220-80</t>
  </si>
  <si>
    <t>10/220/80 мм</t>
  </si>
  <si>
    <t>ск4829т</t>
  </si>
  <si>
    <t>ск4835т</t>
  </si>
  <si>
    <t>уменьшенное сверло, оцинкованный Марка - Kn     (Тайвань)</t>
  </si>
  <si>
    <t>ск4829тф</t>
  </si>
  <si>
    <t>ск4835тф</t>
  </si>
  <si>
    <t>шк48к</t>
  </si>
  <si>
    <t>шк55к</t>
  </si>
  <si>
    <t>шк5516к</t>
  </si>
  <si>
    <t>шк63к</t>
  </si>
  <si>
    <t>шк6319к</t>
  </si>
  <si>
    <t>шк48кф</t>
  </si>
  <si>
    <t>шк55кф</t>
  </si>
  <si>
    <t>шк5516кф</t>
  </si>
  <si>
    <t>шк63кф</t>
  </si>
  <si>
    <t>шк6319кф</t>
  </si>
  <si>
    <t>шк48кмф</t>
  </si>
  <si>
    <t>шк55кмф</t>
  </si>
  <si>
    <t>шк5516кмф</t>
  </si>
  <si>
    <t>шк63кмф</t>
  </si>
  <si>
    <t>шк6319кмф</t>
  </si>
  <si>
    <t>шк725ч</t>
  </si>
  <si>
    <t>шк725с</t>
  </si>
  <si>
    <t>шк725п</t>
  </si>
  <si>
    <t>7х25</t>
  </si>
  <si>
    <t xml:space="preserve">         Чёрная, Серая, Прозрачная</t>
  </si>
  <si>
    <t>шк29к</t>
  </si>
  <si>
    <t>шк29кф</t>
  </si>
  <si>
    <t>дм3730</t>
  </si>
  <si>
    <t>3,7х30</t>
  </si>
  <si>
    <t>6,5х18</t>
  </si>
  <si>
    <t>аг6518</t>
  </si>
  <si>
    <t>12Х32 "А"</t>
  </si>
  <si>
    <t>ск4825пт1пр</t>
  </si>
  <si>
    <t>м4х0,7х11,7</t>
  </si>
  <si>
    <t>зрц3</t>
  </si>
  <si>
    <t>зрц12</t>
  </si>
  <si>
    <t>м12х1,75х22</t>
  </si>
  <si>
    <t>дин931ц8.8-690</t>
  </si>
  <si>
    <t>бпн12160</t>
  </si>
  <si>
    <t>бпн2050</t>
  </si>
  <si>
    <t>шун3</t>
  </si>
  <si>
    <t>шрн5</t>
  </si>
  <si>
    <t>шрн22</t>
  </si>
  <si>
    <t>шрн30</t>
  </si>
  <si>
    <t>шпн4813</t>
  </si>
  <si>
    <t>шшн6319</t>
  </si>
  <si>
    <t>за6</t>
  </si>
  <si>
    <t>кра2</t>
  </si>
  <si>
    <t>2 т</t>
  </si>
  <si>
    <t>кра3</t>
  </si>
  <si>
    <t>кра1,5</t>
  </si>
  <si>
    <t>1,5 т</t>
  </si>
  <si>
    <t>шрн222</t>
  </si>
  <si>
    <t>H08-12-9KL22-100</t>
  </si>
  <si>
    <t>H08-12-9KL22- W2-100</t>
  </si>
  <si>
    <t>H10-16-9KL22-100</t>
  </si>
  <si>
    <t>H12-20-9KL22-100</t>
  </si>
  <si>
    <t>H12-20-9KL22-W2-100</t>
  </si>
  <si>
    <t>H12-22-9KL22-100</t>
  </si>
  <si>
    <t>H16-25-9KL22-100</t>
  </si>
  <si>
    <t>H16-27-9KL22-100</t>
  </si>
  <si>
    <t>H20-32-9KL22-50</t>
  </si>
  <si>
    <t>H25-40-9KL22-50</t>
  </si>
  <si>
    <t>H30-45-9KL22-50</t>
  </si>
  <si>
    <t>H32-50-9KL22-50</t>
  </si>
  <si>
    <t>H40-60-9KL22-50</t>
  </si>
  <si>
    <t>H50-70-9KL22-50</t>
  </si>
  <si>
    <t>H50-70-9KL22-W2-50</t>
  </si>
  <si>
    <t xml:space="preserve"> Хомут 08-12 с ключом (100шт)</t>
  </si>
  <si>
    <t xml:space="preserve"> Хомут 08-12 с ключом W2  (100шт)</t>
  </si>
  <si>
    <t xml:space="preserve"> Хомут 10-16 с ключом (100шт)</t>
  </si>
  <si>
    <t xml:space="preserve"> Хомут 12-20 с ключом (100шт)</t>
  </si>
  <si>
    <t xml:space="preserve"> Хомут 12-20 с ключом W2 (100шт)</t>
  </si>
  <si>
    <t xml:space="preserve"> Хомут 12-22 с ключом (100шт)</t>
  </si>
  <si>
    <t xml:space="preserve">  Хомут 16-25 с ключом (100шт)</t>
  </si>
  <si>
    <t xml:space="preserve"> Хомут 16-27 с ключом (100шт)</t>
  </si>
  <si>
    <t xml:space="preserve"> Хомут 20-32 с ключом (50шт)</t>
  </si>
  <si>
    <t xml:space="preserve">  Хомут 25-40 с ключом (50шт)</t>
  </si>
  <si>
    <t xml:space="preserve"> Хомут 30-45 с ключом (50шт)</t>
  </si>
  <si>
    <t xml:space="preserve"> Хомут 32-50 с ключом (50шт)</t>
  </si>
  <si>
    <t>Хомут 40-60 с ключом (50шт)</t>
  </si>
  <si>
    <t xml:space="preserve"> Хомут 50-70 с ключом (50шт)</t>
  </si>
  <si>
    <t>Хомут 50-70 с ключом W2 (50шт)</t>
  </si>
  <si>
    <t>пс1401200-5</t>
  </si>
  <si>
    <t>пс1401250п</t>
  </si>
  <si>
    <t>пс2080п</t>
  </si>
  <si>
    <t>пс200200</t>
  </si>
  <si>
    <t>пс24050п</t>
  </si>
  <si>
    <t>пшоч13мф</t>
  </si>
  <si>
    <t>пшоч14мф</t>
  </si>
  <si>
    <t>пшоч16мф</t>
  </si>
  <si>
    <t>пшоч19мф</t>
  </si>
  <si>
    <t>пшоч25мф</t>
  </si>
  <si>
    <t>пшоч32мф</t>
  </si>
  <si>
    <t>пшоч41мф</t>
  </si>
  <si>
    <t>пшоч51мф</t>
  </si>
  <si>
    <t>пшоч76мф</t>
  </si>
  <si>
    <t>пшсч16мф</t>
  </si>
  <si>
    <t>пшсч19мф</t>
  </si>
  <si>
    <t>пшсч25мф</t>
  </si>
  <si>
    <t>кчо95мф</t>
  </si>
  <si>
    <t>кчо11мф</t>
  </si>
  <si>
    <t>кцо95мф</t>
  </si>
  <si>
    <t>кцо11мф</t>
  </si>
  <si>
    <t>кчс95мф</t>
  </si>
  <si>
    <t>кчс1135мф</t>
  </si>
  <si>
    <t>кцс95мф</t>
  </si>
  <si>
    <t>кцс1135мф</t>
  </si>
  <si>
    <t>спч25мф</t>
  </si>
  <si>
    <t>спч32мф</t>
  </si>
  <si>
    <t>спч35мф</t>
  </si>
  <si>
    <t>спч41мф</t>
  </si>
  <si>
    <t>спч60мф</t>
  </si>
  <si>
    <t>спч66мф</t>
  </si>
  <si>
    <t>спч75мф</t>
  </si>
  <si>
    <t>спц25мф</t>
  </si>
  <si>
    <t>спц35мф</t>
  </si>
  <si>
    <t>спц32мф</t>
  </si>
  <si>
    <t>спц41мф</t>
  </si>
  <si>
    <t>спц45мф</t>
  </si>
  <si>
    <t>спц50мф</t>
  </si>
  <si>
    <t>спц60мф</t>
  </si>
  <si>
    <t>спц66мф</t>
  </si>
  <si>
    <t>спц75мф</t>
  </si>
  <si>
    <t>шп2965мф</t>
  </si>
  <si>
    <t>шп2995мф</t>
  </si>
  <si>
    <t>шп2913мф</t>
  </si>
  <si>
    <t>шп2916мф</t>
  </si>
  <si>
    <t>шп2919мф</t>
  </si>
  <si>
    <t>шп2925мф</t>
  </si>
  <si>
    <t>шп3565мф</t>
  </si>
  <si>
    <t>шп3595мф</t>
  </si>
  <si>
    <t>шп3513мф</t>
  </si>
  <si>
    <t>шп3516мф</t>
  </si>
  <si>
    <t>шп3519мф</t>
  </si>
  <si>
    <t>шп3525мф</t>
  </si>
  <si>
    <t>шп3532мф</t>
  </si>
  <si>
    <t>шп3538мф</t>
  </si>
  <si>
    <t>шп3545мф</t>
  </si>
  <si>
    <t>шп3965мф</t>
  </si>
  <si>
    <t>шп3995мф</t>
  </si>
  <si>
    <t>шп3913мф</t>
  </si>
  <si>
    <t>шп3916мф</t>
  </si>
  <si>
    <t>шп3919мф</t>
  </si>
  <si>
    <t>шп3925мф</t>
  </si>
  <si>
    <t>шп3932мф</t>
  </si>
  <si>
    <t>шп4265мф</t>
  </si>
  <si>
    <t>шп4295мф</t>
  </si>
  <si>
    <t>шп4213мф</t>
  </si>
  <si>
    <t>шп4216мф</t>
  </si>
  <si>
    <t>шп4219мф</t>
  </si>
  <si>
    <t>шп4225мф</t>
  </si>
  <si>
    <t>шп4232мф</t>
  </si>
  <si>
    <t>шп4238мф</t>
  </si>
  <si>
    <t>шп4241мф</t>
  </si>
  <si>
    <t>шп4251мф</t>
  </si>
  <si>
    <t>шп4270мф</t>
  </si>
  <si>
    <t>шп4895мф</t>
  </si>
  <si>
    <t>шп4813мф</t>
  </si>
  <si>
    <t>шп4816мф</t>
  </si>
  <si>
    <t>шп4819мф</t>
  </si>
  <si>
    <t>шп4822мф</t>
  </si>
  <si>
    <t>шп4825мф</t>
  </si>
  <si>
    <t>шп4832мф</t>
  </si>
  <si>
    <t>шп4838мф</t>
  </si>
  <si>
    <t>шп4845мф</t>
  </si>
  <si>
    <t>шп4850мф</t>
  </si>
  <si>
    <t>шп4860мф</t>
  </si>
  <si>
    <t>шп4870мф</t>
  </si>
  <si>
    <t>шп5513мф</t>
  </si>
  <si>
    <t>шп5516мф</t>
  </si>
  <si>
    <t>шп5519мф</t>
  </si>
  <si>
    <t>шп5522мф</t>
  </si>
  <si>
    <t>шп5525мф</t>
  </si>
  <si>
    <t>шп5532мф</t>
  </si>
  <si>
    <t>шп5538мф</t>
  </si>
  <si>
    <t>шп5545мф</t>
  </si>
  <si>
    <t>шп5550мф</t>
  </si>
  <si>
    <t>шп5560мф</t>
  </si>
  <si>
    <t>шп5570мф</t>
  </si>
  <si>
    <t>шп5580мф</t>
  </si>
  <si>
    <t>шп6316мф</t>
  </si>
  <si>
    <t>шп6319мф</t>
  </si>
  <si>
    <t>шп6325мф</t>
  </si>
  <si>
    <t>шп6332мф</t>
  </si>
  <si>
    <t>шп6338мф</t>
  </si>
  <si>
    <t>шп6345мф</t>
  </si>
  <si>
    <t>шп6350мф</t>
  </si>
  <si>
    <t>шп6360мф</t>
  </si>
  <si>
    <t>шп6370мф</t>
  </si>
  <si>
    <t>шп6380мф</t>
  </si>
  <si>
    <t>шп63100мф</t>
  </si>
  <si>
    <t>шш4813мф</t>
  </si>
  <si>
    <t>шш5519мф</t>
  </si>
  <si>
    <t>шш5525мф</t>
  </si>
  <si>
    <t>шш5532мф</t>
  </si>
  <si>
    <t>шш5538мф</t>
  </si>
  <si>
    <t>шш5545мф</t>
  </si>
  <si>
    <t>шш5550мф</t>
  </si>
  <si>
    <t>шш5560мф</t>
  </si>
  <si>
    <t>за246мф</t>
  </si>
  <si>
    <t>за248мф</t>
  </si>
  <si>
    <t>за2410мф</t>
  </si>
  <si>
    <t>за2412мф</t>
  </si>
  <si>
    <t>за326мф</t>
  </si>
  <si>
    <t>за328мф</t>
  </si>
  <si>
    <t>за3210мф</t>
  </si>
  <si>
    <t>за3212мф</t>
  </si>
  <si>
    <t>за3214мф</t>
  </si>
  <si>
    <t>за3216мф</t>
  </si>
  <si>
    <t>за3218мф</t>
  </si>
  <si>
    <t>за3221мф</t>
  </si>
  <si>
    <t>за3225мф</t>
  </si>
  <si>
    <t>за46мф</t>
  </si>
  <si>
    <t>за48мф</t>
  </si>
  <si>
    <t>за410мф</t>
  </si>
  <si>
    <t>за412мф</t>
  </si>
  <si>
    <t>за414мф</t>
  </si>
  <si>
    <t>за416мф</t>
  </si>
  <si>
    <t>за418мф</t>
  </si>
  <si>
    <t>за421мф</t>
  </si>
  <si>
    <t>за425мф</t>
  </si>
  <si>
    <t>за486мф</t>
  </si>
  <si>
    <t>за488мф</t>
  </si>
  <si>
    <t>за4810мф</t>
  </si>
  <si>
    <t>за4812мф</t>
  </si>
  <si>
    <t>за4814мф</t>
  </si>
  <si>
    <t>за4816мф</t>
  </si>
  <si>
    <t>за4818мф</t>
  </si>
  <si>
    <t>за4821мф</t>
  </si>
  <si>
    <t>за4825мф</t>
  </si>
  <si>
    <t>за4827мф</t>
  </si>
  <si>
    <t>за4830мф</t>
  </si>
  <si>
    <t>за4832мф</t>
  </si>
  <si>
    <t>за4835мф</t>
  </si>
  <si>
    <t>за6410мф</t>
  </si>
  <si>
    <t>за6412мф</t>
  </si>
  <si>
    <t>за6414мф</t>
  </si>
  <si>
    <t>за6416мф</t>
  </si>
  <si>
    <t>за6418мф</t>
  </si>
  <si>
    <t>за6421мф</t>
  </si>
  <si>
    <t>за6425мф</t>
  </si>
  <si>
    <t>за6428мф</t>
  </si>
  <si>
    <t>гэ8ф</t>
  </si>
  <si>
    <t>гэ8мф</t>
  </si>
  <si>
    <t>гфн6мф</t>
  </si>
  <si>
    <t>гфн8мф</t>
  </si>
  <si>
    <t>гфн10мф</t>
  </si>
  <si>
    <t>малая фасовка</t>
  </si>
  <si>
    <t>ргн6мф</t>
  </si>
  <si>
    <t>ргн8мф</t>
  </si>
  <si>
    <t>ргн10мф</t>
  </si>
  <si>
    <t>рбн10мф</t>
  </si>
  <si>
    <t>кра075ф</t>
  </si>
  <si>
    <t>кра1ф</t>
  </si>
  <si>
    <t>кра3ф</t>
  </si>
  <si>
    <t>кра1,5ф</t>
  </si>
  <si>
    <t>кра2ф</t>
  </si>
  <si>
    <t>кр16ф</t>
  </si>
  <si>
    <t>пс8080</t>
  </si>
  <si>
    <t>го22ф</t>
  </si>
  <si>
    <t>го27ф</t>
  </si>
  <si>
    <t>Курс Юаня  - внутренний</t>
  </si>
  <si>
    <t>Цена за 1 000 штук в Юанях</t>
  </si>
  <si>
    <t>Цена за 1 кг в Юанях</t>
  </si>
  <si>
    <t>Цена  за  1 кг  в  Юанях</t>
  </si>
  <si>
    <t>Цена за 1 штуку в Юанях</t>
  </si>
  <si>
    <t>Цена за 1 кг  в  Юанях</t>
  </si>
  <si>
    <t>Цена за тыс.шт   в  Юанях</t>
  </si>
  <si>
    <t>Цена за тыс.шт  в  Юанях</t>
  </si>
  <si>
    <t>Цена за 1 000 метров  в Юанях</t>
  </si>
  <si>
    <t>Цена за 1 000 штук  в Юанях</t>
  </si>
  <si>
    <t>Цена за 1 Кг в Юанях</t>
  </si>
  <si>
    <t>Цена за 1000 штук  в  Юанях</t>
  </si>
  <si>
    <t>Цена за упаковку  в   Юанях</t>
  </si>
  <si>
    <t>Цена за 1 штуку  в Юанях</t>
  </si>
  <si>
    <t>Цена за 1 уп.  в Юанях</t>
  </si>
  <si>
    <t>Шуруп конструкционный, в потай, торкс</t>
  </si>
  <si>
    <t xml:space="preserve">                                       покрытие - Жёлтый цинк</t>
  </si>
  <si>
    <t>6х240</t>
  </si>
  <si>
    <t xml:space="preserve">       Шуруп конструкционный, с прессшайбой</t>
  </si>
  <si>
    <t>впн56</t>
  </si>
  <si>
    <t>впн56мф</t>
  </si>
  <si>
    <t>бпн420</t>
  </si>
  <si>
    <t>бпн430</t>
  </si>
  <si>
    <t>бпн440</t>
  </si>
  <si>
    <t>бпн460</t>
  </si>
  <si>
    <t>вшн330</t>
  </si>
  <si>
    <t>вшн340</t>
  </si>
  <si>
    <t>вшн350</t>
  </si>
  <si>
    <t>вб435</t>
  </si>
  <si>
    <t>вб512</t>
  </si>
  <si>
    <t>вб535</t>
  </si>
  <si>
    <t>шон3</t>
  </si>
  <si>
    <t>шшн3513</t>
  </si>
  <si>
    <t>шшн3913</t>
  </si>
  <si>
    <t>шшн3925</t>
  </si>
  <si>
    <t>шшн6345</t>
  </si>
  <si>
    <t>шшн6360</t>
  </si>
  <si>
    <t>шшн5545</t>
  </si>
  <si>
    <t xml:space="preserve">                                                                                          Н А С А Д К И     Д Л Я     С А М О Р Е З О В</t>
  </si>
  <si>
    <t>спд650к</t>
  </si>
  <si>
    <t>спд630к</t>
  </si>
  <si>
    <t>спд640к</t>
  </si>
  <si>
    <t>спд660к</t>
  </si>
  <si>
    <t>спд670к</t>
  </si>
  <si>
    <t>спд680к</t>
  </si>
  <si>
    <t>спд690к</t>
  </si>
  <si>
    <t>спд6100к</t>
  </si>
  <si>
    <t>спд6120к</t>
  </si>
  <si>
    <t>спд6200к</t>
  </si>
  <si>
    <t>спд880к</t>
  </si>
  <si>
    <t>спд8100к</t>
  </si>
  <si>
    <t>спд8120к</t>
  </si>
  <si>
    <t>спд8140к</t>
  </si>
  <si>
    <t>скт325</t>
  </si>
  <si>
    <t>скт330</t>
  </si>
  <si>
    <t>скт340</t>
  </si>
  <si>
    <t>скт3530</t>
  </si>
  <si>
    <t>скт3535</t>
  </si>
  <si>
    <t>скт3540</t>
  </si>
  <si>
    <t>скт3545</t>
  </si>
  <si>
    <t>скт3550</t>
  </si>
  <si>
    <t>скт430</t>
  </si>
  <si>
    <t>скт435</t>
  </si>
  <si>
    <t>скт440</t>
  </si>
  <si>
    <t>скт445</t>
  </si>
  <si>
    <t>скт450</t>
  </si>
  <si>
    <t>скт460</t>
  </si>
  <si>
    <t>скт470</t>
  </si>
  <si>
    <t>скт4540</t>
  </si>
  <si>
    <t>скт4545</t>
  </si>
  <si>
    <t>скт4550</t>
  </si>
  <si>
    <t>скт4560</t>
  </si>
  <si>
    <t>скт4570</t>
  </si>
  <si>
    <t>скт4580</t>
  </si>
  <si>
    <t>скт540</t>
  </si>
  <si>
    <t>скт545</t>
  </si>
  <si>
    <t>скт550</t>
  </si>
  <si>
    <t>скт560</t>
  </si>
  <si>
    <t>скт570</t>
  </si>
  <si>
    <t>скт580</t>
  </si>
  <si>
    <t>скт590</t>
  </si>
  <si>
    <t>скт5100</t>
  </si>
  <si>
    <t>скт5120</t>
  </si>
  <si>
    <t>скт650</t>
  </si>
  <si>
    <t>скт660</t>
  </si>
  <si>
    <t>скт670</t>
  </si>
  <si>
    <t>скт680</t>
  </si>
  <si>
    <t>скт690</t>
  </si>
  <si>
    <t>скт6100</t>
  </si>
  <si>
    <t>скт6120</t>
  </si>
  <si>
    <t>скт6140</t>
  </si>
  <si>
    <t>скт6160</t>
  </si>
  <si>
    <t>скт6200</t>
  </si>
  <si>
    <t>скт6240</t>
  </si>
  <si>
    <t>скт8100</t>
  </si>
  <si>
    <t>скт8120</t>
  </si>
  <si>
    <t>скт8140</t>
  </si>
  <si>
    <t>скт8160</t>
  </si>
  <si>
    <t>скт8200</t>
  </si>
  <si>
    <t xml:space="preserve">    ПЕРФОРИРОВАННАЯ   ЛЕНТА                                                                                           волна      PVA</t>
  </si>
  <si>
    <t xml:space="preserve">    ПЕРФОРИРОВАННАЯ   ЛЕНТА                                                                                        для  тёплого  пола    LVA</t>
  </si>
  <si>
    <t>Пластина  соединительная 2 мм</t>
  </si>
  <si>
    <t>Крепёжная  пластина 2 мм</t>
  </si>
  <si>
    <t xml:space="preserve"> Опора  бруса раскрытая 2мм</t>
  </si>
  <si>
    <t>Опора  бруса закрытая 2мм</t>
  </si>
  <si>
    <t>Опора   балки 2 мм</t>
  </si>
  <si>
    <t xml:space="preserve">                      </t>
  </si>
  <si>
    <t xml:space="preserve">                </t>
  </si>
  <si>
    <t xml:space="preserve">      Держатель   балки 2мм</t>
  </si>
  <si>
    <t>Скользящая  опора  для  стропил 2 мм</t>
  </si>
  <si>
    <t xml:space="preserve">    ПЕРФОРИРОВАННАЯ   ЛЕНТА                                                                                  прямой  профиль  KVA </t>
  </si>
  <si>
    <t xml:space="preserve">                                       Анкер  регулировочный  по  высоте 5мм                              </t>
  </si>
  <si>
    <t xml:space="preserve">                                    Крепёжный  уголок  скользящий 2мм                              </t>
  </si>
  <si>
    <t xml:space="preserve">                              Угловой   соединитель 2мм                              </t>
  </si>
  <si>
    <t xml:space="preserve">           Крепёж  для  вагонки  - Кляймер в пакете</t>
  </si>
  <si>
    <t>кус40-50</t>
  </si>
  <si>
    <t>Пластина соединительная PS-160х1200 (10шт.)</t>
  </si>
  <si>
    <t>Пластина соединительная PS-160х1250 (10шт.)</t>
  </si>
  <si>
    <t>Пластина соединительная PS-160х1500 (10шт.)</t>
  </si>
  <si>
    <t>Пластина соединительная PS-160х300 (10шт.)</t>
  </si>
  <si>
    <t>Пластина соединительная PS-160х360 (10шт.)</t>
  </si>
  <si>
    <t>Пластина соединительная PS-160х400 (10шт.)</t>
  </si>
  <si>
    <t>Пластина соединительная PS-160х500 (10шт.)</t>
  </si>
  <si>
    <t>Пластина соединительная PS-160х600 (10шт.)</t>
  </si>
  <si>
    <t>Пластина соединительная PS-160х800 (10шт.)</t>
  </si>
  <si>
    <t>пс4080</t>
  </si>
  <si>
    <t>пс14040-150</t>
  </si>
  <si>
    <t>пс14040-50</t>
  </si>
  <si>
    <t>пс40720</t>
  </si>
  <si>
    <t>пс20050-50</t>
  </si>
  <si>
    <t>пс36060</t>
  </si>
  <si>
    <t>пс20080-25</t>
  </si>
  <si>
    <t>большая фасовка</t>
  </si>
  <si>
    <t>шрн52</t>
  </si>
  <si>
    <t>шрн3мф</t>
  </si>
  <si>
    <t>шрн4мф</t>
  </si>
  <si>
    <t>шрн5мф</t>
  </si>
  <si>
    <t>шрн6мф</t>
  </si>
  <si>
    <t>шрн8мф</t>
  </si>
  <si>
    <t>шрн10мф</t>
  </si>
  <si>
    <t>шрн12мф</t>
  </si>
  <si>
    <t>шрн14мф</t>
  </si>
  <si>
    <t>шрн16мф</t>
  </si>
  <si>
    <t>шрн20мф</t>
  </si>
  <si>
    <t>шрн22мф</t>
  </si>
  <si>
    <t>шрн24мф</t>
  </si>
  <si>
    <t>шрн30мф</t>
  </si>
  <si>
    <t>шрн52мф</t>
  </si>
  <si>
    <t>шрн62мф</t>
  </si>
  <si>
    <t>шрн82мф</t>
  </si>
  <si>
    <t>шрн102мф</t>
  </si>
  <si>
    <t>шрн122мф</t>
  </si>
  <si>
    <t>шрн142мф</t>
  </si>
  <si>
    <t>шрн162мф</t>
  </si>
  <si>
    <t>шрн202мф</t>
  </si>
  <si>
    <t>шрн222мф</t>
  </si>
  <si>
    <t>шрн302мф</t>
  </si>
  <si>
    <t>чм25кн</t>
  </si>
  <si>
    <t>чм32кн</t>
  </si>
  <si>
    <t>чм35кн</t>
  </si>
  <si>
    <t>чм41кн</t>
  </si>
  <si>
    <t>чм45кн</t>
  </si>
  <si>
    <t>чм51кн</t>
  </si>
  <si>
    <t>чм55кн</t>
  </si>
  <si>
    <t>чм7042кн</t>
  </si>
  <si>
    <t>чм76кн</t>
  </si>
  <si>
    <t>Усиленные, KENNER</t>
  </si>
  <si>
    <t>чд25кн</t>
  </si>
  <si>
    <t>чд32кн</t>
  </si>
  <si>
    <t>чд35кн</t>
  </si>
  <si>
    <t>чд41кн</t>
  </si>
  <si>
    <t>чд45кн</t>
  </si>
  <si>
    <t>чд51кн</t>
  </si>
  <si>
    <t>чд55кн</t>
  </si>
  <si>
    <t>чд64кн</t>
  </si>
  <si>
    <t>чд7042кн</t>
  </si>
  <si>
    <t>чд76кн</t>
  </si>
  <si>
    <t>чд8948кн</t>
  </si>
  <si>
    <t>чд95кн</t>
  </si>
  <si>
    <t>чд102кн</t>
  </si>
  <si>
    <t>зк бесцв</t>
  </si>
  <si>
    <t>зпс3 св.серый</t>
  </si>
  <si>
    <t>зпс3 тем.серая</t>
  </si>
  <si>
    <t>зпс3 синяя</t>
  </si>
  <si>
    <t>пс26080п</t>
  </si>
  <si>
    <t>2,2х6,5</t>
  </si>
  <si>
    <t>2,2х9,5</t>
  </si>
  <si>
    <t>2,2х13</t>
  </si>
  <si>
    <t>шп2265</t>
  </si>
  <si>
    <t>шп2295</t>
  </si>
  <si>
    <t>шп2213</t>
  </si>
  <si>
    <t>шш5555</t>
  </si>
  <si>
    <t>шш5570</t>
  </si>
  <si>
    <t>шк325м</t>
  </si>
  <si>
    <t>шк3530м</t>
  </si>
  <si>
    <t>шк540м</t>
  </si>
  <si>
    <t>шк640м</t>
  </si>
  <si>
    <t>шк650м</t>
  </si>
  <si>
    <t>шк670м</t>
  </si>
  <si>
    <t>шгк320м</t>
  </si>
  <si>
    <t>шгк3530м</t>
  </si>
  <si>
    <t>шгк3535м</t>
  </si>
  <si>
    <t>шгк3540м</t>
  </si>
  <si>
    <t>шгк3545м</t>
  </si>
  <si>
    <t>шгк425м</t>
  </si>
  <si>
    <t>шгк430м</t>
  </si>
  <si>
    <t>шгк525м</t>
  </si>
  <si>
    <t>шгк530м</t>
  </si>
  <si>
    <t>шгк540м</t>
  </si>
  <si>
    <t>шгк565м</t>
  </si>
  <si>
    <t>шгк575м</t>
  </si>
  <si>
    <t>шгк585м</t>
  </si>
  <si>
    <t>шгк640м</t>
  </si>
  <si>
    <t>шгк650м</t>
  </si>
  <si>
    <t>шгк670м</t>
  </si>
  <si>
    <t>шгк675м</t>
  </si>
  <si>
    <t>шгк860м</t>
  </si>
  <si>
    <t>шгк870м</t>
  </si>
  <si>
    <t>шгк885м</t>
  </si>
  <si>
    <t>шгк890м</t>
  </si>
  <si>
    <t>шп3540м</t>
  </si>
  <si>
    <t>шп430м</t>
  </si>
  <si>
    <t>шп465м</t>
  </si>
  <si>
    <t>шп520м</t>
  </si>
  <si>
    <t>шп540м</t>
  </si>
  <si>
    <t>шп565м</t>
  </si>
  <si>
    <t>шп585м</t>
  </si>
  <si>
    <t>шп640м</t>
  </si>
  <si>
    <t>аг20130</t>
  </si>
  <si>
    <t>м 4x100</t>
  </si>
  <si>
    <t>м 5x100</t>
  </si>
  <si>
    <t>м 6x100</t>
  </si>
  <si>
    <t>м 8x100</t>
  </si>
  <si>
    <t>лтп12100</t>
  </si>
  <si>
    <t>14х300</t>
  </si>
  <si>
    <t>лтп14300</t>
  </si>
  <si>
    <t>ск6364</t>
  </si>
  <si>
    <t>ск6376</t>
  </si>
  <si>
    <t>ск6390</t>
  </si>
  <si>
    <t xml:space="preserve">     6,3/5,5х75</t>
  </si>
  <si>
    <t>6,3/5,5х155</t>
  </si>
  <si>
    <t>6,3/5,5х160</t>
  </si>
  <si>
    <t>6,3/5,5х170</t>
  </si>
  <si>
    <t>6,3/5,5х175</t>
  </si>
  <si>
    <t xml:space="preserve">     6,3/5,5х315</t>
  </si>
  <si>
    <t>сспк285</t>
  </si>
  <si>
    <t>знн420</t>
  </si>
  <si>
    <t>шр27</t>
  </si>
  <si>
    <t>шр421</t>
  </si>
  <si>
    <t>м27х1000</t>
  </si>
  <si>
    <t>м42х1000</t>
  </si>
  <si>
    <t>шрп362</t>
  </si>
  <si>
    <t>гу5</t>
  </si>
  <si>
    <t>гэ10</t>
  </si>
  <si>
    <t>м10х16</t>
  </si>
  <si>
    <t>бп14180</t>
  </si>
  <si>
    <t>бп14200</t>
  </si>
  <si>
    <t>бп24180</t>
  </si>
  <si>
    <t>бп24200</t>
  </si>
  <si>
    <t>бп645пр-10.9</t>
  </si>
  <si>
    <t>бп650пр-10.9</t>
  </si>
  <si>
    <t>бп660пр-10.9</t>
  </si>
  <si>
    <t>бп670пр-10.9</t>
  </si>
  <si>
    <t>бп680пр-10.9</t>
  </si>
  <si>
    <t>бп690пр-10.9</t>
  </si>
  <si>
    <t>бп6100пр-10.9</t>
  </si>
  <si>
    <t>бп6120пр-10.9</t>
  </si>
  <si>
    <t>бп6140пр-10.9</t>
  </si>
  <si>
    <t>бп6150пр-10.9</t>
  </si>
  <si>
    <t>бп855пр-10.9</t>
  </si>
  <si>
    <t>бп8160пр-10.9</t>
  </si>
  <si>
    <t>бп8180пр-10.9</t>
  </si>
  <si>
    <t>бп8200пр-10.9</t>
  </si>
  <si>
    <t>бп1055пр-10.9</t>
  </si>
  <si>
    <t>бп1065пр-10.9</t>
  </si>
  <si>
    <t>бп1255пр-10.9</t>
  </si>
  <si>
    <t>бп1630пр-10.9</t>
  </si>
  <si>
    <t>бп1655пр-10.9</t>
  </si>
  <si>
    <t>дин931ц8.8-680</t>
  </si>
  <si>
    <t>впш612ф</t>
  </si>
  <si>
    <t>впш616ф</t>
  </si>
  <si>
    <t>впш625ф</t>
  </si>
  <si>
    <t>впш630ф</t>
  </si>
  <si>
    <t>впш830ф</t>
  </si>
  <si>
    <t>впш1080ф</t>
  </si>
  <si>
    <t xml:space="preserve">  DIN 7991 прочность 8.8</t>
  </si>
  <si>
    <t>вшн360</t>
  </si>
  <si>
    <t>3х60</t>
  </si>
  <si>
    <t>вб312</t>
  </si>
  <si>
    <t>вб316</t>
  </si>
  <si>
    <t>вб325</t>
  </si>
  <si>
    <t>вб545</t>
  </si>
  <si>
    <t>шгн36</t>
  </si>
  <si>
    <t>шпн2919</t>
  </si>
  <si>
    <t>шпн3525</t>
  </si>
  <si>
    <t>шпн3532</t>
  </si>
  <si>
    <t>шпн3538</t>
  </si>
  <si>
    <t>шпн3916</t>
  </si>
  <si>
    <t>шпн3919</t>
  </si>
  <si>
    <t>шпн3925</t>
  </si>
  <si>
    <t>шпн3932</t>
  </si>
  <si>
    <t>шпн3938</t>
  </si>
  <si>
    <t>шпн4219</t>
  </si>
  <si>
    <t>шпн4832</t>
  </si>
  <si>
    <t>шпн6332</t>
  </si>
  <si>
    <t>шпн6338</t>
  </si>
  <si>
    <t>спн2919</t>
  </si>
  <si>
    <t>спн3532</t>
  </si>
  <si>
    <t>спн3538</t>
  </si>
  <si>
    <t>спн3916</t>
  </si>
  <si>
    <t>спн3925</t>
  </si>
  <si>
    <t>спн4232</t>
  </si>
  <si>
    <t>спн6332</t>
  </si>
  <si>
    <t>шшн3919</t>
  </si>
  <si>
    <t>шшн4216</t>
  </si>
  <si>
    <t>шшн4225</t>
  </si>
  <si>
    <t>шшн4232</t>
  </si>
  <si>
    <t>шшн4816</t>
  </si>
  <si>
    <t>шшн4819</t>
  </si>
  <si>
    <t>шшн4825</t>
  </si>
  <si>
    <t>шшн6332</t>
  </si>
  <si>
    <t>рб30</t>
  </si>
  <si>
    <t>рг30</t>
  </si>
  <si>
    <t>за6ф</t>
  </si>
  <si>
    <t>за6мф</t>
  </si>
  <si>
    <t>за28ф</t>
  </si>
  <si>
    <t>кп350</t>
  </si>
  <si>
    <t>м 3x50</t>
  </si>
  <si>
    <t>ск4819пт3ф</t>
  </si>
  <si>
    <t>ск4822пт3ф</t>
  </si>
  <si>
    <t>ск4825пт3ф</t>
  </si>
  <si>
    <t>ск4829пт3ф</t>
  </si>
  <si>
    <t>ск4832пт3ф</t>
  </si>
  <si>
    <t>ск4835пт3ф</t>
  </si>
  <si>
    <t xml:space="preserve">ск4840пт3ф </t>
  </si>
  <si>
    <t>чд127кн</t>
  </si>
  <si>
    <t>чд152кн</t>
  </si>
  <si>
    <t>чд127тф</t>
  </si>
  <si>
    <t>чд152тф</t>
  </si>
  <si>
    <t xml:space="preserve">                усиленный Kn,  наконечник - острый</t>
  </si>
  <si>
    <t xml:space="preserve">                усиленный Kn,  наконечник - сверло</t>
  </si>
  <si>
    <t>сжс3938</t>
  </si>
  <si>
    <t>сжс3938ф</t>
  </si>
  <si>
    <t>пшо13кн</t>
  </si>
  <si>
    <t>пшо14кн</t>
  </si>
  <si>
    <t>пшо16кн</t>
  </si>
  <si>
    <t>пшо19кн</t>
  </si>
  <si>
    <t>пшо25кн</t>
  </si>
  <si>
    <t>пшо32кн</t>
  </si>
  <si>
    <t>пшо38кн</t>
  </si>
  <si>
    <t>пшо41кн</t>
  </si>
  <si>
    <t>пшо51кн</t>
  </si>
  <si>
    <t>пшо57кн</t>
  </si>
  <si>
    <t>пшо76кн</t>
  </si>
  <si>
    <t>пшс13кн</t>
  </si>
  <si>
    <t>пшс14кн</t>
  </si>
  <si>
    <t>пшс16кн</t>
  </si>
  <si>
    <t>пшс19кн</t>
  </si>
  <si>
    <t>пшс25кн</t>
  </si>
  <si>
    <t>пшс32кн</t>
  </si>
  <si>
    <t>пшс38кн</t>
  </si>
  <si>
    <t>пшс41кн</t>
  </si>
  <si>
    <t>пшс51кн</t>
  </si>
  <si>
    <t>пшс57кн</t>
  </si>
  <si>
    <t>пшс76кн</t>
  </si>
  <si>
    <t>знн4824</t>
  </si>
  <si>
    <t>4,8х24</t>
  </si>
  <si>
    <t>бпш2440</t>
  </si>
  <si>
    <t>бп865пр</t>
  </si>
  <si>
    <t>бп875пр</t>
  </si>
  <si>
    <t>8х75</t>
  </si>
  <si>
    <t>бп8110пр</t>
  </si>
  <si>
    <t>бп8130пр</t>
  </si>
  <si>
    <t>бп8150пр</t>
  </si>
  <si>
    <t>бп1085пр</t>
  </si>
  <si>
    <t>бп1095пр</t>
  </si>
  <si>
    <t>бп10110пр</t>
  </si>
  <si>
    <t>бп10130пр</t>
  </si>
  <si>
    <t>бп10150пр</t>
  </si>
  <si>
    <t>бп10170пр</t>
  </si>
  <si>
    <t>10х170</t>
  </si>
  <si>
    <t>бп1265пр</t>
  </si>
  <si>
    <t>бп1275пр</t>
  </si>
  <si>
    <t>бп1285пр</t>
  </si>
  <si>
    <t>12х85</t>
  </si>
  <si>
    <t>бп12110пр</t>
  </si>
  <si>
    <t>бп12130пр</t>
  </si>
  <si>
    <t>бп14110</t>
  </si>
  <si>
    <t>14х110</t>
  </si>
  <si>
    <t>бп1635</t>
  </si>
  <si>
    <t>16х35</t>
  </si>
  <si>
    <t>бп1665</t>
  </si>
  <si>
    <t>бп1675</t>
  </si>
  <si>
    <t>бп1695</t>
  </si>
  <si>
    <t>16х95</t>
  </si>
  <si>
    <t>бп16110</t>
  </si>
  <si>
    <t>бп16130</t>
  </si>
  <si>
    <t>бп16150</t>
  </si>
  <si>
    <t>бп16170</t>
  </si>
  <si>
    <t>16х170</t>
  </si>
  <si>
    <t>бп2065</t>
  </si>
  <si>
    <t>бп2075</t>
  </si>
  <si>
    <t>бп2085</t>
  </si>
  <si>
    <t>20х85</t>
  </si>
  <si>
    <t>бп2095</t>
  </si>
  <si>
    <t>20х95</t>
  </si>
  <si>
    <t>бп20110</t>
  </si>
  <si>
    <t>бп20130</t>
  </si>
  <si>
    <t>бп20150</t>
  </si>
  <si>
    <t>бп20170</t>
  </si>
  <si>
    <t>20х170</t>
  </si>
  <si>
    <t>бп2485</t>
  </si>
  <si>
    <t>24х85</t>
  </si>
  <si>
    <t>бп2055пр-10.9</t>
  </si>
  <si>
    <t>бп24190пр-10.9</t>
  </si>
  <si>
    <t>24х190</t>
  </si>
  <si>
    <t>бп30110пр-10.9</t>
  </si>
  <si>
    <t>30х110</t>
  </si>
  <si>
    <t>бп30150пр-10.9</t>
  </si>
  <si>
    <t>30х150</t>
  </si>
  <si>
    <t>бп30170пр-10.9</t>
  </si>
  <si>
    <t>30х170</t>
  </si>
  <si>
    <t>бп30190пр-10.9</t>
  </si>
  <si>
    <t>30х190</t>
  </si>
  <si>
    <t>5x14</t>
  </si>
  <si>
    <t>вм514</t>
  </si>
  <si>
    <t>вм514ф</t>
  </si>
  <si>
    <t>вм514мф</t>
  </si>
  <si>
    <t>бпн20200</t>
  </si>
  <si>
    <t>Офис - Склад  "Коледино"</t>
  </si>
  <si>
    <t>Трубный хомут в упаковке  4 М10, шпилька 10х100/гайка М10/дюбель 12*60 (1уп.)</t>
  </si>
  <si>
    <t>Трубный хомут в упаковке  4 М10, шпилька 10х100/гайка М10/дюбель 12*60, 2 комплекта (1 уп)</t>
  </si>
  <si>
    <t>Трубный хомут в упаковке  4 М8, шпилька 8х80/гайка М8/дюбель 10*50 (1уп.)</t>
  </si>
  <si>
    <t xml:space="preserve">Трубный хомут в упаковке  5 М10, шпилька 10х100/гайка М10/дюбель 12*60 (1уп.) </t>
  </si>
  <si>
    <t>Трубный хомут в упаковке  6 М10, шпилька 10х100/гайка М10/дюбель 12*60 (1уп.)</t>
  </si>
  <si>
    <t>Трубный хомут в упаковке  8 М10, шпилька 10х100/гайка М10/дюбель 12*60 (1уп.)</t>
  </si>
  <si>
    <t>кул8080-25</t>
  </si>
  <si>
    <t>от  50 000 рублей</t>
  </si>
  <si>
    <t>от  100 000 рублей</t>
  </si>
  <si>
    <t>К0 -7%</t>
  </si>
  <si>
    <t>К0 -14%</t>
  </si>
  <si>
    <t>К0 -21%</t>
  </si>
  <si>
    <t>ск352004ф</t>
  </si>
  <si>
    <t>ск516020</t>
  </si>
  <si>
    <t>ск517024ф</t>
  </si>
  <si>
    <t>ск519016ф</t>
  </si>
  <si>
    <t>бп8110ф</t>
  </si>
  <si>
    <t>ку70ф50</t>
  </si>
  <si>
    <t>куас90-ф25</t>
  </si>
  <si>
    <t>кус70-ф50</t>
  </si>
  <si>
    <t>кус9040-ф50</t>
  </si>
  <si>
    <t>куз105-ф25</t>
  </si>
  <si>
    <t>дбп170-20</t>
  </si>
  <si>
    <t>дбп190п</t>
  </si>
  <si>
    <t>дбл190п</t>
  </si>
  <si>
    <t>дбл210п</t>
  </si>
  <si>
    <t xml:space="preserve">                                       Анкер  регулировочный  по  высоте окрашенный 5мм                              </t>
  </si>
  <si>
    <t>арв10020к</t>
  </si>
  <si>
    <t>арв10024к</t>
  </si>
  <si>
    <t>арв12020к</t>
  </si>
  <si>
    <t>арв12024к</t>
  </si>
  <si>
    <t>арв15020к</t>
  </si>
  <si>
    <t>арв15024к</t>
  </si>
  <si>
    <t>кусис160п</t>
  </si>
  <si>
    <t>кусис120п</t>
  </si>
  <si>
    <t>кус40</t>
  </si>
  <si>
    <t>кус60220-10</t>
  </si>
  <si>
    <t>ус120п</t>
  </si>
  <si>
    <t>ус145</t>
  </si>
  <si>
    <t>ус145-50</t>
  </si>
  <si>
    <t>пп08пр100</t>
  </si>
  <si>
    <t>пс40050-10</t>
  </si>
  <si>
    <t>зк3283009</t>
  </si>
  <si>
    <t>зк3283011</t>
  </si>
  <si>
    <t>зк3281015мф</t>
  </si>
  <si>
    <t>зк3288017мф</t>
  </si>
  <si>
    <t>зк3289003мф</t>
  </si>
  <si>
    <t>зк3289005мф</t>
  </si>
  <si>
    <t>зк4107024мф</t>
  </si>
  <si>
    <t>зк4108017мф</t>
  </si>
  <si>
    <t>зс328мф</t>
  </si>
  <si>
    <t>зс48мф</t>
  </si>
  <si>
    <t>зс410мф</t>
  </si>
  <si>
    <t>зс488мф</t>
  </si>
  <si>
    <t>зс4812мф</t>
  </si>
  <si>
    <t>зс4814мф</t>
  </si>
  <si>
    <t>зс4816мф</t>
  </si>
  <si>
    <t>зс4818мф</t>
  </si>
  <si>
    <t>бпн24120</t>
  </si>
  <si>
    <t>бпн410мф</t>
  </si>
  <si>
    <t>бпн12160мф</t>
  </si>
  <si>
    <t>бпн2050мф</t>
  </si>
  <si>
    <t>бпн20200мф</t>
  </si>
  <si>
    <t>шун30</t>
  </si>
  <si>
    <t>шун30мф</t>
  </si>
  <si>
    <t>шгн36мф</t>
  </si>
  <si>
    <t>спн5538</t>
  </si>
  <si>
    <t>сжс3913мф</t>
  </si>
  <si>
    <t>сжс3916мф</t>
  </si>
  <si>
    <t>сжс3919мф</t>
  </si>
  <si>
    <t>сжс3925мф</t>
  </si>
  <si>
    <t>сжс3932мф</t>
  </si>
  <si>
    <t>сжс3935мф</t>
  </si>
  <si>
    <t>сжс3938мф</t>
  </si>
  <si>
    <t>сбс3913мф</t>
  </si>
  <si>
    <t>сбс3916мф</t>
  </si>
  <si>
    <t>сбс3919мф</t>
  </si>
  <si>
    <t>сбс3925мф</t>
  </si>
  <si>
    <t>сбс3932мф</t>
  </si>
  <si>
    <t>сбс3935мф</t>
  </si>
  <si>
    <t>сбс3938мф</t>
  </si>
  <si>
    <t>ош420мф</t>
  </si>
  <si>
    <t>ош425мф</t>
  </si>
  <si>
    <t>ош430мф</t>
  </si>
  <si>
    <t>ош435мф</t>
  </si>
  <si>
    <t>ош440мф</t>
  </si>
  <si>
    <t>г530ф</t>
  </si>
  <si>
    <t>г550ф</t>
  </si>
  <si>
    <t>шгк10140</t>
  </si>
  <si>
    <t>шп640мф</t>
  </si>
  <si>
    <t>ко640м</t>
  </si>
  <si>
    <t>м6х40</t>
  </si>
  <si>
    <t>ко660м</t>
  </si>
  <si>
    <t>м6х60</t>
  </si>
  <si>
    <t>ко860м</t>
  </si>
  <si>
    <t>м8х60</t>
  </si>
  <si>
    <t>ко880м</t>
  </si>
  <si>
    <t>м8х80</t>
  </si>
  <si>
    <t>аг6518мф</t>
  </si>
  <si>
    <t>аг20130мф</t>
  </si>
  <si>
    <t>24х260</t>
  </si>
  <si>
    <t>аб10150мф</t>
  </si>
  <si>
    <t>кп350мф</t>
  </si>
  <si>
    <t>ск511015фн</t>
  </si>
  <si>
    <t>ск516005фн</t>
  </si>
  <si>
    <t>вм46мф</t>
  </si>
  <si>
    <t>вм58мф</t>
  </si>
  <si>
    <t>вм512мф</t>
  </si>
  <si>
    <t>вм570мф</t>
  </si>
  <si>
    <t>вм670мф</t>
  </si>
  <si>
    <t>вм816мф</t>
  </si>
  <si>
    <t>вм820мф</t>
  </si>
  <si>
    <t>вм825мф</t>
  </si>
  <si>
    <t>вм830мф</t>
  </si>
  <si>
    <t>вм835мф</t>
  </si>
  <si>
    <t>вм840мф</t>
  </si>
  <si>
    <t>вм850мф</t>
  </si>
  <si>
    <t>вм860мф</t>
  </si>
  <si>
    <t>вм870мф</t>
  </si>
  <si>
    <t>вм880мф</t>
  </si>
  <si>
    <t>вм890мф</t>
  </si>
  <si>
    <t>вм8100мф</t>
  </si>
  <si>
    <t>вш1065мф</t>
  </si>
  <si>
    <t>бм6110ф</t>
  </si>
  <si>
    <t>бм6110мф</t>
  </si>
  <si>
    <t>бм6140мф</t>
  </si>
  <si>
    <t>бм6150мф</t>
  </si>
  <si>
    <t>бм8130мф</t>
  </si>
  <si>
    <t>бм8160мф</t>
  </si>
  <si>
    <t>бм8180мф</t>
  </si>
  <si>
    <t>бм8200мф</t>
  </si>
  <si>
    <t>бм10160мф</t>
  </si>
  <si>
    <t>бм10180мф</t>
  </si>
  <si>
    <t>бм10200мф</t>
  </si>
  <si>
    <t>бм8110мф</t>
  </si>
  <si>
    <t>спч45мф</t>
  </si>
  <si>
    <t>бп1645пр-10.10</t>
  </si>
  <si>
    <t>ск4829мф</t>
  </si>
  <si>
    <t>ск4835мф</t>
  </si>
  <si>
    <t>ск4838мф</t>
  </si>
  <si>
    <t>ск4851мф</t>
  </si>
  <si>
    <t>ск4860мф</t>
  </si>
  <si>
    <t>ск4870мф</t>
  </si>
  <si>
    <t>ск4880мф</t>
  </si>
  <si>
    <t>го22мф</t>
  </si>
  <si>
    <t>зкн3ф</t>
  </si>
  <si>
    <t>зкн4ф</t>
  </si>
  <si>
    <t>зкн5ф</t>
  </si>
  <si>
    <t xml:space="preserve">БЛОК   ОДИНАРНЫЙ шкив пластиковый </t>
  </si>
  <si>
    <t>БЛОК   ОДИНАРНЫЙ шкив металлический</t>
  </si>
  <si>
    <t>бом15</t>
  </si>
  <si>
    <t>бом20</t>
  </si>
  <si>
    <t>бом25</t>
  </si>
  <si>
    <t>бом15ф</t>
  </si>
  <si>
    <t>бом25ф</t>
  </si>
  <si>
    <t>бом15мф</t>
  </si>
  <si>
    <t>бом20мф</t>
  </si>
  <si>
    <t>бом25мф</t>
  </si>
  <si>
    <t>шг4мф</t>
  </si>
  <si>
    <t>шг5мф</t>
  </si>
  <si>
    <t>шг6мф</t>
  </si>
  <si>
    <t>шг8мф</t>
  </si>
  <si>
    <t>шг10мф</t>
  </si>
  <si>
    <t>шг12мф</t>
  </si>
  <si>
    <t>шг14мф</t>
  </si>
  <si>
    <t>шг16мф</t>
  </si>
  <si>
    <t>шг20мф</t>
  </si>
  <si>
    <t>шг24мф</t>
  </si>
  <si>
    <t xml:space="preserve">                  покрытие - цинк      DIN 7504P </t>
  </si>
  <si>
    <t>спм4225</t>
  </si>
  <si>
    <t>спм4232</t>
  </si>
  <si>
    <t>спм4238</t>
  </si>
  <si>
    <t>спм4825</t>
  </si>
  <si>
    <t>спм4832</t>
  </si>
  <si>
    <t>спм4838</t>
  </si>
  <si>
    <t>спм6319</t>
  </si>
  <si>
    <t>спм6325</t>
  </si>
  <si>
    <t>спм6332</t>
  </si>
  <si>
    <t>спм6338</t>
  </si>
  <si>
    <t>спм6345</t>
  </si>
  <si>
    <t>спм4225ф</t>
  </si>
  <si>
    <t>спм4232ф</t>
  </si>
  <si>
    <t>спм4238ф</t>
  </si>
  <si>
    <t>спм4825ф</t>
  </si>
  <si>
    <t>спм4832ф</t>
  </si>
  <si>
    <t>спм4838ф</t>
  </si>
  <si>
    <t>спм6319ф</t>
  </si>
  <si>
    <t>спм6325ф</t>
  </si>
  <si>
    <t>спм6332ф</t>
  </si>
  <si>
    <t>спм6338ф</t>
  </si>
  <si>
    <t>спм6345ф</t>
  </si>
  <si>
    <t>спм4225мф</t>
  </si>
  <si>
    <t>спм4232мф</t>
  </si>
  <si>
    <t>спм4238мф</t>
  </si>
  <si>
    <t>спм4825мф</t>
  </si>
  <si>
    <t>спм4832мф</t>
  </si>
  <si>
    <t>спм4838мф</t>
  </si>
  <si>
    <t>спм6319мф</t>
  </si>
  <si>
    <t>спм6325мф</t>
  </si>
  <si>
    <t>спм6332мф</t>
  </si>
  <si>
    <t>спм6338мф</t>
  </si>
  <si>
    <t>спм6345мф</t>
  </si>
  <si>
    <t xml:space="preserve">                                 Саморез со сверлом,  потайная головка,</t>
  </si>
  <si>
    <t xml:space="preserve">                                          покрытие - цинк      DIN 7504P </t>
  </si>
  <si>
    <t>Ёршик для очистки отверстий  КРЕП-КОМП</t>
  </si>
  <si>
    <t>екк12</t>
  </si>
  <si>
    <t>екк18</t>
  </si>
  <si>
    <t>екк10</t>
  </si>
  <si>
    <t>екк28</t>
  </si>
  <si>
    <t>Насос для продувки отверстий IPUM КРЕП-КОМП</t>
  </si>
  <si>
    <t>нх220</t>
  </si>
  <si>
    <t>нх220-1</t>
  </si>
  <si>
    <t>Цена за 1 упак/шт в рублях</t>
  </si>
  <si>
    <t>A3B002808030505</t>
  </si>
  <si>
    <t>2.8х80 оц</t>
  </si>
  <si>
    <t>зк4108019</t>
  </si>
  <si>
    <t>А51001202000503</t>
  </si>
  <si>
    <t>1,2х20</t>
  </si>
  <si>
    <t>А30004010030605/фк</t>
  </si>
  <si>
    <t>1.900</t>
  </si>
  <si>
    <t>А35001805030505</t>
  </si>
  <si>
    <t>1,8х50 оц</t>
  </si>
  <si>
    <t>А3700309001505</t>
  </si>
  <si>
    <t>3х90 черн</t>
  </si>
  <si>
    <t>A3B002504030505фк</t>
  </si>
  <si>
    <t>41-8-020-70</t>
  </si>
  <si>
    <t>8/200/70 мм</t>
  </si>
  <si>
    <t>8/300/60 мм</t>
  </si>
  <si>
    <t>41-8-030-60</t>
  </si>
  <si>
    <t>10/200/80 мм</t>
  </si>
  <si>
    <t>41-9-020-80</t>
  </si>
  <si>
    <t>41-9-030п</t>
  </si>
  <si>
    <t xml:space="preserve">10/300/80 мм </t>
  </si>
  <si>
    <t>41-9-040п</t>
  </si>
  <si>
    <t>10/400/80 мм</t>
  </si>
  <si>
    <t>пф17055овал</t>
  </si>
  <si>
    <t>12х0,50</t>
  </si>
  <si>
    <t>пф17070овал</t>
  </si>
  <si>
    <t>20х0,70</t>
  </si>
  <si>
    <t xml:space="preserve">А39004212030505         </t>
  </si>
  <si>
    <t>шр27мф</t>
  </si>
  <si>
    <t>хд280</t>
  </si>
  <si>
    <t>Для баллона (мл)</t>
  </si>
  <si>
    <t>Объем</t>
  </si>
  <si>
    <t>хд300кк</t>
  </si>
  <si>
    <t>хд380</t>
  </si>
  <si>
    <t>150/380</t>
  </si>
  <si>
    <t>хд385кк</t>
  </si>
  <si>
    <t>хдк400кк</t>
  </si>
  <si>
    <t>нкукк</t>
  </si>
  <si>
    <t>сс150/380</t>
  </si>
  <si>
    <t>сг1250кк</t>
  </si>
  <si>
    <t>сг1280кк</t>
  </si>
  <si>
    <t>сг1685кк</t>
  </si>
  <si>
    <t>сг16130кк</t>
  </si>
  <si>
    <t>м8/м10/м12 (16х130)</t>
  </si>
  <si>
    <t>сг2085/50кк</t>
  </si>
  <si>
    <t xml:space="preserve">Дозатор  для  картриджа </t>
  </si>
  <si>
    <t xml:space="preserve">         Насадка для картриджа</t>
  </si>
  <si>
    <t>HIMCUP1085</t>
  </si>
  <si>
    <t>HIMCUP1295</t>
  </si>
  <si>
    <t>HIMCUP1698</t>
  </si>
  <si>
    <t>HIMCUP20175</t>
  </si>
  <si>
    <t>HIMCUP24210</t>
  </si>
  <si>
    <t>M12х95</t>
  </si>
  <si>
    <t>M16х98</t>
  </si>
  <si>
    <t>M10х85</t>
  </si>
  <si>
    <t>M20х175</t>
  </si>
  <si>
    <t>M24х210</t>
  </si>
  <si>
    <t>Химический клеевой анкер</t>
  </si>
  <si>
    <t xml:space="preserve">                              Удлинитель насадки для картриджа HIMTEX (Англия)</t>
  </si>
  <si>
    <t xml:space="preserve">                            Сетчатая нейлоновая гильза для пустотелых оснований NPS</t>
  </si>
  <si>
    <t>Хомуты силовые пластиковые Clip-Track</t>
  </si>
  <si>
    <t>А005.020.0120мф</t>
  </si>
  <si>
    <t>А005.020.0120</t>
  </si>
  <si>
    <t>А003.020.6014</t>
  </si>
  <si>
    <t>А003.010.1014</t>
  </si>
  <si>
    <t>А003.010.0414</t>
  </si>
  <si>
    <t>А003.020.4018</t>
  </si>
  <si>
    <t>А003.010.1018</t>
  </si>
  <si>
    <t>А003.010.0418</t>
  </si>
  <si>
    <t>А003.020.4020</t>
  </si>
  <si>
    <t>А003.010.1020</t>
  </si>
  <si>
    <t>А003.010.0420</t>
  </si>
  <si>
    <t>А003.020.3026</t>
  </si>
  <si>
    <t>А003.010.1026</t>
  </si>
  <si>
    <t>А003.010.0426</t>
  </si>
  <si>
    <t>А003.020.1731</t>
  </si>
  <si>
    <t>А003.010.1031ДТ</t>
  </si>
  <si>
    <t>А003.010.0431</t>
  </si>
  <si>
    <t>А003.020.1242</t>
  </si>
  <si>
    <t>А003.010.1042ДТ</t>
  </si>
  <si>
    <t>А003.010.0442</t>
  </si>
  <si>
    <t>А003.020.1048</t>
  </si>
  <si>
    <t>А003.010.1048ДТ</t>
  </si>
  <si>
    <t>А003.010.0448</t>
  </si>
  <si>
    <t>А003.020.9054</t>
  </si>
  <si>
    <t>А003.010.1054ДТ</t>
  </si>
  <si>
    <t>А003.010.0454</t>
  </si>
  <si>
    <t>А003.020.7560</t>
  </si>
  <si>
    <t>А003.010.1060ДТ</t>
  </si>
  <si>
    <t>А003.010.0460</t>
  </si>
  <si>
    <t>А003.020.6065</t>
  </si>
  <si>
    <t>А003.010.1065ДТ</t>
  </si>
  <si>
    <t>А003.010.0465</t>
  </si>
  <si>
    <t xml:space="preserve">Ø14-12 </t>
  </si>
  <si>
    <t>Ø14-12</t>
  </si>
  <si>
    <t xml:space="preserve">Ø18-15 </t>
  </si>
  <si>
    <t xml:space="preserve">Ø20-16 </t>
  </si>
  <si>
    <t>Ø18-15</t>
  </si>
  <si>
    <t>Ø20-16</t>
  </si>
  <si>
    <t>Ø26-22</t>
  </si>
  <si>
    <t>Ø31-26</t>
  </si>
  <si>
    <t>Ø42-37</t>
  </si>
  <si>
    <t>Ø48-44</t>
  </si>
  <si>
    <t>Ø54-49</t>
  </si>
  <si>
    <t>Ø60-55</t>
  </si>
  <si>
    <t>Ø65-59</t>
  </si>
  <si>
    <t>Ключ-съёмник для хомута</t>
  </si>
  <si>
    <t>Хомут силовой пластиковый  Ø14-12 (ПА66) черный</t>
  </si>
  <si>
    <t>Хомут силовой пластиковый  Ø14-12 (ППр) синий</t>
  </si>
  <si>
    <t>Хомут силовой пластиковый  Ø18-15 (ПА66) черный</t>
  </si>
  <si>
    <t>Хомут силовой пластиковый  Ø18-15 (ППр) синий</t>
  </si>
  <si>
    <t>Хомут силовой пластиковый  Ø20-16 (ПА66) черный</t>
  </si>
  <si>
    <t>Хомут силовой пластиковый  Ø20-16 (ППр) синий</t>
  </si>
  <si>
    <t>Хомут силовой пластиковый  Ø26-22 (ПА66) черный</t>
  </si>
  <si>
    <t>Хомут силовой пластиковый  Ø26-22 (ППр) синий</t>
  </si>
  <si>
    <t>Хомут силовой пластиковый  Ø31-26 (ПА66) черный</t>
  </si>
  <si>
    <t xml:space="preserve">Хомут силовой пластиковый  Ø31-26 (ППр) синий </t>
  </si>
  <si>
    <t>Хомут силовой пластиковый  Ø31-26 (ППр) синий</t>
  </si>
  <si>
    <t>Хомут силовой пластиковый  Ø42-37 (ПА66) черный</t>
  </si>
  <si>
    <t>Хомут силовой пластиковый  Ø42-37 (ППр) синий</t>
  </si>
  <si>
    <t>Хомут силовой пластиковый  Ø48-44 (ПА66) черный</t>
  </si>
  <si>
    <t>Хомут силовой пластиковый  Ø48-44 (ППр) синий</t>
  </si>
  <si>
    <t>Хомут силовой пластиковый  Ø54-49 (ПА66) черный</t>
  </si>
  <si>
    <t>Хомут силовой пластиковый  Ø54-49 (ППр) синий</t>
  </si>
  <si>
    <t>Хомут силовой пластиковый  Ø60-55 (ПА66) черный</t>
  </si>
  <si>
    <t>Хомут силовой пластиковый  Ø60-55 (ППр) синий</t>
  </si>
  <si>
    <t>Хомут силовой пластиковый  Ø65-59 (ПА66) черный</t>
  </si>
  <si>
    <t>Хомут силовой пластиковый  Ø65-59 (ППр) синий</t>
  </si>
  <si>
    <t>Наименование                                                                                                                               Размер</t>
  </si>
  <si>
    <t>до 10 000 рублей</t>
  </si>
  <si>
    <t>от  20 000 рублей</t>
  </si>
  <si>
    <t>г830</t>
  </si>
  <si>
    <t>г830ф</t>
  </si>
  <si>
    <t>г830мф</t>
  </si>
  <si>
    <t>шп2245</t>
  </si>
  <si>
    <t>2,2х4,5</t>
  </si>
  <si>
    <t>шп6313</t>
  </si>
  <si>
    <t>6,3х13</t>
  </si>
  <si>
    <t>скт316</t>
  </si>
  <si>
    <t>скт3516</t>
  </si>
  <si>
    <t>скт3520</t>
  </si>
  <si>
    <t>скт3525</t>
  </si>
  <si>
    <t>скт416</t>
  </si>
  <si>
    <t>скт420</t>
  </si>
  <si>
    <t>скт4530</t>
  </si>
  <si>
    <t>спм3516</t>
  </si>
  <si>
    <t>спм3519</t>
  </si>
  <si>
    <t>спм3913</t>
  </si>
  <si>
    <t>спм3916</t>
  </si>
  <si>
    <t>спм3919</t>
  </si>
  <si>
    <t>спм3925</t>
  </si>
  <si>
    <t>спм3932</t>
  </si>
  <si>
    <t>спм4213</t>
  </si>
  <si>
    <t>спм4216</t>
  </si>
  <si>
    <t>спм4219</t>
  </si>
  <si>
    <t>спм4819</t>
  </si>
  <si>
    <t>спм4845</t>
  </si>
  <si>
    <t>спм4850</t>
  </si>
  <si>
    <t>спм4860</t>
  </si>
  <si>
    <t>спм4870</t>
  </si>
  <si>
    <t>спм4880</t>
  </si>
  <si>
    <t>спм5522</t>
  </si>
  <si>
    <t>спм5525</t>
  </si>
  <si>
    <t>спм5532</t>
  </si>
  <si>
    <t>спм5538</t>
  </si>
  <si>
    <t>спм5560</t>
  </si>
  <si>
    <t xml:space="preserve">      Саморез с полукруглой головкой,  со сверлом</t>
  </si>
  <si>
    <t xml:space="preserve">                  покрытие - цинк      DIN 7504N</t>
  </si>
  <si>
    <t>шпс3913</t>
  </si>
  <si>
    <t>шпс4216</t>
  </si>
  <si>
    <t>шпс4219</t>
  </si>
  <si>
    <t>шпс4870</t>
  </si>
  <si>
    <t>2,2х16</t>
  </si>
  <si>
    <t>2,9х32</t>
  </si>
  <si>
    <t>5,5х90</t>
  </si>
  <si>
    <t>сп2216к</t>
  </si>
  <si>
    <t>сп2965к</t>
  </si>
  <si>
    <t>сп2995к</t>
  </si>
  <si>
    <t>сп2916к</t>
  </si>
  <si>
    <t>сп2919к</t>
  </si>
  <si>
    <t>сп2925к</t>
  </si>
  <si>
    <t>сп2932к</t>
  </si>
  <si>
    <t>сп3565к</t>
  </si>
  <si>
    <t>сп3519к</t>
  </si>
  <si>
    <t>сп3525к</t>
  </si>
  <si>
    <t>сп3532к</t>
  </si>
  <si>
    <t>сп3995к</t>
  </si>
  <si>
    <t>сп3916к</t>
  </si>
  <si>
    <t>сп3919к</t>
  </si>
  <si>
    <t>сп3925к</t>
  </si>
  <si>
    <t>сп4225к</t>
  </si>
  <si>
    <t>сп4238к</t>
  </si>
  <si>
    <t>сп4822к</t>
  </si>
  <si>
    <t>сп4825к</t>
  </si>
  <si>
    <t>сп4838к</t>
  </si>
  <si>
    <t>сп4880к</t>
  </si>
  <si>
    <t>сп5516к</t>
  </si>
  <si>
    <t>сп5519к</t>
  </si>
  <si>
    <t>сп5525к</t>
  </si>
  <si>
    <t>сп5538к</t>
  </si>
  <si>
    <t>сп5590к</t>
  </si>
  <si>
    <t>2,2х12</t>
  </si>
  <si>
    <t>сп2212к</t>
  </si>
  <si>
    <t xml:space="preserve">           Шуруп в Потай   DIN 7982</t>
  </si>
  <si>
    <t>ак24300</t>
  </si>
  <si>
    <t>24х300</t>
  </si>
  <si>
    <t>шр272</t>
  </si>
  <si>
    <t>м27х2000</t>
  </si>
  <si>
    <t>шрп27</t>
  </si>
  <si>
    <t>шрп222</t>
  </si>
  <si>
    <t>шрп272</t>
  </si>
  <si>
    <t>шо3</t>
  </si>
  <si>
    <t>шо27</t>
  </si>
  <si>
    <t>шо42</t>
  </si>
  <si>
    <t>шо56</t>
  </si>
  <si>
    <t>м 56</t>
  </si>
  <si>
    <t>шу3</t>
  </si>
  <si>
    <t>шу27</t>
  </si>
  <si>
    <t>шу42</t>
  </si>
  <si>
    <t>шу56</t>
  </si>
  <si>
    <t>бп6130пр</t>
  </si>
  <si>
    <t>бп6160пр</t>
  </si>
  <si>
    <t>бм6130</t>
  </si>
  <si>
    <t>шпн2295</t>
  </si>
  <si>
    <t>2,2х95</t>
  </si>
  <si>
    <t>шпн2213</t>
  </si>
  <si>
    <t>шпн4260</t>
  </si>
  <si>
    <t>спн3960</t>
  </si>
  <si>
    <t>3,9х60</t>
  </si>
  <si>
    <t xml:space="preserve">Саморез с прессшайбой,  полусферическая головка, нержавеющая сталь А2  </t>
  </si>
  <si>
    <t>пшон13</t>
  </si>
  <si>
    <t>пшон16</t>
  </si>
  <si>
    <t>пшон19</t>
  </si>
  <si>
    <t>пшон25</t>
  </si>
  <si>
    <t>пшон32</t>
  </si>
  <si>
    <t xml:space="preserve">                                 наконечник - сверло</t>
  </si>
  <si>
    <t>пшсн13</t>
  </si>
  <si>
    <t>пшсн16</t>
  </si>
  <si>
    <t>пшсн19</t>
  </si>
  <si>
    <t>пшсн25</t>
  </si>
  <si>
    <t>пшсн32</t>
  </si>
  <si>
    <t>ск299005ф</t>
  </si>
  <si>
    <t>ТАЛРЕП закрытый корпус (вилка  - вилка)  DIN 1478</t>
  </si>
  <si>
    <t>твв10</t>
  </si>
  <si>
    <t>твв12</t>
  </si>
  <si>
    <t>твв14</t>
  </si>
  <si>
    <t>твв16</t>
  </si>
  <si>
    <t>твв20</t>
  </si>
  <si>
    <t>твв24</t>
  </si>
  <si>
    <t>твв30</t>
  </si>
  <si>
    <t>ЗАЖИМ  ВИНТОВОЙ УСИЛЕННЫЙ     DIN 1142</t>
  </si>
  <si>
    <t>м6,5</t>
  </si>
  <si>
    <t>м19</t>
  </si>
  <si>
    <t>зву65</t>
  </si>
  <si>
    <t>зву8</t>
  </si>
  <si>
    <t>зву10</t>
  </si>
  <si>
    <t>зву13</t>
  </si>
  <si>
    <t>зву16</t>
  </si>
  <si>
    <t>зву19</t>
  </si>
  <si>
    <t>зву30</t>
  </si>
  <si>
    <t>трп6</t>
  </si>
  <si>
    <t>трп8</t>
  </si>
  <si>
    <t>трп10</t>
  </si>
  <si>
    <t>ТРОС  ДЛЯ  РАСТЯЖКИ (6х19)   DIN 3060</t>
  </si>
  <si>
    <t>скт425</t>
  </si>
  <si>
    <t>ск4864</t>
  </si>
  <si>
    <t>4,8х64</t>
  </si>
  <si>
    <t>ск4876</t>
  </si>
  <si>
    <t>4,8х76</t>
  </si>
  <si>
    <t>ск63175</t>
  </si>
  <si>
    <t>6,3х175</t>
  </si>
  <si>
    <t>пп055/100</t>
  </si>
  <si>
    <t>300х27</t>
  </si>
  <si>
    <t>пп07/250</t>
  </si>
  <si>
    <t>Изменения на 04.02.2025</t>
  </si>
  <si>
    <t>К0 -46%</t>
  </si>
  <si>
    <t>К0 -40%</t>
  </si>
  <si>
    <t>К0 -32%</t>
  </si>
  <si>
    <t>Изменения на 01.04.2025</t>
  </si>
  <si>
    <t>16-0390</t>
  </si>
  <si>
    <t>Гвозди декоративные (обивочные)</t>
  </si>
  <si>
    <t>16-0900</t>
  </si>
  <si>
    <t>16-0920</t>
  </si>
  <si>
    <t>16-0950</t>
  </si>
  <si>
    <t>16-0930</t>
  </si>
  <si>
    <t>16-0960</t>
  </si>
  <si>
    <t>16-0970</t>
  </si>
  <si>
    <t>16-0940</t>
  </si>
  <si>
    <t>16-0910</t>
  </si>
  <si>
    <t>Желтый</t>
  </si>
  <si>
    <t>Зеленый</t>
  </si>
  <si>
    <t>Т.коричневый</t>
  </si>
  <si>
    <t>Черный</t>
  </si>
  <si>
    <t>Кол-во упак.</t>
  </si>
  <si>
    <t>в коробке/мешке</t>
  </si>
  <si>
    <t>Клин мебельный обламываемый</t>
  </si>
  <si>
    <t>18-0360</t>
  </si>
  <si>
    <t>Изменения 01.04.2025</t>
  </si>
  <si>
    <t>Изменения 05.05.2025</t>
  </si>
  <si>
    <t>Трубный хомут в упаковке  3 1/2 М10, шпилька 10х100/гайка М10/дюбель 12*60, Mayer (1уп.)</t>
  </si>
  <si>
    <t>Трубный хомут в упаковке  3 1/2 М8, шпилька 8х80/гайка М8/дюбель 10*50, Mayer (1уп.)</t>
  </si>
  <si>
    <t>Трубный хомут в упаковке  4 М10, шпилька 10x100/гайка М10/дюбель 12*60, Mayer (1уп.)</t>
  </si>
  <si>
    <t>Трубный хомут в упаковке  4 М8, шпилька 8х100/гайка М8/дюбель 10*50, Mayer (1уп.)</t>
  </si>
  <si>
    <t>Трубный хомут в упаковке  4 М8, шпилька 8х80/гайка М8/дюбель 10*50, Mayer (1уп.)</t>
  </si>
  <si>
    <t>Трубный хомут в упаковке  4,5 М10, шпилька 10х100/гайка М10/дюбель 12*60, Mayer (1уп.)</t>
  </si>
  <si>
    <t>Трубный хомут в упаковке  5 М10, шпилька 10х100/гайка М10/дюбель 12*60, Mayer (1уп.)</t>
  </si>
  <si>
    <t>Трубный хомут в упаковке  5,5 М10, шпилька 10х100/гайка М10/дюбель 12*60, Mayer (1уп.)</t>
  </si>
  <si>
    <t>Трубный хомут в упаковке  6 М10, шпилька 10х100/гайка М10/дюбель 12*60, Mayer (1уп.)</t>
  </si>
  <si>
    <t>Трубный хомут в упаковке  6,5 М10, шпилька 10х100/гайка М10/дюбель 12*60, Mayer (1уп.)</t>
  </si>
  <si>
    <t>Трубный хомут в упаковке  8 М10, шпилька 10х100/гайка М10/дюбель 12*60, Mayer (1уп.)</t>
  </si>
  <si>
    <t>TR23-28PAK41пр</t>
  </si>
  <si>
    <t>Трубный хомут в упаковке 1/4 М8, шпилька 8х60/гайка М8/дюбель 10*50, Mayer (1уп.)</t>
  </si>
  <si>
    <t>Трубный хомут в упаковке 1/4 М8, шпилька 8х70/гайка М8/дюбель 10*50, Mayer (1уп.)</t>
  </si>
  <si>
    <t>Трубный хомут в упаковке 1/4 М8, шпилька 8х80/гайка М8/дюбель 10*50, Mayer (1уп.)</t>
  </si>
  <si>
    <t>Трубный хомут в упаковке 3/8 М8, шпилька 8х60/гайка М8/дюбель 10*50, Mayer (1уп.)</t>
  </si>
  <si>
    <t>Трубный хомут в упаковке 3/8 М8, шпилька 8х70/гайка М8/дюбель 10*50, Mayer (1уп.)</t>
  </si>
  <si>
    <t xml:space="preserve">Трубный хомут в упаковке 3/8 М8, шпилька 8х80/гайка М8/дюбель 10*50 (1уп.) </t>
  </si>
  <si>
    <t>Трубный хомут в упаковке 3/8 М8, шпилька 8х80/гайка М8/дюбель 10*50, Mayer (1уп.)</t>
  </si>
  <si>
    <t>Трубный хомут в упаковке 1/2 М8, шпилька 8х60/гайка М8/дюбель 10*50, Mayer (1уп.)</t>
  </si>
  <si>
    <t>Трубный хомут в упаковке 1/2 М8, шпилька 8х70/гайка М8/ дюбель 10*50, Mayer (1уп.)</t>
  </si>
  <si>
    <t>Трубный хомут в упаковке 1/2 М8, шпилька 8х80/гайка М8/ дюбель 10*50 (1уп.)</t>
  </si>
  <si>
    <t>Трубный хомут в упаковке 1/2 М8, шпилька 8х80/гайка М8/дюбель 10*50, Mayer (1уп.)</t>
  </si>
  <si>
    <t>Трубный хомут в упаковке 3/4 М8, шпилька 8х60/гайка М8/дюбель 10*50 (1уп.)</t>
  </si>
  <si>
    <t>Трубный хомут в упаковке 3/4 М8, шпилька 8х60/гайка М8/дюбель 10*50, Mayer (1уп.)</t>
  </si>
  <si>
    <t>Трубный хомут в упаковке 3/4 М8, шпилька 8х70/гайка М8/дюбель 10*50, Mayer (1уп.)</t>
  </si>
  <si>
    <t>Трубный хомут в упаковке 3/4 М8, шпилька 8х80/гайка М8/дюбель 10*50 (1уп.)</t>
  </si>
  <si>
    <t>Трубный хомут в упаковке 3/4 М8, шпилька 8х80/гайка М8/дюбель 10*50, Mayer (1уп.)</t>
  </si>
  <si>
    <t>Трубный хомут в упаковке 1 М8, шпилька 8х60/гайка М8/дюбель 10*50, Mayer (1уп.)</t>
  </si>
  <si>
    <t>Трубный хомут в упаковке 1 М8, шпилька 8х70/гайка М8/дюбель 10*50, Mayer (1уп.)</t>
  </si>
  <si>
    <t>Трубный хомут в упаковке 1 М8, шпилька 8х80/гайка М8/дюбель 10*50 (1уп.)</t>
  </si>
  <si>
    <t>Трубный хомут в упаковке 1 М8, шпилька 8х80/гайка М8/дюбель 10*50, Mayer (1уп.)</t>
  </si>
  <si>
    <t>Трубный хомут в упаковке 1 1/4 М8, шпилька 8х60/гайка М8/дюбель 10*50, Mayer (1уп.)</t>
  </si>
  <si>
    <t>Трубный хомут в упаковке 1 1/4 М8, шпилька 8х70/гайка М8/дюбель 10*50, Mayer (1уп.)</t>
  </si>
  <si>
    <t>Трубный хомут в упаковке 1 1/4 М8, шпилька 8х80/гайка М8/дюбель 10*50 (1уп.)</t>
  </si>
  <si>
    <t>Трубный хомут в упаковке 1 1/4 М8, шпилька 8х80/гайка М8/дюбель 10*50, Mayer (1уп.)</t>
  </si>
  <si>
    <t>Трубный хомут в упаковке 1 1/2 М8, шпилька 8х60/гайка М8/дюбель 10*50, Mayer (1уп.)</t>
  </si>
  <si>
    <t>Трубный хомут в упаковке 1 1/2 М8, шпилька 8х70/гайка М8/дюбель 10*50, Mayer (1уп.)</t>
  </si>
  <si>
    <t>Трубный хомут в упаковке 1 1/2 М8, шпилька 8х80/гайка М8/дюбель 10*50 (1уп.)</t>
  </si>
  <si>
    <t>Трубный хомут в упаковке 1 1/2 М8, шпилька 8х80/гайка М8/дюбель 10*50, Mayer (1уп.)</t>
  </si>
  <si>
    <t xml:space="preserve">Трубный хомут в упаковке 1 3 /4 М8, шпилька 8х80/гайка М8/дюбель 10*50 (1уп.) </t>
  </si>
  <si>
    <t>Трубный хомут в упаковке 1 3/4 М8, шпилька 8х80/гайка М8/дюбель 10*50, Mayer (1уп.)</t>
  </si>
  <si>
    <t>Трубный хомут в упаковке  2  М8, шпилька 8х60/гайка М8/дюбель 10*50, Mayer (1уп.)</t>
  </si>
  <si>
    <t>Трубный хомут в упаковке  2  М8, шпилька 8х70/гайка М8/дюбель 10*50, Mayer (1уп.)</t>
  </si>
  <si>
    <t>Трубный хомут в упаковке  2  М8, шпилька 8х80/гайка М8/дюбель 10*50 (1уп,)</t>
  </si>
  <si>
    <t>Трубный хомут в упаковке  2  М8, шпилька 8х80/гайка М8/дюбель 10*50, Mayer (1уп.)</t>
  </si>
  <si>
    <t>Трубный хомут в упаковке  2 1/2 М10, шпилька 10х100/гайка М10/дюбель 12*60 (1уп.)</t>
  </si>
  <si>
    <t>Трубный хомут в упаковке  2 1/2 М10, шпилька 10х100/гайка М10/дюбель 12*60, Mayer (1уп.)</t>
  </si>
  <si>
    <t>Трубный хомут в упаковке  2 1/2 М8, шпилька 8х80/гайка М8/дюбель 10*50 (1уп.)</t>
  </si>
  <si>
    <t>Трубный хомут в упаковке  2 1/2 М8, шпилька 8х80/гайка М8/дюбель 10*50, Mayer (1уп.)</t>
  </si>
  <si>
    <t>Трубный хомут в упаковке  3 М10, шпилька 10х100/гайка М10/дюбель 12*60, Mayer (1уп.)</t>
  </si>
  <si>
    <t>Трубный хомут в упаковке  3 М8, шпилька 8х80/гайка М8/дюбель 10*50 (1уп.)</t>
  </si>
  <si>
    <t>Трубный хомут в упаковке  3 М8, шпилька 8х80/гайка М8/дюбель 10*50, Mayer (1уп.)</t>
  </si>
  <si>
    <t>хг20-24-400</t>
  </si>
  <si>
    <t>хг23-28-150</t>
  </si>
  <si>
    <t>хг23-28-300</t>
  </si>
  <si>
    <t>хг31-36-250</t>
  </si>
  <si>
    <t>хг38-44-180</t>
  </si>
  <si>
    <t>хг44-50-150</t>
  </si>
  <si>
    <t>хг59-65-120</t>
  </si>
  <si>
    <t>хг73-80-200</t>
  </si>
  <si>
    <t>хг108-116</t>
  </si>
  <si>
    <t>25-28</t>
  </si>
  <si>
    <t>108-116</t>
  </si>
  <si>
    <t>120-127</t>
  </si>
  <si>
    <t>219-225</t>
  </si>
  <si>
    <t>Хомут для крепления сантехнических труб 1/4" /12-16/ под М8 (500шт)</t>
  </si>
  <si>
    <t>Хомут для крепления сантехнических труб 3/8"/15-19/  под М8 (400шт)</t>
  </si>
  <si>
    <t>Хомут для крепления сантехнических труб 1/2"/20-24 / под М8 (300шт)</t>
  </si>
  <si>
    <t>Хомут для крепления сантехнических труб 1/2"/20-24 / под М8 (400шт)</t>
  </si>
  <si>
    <t>Хомут для крепления сантехнических труб 3/4"/25-28/ под М8 (150шт)</t>
  </si>
  <si>
    <t>Хомут для крепления сантехнических труб 3/4"/25-28/ под М8 (250шт)</t>
  </si>
  <si>
    <t>Хомут для крепления сантехнических труб 3/4"/25-28/ под М8 (300шт)</t>
  </si>
  <si>
    <t>Хомут для крепления сантехнических труб 1"/31-36/ под М8 (200шт)</t>
  </si>
  <si>
    <t>Хомут для крепления сантехнических труб 1"/31-36/ под М8 (250шт)</t>
  </si>
  <si>
    <t>Хомут для крепления сантехнических труб 1 1/4" /38-44/ под М8 (180шт)</t>
  </si>
  <si>
    <t>Хомут для крепления сантехнических труб 1 1/2"/44-50/ под М8 (130шт)</t>
  </si>
  <si>
    <t>Хомут для крепления сантехнических труб 1 1/2"/44-50/ под М8 (150шт)</t>
  </si>
  <si>
    <t>Хомут для крепления сантехнических труб 1 3/4"/53-58/ под М8 (120шт)</t>
  </si>
  <si>
    <t>Хомут для крепления сантехнических труб  2 " /59-65/ под М8 (100шт)</t>
  </si>
  <si>
    <t>Хомут для крепления сантехнических труб  2 " /59-65/ под М8 (120шт)</t>
  </si>
  <si>
    <t>Хомут для крепления сантехнических труб  2 1/2"/73-80/ под М10 (200шт)</t>
  </si>
  <si>
    <t>Хомут для крепления сантехнических труб  3 " /87-90/ под М10 (140шт)</t>
  </si>
  <si>
    <t>Хомут для крепления сантехнических труб  3 " /87-90/под М8 (140шт)</t>
  </si>
  <si>
    <t>Хомут для крепления сантехнических труб  3 1/2"/95-103/ под М10 (100шт)</t>
  </si>
  <si>
    <t>Хомут для крепления сантехнических труб  4"  /108-116/  под М8 (50шт)</t>
  </si>
  <si>
    <t>Хомут для крепления сантехнических труб  4" /108-114/под М10 (100шт)</t>
  </si>
  <si>
    <t>Хомут для крепления сантехнических труб 4 1/2" /120-127/ под М10 (100шт)</t>
  </si>
  <si>
    <t>Хомут для крепления сантехнических труб 5"/132-141/ под М10 (70шт)</t>
  </si>
  <si>
    <t>Хомут для крепления сантехнических труб 6"/159-168/ под М10 (60шт)</t>
  </si>
  <si>
    <t>Хомут для крепления сантехнических труб 8"/219-225/ под М10 (50шт)</t>
  </si>
  <si>
    <t>Хомут ECOFIX   8-12 (100шт)</t>
  </si>
  <si>
    <t>Хомут ECOFIX   8-12 мм/9 W2 (100шт)</t>
  </si>
  <si>
    <t>Хомут ECOFIX  10-16 (100шт)</t>
  </si>
  <si>
    <t>Хомут ECOFIX  10-16 мм/9 W2 (100шт)</t>
  </si>
  <si>
    <t>Хомут ECOFIX  12-20 (100шт)</t>
  </si>
  <si>
    <t>Хомут ECOFIX  12-22 (100шт)</t>
  </si>
  <si>
    <t>Хомут ECOFIX  12-22 мм/9 W2 (100шт)</t>
  </si>
  <si>
    <t>Хомут ECOFIX  16-25 (100шт)</t>
  </si>
  <si>
    <t>Хомут ECOFIX  16-25 мм/9 W2 (100шт)</t>
  </si>
  <si>
    <t>Хомут ECOFIX  16-27 мм/9 W2 (100шт)</t>
  </si>
  <si>
    <t>Хомут ECOFIX  20-32 (50шт)</t>
  </si>
  <si>
    <t>Хомут ECOFIX  20-32 мм/9 W2 (50шт)</t>
  </si>
  <si>
    <t>Хомут ECOFIX  25-40 (50шт)</t>
  </si>
  <si>
    <t>Хомут ECOFIX  25-40 мм/9 W2 (50шт)</t>
  </si>
  <si>
    <t>Хомут ECOFIX  30-45 мм/9  (50шт)</t>
  </si>
  <si>
    <t>Хомут ECOFIX  30-45 мм/9 W2 (50шт)</t>
  </si>
  <si>
    <t>Хомут ECOFIX  32-50 (50шт)</t>
  </si>
  <si>
    <t>Хомут ECOFIX  32-50 мм/9 W2 (50шт)</t>
  </si>
  <si>
    <t>Хомут ECOFIX  40-60 (50шт)</t>
  </si>
  <si>
    <t>Хомут ECOFIX  44-64 (50шт)</t>
  </si>
  <si>
    <t>Хомут ECOFIX  50-70 (50шт)</t>
  </si>
  <si>
    <t>Хомут ECOFIX  60-80 (25шт)</t>
  </si>
  <si>
    <t>Хомут ECOFIX  60-80 мм/9 W2 (50шт)</t>
  </si>
  <si>
    <t>Хомут ECOFIX  70-90 (50шт)</t>
  </si>
  <si>
    <t>Хомут ECOFIX  70-90 мм/9 W2 (50шт)</t>
  </si>
  <si>
    <t>Хомут ECOFIX  80-100 (25шт)</t>
  </si>
  <si>
    <t>Хомут ECOFIX  80-100 мм/9 W2 (25шт)</t>
  </si>
  <si>
    <t>Хомут ECOFIX  90-110 (25шт)</t>
  </si>
  <si>
    <t>Хомут ECOFIX  90-110 мм/9 W2 (25шт)</t>
  </si>
  <si>
    <t>Хомут ECOFIX 100-120 (25шт)</t>
  </si>
  <si>
    <t>Хомут ECOFIX 100-120 мм/9 W2 (25шт)</t>
  </si>
  <si>
    <t>Хомут ECOFIX 110-130 (25шт)</t>
  </si>
  <si>
    <t>Хомут ECOFIX 110-130 мм/9 W2 (25шт)</t>
  </si>
  <si>
    <t>Хомут ECOFIX 120-140 (25шт)</t>
  </si>
  <si>
    <t>Хомут ECOFIX 120-140 мм/9 W2 (25шт)</t>
  </si>
  <si>
    <t>Хомут ECOFIX 130-150 (25шт)</t>
  </si>
  <si>
    <t>Хомут ECOFIX 130-150 мм/9 W2 (25шт)</t>
  </si>
  <si>
    <t>Хомут ECOFIX 140-160 (25шт)</t>
  </si>
  <si>
    <t>Хомут ECOFIX 140-160 мм/9 W2 (25шт)</t>
  </si>
  <si>
    <t>Хомут ECOFIX 150-170 мм/9 W2 (25шт)</t>
  </si>
  <si>
    <t>Хомут ECOFIX 160-180 (25шт)</t>
  </si>
  <si>
    <t>Хомут ECOFIX 160-180 мм/9 W2 (25шт)</t>
  </si>
  <si>
    <t>Хомут ECOFIX 170-190 (25шт)</t>
  </si>
  <si>
    <t>Хомут ECOFIX 170-190 мм/9 W2 (25шт)</t>
  </si>
  <si>
    <t>Хомут ECOFIX 180-200 (25шт)</t>
  </si>
  <si>
    <t>Хомут ECOFIX 180-200 мм/9 W2 (25шт)</t>
  </si>
  <si>
    <t>Хомут ECOFIX 190-210 (25шт)</t>
  </si>
  <si>
    <t>Хомут ECOFIX 190-210 мм/9 W2 (25шт)</t>
  </si>
  <si>
    <t>Хомут ECOFIX 210-230 мм/9 W2 (25шт)</t>
  </si>
  <si>
    <t>Хомут ECOFIX 220-240 мм/9 W2 (25шт)</t>
  </si>
  <si>
    <t>Хомут ECOFIX 230-250 мм/9 W2 (25шт)</t>
  </si>
  <si>
    <t>Хомут ECOFIX 240-260 (10шт)</t>
  </si>
  <si>
    <t>Хомут ECOFIX 250-270 мм/9 W2 (10шт)</t>
  </si>
  <si>
    <t>Хомут ECOFIX 300-320 мм/9 W2 (10шт)</t>
  </si>
  <si>
    <t>H8-12ECO41</t>
  </si>
  <si>
    <t>H30-45ECO41</t>
  </si>
  <si>
    <t xml:space="preserve">  8-12</t>
  </si>
  <si>
    <t xml:space="preserve"> 10-16 </t>
  </si>
  <si>
    <t xml:space="preserve"> 12-20</t>
  </si>
  <si>
    <t xml:space="preserve"> 12-22</t>
  </si>
  <si>
    <t xml:space="preserve"> 12-22 </t>
  </si>
  <si>
    <t xml:space="preserve"> 16-25 </t>
  </si>
  <si>
    <t xml:space="preserve"> 16-27 </t>
  </si>
  <si>
    <t xml:space="preserve"> 20-32 </t>
  </si>
  <si>
    <t xml:space="preserve"> 25-40 </t>
  </si>
  <si>
    <t xml:space="preserve"> 30-45 </t>
  </si>
  <si>
    <t xml:space="preserve"> 30-45</t>
  </si>
  <si>
    <t xml:space="preserve"> 32-50 </t>
  </si>
  <si>
    <t xml:space="preserve"> 40-60 </t>
  </si>
  <si>
    <t xml:space="preserve"> 44-64 </t>
  </si>
  <si>
    <t xml:space="preserve"> 50-70 </t>
  </si>
  <si>
    <t xml:space="preserve"> 60-80 </t>
  </si>
  <si>
    <t xml:space="preserve"> 70-90</t>
  </si>
  <si>
    <t xml:space="preserve"> 70-90 </t>
  </si>
  <si>
    <t xml:space="preserve"> 80-100</t>
  </si>
  <si>
    <t xml:space="preserve"> 80-100 </t>
  </si>
  <si>
    <t xml:space="preserve"> 90-110 </t>
  </si>
  <si>
    <t xml:space="preserve">100-120 </t>
  </si>
  <si>
    <t>100-120</t>
  </si>
  <si>
    <t>110-130</t>
  </si>
  <si>
    <t xml:space="preserve">110-130 </t>
  </si>
  <si>
    <t>120-140</t>
  </si>
  <si>
    <t xml:space="preserve">120-140 </t>
  </si>
  <si>
    <t xml:space="preserve">130-150 </t>
  </si>
  <si>
    <t xml:space="preserve">140-160 </t>
  </si>
  <si>
    <t xml:space="preserve">150-170 </t>
  </si>
  <si>
    <t xml:space="preserve">160-180 </t>
  </si>
  <si>
    <t>170-190</t>
  </si>
  <si>
    <t xml:space="preserve">170-190 </t>
  </si>
  <si>
    <t xml:space="preserve">180-200 </t>
  </si>
  <si>
    <t>180-200</t>
  </si>
  <si>
    <t xml:space="preserve">190-210 </t>
  </si>
  <si>
    <t>190-210</t>
  </si>
  <si>
    <t xml:space="preserve">210-230 </t>
  </si>
  <si>
    <t xml:space="preserve">220-240 </t>
  </si>
  <si>
    <t xml:space="preserve">230-250 </t>
  </si>
  <si>
    <t xml:space="preserve">240-260 </t>
  </si>
  <si>
    <t xml:space="preserve">250-270 </t>
  </si>
  <si>
    <t xml:space="preserve">300-320 </t>
  </si>
  <si>
    <t>Хомут для крепления сантехнических труб    1 1/4" /38-44/ под М8 (170шт)</t>
  </si>
  <si>
    <t>хг38-44п</t>
  </si>
  <si>
    <t>Изменения 06.05.2025</t>
  </si>
  <si>
    <t>Гайка  высокая    DIN  6330</t>
  </si>
  <si>
    <t>гук6</t>
  </si>
  <si>
    <t>гук8</t>
  </si>
  <si>
    <t>гук10</t>
  </si>
  <si>
    <t>Изменения 13.05.2025</t>
  </si>
  <si>
    <t>скт320</t>
  </si>
  <si>
    <t>скт4535</t>
  </si>
  <si>
    <t>скт530</t>
  </si>
  <si>
    <t>скт535</t>
  </si>
  <si>
    <t>скт6180</t>
  </si>
  <si>
    <t>скт8240</t>
  </si>
  <si>
    <t>8х240</t>
  </si>
  <si>
    <t>спд8160к</t>
  </si>
  <si>
    <t>спд8180к</t>
  </si>
  <si>
    <t>Цена в рублях за упаковку с учетом наценки к К0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</si>
</sst>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164" formatCode="_-* #,##0.00&quot;р.&quot;_-;\-* #,##0.00&quot;р.&quot;_-;_-* &quot;-&quot;??&quot;р.&quot;_-;_-@_-"/>
    <numFmt numFmtId="165" formatCode="_-* #,##0.00_р_._-;\-* #,##0.00_р_._-;_-* &quot;-&quot;??_р_._-;_-@_-"/>
    <numFmt numFmtId="166" formatCode="0.0"/>
    <numFmt numFmtId="167" formatCode="0.00_);[Red]\(0.00\)"/>
    <numFmt numFmtId="168" formatCode="0.00;[Red]0.00"/>
    <numFmt numFmtId="169" formatCode="0.00_ "/>
    <numFmt numFmtId="170" formatCode="#,##0.00_);[Red]\(#,##0.00\)"/>
    <numFmt numFmtId="171" formatCode="0.000"/>
    <numFmt numFmtId="172" formatCode="#,##0.00\ _₽"/>
  </numFmts>
  <fonts count="288">
    <font>
      <sz val="10"/>
      <name val="Arial Cyr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u/>
      <sz val="10"/>
      <color indexed="12"/>
      <name val="Arial Cyr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sz val="10"/>
      <color indexed="8"/>
      <name val="Arial Cyr"/>
      <charset val="204"/>
    </font>
    <font>
      <b/>
      <sz val="10"/>
      <color indexed="8"/>
      <name val="Arial Cyr"/>
      <charset val="204"/>
    </font>
    <font>
      <sz val="10"/>
      <color indexed="8"/>
      <name val="Arial Cyr"/>
      <family val="2"/>
      <charset val="204"/>
    </font>
    <font>
      <b/>
      <i/>
      <sz val="10"/>
      <color indexed="8"/>
      <name val="Arial Cyr"/>
      <family val="2"/>
      <charset val="204"/>
    </font>
    <font>
      <b/>
      <sz val="10"/>
      <color indexed="8"/>
      <name val="Arial Cyr"/>
      <family val="2"/>
      <charset val="204"/>
    </font>
    <font>
      <i/>
      <sz val="10"/>
      <color indexed="10"/>
      <name val="Arial Cyr"/>
      <charset val="204"/>
    </font>
    <font>
      <b/>
      <sz val="12"/>
      <color indexed="8"/>
      <name val="Arial Cyr"/>
      <family val="2"/>
      <charset val="204"/>
    </font>
    <font>
      <sz val="10"/>
      <name val="Arial Cyr"/>
      <family val="2"/>
      <charset val="204"/>
    </font>
    <font>
      <sz val="10"/>
      <color indexed="10"/>
      <name val="Arial Cyr"/>
      <charset val="204"/>
    </font>
    <font>
      <sz val="10"/>
      <name val="Arial"/>
      <family val="2"/>
      <charset val="177"/>
    </font>
    <font>
      <b/>
      <sz val="10"/>
      <name val="Arial Cyr"/>
      <charset val="204"/>
    </font>
    <font>
      <b/>
      <sz val="10"/>
      <color indexed="18"/>
      <name val="Arial Cyr"/>
      <family val="2"/>
      <charset val="204"/>
    </font>
    <font>
      <sz val="10"/>
      <color indexed="18"/>
      <name val="Arial Cyr"/>
      <family val="2"/>
      <charset val="204"/>
    </font>
    <font>
      <b/>
      <sz val="12"/>
      <name val="Arial Cyr"/>
      <family val="2"/>
      <charset val="204"/>
    </font>
    <font>
      <sz val="10"/>
      <name val="Arial Cyr"/>
      <charset val="204"/>
    </font>
    <font>
      <sz val="10"/>
      <color indexed="8"/>
      <name val="Arial"/>
      <family val="2"/>
      <charset val="204"/>
    </font>
    <font>
      <sz val="8"/>
      <name val="Arial"/>
      <family val="2"/>
    </font>
    <font>
      <sz val="10"/>
      <name val="Arial"/>
      <family val="2"/>
      <charset val="204"/>
    </font>
    <font>
      <b/>
      <sz val="10"/>
      <name val="Arial"/>
      <family val="2"/>
      <charset val="204"/>
    </font>
    <font>
      <sz val="8"/>
      <name val="Arial"/>
      <family val="2"/>
      <charset val="204"/>
    </font>
    <font>
      <b/>
      <sz val="10"/>
      <color indexed="8"/>
      <name val="Arial"/>
      <family val="2"/>
      <charset val="204"/>
    </font>
    <font>
      <sz val="14"/>
      <color indexed="8"/>
      <name val="Arial Cyr"/>
      <family val="2"/>
      <charset val="204"/>
    </font>
    <font>
      <b/>
      <sz val="12"/>
      <name val="Arial Cyr"/>
      <charset val="204"/>
    </font>
    <font>
      <b/>
      <sz val="16"/>
      <name val="Arial Cyr"/>
      <charset val="204"/>
    </font>
    <font>
      <b/>
      <i/>
      <sz val="14"/>
      <name val="Arial Cyr"/>
      <charset val="204"/>
    </font>
    <font>
      <b/>
      <sz val="14"/>
      <name val="Arial Cyr"/>
      <charset val="204"/>
    </font>
    <font>
      <b/>
      <sz val="8"/>
      <color indexed="9"/>
      <name val="Arial Cyr"/>
      <family val="2"/>
      <charset val="204"/>
    </font>
    <font>
      <b/>
      <i/>
      <sz val="8"/>
      <color indexed="9"/>
      <name val="Arial Cyr"/>
      <family val="2"/>
      <charset val="204"/>
    </font>
    <font>
      <sz val="10"/>
      <color indexed="8"/>
      <name val="Arial Cyr"/>
      <charset val="204"/>
    </font>
    <font>
      <b/>
      <sz val="10"/>
      <color indexed="8"/>
      <name val="Arial Cyr"/>
      <charset val="204"/>
    </font>
    <font>
      <b/>
      <sz val="10"/>
      <color indexed="8"/>
      <name val="Arial Cyr"/>
      <family val="2"/>
      <charset val="204"/>
    </font>
    <font>
      <sz val="10"/>
      <color indexed="10"/>
      <name val="Arial Cyr"/>
      <charset val="204"/>
    </font>
    <font>
      <sz val="12"/>
      <name val="宋体"/>
      <charset val="134"/>
    </font>
    <font>
      <sz val="10"/>
      <name val="宋体"/>
      <charset val="134"/>
    </font>
    <font>
      <sz val="11"/>
      <color indexed="8"/>
      <name val="Calibri"/>
      <family val="2"/>
    </font>
    <font>
      <i/>
      <sz val="10"/>
      <name val="Arial"/>
      <family val="2"/>
      <charset val="204"/>
    </font>
    <font>
      <b/>
      <sz val="14"/>
      <color indexed="8"/>
      <name val="Arial Cyr"/>
      <charset val="204"/>
    </font>
    <font>
      <sz val="14"/>
      <name val="Arial Cyr"/>
      <family val="2"/>
      <charset val="204"/>
    </font>
    <font>
      <i/>
      <sz val="10"/>
      <name val="Arial Cyr"/>
      <charset val="204"/>
    </font>
    <font>
      <i/>
      <sz val="24"/>
      <name val="Arial Cyr"/>
      <charset val="204"/>
    </font>
    <font>
      <b/>
      <i/>
      <sz val="24"/>
      <color indexed="18"/>
      <name val="Arial Cyr"/>
      <charset val="204"/>
    </font>
    <font>
      <sz val="24"/>
      <name val="Arial Cyr"/>
      <charset val="204"/>
    </font>
    <font>
      <b/>
      <i/>
      <sz val="14"/>
      <color indexed="8"/>
      <name val="Arial Cyr"/>
      <charset val="204"/>
    </font>
    <font>
      <i/>
      <sz val="14"/>
      <name val="Arial Cyr"/>
      <charset val="204"/>
    </font>
    <font>
      <b/>
      <sz val="16"/>
      <color indexed="8"/>
      <name val="Arial Cyr"/>
      <charset val="204"/>
    </font>
    <font>
      <sz val="16"/>
      <name val="Arial Cyr"/>
      <charset val="204"/>
    </font>
    <font>
      <i/>
      <sz val="16"/>
      <name val="Arial Cyr"/>
      <charset val="204"/>
    </font>
    <font>
      <b/>
      <i/>
      <sz val="16"/>
      <color indexed="8"/>
      <name val="Arial Cyr"/>
      <charset val="204"/>
    </font>
    <font>
      <sz val="18"/>
      <name val="Arial Cyr"/>
      <charset val="204"/>
    </font>
    <font>
      <sz val="14"/>
      <name val="Arial Cyr"/>
      <charset val="204"/>
    </font>
    <font>
      <b/>
      <sz val="8"/>
      <name val="Arial Cyr"/>
      <family val="2"/>
      <charset val="204"/>
    </font>
    <font>
      <sz val="11"/>
      <name val="Arial Cyr"/>
      <charset val="204"/>
    </font>
    <font>
      <sz val="20"/>
      <name val="Arial Cyr"/>
      <charset val="204"/>
    </font>
    <font>
      <b/>
      <sz val="22"/>
      <name val="Arial Cyr"/>
      <charset val="204"/>
    </font>
    <font>
      <b/>
      <sz val="20"/>
      <name val="Arial Cyr"/>
      <charset val="204"/>
    </font>
    <font>
      <sz val="10"/>
      <color indexed="8"/>
      <name val="Arial Cyr"/>
      <charset val="204"/>
    </font>
    <font>
      <sz val="10"/>
      <color indexed="8"/>
      <name val="Arial Cyr"/>
      <family val="2"/>
      <charset val="204"/>
    </font>
    <font>
      <b/>
      <sz val="10"/>
      <color indexed="8"/>
      <name val="Arial Cyr"/>
      <family val="2"/>
      <charset val="204"/>
    </font>
    <font>
      <sz val="10"/>
      <color indexed="8"/>
      <name val="Arial"/>
      <family val="2"/>
      <charset val="204"/>
    </font>
    <font>
      <b/>
      <sz val="10"/>
      <color indexed="8"/>
      <name val="Arial"/>
      <family val="2"/>
      <charset val="204"/>
    </font>
    <font>
      <b/>
      <sz val="14"/>
      <color indexed="8"/>
      <name val="Arial Cyr"/>
      <family val="2"/>
      <charset val="204"/>
    </font>
    <font>
      <b/>
      <sz val="14"/>
      <color indexed="8"/>
      <name val="Arial Cyr"/>
      <charset val="204"/>
    </font>
    <font>
      <b/>
      <sz val="16"/>
      <color indexed="10"/>
      <name val="Arial Cyr"/>
      <charset val="204"/>
    </font>
    <font>
      <b/>
      <sz val="10"/>
      <color indexed="10"/>
      <name val="Arial Cyr"/>
      <charset val="204"/>
    </font>
    <font>
      <b/>
      <sz val="12"/>
      <color indexed="8"/>
      <name val="Arial Cyr"/>
      <family val="2"/>
      <charset val="204"/>
    </font>
    <font>
      <sz val="10"/>
      <color indexed="30"/>
      <name val="Arial"/>
      <family val="2"/>
      <charset val="204"/>
    </font>
    <font>
      <b/>
      <sz val="14"/>
      <color indexed="30"/>
      <name val="Arial Cyr"/>
      <family val="2"/>
      <charset val="204"/>
    </font>
    <font>
      <i/>
      <sz val="20"/>
      <color indexed="56"/>
      <name val="Arial Cyr"/>
      <charset val="204"/>
    </font>
    <font>
      <b/>
      <i/>
      <sz val="14"/>
      <color indexed="8"/>
      <name val="Arial Cyr"/>
      <charset val="204"/>
    </font>
    <font>
      <b/>
      <sz val="16"/>
      <color indexed="8"/>
      <name val="Arial Cyr"/>
      <charset val="204"/>
    </font>
    <font>
      <b/>
      <i/>
      <sz val="16"/>
      <color indexed="8"/>
      <name val="Arial Cyr"/>
      <charset val="204"/>
    </font>
    <font>
      <sz val="18"/>
      <color indexed="8"/>
      <name val="Cambria"/>
      <family val="1"/>
      <charset val="204"/>
    </font>
    <font>
      <sz val="10"/>
      <color indexed="8"/>
      <name val="Cambria"/>
      <family val="1"/>
      <charset val="204"/>
    </font>
    <font>
      <b/>
      <sz val="10"/>
      <color indexed="56"/>
      <name val="Arial Cyr"/>
      <charset val="204"/>
    </font>
    <font>
      <sz val="10"/>
      <color indexed="10"/>
      <name val="Cambria"/>
      <family val="1"/>
      <charset val="204"/>
    </font>
    <font>
      <i/>
      <sz val="24"/>
      <color indexed="9"/>
      <name val="Arial Cyr"/>
      <charset val="204"/>
    </font>
    <font>
      <sz val="14"/>
      <color indexed="8"/>
      <name val="Arial Cyr"/>
      <family val="2"/>
      <charset val="204"/>
    </font>
    <font>
      <b/>
      <sz val="12"/>
      <color indexed="30"/>
      <name val="Arial Cyr"/>
      <family val="2"/>
      <charset val="204"/>
    </font>
    <font>
      <b/>
      <sz val="10"/>
      <color indexed="8"/>
      <name val="Arial Cyr"/>
      <charset val="204"/>
    </font>
    <font>
      <b/>
      <sz val="14"/>
      <color indexed="10"/>
      <name val="Arial Cyr"/>
      <charset val="204"/>
    </font>
    <font>
      <b/>
      <sz val="10"/>
      <color indexed="8"/>
      <name val="Cambria"/>
      <family val="1"/>
      <charset val="204"/>
    </font>
    <font>
      <b/>
      <sz val="12"/>
      <color indexed="8"/>
      <name val="Cambria"/>
      <family val="1"/>
      <charset val="204"/>
    </font>
    <font>
      <sz val="12"/>
      <color indexed="8"/>
      <name val="Cambria"/>
      <family val="1"/>
      <charset val="204"/>
    </font>
    <font>
      <b/>
      <sz val="9"/>
      <color indexed="8"/>
      <name val="Calibri"/>
      <family val="2"/>
      <charset val="204"/>
    </font>
    <font>
      <sz val="9"/>
      <color indexed="8"/>
      <name val="Calibri"/>
      <family val="2"/>
      <charset val="204"/>
    </font>
    <font>
      <b/>
      <sz val="14"/>
      <color indexed="56"/>
      <name val="Arial Cyr"/>
      <charset val="204"/>
    </font>
    <font>
      <b/>
      <sz val="20"/>
      <color indexed="10"/>
      <name val="Cambria"/>
      <family val="1"/>
      <charset val="204"/>
    </font>
    <font>
      <sz val="18"/>
      <color indexed="60"/>
      <name val="Cambria"/>
      <family val="1"/>
      <charset val="204"/>
    </font>
    <font>
      <sz val="10"/>
      <color indexed="60"/>
      <name val="Cambria"/>
      <family val="1"/>
      <charset val="204"/>
    </font>
    <font>
      <sz val="10"/>
      <color indexed="60"/>
      <name val="Arial Cyr"/>
      <charset val="204"/>
    </font>
    <font>
      <b/>
      <sz val="11"/>
      <color indexed="60"/>
      <name val="Arial Cyr"/>
      <charset val="204"/>
    </font>
    <font>
      <b/>
      <sz val="11"/>
      <color indexed="10"/>
      <name val="Calibri"/>
      <family val="2"/>
      <charset val="204"/>
    </font>
    <font>
      <sz val="11"/>
      <name val="Calibri"/>
      <family val="2"/>
      <charset val="204"/>
    </font>
    <font>
      <sz val="8"/>
      <name val="Calibri"/>
      <family val="2"/>
      <charset val="204"/>
    </font>
    <font>
      <sz val="7"/>
      <name val="Calibri"/>
      <family val="2"/>
      <charset val="204"/>
    </font>
    <font>
      <b/>
      <sz val="11"/>
      <name val="Calibri"/>
      <family val="2"/>
      <charset val="204"/>
    </font>
    <font>
      <b/>
      <sz val="12"/>
      <name val="Calibri"/>
      <family val="2"/>
      <charset val="204"/>
    </font>
    <font>
      <sz val="24"/>
      <color indexed="9"/>
      <name val="Arial Cyr"/>
      <charset val="204"/>
    </font>
    <font>
      <u/>
      <sz val="16"/>
      <name val="Arial Cyr"/>
      <charset val="204"/>
    </font>
    <font>
      <b/>
      <sz val="14"/>
      <color indexed="60"/>
      <name val="Arial Cyr"/>
      <charset val="204"/>
    </font>
    <font>
      <b/>
      <sz val="8"/>
      <color indexed="10"/>
      <name val="Arial Cyr"/>
      <charset val="204"/>
    </font>
    <font>
      <sz val="10"/>
      <name val="Helv"/>
      <family val="2"/>
    </font>
    <font>
      <b/>
      <sz val="18"/>
      <color indexed="56"/>
      <name val="Cambria"/>
      <family val="1"/>
      <charset val="204"/>
    </font>
    <font>
      <sz val="8"/>
      <name val="Arial"/>
      <family val="2"/>
      <charset val="1"/>
    </font>
    <font>
      <sz val="11"/>
      <color indexed="8"/>
      <name val="Arial"/>
      <family val="2"/>
      <charset val="204"/>
    </font>
    <font>
      <b/>
      <sz val="12"/>
      <color indexed="10"/>
      <name val="Arial Cyr"/>
      <charset val="204"/>
    </font>
    <font>
      <sz val="10"/>
      <color indexed="8"/>
      <name val="Arial"/>
      <family val="2"/>
      <charset val="204"/>
    </font>
    <font>
      <b/>
      <sz val="14"/>
      <color indexed="10"/>
      <name val="Arial Cyr"/>
      <charset val="204"/>
    </font>
    <font>
      <sz val="11"/>
      <color indexed="8"/>
      <name val="Calibri"/>
      <family val="2"/>
      <charset val="204"/>
    </font>
    <font>
      <b/>
      <sz val="10"/>
      <color indexed="10"/>
      <name val="Arial Cyr"/>
      <charset val="204"/>
    </font>
    <font>
      <sz val="10"/>
      <color indexed="8"/>
      <name val="Arial"/>
      <family val="2"/>
      <charset val="204"/>
    </font>
    <font>
      <sz val="24"/>
      <color indexed="8"/>
      <name val="Arial Cyr"/>
      <charset val="204"/>
    </font>
    <font>
      <b/>
      <sz val="8"/>
      <color indexed="8"/>
      <name val="Arial Cyr"/>
      <family val="2"/>
      <charset val="204"/>
    </font>
    <font>
      <b/>
      <i/>
      <sz val="8"/>
      <color indexed="8"/>
      <name val="Arial Cyr"/>
      <family val="2"/>
      <charset val="204"/>
    </font>
    <font>
      <b/>
      <sz val="11"/>
      <name val="Arial Cyr"/>
      <family val="2"/>
      <charset val="204"/>
    </font>
    <font>
      <b/>
      <i/>
      <sz val="10"/>
      <name val="Arial Cyr"/>
      <family val="2"/>
      <charset val="204"/>
    </font>
    <font>
      <b/>
      <sz val="10"/>
      <color indexed="9"/>
      <name val="Arial Cyr"/>
      <family val="2"/>
      <charset val="204"/>
    </font>
    <font>
      <sz val="10"/>
      <color indexed="8"/>
      <name val="Arial Cyr"/>
      <charset val="204"/>
    </font>
    <font>
      <sz val="10"/>
      <color indexed="8"/>
      <name val="Arial"/>
      <family val="2"/>
      <charset val="204"/>
    </font>
    <font>
      <sz val="10"/>
      <color indexed="8"/>
      <name val="Arial Cyr"/>
      <family val="2"/>
      <charset val="204"/>
    </font>
    <font>
      <b/>
      <sz val="18"/>
      <color indexed="8"/>
      <name val="Arial Cyr"/>
      <family val="2"/>
      <charset val="204"/>
    </font>
    <font>
      <sz val="10"/>
      <color indexed="8"/>
      <name val="Arial Cyr"/>
      <charset val="204"/>
    </font>
    <font>
      <sz val="10"/>
      <color indexed="8"/>
      <name val="Arial"/>
      <family val="2"/>
      <charset val="204"/>
    </font>
    <font>
      <sz val="10"/>
      <color indexed="8"/>
      <name val="Arial"/>
      <family val="2"/>
      <charset val="177"/>
    </font>
    <font>
      <b/>
      <sz val="10"/>
      <color indexed="10"/>
      <name val="Arial Cyr"/>
      <charset val="204"/>
    </font>
    <font>
      <sz val="10"/>
      <color indexed="8"/>
      <name val="Arial Cyr"/>
      <charset val="204"/>
    </font>
    <font>
      <sz val="10"/>
      <color indexed="8"/>
      <name val="Arial"/>
      <family val="2"/>
      <charset val="204"/>
    </font>
    <font>
      <sz val="10"/>
      <color indexed="8"/>
      <name val="Arial Cyr"/>
      <charset val="204"/>
    </font>
    <font>
      <sz val="10"/>
      <color indexed="8"/>
      <name val="Arial"/>
      <family val="2"/>
      <charset val="204"/>
    </font>
    <font>
      <b/>
      <sz val="14"/>
      <color indexed="8"/>
      <name val="Arial Cyr"/>
      <charset val="204"/>
    </font>
    <font>
      <sz val="10"/>
      <color indexed="10"/>
      <name val="Arial Cyr"/>
      <charset val="204"/>
    </font>
    <font>
      <sz val="10"/>
      <color indexed="8"/>
      <name val="Arial"/>
      <family val="2"/>
      <charset val="204"/>
    </font>
    <font>
      <sz val="10"/>
      <color indexed="8"/>
      <name val="Arial Cyr"/>
      <charset val="204"/>
    </font>
    <font>
      <sz val="10"/>
      <color indexed="10"/>
      <name val="Arial"/>
      <family val="2"/>
      <charset val="204"/>
    </font>
    <font>
      <sz val="10"/>
      <color indexed="8"/>
      <name val="Arial Cyr"/>
      <family val="2"/>
      <charset val="204"/>
    </font>
    <font>
      <b/>
      <sz val="8"/>
      <color indexed="8"/>
      <name val="Arial Cyr"/>
      <family val="2"/>
      <charset val="204"/>
    </font>
    <font>
      <b/>
      <i/>
      <sz val="8"/>
      <color indexed="8"/>
      <name val="Arial Cyr"/>
      <family val="2"/>
      <charset val="204"/>
    </font>
    <font>
      <sz val="14"/>
      <color indexed="8"/>
      <name val="Arial Cyr"/>
      <charset val="204"/>
    </font>
    <font>
      <b/>
      <sz val="12"/>
      <color indexed="56"/>
      <name val="Arial Cyr"/>
      <family val="2"/>
      <charset val="204"/>
    </font>
    <font>
      <b/>
      <sz val="14"/>
      <color indexed="8"/>
      <name val="Calibri"/>
      <family val="2"/>
      <charset val="204"/>
    </font>
    <font>
      <b/>
      <sz val="14"/>
      <color indexed="10"/>
      <name val="Calibri"/>
      <family val="2"/>
      <charset val="204"/>
    </font>
    <font>
      <b/>
      <sz val="20"/>
      <name val="Cambria"/>
      <family val="1"/>
      <charset val="204"/>
    </font>
    <font>
      <sz val="10"/>
      <name val="Cambria"/>
      <family val="1"/>
      <charset val="204"/>
    </font>
    <font>
      <b/>
      <sz val="14"/>
      <name val="Cambria"/>
      <family val="1"/>
      <charset val="204"/>
    </font>
    <font>
      <b/>
      <sz val="14"/>
      <name val="Calibri"/>
      <family val="2"/>
      <charset val="204"/>
    </font>
    <font>
      <b/>
      <sz val="28"/>
      <name val="Cambria"/>
      <family val="1"/>
      <charset val="204"/>
    </font>
    <font>
      <sz val="11"/>
      <name val="Arial"/>
      <family val="2"/>
      <charset val="204"/>
    </font>
    <font>
      <sz val="11"/>
      <color indexed="8"/>
      <name val="Times New Roman"/>
      <family val="1"/>
      <charset val="204"/>
    </font>
    <font>
      <b/>
      <sz val="14"/>
      <name val="Arial Cyr"/>
      <family val="2"/>
      <charset val="204"/>
    </font>
    <font>
      <b/>
      <sz val="12"/>
      <color indexed="8"/>
      <name val="Arial Cyr"/>
      <charset val="204"/>
    </font>
    <font>
      <b/>
      <i/>
      <sz val="12"/>
      <color indexed="8"/>
      <name val="Arial Cyr"/>
      <charset val="204"/>
    </font>
    <font>
      <b/>
      <i/>
      <sz val="24"/>
      <name val="Arial Cyr"/>
      <charset val="204"/>
    </font>
    <font>
      <b/>
      <i/>
      <sz val="8"/>
      <name val="Arial Cyr"/>
      <family val="2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1"/>
      <color theme="1"/>
      <name val="Arial"/>
      <family val="2"/>
      <charset val="204"/>
    </font>
    <font>
      <sz val="10"/>
      <color theme="1"/>
      <name val="Arial Cyr"/>
      <charset val="204"/>
    </font>
    <font>
      <sz val="10"/>
      <color theme="1"/>
      <name val="Arial"/>
      <family val="2"/>
      <charset val="204"/>
    </font>
    <font>
      <b/>
      <sz val="10"/>
      <color theme="1"/>
      <name val="Arial Cyr"/>
      <charset val="204"/>
    </font>
    <font>
      <i/>
      <sz val="24"/>
      <color theme="1"/>
      <name val="Arial Cyr"/>
      <charset val="204"/>
    </font>
    <font>
      <b/>
      <sz val="12"/>
      <color theme="1"/>
      <name val="Arial Cyr"/>
      <charset val="204"/>
    </font>
    <font>
      <b/>
      <sz val="14"/>
      <color theme="1"/>
      <name val="Arial Cyr"/>
      <charset val="204"/>
    </font>
    <font>
      <b/>
      <sz val="8"/>
      <color theme="1"/>
      <name val="Arial Cyr"/>
      <family val="2"/>
      <charset val="204"/>
    </font>
    <font>
      <sz val="14"/>
      <color theme="1"/>
      <name val="Arial Cyr"/>
      <family val="2"/>
      <charset val="204"/>
    </font>
    <font>
      <sz val="12"/>
      <color theme="1"/>
      <name val="Arial Cyr"/>
      <family val="2"/>
      <charset val="204"/>
    </font>
    <font>
      <b/>
      <sz val="14"/>
      <color theme="1"/>
      <name val="Arial Cyr"/>
      <family val="2"/>
      <charset val="204"/>
    </font>
    <font>
      <sz val="14"/>
      <color theme="1"/>
      <name val="Arial Cyr"/>
      <charset val="204"/>
    </font>
    <font>
      <sz val="10"/>
      <color theme="1"/>
      <name val="Arial Cyr"/>
      <family val="2"/>
      <charset val="204"/>
    </font>
    <font>
      <b/>
      <sz val="11"/>
      <color rgb="FFFF0000"/>
      <name val="Calibri"/>
      <family val="2"/>
      <charset val="204"/>
      <scheme val="minor"/>
    </font>
    <font>
      <b/>
      <sz val="10"/>
      <color rgb="FFFF0000"/>
      <name val="Arial Cyr"/>
      <charset val="204"/>
    </font>
    <font>
      <b/>
      <sz val="10"/>
      <color rgb="FF000000"/>
      <name val="Arial Cyr"/>
      <charset val="204"/>
    </font>
    <font>
      <b/>
      <sz val="10"/>
      <color rgb="FF000000"/>
      <name val="Arial Cyr"/>
      <family val="2"/>
      <charset val="204"/>
    </font>
    <font>
      <sz val="10"/>
      <color rgb="FFFF0000"/>
      <name val="Arial Cyr"/>
      <charset val="204"/>
    </font>
    <font>
      <sz val="10"/>
      <color rgb="FF000000"/>
      <name val="Arial"/>
      <family val="2"/>
      <charset val="204"/>
    </font>
    <font>
      <b/>
      <i/>
      <sz val="24"/>
      <color theme="1"/>
      <name val="Arial"/>
      <family val="2"/>
      <charset val="204"/>
    </font>
    <font>
      <b/>
      <i/>
      <sz val="24"/>
      <color theme="1"/>
      <name val="Arial Cyr"/>
      <charset val="204"/>
    </font>
    <font>
      <sz val="14"/>
      <color theme="1"/>
      <name val="Arial"/>
      <family val="2"/>
      <charset val="204"/>
    </font>
    <font>
      <b/>
      <sz val="8"/>
      <color theme="1"/>
      <name val="Arial"/>
      <family val="2"/>
      <charset val="204"/>
    </font>
    <font>
      <b/>
      <sz val="10"/>
      <color theme="1"/>
      <name val="Arial"/>
      <family val="2"/>
      <charset val="204"/>
    </font>
    <font>
      <b/>
      <sz val="14"/>
      <color theme="1"/>
      <name val="Arial"/>
      <family val="2"/>
      <charset val="204"/>
    </font>
    <font>
      <b/>
      <i/>
      <sz val="8"/>
      <color theme="1"/>
      <name val="Arial Cyr"/>
      <family val="2"/>
      <charset val="204"/>
    </font>
    <font>
      <b/>
      <sz val="8"/>
      <color theme="1"/>
      <name val="Arial Cyr"/>
      <charset val="204"/>
    </font>
    <font>
      <sz val="10"/>
      <color rgb="FF000000"/>
      <name val="Arial Cyr"/>
      <charset val="204"/>
    </font>
    <font>
      <sz val="10"/>
      <color rgb="FF0070C0"/>
      <name val="Arial"/>
      <family val="2"/>
      <charset val="204"/>
    </font>
    <font>
      <b/>
      <sz val="11"/>
      <color theme="1"/>
      <name val="Calibri"/>
      <family val="2"/>
      <charset val="204"/>
      <scheme val="minor"/>
    </font>
    <font>
      <b/>
      <sz val="28"/>
      <color rgb="FF003366"/>
      <name val="Cambria"/>
      <family val="1"/>
      <charset val="204"/>
    </font>
    <font>
      <b/>
      <sz val="14"/>
      <color rgb="FF000000"/>
      <name val="Calibri"/>
      <family val="2"/>
      <charset val="204"/>
    </font>
    <font>
      <b/>
      <sz val="12"/>
      <color rgb="FF000000"/>
      <name val="Calibri"/>
      <family val="2"/>
      <charset val="204"/>
    </font>
    <font>
      <b/>
      <sz val="8"/>
      <color rgb="FFFFFFFF"/>
      <name val="Arial Cyr"/>
      <family val="2"/>
      <charset val="204"/>
    </font>
    <font>
      <b/>
      <i/>
      <sz val="8"/>
      <color rgb="FFFFFFFF"/>
      <name val="Arial Cyr"/>
      <family val="2"/>
      <charset val="204"/>
    </font>
    <font>
      <b/>
      <sz val="20"/>
      <color rgb="FF003366"/>
      <name val="Cambria"/>
      <family val="1"/>
      <charset val="204"/>
    </font>
    <font>
      <sz val="10"/>
      <color rgb="FF000000"/>
      <name val="Cambria"/>
      <family val="1"/>
      <charset val="204"/>
    </font>
    <font>
      <b/>
      <sz val="14"/>
      <color rgb="FF000000"/>
      <name val="Cambria"/>
      <family val="1"/>
      <charset val="204"/>
    </font>
    <font>
      <sz val="20"/>
      <color rgb="FF000000"/>
      <name val="Arial Cyr"/>
      <charset val="204"/>
    </font>
    <font>
      <b/>
      <sz val="20"/>
      <color theme="1"/>
      <name val="Cambria"/>
      <family val="1"/>
      <charset val="204"/>
    </font>
    <font>
      <sz val="10"/>
      <color theme="1"/>
      <name val="Cambria"/>
      <family val="1"/>
      <charset val="204"/>
    </font>
    <font>
      <b/>
      <sz val="14"/>
      <color theme="1"/>
      <name val="Cambria"/>
      <family val="1"/>
      <charset val="204"/>
    </font>
    <font>
      <b/>
      <sz val="14"/>
      <color theme="1"/>
      <name val="Calibri"/>
      <family val="2"/>
      <charset val="204"/>
    </font>
    <font>
      <b/>
      <sz val="28"/>
      <color theme="1"/>
      <name val="Cambria"/>
      <family val="1"/>
      <charset val="204"/>
    </font>
    <font>
      <b/>
      <sz val="12"/>
      <color theme="1"/>
      <name val="Calibri"/>
      <family val="2"/>
      <charset val="204"/>
    </font>
    <font>
      <sz val="8"/>
      <color theme="1"/>
      <name val="Arial"/>
      <family val="2"/>
      <charset val="204"/>
    </font>
    <font>
      <sz val="20"/>
      <color rgb="FF000000"/>
      <name val="Calibri"/>
      <family val="2"/>
      <charset val="204"/>
    </font>
    <font>
      <sz val="11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sz val="11"/>
      <color rgb="FFFF0000"/>
      <name val="Times New Roman"/>
      <family val="1"/>
      <charset val="204"/>
    </font>
    <font>
      <b/>
      <sz val="10"/>
      <color rgb="FFFF0000"/>
      <name val="Calibri"/>
      <family val="2"/>
      <charset val="204"/>
      <scheme val="minor"/>
    </font>
    <font>
      <sz val="8"/>
      <color rgb="FF000000"/>
      <name val="Verdana"/>
      <family val="2"/>
      <charset val="204"/>
    </font>
    <font>
      <sz val="11"/>
      <color rgb="FF373737"/>
      <name val="Arial"/>
      <family val="2"/>
      <charset val="204"/>
    </font>
    <font>
      <sz val="11"/>
      <color theme="1"/>
      <name val="Calibri"/>
      <family val="2"/>
      <charset val="204"/>
    </font>
    <font>
      <sz val="11"/>
      <color rgb="FF000000"/>
      <name val="Calibri"/>
      <family val="2"/>
      <charset val="204"/>
    </font>
    <font>
      <b/>
      <sz val="16"/>
      <color theme="1"/>
      <name val="Arial Cyr"/>
      <charset val="204"/>
    </font>
    <font>
      <sz val="16"/>
      <color theme="1"/>
      <name val="Arial Cyr"/>
      <charset val="204"/>
    </font>
    <font>
      <sz val="10"/>
      <color theme="1"/>
      <name val="Arial"/>
      <family val="2"/>
      <charset val="177"/>
    </font>
    <font>
      <b/>
      <i/>
      <sz val="16"/>
      <color theme="1"/>
      <name val="Arial Cyr"/>
      <charset val="204"/>
    </font>
    <font>
      <b/>
      <i/>
      <sz val="14"/>
      <color theme="1"/>
      <name val="Arial Cyr"/>
      <charset val="204"/>
    </font>
    <font>
      <sz val="20"/>
      <color theme="1"/>
      <name val="Calibri"/>
      <family val="2"/>
      <charset val="204"/>
    </font>
    <font>
      <sz val="20"/>
      <color theme="1"/>
      <name val="Arial Cyr"/>
      <charset val="204"/>
    </font>
    <font>
      <b/>
      <sz val="28"/>
      <color rgb="FFFFFFFF"/>
      <name val="Cambria"/>
      <family val="1"/>
      <charset val="204"/>
    </font>
    <font>
      <b/>
      <sz val="12"/>
      <color rgb="FF000000"/>
      <name val="Arial"/>
      <family val="2"/>
      <charset val="204"/>
    </font>
    <font>
      <b/>
      <sz val="12"/>
      <color rgb="FFFF0000"/>
      <name val="Arial"/>
      <family val="2"/>
      <charset val="204"/>
    </font>
    <font>
      <b/>
      <sz val="11"/>
      <color rgb="FF000000"/>
      <name val="Arial"/>
      <family val="2"/>
      <charset val="204"/>
    </font>
    <font>
      <sz val="10"/>
      <color theme="1"/>
      <name val="Calibri"/>
      <family val="2"/>
      <charset val="204"/>
      <scheme val="minor"/>
    </font>
    <font>
      <sz val="11"/>
      <color indexed="8"/>
      <name val="Arial Cyr"/>
      <charset val="204"/>
    </font>
    <font>
      <b/>
      <sz val="10"/>
      <color rgb="FFFF0000"/>
      <name val="Arial"/>
      <family val="2"/>
      <charset val="204"/>
    </font>
    <font>
      <b/>
      <sz val="10"/>
      <color theme="1"/>
      <name val="Arial Cyr"/>
      <family val="2"/>
      <charset val="204"/>
    </font>
    <font>
      <b/>
      <sz val="10"/>
      <color theme="1"/>
      <name val="Calibri"/>
      <family val="2"/>
      <charset val="204"/>
      <scheme val="minor"/>
    </font>
    <font>
      <sz val="14"/>
      <color indexed="30"/>
      <name val="Arial Cyr"/>
      <charset val="204"/>
    </font>
    <font>
      <b/>
      <sz val="14"/>
      <color indexed="30"/>
      <name val="Arial Cyr"/>
      <charset val="204"/>
    </font>
    <font>
      <b/>
      <sz val="20"/>
      <color indexed="8"/>
      <name val="Arial Cyr"/>
      <charset val="204"/>
    </font>
    <font>
      <b/>
      <sz val="12"/>
      <color rgb="FFFF0000"/>
      <name val="Arial Cyr"/>
      <family val="2"/>
      <charset val="204"/>
    </font>
    <font>
      <sz val="24"/>
      <color theme="1"/>
      <name val="Arial Cyr"/>
      <charset val="204"/>
    </font>
    <font>
      <sz val="9"/>
      <color theme="1"/>
      <name val="Times New Roman"/>
      <family val="1"/>
      <charset val="204"/>
    </font>
    <font>
      <sz val="9"/>
      <name val="Times New Roman"/>
      <family val="1"/>
      <charset val="204"/>
    </font>
    <font>
      <i/>
      <sz val="24"/>
      <color rgb="FFFFFFFF"/>
      <name val="Arial Cyr"/>
      <charset val="204"/>
    </font>
    <font>
      <i/>
      <sz val="24"/>
      <color rgb="FF000000"/>
      <name val="Arial Cyr"/>
      <charset val="204"/>
    </font>
    <font>
      <i/>
      <sz val="10"/>
      <color rgb="FFFF0000"/>
      <name val="Arial Cyr"/>
      <charset val="204"/>
    </font>
    <font>
      <sz val="10"/>
      <color rgb="FF000000"/>
      <name val="Arial Cyr"/>
      <family val="2"/>
      <charset val="204"/>
    </font>
    <font>
      <b/>
      <sz val="14"/>
      <color rgb="FF000000"/>
      <name val="Arial Cyr"/>
      <family val="2"/>
      <charset val="204"/>
    </font>
    <font>
      <b/>
      <sz val="14"/>
      <color rgb="FF000000"/>
      <name val="Arial Cyr"/>
      <charset val="204"/>
    </font>
    <font>
      <b/>
      <sz val="8"/>
      <color rgb="FF000000"/>
      <name val="Arial Cyr"/>
      <family val="2"/>
      <charset val="204"/>
    </font>
    <font>
      <b/>
      <i/>
      <sz val="8"/>
      <color rgb="FF000000"/>
      <name val="Arial Cyr"/>
      <family val="2"/>
      <charset val="204"/>
    </font>
    <font>
      <b/>
      <sz val="12"/>
      <color rgb="FF000000"/>
      <name val="Arial Cyr"/>
      <family val="2"/>
      <charset val="204"/>
    </font>
    <font>
      <sz val="10"/>
      <color theme="1"/>
      <name val="Times New Roman"/>
      <family val="1"/>
    </font>
    <font>
      <sz val="10"/>
      <color indexed="8"/>
      <name val="Arial"/>
      <family val="2"/>
    </font>
    <font>
      <sz val="10"/>
      <color theme="1"/>
      <name val="Tahoma"/>
      <family val="2"/>
    </font>
    <font>
      <sz val="10"/>
      <name val="Arial"/>
      <family val="2"/>
    </font>
    <font>
      <sz val="8"/>
      <color theme="1"/>
      <name val="Arial Cyr"/>
      <family val="2"/>
      <charset val="204"/>
    </font>
    <font>
      <i/>
      <sz val="8"/>
      <color indexed="9"/>
      <name val="Arial Cyr"/>
      <family val="2"/>
      <charset val="204"/>
    </font>
    <font>
      <sz val="8"/>
      <color indexed="9"/>
      <name val="Arial Cyr"/>
      <family val="2"/>
      <charset val="204"/>
    </font>
    <font>
      <sz val="9"/>
      <name val="Arial Cyr"/>
      <charset val="204"/>
    </font>
    <font>
      <sz val="9"/>
      <name val="Arial"/>
      <family val="2"/>
      <charset val="204"/>
    </font>
    <font>
      <sz val="12"/>
      <name val="Arial Cyr"/>
      <charset val="204"/>
    </font>
    <font>
      <b/>
      <sz val="24"/>
      <name val="Arial Cyr"/>
      <charset val="204"/>
    </font>
    <font>
      <i/>
      <sz val="14"/>
      <color theme="1"/>
      <name val="Arial Cyr"/>
      <charset val="204"/>
    </font>
    <font>
      <b/>
      <i/>
      <sz val="12"/>
      <color theme="1"/>
      <name val="Arial Cyr"/>
      <charset val="204"/>
    </font>
    <font>
      <b/>
      <sz val="10"/>
      <color rgb="FFFF0000"/>
      <name val="Arial Cyr"/>
      <family val="2"/>
      <charset val="204"/>
    </font>
    <font>
      <sz val="10"/>
      <color rgb="FFFF0000"/>
      <name val="Arial Cyr"/>
      <family val="2"/>
      <charset val="204"/>
    </font>
    <font>
      <sz val="10"/>
      <color rgb="FFFF0000"/>
      <name val="Arial"/>
      <family val="2"/>
      <charset val="204"/>
    </font>
    <font>
      <b/>
      <sz val="14"/>
      <color rgb="FFFF0000"/>
      <name val="Arial Cyr"/>
      <family val="2"/>
      <charset val="204"/>
    </font>
    <font>
      <b/>
      <sz val="14"/>
      <color rgb="FFFF0000"/>
      <name val="Arial Cyr"/>
      <charset val="204"/>
    </font>
    <font>
      <sz val="14"/>
      <color rgb="FFFF0000"/>
      <name val="Arial Cyr"/>
      <charset val="204"/>
    </font>
  </fonts>
  <fills count="62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solid">
        <fgColor indexed="56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rgb="FFFFFF00"/>
        <bgColor indexed="64"/>
      </patternFill>
    </fill>
    <fill>
      <patternFill patternType="solid">
        <fgColor rgb="FFC0C0C0"/>
        <bgColor rgb="FF000000"/>
      </patternFill>
    </fill>
    <fill>
      <patternFill patternType="solid">
        <fgColor rgb="FFFFFFCC"/>
        <bgColor rgb="FF000000"/>
      </patternFill>
    </fill>
    <fill>
      <patternFill patternType="solid">
        <fgColor rgb="FF808080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rgb="FFCCCCFF"/>
        <bgColor rgb="FF000000"/>
      </patternFill>
    </fill>
    <fill>
      <patternFill patternType="solid">
        <fgColor rgb="FFFFFF00"/>
        <bgColor rgb="FF000000"/>
      </patternFill>
    </fill>
    <fill>
      <patternFill patternType="solid">
        <fgColor rgb="FFCCFFFF"/>
        <bgColor rgb="FF000000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003366"/>
        <bgColor rgb="FF000000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0000"/>
        <bgColor rgb="FF000000"/>
      </patternFill>
    </fill>
    <fill>
      <patternFill patternType="solid">
        <fgColor rgb="FF3399FF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DDDDDD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FF"/>
        <bgColor auto="1"/>
      </patternFill>
    </fill>
  </fills>
  <borders count="110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rgb="FF000000"/>
      </left>
      <right/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rgb="FF000000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8"/>
      </left>
      <right/>
      <top style="medium">
        <color indexed="64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rgb="FF000000"/>
      </bottom>
      <diagonal/>
    </border>
    <border>
      <left style="medium">
        <color indexed="64"/>
      </left>
      <right style="thin">
        <color rgb="FF000000"/>
      </right>
      <top style="medium">
        <color indexed="64"/>
      </top>
      <bottom style="thin">
        <color rgb="FF000000"/>
      </bottom>
      <diagonal/>
    </border>
    <border>
      <left style="medium">
        <color indexed="64"/>
      </left>
      <right style="thin">
        <color rgb="FF000000"/>
      </right>
      <top/>
      <bottom style="thin">
        <color rgb="FF000000"/>
      </bottom>
      <diagonal/>
    </border>
    <border>
      <left style="medium">
        <color indexed="64"/>
      </left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medium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medium">
        <color indexed="64"/>
      </bottom>
      <diagonal/>
    </border>
    <border>
      <left style="thin">
        <color rgb="FF000000"/>
      </left>
      <right/>
      <top style="thin">
        <color indexed="64"/>
      </top>
      <bottom style="medium">
        <color indexed="64"/>
      </bottom>
      <diagonal/>
    </border>
    <border>
      <left style="thick">
        <color auto="1"/>
      </left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thin">
        <color rgb="FF000000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rgb="FF000000"/>
      </bottom>
      <diagonal/>
    </border>
  </borders>
  <cellStyleXfs count="284">
    <xf numFmtId="0" fontId="0" fillId="0" borderId="0"/>
    <xf numFmtId="0" fontId="8" fillId="0" borderId="0"/>
    <xf numFmtId="0" fontId="36" fillId="0" borderId="0"/>
    <xf numFmtId="0" fontId="41" fillId="0" borderId="0"/>
    <xf numFmtId="0" fontId="8" fillId="0" borderId="0"/>
    <xf numFmtId="0" fontId="41" fillId="0" borderId="0"/>
    <xf numFmtId="0" fontId="8" fillId="0" borderId="0"/>
    <xf numFmtId="0" fontId="34" fillId="0" borderId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9" fillId="2" borderId="0" applyNumberFormat="0" applyBorder="0" applyAlignment="0" applyProtection="0"/>
    <xf numFmtId="0" fontId="7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9" fillId="3" borderId="0" applyNumberFormat="0" applyBorder="0" applyAlignment="0" applyProtection="0"/>
    <xf numFmtId="0" fontId="7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9" fillId="4" borderId="0" applyNumberFormat="0" applyBorder="0" applyAlignment="0" applyProtection="0"/>
    <xf numFmtId="0" fontId="7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9" fillId="5" borderId="0" applyNumberFormat="0" applyBorder="0" applyAlignment="0" applyProtection="0"/>
    <xf numFmtId="0" fontId="7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9" fillId="6" borderId="0" applyNumberFormat="0" applyBorder="0" applyAlignment="0" applyProtection="0"/>
    <xf numFmtId="0" fontId="7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9" fillId="7" borderId="0" applyNumberFormat="0" applyBorder="0" applyAlignment="0" applyProtection="0"/>
    <xf numFmtId="0" fontId="7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9" fillId="8" borderId="0" applyNumberFormat="0" applyBorder="0" applyAlignment="0" applyProtection="0"/>
    <xf numFmtId="0" fontId="7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9" fillId="9" borderId="0" applyNumberFormat="0" applyBorder="0" applyAlignment="0" applyProtection="0"/>
    <xf numFmtId="0" fontId="7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9" fillId="10" borderId="0" applyNumberFormat="0" applyBorder="0" applyAlignment="0" applyProtection="0"/>
    <xf numFmtId="0" fontId="7" fillId="10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9" fillId="5" borderId="0" applyNumberFormat="0" applyBorder="0" applyAlignment="0" applyProtection="0"/>
    <xf numFmtId="0" fontId="7" fillId="5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9" fillId="8" borderId="0" applyNumberFormat="0" applyBorder="0" applyAlignment="0" applyProtection="0"/>
    <xf numFmtId="0" fontId="7" fillId="8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9" fillId="11" borderId="0" applyNumberFormat="0" applyBorder="0" applyAlignment="0" applyProtection="0"/>
    <xf numFmtId="0" fontId="7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2" fillId="20" borderId="2" applyNumberFormat="0" applyAlignment="0" applyProtection="0"/>
    <xf numFmtId="0" fontId="12" fillId="20" borderId="2" applyNumberFormat="0" applyAlignment="0" applyProtection="0"/>
    <xf numFmtId="0" fontId="12" fillId="20" borderId="2" applyNumberFormat="0" applyAlignment="0" applyProtection="0"/>
    <xf numFmtId="0" fontId="12" fillId="20" borderId="2" applyNumberFormat="0" applyAlignment="0" applyProtection="0"/>
    <xf numFmtId="0" fontId="13" fillId="20" borderId="1" applyNumberFormat="0" applyAlignment="0" applyProtection="0"/>
    <xf numFmtId="0" fontId="13" fillId="20" borderId="1" applyNumberFormat="0" applyAlignment="0" applyProtection="0"/>
    <xf numFmtId="0" fontId="13" fillId="20" borderId="1" applyNumberFormat="0" applyAlignment="0" applyProtection="0"/>
    <xf numFmtId="0" fontId="13" fillId="20" borderId="1" applyNumberFormat="0" applyAlignment="0" applyProtection="0"/>
    <xf numFmtId="0" fontId="14" fillId="0" borderId="0" applyNumberFormat="0" applyFill="0" applyBorder="0" applyAlignment="0" applyProtection="0">
      <alignment vertical="top"/>
      <protection locked="0"/>
    </xf>
    <xf numFmtId="164" fontId="9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15" fillId="0" borderId="3" applyNumberFormat="0" applyFill="0" applyAlignment="0" applyProtection="0"/>
    <xf numFmtId="0" fontId="15" fillId="0" borderId="3" applyNumberFormat="0" applyFill="0" applyAlignment="0" applyProtection="0"/>
    <xf numFmtId="0" fontId="15" fillId="0" borderId="3" applyNumberFormat="0" applyFill="0" applyAlignment="0" applyProtection="0"/>
    <xf numFmtId="0" fontId="15" fillId="0" borderId="3" applyNumberFormat="0" applyFill="0" applyAlignment="0" applyProtection="0"/>
    <xf numFmtId="0" fontId="16" fillId="0" borderId="4" applyNumberFormat="0" applyFill="0" applyAlignment="0" applyProtection="0"/>
    <xf numFmtId="0" fontId="16" fillId="0" borderId="4" applyNumberFormat="0" applyFill="0" applyAlignment="0" applyProtection="0"/>
    <xf numFmtId="0" fontId="16" fillId="0" borderId="4" applyNumberFormat="0" applyFill="0" applyAlignment="0" applyProtection="0"/>
    <xf numFmtId="0" fontId="16" fillId="0" borderId="4" applyNumberFormat="0" applyFill="0" applyAlignment="0" applyProtection="0"/>
    <xf numFmtId="0" fontId="17" fillId="0" borderId="5" applyNumberFormat="0" applyFill="0" applyAlignment="0" applyProtection="0"/>
    <xf numFmtId="0" fontId="17" fillId="0" borderId="5" applyNumberFormat="0" applyFill="0" applyAlignment="0" applyProtection="0"/>
    <xf numFmtId="0" fontId="17" fillId="0" borderId="5" applyNumberFormat="0" applyFill="0" applyAlignment="0" applyProtection="0"/>
    <xf numFmtId="0" fontId="17" fillId="0" borderId="5" applyNumberFormat="0" applyFill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9" fillId="21" borderId="7" applyNumberFormat="0" applyAlignment="0" applyProtection="0"/>
    <xf numFmtId="0" fontId="19" fillId="21" borderId="7" applyNumberFormat="0" applyAlignment="0" applyProtection="0"/>
    <xf numFmtId="0" fontId="19" fillId="21" borderId="7" applyNumberFormat="0" applyAlignment="0" applyProtection="0"/>
    <xf numFmtId="0" fontId="19" fillId="21" borderId="7" applyNumberFormat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180" fillId="0" borderId="0"/>
    <xf numFmtId="0" fontId="181" fillId="0" borderId="0"/>
    <xf numFmtId="0" fontId="43" fillId="0" borderId="0"/>
    <xf numFmtId="0" fontId="180" fillId="0" borderId="0"/>
    <xf numFmtId="0" fontId="181" fillId="0" borderId="0"/>
    <xf numFmtId="0" fontId="41" fillId="0" borderId="0"/>
    <xf numFmtId="0" fontId="41" fillId="0" borderId="0"/>
    <xf numFmtId="0" fontId="8" fillId="0" borderId="0"/>
    <xf numFmtId="0" fontId="41" fillId="0" borderId="0"/>
    <xf numFmtId="0" fontId="8" fillId="0" borderId="0"/>
    <xf numFmtId="0" fontId="43" fillId="0" borderId="0"/>
    <xf numFmtId="0" fontId="43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46" fillId="0" borderId="0"/>
    <xf numFmtId="0" fontId="180" fillId="0" borderId="0"/>
    <xf numFmtId="0" fontId="180" fillId="0" borderId="0"/>
    <xf numFmtId="0" fontId="41" fillId="0" borderId="0"/>
    <xf numFmtId="0" fontId="8" fillId="0" borderId="0"/>
    <xf numFmtId="0" fontId="41" fillId="0" borderId="0"/>
    <xf numFmtId="0" fontId="43" fillId="0" borderId="0"/>
    <xf numFmtId="0" fontId="181" fillId="0" borderId="0"/>
    <xf numFmtId="0" fontId="8" fillId="0" borderId="0"/>
    <xf numFmtId="0" fontId="59" fillId="0" borderId="0"/>
    <xf numFmtId="0" fontId="43" fillId="0" borderId="0"/>
    <xf numFmtId="0" fontId="182" fillId="0" borderId="0"/>
    <xf numFmtId="0" fontId="46" fillId="0" borderId="0">
      <alignment horizontal="left"/>
    </xf>
    <xf numFmtId="0" fontId="43" fillId="0" borderId="0"/>
    <xf numFmtId="0" fontId="13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44" fillId="0" borderId="0"/>
    <xf numFmtId="0" fontId="46" fillId="0" borderId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8" fillId="23" borderId="8" applyNumberFormat="0" applyFont="0" applyAlignment="0" applyProtection="0"/>
    <xf numFmtId="0" fontId="41" fillId="23" borderId="8" applyNumberFormat="0" applyFont="0" applyAlignment="0" applyProtection="0"/>
    <xf numFmtId="0" fontId="41" fillId="23" borderId="8" applyNumberFormat="0" applyFont="0" applyAlignment="0" applyProtection="0"/>
    <xf numFmtId="0" fontId="8" fillId="23" borderId="8" applyNumberFormat="0" applyFont="0" applyAlignment="0" applyProtection="0"/>
    <xf numFmtId="0" fontId="8" fillId="23" borderId="8" applyNumberFormat="0" applyFont="0" applyAlignment="0" applyProtection="0"/>
    <xf numFmtId="0" fontId="59" fillId="23" borderId="8" applyNumberFormat="0" applyFont="0" applyAlignment="0" applyProtection="0"/>
    <xf numFmtId="0" fontId="41" fillId="23" borderId="8" applyNumberFormat="0" applyFont="0" applyAlignment="0" applyProtection="0"/>
    <xf numFmtId="0" fontId="8" fillId="23" borderId="8" applyNumberFormat="0" applyFont="0" applyAlignment="0" applyProtection="0"/>
    <xf numFmtId="9" fontId="13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24" fillId="0" borderId="9" applyNumberFormat="0" applyFill="0" applyAlignment="0" applyProtection="0"/>
    <xf numFmtId="0" fontId="24" fillId="0" borderId="9" applyNumberFormat="0" applyFill="0" applyAlignment="0" applyProtection="0"/>
    <xf numFmtId="0" fontId="24" fillId="0" borderId="9" applyNumberFormat="0" applyFill="0" applyAlignment="0" applyProtection="0"/>
    <xf numFmtId="0" fontId="24" fillId="0" borderId="9" applyNumberFormat="0" applyFill="0" applyAlignment="0" applyProtection="0"/>
    <xf numFmtId="0" fontId="36" fillId="0" borderId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165" fontId="8" fillId="0" borderId="0" applyFont="0" applyFill="0" applyBorder="0" applyAlignment="0" applyProtection="0"/>
    <xf numFmtId="165" fontId="41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41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41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41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31" fillId="0" borderId="0" applyFont="0" applyFill="0" applyBorder="0" applyAlignment="0" applyProtection="0"/>
    <xf numFmtId="165" fontId="131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41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60" fillId="0" borderId="0"/>
    <xf numFmtId="0" fontId="61" fillId="0" borderId="0"/>
    <xf numFmtId="0" fontId="128" fillId="0" borderId="0"/>
    <xf numFmtId="164" fontId="8" fillId="0" borderId="0" applyFont="0" applyFill="0" applyBorder="0" applyAlignment="0" applyProtection="0"/>
  </cellStyleXfs>
  <cellXfs count="2824">
    <xf numFmtId="0" fontId="0" fillId="0" borderId="0" xfId="0"/>
    <xf numFmtId="0" fontId="27" fillId="0" borderId="0" xfId="1" applyFont="1"/>
    <xf numFmtId="0" fontId="27" fillId="0" borderId="0" xfId="1" applyFont="1" applyAlignment="1">
      <alignment horizontal="right"/>
    </xf>
    <xf numFmtId="0" fontId="30" fillId="0" borderId="0" xfId="1" applyFont="1"/>
    <xf numFmtId="0" fontId="31" fillId="0" borderId="0" xfId="1" applyFont="1"/>
    <xf numFmtId="0" fontId="32" fillId="0" borderId="0" xfId="1" applyFont="1"/>
    <xf numFmtId="0" fontId="8" fillId="0" borderId="10" xfId="1" applyBorder="1" applyAlignment="1">
      <alignment horizontal="center"/>
    </xf>
    <xf numFmtId="3" fontId="8" fillId="0" borderId="10" xfId="1" applyNumberFormat="1" applyBorder="1" applyAlignment="1">
      <alignment horizontal="center"/>
    </xf>
    <xf numFmtId="0" fontId="8" fillId="0" borderId="0" xfId="1"/>
    <xf numFmtId="0" fontId="8" fillId="0" borderId="0" xfId="1" applyAlignment="1">
      <alignment horizontal="center"/>
    </xf>
    <xf numFmtId="0" fontId="0" fillId="0" borderId="13" xfId="0" applyBorder="1" applyAlignment="1">
      <alignment horizontal="center"/>
    </xf>
    <xf numFmtId="0" fontId="29" fillId="0" borderId="10" xfId="1" applyFont="1" applyBorder="1" applyAlignment="1">
      <alignment horizontal="center"/>
    </xf>
    <xf numFmtId="0" fontId="27" fillId="0" borderId="10" xfId="1" applyFont="1" applyBorder="1" applyAlignment="1">
      <alignment horizontal="center"/>
    </xf>
    <xf numFmtId="0" fontId="27" fillId="0" borderId="0" xfId="1" applyFont="1" applyAlignment="1">
      <alignment horizontal="center"/>
    </xf>
    <xf numFmtId="0" fontId="0" fillId="0" borderId="0" xfId="0" applyAlignment="1">
      <alignment horizontal="center"/>
    </xf>
    <xf numFmtId="0" fontId="0" fillId="0" borderId="10" xfId="0" applyBorder="1" applyAlignment="1">
      <alignment horizontal="center"/>
    </xf>
    <xf numFmtId="0" fontId="0" fillId="0" borderId="10" xfId="0" applyBorder="1"/>
    <xf numFmtId="0" fontId="0" fillId="24" borderId="0" xfId="0" applyFill="1"/>
    <xf numFmtId="0" fontId="0" fillId="24" borderId="0" xfId="0" applyFill="1" applyAlignment="1">
      <alignment horizontal="center"/>
    </xf>
    <xf numFmtId="0" fontId="0" fillId="0" borderId="24" xfId="0" applyBorder="1" applyAlignment="1">
      <alignment horizontal="center"/>
    </xf>
    <xf numFmtId="0" fontId="27" fillId="0" borderId="10" xfId="0" applyFont="1" applyBorder="1" applyAlignment="1">
      <alignment horizontal="center"/>
    </xf>
    <xf numFmtId="2" fontId="27" fillId="0" borderId="0" xfId="1" applyNumberFormat="1" applyFont="1"/>
    <xf numFmtId="2" fontId="0" fillId="0" borderId="0" xfId="0" applyNumberFormat="1"/>
    <xf numFmtId="0" fontId="0" fillId="0" borderId="0" xfId="0" applyAlignment="1">
      <alignment horizontal="center" vertical="center"/>
    </xf>
    <xf numFmtId="0" fontId="42" fillId="0" borderId="0" xfId="0" applyFont="1"/>
    <xf numFmtId="0" fontId="55" fillId="0" borderId="0" xfId="0" applyFont="1"/>
    <xf numFmtId="0" fontId="57" fillId="0" borderId="0" xfId="1" applyFont="1"/>
    <xf numFmtId="0" fontId="55" fillId="0" borderId="0" xfId="1" applyFont="1"/>
    <xf numFmtId="2" fontId="58" fillId="0" borderId="0" xfId="1" applyNumberFormat="1" applyFont="1" applyAlignment="1">
      <alignment horizontal="center"/>
    </xf>
    <xf numFmtId="2" fontId="82" fillId="0" borderId="10" xfId="1" applyNumberFormat="1" applyFont="1" applyBorder="1" applyAlignment="1">
      <alignment horizontal="center"/>
    </xf>
    <xf numFmtId="0" fontId="82" fillId="0" borderId="0" xfId="0" applyFont="1"/>
    <xf numFmtId="2" fontId="82" fillId="0" borderId="0" xfId="1" applyNumberFormat="1" applyFont="1" applyAlignment="1">
      <alignment horizontal="center"/>
    </xf>
    <xf numFmtId="2" fontId="82" fillId="0" borderId="0" xfId="0" applyNumberFormat="1" applyFont="1" applyAlignment="1">
      <alignment horizontal="center"/>
    </xf>
    <xf numFmtId="0" fontId="84" fillId="0" borderId="0" xfId="1" applyFont="1"/>
    <xf numFmtId="0" fontId="82" fillId="0" borderId="0" xfId="0" applyFont="1" applyAlignment="1">
      <alignment horizontal="center"/>
    </xf>
    <xf numFmtId="0" fontId="27" fillId="0" borderId="17" xfId="0" applyFont="1" applyBorder="1" applyAlignment="1">
      <alignment horizontal="center"/>
    </xf>
    <xf numFmtId="168" fontId="44" fillId="0" borderId="10" xfId="0" applyNumberFormat="1" applyFont="1" applyBorder="1" applyAlignment="1">
      <alignment horizontal="center"/>
    </xf>
    <xf numFmtId="2" fontId="85" fillId="24" borderId="10" xfId="1" applyNumberFormat="1" applyFont="1" applyFill="1" applyBorder="1" applyAlignment="1">
      <alignment horizontal="center"/>
    </xf>
    <xf numFmtId="0" fontId="85" fillId="24" borderId="10" xfId="0" applyFont="1" applyFill="1" applyBorder="1" applyAlignment="1">
      <alignment horizontal="center"/>
    </xf>
    <xf numFmtId="0" fontId="85" fillId="24" borderId="10" xfId="1" applyFont="1" applyFill="1" applyBorder="1" applyAlignment="1">
      <alignment horizontal="center"/>
    </xf>
    <xf numFmtId="0" fontId="85" fillId="0" borderId="0" xfId="0" applyFont="1"/>
    <xf numFmtId="0" fontId="47" fillId="0" borderId="0" xfId="1" applyFont="1"/>
    <xf numFmtId="0" fontId="86" fillId="0" borderId="0" xfId="1" applyFont="1"/>
    <xf numFmtId="2" fontId="85" fillId="0" borderId="0" xfId="1" applyNumberFormat="1" applyFont="1"/>
    <xf numFmtId="0" fontId="42" fillId="0" borderId="10" xfId="1" applyFont="1" applyBorder="1" applyAlignment="1">
      <alignment horizontal="center"/>
    </xf>
    <xf numFmtId="3" fontId="85" fillId="0" borderId="10" xfId="1" applyNumberFormat="1" applyFont="1" applyBorder="1" applyAlignment="1">
      <alignment horizontal="center"/>
    </xf>
    <xf numFmtId="0" fontId="85" fillId="0" borderId="10" xfId="1" applyFont="1" applyBorder="1" applyAlignment="1">
      <alignment horizontal="center"/>
    </xf>
    <xf numFmtId="2" fontId="86" fillId="0" borderId="0" xfId="1" applyNumberFormat="1" applyFont="1"/>
    <xf numFmtId="0" fontId="44" fillId="0" borderId="10" xfId="1" applyFont="1" applyBorder="1" applyAlignment="1">
      <alignment horizontal="center"/>
    </xf>
    <xf numFmtId="0" fontId="42" fillId="0" borderId="0" xfId="1" applyFont="1" applyAlignment="1">
      <alignment horizontal="center"/>
    </xf>
    <xf numFmtId="0" fontId="85" fillId="0" borderId="0" xfId="1" applyFont="1" applyAlignment="1">
      <alignment horizontal="center"/>
    </xf>
    <xf numFmtId="3" fontId="85" fillId="0" borderId="0" xfId="1" applyNumberFormat="1" applyFont="1" applyAlignment="1">
      <alignment horizontal="center"/>
    </xf>
    <xf numFmtId="169" fontId="44" fillId="0" borderId="10" xfId="0" applyNumberFormat="1" applyFont="1" applyBorder="1" applyAlignment="1">
      <alignment horizontal="center" vertical="center"/>
    </xf>
    <xf numFmtId="2" fontId="44" fillId="0" borderId="10" xfId="1" applyNumberFormat="1" applyFont="1" applyBorder="1" applyAlignment="1">
      <alignment horizontal="center"/>
    </xf>
    <xf numFmtId="2" fontId="42" fillId="24" borderId="10" xfId="248" applyNumberFormat="1" applyFont="1" applyFill="1" applyBorder="1" applyAlignment="1">
      <alignment horizontal="center" vertical="center"/>
    </xf>
    <xf numFmtId="0" fontId="42" fillId="0" borderId="10" xfId="198" applyFont="1" applyBorder="1" applyAlignment="1">
      <alignment horizontal="center"/>
    </xf>
    <xf numFmtId="0" fontId="44" fillId="0" borderId="15" xfId="1" applyFont="1" applyBorder="1" applyAlignment="1">
      <alignment horizontal="center"/>
    </xf>
    <xf numFmtId="0" fontId="42" fillId="0" borderId="15" xfId="1" applyFont="1" applyBorder="1" applyAlignment="1">
      <alignment horizontal="center"/>
    </xf>
    <xf numFmtId="2" fontId="44" fillId="0" borderId="10" xfId="0" applyNumberFormat="1" applyFont="1" applyBorder="1" applyAlignment="1">
      <alignment horizontal="center"/>
    </xf>
    <xf numFmtId="0" fontId="44" fillId="0" borderId="10" xfId="0" applyFont="1" applyBorder="1" applyAlignment="1">
      <alignment horizontal="center"/>
    </xf>
    <xf numFmtId="0" fontId="42" fillId="0" borderId="10" xfId="0" applyFont="1" applyBorder="1" applyAlignment="1">
      <alignment horizontal="center"/>
    </xf>
    <xf numFmtId="0" fontId="85" fillId="0" borderId="10" xfId="0" applyFont="1" applyBorder="1" applyAlignment="1">
      <alignment horizontal="center"/>
    </xf>
    <xf numFmtId="0" fontId="42" fillId="24" borderId="10" xfId="1" applyFont="1" applyFill="1" applyBorder="1" applyAlignment="1">
      <alignment horizontal="center"/>
    </xf>
    <xf numFmtId="0" fontId="42" fillId="24" borderId="17" xfId="1" applyFont="1" applyFill="1" applyBorder="1" applyAlignment="1">
      <alignment horizontal="center"/>
    </xf>
    <xf numFmtId="0" fontId="44" fillId="24" borderId="10" xfId="1" applyFont="1" applyFill="1" applyBorder="1" applyAlignment="1">
      <alignment horizontal="center"/>
    </xf>
    <xf numFmtId="169" fontId="44" fillId="24" borderId="10" xfId="0" applyNumberFormat="1" applyFont="1" applyFill="1" applyBorder="1" applyAlignment="1">
      <alignment horizontal="center"/>
    </xf>
    <xf numFmtId="0" fontId="85" fillId="24" borderId="17" xfId="1" applyFont="1" applyFill="1" applyBorder="1" applyAlignment="1">
      <alignment horizontal="center"/>
    </xf>
    <xf numFmtId="0" fontId="44" fillId="24" borderId="10" xfId="0" applyFont="1" applyFill="1" applyBorder="1" applyAlignment="1">
      <alignment horizontal="center"/>
    </xf>
    <xf numFmtId="2" fontId="42" fillId="24" borderId="10" xfId="7" applyNumberFormat="1" applyFont="1" applyFill="1" applyBorder="1" applyAlignment="1">
      <alignment horizontal="center"/>
    </xf>
    <xf numFmtId="0" fontId="85" fillId="0" borderId="10" xfId="1" applyFont="1" applyBorder="1" applyAlignment="1">
      <alignment horizontal="right"/>
    </xf>
    <xf numFmtId="0" fontId="85" fillId="0" borderId="0" xfId="0" applyFont="1" applyAlignment="1">
      <alignment horizontal="center"/>
    </xf>
    <xf numFmtId="0" fontId="42" fillId="24" borderId="10" xfId="176" applyFont="1" applyFill="1" applyBorder="1" applyAlignment="1">
      <alignment horizontal="center"/>
    </xf>
    <xf numFmtId="0" fontId="85" fillId="0" borderId="15" xfId="1" applyFont="1" applyBorder="1" applyAlignment="1">
      <alignment horizontal="center"/>
    </xf>
    <xf numFmtId="169" fontId="44" fillId="0" borderId="10" xfId="0" applyNumberFormat="1" applyFont="1" applyBorder="1" applyAlignment="1">
      <alignment horizontal="center"/>
    </xf>
    <xf numFmtId="169" fontId="62" fillId="0" borderId="10" xfId="0" applyNumberFormat="1" applyFont="1" applyBorder="1" applyAlignment="1">
      <alignment horizontal="center"/>
    </xf>
    <xf numFmtId="169" fontId="42" fillId="24" borderId="10" xfId="0" applyNumberFormat="1" applyFont="1" applyFill="1" applyBorder="1" applyAlignment="1">
      <alignment horizontal="center"/>
    </xf>
    <xf numFmtId="167" fontId="85" fillId="24" borderId="0" xfId="0" applyNumberFormat="1" applyFont="1" applyFill="1" applyAlignment="1">
      <alignment horizontal="center"/>
    </xf>
    <xf numFmtId="0" fontId="42" fillId="24" borderId="0" xfId="1" applyFont="1" applyFill="1" applyAlignment="1">
      <alignment horizontal="center"/>
    </xf>
    <xf numFmtId="0" fontId="29" fillId="0" borderId="0" xfId="1" applyFont="1" applyAlignment="1">
      <alignment horizontal="center"/>
    </xf>
    <xf numFmtId="0" fontId="0" fillId="0" borderId="28" xfId="0" applyBorder="1"/>
    <xf numFmtId="0" fontId="85" fillId="24" borderId="0" xfId="1" applyFont="1" applyFill="1" applyAlignment="1">
      <alignment horizontal="center"/>
    </xf>
    <xf numFmtId="169" fontId="44" fillId="0" borderId="0" xfId="0" applyNumberFormat="1" applyFont="1" applyAlignment="1">
      <alignment horizontal="center"/>
    </xf>
    <xf numFmtId="3" fontId="85" fillId="24" borderId="0" xfId="1" applyNumberFormat="1" applyFont="1" applyFill="1" applyAlignment="1">
      <alignment horizontal="center"/>
    </xf>
    <xf numFmtId="3" fontId="44" fillId="0" borderId="0" xfId="1" applyNumberFormat="1" applyFont="1" applyAlignment="1">
      <alignment horizontal="center"/>
    </xf>
    <xf numFmtId="0" fontId="55" fillId="0" borderId="0" xfId="1" applyFont="1" applyAlignment="1">
      <alignment horizontal="center"/>
    </xf>
    <xf numFmtId="0" fontId="55" fillId="0" borderId="0" xfId="0" applyFont="1" applyAlignment="1">
      <alignment horizontal="center"/>
    </xf>
    <xf numFmtId="2" fontId="42" fillId="24" borderId="0" xfId="1" applyNumberFormat="1" applyFont="1" applyFill="1" applyAlignment="1">
      <alignment horizontal="center"/>
    </xf>
    <xf numFmtId="3" fontId="42" fillId="0" borderId="0" xfId="1" applyNumberFormat="1" applyFont="1" applyAlignment="1">
      <alignment horizontal="center"/>
    </xf>
    <xf numFmtId="2" fontId="44" fillId="0" borderId="0" xfId="1" applyNumberFormat="1" applyFont="1" applyAlignment="1">
      <alignment horizontal="center"/>
    </xf>
    <xf numFmtId="0" fontId="42" fillId="0" borderId="0" xfId="198" applyFont="1" applyAlignment="1">
      <alignment horizontal="center"/>
    </xf>
    <xf numFmtId="2" fontId="42" fillId="24" borderId="0" xfId="248" applyNumberFormat="1" applyFont="1" applyFill="1" applyBorder="1" applyAlignment="1">
      <alignment horizontal="center" vertical="center"/>
    </xf>
    <xf numFmtId="0" fontId="87" fillId="24" borderId="29" xfId="1" applyFont="1" applyFill="1" applyBorder="1"/>
    <xf numFmtId="0" fontId="88" fillId="24" borderId="29" xfId="1" applyFont="1" applyFill="1" applyBorder="1"/>
    <xf numFmtId="2" fontId="63" fillId="24" borderId="29" xfId="1" applyNumberFormat="1" applyFont="1" applyFill="1" applyBorder="1"/>
    <xf numFmtId="2" fontId="64" fillId="24" borderId="29" xfId="0" applyNumberFormat="1" applyFont="1" applyFill="1" applyBorder="1"/>
    <xf numFmtId="0" fontId="0" fillId="24" borderId="28" xfId="0" applyFill="1" applyBorder="1"/>
    <xf numFmtId="2" fontId="48" fillId="24" borderId="29" xfId="1" applyNumberFormat="1" applyFont="1" applyFill="1" applyBorder="1"/>
    <xf numFmtId="0" fontId="84" fillId="24" borderId="0" xfId="1" applyFont="1" applyFill="1"/>
    <xf numFmtId="2" fontId="27" fillId="24" borderId="0" xfId="1" applyNumberFormat="1" applyFont="1" applyFill="1"/>
    <xf numFmtId="0" fontId="84" fillId="24" borderId="30" xfId="1" applyFont="1" applyFill="1" applyBorder="1"/>
    <xf numFmtId="0" fontId="82" fillId="24" borderId="30" xfId="1" applyFont="1" applyFill="1" applyBorder="1"/>
    <xf numFmtId="2" fontId="27" fillId="24" borderId="30" xfId="1" applyNumberFormat="1" applyFont="1" applyFill="1" applyBorder="1"/>
    <xf numFmtId="0" fontId="90" fillId="0" borderId="0" xfId="0" applyFont="1"/>
    <xf numFmtId="0" fontId="91" fillId="24" borderId="29" xfId="1" applyFont="1" applyFill="1" applyBorder="1"/>
    <xf numFmtId="2" fontId="33" fillId="24" borderId="29" xfId="1" applyNumberFormat="1" applyFont="1" applyFill="1" applyBorder="1"/>
    <xf numFmtId="0" fontId="91" fillId="24" borderId="0" xfId="1" applyFont="1" applyFill="1"/>
    <xf numFmtId="2" fontId="40" fillId="24" borderId="0" xfId="0" applyNumberFormat="1" applyFont="1" applyFill="1"/>
    <xf numFmtId="2" fontId="64" fillId="24" borderId="28" xfId="0" applyNumberFormat="1" applyFont="1" applyFill="1" applyBorder="1"/>
    <xf numFmtId="0" fontId="87" fillId="24" borderId="0" xfId="1" applyFont="1" applyFill="1"/>
    <xf numFmtId="2" fontId="63" fillId="24" borderId="0" xfId="1" applyNumberFormat="1" applyFont="1" applyFill="1"/>
    <xf numFmtId="2" fontId="64" fillId="24" borderId="0" xfId="0" applyNumberFormat="1" applyFont="1" applyFill="1"/>
    <xf numFmtId="2" fontId="52" fillId="24" borderId="0" xfId="0" applyNumberFormat="1" applyFont="1" applyFill="1"/>
    <xf numFmtId="2" fontId="64" fillId="24" borderId="32" xfId="0" applyNumberFormat="1" applyFont="1" applyFill="1" applyBorder="1"/>
    <xf numFmtId="0" fontId="85" fillId="24" borderId="0" xfId="0" applyFont="1" applyFill="1" applyAlignment="1">
      <alignment horizontal="center"/>
    </xf>
    <xf numFmtId="3" fontId="42" fillId="24" borderId="0" xfId="176" applyNumberFormat="1" applyFont="1" applyFill="1" applyAlignment="1">
      <alignment horizontal="center"/>
    </xf>
    <xf numFmtId="0" fontId="44" fillId="24" borderId="0" xfId="0" applyFont="1" applyFill="1" applyAlignment="1">
      <alignment horizontal="center"/>
    </xf>
    <xf numFmtId="3" fontId="42" fillId="24" borderId="0" xfId="1" applyNumberFormat="1" applyFont="1" applyFill="1" applyAlignment="1">
      <alignment horizontal="center"/>
    </xf>
    <xf numFmtId="0" fontId="93" fillId="24" borderId="31" xfId="1" applyFont="1" applyFill="1" applyBorder="1"/>
    <xf numFmtId="0" fontId="93" fillId="24" borderId="30" xfId="1" applyFont="1" applyFill="1" applyBorder="1"/>
    <xf numFmtId="0" fontId="82" fillId="0" borderId="0" xfId="1" applyFont="1" applyAlignment="1">
      <alignment horizontal="center"/>
    </xf>
    <xf numFmtId="0" fontId="44" fillId="0" borderId="0" xfId="1" applyFont="1" applyAlignment="1">
      <alignment horizontal="center"/>
    </xf>
    <xf numFmtId="169" fontId="44" fillId="0" borderId="0" xfId="0" applyNumberFormat="1" applyFont="1" applyAlignment="1">
      <alignment horizontal="center" vertical="center"/>
    </xf>
    <xf numFmtId="2" fontId="44" fillId="0" borderId="0" xfId="0" applyNumberFormat="1" applyFont="1" applyAlignment="1">
      <alignment horizontal="center"/>
    </xf>
    <xf numFmtId="0" fontId="42" fillId="0" borderId="0" xfId="0" applyFont="1" applyAlignment="1">
      <alignment horizontal="center"/>
    </xf>
    <xf numFmtId="0" fontId="44" fillId="0" borderId="0" xfId="0" applyFont="1" applyAlignment="1">
      <alignment horizontal="center"/>
    </xf>
    <xf numFmtId="3" fontId="85" fillId="0" borderId="0" xfId="0" applyNumberFormat="1" applyFont="1" applyAlignment="1">
      <alignment horizontal="center"/>
    </xf>
    <xf numFmtId="0" fontId="85" fillId="24" borderId="10" xfId="1" applyFont="1" applyFill="1" applyBorder="1" applyAlignment="1">
      <alignment horizontal="center" vertical="center"/>
    </xf>
    <xf numFmtId="3" fontId="85" fillId="24" borderId="10" xfId="1" applyNumberFormat="1" applyFont="1" applyFill="1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3" fontId="85" fillId="24" borderId="10" xfId="176" applyNumberFormat="1" applyFont="1" applyFill="1" applyBorder="1" applyAlignment="1">
      <alignment horizontal="center" vertical="center"/>
    </xf>
    <xf numFmtId="0" fontId="42" fillId="0" borderId="10" xfId="1" applyFont="1" applyBorder="1" applyAlignment="1">
      <alignment horizontal="center" vertical="center"/>
    </xf>
    <xf numFmtId="0" fontId="85" fillId="0" borderId="24" xfId="1" applyFont="1" applyBorder="1" applyAlignment="1">
      <alignment horizontal="center"/>
    </xf>
    <xf numFmtId="0" fontId="65" fillId="0" borderId="0" xfId="0" applyFont="1"/>
    <xf numFmtId="0" fontId="94" fillId="0" borderId="0" xfId="0" applyFont="1"/>
    <xf numFmtId="0" fontId="66" fillId="0" borderId="0" xfId="0" applyFont="1"/>
    <xf numFmtId="0" fontId="67" fillId="0" borderId="0" xfId="1" applyFont="1"/>
    <xf numFmtId="0" fontId="68" fillId="0" borderId="0" xfId="0" applyFont="1"/>
    <xf numFmtId="3" fontId="92" fillId="0" borderId="0" xfId="1" applyNumberFormat="1" applyFont="1" applyAlignment="1">
      <alignment horizontal="center"/>
    </xf>
    <xf numFmtId="2" fontId="66" fillId="0" borderId="0" xfId="0" applyNumberFormat="1" applyFont="1"/>
    <xf numFmtId="0" fontId="27" fillId="0" borderId="0" xfId="0" applyFont="1" applyAlignment="1">
      <alignment horizontal="center"/>
    </xf>
    <xf numFmtId="2" fontId="69" fillId="24" borderId="29" xfId="1" applyNumberFormat="1" applyFont="1" applyFill="1" applyBorder="1"/>
    <xf numFmtId="2" fontId="70" fillId="24" borderId="29" xfId="0" applyNumberFormat="1" applyFont="1" applyFill="1" applyBorder="1"/>
    <xf numFmtId="0" fontId="65" fillId="24" borderId="28" xfId="0" applyFont="1" applyFill="1" applyBorder="1"/>
    <xf numFmtId="0" fontId="72" fillId="0" borderId="0" xfId="0" applyFont="1"/>
    <xf numFmtId="0" fontId="97" fillId="24" borderId="29" xfId="1" applyFont="1" applyFill="1" applyBorder="1"/>
    <xf numFmtId="2" fontId="74" fillId="24" borderId="29" xfId="1" applyNumberFormat="1" applyFont="1" applyFill="1" applyBorder="1"/>
    <xf numFmtId="2" fontId="73" fillId="24" borderId="29" xfId="0" applyNumberFormat="1" applyFont="1" applyFill="1" applyBorder="1"/>
    <xf numFmtId="0" fontId="72" fillId="24" borderId="28" xfId="0" applyFont="1" applyFill="1" applyBorder="1"/>
    <xf numFmtId="0" fontId="75" fillId="0" borderId="0" xfId="0" applyFont="1"/>
    <xf numFmtId="0" fontId="73" fillId="24" borderId="28" xfId="0" applyFont="1" applyFill="1" applyBorder="1"/>
    <xf numFmtId="0" fontId="96" fillId="24" borderId="29" xfId="1" applyFont="1" applyFill="1" applyBorder="1"/>
    <xf numFmtId="2" fontId="71" fillId="24" borderId="29" xfId="1" applyNumberFormat="1" applyFont="1" applyFill="1" applyBorder="1"/>
    <xf numFmtId="2" fontId="72" fillId="24" borderId="29" xfId="0" applyNumberFormat="1" applyFont="1" applyFill="1" applyBorder="1"/>
    <xf numFmtId="0" fontId="88" fillId="24" borderId="0" xfId="1" applyFont="1" applyFill="1"/>
    <xf numFmtId="2" fontId="72" fillId="24" borderId="0" xfId="0" applyNumberFormat="1" applyFont="1" applyFill="1"/>
    <xf numFmtId="0" fontId="100" fillId="0" borderId="0" xfId="0" applyFont="1"/>
    <xf numFmtId="2" fontId="100" fillId="0" borderId="0" xfId="0" applyNumberFormat="1" applyFont="1"/>
    <xf numFmtId="0" fontId="101" fillId="0" borderId="0" xfId="0" applyFont="1"/>
    <xf numFmtId="0" fontId="102" fillId="25" borderId="0" xfId="0" applyFont="1" applyFill="1"/>
    <xf numFmtId="0" fontId="102" fillId="25" borderId="0" xfId="1" applyFont="1" applyFill="1"/>
    <xf numFmtId="2" fontId="102" fillId="25" borderId="0" xfId="1" applyNumberFormat="1" applyFont="1" applyFill="1"/>
    <xf numFmtId="2" fontId="102" fillId="25" borderId="0" xfId="0" applyNumberFormat="1" applyFont="1" applyFill="1"/>
    <xf numFmtId="0" fontId="66" fillId="25" borderId="0" xfId="0" applyFont="1" applyFill="1"/>
    <xf numFmtId="0" fontId="0" fillId="24" borderId="29" xfId="0" applyFill="1" applyBorder="1"/>
    <xf numFmtId="0" fontId="31" fillId="24" borderId="34" xfId="1" applyFont="1" applyFill="1" applyBorder="1"/>
    <xf numFmtId="0" fontId="103" fillId="24" borderId="0" xfId="1" applyFont="1" applyFill="1"/>
    <xf numFmtId="2" fontId="48" fillId="24" borderId="0" xfId="1" applyNumberFormat="1" applyFont="1" applyFill="1"/>
    <xf numFmtId="0" fontId="0" fillId="24" borderId="32" xfId="0" applyFill="1" applyBorder="1"/>
    <xf numFmtId="2" fontId="0" fillId="24" borderId="0" xfId="0" applyNumberFormat="1" applyFill="1"/>
    <xf numFmtId="0" fontId="31" fillId="24" borderId="31" xfId="1" applyFont="1" applyFill="1" applyBorder="1"/>
    <xf numFmtId="2" fontId="0" fillId="24" borderId="30" xfId="0" applyNumberFormat="1" applyFill="1" applyBorder="1"/>
    <xf numFmtId="0" fontId="0" fillId="24" borderId="30" xfId="0" applyFill="1" applyBorder="1"/>
    <xf numFmtId="0" fontId="0" fillId="24" borderId="35" xfId="0" applyFill="1" applyBorder="1"/>
    <xf numFmtId="0" fontId="90" fillId="24" borderId="36" xfId="0" applyFont="1" applyFill="1" applyBorder="1" applyAlignment="1">
      <alignment horizontal="center"/>
    </xf>
    <xf numFmtId="0" fontId="0" fillId="0" borderId="38" xfId="0" applyBorder="1" applyAlignment="1">
      <alignment horizontal="center" vertical="center"/>
    </xf>
    <xf numFmtId="0" fontId="27" fillId="0" borderId="39" xfId="1" applyFont="1" applyBorder="1" applyAlignment="1">
      <alignment horizontal="center" vertical="center"/>
    </xf>
    <xf numFmtId="0" fontId="0" fillId="0" borderId="39" xfId="0" applyBorder="1" applyAlignment="1">
      <alignment horizontal="center" vertical="center"/>
    </xf>
    <xf numFmtId="0" fontId="27" fillId="0" borderId="40" xfId="1" applyFont="1" applyBorder="1" applyAlignment="1">
      <alignment horizontal="center" vertical="center"/>
    </xf>
    <xf numFmtId="0" fontId="85" fillId="24" borderId="24" xfId="1" applyFont="1" applyFill="1" applyBorder="1" applyAlignment="1">
      <alignment horizontal="center" vertical="center"/>
    </xf>
    <xf numFmtId="169" fontId="44" fillId="0" borderId="24" xfId="0" applyNumberFormat="1" applyFont="1" applyBorder="1" applyAlignment="1">
      <alignment horizontal="center" vertical="center"/>
    </xf>
    <xf numFmtId="3" fontId="85" fillId="24" borderId="24" xfId="1" applyNumberFormat="1" applyFont="1" applyFill="1" applyBorder="1" applyAlignment="1">
      <alignment horizontal="center" vertical="center"/>
    </xf>
    <xf numFmtId="0" fontId="0" fillId="0" borderId="24" xfId="0" applyBorder="1" applyAlignment="1">
      <alignment horizontal="center" vertical="center"/>
    </xf>
    <xf numFmtId="0" fontId="0" fillId="0" borderId="41" xfId="0" applyBorder="1" applyAlignment="1">
      <alignment horizontal="center" vertical="center"/>
    </xf>
    <xf numFmtId="0" fontId="31" fillId="24" borderId="0" xfId="1" applyFont="1" applyFill="1"/>
    <xf numFmtId="0" fontId="31" fillId="24" borderId="30" xfId="1" applyFont="1" applyFill="1" applyBorder="1"/>
    <xf numFmtId="0" fontId="31" fillId="24" borderId="33" xfId="1" applyFont="1" applyFill="1" applyBorder="1"/>
    <xf numFmtId="0" fontId="0" fillId="24" borderId="42" xfId="0" applyFill="1" applyBorder="1"/>
    <xf numFmtId="0" fontId="27" fillId="24" borderId="36" xfId="1" applyFont="1" applyFill="1" applyBorder="1" applyAlignment="1">
      <alignment horizontal="center"/>
    </xf>
    <xf numFmtId="0" fontId="27" fillId="24" borderId="42" xfId="1" applyFont="1" applyFill="1" applyBorder="1" applyAlignment="1">
      <alignment horizontal="center"/>
    </xf>
    <xf numFmtId="0" fontId="41" fillId="24" borderId="29" xfId="1" applyFont="1" applyFill="1" applyBorder="1" applyAlignment="1">
      <alignment horizontal="center"/>
    </xf>
    <xf numFmtId="0" fontId="8" fillId="24" borderId="30" xfId="1" applyFill="1" applyBorder="1" applyAlignment="1">
      <alignment horizontal="center"/>
    </xf>
    <xf numFmtId="10" fontId="35" fillId="0" borderId="44" xfId="1" applyNumberFormat="1" applyFont="1" applyBorder="1" applyAlignment="1">
      <alignment horizontal="center"/>
    </xf>
    <xf numFmtId="0" fontId="82" fillId="24" borderId="36" xfId="1" applyFont="1" applyFill="1" applyBorder="1" applyAlignment="1">
      <alignment horizontal="center" vertical="center"/>
    </xf>
    <xf numFmtId="0" fontId="82" fillId="24" borderId="42" xfId="1" applyFont="1" applyFill="1" applyBorder="1" applyAlignment="1">
      <alignment horizontal="center" vertical="center"/>
    </xf>
    <xf numFmtId="0" fontId="83" fillId="24" borderId="42" xfId="1" applyFont="1" applyFill="1" applyBorder="1" applyAlignment="1">
      <alignment horizontal="center" vertical="center"/>
    </xf>
    <xf numFmtId="0" fontId="27" fillId="24" borderId="45" xfId="1" applyFont="1" applyFill="1" applyBorder="1" applyAlignment="1">
      <alignment horizontal="center"/>
    </xf>
    <xf numFmtId="0" fontId="41" fillId="24" borderId="0" xfId="1" applyFont="1" applyFill="1" applyAlignment="1">
      <alignment horizontal="center"/>
    </xf>
    <xf numFmtId="0" fontId="82" fillId="24" borderId="45" xfId="1" applyFont="1" applyFill="1" applyBorder="1" applyAlignment="1">
      <alignment horizontal="center" vertical="center"/>
    </xf>
    <xf numFmtId="4" fontId="53" fillId="28" borderId="46" xfId="0" applyNumberFormat="1" applyFont="1" applyFill="1" applyBorder="1" applyAlignment="1">
      <alignment horizontal="center" vertical="center" wrapText="1"/>
    </xf>
    <xf numFmtId="0" fontId="90" fillId="24" borderId="45" xfId="0" applyFont="1" applyFill="1" applyBorder="1" applyAlignment="1">
      <alignment horizontal="center"/>
    </xf>
    <xf numFmtId="0" fontId="104" fillId="24" borderId="30" xfId="1" applyFont="1" applyFill="1" applyBorder="1"/>
    <xf numFmtId="0" fontId="104" fillId="24" borderId="31" xfId="1" applyFont="1" applyFill="1" applyBorder="1"/>
    <xf numFmtId="0" fontId="82" fillId="0" borderId="30" xfId="0" applyFont="1" applyBorder="1"/>
    <xf numFmtId="0" fontId="55" fillId="24" borderId="33" xfId="1" applyFont="1" applyFill="1" applyBorder="1"/>
    <xf numFmtId="0" fontId="55" fillId="24" borderId="34" xfId="1" applyFont="1" applyFill="1" applyBorder="1"/>
    <xf numFmtId="0" fontId="82" fillId="24" borderId="30" xfId="0" applyFont="1" applyFill="1" applyBorder="1"/>
    <xf numFmtId="0" fontId="57" fillId="24" borderId="34" xfId="1" applyFont="1" applyFill="1" applyBorder="1"/>
    <xf numFmtId="0" fontId="47" fillId="24" borderId="0" xfId="1" applyFont="1" applyFill="1"/>
    <xf numFmtId="0" fontId="47" fillId="24" borderId="30" xfId="1" applyFont="1" applyFill="1" applyBorder="1"/>
    <xf numFmtId="0" fontId="27" fillId="0" borderId="39" xfId="1" applyFont="1" applyBorder="1" applyAlignment="1">
      <alignment horizontal="center"/>
    </xf>
    <xf numFmtId="0" fontId="27" fillId="0" borderId="39" xfId="0" applyFont="1" applyBorder="1" applyAlignment="1">
      <alignment horizontal="center"/>
    </xf>
    <xf numFmtId="0" fontId="27" fillId="0" borderId="40" xfId="1" applyFont="1" applyBorder="1" applyAlignment="1">
      <alignment horizontal="center"/>
    </xf>
    <xf numFmtId="0" fontId="0" fillId="0" borderId="38" xfId="0" applyBorder="1" applyAlignment="1">
      <alignment horizontal="center"/>
    </xf>
    <xf numFmtId="0" fontId="42" fillId="0" borderId="24" xfId="1" applyFont="1" applyBorder="1" applyAlignment="1">
      <alignment horizontal="center"/>
    </xf>
    <xf numFmtId="0" fontId="0" fillId="0" borderId="41" xfId="0" applyBorder="1" applyAlignment="1">
      <alignment horizontal="center"/>
    </xf>
    <xf numFmtId="0" fontId="57" fillId="24" borderId="33" xfId="1" applyFont="1" applyFill="1" applyBorder="1"/>
    <xf numFmtId="0" fontId="0" fillId="0" borderId="39" xfId="0" applyBorder="1" applyAlignment="1">
      <alignment horizontal="center"/>
    </xf>
    <xf numFmtId="0" fontId="44" fillId="0" borderId="24" xfId="1" applyFont="1" applyBorder="1" applyAlignment="1">
      <alignment horizontal="center"/>
    </xf>
    <xf numFmtId="169" fontId="44" fillId="0" borderId="24" xfId="0" applyNumberFormat="1" applyFont="1" applyBorder="1" applyAlignment="1">
      <alignment horizontal="center"/>
    </xf>
    <xf numFmtId="3" fontId="85" fillId="0" borderId="24" xfId="1" applyNumberFormat="1" applyFont="1" applyBorder="1" applyAlignment="1">
      <alignment horizontal="center"/>
    </xf>
    <xf numFmtId="0" fontId="56" fillId="24" borderId="33" xfId="0" applyFont="1" applyFill="1" applyBorder="1"/>
    <xf numFmtId="0" fontId="56" fillId="24" borderId="34" xfId="0" applyFont="1" applyFill="1" applyBorder="1"/>
    <xf numFmtId="0" fontId="47" fillId="24" borderId="0" xfId="0" applyFont="1" applyFill="1"/>
    <xf numFmtId="0" fontId="56" fillId="24" borderId="31" xfId="0" applyFont="1" applyFill="1" applyBorder="1"/>
    <xf numFmtId="0" fontId="47" fillId="24" borderId="30" xfId="0" applyFont="1" applyFill="1" applyBorder="1"/>
    <xf numFmtId="0" fontId="85" fillId="26" borderId="36" xfId="1" applyFont="1" applyFill="1" applyBorder="1" applyAlignment="1">
      <alignment horizontal="center"/>
    </xf>
    <xf numFmtId="0" fontId="85" fillId="26" borderId="45" xfId="1" applyFont="1" applyFill="1" applyBorder="1" applyAlignment="1">
      <alignment horizontal="center"/>
    </xf>
    <xf numFmtId="0" fontId="55" fillId="24" borderId="29" xfId="0" applyFont="1" applyFill="1" applyBorder="1"/>
    <xf numFmtId="0" fontId="55" fillId="24" borderId="0" xfId="0" applyFont="1" applyFill="1"/>
    <xf numFmtId="0" fontId="55" fillId="24" borderId="30" xfId="0" applyFont="1" applyFill="1" applyBorder="1"/>
    <xf numFmtId="0" fontId="0" fillId="24" borderId="28" xfId="0" applyFill="1" applyBorder="1" applyAlignment="1">
      <alignment horizontal="center"/>
    </xf>
    <xf numFmtId="0" fontId="55" fillId="24" borderId="0" xfId="0" applyFont="1" applyFill="1" applyAlignment="1">
      <alignment horizontal="center"/>
    </xf>
    <xf numFmtId="0" fontId="0" fillId="24" borderId="32" xfId="0" applyFill="1" applyBorder="1" applyAlignment="1">
      <alignment horizontal="center"/>
    </xf>
    <xf numFmtId="0" fontId="55" fillId="24" borderId="34" xfId="0" applyFont="1" applyFill="1" applyBorder="1"/>
    <xf numFmtId="0" fontId="42" fillId="24" borderId="0" xfId="0" applyFont="1" applyFill="1"/>
    <xf numFmtId="0" fontId="27" fillId="0" borderId="40" xfId="0" applyFont="1" applyBorder="1" applyAlignment="1">
      <alignment horizontal="center"/>
    </xf>
    <xf numFmtId="0" fontId="0" fillId="0" borderId="29" xfId="0" applyBorder="1"/>
    <xf numFmtId="0" fontId="47" fillId="24" borderId="29" xfId="1" applyFont="1" applyFill="1" applyBorder="1"/>
    <xf numFmtId="0" fontId="0" fillId="0" borderId="32" xfId="0" applyBorder="1"/>
    <xf numFmtId="0" fontId="0" fillId="0" borderId="35" xfId="0" applyBorder="1"/>
    <xf numFmtId="2" fontId="42" fillId="24" borderId="24" xfId="248" applyNumberFormat="1" applyFont="1" applyFill="1" applyBorder="1" applyAlignment="1">
      <alignment horizontal="center" vertical="center"/>
    </xf>
    <xf numFmtId="0" fontId="0" fillId="0" borderId="40" xfId="0" applyBorder="1" applyAlignment="1">
      <alignment horizontal="center"/>
    </xf>
    <xf numFmtId="0" fontId="42" fillId="0" borderId="25" xfId="1" applyFont="1" applyBorder="1" applyAlignment="1">
      <alignment horizontal="center"/>
    </xf>
    <xf numFmtId="0" fontId="47" fillId="24" borderId="29" xfId="0" applyFont="1" applyFill="1" applyBorder="1"/>
    <xf numFmtId="0" fontId="42" fillId="0" borderId="24" xfId="0" applyFont="1" applyBorder="1" applyAlignment="1">
      <alignment horizontal="center"/>
    </xf>
    <xf numFmtId="0" fontId="44" fillId="0" borderId="24" xfId="0" applyFont="1" applyBorder="1" applyAlignment="1">
      <alignment horizontal="center"/>
    </xf>
    <xf numFmtId="0" fontId="0" fillId="0" borderId="34" xfId="0" applyBorder="1"/>
    <xf numFmtId="0" fontId="0" fillId="24" borderId="33" xfId="0" applyFill="1" applyBorder="1"/>
    <xf numFmtId="0" fontId="0" fillId="24" borderId="34" xfId="0" applyFill="1" applyBorder="1"/>
    <xf numFmtId="0" fontId="0" fillId="24" borderId="31" xfId="0" applyFill="1" applyBorder="1"/>
    <xf numFmtId="0" fontId="85" fillId="0" borderId="24" xfId="0" applyFont="1" applyBorder="1" applyAlignment="1">
      <alignment horizontal="center"/>
    </xf>
    <xf numFmtId="0" fontId="0" fillId="24" borderId="33" xfId="0" applyFill="1" applyBorder="1" applyAlignment="1">
      <alignment horizontal="center"/>
    </xf>
    <xf numFmtId="0" fontId="44" fillId="24" borderId="0" xfId="0" applyFont="1" applyFill="1"/>
    <xf numFmtId="0" fontId="44" fillId="24" borderId="29" xfId="0" applyFont="1" applyFill="1" applyBorder="1"/>
    <xf numFmtId="0" fontId="44" fillId="24" borderId="30" xfId="0" applyFont="1" applyFill="1" applyBorder="1"/>
    <xf numFmtId="0" fontId="0" fillId="0" borderId="30" xfId="0" applyBorder="1"/>
    <xf numFmtId="0" fontId="82" fillId="24" borderId="33" xfId="0" applyFont="1" applyFill="1" applyBorder="1"/>
    <xf numFmtId="0" fontId="82" fillId="24" borderId="34" xfId="0" applyFont="1" applyFill="1" applyBorder="1"/>
    <xf numFmtId="0" fontId="85" fillId="24" borderId="0" xfId="0" applyFont="1" applyFill="1"/>
    <xf numFmtId="0" fontId="82" fillId="24" borderId="0" xfId="0" applyFont="1" applyFill="1"/>
    <xf numFmtId="0" fontId="82" fillId="24" borderId="32" xfId="0" applyFont="1" applyFill="1" applyBorder="1"/>
    <xf numFmtId="0" fontId="86" fillId="24" borderId="30" xfId="1" applyFont="1" applyFill="1" applyBorder="1"/>
    <xf numFmtId="0" fontId="82" fillId="24" borderId="35" xfId="0" applyFont="1" applyFill="1" applyBorder="1"/>
    <xf numFmtId="0" fontId="82" fillId="0" borderId="39" xfId="0" applyFont="1" applyBorder="1" applyAlignment="1">
      <alignment horizontal="center"/>
    </xf>
    <xf numFmtId="0" fontId="82" fillId="0" borderId="39" xfId="1" applyFont="1" applyBorder="1" applyAlignment="1">
      <alignment horizontal="center"/>
    </xf>
    <xf numFmtId="0" fontId="82" fillId="0" borderId="40" xfId="1" applyFont="1" applyBorder="1" applyAlignment="1">
      <alignment horizontal="center"/>
    </xf>
    <xf numFmtId="0" fontId="42" fillId="24" borderId="24" xfId="1" applyFont="1" applyFill="1" applyBorder="1" applyAlignment="1">
      <alignment horizontal="center"/>
    </xf>
    <xf numFmtId="0" fontId="92" fillId="0" borderId="0" xfId="1" applyFont="1" applyAlignment="1">
      <alignment horizontal="center"/>
    </xf>
    <xf numFmtId="3" fontId="92" fillId="0" borderId="0" xfId="0" applyNumberFormat="1" applyFont="1" applyAlignment="1">
      <alignment horizontal="center"/>
    </xf>
    <xf numFmtId="0" fontId="92" fillId="0" borderId="0" xfId="0" applyFont="1" applyAlignment="1">
      <alignment horizontal="center"/>
    </xf>
    <xf numFmtId="0" fontId="42" fillId="24" borderId="30" xfId="1" applyFont="1" applyFill="1" applyBorder="1"/>
    <xf numFmtId="0" fontId="85" fillId="24" borderId="24" xfId="1" applyFont="1" applyFill="1" applyBorder="1" applyAlignment="1">
      <alignment horizontal="center"/>
    </xf>
    <xf numFmtId="0" fontId="44" fillId="24" borderId="24" xfId="0" applyFont="1" applyFill="1" applyBorder="1" applyAlignment="1">
      <alignment horizontal="center"/>
    </xf>
    <xf numFmtId="0" fontId="85" fillId="24" borderId="30" xfId="1" applyFont="1" applyFill="1" applyBorder="1"/>
    <xf numFmtId="0" fontId="105" fillId="24" borderId="0" xfId="0" applyFont="1" applyFill="1"/>
    <xf numFmtId="0" fontId="49" fillId="24" borderId="33" xfId="0" applyFont="1" applyFill="1" applyBorder="1"/>
    <xf numFmtId="0" fontId="49" fillId="24" borderId="29" xfId="0" applyFont="1" applyFill="1" applyBorder="1"/>
    <xf numFmtId="0" fontId="86" fillId="24" borderId="0" xfId="1" applyFont="1" applyFill="1"/>
    <xf numFmtId="2" fontId="86" fillId="24" borderId="0" xfId="0" applyNumberFormat="1" applyFont="1" applyFill="1"/>
    <xf numFmtId="168" fontId="44" fillId="0" borderId="24" xfId="0" applyNumberFormat="1" applyFont="1" applyBorder="1" applyAlignment="1">
      <alignment horizontal="center"/>
    </xf>
    <xf numFmtId="0" fontId="27" fillId="0" borderId="24" xfId="1" applyFont="1" applyBorder="1" applyAlignment="1">
      <alignment horizontal="center"/>
    </xf>
    <xf numFmtId="2" fontId="82" fillId="0" borderId="24" xfId="1" applyNumberFormat="1" applyFont="1" applyBorder="1" applyAlignment="1">
      <alignment horizontal="center"/>
    </xf>
    <xf numFmtId="0" fontId="8" fillId="0" borderId="24" xfId="1" applyBorder="1" applyAlignment="1">
      <alignment horizontal="center"/>
    </xf>
    <xf numFmtId="0" fontId="27" fillId="0" borderId="24" xfId="0" applyFont="1" applyBorder="1" applyAlignment="1">
      <alignment horizontal="center"/>
    </xf>
    <xf numFmtId="0" fontId="95" fillId="24" borderId="0" xfId="1" applyFont="1" applyFill="1"/>
    <xf numFmtId="2" fontId="69" fillId="24" borderId="0" xfId="1" applyNumberFormat="1" applyFont="1" applyFill="1"/>
    <xf numFmtId="2" fontId="51" fillId="24" borderId="0" xfId="0" applyNumberFormat="1" applyFont="1" applyFill="1"/>
    <xf numFmtId="2" fontId="70" fillId="24" borderId="0" xfId="0" applyNumberFormat="1" applyFont="1" applyFill="1"/>
    <xf numFmtId="2" fontId="69" fillId="24" borderId="28" xfId="1" applyNumberFormat="1" applyFont="1" applyFill="1" applyBorder="1"/>
    <xf numFmtId="2" fontId="51" fillId="24" borderId="32" xfId="0" applyNumberFormat="1" applyFont="1" applyFill="1" applyBorder="1"/>
    <xf numFmtId="2" fontId="70" fillId="24" borderId="28" xfId="0" applyNumberFormat="1" applyFont="1" applyFill="1" applyBorder="1"/>
    <xf numFmtId="2" fontId="70" fillId="24" borderId="32" xfId="0" applyNumberFormat="1" applyFont="1" applyFill="1" applyBorder="1"/>
    <xf numFmtId="0" fontId="65" fillId="24" borderId="29" xfId="0" applyFont="1" applyFill="1" applyBorder="1"/>
    <xf numFmtId="2" fontId="0" fillId="24" borderId="32" xfId="0" applyNumberFormat="1" applyFill="1" applyBorder="1"/>
    <xf numFmtId="2" fontId="0" fillId="24" borderId="35" xfId="0" applyNumberFormat="1" applyFill="1" applyBorder="1"/>
    <xf numFmtId="0" fontId="27" fillId="24" borderId="34" xfId="1" applyFont="1" applyFill="1" applyBorder="1" applyAlignment="1">
      <alignment horizontal="center"/>
    </xf>
    <xf numFmtId="0" fontId="27" fillId="24" borderId="31" xfId="1" applyFont="1" applyFill="1" applyBorder="1" applyAlignment="1">
      <alignment horizontal="center"/>
    </xf>
    <xf numFmtId="0" fontId="8" fillId="24" borderId="31" xfId="1" applyFill="1" applyBorder="1" applyAlignment="1">
      <alignment horizontal="center"/>
    </xf>
    <xf numFmtId="0" fontId="66" fillId="24" borderId="33" xfId="0" applyFont="1" applyFill="1" applyBorder="1"/>
    <xf numFmtId="0" fontId="66" fillId="24" borderId="29" xfId="0" applyFont="1" applyFill="1" applyBorder="1"/>
    <xf numFmtId="0" fontId="66" fillId="24" borderId="28" xfId="0" applyFont="1" applyFill="1" applyBorder="1"/>
    <xf numFmtId="0" fontId="66" fillId="24" borderId="34" xfId="0" applyFont="1" applyFill="1" applyBorder="1"/>
    <xf numFmtId="0" fontId="66" fillId="24" borderId="0" xfId="0" applyFont="1" applyFill="1"/>
    <xf numFmtId="0" fontId="66" fillId="24" borderId="32" xfId="0" applyFont="1" applyFill="1" applyBorder="1"/>
    <xf numFmtId="0" fontId="39" fillId="24" borderId="0" xfId="1" applyFont="1" applyFill="1"/>
    <xf numFmtId="0" fontId="27" fillId="24" borderId="34" xfId="1" applyFont="1" applyFill="1" applyBorder="1"/>
    <xf numFmtId="0" fontId="8" fillId="24" borderId="0" xfId="1" applyFill="1"/>
    <xf numFmtId="0" fontId="28" fillId="24" borderId="31" xfId="1" applyFont="1" applyFill="1" applyBorder="1"/>
    <xf numFmtId="0" fontId="8" fillId="24" borderId="30" xfId="1" applyFill="1" applyBorder="1"/>
    <xf numFmtId="0" fontId="38" fillId="24" borderId="0" xfId="1" applyFont="1" applyFill="1"/>
    <xf numFmtId="0" fontId="27" fillId="0" borderId="39" xfId="1" applyFont="1" applyBorder="1"/>
    <xf numFmtId="0" fontId="0" fillId="0" borderId="48" xfId="0" applyBorder="1" applyAlignment="1">
      <alignment horizontal="center"/>
    </xf>
    <xf numFmtId="0" fontId="73" fillId="24" borderId="33" xfId="0" applyFont="1" applyFill="1" applyBorder="1"/>
    <xf numFmtId="0" fontId="73" fillId="24" borderId="29" xfId="0" applyFont="1" applyFill="1" applyBorder="1"/>
    <xf numFmtId="0" fontId="29" fillId="0" borderId="24" xfId="1" applyFont="1" applyBorder="1" applyAlignment="1">
      <alignment horizontal="center"/>
    </xf>
    <xf numFmtId="0" fontId="72" fillId="24" borderId="29" xfId="0" applyFont="1" applyFill="1" applyBorder="1"/>
    <xf numFmtId="2" fontId="73" fillId="24" borderId="28" xfId="0" applyNumberFormat="1" applyFont="1" applyFill="1" applyBorder="1"/>
    <xf numFmtId="10" fontId="35" fillId="0" borderId="25" xfId="1" applyNumberFormat="1" applyFont="1" applyBorder="1"/>
    <xf numFmtId="2" fontId="106" fillId="24" borderId="0" xfId="0" applyNumberFormat="1" applyFont="1" applyFill="1"/>
    <xf numFmtId="0" fontId="106" fillId="24" borderId="0" xfId="0" applyFont="1" applyFill="1"/>
    <xf numFmtId="0" fontId="27" fillId="24" borderId="33" xfId="1" applyFont="1" applyFill="1" applyBorder="1"/>
    <xf numFmtId="0" fontId="29" fillId="24" borderId="23" xfId="1" applyFont="1" applyFill="1" applyBorder="1" applyAlignment="1">
      <alignment horizontal="center" vertical="center"/>
    </xf>
    <xf numFmtId="2" fontId="106" fillId="24" borderId="32" xfId="0" applyNumberFormat="1" applyFont="1" applyFill="1" applyBorder="1"/>
    <xf numFmtId="0" fontId="50" fillId="24" borderId="0" xfId="0" applyFont="1" applyFill="1"/>
    <xf numFmtId="0" fontId="50" fillId="24" borderId="29" xfId="0" applyFont="1" applyFill="1" applyBorder="1"/>
    <xf numFmtId="0" fontId="0" fillId="24" borderId="45" xfId="0" applyFill="1" applyBorder="1"/>
    <xf numFmtId="0" fontId="0" fillId="0" borderId="38" xfId="0" applyBorder="1"/>
    <xf numFmtId="0" fontId="0" fillId="0" borderId="41" xfId="0" applyBorder="1"/>
    <xf numFmtId="0" fontId="29" fillId="24" borderId="53" xfId="1" applyFont="1" applyFill="1" applyBorder="1" applyAlignment="1">
      <alignment horizontal="center" vertical="center"/>
    </xf>
    <xf numFmtId="0" fontId="29" fillId="24" borderId="30" xfId="1" applyFont="1" applyFill="1" applyBorder="1" applyAlignment="1">
      <alignment horizontal="center"/>
    </xf>
    <xf numFmtId="0" fontId="27" fillId="0" borderId="39" xfId="1" applyFont="1" applyBorder="1" applyAlignment="1">
      <alignment vertical="center"/>
    </xf>
    <xf numFmtId="0" fontId="29" fillId="24" borderId="40" xfId="1" applyFont="1" applyFill="1" applyBorder="1" applyAlignment="1">
      <alignment horizontal="center"/>
    </xf>
    <xf numFmtId="2" fontId="0" fillId="0" borderId="10" xfId="0" applyNumberFormat="1" applyBorder="1" applyAlignment="1">
      <alignment horizontal="center"/>
    </xf>
    <xf numFmtId="0" fontId="0" fillId="0" borderId="60" xfId="0" applyBorder="1" applyAlignment="1">
      <alignment horizontal="center"/>
    </xf>
    <xf numFmtId="0" fontId="0" fillId="0" borderId="61" xfId="0" applyBorder="1" applyAlignment="1">
      <alignment horizontal="center"/>
    </xf>
    <xf numFmtId="0" fontId="0" fillId="0" borderId="61" xfId="0" applyBorder="1"/>
    <xf numFmtId="0" fontId="0" fillId="0" borderId="62" xfId="0" applyBorder="1"/>
    <xf numFmtId="0" fontId="0" fillId="0" borderId="62" xfId="0" applyBorder="1" applyAlignment="1">
      <alignment horizontal="center"/>
    </xf>
    <xf numFmtId="4" fontId="54" fillId="28" borderId="45" xfId="0" applyNumberFormat="1" applyFont="1" applyFill="1" applyBorder="1" applyAlignment="1">
      <alignment horizontal="center" vertical="center" wrapText="1"/>
    </xf>
    <xf numFmtId="4" fontId="53" fillId="0" borderId="42" xfId="0" applyNumberFormat="1" applyFont="1" applyBorder="1" applyAlignment="1">
      <alignment horizontal="center" vertical="center" wrapText="1"/>
    </xf>
    <xf numFmtId="0" fontId="37" fillId="24" borderId="0" xfId="0" applyFont="1" applyFill="1"/>
    <xf numFmtId="0" fontId="0" fillId="0" borderId="64" xfId="0" applyBorder="1" applyAlignment="1">
      <alignment horizontal="center"/>
    </xf>
    <xf numFmtId="10" fontId="35" fillId="0" borderId="67" xfId="1" applyNumberFormat="1" applyFont="1" applyBorder="1" applyAlignment="1">
      <alignment horizontal="center"/>
    </xf>
    <xf numFmtId="0" fontId="0" fillId="24" borderId="40" xfId="0" applyFill="1" applyBorder="1" applyAlignment="1">
      <alignment horizontal="center"/>
    </xf>
    <xf numFmtId="0" fontId="0" fillId="0" borderId="65" xfId="0" applyBorder="1" applyAlignment="1">
      <alignment horizontal="center"/>
    </xf>
    <xf numFmtId="0" fontId="27" fillId="24" borderId="33" xfId="1" applyFont="1" applyFill="1" applyBorder="1" applyAlignment="1">
      <alignment horizontal="center"/>
    </xf>
    <xf numFmtId="2" fontId="0" fillId="0" borderId="0" xfId="0" applyNumberFormat="1" applyAlignment="1">
      <alignment horizontal="center"/>
    </xf>
    <xf numFmtId="0" fontId="0" fillId="24" borderId="0" xfId="0" applyFill="1" applyAlignment="1">
      <alignment horizontal="center" vertical="center"/>
    </xf>
    <xf numFmtId="0" fontId="79" fillId="0" borderId="0" xfId="0" applyFont="1"/>
    <xf numFmtId="0" fontId="80" fillId="0" borderId="0" xfId="0" applyFont="1"/>
    <xf numFmtId="0" fontId="80" fillId="24" borderId="0" xfId="0" applyFont="1" applyFill="1"/>
    <xf numFmtId="0" fontId="52" fillId="0" borderId="0" xfId="0" applyFont="1"/>
    <xf numFmtId="0" fontId="52" fillId="24" borderId="0" xfId="0" applyFont="1" applyFill="1"/>
    <xf numFmtId="0" fontId="0" fillId="0" borderId="76" xfId="0" applyBorder="1" applyAlignment="1">
      <alignment horizontal="center"/>
    </xf>
    <xf numFmtId="0" fontId="0" fillId="0" borderId="77" xfId="0" applyBorder="1" applyAlignment="1">
      <alignment horizontal="center"/>
    </xf>
    <xf numFmtId="0" fontId="76" fillId="0" borderId="0" xfId="0" applyFont="1"/>
    <xf numFmtId="0" fontId="112" fillId="0" borderId="0" xfId="0" applyFont="1"/>
    <xf numFmtId="0" fontId="81" fillId="0" borderId="0" xfId="0" applyFont="1"/>
    <xf numFmtId="0" fontId="115" fillId="24" borderId="29" xfId="0" applyFont="1" applyFill="1" applyBorder="1"/>
    <xf numFmtId="0" fontId="116" fillId="24" borderId="29" xfId="0" applyFont="1" applyFill="1" applyBorder="1"/>
    <xf numFmtId="2" fontId="0" fillId="24" borderId="29" xfId="0" applyNumberFormat="1" applyFill="1" applyBorder="1"/>
    <xf numFmtId="0" fontId="107" fillId="24" borderId="0" xfId="0" applyFont="1" applyFill="1"/>
    <xf numFmtId="0" fontId="99" fillId="24" borderId="31" xfId="0" applyFont="1" applyFill="1" applyBorder="1"/>
    <xf numFmtId="0" fontId="99" fillId="24" borderId="30" xfId="0" applyFont="1" applyFill="1" applyBorder="1"/>
    <xf numFmtId="0" fontId="117" fillId="0" borderId="0" xfId="0" applyFont="1"/>
    <xf numFmtId="0" fontId="119" fillId="0" borderId="0" xfId="214" applyFont="1" applyAlignment="1">
      <alignment vertical="center"/>
    </xf>
    <xf numFmtId="0" fontId="120" fillId="0" borderId="0" xfId="214" applyFont="1"/>
    <xf numFmtId="0" fontId="119" fillId="0" borderId="0" xfId="214" applyFont="1" applyAlignment="1">
      <alignment horizontal="left" vertical="center" indent="5"/>
    </xf>
    <xf numFmtId="0" fontId="118" fillId="0" borderId="0" xfId="214" applyFont="1" applyAlignment="1">
      <alignment vertical="center"/>
    </xf>
    <xf numFmtId="0" fontId="111" fillId="0" borderId="0" xfId="214" applyFont="1" applyAlignment="1">
      <alignment vertical="center" wrapText="1"/>
    </xf>
    <xf numFmtId="0" fontId="123" fillId="0" borderId="0" xfId="214" applyFont="1"/>
    <xf numFmtId="0" fontId="44" fillId="0" borderId="0" xfId="0" applyFont="1"/>
    <xf numFmtId="0" fontId="44" fillId="0" borderId="60" xfId="0" applyFont="1" applyBorder="1" applyAlignment="1">
      <alignment horizontal="center" vertical="center" wrapText="1"/>
    </xf>
    <xf numFmtId="0" fontId="44" fillId="0" borderId="39" xfId="0" applyFont="1" applyBorder="1" applyAlignment="1">
      <alignment horizontal="center" vertical="center" wrapText="1"/>
    </xf>
    <xf numFmtId="0" fontId="114" fillId="24" borderId="33" xfId="0" applyFont="1" applyFill="1" applyBorder="1" applyAlignment="1">
      <alignment vertical="center"/>
    </xf>
    <xf numFmtId="0" fontId="108" fillId="24" borderId="34" xfId="0" applyFont="1" applyFill="1" applyBorder="1" applyAlignment="1">
      <alignment vertical="center"/>
    </xf>
    <xf numFmtId="2" fontId="124" fillId="25" borderId="0" xfId="0" applyNumberFormat="1" applyFont="1" applyFill="1"/>
    <xf numFmtId="0" fontId="46" fillId="0" borderId="0" xfId="214"/>
    <xf numFmtId="0" fontId="126" fillId="0" borderId="0" xfId="0" applyFont="1"/>
    <xf numFmtId="0" fontId="127" fillId="0" borderId="0" xfId="0" applyFont="1"/>
    <xf numFmtId="0" fontId="49" fillId="0" borderId="78" xfId="0" applyFont="1" applyBorder="1" applyAlignment="1">
      <alignment horizontal="center" vertical="center"/>
    </xf>
    <xf numFmtId="0" fontId="49" fillId="0" borderId="42" xfId="0" applyFont="1" applyBorder="1" applyAlignment="1">
      <alignment horizontal="center" vertical="center"/>
    </xf>
    <xf numFmtId="0" fontId="29" fillId="24" borderId="42" xfId="1" applyFont="1" applyFill="1" applyBorder="1" applyAlignment="1">
      <alignment horizontal="center" vertical="center"/>
    </xf>
    <xf numFmtId="0" fontId="79" fillId="24" borderId="0" xfId="0" applyFont="1" applyFill="1"/>
    <xf numFmtId="0" fontId="27" fillId="0" borderId="60" xfId="1" applyFont="1" applyBorder="1" applyAlignment="1">
      <alignment horizontal="center" vertical="center"/>
    </xf>
    <xf numFmtId="0" fontId="85" fillId="24" borderId="61" xfId="1" applyFont="1" applyFill="1" applyBorder="1" applyAlignment="1">
      <alignment horizontal="center" vertical="center"/>
    </xf>
    <xf numFmtId="3" fontId="85" fillId="24" borderId="61" xfId="1" applyNumberFormat="1" applyFont="1" applyFill="1" applyBorder="1" applyAlignment="1">
      <alignment horizontal="center" vertical="center"/>
    </xf>
    <xf numFmtId="0" fontId="0" fillId="0" borderId="61" xfId="0" applyBorder="1" applyAlignment="1">
      <alignment horizontal="center" vertical="center"/>
    </xf>
    <xf numFmtId="0" fontId="0" fillId="0" borderId="62" xfId="0" applyBorder="1" applyAlignment="1">
      <alignment horizontal="center" vertical="center"/>
    </xf>
    <xf numFmtId="0" fontId="8" fillId="24" borderId="0" xfId="1" applyFill="1" applyAlignment="1">
      <alignment horizontal="center"/>
    </xf>
    <xf numFmtId="0" fontId="83" fillId="24" borderId="45" xfId="1" applyFont="1" applyFill="1" applyBorder="1" applyAlignment="1">
      <alignment horizontal="center" vertical="center"/>
    </xf>
    <xf numFmtId="0" fontId="27" fillId="0" borderId="60" xfId="1" applyFont="1" applyBorder="1" applyAlignment="1">
      <alignment horizontal="center"/>
    </xf>
    <xf numFmtId="0" fontId="42" fillId="0" borderId="61" xfId="1" applyFont="1" applyBorder="1" applyAlignment="1">
      <alignment horizontal="center"/>
    </xf>
    <xf numFmtId="0" fontId="44" fillId="0" borderId="61" xfId="1" applyFont="1" applyBorder="1" applyAlignment="1">
      <alignment horizontal="center"/>
    </xf>
    <xf numFmtId="0" fontId="27" fillId="30" borderId="39" xfId="1" applyFont="1" applyFill="1" applyBorder="1" applyAlignment="1">
      <alignment horizontal="center" vertical="center"/>
    </xf>
    <xf numFmtId="0" fontId="42" fillId="30" borderId="10" xfId="1" applyFont="1" applyFill="1" applyBorder="1" applyAlignment="1">
      <alignment horizontal="center" vertical="center"/>
    </xf>
    <xf numFmtId="0" fontId="0" fillId="30" borderId="38" xfId="0" applyFill="1" applyBorder="1" applyAlignment="1">
      <alignment horizontal="center" vertical="center"/>
    </xf>
    <xf numFmtId="0" fontId="27" fillId="30" borderId="60" xfId="1" applyFont="1" applyFill="1" applyBorder="1" applyAlignment="1">
      <alignment horizontal="center" vertical="center"/>
    </xf>
    <xf numFmtId="0" fontId="42" fillId="30" borderId="61" xfId="1" applyFont="1" applyFill="1" applyBorder="1" applyAlignment="1">
      <alignment horizontal="center" vertical="center"/>
    </xf>
    <xf numFmtId="0" fontId="85" fillId="30" borderId="61" xfId="1" applyFont="1" applyFill="1" applyBorder="1" applyAlignment="1">
      <alignment horizontal="center" vertical="center"/>
    </xf>
    <xf numFmtId="0" fontId="0" fillId="30" borderId="62" xfId="0" applyFill="1" applyBorder="1" applyAlignment="1">
      <alignment horizontal="center" vertical="center"/>
    </xf>
    <xf numFmtId="0" fontId="0" fillId="30" borderId="38" xfId="0" applyFill="1" applyBorder="1" applyAlignment="1">
      <alignment horizontal="center"/>
    </xf>
    <xf numFmtId="0" fontId="27" fillId="30" borderId="39" xfId="1" applyFont="1" applyFill="1" applyBorder="1" applyAlignment="1">
      <alignment horizontal="center"/>
    </xf>
    <xf numFmtId="0" fontId="42" fillId="30" borderId="10" xfId="1" applyFont="1" applyFill="1" applyBorder="1" applyAlignment="1">
      <alignment horizontal="center"/>
    </xf>
    <xf numFmtId="0" fontId="27" fillId="30" borderId="60" xfId="1" applyFont="1" applyFill="1" applyBorder="1" applyAlignment="1">
      <alignment horizontal="center"/>
    </xf>
    <xf numFmtId="0" fontId="42" fillId="30" borderId="61" xfId="1" applyFont="1" applyFill="1" applyBorder="1" applyAlignment="1">
      <alignment horizontal="center"/>
    </xf>
    <xf numFmtId="0" fontId="0" fillId="30" borderId="62" xfId="0" applyFill="1" applyBorder="1" applyAlignment="1">
      <alignment horizontal="center"/>
    </xf>
    <xf numFmtId="0" fontId="0" fillId="24" borderId="30" xfId="1" applyFont="1" applyFill="1" applyBorder="1" applyAlignment="1">
      <alignment horizontal="center"/>
    </xf>
    <xf numFmtId="0" fontId="0" fillId="0" borderId="10" xfId="1" applyFont="1" applyBorder="1" applyAlignment="1">
      <alignment horizontal="center"/>
    </xf>
    <xf numFmtId="0" fontId="71" fillId="24" borderId="29" xfId="1" applyFont="1" applyFill="1" applyBorder="1"/>
    <xf numFmtId="0" fontId="27" fillId="0" borderId="37" xfId="1" applyFont="1" applyBorder="1" applyAlignment="1">
      <alignment horizontal="center"/>
    </xf>
    <xf numFmtId="0" fontId="27" fillId="0" borderId="10" xfId="1" applyFont="1" applyBorder="1"/>
    <xf numFmtId="10" fontId="35" fillId="0" borderId="18" xfId="1" applyNumberFormat="1" applyFont="1" applyBorder="1"/>
    <xf numFmtId="0" fontId="0" fillId="0" borderId="10" xfId="1" applyFont="1" applyBorder="1" applyAlignment="1">
      <alignment horizontal="center" vertical="center"/>
    </xf>
    <xf numFmtId="0" fontId="0" fillId="24" borderId="0" xfId="1" applyFont="1" applyFill="1" applyAlignment="1">
      <alignment horizontal="center"/>
    </xf>
    <xf numFmtId="0" fontId="34" fillId="0" borderId="38" xfId="0" applyFont="1" applyBorder="1" applyAlignment="1">
      <alignment horizontal="center"/>
    </xf>
    <xf numFmtId="0" fontId="34" fillId="0" borderId="41" xfId="0" applyFont="1" applyBorder="1" applyAlignment="1">
      <alignment horizontal="center"/>
    </xf>
    <xf numFmtId="2" fontId="34" fillId="0" borderId="10" xfId="0" applyNumberFormat="1" applyFont="1" applyBorder="1"/>
    <xf numFmtId="0" fontId="34" fillId="0" borderId="38" xfId="0" applyFont="1" applyBorder="1"/>
    <xf numFmtId="4" fontId="54" fillId="28" borderId="36" xfId="0" applyNumberFormat="1" applyFont="1" applyFill="1" applyBorder="1" applyAlignment="1">
      <alignment horizontal="center" vertical="center" wrapText="1"/>
    </xf>
    <xf numFmtId="0" fontId="85" fillId="24" borderId="15" xfId="1" applyFont="1" applyFill="1" applyBorder="1" applyAlignment="1">
      <alignment horizontal="center"/>
    </xf>
    <xf numFmtId="0" fontId="85" fillId="24" borderId="25" xfId="1" applyFont="1" applyFill="1" applyBorder="1" applyAlignment="1">
      <alignment horizontal="center"/>
    </xf>
    <xf numFmtId="0" fontId="27" fillId="24" borderId="28" xfId="1" applyFont="1" applyFill="1" applyBorder="1" applyAlignment="1">
      <alignment horizontal="center"/>
    </xf>
    <xf numFmtId="0" fontId="27" fillId="24" borderId="32" xfId="1" applyFont="1" applyFill="1" applyBorder="1" applyAlignment="1">
      <alignment horizontal="center"/>
    </xf>
    <xf numFmtId="0" fontId="27" fillId="24" borderId="10" xfId="1" applyFont="1" applyFill="1" applyBorder="1" applyAlignment="1">
      <alignment horizontal="center"/>
    </xf>
    <xf numFmtId="14" fontId="136" fillId="27" borderId="0" xfId="0" applyNumberFormat="1" applyFont="1" applyFill="1"/>
    <xf numFmtId="2" fontId="44" fillId="24" borderId="10" xfId="0" applyNumberFormat="1" applyFont="1" applyFill="1" applyBorder="1" applyAlignment="1">
      <alignment horizontal="center"/>
    </xf>
    <xf numFmtId="2" fontId="138" fillId="25" borderId="0" xfId="0" applyNumberFormat="1" applyFont="1" applyFill="1"/>
    <xf numFmtId="0" fontId="138" fillId="25" borderId="0" xfId="0" applyFont="1" applyFill="1"/>
    <xf numFmtId="0" fontId="138" fillId="24" borderId="0" xfId="0" applyFont="1" applyFill="1"/>
    <xf numFmtId="4" fontId="139" fillId="28" borderId="46" xfId="0" applyNumberFormat="1" applyFont="1" applyFill="1" applyBorder="1" applyAlignment="1">
      <alignment horizontal="center" vertical="center" wrapText="1"/>
    </xf>
    <xf numFmtId="4" fontId="139" fillId="28" borderId="43" xfId="0" applyNumberFormat="1" applyFont="1" applyFill="1" applyBorder="1" applyAlignment="1">
      <alignment horizontal="center" vertical="center" wrapText="1"/>
    </xf>
    <xf numFmtId="0" fontId="144" fillId="0" borderId="0" xfId="0" applyFont="1"/>
    <xf numFmtId="0" fontId="82" fillId="24" borderId="67" xfId="1" applyFont="1" applyFill="1" applyBorder="1" applyAlignment="1">
      <alignment horizontal="center" vertical="center"/>
    </xf>
    <xf numFmtId="0" fontId="146" fillId="0" borderId="10" xfId="3" applyFont="1" applyBorder="1" applyAlignment="1">
      <alignment horizontal="center"/>
    </xf>
    <xf numFmtId="0" fontId="144" fillId="0" borderId="10" xfId="3" applyFont="1" applyBorder="1" applyAlignment="1">
      <alignment horizontal="center"/>
    </xf>
    <xf numFmtId="2" fontId="42" fillId="0" borderId="10" xfId="248" applyNumberFormat="1" applyFont="1" applyFill="1" applyBorder="1" applyAlignment="1">
      <alignment horizontal="center" vertical="center"/>
    </xf>
    <xf numFmtId="0" fontId="145" fillId="0" borderId="10" xfId="0" applyFont="1" applyBorder="1" applyAlignment="1">
      <alignment horizontal="center"/>
    </xf>
    <xf numFmtId="0" fontId="8" fillId="24" borderId="34" xfId="1" applyFill="1" applyBorder="1" applyAlignment="1">
      <alignment horizontal="center"/>
    </xf>
    <xf numFmtId="2" fontId="27" fillId="24" borderId="0" xfId="1" applyNumberFormat="1" applyFont="1" applyFill="1" applyAlignment="1">
      <alignment horizontal="center"/>
    </xf>
    <xf numFmtId="2" fontId="27" fillId="24" borderId="30" xfId="1" applyNumberFormat="1" applyFont="1" applyFill="1" applyBorder="1" applyAlignment="1">
      <alignment horizontal="center"/>
    </xf>
    <xf numFmtId="0" fontId="0" fillId="24" borderId="29" xfId="0" applyFill="1" applyBorder="1" applyAlignment="1">
      <alignment horizontal="center"/>
    </xf>
    <xf numFmtId="0" fontId="0" fillId="24" borderId="10" xfId="0" applyFill="1" applyBorder="1" applyAlignment="1">
      <alignment horizontal="center"/>
    </xf>
    <xf numFmtId="0" fontId="0" fillId="24" borderId="79" xfId="0" applyFill="1" applyBorder="1" applyAlignment="1">
      <alignment horizontal="center"/>
    </xf>
    <xf numFmtId="0" fontId="0" fillId="24" borderId="10" xfId="0" applyFill="1" applyBorder="1"/>
    <xf numFmtId="0" fontId="146" fillId="24" borderId="10" xfId="3" applyFont="1" applyFill="1" applyBorder="1" applyAlignment="1">
      <alignment horizontal="center"/>
    </xf>
    <xf numFmtId="0" fontId="0" fillId="24" borderId="39" xfId="0" applyFill="1" applyBorder="1" applyAlignment="1">
      <alignment horizontal="center"/>
    </xf>
    <xf numFmtId="0" fontId="34" fillId="24" borderId="10" xfId="7" applyFill="1" applyBorder="1" applyAlignment="1">
      <alignment horizontal="center"/>
    </xf>
    <xf numFmtId="167" fontId="145" fillId="24" borderId="10" xfId="0" applyNumberFormat="1" applyFont="1" applyFill="1" applyBorder="1" applyAlignment="1">
      <alignment horizontal="center" vertical="center"/>
    </xf>
    <xf numFmtId="0" fontId="29" fillId="24" borderId="10" xfId="7" applyFont="1" applyFill="1" applyBorder="1" applyAlignment="1">
      <alignment horizontal="center"/>
    </xf>
    <xf numFmtId="0" fontId="146" fillId="24" borderId="10" xfId="7" applyFont="1" applyFill="1" applyBorder="1" applyAlignment="1">
      <alignment horizontal="center"/>
    </xf>
    <xf numFmtId="0" fontId="145" fillId="0" borderId="10" xfId="1" applyFont="1" applyBorder="1" applyAlignment="1">
      <alignment horizontal="right"/>
    </xf>
    <xf numFmtId="0" fontId="34" fillId="0" borderId="10" xfId="1" applyFont="1" applyBorder="1" applyAlignment="1">
      <alignment horizontal="center"/>
    </xf>
    <xf numFmtId="0" fontId="85" fillId="0" borderId="11" xfId="1" applyFont="1" applyBorder="1" applyAlignment="1">
      <alignment horizontal="center"/>
    </xf>
    <xf numFmtId="0" fontId="0" fillId="0" borderId="11" xfId="0" applyBorder="1" applyAlignment="1">
      <alignment horizontal="center" vertical="center"/>
    </xf>
    <xf numFmtId="4" fontId="53" fillId="0" borderId="45" xfId="0" applyNumberFormat="1" applyFont="1" applyBorder="1" applyAlignment="1">
      <alignment horizontal="center" vertical="center" wrapText="1"/>
    </xf>
    <xf numFmtId="4" fontId="140" fillId="27" borderId="45" xfId="0" applyNumberFormat="1" applyFont="1" applyFill="1" applyBorder="1" applyAlignment="1">
      <alignment horizontal="center" vertical="center" wrapText="1"/>
    </xf>
    <xf numFmtId="4" fontId="139" fillId="27" borderId="45" xfId="0" applyNumberFormat="1" applyFont="1" applyFill="1" applyBorder="1" applyAlignment="1">
      <alignment horizontal="center" vertical="center" wrapText="1"/>
    </xf>
    <xf numFmtId="4" fontId="140" fillId="27" borderId="36" xfId="0" applyNumberFormat="1" applyFont="1" applyFill="1" applyBorder="1" applyAlignment="1">
      <alignment horizontal="center" vertical="center" wrapText="1"/>
    </xf>
    <xf numFmtId="169" fontId="148" fillId="0" borderId="10" xfId="0" applyNumberFormat="1" applyFont="1" applyBorder="1" applyAlignment="1">
      <alignment horizontal="center"/>
    </xf>
    <xf numFmtId="0" fontId="148" fillId="0" borderId="0" xfId="0" applyFont="1" applyAlignment="1">
      <alignment horizontal="center"/>
    </xf>
    <xf numFmtId="2" fontId="148" fillId="0" borderId="0" xfId="1" applyNumberFormat="1" applyFont="1" applyAlignment="1">
      <alignment horizontal="center"/>
    </xf>
    <xf numFmtId="0" fontId="148" fillId="0" borderId="39" xfId="0" applyFont="1" applyBorder="1" applyAlignment="1">
      <alignment horizontal="center"/>
    </xf>
    <xf numFmtId="0" fontId="149" fillId="24" borderId="10" xfId="0" applyFont="1" applyFill="1" applyBorder="1" applyAlignment="1">
      <alignment horizontal="center"/>
    </xf>
    <xf numFmtId="0" fontId="148" fillId="0" borderId="38" xfId="0" applyFont="1" applyBorder="1" applyAlignment="1">
      <alignment horizontal="center"/>
    </xf>
    <xf numFmtId="0" fontId="149" fillId="0" borderId="10" xfId="1" applyFont="1" applyBorder="1" applyAlignment="1">
      <alignment horizontal="center"/>
    </xf>
    <xf numFmtId="3" fontId="149" fillId="0" borderId="10" xfId="1" applyNumberFormat="1" applyFont="1" applyBorder="1" applyAlignment="1">
      <alignment horizontal="center"/>
    </xf>
    <xf numFmtId="0" fontId="151" fillId="0" borderId="0" xfId="0" applyFont="1"/>
    <xf numFmtId="0" fontId="148" fillId="0" borderId="39" xfId="1" applyFont="1" applyBorder="1" applyAlignment="1">
      <alignment horizontal="center"/>
    </xf>
    <xf numFmtId="0" fontId="150" fillId="0" borderId="10" xfId="1" applyFont="1" applyBorder="1" applyAlignment="1">
      <alignment horizontal="center"/>
    </xf>
    <xf numFmtId="2" fontId="148" fillId="0" borderId="10" xfId="1" applyNumberFormat="1" applyFont="1" applyBorder="1" applyAlignment="1">
      <alignment horizontal="center"/>
    </xf>
    <xf numFmtId="0" fontId="150" fillId="0" borderId="0" xfId="1" applyFont="1" applyAlignment="1">
      <alignment horizontal="center"/>
    </xf>
    <xf numFmtId="2" fontId="148" fillId="0" borderId="0" xfId="0" applyNumberFormat="1" applyFont="1" applyAlignment="1">
      <alignment horizontal="center"/>
    </xf>
    <xf numFmtId="0" fontId="8" fillId="24" borderId="29" xfId="1" applyFill="1" applyBorder="1" applyAlignment="1">
      <alignment horizontal="center"/>
    </xf>
    <xf numFmtId="4" fontId="143" fillId="28" borderId="78" xfId="0" applyNumberFormat="1" applyFont="1" applyFill="1" applyBorder="1" applyAlignment="1">
      <alignment horizontal="center" vertical="center" wrapText="1"/>
    </xf>
    <xf numFmtId="0" fontId="27" fillId="24" borderId="45" xfId="1" applyFont="1" applyFill="1" applyBorder="1" applyAlignment="1">
      <alignment horizontal="center" vertical="center"/>
    </xf>
    <xf numFmtId="0" fontId="29" fillId="24" borderId="45" xfId="1" applyFont="1" applyFill="1" applyBorder="1" applyAlignment="1">
      <alignment horizontal="center" vertical="center"/>
    </xf>
    <xf numFmtId="0" fontId="0" fillId="24" borderId="62" xfId="0" applyFill="1" applyBorder="1" applyAlignment="1">
      <alignment horizontal="center"/>
    </xf>
    <xf numFmtId="0" fontId="152" fillId="0" borderId="39" xfId="1" applyFont="1" applyBorder="1" applyAlignment="1">
      <alignment horizontal="center"/>
    </xf>
    <xf numFmtId="0" fontId="153" fillId="0" borderId="10" xfId="1" applyFont="1" applyBorder="1" applyAlignment="1">
      <alignment horizontal="center"/>
    </xf>
    <xf numFmtId="0" fontId="152" fillId="0" borderId="60" xfId="1" applyFont="1" applyBorder="1" applyAlignment="1">
      <alignment horizontal="center"/>
    </xf>
    <xf numFmtId="0" fontId="153" fillId="0" borderId="61" xfId="1" applyFont="1" applyBorder="1" applyAlignment="1">
      <alignment horizontal="center"/>
    </xf>
    <xf numFmtId="0" fontId="152" fillId="0" borderId="40" xfId="1" applyFont="1" applyBorder="1" applyAlignment="1">
      <alignment horizontal="center"/>
    </xf>
    <xf numFmtId="0" fontId="153" fillId="0" borderId="24" xfId="1" applyFont="1" applyBorder="1" applyAlignment="1">
      <alignment horizontal="center"/>
    </xf>
    <xf numFmtId="0" fontId="155" fillId="0" borderId="10" xfId="1" applyFont="1" applyBorder="1" applyAlignment="1">
      <alignment horizontal="center"/>
    </xf>
    <xf numFmtId="0" fontId="154" fillId="0" borderId="38" xfId="0" applyFont="1" applyBorder="1" applyAlignment="1">
      <alignment horizontal="center"/>
    </xf>
    <xf numFmtId="0" fontId="154" fillId="0" borderId="0" xfId="0" applyFont="1"/>
    <xf numFmtId="0" fontId="155" fillId="24" borderId="10" xfId="1" applyFont="1" applyFill="1" applyBorder="1" applyAlignment="1">
      <alignment horizontal="center"/>
    </xf>
    <xf numFmtId="0" fontId="155" fillId="24" borderId="10" xfId="176" applyFont="1" applyFill="1" applyBorder="1" applyAlignment="1">
      <alignment horizontal="center"/>
    </xf>
    <xf numFmtId="0" fontId="154" fillId="0" borderId="41" xfId="0" applyFont="1" applyBorder="1" applyAlignment="1">
      <alignment horizontal="center"/>
    </xf>
    <xf numFmtId="2" fontId="156" fillId="24" borderId="0" xfId="0" applyNumberFormat="1" applyFont="1" applyFill="1"/>
    <xf numFmtId="0" fontId="161" fillId="24" borderId="10" xfId="7" applyFont="1" applyFill="1" applyBorder="1" applyAlignment="1">
      <alignment horizontal="center"/>
    </xf>
    <xf numFmtId="167" fontId="158" fillId="24" borderId="10" xfId="0" applyNumberFormat="1" applyFont="1" applyFill="1" applyBorder="1" applyAlignment="1">
      <alignment horizontal="center" vertical="center"/>
    </xf>
    <xf numFmtId="0" fontId="159" fillId="0" borderId="39" xfId="0" applyFont="1" applyBorder="1" applyAlignment="1">
      <alignment horizontal="center"/>
    </xf>
    <xf numFmtId="0" fontId="159" fillId="0" borderId="0" xfId="0" applyFont="1"/>
    <xf numFmtId="0" fontId="90" fillId="24" borderId="36" xfId="0" applyFont="1" applyFill="1" applyBorder="1" applyAlignment="1">
      <alignment horizontal="center" vertical="center"/>
    </xf>
    <xf numFmtId="0" fontId="158" fillId="0" borderId="10" xfId="0" applyFont="1" applyBorder="1" applyAlignment="1">
      <alignment horizontal="center"/>
    </xf>
    <xf numFmtId="0" fontId="0" fillId="0" borderId="55" xfId="0" applyBorder="1" applyAlignment="1">
      <alignment horizontal="center"/>
    </xf>
    <xf numFmtId="0" fontId="82" fillId="24" borderId="10" xfId="1" applyFont="1" applyFill="1" applyBorder="1" applyAlignment="1">
      <alignment horizontal="center" vertical="center"/>
    </xf>
    <xf numFmtId="0" fontId="8" fillId="24" borderId="10" xfId="1" applyFill="1" applyBorder="1" applyAlignment="1">
      <alignment horizontal="center"/>
    </xf>
    <xf numFmtId="0" fontId="83" fillId="24" borderId="10" xfId="1" applyFont="1" applyFill="1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51" xfId="0" applyBorder="1" applyAlignment="1">
      <alignment horizontal="center"/>
    </xf>
    <xf numFmtId="0" fontId="152" fillId="0" borderId="0" xfId="1" applyFont="1" applyAlignment="1">
      <alignment horizontal="center"/>
    </xf>
    <xf numFmtId="0" fontId="153" fillId="0" borderId="0" xfId="1" applyFont="1" applyAlignment="1">
      <alignment horizontal="center"/>
    </xf>
    <xf numFmtId="169" fontId="153" fillId="0" borderId="0" xfId="0" applyNumberFormat="1" applyFont="1" applyAlignment="1">
      <alignment horizontal="center"/>
    </xf>
    <xf numFmtId="3" fontId="153" fillId="0" borderId="0" xfId="1" applyNumberFormat="1" applyFont="1" applyAlignment="1">
      <alignment horizontal="center"/>
    </xf>
    <xf numFmtId="0" fontId="152" fillId="0" borderId="0" xfId="0" applyFont="1" applyAlignment="1">
      <alignment horizontal="center" vertical="center"/>
    </xf>
    <xf numFmtId="0" fontId="157" fillId="0" borderId="34" xfId="1" applyFont="1" applyBorder="1" applyAlignment="1">
      <alignment horizontal="center"/>
    </xf>
    <xf numFmtId="0" fontId="160" fillId="0" borderId="0" xfId="1" applyFont="1" applyAlignment="1">
      <alignment horizontal="center"/>
    </xf>
    <xf numFmtId="0" fontId="160" fillId="0" borderId="0" xfId="198" applyFont="1" applyAlignment="1">
      <alignment horizontal="center"/>
    </xf>
    <xf numFmtId="3" fontId="160" fillId="0" borderId="0" xfId="1" applyNumberFormat="1" applyFont="1" applyAlignment="1">
      <alignment horizontal="center"/>
    </xf>
    <xf numFmtId="0" fontId="157" fillId="0" borderId="0" xfId="0" applyFont="1" applyAlignment="1">
      <alignment horizontal="center" vertical="center"/>
    </xf>
    <xf numFmtId="0" fontId="0" fillId="0" borderId="32" xfId="0" applyBorder="1" applyAlignment="1">
      <alignment horizontal="center"/>
    </xf>
    <xf numFmtId="0" fontId="27" fillId="0" borderId="34" xfId="1" applyFont="1" applyBorder="1" applyAlignment="1">
      <alignment horizontal="center"/>
    </xf>
    <xf numFmtId="0" fontId="42" fillId="0" borderId="13" xfId="1" applyFont="1" applyBorder="1" applyAlignment="1">
      <alignment horizontal="center"/>
    </xf>
    <xf numFmtId="0" fontId="104" fillId="24" borderId="0" xfId="1" applyFont="1" applyFill="1"/>
    <xf numFmtId="0" fontId="0" fillId="0" borderId="33" xfId="0" applyBorder="1"/>
    <xf numFmtId="0" fontId="82" fillId="0" borderId="29" xfId="0" applyFont="1" applyBorder="1"/>
    <xf numFmtId="0" fontId="52" fillId="0" borderId="29" xfId="0" applyFont="1" applyBorder="1"/>
    <xf numFmtId="0" fontId="27" fillId="40" borderId="39" xfId="1" applyFont="1" applyFill="1" applyBorder="1" applyAlignment="1">
      <alignment horizontal="center"/>
    </xf>
    <xf numFmtId="0" fontId="42" fillId="40" borderId="10" xfId="1" applyFont="1" applyFill="1" applyBorder="1" applyAlignment="1">
      <alignment horizontal="center"/>
    </xf>
    <xf numFmtId="0" fontId="0" fillId="40" borderId="10" xfId="0" applyFill="1" applyBorder="1" applyAlignment="1">
      <alignment horizontal="center" vertical="center"/>
    </xf>
    <xf numFmtId="0" fontId="0" fillId="40" borderId="38" xfId="0" applyFill="1" applyBorder="1" applyAlignment="1">
      <alignment horizontal="center"/>
    </xf>
    <xf numFmtId="0" fontId="27" fillId="40" borderId="10" xfId="1" applyFont="1" applyFill="1" applyBorder="1" applyAlignment="1">
      <alignment horizontal="center"/>
    </xf>
    <xf numFmtId="0" fontId="0" fillId="40" borderId="10" xfId="0" applyFill="1" applyBorder="1" applyAlignment="1">
      <alignment horizontal="center"/>
    </xf>
    <xf numFmtId="0" fontId="183" fillId="0" borderId="40" xfId="1" applyFont="1" applyBorder="1" applyAlignment="1">
      <alignment horizontal="center"/>
    </xf>
    <xf numFmtId="0" fontId="184" fillId="0" borderId="24" xfId="1" applyFont="1" applyBorder="1" applyAlignment="1">
      <alignment horizontal="center"/>
    </xf>
    <xf numFmtId="0" fontId="184" fillId="0" borderId="24" xfId="198" applyFont="1" applyBorder="1" applyAlignment="1">
      <alignment horizontal="center"/>
    </xf>
    <xf numFmtId="2" fontId="183" fillId="0" borderId="10" xfId="0" applyNumberFormat="1" applyFont="1" applyBorder="1" applyAlignment="1">
      <alignment horizontal="center"/>
    </xf>
    <xf numFmtId="0" fontId="183" fillId="0" borderId="39" xfId="1" applyFont="1" applyBorder="1" applyAlignment="1">
      <alignment horizontal="center"/>
    </xf>
    <xf numFmtId="0" fontId="184" fillId="0" borderId="10" xfId="1" applyFont="1" applyBorder="1" applyAlignment="1">
      <alignment horizontal="center"/>
    </xf>
    <xf numFmtId="2" fontId="184" fillId="24" borderId="10" xfId="248" applyNumberFormat="1" applyFont="1" applyFill="1" applyBorder="1" applyAlignment="1">
      <alignment horizontal="center" vertical="center"/>
    </xf>
    <xf numFmtId="0" fontId="183" fillId="0" borderId="10" xfId="0" applyFont="1" applyBorder="1" applyAlignment="1">
      <alignment horizontal="center"/>
    </xf>
    <xf numFmtId="2" fontId="183" fillId="0" borderId="10" xfId="1" applyNumberFormat="1" applyFont="1" applyBorder="1" applyAlignment="1">
      <alignment horizontal="center"/>
    </xf>
    <xf numFmtId="0" fontId="85" fillId="41" borderId="10" xfId="1" applyFont="1" applyFill="1" applyBorder="1" applyAlignment="1">
      <alignment horizontal="center"/>
    </xf>
    <xf numFmtId="3" fontId="85" fillId="41" borderId="10" xfId="1" applyNumberFormat="1" applyFont="1" applyFill="1" applyBorder="1" applyAlignment="1">
      <alignment horizontal="center"/>
    </xf>
    <xf numFmtId="0" fontId="0" fillId="41" borderId="10" xfId="0" applyFill="1" applyBorder="1" applyAlignment="1">
      <alignment horizontal="center" vertical="center"/>
    </xf>
    <xf numFmtId="0" fontId="149" fillId="41" borderId="10" xfId="1" applyFont="1" applyFill="1" applyBorder="1" applyAlignment="1">
      <alignment horizontal="center"/>
    </xf>
    <xf numFmtId="3" fontId="149" fillId="41" borderId="10" xfId="1" applyNumberFormat="1" applyFont="1" applyFill="1" applyBorder="1" applyAlignment="1">
      <alignment horizontal="center"/>
    </xf>
    <xf numFmtId="0" fontId="0" fillId="24" borderId="10" xfId="1" applyFont="1" applyFill="1" applyBorder="1" applyAlignment="1">
      <alignment horizontal="center"/>
    </xf>
    <xf numFmtId="0" fontId="90" fillId="24" borderId="45" xfId="0" applyFont="1" applyFill="1" applyBorder="1" applyAlignment="1">
      <alignment horizontal="center" vertical="center"/>
    </xf>
    <xf numFmtId="0" fontId="8" fillId="0" borderId="61" xfId="1" applyBorder="1" applyAlignment="1">
      <alignment horizontal="center"/>
    </xf>
    <xf numFmtId="2" fontId="82" fillId="0" borderId="61" xfId="1" applyNumberFormat="1" applyFont="1" applyBorder="1" applyAlignment="1">
      <alignment horizontal="center"/>
    </xf>
    <xf numFmtId="0" fontId="0" fillId="0" borderId="40" xfId="1" applyFont="1" applyBorder="1" applyAlignment="1">
      <alignment horizontal="center"/>
    </xf>
    <xf numFmtId="0" fontId="0" fillId="40" borderId="0" xfId="0" applyFill="1"/>
    <xf numFmtId="2" fontId="184" fillId="0" borderId="0" xfId="0" applyNumberFormat="1" applyFont="1" applyAlignment="1">
      <alignment horizontal="center"/>
    </xf>
    <xf numFmtId="165" fontId="184" fillId="0" borderId="0" xfId="0" applyNumberFormat="1" applyFont="1" applyAlignment="1">
      <alignment horizontal="center"/>
    </xf>
    <xf numFmtId="0" fontId="183" fillId="0" borderId="0" xfId="0" applyFont="1"/>
    <xf numFmtId="0" fontId="185" fillId="0" borderId="0" xfId="0" applyFont="1"/>
    <xf numFmtId="165" fontId="184" fillId="0" borderId="0" xfId="247" applyFont="1" applyBorder="1" applyAlignment="1">
      <alignment horizontal="center"/>
    </xf>
    <xf numFmtId="2" fontId="186" fillId="25" borderId="0" xfId="1" applyNumberFormat="1" applyFont="1" applyFill="1"/>
    <xf numFmtId="0" fontId="187" fillId="24" borderId="29" xfId="0" applyFont="1" applyFill="1" applyBorder="1"/>
    <xf numFmtId="0" fontId="183" fillId="24" borderId="0" xfId="0" applyFont="1" applyFill="1"/>
    <xf numFmtId="0" fontId="183" fillId="0" borderId="30" xfId="0" applyFont="1" applyBorder="1"/>
    <xf numFmtId="0" fontId="188" fillId="24" borderId="29" xfId="1" applyFont="1" applyFill="1" applyBorder="1"/>
    <xf numFmtId="2" fontId="188" fillId="24" borderId="0" xfId="1" applyNumberFormat="1" applyFont="1" applyFill="1"/>
    <xf numFmtId="0" fontId="183" fillId="24" borderId="0" xfId="1" applyFont="1" applyFill="1"/>
    <xf numFmtId="0" fontId="183" fillId="24" borderId="30" xfId="1" applyFont="1" applyFill="1" applyBorder="1"/>
    <xf numFmtId="4" fontId="189" fillId="26" borderId="46" xfId="0" applyNumberFormat="1" applyFont="1" applyFill="1" applyBorder="1" applyAlignment="1">
      <alignment horizontal="center" vertical="center" wrapText="1"/>
    </xf>
    <xf numFmtId="0" fontId="183" fillId="27" borderId="44" xfId="1" applyFont="1" applyFill="1" applyBorder="1" applyAlignment="1">
      <alignment horizontal="center"/>
    </xf>
    <xf numFmtId="4" fontId="189" fillId="26" borderId="43" xfId="0" applyNumberFormat="1" applyFont="1" applyFill="1" applyBorder="1" applyAlignment="1">
      <alignment horizontal="center" vertical="center" wrapText="1"/>
    </xf>
    <xf numFmtId="2" fontId="190" fillId="24" borderId="29" xfId="0" applyNumberFormat="1" applyFont="1" applyFill="1" applyBorder="1"/>
    <xf numFmtId="2" fontId="190" fillId="24" borderId="0" xfId="0" applyNumberFormat="1" applyFont="1" applyFill="1"/>
    <xf numFmtId="0" fontId="183" fillId="27" borderId="67" xfId="1" applyFont="1" applyFill="1" applyBorder="1" applyAlignment="1">
      <alignment horizontal="center"/>
    </xf>
    <xf numFmtId="0" fontId="183" fillId="24" borderId="30" xfId="0" applyFont="1" applyFill="1" applyBorder="1"/>
    <xf numFmtId="2" fontId="191" fillId="24" borderId="29" xfId="0" applyNumberFormat="1" applyFont="1" applyFill="1" applyBorder="1"/>
    <xf numFmtId="2" fontId="191" fillId="24" borderId="0" xfId="0" applyNumberFormat="1" applyFont="1" applyFill="1"/>
    <xf numFmtId="2" fontId="188" fillId="24" borderId="0" xfId="0" applyNumberFormat="1" applyFont="1" applyFill="1"/>
    <xf numFmtId="2" fontId="188" fillId="24" borderId="29" xfId="1" applyNumberFormat="1" applyFont="1" applyFill="1" applyBorder="1"/>
    <xf numFmtId="0" fontId="192" fillId="24" borderId="0" xfId="1" applyFont="1" applyFill="1"/>
    <xf numFmtId="2" fontId="193" fillId="24" borderId="0" xfId="0" applyNumberFormat="1" applyFont="1" applyFill="1"/>
    <xf numFmtId="2" fontId="183" fillId="0" borderId="0" xfId="0" applyNumberFormat="1" applyFont="1" applyAlignment="1">
      <alignment horizontal="center"/>
    </xf>
    <xf numFmtId="0" fontId="186" fillId="25" borderId="0" xfId="1" applyFont="1" applyFill="1"/>
    <xf numFmtId="2" fontId="195" fillId="0" borderId="0" xfId="0" applyNumberFormat="1" applyFont="1" applyAlignment="1">
      <alignment horizontal="center"/>
    </xf>
    <xf numFmtId="2" fontId="196" fillId="0" borderId="0" xfId="0" applyNumberFormat="1" applyFont="1" applyAlignment="1">
      <alignment horizontal="center"/>
    </xf>
    <xf numFmtId="2" fontId="44" fillId="0" borderId="10" xfId="254" applyNumberFormat="1" applyFont="1" applyFill="1" applyBorder="1" applyAlignment="1">
      <alignment horizontal="center" vertical="center"/>
    </xf>
    <xf numFmtId="0" fontId="42" fillId="24" borderId="10" xfId="0" applyFont="1" applyFill="1" applyBorder="1" applyAlignment="1">
      <alignment horizontal="center"/>
    </xf>
    <xf numFmtId="2" fontId="184" fillId="0" borderId="0" xfId="1" applyNumberFormat="1" applyFont="1" applyAlignment="1">
      <alignment horizontal="center"/>
    </xf>
    <xf numFmtId="2" fontId="185" fillId="0" borderId="0" xfId="0" applyNumberFormat="1" applyFont="1" applyAlignment="1">
      <alignment horizontal="center"/>
    </xf>
    <xf numFmtId="0" fontId="42" fillId="0" borderId="10" xfId="1" applyFont="1" applyBorder="1" applyAlignment="1">
      <alignment horizontal="right"/>
    </xf>
    <xf numFmtId="2" fontId="27" fillId="0" borderId="10" xfId="1" applyNumberFormat="1" applyFont="1" applyBorder="1" applyAlignment="1">
      <alignment horizontal="center"/>
    </xf>
    <xf numFmtId="0" fontId="27" fillId="0" borderId="64" xfId="0" applyFont="1" applyBorder="1" applyAlignment="1">
      <alignment horizontal="center"/>
    </xf>
    <xf numFmtId="0" fontId="0" fillId="0" borderId="16" xfId="0" applyBorder="1"/>
    <xf numFmtId="0" fontId="199" fillId="0" borderId="0" xfId="0" applyFont="1"/>
    <xf numFmtId="0" fontId="0" fillId="40" borderId="10" xfId="0" applyFill="1" applyBorder="1"/>
    <xf numFmtId="0" fontId="0" fillId="0" borderId="10" xfId="0" applyBorder="1" applyAlignment="1">
      <alignment horizontal="center" wrapText="1"/>
    </xf>
    <xf numFmtId="0" fontId="201" fillId="25" borderId="0" xfId="1" applyFont="1" applyFill="1"/>
    <xf numFmtId="0" fontId="202" fillId="25" borderId="0" xfId="1" applyFont="1" applyFill="1"/>
    <xf numFmtId="0" fontId="184" fillId="0" borderId="0" xfId="1" applyFont="1"/>
    <xf numFmtId="2" fontId="183" fillId="0" borderId="0" xfId="1" applyNumberFormat="1" applyFont="1"/>
    <xf numFmtId="2" fontId="203" fillId="24" borderId="29" xfId="0" applyNumberFormat="1" applyFont="1" applyFill="1" applyBorder="1"/>
    <xf numFmtId="0" fontId="183" fillId="24" borderId="29" xfId="0" applyFont="1" applyFill="1" applyBorder="1"/>
    <xf numFmtId="2" fontId="203" fillId="24" borderId="0" xfId="0" applyNumberFormat="1" applyFont="1" applyFill="1"/>
    <xf numFmtId="0" fontId="185" fillId="24" borderId="0" xfId="0" applyFont="1" applyFill="1"/>
    <xf numFmtId="0" fontId="184" fillId="24" borderId="0" xfId="1" applyFont="1" applyFill="1"/>
    <xf numFmtId="2" fontId="183" fillId="24" borderId="0" xfId="1" applyNumberFormat="1" applyFont="1" applyFill="1"/>
    <xf numFmtId="0" fontId="184" fillId="24" borderId="30" xfId="1" applyFont="1" applyFill="1" applyBorder="1"/>
    <xf numFmtId="2" fontId="183" fillId="24" borderId="30" xfId="1" applyNumberFormat="1" applyFont="1" applyFill="1" applyBorder="1"/>
    <xf numFmtId="4" fontId="204" fillId="26" borderId="43" xfId="0" applyNumberFormat="1" applyFont="1" applyFill="1" applyBorder="1" applyAlignment="1">
      <alignment horizontal="center" vertical="center" wrapText="1"/>
    </xf>
    <xf numFmtId="4" fontId="189" fillId="28" borderId="46" xfId="0" applyNumberFormat="1" applyFont="1" applyFill="1" applyBorder="1" applyAlignment="1">
      <alignment horizontal="center" vertical="center" wrapText="1"/>
    </xf>
    <xf numFmtId="0" fontId="184" fillId="27" borderId="67" xfId="1" applyFont="1" applyFill="1" applyBorder="1" applyAlignment="1">
      <alignment horizontal="center"/>
    </xf>
    <xf numFmtId="10" fontId="183" fillId="0" borderId="44" xfId="1" applyNumberFormat="1" applyFont="1" applyBorder="1" applyAlignment="1">
      <alignment horizontal="center"/>
    </xf>
    <xf numFmtId="2" fontId="184" fillId="0" borderId="10" xfId="1" applyNumberFormat="1" applyFont="1" applyBorder="1" applyAlignment="1">
      <alignment horizontal="center" vertical="center"/>
    </xf>
    <xf numFmtId="2" fontId="205" fillId="0" borderId="0" xfId="0" applyNumberFormat="1" applyFont="1" applyAlignment="1">
      <alignment horizontal="center"/>
    </xf>
    <xf numFmtId="4" fontId="204" fillId="26" borderId="46" xfId="0" applyNumberFormat="1" applyFont="1" applyFill="1" applyBorder="1" applyAlignment="1">
      <alignment horizontal="center" vertical="center" wrapText="1"/>
    </xf>
    <xf numFmtId="2" fontId="203" fillId="24" borderId="0" xfId="1" applyNumberFormat="1" applyFont="1" applyFill="1"/>
    <xf numFmtId="10" fontId="183" fillId="0" borderId="67" xfId="1" applyNumberFormat="1" applyFont="1" applyBorder="1" applyAlignment="1">
      <alignment horizontal="center"/>
    </xf>
    <xf numFmtId="0" fontId="184" fillId="0" borderId="0" xfId="0" applyFont="1"/>
    <xf numFmtId="2" fontId="183" fillId="0" borderId="0" xfId="0" applyNumberFormat="1" applyFont="1"/>
    <xf numFmtId="2" fontId="184" fillId="0" borderId="0" xfId="0" applyNumberFormat="1" applyFont="1" applyAlignment="1">
      <alignment horizontal="center" vertical="center"/>
    </xf>
    <xf numFmtId="4" fontId="189" fillId="28" borderId="43" xfId="0" applyNumberFormat="1" applyFont="1" applyFill="1" applyBorder="1" applyAlignment="1">
      <alignment horizontal="center" vertical="center" wrapText="1"/>
    </xf>
    <xf numFmtId="2" fontId="184" fillId="0" borderId="0" xfId="0" applyNumberFormat="1" applyFont="1"/>
    <xf numFmtId="0" fontId="203" fillId="24" borderId="0" xfId="1" applyFont="1" applyFill="1"/>
    <xf numFmtId="2" fontId="184" fillId="0" borderId="0" xfId="1" applyNumberFormat="1" applyFont="1"/>
    <xf numFmtId="2" fontId="206" fillId="24" borderId="0" xfId="0" applyNumberFormat="1" applyFont="1" applyFill="1"/>
    <xf numFmtId="0" fontId="184" fillId="0" borderId="29" xfId="0" applyFont="1" applyBorder="1"/>
    <xf numFmtId="2" fontId="183" fillId="0" borderId="29" xfId="0" applyNumberFormat="1" applyFont="1" applyBorder="1"/>
    <xf numFmtId="4" fontId="204" fillId="26" borderId="81" xfId="0" applyNumberFormat="1" applyFont="1" applyFill="1" applyBorder="1" applyAlignment="1">
      <alignment horizontal="center" vertical="center" wrapText="1"/>
    </xf>
    <xf numFmtId="4" fontId="189" fillId="28" borderId="81" xfId="0" applyNumberFormat="1" applyFont="1" applyFill="1" applyBorder="1" applyAlignment="1">
      <alignment horizontal="center" vertical="center" wrapText="1"/>
    </xf>
    <xf numFmtId="2" fontId="183" fillId="24" borderId="0" xfId="0" applyNumberFormat="1" applyFont="1" applyFill="1"/>
    <xf numFmtId="2" fontId="183" fillId="24" borderId="30" xfId="0" applyNumberFormat="1" applyFont="1" applyFill="1" applyBorder="1"/>
    <xf numFmtId="0" fontId="85" fillId="40" borderId="10" xfId="1" applyFont="1" applyFill="1" applyBorder="1" applyAlignment="1">
      <alignment horizontal="center"/>
    </xf>
    <xf numFmtId="0" fontId="8" fillId="40" borderId="10" xfId="1" applyFill="1" applyBorder="1" applyAlignment="1">
      <alignment horizontal="center"/>
    </xf>
    <xf numFmtId="0" fontId="184" fillId="40" borderId="10" xfId="1" applyFont="1" applyFill="1" applyBorder="1" applyAlignment="1">
      <alignment horizontal="center"/>
    </xf>
    <xf numFmtId="0" fontId="0" fillId="40" borderId="39" xfId="0" applyFill="1" applyBorder="1" applyAlignment="1">
      <alignment horizontal="center"/>
    </xf>
    <xf numFmtId="0" fontId="85" fillId="40" borderId="10" xfId="0" applyFont="1" applyFill="1" applyBorder="1" applyAlignment="1">
      <alignment horizontal="center"/>
    </xf>
    <xf numFmtId="0" fontId="85" fillId="40" borderId="24" xfId="0" applyFont="1" applyFill="1" applyBorder="1" applyAlignment="1">
      <alignment horizontal="center"/>
    </xf>
    <xf numFmtId="0" fontId="186" fillId="25" borderId="0" xfId="0" applyFont="1" applyFill="1"/>
    <xf numFmtId="2" fontId="186" fillId="25" borderId="0" xfId="0" applyNumberFormat="1" applyFont="1" applyFill="1"/>
    <xf numFmtId="0" fontId="183" fillId="0" borderId="0" xfId="1" applyFont="1"/>
    <xf numFmtId="2" fontId="193" fillId="24" borderId="29" xfId="0" applyNumberFormat="1" applyFont="1" applyFill="1" applyBorder="1"/>
    <xf numFmtId="4" fontId="208" fillId="26" borderId="43" xfId="0" applyNumberFormat="1" applyFont="1" applyFill="1" applyBorder="1" applyAlignment="1">
      <alignment horizontal="center" vertical="center" wrapText="1"/>
    </xf>
    <xf numFmtId="2" fontId="183" fillId="24" borderId="0" xfId="0" applyNumberFormat="1" applyFont="1" applyFill="1" applyAlignment="1">
      <alignment horizontal="center"/>
    </xf>
    <xf numFmtId="0" fontId="183" fillId="24" borderId="0" xfId="1" applyFont="1" applyFill="1" applyAlignment="1">
      <alignment horizontal="center"/>
    </xf>
    <xf numFmtId="0" fontId="183" fillId="24" borderId="30" xfId="1" applyFont="1" applyFill="1" applyBorder="1" applyAlignment="1">
      <alignment horizontal="center"/>
    </xf>
    <xf numFmtId="2" fontId="183" fillId="24" borderId="29" xfId="0" applyNumberFormat="1" applyFont="1" applyFill="1" applyBorder="1" applyAlignment="1">
      <alignment horizontal="center"/>
    </xf>
    <xf numFmtId="4" fontId="185" fillId="26" borderId="36" xfId="0" applyNumberFormat="1" applyFont="1" applyFill="1" applyBorder="1" applyAlignment="1">
      <alignment horizontal="center" vertical="center" wrapText="1"/>
    </xf>
    <xf numFmtId="4" fontId="207" fillId="28" borderId="45" xfId="0" applyNumberFormat="1" applyFont="1" applyFill="1" applyBorder="1" applyAlignment="1">
      <alignment horizontal="center" vertical="center" wrapText="1"/>
    </xf>
    <xf numFmtId="4" fontId="189" fillId="0" borderId="42" xfId="0" applyNumberFormat="1" applyFont="1" applyBorder="1" applyAlignment="1">
      <alignment horizontal="center" vertical="center" wrapText="1"/>
    </xf>
    <xf numFmtId="4" fontId="207" fillId="28" borderId="36" xfId="0" applyNumberFormat="1" applyFont="1" applyFill="1" applyBorder="1" applyAlignment="1">
      <alignment horizontal="center" vertical="center" wrapText="1"/>
    </xf>
    <xf numFmtId="0" fontId="183" fillId="24" borderId="28" xfId="0" applyFont="1" applyFill="1" applyBorder="1"/>
    <xf numFmtId="0" fontId="183" fillId="24" borderId="32" xfId="0" applyFont="1" applyFill="1" applyBorder="1"/>
    <xf numFmtId="0" fontId="183" fillId="0" borderId="32" xfId="0" applyFont="1" applyBorder="1"/>
    <xf numFmtId="0" fontId="191" fillId="24" borderId="29" xfId="0" applyFont="1" applyFill="1" applyBorder="1"/>
    <xf numFmtId="2" fontId="66" fillId="25" borderId="0" xfId="0" applyNumberFormat="1" applyFont="1" applyFill="1"/>
    <xf numFmtId="0" fontId="8" fillId="0" borderId="0" xfId="0" applyFont="1"/>
    <xf numFmtId="0" fontId="52" fillId="24" borderId="29" xfId="1" applyFont="1" applyFill="1" applyBorder="1"/>
    <xf numFmtId="2" fontId="8" fillId="24" borderId="0" xfId="1" applyNumberFormat="1" applyFill="1"/>
    <xf numFmtId="2" fontId="8" fillId="24" borderId="30" xfId="1" applyNumberFormat="1" applyFill="1" applyBorder="1"/>
    <xf numFmtId="4" fontId="77" fillId="28" borderId="46" xfId="0" applyNumberFormat="1" applyFont="1" applyFill="1" applyBorder="1" applyAlignment="1">
      <alignment horizontal="center" vertical="center" wrapText="1"/>
    </xf>
    <xf numFmtId="0" fontId="8" fillId="24" borderId="29" xfId="0" applyFont="1" applyFill="1" applyBorder="1"/>
    <xf numFmtId="2" fontId="52" fillId="24" borderId="29" xfId="1" applyNumberFormat="1" applyFont="1" applyFill="1" applyBorder="1"/>
    <xf numFmtId="2" fontId="44" fillId="0" borderId="0" xfId="1" applyNumberFormat="1" applyFont="1"/>
    <xf numFmtId="0" fontId="27" fillId="40" borderId="10" xfId="0" applyFont="1" applyFill="1" applyBorder="1" applyAlignment="1">
      <alignment horizontal="center"/>
    </xf>
    <xf numFmtId="0" fontId="0" fillId="40" borderId="40" xfId="0" applyFill="1" applyBorder="1" applyAlignment="1">
      <alignment horizontal="center"/>
    </xf>
    <xf numFmtId="0" fontId="27" fillId="40" borderId="24" xfId="0" applyFont="1" applyFill="1" applyBorder="1" applyAlignment="1">
      <alignment horizontal="center"/>
    </xf>
    <xf numFmtId="0" fontId="0" fillId="40" borderId="39" xfId="0" applyFill="1" applyBorder="1" applyAlignment="1">
      <alignment horizontal="center" wrapText="1"/>
    </xf>
    <xf numFmtId="0" fontId="0" fillId="40" borderId="79" xfId="0" applyFill="1" applyBorder="1" applyAlignment="1">
      <alignment horizontal="center"/>
    </xf>
    <xf numFmtId="167" fontId="42" fillId="24" borderId="10" xfId="0" applyNumberFormat="1" applyFont="1" applyFill="1" applyBorder="1" applyAlignment="1">
      <alignment horizontal="center"/>
    </xf>
    <xf numFmtId="0" fontId="146" fillId="24" borderId="0" xfId="7" applyFont="1" applyFill="1" applyAlignment="1">
      <alignment horizontal="center"/>
    </xf>
    <xf numFmtId="167" fontId="145" fillId="24" borderId="0" xfId="0" applyNumberFormat="1" applyFont="1" applyFill="1" applyAlignment="1">
      <alignment horizontal="center" vertical="center"/>
    </xf>
    <xf numFmtId="0" fontId="145" fillId="24" borderId="0" xfId="0" applyFont="1" applyFill="1" applyAlignment="1">
      <alignment horizontal="center"/>
    </xf>
    <xf numFmtId="165" fontId="184" fillId="24" borderId="0" xfId="247" applyFont="1" applyFill="1" applyBorder="1" applyAlignment="1">
      <alignment horizontal="center"/>
    </xf>
    <xf numFmtId="2" fontId="205" fillId="24" borderId="0" xfId="0" applyNumberFormat="1" applyFont="1" applyFill="1" applyAlignment="1">
      <alignment horizontal="center" vertical="center"/>
    </xf>
    <xf numFmtId="2" fontId="209" fillId="0" borderId="10" xfId="0" applyNumberFormat="1" applyFont="1" applyBorder="1" applyAlignment="1">
      <alignment horizontal="center"/>
    </xf>
    <xf numFmtId="0" fontId="0" fillId="43" borderId="0" xfId="0" applyFill="1"/>
    <xf numFmtId="2" fontId="211" fillId="0" borderId="0" xfId="0" applyNumberFormat="1" applyFont="1" applyAlignment="1">
      <alignment horizontal="center"/>
    </xf>
    <xf numFmtId="0" fontId="194" fillId="40" borderId="10" xfId="1" applyFont="1" applyFill="1" applyBorder="1" applyAlignment="1">
      <alignment horizontal="center"/>
    </xf>
    <xf numFmtId="0" fontId="29" fillId="0" borderId="39" xfId="0" applyFont="1" applyBorder="1" applyAlignment="1">
      <alignment horizontal="center"/>
    </xf>
    <xf numFmtId="0" fontId="0" fillId="0" borderId="0" xfId="1" applyFont="1" applyAlignment="1">
      <alignment horizontal="center" vertical="center"/>
    </xf>
    <xf numFmtId="0" fontId="27" fillId="0" borderId="10" xfId="1" applyFont="1" applyBorder="1" applyAlignment="1">
      <alignment horizontal="center" vertical="center"/>
    </xf>
    <xf numFmtId="0" fontId="0" fillId="44" borderId="0" xfId="0" applyFill="1"/>
    <xf numFmtId="0" fontId="212" fillId="44" borderId="33" xfId="0" applyFont="1" applyFill="1" applyBorder="1"/>
    <xf numFmtId="0" fontId="212" fillId="44" borderId="29" xfId="0" applyFont="1" applyFill="1" applyBorder="1"/>
    <xf numFmtId="0" fontId="209" fillId="44" borderId="34" xfId="0" applyFont="1" applyFill="1" applyBorder="1"/>
    <xf numFmtId="0" fontId="209" fillId="44" borderId="0" xfId="0" applyFont="1" applyFill="1" applyAlignment="1">
      <alignment horizontal="center"/>
    </xf>
    <xf numFmtId="0" fontId="213" fillId="45" borderId="33" xfId="0" applyFont="1" applyFill="1" applyBorder="1"/>
    <xf numFmtId="0" fontId="213" fillId="45" borderId="29" xfId="0" applyFont="1" applyFill="1" applyBorder="1"/>
    <xf numFmtId="0" fontId="213" fillId="45" borderId="28" xfId="0" applyFont="1" applyFill="1" applyBorder="1"/>
    <xf numFmtId="0" fontId="197" fillId="45" borderId="31" xfId="0" applyFont="1" applyFill="1" applyBorder="1"/>
    <xf numFmtId="0" fontId="214" fillId="45" borderId="35" xfId="0" applyFont="1" applyFill="1" applyBorder="1"/>
    <xf numFmtId="4" fontId="215" fillId="46" borderId="28" xfId="0" applyNumberFormat="1" applyFont="1" applyFill="1" applyBorder="1" applyAlignment="1">
      <alignment horizontal="center" vertical="center" wrapText="1"/>
    </xf>
    <xf numFmtId="4" fontId="216" fillId="46" borderId="28" xfId="0" applyNumberFormat="1" applyFont="1" applyFill="1" applyBorder="1" applyAlignment="1">
      <alignment horizontal="center" vertical="center" wrapText="1"/>
    </xf>
    <xf numFmtId="0" fontId="196" fillId="47" borderId="28" xfId="0" applyFont="1" applyFill="1" applyBorder="1" applyAlignment="1">
      <alignment horizontal="center"/>
    </xf>
    <xf numFmtId="0" fontId="45" fillId="47" borderId="71" xfId="0" applyFont="1" applyFill="1" applyBorder="1" applyAlignment="1">
      <alignment horizontal="center" vertical="center"/>
    </xf>
    <xf numFmtId="0" fontId="45" fillId="48" borderId="16" xfId="0" applyFont="1" applyFill="1" applyBorder="1" applyAlignment="1">
      <alignment horizontal="center" vertical="center"/>
    </xf>
    <xf numFmtId="0" fontId="45" fillId="48" borderId="23" xfId="0" applyFont="1" applyFill="1" applyBorder="1" applyAlignment="1">
      <alignment horizontal="center" vertical="center"/>
    </xf>
    <xf numFmtId="4" fontId="215" fillId="46" borderId="32" xfId="0" applyNumberFormat="1" applyFont="1" applyFill="1" applyBorder="1" applyAlignment="1">
      <alignment horizontal="center" vertical="center" wrapText="1"/>
    </xf>
    <xf numFmtId="0" fontId="0" fillId="47" borderId="32" xfId="0" applyFill="1" applyBorder="1"/>
    <xf numFmtId="0" fontId="45" fillId="47" borderId="22" xfId="0" applyFont="1" applyFill="1" applyBorder="1" applyAlignment="1">
      <alignment horizontal="center" vertical="center"/>
    </xf>
    <xf numFmtId="0" fontId="0" fillId="47" borderId="14" xfId="0" applyFill="1" applyBorder="1"/>
    <xf numFmtId="0" fontId="0" fillId="47" borderId="16" xfId="0" applyFill="1" applyBorder="1"/>
    <xf numFmtId="0" fontId="209" fillId="47" borderId="64" xfId="0" applyFont="1" applyFill="1" applyBorder="1"/>
    <xf numFmtId="0" fontId="0" fillId="0" borderId="16" xfId="0" applyBorder="1" applyAlignment="1">
      <alignment horizontal="center" vertical="center"/>
    </xf>
    <xf numFmtId="0" fontId="209" fillId="47" borderId="71" xfId="0" applyFont="1" applyFill="1" applyBorder="1"/>
    <xf numFmtId="0" fontId="209" fillId="47" borderId="34" xfId="0" applyFont="1" applyFill="1" applyBorder="1"/>
    <xf numFmtId="0" fontId="209" fillId="0" borderId="0" xfId="0" applyFont="1" applyAlignment="1">
      <alignment horizontal="center"/>
    </xf>
    <xf numFmtId="0" fontId="45" fillId="48" borderId="71" xfId="0" applyFont="1" applyFill="1" applyBorder="1" applyAlignment="1">
      <alignment horizontal="center" vertical="center"/>
    </xf>
    <xf numFmtId="0" fontId="209" fillId="47" borderId="65" xfId="0" applyFont="1" applyFill="1" applyBorder="1"/>
    <xf numFmtId="0" fontId="217" fillId="44" borderId="33" xfId="0" applyFont="1" applyFill="1" applyBorder="1"/>
    <xf numFmtId="0" fontId="217" fillId="44" borderId="29" xfId="0" applyFont="1" applyFill="1" applyBorder="1"/>
    <xf numFmtId="0" fontId="217" fillId="0" borderId="0" xfId="0" applyFont="1"/>
    <xf numFmtId="0" fontId="218" fillId="0" borderId="0" xfId="0" applyFont="1"/>
    <xf numFmtId="0" fontId="218" fillId="44" borderId="34" xfId="0" applyFont="1" applyFill="1" applyBorder="1"/>
    <xf numFmtId="0" fontId="218" fillId="44" borderId="0" xfId="0" applyFont="1" applyFill="1"/>
    <xf numFmtId="0" fontId="219" fillId="44" borderId="34" xfId="0" applyFont="1" applyFill="1" applyBorder="1"/>
    <xf numFmtId="0" fontId="213" fillId="45" borderId="31" xfId="0" applyFont="1" applyFill="1" applyBorder="1"/>
    <xf numFmtId="0" fontId="213" fillId="45" borderId="30" xfId="0" applyFont="1" applyFill="1" applyBorder="1"/>
    <xf numFmtId="0" fontId="45" fillId="48" borderId="37" xfId="0" applyFont="1" applyFill="1" applyBorder="1" applyAlignment="1">
      <alignment horizontal="center" vertical="center"/>
    </xf>
    <xf numFmtId="0" fontId="0" fillId="47" borderId="35" xfId="0" applyFill="1" applyBorder="1"/>
    <xf numFmtId="0" fontId="0" fillId="47" borderId="71" xfId="0" applyFill="1" applyBorder="1"/>
    <xf numFmtId="0" fontId="0" fillId="47" borderId="65" xfId="0" applyFill="1" applyBorder="1"/>
    <xf numFmtId="0" fontId="0" fillId="0" borderId="63" xfId="0" applyBorder="1" applyAlignment="1">
      <alignment horizontal="center" vertical="center"/>
    </xf>
    <xf numFmtId="0" fontId="0" fillId="44" borderId="34" xfId="0" applyFill="1" applyBorder="1"/>
    <xf numFmtId="0" fontId="0" fillId="45" borderId="29" xfId="0" applyFill="1" applyBorder="1"/>
    <xf numFmtId="0" fontId="0" fillId="45" borderId="30" xfId="0" applyFill="1" applyBorder="1"/>
    <xf numFmtId="0" fontId="45" fillId="48" borderId="21" xfId="0" applyFont="1" applyFill="1" applyBorder="1" applyAlignment="1">
      <alignment horizontal="center" vertical="center"/>
    </xf>
    <xf numFmtId="0" fontId="45" fillId="48" borderId="0" xfId="0" applyFont="1" applyFill="1" applyAlignment="1">
      <alignment horizontal="center" vertical="center"/>
    </xf>
    <xf numFmtId="0" fontId="0" fillId="0" borderId="50" xfId="0" applyBorder="1"/>
    <xf numFmtId="0" fontId="209" fillId="0" borderId="16" xfId="0" applyFont="1" applyBorder="1" applyAlignment="1">
      <alignment horizontal="center"/>
    </xf>
    <xf numFmtId="0" fontId="209" fillId="0" borderId="63" xfId="0" applyFont="1" applyBorder="1" applyAlignment="1">
      <alignment horizontal="center"/>
    </xf>
    <xf numFmtId="0" fontId="0" fillId="47" borderId="0" xfId="0" applyFill="1"/>
    <xf numFmtId="0" fontId="217" fillId="0" borderId="34" xfId="0" applyFont="1" applyBorder="1"/>
    <xf numFmtId="0" fontId="220" fillId="0" borderId="0" xfId="0" applyFont="1" applyAlignment="1">
      <alignment horizontal="center"/>
    </xf>
    <xf numFmtId="0" fontId="221" fillId="44" borderId="29" xfId="0" applyFont="1" applyFill="1" applyBorder="1"/>
    <xf numFmtId="0" fontId="222" fillId="44" borderId="0" xfId="0" applyFont="1" applyFill="1"/>
    <xf numFmtId="0" fontId="223" fillId="44" borderId="0" xfId="0" applyFont="1" applyFill="1"/>
    <xf numFmtId="0" fontId="224" fillId="45" borderId="29" xfId="0" applyFont="1" applyFill="1" applyBorder="1"/>
    <xf numFmtId="0" fontId="224" fillId="45" borderId="30" xfId="0" applyFont="1" applyFill="1" applyBorder="1"/>
    <xf numFmtId="0" fontId="205" fillId="48" borderId="16" xfId="0" applyFont="1" applyFill="1" applyBorder="1" applyAlignment="1">
      <alignment horizontal="center" vertical="center" wrapText="1" shrinkToFit="1"/>
    </xf>
    <xf numFmtId="0" fontId="183" fillId="0" borderId="16" xfId="0" applyFont="1" applyBorder="1" applyAlignment="1">
      <alignment horizontal="center" vertical="center" wrapText="1"/>
    </xf>
    <xf numFmtId="0" fontId="183" fillId="0" borderId="63" xfId="0" applyFont="1" applyBorder="1" applyAlignment="1">
      <alignment horizontal="center" vertical="center" wrapText="1"/>
    </xf>
    <xf numFmtId="0" fontId="183" fillId="44" borderId="0" xfId="0" applyFont="1" applyFill="1"/>
    <xf numFmtId="0" fontId="205" fillId="48" borderId="21" xfId="0" applyFont="1" applyFill="1" applyBorder="1" applyAlignment="1">
      <alignment horizontal="center" vertical="center" wrapText="1" shrinkToFit="1"/>
    </xf>
    <xf numFmtId="0" fontId="225" fillId="44" borderId="29" xfId="0" applyFont="1" applyFill="1" applyBorder="1"/>
    <xf numFmtId="0" fontId="183" fillId="44" borderId="0" xfId="0" applyFont="1" applyFill="1" applyAlignment="1">
      <alignment horizontal="center"/>
    </xf>
    <xf numFmtId="0" fontId="226" fillId="45" borderId="30" xfId="0" applyFont="1" applyFill="1" applyBorder="1"/>
    <xf numFmtId="0" fontId="227" fillId="47" borderId="23" xfId="0" applyFont="1" applyFill="1" applyBorder="1" applyAlignment="1">
      <alignment horizontal="center" vertical="center" wrapText="1" shrinkToFit="1"/>
    </xf>
    <xf numFmtId="0" fontId="184" fillId="47" borderId="23" xfId="0" applyFont="1" applyFill="1" applyBorder="1" applyAlignment="1">
      <alignment horizontal="center" vertical="center" wrapText="1" shrinkToFit="1"/>
    </xf>
    <xf numFmtId="0" fontId="183" fillId="0" borderId="0" xfId="0" applyFont="1" applyAlignment="1">
      <alignment horizontal="center"/>
    </xf>
    <xf numFmtId="0" fontId="222" fillId="0" borderId="0" xfId="0" applyFont="1"/>
    <xf numFmtId="0" fontId="183" fillId="0" borderId="16" xfId="0" applyFont="1" applyBorder="1" applyAlignment="1">
      <alignment horizontal="center"/>
    </xf>
    <xf numFmtId="0" fontId="221" fillId="0" borderId="0" xfId="0" applyFont="1"/>
    <xf numFmtId="2" fontId="0" fillId="0" borderId="22" xfId="0" applyNumberFormat="1" applyBorder="1" applyAlignment="1">
      <alignment horizontal="center" vertical="center"/>
    </xf>
    <xf numFmtId="4" fontId="77" fillId="0" borderId="0" xfId="0" applyNumberFormat="1" applyFont="1" applyAlignment="1">
      <alignment horizontal="center" vertical="center" wrapText="1"/>
    </xf>
    <xf numFmtId="10" fontId="8" fillId="0" borderId="0" xfId="1" applyNumberFormat="1" applyAlignment="1">
      <alignment horizontal="center"/>
    </xf>
    <xf numFmtId="4" fontId="207" fillId="0" borderId="0" xfId="0" applyNumberFormat="1" applyFont="1" applyAlignment="1">
      <alignment vertical="center" wrapText="1"/>
    </xf>
    <xf numFmtId="4" fontId="54" fillId="0" borderId="0" xfId="0" applyNumberFormat="1" applyFont="1" applyAlignment="1">
      <alignment vertical="center" wrapText="1"/>
    </xf>
    <xf numFmtId="4" fontId="189" fillId="0" borderId="0" xfId="0" applyNumberFormat="1" applyFont="1" applyAlignment="1">
      <alignment vertical="center" wrapText="1"/>
    </xf>
    <xf numFmtId="4" fontId="53" fillId="0" borderId="0" xfId="0" applyNumberFormat="1" applyFont="1" applyAlignment="1">
      <alignment vertical="center" wrapText="1"/>
    </xf>
    <xf numFmtId="0" fontId="196" fillId="47" borderId="36" xfId="0" applyFont="1" applyFill="1" applyBorder="1" applyAlignment="1">
      <alignment horizontal="center"/>
    </xf>
    <xf numFmtId="0" fontId="0" fillId="47" borderId="42" xfId="0" applyFill="1" applyBorder="1"/>
    <xf numFmtId="0" fontId="228" fillId="0" borderId="20" xfId="0" applyFont="1" applyBorder="1"/>
    <xf numFmtId="0" fontId="218" fillId="0" borderId="20" xfId="0" applyFont="1" applyBorder="1"/>
    <xf numFmtId="2" fontId="200" fillId="0" borderId="20" xfId="0" applyNumberFormat="1" applyFont="1" applyBorder="1" applyAlignment="1">
      <alignment horizontal="center" vertical="center" wrapText="1"/>
    </xf>
    <xf numFmtId="4" fontId="77" fillId="28" borderId="51" xfId="0" applyNumberFormat="1" applyFont="1" applyFill="1" applyBorder="1" applyAlignment="1">
      <alignment horizontal="center" vertical="center" wrapText="1"/>
    </xf>
    <xf numFmtId="10" fontId="8" fillId="0" borderId="41" xfId="1" applyNumberFormat="1" applyBorder="1" applyAlignment="1">
      <alignment horizontal="center"/>
    </xf>
    <xf numFmtId="0" fontId="0" fillId="0" borderId="20" xfId="0" applyBorder="1"/>
    <xf numFmtId="0" fontId="212" fillId="0" borderId="20" xfId="0" applyFont="1" applyBorder="1"/>
    <xf numFmtId="0" fontId="209" fillId="0" borderId="20" xfId="0" applyFont="1" applyBorder="1" applyAlignment="1">
      <alignment horizontal="center"/>
    </xf>
    <xf numFmtId="2" fontId="209" fillId="0" borderId="20" xfId="0" applyNumberFormat="1" applyFont="1" applyBorder="1" applyAlignment="1">
      <alignment horizontal="center"/>
    </xf>
    <xf numFmtId="0" fontId="217" fillId="0" borderId="20" xfId="0" applyFont="1" applyBorder="1"/>
    <xf numFmtId="2" fontId="44" fillId="0" borderId="20" xfId="0" applyNumberFormat="1" applyFont="1" applyBorder="1" applyAlignment="1">
      <alignment horizontal="center" vertical="center" wrapText="1"/>
    </xf>
    <xf numFmtId="0" fontId="220" fillId="0" borderId="20" xfId="0" applyFont="1" applyBorder="1" applyAlignment="1">
      <alignment horizontal="center"/>
    </xf>
    <xf numFmtId="0" fontId="0" fillId="0" borderId="20" xfId="0" applyBorder="1" applyAlignment="1">
      <alignment horizontal="center"/>
    </xf>
    <xf numFmtId="0" fontId="168" fillId="44" borderId="29" xfId="0" applyFont="1" applyFill="1" applyBorder="1"/>
    <xf numFmtId="0" fontId="169" fillId="44" borderId="0" xfId="0" applyFont="1" applyFill="1"/>
    <xf numFmtId="0" fontId="170" fillId="44" borderId="0" xfId="0" applyFont="1" applyFill="1"/>
    <xf numFmtId="0" fontId="171" fillId="45" borderId="29" xfId="0" applyFont="1" applyFill="1" applyBorder="1"/>
    <xf numFmtId="0" fontId="171" fillId="45" borderId="30" xfId="0" applyFont="1" applyFill="1" applyBorder="1"/>
    <xf numFmtId="0" fontId="171" fillId="45" borderId="30" xfId="0" applyFont="1" applyFill="1" applyBorder="1" applyAlignment="1">
      <alignment horizontal="left"/>
    </xf>
    <xf numFmtId="0" fontId="172" fillId="44" borderId="29" xfId="0" applyFont="1" applyFill="1" applyBorder="1"/>
    <xf numFmtId="0" fontId="123" fillId="45" borderId="30" xfId="0" applyFont="1" applyFill="1" applyBorder="1" applyAlignment="1">
      <alignment horizontal="center"/>
    </xf>
    <xf numFmtId="0" fontId="45" fillId="47" borderId="16" xfId="0" applyFont="1" applyFill="1" applyBorder="1" applyAlignment="1">
      <alignment horizontal="center" vertical="center"/>
    </xf>
    <xf numFmtId="0" fontId="0" fillId="0" borderId="16" xfId="0" applyBorder="1" applyAlignment="1">
      <alignment horizontal="center"/>
    </xf>
    <xf numFmtId="0" fontId="0" fillId="0" borderId="63" xfId="0" applyBorder="1" applyAlignment="1">
      <alignment horizontal="center"/>
    </xf>
    <xf numFmtId="0" fontId="169" fillId="0" borderId="0" xfId="0" applyFont="1"/>
    <xf numFmtId="0" fontId="168" fillId="0" borderId="0" xfId="0" applyFont="1"/>
    <xf numFmtId="2" fontId="42" fillId="24" borderId="10" xfId="1" applyNumberFormat="1" applyFont="1" applyFill="1" applyBorder="1" applyAlignment="1">
      <alignment horizontal="center" vertical="center"/>
    </xf>
    <xf numFmtId="2" fontId="42" fillId="24" borderId="24" xfId="1" applyNumberFormat="1" applyFont="1" applyFill="1" applyBorder="1" applyAlignment="1">
      <alignment horizontal="center" vertical="center"/>
    </xf>
    <xf numFmtId="172" fontId="8" fillId="0" borderId="10" xfId="1" applyNumberFormat="1" applyBorder="1" applyAlignment="1">
      <alignment horizontal="center"/>
    </xf>
    <xf numFmtId="172" fontId="8" fillId="0" borderId="10" xfId="178" applyNumberFormat="1" applyBorder="1" applyAlignment="1">
      <alignment horizontal="center"/>
    </xf>
    <xf numFmtId="172" fontId="229" fillId="0" borderId="10" xfId="0" applyNumberFormat="1" applyFont="1" applyBorder="1" applyAlignment="1">
      <alignment horizontal="center"/>
    </xf>
    <xf numFmtId="172" fontId="119" fillId="40" borderId="10" xfId="0" applyNumberFormat="1" applyFont="1" applyFill="1" applyBorder="1" applyAlignment="1">
      <alignment horizontal="center"/>
    </xf>
    <xf numFmtId="2" fontId="8" fillId="0" borderId="10" xfId="1" applyNumberFormat="1" applyBorder="1" applyAlignment="1">
      <alignment horizontal="center"/>
    </xf>
    <xf numFmtId="2" fontId="229" fillId="0" borderId="10" xfId="0" applyNumberFormat="1" applyFont="1" applyBorder="1" applyAlignment="1">
      <alignment horizontal="center"/>
    </xf>
    <xf numFmtId="2" fontId="34" fillId="0" borderId="10" xfId="1" applyNumberFormat="1" applyFont="1" applyBorder="1" applyAlignment="1">
      <alignment horizontal="center"/>
    </xf>
    <xf numFmtId="2" fontId="8" fillId="0" borderId="10" xfId="178" applyNumberFormat="1" applyBorder="1" applyAlignment="1">
      <alignment horizontal="center"/>
    </xf>
    <xf numFmtId="2" fontId="42" fillId="0" borderId="24" xfId="1" applyNumberFormat="1" applyFont="1" applyBorder="1" applyAlignment="1">
      <alignment horizontal="center"/>
    </xf>
    <xf numFmtId="0" fontId="159" fillId="0" borderId="65" xfId="0" applyFont="1" applyBorder="1" applyAlignment="1">
      <alignment horizontal="center"/>
    </xf>
    <xf numFmtId="2" fontId="44" fillId="0" borderId="24" xfId="0" applyNumberFormat="1" applyFont="1" applyBorder="1" applyAlignment="1">
      <alignment horizontal="center"/>
    </xf>
    <xf numFmtId="2" fontId="8" fillId="0" borderId="10" xfId="0" applyNumberFormat="1" applyFont="1" applyBorder="1" applyAlignment="1">
      <alignment horizontal="center"/>
    </xf>
    <xf numFmtId="2" fontId="229" fillId="0" borderId="10" xfId="250" applyNumberFormat="1" applyFont="1" applyFill="1" applyBorder="1" applyAlignment="1">
      <alignment horizontal="center"/>
    </xf>
    <xf numFmtId="2" fontId="229" fillId="40" borderId="10" xfId="0" applyNumberFormat="1" applyFont="1" applyFill="1" applyBorder="1" applyAlignment="1">
      <alignment horizontal="center"/>
    </xf>
    <xf numFmtId="2" fontId="173" fillId="0" borderId="10" xfId="0" applyNumberFormat="1" applyFont="1" applyBorder="1" applyAlignment="1">
      <alignment horizontal="center"/>
    </xf>
    <xf numFmtId="2" fontId="42" fillId="24" borderId="24" xfId="1" applyNumberFormat="1" applyFont="1" applyFill="1" applyBorder="1" applyAlignment="1">
      <alignment horizontal="center"/>
    </xf>
    <xf numFmtId="2" fontId="85" fillId="24" borderId="24" xfId="1" applyNumberFormat="1" applyFont="1" applyFill="1" applyBorder="1" applyAlignment="1">
      <alignment horizontal="center"/>
    </xf>
    <xf numFmtId="2" fontId="44" fillId="24" borderId="24" xfId="0" applyNumberFormat="1" applyFont="1" applyFill="1" applyBorder="1" applyAlignment="1">
      <alignment horizontal="center"/>
    </xf>
    <xf numFmtId="170" fontId="42" fillId="0" borderId="26" xfId="0" applyNumberFormat="1" applyFont="1" applyBorder="1" applyAlignment="1">
      <alignment horizontal="center"/>
    </xf>
    <xf numFmtId="0" fontId="158" fillId="24" borderId="47" xfId="1" applyFont="1" applyFill="1" applyBorder="1" applyAlignment="1">
      <alignment horizontal="center"/>
    </xf>
    <xf numFmtId="170" fontId="42" fillId="0" borderId="63" xfId="0" applyNumberFormat="1" applyFont="1" applyBorder="1" applyAlignment="1">
      <alignment horizontal="center"/>
    </xf>
    <xf numFmtId="0" fontId="158" fillId="24" borderId="10" xfId="1" applyFont="1" applyFill="1" applyBorder="1" applyAlignment="1">
      <alignment horizontal="center"/>
    </xf>
    <xf numFmtId="170" fontId="42" fillId="0" borderId="14" xfId="0" applyNumberFormat="1" applyFont="1" applyBorder="1" applyAlignment="1">
      <alignment horizontal="center"/>
    </xf>
    <xf numFmtId="2" fontId="44" fillId="0" borderId="10" xfId="280" applyNumberFormat="1" applyFont="1" applyBorder="1" applyAlignment="1">
      <alignment horizontal="center"/>
    </xf>
    <xf numFmtId="0" fontId="183" fillId="0" borderId="65" xfId="0" applyFont="1" applyBorder="1" applyAlignment="1">
      <alignment horizontal="center"/>
    </xf>
    <xf numFmtId="0" fontId="184" fillId="24" borderId="47" xfId="1" applyFont="1" applyFill="1" applyBorder="1" applyAlignment="1">
      <alignment horizontal="center"/>
    </xf>
    <xf numFmtId="2" fontId="44" fillId="0" borderId="10" xfId="178" applyNumberFormat="1" applyFont="1" applyBorder="1" applyAlignment="1">
      <alignment horizontal="center"/>
    </xf>
    <xf numFmtId="2" fontId="42" fillId="0" borderId="10" xfId="1" applyNumberFormat="1" applyFont="1" applyBorder="1" applyAlignment="1">
      <alignment horizontal="center"/>
    </xf>
    <xf numFmtId="0" fontId="27" fillId="0" borderId="65" xfId="0" applyFont="1" applyBorder="1" applyAlignment="1">
      <alignment horizontal="center"/>
    </xf>
    <xf numFmtId="2" fontId="44" fillId="40" borderId="10" xfId="1" applyNumberFormat="1" applyFont="1" applyFill="1" applyBorder="1" applyAlignment="1">
      <alignment horizontal="center"/>
    </xf>
    <xf numFmtId="2" fontId="44" fillId="40" borderId="10" xfId="0" applyNumberFormat="1" applyFont="1" applyFill="1" applyBorder="1" applyAlignment="1">
      <alignment horizontal="center"/>
    </xf>
    <xf numFmtId="0" fontId="44" fillId="40" borderId="10" xfId="0" applyFont="1" applyFill="1" applyBorder="1" applyAlignment="1">
      <alignment horizontal="center"/>
    </xf>
    <xf numFmtId="167" fontId="44" fillId="40" borderId="10" xfId="0" applyNumberFormat="1" applyFont="1" applyFill="1" applyBorder="1" applyAlignment="1">
      <alignment horizontal="center"/>
    </xf>
    <xf numFmtId="2" fontId="42" fillId="24" borderId="10" xfId="1" applyNumberFormat="1" applyFont="1" applyFill="1" applyBorder="1" applyAlignment="1">
      <alignment horizontal="center"/>
    </xf>
    <xf numFmtId="171" fontId="0" fillId="0" borderId="0" xfId="0" applyNumberFormat="1" applyAlignment="1">
      <alignment horizontal="center"/>
    </xf>
    <xf numFmtId="2" fontId="199" fillId="0" borderId="0" xfId="0" applyNumberFormat="1" applyFont="1" applyAlignment="1">
      <alignment horizontal="center"/>
    </xf>
    <xf numFmtId="0" fontId="0" fillId="40" borderId="0" xfId="0" applyFill="1" applyAlignment="1">
      <alignment horizontal="center"/>
    </xf>
    <xf numFmtId="0" fontId="27" fillId="40" borderId="0" xfId="0" applyFont="1" applyFill="1" applyAlignment="1">
      <alignment horizontal="center"/>
    </xf>
    <xf numFmtId="3" fontId="34" fillId="0" borderId="10" xfId="1" applyNumberFormat="1" applyFont="1" applyBorder="1" applyAlignment="1">
      <alignment horizontal="center"/>
    </xf>
    <xf numFmtId="2" fontId="230" fillId="0" borderId="0" xfId="0" applyNumberFormat="1" applyFont="1" applyAlignment="1">
      <alignment horizontal="center"/>
    </xf>
    <xf numFmtId="169" fontId="231" fillId="0" borderId="0" xfId="0" applyNumberFormat="1" applyFont="1" applyAlignment="1">
      <alignment horizontal="center"/>
    </xf>
    <xf numFmtId="2" fontId="232" fillId="0" borderId="0" xfId="0" applyNumberFormat="1" applyFont="1" applyAlignment="1">
      <alignment horizontal="center"/>
    </xf>
    <xf numFmtId="169" fontId="174" fillId="0" borderId="0" xfId="0" applyNumberFormat="1" applyFont="1" applyAlignment="1">
      <alignment horizontal="center"/>
    </xf>
    <xf numFmtId="0" fontId="0" fillId="0" borderId="0" xfId="1" applyFont="1" applyAlignment="1">
      <alignment horizontal="center"/>
    </xf>
    <xf numFmtId="0" fontId="33" fillId="24" borderId="0" xfId="1" applyFont="1" applyFill="1"/>
    <xf numFmtId="0" fontId="233" fillId="0" borderId="0" xfId="0" applyFont="1"/>
    <xf numFmtId="0" fontId="233" fillId="0" borderId="10" xfId="0" applyFont="1" applyBorder="1"/>
    <xf numFmtId="2" fontId="0" fillId="0" borderId="61" xfId="0" applyNumberFormat="1" applyBorder="1" applyAlignment="1">
      <alignment horizontal="center" vertical="center"/>
    </xf>
    <xf numFmtId="0" fontId="183" fillId="27" borderId="78" xfId="1" applyFont="1" applyFill="1" applyBorder="1" applyAlignment="1">
      <alignment horizontal="center"/>
    </xf>
    <xf numFmtId="0" fontId="233" fillId="0" borderId="24" xfId="0" applyFont="1" applyBorder="1"/>
    <xf numFmtId="4" fontId="143" fillId="28" borderId="43" xfId="0" applyNumberFormat="1" applyFont="1" applyFill="1" applyBorder="1" applyAlignment="1">
      <alignment horizontal="center" vertical="center" wrapText="1"/>
    </xf>
    <xf numFmtId="0" fontId="72" fillId="0" borderId="33" xfId="0" applyFont="1" applyBorder="1"/>
    <xf numFmtId="0" fontId="72" fillId="0" borderId="29" xfId="0" applyFont="1" applyBorder="1"/>
    <xf numFmtId="0" fontId="72" fillId="0" borderId="28" xfId="0" applyFont="1" applyBorder="1"/>
    <xf numFmtId="0" fontId="72" fillId="0" borderId="34" xfId="0" applyFont="1" applyBorder="1"/>
    <xf numFmtId="0" fontId="72" fillId="0" borderId="32" xfId="0" applyFont="1" applyBorder="1"/>
    <xf numFmtId="0" fontId="72" fillId="0" borderId="31" xfId="0" applyFont="1" applyBorder="1"/>
    <xf numFmtId="0" fontId="72" fillId="0" borderId="30" xfId="0" applyFont="1" applyBorder="1"/>
    <xf numFmtId="0" fontId="72" fillId="0" borderId="35" xfId="0" applyFont="1" applyBorder="1"/>
    <xf numFmtId="0" fontId="50" fillId="0" borderId="29" xfId="0" applyFont="1" applyBorder="1"/>
    <xf numFmtId="0" fontId="50" fillId="0" borderId="0" xfId="0" applyFont="1"/>
    <xf numFmtId="4" fontId="53" fillId="28" borderId="52" xfId="0" applyNumberFormat="1" applyFont="1" applyFill="1" applyBorder="1" applyAlignment="1">
      <alignment horizontal="center" vertical="center" wrapText="1"/>
    </xf>
    <xf numFmtId="0" fontId="0" fillId="0" borderId="39" xfId="1" applyFont="1" applyBorder="1" applyAlignment="1">
      <alignment horizontal="center"/>
    </xf>
    <xf numFmtId="3" fontId="27" fillId="0" borderId="10" xfId="0" applyNumberFormat="1" applyFont="1" applyBorder="1" applyAlignment="1">
      <alignment horizontal="center"/>
    </xf>
    <xf numFmtId="3" fontId="27" fillId="0" borderId="10" xfId="1" applyNumberFormat="1" applyFont="1" applyBorder="1" applyAlignment="1">
      <alignment horizontal="center"/>
    </xf>
    <xf numFmtId="49" fontId="0" fillId="40" borderId="39" xfId="0" applyNumberFormat="1" applyFill="1" applyBorder="1" applyAlignment="1">
      <alignment horizontal="center"/>
    </xf>
    <xf numFmtId="49" fontId="0" fillId="40" borderId="40" xfId="0" applyNumberFormat="1" applyFill="1" applyBorder="1" applyAlignment="1">
      <alignment horizontal="center"/>
    </xf>
    <xf numFmtId="0" fontId="176" fillId="24" borderId="29" xfId="1" applyFont="1" applyFill="1" applyBorder="1"/>
    <xf numFmtId="0" fontId="177" fillId="24" borderId="29" xfId="1" applyFont="1" applyFill="1" applyBorder="1"/>
    <xf numFmtId="2" fontId="177" fillId="24" borderId="29" xfId="1" applyNumberFormat="1" applyFont="1" applyFill="1" applyBorder="1"/>
    <xf numFmtId="0" fontId="49" fillId="0" borderId="0" xfId="0" applyFont="1"/>
    <xf numFmtId="2" fontId="49" fillId="0" borderId="0" xfId="0" applyNumberFormat="1" applyFont="1"/>
    <xf numFmtId="0" fontId="193" fillId="24" borderId="29" xfId="1" applyFont="1" applyFill="1" applyBorder="1"/>
    <xf numFmtId="2" fontId="193" fillId="24" borderId="0" xfId="1" applyNumberFormat="1" applyFont="1" applyFill="1"/>
    <xf numFmtId="2" fontId="193" fillId="24" borderId="29" xfId="1" applyNumberFormat="1" applyFont="1" applyFill="1" applyBorder="1"/>
    <xf numFmtId="0" fontId="65" fillId="43" borderId="0" xfId="0" applyFont="1" applyFill="1"/>
    <xf numFmtId="0" fontId="178" fillId="25" borderId="0" xfId="1" applyFont="1" applyFill="1"/>
    <xf numFmtId="2" fontId="37" fillId="0" borderId="0" xfId="0" applyNumberFormat="1" applyFont="1"/>
    <xf numFmtId="0" fontId="37" fillId="24" borderId="29" xfId="0" applyFont="1" applyFill="1" applyBorder="1"/>
    <xf numFmtId="2" fontId="37" fillId="24" borderId="0" xfId="0" applyNumberFormat="1" applyFont="1" applyFill="1"/>
    <xf numFmtId="2" fontId="37" fillId="24" borderId="30" xfId="0" applyNumberFormat="1" applyFont="1" applyFill="1" applyBorder="1"/>
    <xf numFmtId="2" fontId="45" fillId="0" borderId="10" xfId="0" applyNumberFormat="1" applyFont="1" applyBorder="1" applyAlignment="1">
      <alignment horizontal="center" vertical="center"/>
    </xf>
    <xf numFmtId="2" fontId="45" fillId="0" borderId="0" xfId="0" applyNumberFormat="1" applyFont="1" applyAlignment="1">
      <alignment horizontal="center"/>
    </xf>
    <xf numFmtId="4" fontId="179" fillId="28" borderId="45" xfId="0" applyNumberFormat="1" applyFont="1" applyFill="1" applyBorder="1" applyAlignment="1">
      <alignment horizontal="center" vertical="center" wrapText="1"/>
    </xf>
    <xf numFmtId="2" fontId="45" fillId="0" borderId="0" xfId="0" applyNumberFormat="1" applyFont="1" applyAlignment="1">
      <alignment horizontal="center" vertical="center"/>
    </xf>
    <xf numFmtId="2" fontId="45" fillId="40" borderId="10" xfId="0" applyNumberFormat="1" applyFont="1" applyFill="1" applyBorder="1" applyAlignment="1">
      <alignment horizontal="center" vertical="center"/>
    </xf>
    <xf numFmtId="2" fontId="45" fillId="0" borderId="0" xfId="0" applyNumberFormat="1" applyFont="1"/>
    <xf numFmtId="0" fontId="37" fillId="0" borderId="0" xfId="0" applyFont="1"/>
    <xf numFmtId="0" fontId="37" fillId="24" borderId="29" xfId="0" applyFont="1" applyFill="1" applyBorder="1" applyAlignment="1">
      <alignment horizontal="center"/>
    </xf>
    <xf numFmtId="0" fontId="37" fillId="24" borderId="0" xfId="0" applyFont="1" applyFill="1" applyAlignment="1">
      <alignment horizontal="center"/>
    </xf>
    <xf numFmtId="2" fontId="37" fillId="0" borderId="29" xfId="0" applyNumberFormat="1" applyFont="1" applyBorder="1"/>
    <xf numFmtId="2" fontId="175" fillId="24" borderId="0" xfId="0" applyNumberFormat="1" applyFont="1" applyFill="1"/>
    <xf numFmtId="4" fontId="179" fillId="28" borderId="67" xfId="0" applyNumberFormat="1" applyFont="1" applyFill="1" applyBorder="1" applyAlignment="1">
      <alignment horizontal="center" vertical="center" wrapText="1"/>
    </xf>
    <xf numFmtId="2" fontId="8" fillId="24" borderId="0" xfId="0" applyNumberFormat="1" applyFont="1" applyFill="1"/>
    <xf numFmtId="2" fontId="8" fillId="24" borderId="30" xfId="0" applyNumberFormat="1" applyFont="1" applyFill="1" applyBorder="1"/>
    <xf numFmtId="0" fontId="183" fillId="40" borderId="10" xfId="178" applyFont="1" applyFill="1" applyBorder="1" applyAlignment="1">
      <alignment horizontal="center"/>
    </xf>
    <xf numFmtId="0" fontId="183" fillId="40" borderId="10" xfId="1" applyFont="1" applyFill="1" applyBorder="1" applyAlignment="1">
      <alignment horizontal="center"/>
    </xf>
    <xf numFmtId="0" fontId="235" fillId="40" borderId="10" xfId="0" applyFont="1" applyFill="1" applyBorder="1" applyAlignment="1">
      <alignment horizontal="center"/>
    </xf>
    <xf numFmtId="0" fontId="199" fillId="0" borderId="0" xfId="0" applyFont="1" applyAlignment="1">
      <alignment horizontal="center"/>
    </xf>
    <xf numFmtId="2" fontId="205" fillId="0" borderId="0" xfId="1" applyNumberFormat="1" applyFont="1" applyAlignment="1">
      <alignment horizontal="center"/>
    </xf>
    <xf numFmtId="0" fontId="192" fillId="24" borderId="29" xfId="1" applyFont="1" applyFill="1" applyBorder="1"/>
    <xf numFmtId="2" fontId="154" fillId="0" borderId="10" xfId="0" applyNumberFormat="1" applyFont="1" applyBorder="1" applyAlignment="1">
      <alignment horizontal="center" vertical="center"/>
    </xf>
    <xf numFmtId="0" fontId="48" fillId="24" borderId="0" xfId="1" applyFont="1" applyFill="1"/>
    <xf numFmtId="0" fontId="29" fillId="24" borderId="0" xfId="1" applyFont="1" applyFill="1"/>
    <xf numFmtId="0" fontId="29" fillId="24" borderId="30" xfId="1" applyFont="1" applyFill="1" applyBorder="1"/>
    <xf numFmtId="2" fontId="183" fillId="40" borderId="10" xfId="178" applyNumberFormat="1" applyFont="1" applyFill="1" applyBorder="1" applyAlignment="1">
      <alignment horizontal="center"/>
    </xf>
    <xf numFmtId="2" fontId="180" fillId="40" borderId="10" xfId="0" applyNumberFormat="1" applyFont="1" applyFill="1" applyBorder="1" applyAlignment="1">
      <alignment horizontal="center"/>
    </xf>
    <xf numFmtId="167" fontId="184" fillId="40" borderId="10" xfId="0" applyNumberFormat="1" applyFont="1" applyFill="1" applyBorder="1" applyAlignment="1">
      <alignment horizontal="center"/>
    </xf>
    <xf numFmtId="2" fontId="236" fillId="47" borderId="10" xfId="0" applyNumberFormat="1" applyFont="1" applyFill="1" applyBorder="1" applyAlignment="1">
      <alignment horizontal="center"/>
    </xf>
    <xf numFmtId="0" fontId="209" fillId="47" borderId="10" xfId="0" applyFont="1" applyFill="1" applyBorder="1" applyAlignment="1">
      <alignment horizontal="center"/>
    </xf>
    <xf numFmtId="2" fontId="183" fillId="0" borderId="10" xfId="178" applyNumberFormat="1" applyFont="1" applyBorder="1" applyAlignment="1">
      <alignment horizontal="center"/>
    </xf>
    <xf numFmtId="2" fontId="180" fillId="0" borderId="10" xfId="0" applyNumberFormat="1" applyFont="1" applyBorder="1" applyAlignment="1">
      <alignment horizontal="center"/>
    </xf>
    <xf numFmtId="2" fontId="180" fillId="40" borderId="10" xfId="178" applyNumberFormat="1" applyFont="1" applyFill="1" applyBorder="1" applyAlignment="1">
      <alignment horizontal="center"/>
    </xf>
    <xf numFmtId="0" fontId="196" fillId="0" borderId="0" xfId="0" applyFont="1" applyAlignment="1">
      <alignment horizontal="center"/>
    </xf>
    <xf numFmtId="2" fontId="202" fillId="25" borderId="0" xfId="1" applyNumberFormat="1" applyFont="1" applyFill="1"/>
    <xf numFmtId="0" fontId="185" fillId="24" borderId="0" xfId="1" applyFont="1" applyFill="1"/>
    <xf numFmtId="0" fontId="185" fillId="24" borderId="30" xfId="1" applyFont="1" applyFill="1" applyBorder="1"/>
    <xf numFmtId="0" fontId="185" fillId="27" borderId="67" xfId="1" applyFont="1" applyFill="1" applyBorder="1" applyAlignment="1">
      <alignment horizontal="center"/>
    </xf>
    <xf numFmtId="0" fontId="188" fillId="24" borderId="0" xfId="1" applyFont="1" applyFill="1"/>
    <xf numFmtId="0" fontId="185" fillId="24" borderId="30" xfId="0" applyFont="1" applyFill="1" applyBorder="1"/>
    <xf numFmtId="165" fontId="205" fillId="0" borderId="0" xfId="0" applyNumberFormat="1" applyFont="1" applyAlignment="1">
      <alignment horizontal="center"/>
    </xf>
    <xf numFmtId="0" fontId="237" fillId="0" borderId="0" xfId="0" applyFont="1"/>
    <xf numFmtId="0" fontId="238" fillId="0" borderId="0" xfId="0" applyFont="1"/>
    <xf numFmtId="0" fontId="238" fillId="0" borderId="30" xfId="0" applyFont="1" applyBorder="1"/>
    <xf numFmtId="2" fontId="186" fillId="25" borderId="0" xfId="1" applyNumberFormat="1" applyFont="1" applyFill="1" applyAlignment="1">
      <alignment horizontal="center"/>
    </xf>
    <xf numFmtId="2" fontId="186" fillId="0" borderId="0" xfId="1" applyNumberFormat="1" applyFont="1" applyAlignment="1">
      <alignment horizontal="center"/>
    </xf>
    <xf numFmtId="2" fontId="239" fillId="0" borderId="0" xfId="1" applyNumberFormat="1" applyFont="1" applyAlignment="1">
      <alignment horizontal="center"/>
    </xf>
    <xf numFmtId="2" fontId="240" fillId="24" borderId="29" xfId="1" applyNumberFormat="1" applyFont="1" applyFill="1" applyBorder="1" applyAlignment="1">
      <alignment horizontal="center"/>
    </xf>
    <xf numFmtId="2" fontId="188" fillId="24" borderId="0" xfId="0" applyNumberFormat="1" applyFont="1" applyFill="1" applyAlignment="1">
      <alignment horizontal="center"/>
    </xf>
    <xf numFmtId="2" fontId="239" fillId="24" borderId="0" xfId="1" applyNumberFormat="1" applyFont="1" applyFill="1" applyAlignment="1">
      <alignment horizontal="center"/>
    </xf>
    <xf numFmtId="2" fontId="190" fillId="24" borderId="0" xfId="0" applyNumberFormat="1" applyFont="1" applyFill="1" applyAlignment="1">
      <alignment horizontal="center"/>
    </xf>
    <xf numFmtId="0" fontId="240" fillId="24" borderId="29" xfId="1" applyFont="1" applyFill="1" applyBorder="1" applyAlignment="1">
      <alignment horizontal="center"/>
    </xf>
    <xf numFmtId="2" fontId="188" fillId="24" borderId="0" xfId="1" applyNumberFormat="1" applyFont="1" applyFill="1" applyAlignment="1">
      <alignment horizontal="center"/>
    </xf>
    <xf numFmtId="2" fontId="241" fillId="24" borderId="0" xfId="1" applyNumberFormat="1" applyFont="1" applyFill="1" applyAlignment="1">
      <alignment horizontal="center"/>
    </xf>
    <xf numFmtId="2" fontId="194" fillId="0" borderId="0" xfId="1" applyNumberFormat="1" applyFont="1" applyAlignment="1">
      <alignment horizontal="center"/>
    </xf>
    <xf numFmtId="0" fontId="242" fillId="44" borderId="29" xfId="0" applyFont="1" applyFill="1" applyBorder="1"/>
    <xf numFmtId="0" fontId="183" fillId="49" borderId="22" xfId="0" applyFont="1" applyFill="1" applyBorder="1" applyAlignment="1">
      <alignment horizontal="center" vertical="center"/>
    </xf>
    <xf numFmtId="0" fontId="183" fillId="49" borderId="20" xfId="0" applyFont="1" applyFill="1" applyBorder="1" applyAlignment="1">
      <alignment horizontal="center" vertical="center"/>
    </xf>
    <xf numFmtId="0" fontId="243" fillId="0" borderId="0" xfId="0" applyFont="1" applyAlignment="1">
      <alignment horizontal="center"/>
    </xf>
    <xf numFmtId="171" fontId="196" fillId="0" borderId="0" xfId="0" applyNumberFormat="1" applyFont="1" applyAlignment="1">
      <alignment horizontal="center"/>
    </xf>
    <xf numFmtId="2" fontId="0" fillId="0" borderId="13" xfId="0" applyNumberFormat="1" applyBorder="1" applyAlignment="1">
      <alignment horizontal="center" vertical="center"/>
    </xf>
    <xf numFmtId="2" fontId="0" fillId="0" borderId="16" xfId="0" applyNumberFormat="1" applyBorder="1" applyAlignment="1">
      <alignment horizontal="center" vertical="center"/>
    </xf>
    <xf numFmtId="2" fontId="64" fillId="43" borderId="29" xfId="0" applyNumberFormat="1" applyFont="1" applyFill="1" applyBorder="1"/>
    <xf numFmtId="0" fontId="0" fillId="43" borderId="28" xfId="0" applyFill="1" applyBorder="1"/>
    <xf numFmtId="0" fontId="42" fillId="40" borderId="10" xfId="0" applyFont="1" applyFill="1" applyBorder="1" applyAlignment="1">
      <alignment horizontal="center"/>
    </xf>
    <xf numFmtId="0" fontId="183" fillId="40" borderId="24" xfId="1" applyFont="1" applyFill="1" applyBorder="1" applyAlignment="1">
      <alignment horizontal="center"/>
    </xf>
    <xf numFmtId="2" fontId="52" fillId="43" borderId="0" xfId="0" applyNumberFormat="1" applyFont="1" applyFill="1"/>
    <xf numFmtId="2" fontId="184" fillId="40" borderId="10" xfId="178" applyNumberFormat="1" applyFont="1" applyFill="1" applyBorder="1" applyAlignment="1">
      <alignment horizontal="center"/>
    </xf>
    <xf numFmtId="0" fontId="0" fillId="0" borderId="54" xfId="0" applyBorder="1" applyAlignment="1">
      <alignment horizontal="center" vertical="center"/>
    </xf>
    <xf numFmtId="0" fontId="0" fillId="0" borderId="86" xfId="0" applyBorder="1" applyAlignment="1">
      <alignment horizontal="center" vertical="center"/>
    </xf>
    <xf numFmtId="0" fontId="0" fillId="0" borderId="87" xfId="0" applyBorder="1" applyAlignment="1">
      <alignment horizontal="center" vertical="center"/>
    </xf>
    <xf numFmtId="2" fontId="184" fillId="41" borderId="10" xfId="1" applyNumberFormat="1" applyFont="1" applyFill="1" applyBorder="1" applyAlignment="1">
      <alignment horizontal="center" vertical="center"/>
    </xf>
    <xf numFmtId="2" fontId="45" fillId="41" borderId="10" xfId="0" applyNumberFormat="1" applyFont="1" applyFill="1" applyBorder="1" applyAlignment="1">
      <alignment horizontal="center" vertical="center"/>
    </xf>
    <xf numFmtId="2" fontId="45" fillId="53" borderId="10" xfId="0" applyNumberFormat="1" applyFont="1" applyFill="1" applyBorder="1" applyAlignment="1">
      <alignment horizontal="center" vertical="center"/>
    </xf>
    <xf numFmtId="0" fontId="0" fillId="53" borderId="10" xfId="0" applyFill="1" applyBorder="1" applyAlignment="1">
      <alignment horizontal="center" vertical="center"/>
    </xf>
    <xf numFmtId="2" fontId="184" fillId="40" borderId="10" xfId="1" applyNumberFormat="1" applyFont="1" applyFill="1" applyBorder="1" applyAlignment="1">
      <alignment horizontal="center" vertical="center"/>
    </xf>
    <xf numFmtId="0" fontId="0" fillId="40" borderId="41" xfId="0" applyFill="1" applyBorder="1" applyAlignment="1">
      <alignment horizontal="center"/>
    </xf>
    <xf numFmtId="49" fontId="0" fillId="40" borderId="0" xfId="0" applyNumberFormat="1" applyFill="1" applyAlignment="1">
      <alignment horizontal="center"/>
    </xf>
    <xf numFmtId="0" fontId="27" fillId="40" borderId="24" xfId="1" applyFont="1" applyFill="1" applyBorder="1" applyAlignment="1">
      <alignment horizontal="center"/>
    </xf>
    <xf numFmtId="0" fontId="8" fillId="40" borderId="24" xfId="1" applyFill="1" applyBorder="1" applyAlignment="1">
      <alignment horizontal="center"/>
    </xf>
    <xf numFmtId="0" fontId="0" fillId="40" borderId="24" xfId="0" applyFill="1" applyBorder="1" applyAlignment="1">
      <alignment horizontal="center"/>
    </xf>
    <xf numFmtId="10" fontId="35" fillId="0" borderId="70" xfId="1" applyNumberFormat="1" applyFont="1" applyBorder="1" applyAlignment="1">
      <alignment horizontal="center"/>
    </xf>
    <xf numFmtId="2" fontId="205" fillId="0" borderId="10" xfId="0" applyNumberFormat="1" applyFont="1" applyBorder="1" applyAlignment="1">
      <alignment horizontal="center"/>
    </xf>
    <xf numFmtId="0" fontId="14" fillId="24" borderId="34" xfId="134" applyFill="1" applyBorder="1" applyAlignment="1" applyProtection="1"/>
    <xf numFmtId="0" fontId="14" fillId="0" borderId="0" xfId="134" applyAlignment="1" applyProtection="1"/>
    <xf numFmtId="0" fontId="249" fillId="24" borderId="0" xfId="0" applyFont="1" applyFill="1"/>
    <xf numFmtId="0" fontId="109" fillId="24" borderId="0" xfId="0" applyFont="1" applyFill="1"/>
    <xf numFmtId="4" fontId="77" fillId="0" borderId="45" xfId="0" applyNumberFormat="1" applyFont="1" applyBorder="1" applyAlignment="1">
      <alignment horizontal="center" vertical="center" wrapText="1"/>
    </xf>
    <xf numFmtId="4" fontId="189" fillId="0" borderId="45" xfId="0" applyNumberFormat="1" applyFont="1" applyBorder="1" applyAlignment="1">
      <alignment horizontal="center" vertical="center" wrapText="1"/>
    </xf>
    <xf numFmtId="49" fontId="0" fillId="40" borderId="33" xfId="0" applyNumberFormat="1" applyFill="1" applyBorder="1"/>
    <xf numFmtId="49" fontId="0" fillId="40" borderId="34" xfId="0" applyNumberFormat="1" applyFill="1" applyBorder="1"/>
    <xf numFmtId="49" fontId="0" fillId="40" borderId="31" xfId="0" applyNumberFormat="1" applyFill="1" applyBorder="1"/>
    <xf numFmtId="4" fontId="139" fillId="0" borderId="42" xfId="0" applyNumberFormat="1" applyFont="1" applyBorder="1" applyAlignment="1">
      <alignment horizontal="center" vertical="center" wrapText="1"/>
    </xf>
    <xf numFmtId="0" fontId="44" fillId="0" borderId="39" xfId="0" applyFont="1" applyBorder="1" applyAlignment="1">
      <alignment horizontal="center"/>
    </xf>
    <xf numFmtId="0" fontId="44" fillId="0" borderId="38" xfId="0" applyFont="1" applyBorder="1"/>
    <xf numFmtId="0" fontId="44" fillId="0" borderId="40" xfId="0" applyFont="1" applyBorder="1" applyAlignment="1">
      <alignment horizontal="center"/>
    </xf>
    <xf numFmtId="2" fontId="205" fillId="0" borderId="24" xfId="0" applyNumberFormat="1" applyFont="1" applyBorder="1" applyAlignment="1">
      <alignment horizontal="center"/>
    </xf>
    <xf numFmtId="0" fontId="44" fillId="0" borderId="41" xfId="0" applyFont="1" applyBorder="1"/>
    <xf numFmtId="2" fontId="184" fillId="0" borderId="24" xfId="1" applyNumberFormat="1" applyFont="1" applyBorder="1" applyAlignment="1">
      <alignment horizontal="center" vertical="center"/>
    </xf>
    <xf numFmtId="2" fontId="45" fillId="0" borderId="24" xfId="0" applyNumberFormat="1" applyFont="1" applyBorder="1" applyAlignment="1">
      <alignment horizontal="center" vertical="center"/>
    </xf>
    <xf numFmtId="172" fontId="42" fillId="24" borderId="24" xfId="1" applyNumberFormat="1" applyFont="1" applyFill="1" applyBorder="1" applyAlignment="1">
      <alignment horizontal="center" vertical="center"/>
    </xf>
    <xf numFmtId="0" fontId="42" fillId="40" borderId="24" xfId="1" applyFont="1" applyFill="1" applyBorder="1" applyAlignment="1">
      <alignment horizontal="center"/>
    </xf>
    <xf numFmtId="2" fontId="8" fillId="0" borderId="24" xfId="1" applyNumberFormat="1" applyBorder="1" applyAlignment="1">
      <alignment horizontal="center"/>
    </xf>
    <xf numFmtId="0" fontId="27" fillId="40" borderId="40" xfId="1" applyFont="1" applyFill="1" applyBorder="1" applyAlignment="1">
      <alignment horizontal="center"/>
    </xf>
    <xf numFmtId="0" fontId="42" fillId="0" borderId="24" xfId="1" applyFont="1" applyBorder="1" applyAlignment="1">
      <alignment horizontal="center" vertical="center"/>
    </xf>
    <xf numFmtId="2" fontId="44" fillId="0" borderId="24" xfId="1" applyNumberFormat="1" applyFont="1" applyBorder="1" applyAlignment="1">
      <alignment horizontal="center"/>
    </xf>
    <xf numFmtId="2" fontId="184" fillId="0" borderId="61" xfId="1" applyNumberFormat="1" applyFont="1" applyBorder="1" applyAlignment="1">
      <alignment horizontal="center" vertical="center"/>
    </xf>
    <xf numFmtId="2" fontId="45" fillId="0" borderId="61" xfId="0" applyNumberFormat="1" applyFont="1" applyBorder="1" applyAlignment="1">
      <alignment horizontal="center" vertical="center"/>
    </xf>
    <xf numFmtId="4" fontId="189" fillId="28" borderId="61" xfId="0" applyNumberFormat="1" applyFont="1" applyFill="1" applyBorder="1" applyAlignment="1">
      <alignment horizontal="center" vertical="center" wrapText="1"/>
    </xf>
    <xf numFmtId="4" fontId="179" fillId="28" borderId="61" xfId="0" applyNumberFormat="1" applyFont="1" applyFill="1" applyBorder="1" applyAlignment="1">
      <alignment horizontal="center" vertical="center" wrapText="1"/>
    </xf>
    <xf numFmtId="4" fontId="54" fillId="28" borderId="61" xfId="0" applyNumberFormat="1" applyFont="1" applyFill="1" applyBorder="1" applyAlignment="1">
      <alignment horizontal="center" vertical="center" wrapText="1"/>
    </xf>
    <xf numFmtId="0" fontId="0" fillId="24" borderId="38" xfId="0" applyFill="1" applyBorder="1"/>
    <xf numFmtId="2" fontId="229" fillId="0" borderId="61" xfId="0" applyNumberFormat="1" applyFont="1" applyBorder="1" applyAlignment="1">
      <alignment horizontal="center"/>
    </xf>
    <xf numFmtId="169" fontId="44" fillId="0" borderId="61" xfId="0" applyNumberFormat="1" applyFont="1" applyBorder="1" applyAlignment="1">
      <alignment horizontal="center"/>
    </xf>
    <xf numFmtId="2" fontId="229" fillId="0" borderId="24" xfId="0" applyNumberFormat="1" applyFont="1" applyBorder="1" applyAlignment="1">
      <alignment horizontal="center"/>
    </xf>
    <xf numFmtId="0" fontId="27" fillId="0" borderId="60" xfId="0" applyFont="1" applyBorder="1" applyAlignment="1">
      <alignment horizontal="center"/>
    </xf>
    <xf numFmtId="2" fontId="44" fillId="0" borderId="61" xfId="0" applyNumberFormat="1" applyFont="1" applyBorder="1" applyAlignment="1">
      <alignment horizontal="center"/>
    </xf>
    <xf numFmtId="0" fontId="85" fillId="0" borderId="61" xfId="0" applyFont="1" applyBorder="1" applyAlignment="1">
      <alignment horizontal="center"/>
    </xf>
    <xf numFmtId="0" fontId="42" fillId="0" borderId="61" xfId="0" applyFont="1" applyBorder="1" applyAlignment="1">
      <alignment horizontal="center"/>
    </xf>
    <xf numFmtId="0" fontId="82" fillId="0" borderId="60" xfId="0" applyFont="1" applyBorder="1" applyAlignment="1">
      <alignment horizontal="center"/>
    </xf>
    <xf numFmtId="0" fontId="44" fillId="24" borderId="61" xfId="0" applyFont="1" applyFill="1" applyBorder="1" applyAlignment="1">
      <alignment horizontal="center"/>
    </xf>
    <xf numFmtId="4" fontId="162" fillId="0" borderId="45" xfId="0" applyNumberFormat="1" applyFont="1" applyBorder="1" applyAlignment="1">
      <alignment horizontal="center" vertical="center" wrapText="1"/>
    </xf>
    <xf numFmtId="0" fontId="42" fillId="24" borderId="61" xfId="1" applyFont="1" applyFill="1" applyBorder="1" applyAlignment="1">
      <alignment horizontal="center"/>
    </xf>
    <xf numFmtId="2" fontId="44" fillId="0" borderId="61" xfId="1" applyNumberFormat="1" applyFont="1" applyBorder="1" applyAlignment="1">
      <alignment horizontal="center"/>
    </xf>
    <xf numFmtId="0" fontId="85" fillId="24" borderId="61" xfId="1" applyFont="1" applyFill="1" applyBorder="1" applyAlignment="1">
      <alignment horizontal="center"/>
    </xf>
    <xf numFmtId="0" fontId="85" fillId="0" borderId="61" xfId="1" applyFont="1" applyBorder="1" applyAlignment="1">
      <alignment horizontal="center"/>
    </xf>
    <xf numFmtId="2" fontId="85" fillId="24" borderId="61" xfId="1" applyNumberFormat="1" applyFont="1" applyFill="1" applyBorder="1" applyAlignment="1">
      <alignment horizontal="center"/>
    </xf>
    <xf numFmtId="2" fontId="44" fillId="24" borderId="61" xfId="0" applyNumberFormat="1" applyFont="1" applyFill="1" applyBorder="1" applyAlignment="1">
      <alignment horizontal="center"/>
    </xf>
    <xf numFmtId="0" fontId="42" fillId="0" borderId="72" xfId="1" applyFont="1" applyBorder="1" applyAlignment="1">
      <alignment horizontal="center"/>
    </xf>
    <xf numFmtId="2" fontId="44" fillId="24" borderId="56" xfId="0" applyNumberFormat="1" applyFont="1" applyFill="1" applyBorder="1" applyAlignment="1">
      <alignment horizontal="center"/>
    </xf>
    <xf numFmtId="0" fontId="85" fillId="0" borderId="56" xfId="1" applyFont="1" applyBorder="1" applyAlignment="1">
      <alignment horizontal="center"/>
    </xf>
    <xf numFmtId="2" fontId="45" fillId="0" borderId="56" xfId="0" applyNumberFormat="1" applyFont="1" applyBorder="1" applyAlignment="1">
      <alignment horizontal="center" vertical="center"/>
    </xf>
    <xf numFmtId="0" fontId="0" fillId="0" borderId="56" xfId="0" applyBorder="1" applyAlignment="1">
      <alignment horizontal="center" vertical="center"/>
    </xf>
    <xf numFmtId="0" fontId="0" fillId="0" borderId="57" xfId="0" applyBorder="1" applyAlignment="1">
      <alignment horizontal="center"/>
    </xf>
    <xf numFmtId="0" fontId="44" fillId="0" borderId="61" xfId="0" applyFont="1" applyBorder="1" applyAlignment="1">
      <alignment horizontal="center"/>
    </xf>
    <xf numFmtId="170" fontId="42" fillId="0" borderId="24" xfId="0" applyNumberFormat="1" applyFont="1" applyBorder="1" applyAlignment="1">
      <alignment horizontal="center"/>
    </xf>
    <xf numFmtId="0" fontId="0" fillId="40" borderId="60" xfId="0" applyFill="1" applyBorder="1" applyAlignment="1">
      <alignment horizontal="center"/>
    </xf>
    <xf numFmtId="0" fontId="42" fillId="40" borderId="61" xfId="1" applyFont="1" applyFill="1" applyBorder="1" applyAlignment="1">
      <alignment horizontal="center"/>
    </xf>
    <xf numFmtId="0" fontId="0" fillId="0" borderId="72" xfId="0" applyBorder="1" applyAlignment="1">
      <alignment horizontal="center"/>
    </xf>
    <xf numFmtId="0" fontId="42" fillId="0" borderId="56" xfId="1" applyFont="1" applyBorder="1" applyAlignment="1">
      <alignment horizontal="center"/>
    </xf>
    <xf numFmtId="0" fontId="0" fillId="24" borderId="60" xfId="0" applyFill="1" applyBorder="1" applyAlignment="1">
      <alignment horizontal="center"/>
    </xf>
    <xf numFmtId="0" fontId="0" fillId="24" borderId="41" xfId="0" applyFill="1" applyBorder="1"/>
    <xf numFmtId="0" fontId="27" fillId="40" borderId="39" xfId="0" applyFont="1" applyFill="1" applyBorder="1" applyAlignment="1">
      <alignment horizontal="center"/>
    </xf>
    <xf numFmtId="2" fontId="209" fillId="0" borderId="47" xfId="0" applyNumberFormat="1" applyFont="1" applyBorder="1" applyAlignment="1">
      <alignment horizontal="center"/>
    </xf>
    <xf numFmtId="0" fontId="144" fillId="0" borderId="87" xfId="0" applyFont="1" applyBorder="1" applyAlignment="1">
      <alignment horizontal="center"/>
    </xf>
    <xf numFmtId="0" fontId="144" fillId="0" borderId="57" xfId="0" applyFont="1" applyBorder="1" applyAlignment="1">
      <alignment horizontal="center"/>
    </xf>
    <xf numFmtId="0" fontId="0" fillId="0" borderId="56" xfId="0" applyBorder="1" applyAlignment="1">
      <alignment horizontal="center"/>
    </xf>
    <xf numFmtId="0" fontId="0" fillId="0" borderId="57" xfId="0" applyBorder="1"/>
    <xf numFmtId="168" fontId="44" fillId="0" borderId="61" xfId="0" applyNumberFormat="1" applyFont="1" applyBorder="1" applyAlignment="1">
      <alignment horizontal="center"/>
    </xf>
    <xf numFmtId="0" fontId="85" fillId="0" borderId="25" xfId="1" applyFont="1" applyBorder="1" applyAlignment="1">
      <alignment horizontal="center"/>
    </xf>
    <xf numFmtId="2" fontId="148" fillId="0" borderId="24" xfId="1" applyNumberFormat="1" applyFont="1" applyBorder="1" applyAlignment="1">
      <alignment horizontal="center"/>
    </xf>
    <xf numFmtId="2" fontId="184" fillId="0" borderId="56" xfId="0" applyNumberFormat="1" applyFont="1" applyBorder="1" applyAlignment="1">
      <alignment horizontal="center" vertical="center"/>
    </xf>
    <xf numFmtId="0" fontId="154" fillId="0" borderId="62" xfId="0" applyFont="1" applyBorder="1" applyAlignment="1">
      <alignment horizontal="center"/>
    </xf>
    <xf numFmtId="0" fontId="194" fillId="40" borderId="61" xfId="1" applyFont="1" applyFill="1" applyBorder="1" applyAlignment="1">
      <alignment horizontal="center"/>
    </xf>
    <xf numFmtId="0" fontId="183" fillId="40" borderId="61" xfId="178" applyFont="1" applyFill="1" applyBorder="1" applyAlignment="1">
      <alignment horizontal="center"/>
    </xf>
    <xf numFmtId="2" fontId="183" fillId="0" borderId="61" xfId="178" applyNumberFormat="1" applyFont="1" applyBorder="1" applyAlignment="1">
      <alignment horizontal="center"/>
    </xf>
    <xf numFmtId="2" fontId="154" fillId="0" borderId="61" xfId="0" applyNumberFormat="1" applyFont="1" applyBorder="1" applyAlignment="1">
      <alignment horizontal="center" vertical="center"/>
    </xf>
    <xf numFmtId="2" fontId="183" fillId="0" borderId="24" xfId="178" applyNumberFormat="1" applyFont="1" applyBorder="1" applyAlignment="1">
      <alignment horizontal="center"/>
    </xf>
    <xf numFmtId="2" fontId="154" fillId="0" borderId="24" xfId="0" applyNumberFormat="1" applyFont="1" applyBorder="1" applyAlignment="1">
      <alignment horizontal="center" vertical="center"/>
    </xf>
    <xf numFmtId="2" fontId="183" fillId="40" borderId="61" xfId="178" applyNumberFormat="1" applyFont="1" applyFill="1" applyBorder="1" applyAlignment="1">
      <alignment horizontal="center"/>
    </xf>
    <xf numFmtId="2" fontId="184" fillId="40" borderId="24" xfId="178" applyNumberFormat="1" applyFont="1" applyFill="1" applyBorder="1" applyAlignment="1">
      <alignment horizontal="center"/>
    </xf>
    <xf numFmtId="0" fontId="28" fillId="0" borderId="38" xfId="0" applyFont="1" applyBorder="1" applyAlignment="1">
      <alignment horizontal="center"/>
    </xf>
    <xf numFmtId="0" fontId="209" fillId="47" borderId="60" xfId="0" applyFont="1" applyFill="1" applyBorder="1" applyAlignment="1">
      <alignment horizontal="center"/>
    </xf>
    <xf numFmtId="0" fontId="183" fillId="40" borderId="61" xfId="1" applyFont="1" applyFill="1" applyBorder="1" applyAlignment="1">
      <alignment horizontal="center"/>
    </xf>
    <xf numFmtId="2" fontId="184" fillId="40" borderId="61" xfId="178" applyNumberFormat="1" applyFont="1" applyFill="1" applyBorder="1" applyAlignment="1">
      <alignment horizontal="center"/>
    </xf>
    <xf numFmtId="0" fontId="209" fillId="47" borderId="39" xfId="0" applyFont="1" applyFill="1" applyBorder="1" applyAlignment="1">
      <alignment horizontal="center"/>
    </xf>
    <xf numFmtId="0" fontId="209" fillId="47" borderId="40" xfId="0" applyFont="1" applyFill="1" applyBorder="1" applyAlignment="1">
      <alignment horizontal="center"/>
    </xf>
    <xf numFmtId="2" fontId="6" fillId="40" borderId="10" xfId="178" applyNumberFormat="1" applyFont="1" applyFill="1" applyBorder="1" applyAlignment="1">
      <alignment horizontal="center"/>
    </xf>
    <xf numFmtId="2" fontId="27" fillId="0" borderId="10" xfId="0" applyNumberFormat="1" applyFont="1" applyBorder="1" applyAlignment="1">
      <alignment horizontal="center" vertical="center"/>
    </xf>
    <xf numFmtId="0" fontId="27" fillId="0" borderId="38" xfId="0" applyFont="1" applyBorder="1" applyAlignment="1">
      <alignment horizontal="center"/>
    </xf>
    <xf numFmtId="2" fontId="6" fillId="40" borderId="61" xfId="178" applyNumberFormat="1" applyFont="1" applyFill="1" applyBorder="1" applyAlignment="1">
      <alignment horizontal="center"/>
    </xf>
    <xf numFmtId="2" fontId="27" fillId="0" borderId="61" xfId="0" applyNumberFormat="1" applyFont="1" applyBorder="1" applyAlignment="1">
      <alignment horizontal="center" vertical="center"/>
    </xf>
    <xf numFmtId="0" fontId="27" fillId="0" borderId="62" xfId="0" applyFont="1" applyBorder="1" applyAlignment="1">
      <alignment horizontal="center"/>
    </xf>
    <xf numFmtId="2" fontId="6" fillId="40" borderId="24" xfId="178" applyNumberFormat="1" applyFont="1" applyFill="1" applyBorder="1" applyAlignment="1">
      <alignment horizontal="center"/>
    </xf>
    <xf numFmtId="2" fontId="27" fillId="0" borderId="24" xfId="0" applyNumberFormat="1" applyFont="1" applyBorder="1" applyAlignment="1">
      <alignment horizontal="center" vertical="center"/>
    </xf>
    <xf numFmtId="0" fontId="27" fillId="0" borderId="41" xfId="0" applyFont="1" applyBorder="1" applyAlignment="1">
      <alignment horizontal="center"/>
    </xf>
    <xf numFmtId="2" fontId="180" fillId="40" borderId="24" xfId="178" applyNumberFormat="1" applyFont="1" applyFill="1" applyBorder="1" applyAlignment="1">
      <alignment horizontal="center"/>
    </xf>
    <xf numFmtId="10" fontId="8" fillId="0" borderId="67" xfId="1" applyNumberFormat="1" applyBorder="1" applyAlignment="1">
      <alignment horizontal="center"/>
    </xf>
    <xf numFmtId="2" fontId="44" fillId="40" borderId="24" xfId="1" applyNumberFormat="1" applyFont="1" applyFill="1" applyBorder="1" applyAlignment="1">
      <alignment horizontal="center"/>
    </xf>
    <xf numFmtId="2" fontId="44" fillId="0" borderId="24" xfId="178" applyNumberFormat="1" applyFont="1" applyBorder="1" applyAlignment="1">
      <alignment horizontal="center"/>
    </xf>
    <xf numFmtId="2" fontId="44" fillId="40" borderId="61" xfId="0" applyNumberFormat="1" applyFont="1" applyFill="1" applyBorder="1" applyAlignment="1">
      <alignment horizontal="center"/>
    </xf>
    <xf numFmtId="2" fontId="44" fillId="40" borderId="24" xfId="0" applyNumberFormat="1" applyFont="1" applyFill="1" applyBorder="1" applyAlignment="1">
      <alignment horizontal="center"/>
    </xf>
    <xf numFmtId="0" fontId="52" fillId="24" borderId="0" xfId="1" applyFont="1" applyFill="1"/>
    <xf numFmtId="49" fontId="102" fillId="40" borderId="0" xfId="0" applyNumberFormat="1" applyFont="1" applyFill="1"/>
    <xf numFmtId="49" fontId="32" fillId="40" borderId="0" xfId="1" applyNumberFormat="1" applyFont="1" applyFill="1"/>
    <xf numFmtId="49" fontId="27" fillId="40" borderId="45" xfId="1" applyNumberFormat="1" applyFont="1" applyFill="1" applyBorder="1" applyAlignment="1">
      <alignment horizontal="center"/>
    </xf>
    <xf numFmtId="49" fontId="0" fillId="40" borderId="60" xfId="0" applyNumberFormat="1" applyFill="1" applyBorder="1" applyAlignment="1">
      <alignment horizontal="center"/>
    </xf>
    <xf numFmtId="49" fontId="27" fillId="40" borderId="39" xfId="1" applyNumberFormat="1" applyFont="1" applyFill="1" applyBorder="1" applyAlignment="1">
      <alignment horizontal="center"/>
    </xf>
    <xf numFmtId="49" fontId="0" fillId="40" borderId="0" xfId="0" applyNumberFormat="1" applyFill="1"/>
    <xf numFmtId="49" fontId="27" fillId="40" borderId="60" xfId="1" applyNumberFormat="1" applyFont="1" applyFill="1" applyBorder="1" applyAlignment="1">
      <alignment horizontal="center"/>
    </xf>
    <xf numFmtId="49" fontId="27" fillId="40" borderId="42" xfId="1" applyNumberFormat="1" applyFont="1" applyFill="1" applyBorder="1" applyAlignment="1">
      <alignment horizontal="center"/>
    </xf>
    <xf numFmtId="49" fontId="27" fillId="40" borderId="40" xfId="1" applyNumberFormat="1" applyFont="1" applyFill="1" applyBorder="1" applyAlignment="1">
      <alignment horizontal="center"/>
    </xf>
    <xf numFmtId="49" fontId="27" fillId="40" borderId="0" xfId="1" applyNumberFormat="1" applyFont="1" applyFill="1" applyAlignment="1">
      <alignment horizontal="center"/>
    </xf>
    <xf numFmtId="49" fontId="27" fillId="40" borderId="36" xfId="1" applyNumberFormat="1" applyFont="1" applyFill="1" applyBorder="1" applyAlignment="1">
      <alignment horizontal="center"/>
    </xf>
    <xf numFmtId="1" fontId="44" fillId="24" borderId="10" xfId="1" applyNumberFormat="1" applyFont="1" applyFill="1" applyBorder="1" applyAlignment="1">
      <alignment horizontal="center"/>
    </xf>
    <xf numFmtId="0" fontId="44" fillId="24" borderId="10" xfId="1" applyFont="1" applyFill="1" applyBorder="1" applyAlignment="1">
      <alignment horizontal="center" vertical="center" wrapText="1"/>
    </xf>
    <xf numFmtId="1" fontId="44" fillId="0" borderId="10" xfId="1" applyNumberFormat="1" applyFont="1" applyBorder="1" applyAlignment="1">
      <alignment horizontal="center"/>
    </xf>
    <xf numFmtId="0" fontId="44" fillId="0" borderId="10" xfId="1" applyFont="1" applyBorder="1" applyAlignment="1">
      <alignment horizontal="center" vertical="center" wrapText="1"/>
    </xf>
    <xf numFmtId="1" fontId="44" fillId="24" borderId="61" xfId="1" applyNumberFormat="1" applyFont="1" applyFill="1" applyBorder="1" applyAlignment="1">
      <alignment horizontal="center"/>
    </xf>
    <xf numFmtId="1" fontId="44" fillId="24" borderId="24" xfId="1" applyNumberFormat="1" applyFont="1" applyFill="1" applyBorder="1" applyAlignment="1">
      <alignment horizontal="center"/>
    </xf>
    <xf numFmtId="0" fontId="44" fillId="24" borderId="24" xfId="1" applyFont="1" applyFill="1" applyBorder="1" applyAlignment="1">
      <alignment horizontal="center" vertical="center" wrapText="1"/>
    </xf>
    <xf numFmtId="0" fontId="8" fillId="24" borderId="24" xfId="1" applyFill="1" applyBorder="1" applyAlignment="1">
      <alignment horizontal="center"/>
    </xf>
    <xf numFmtId="0" fontId="34" fillId="0" borderId="62" xfId="0" applyFont="1" applyBorder="1" applyAlignment="1">
      <alignment horizontal="center"/>
    </xf>
    <xf numFmtId="1" fontId="44" fillId="0" borderId="10" xfId="1" applyNumberFormat="1" applyFont="1" applyBorder="1" applyAlignment="1">
      <alignment horizontal="center" vertical="center"/>
    </xf>
    <xf numFmtId="1" fontId="44" fillId="0" borderId="61" xfId="1" applyNumberFormat="1" applyFont="1" applyBorder="1" applyAlignment="1">
      <alignment horizontal="center" vertical="center"/>
    </xf>
    <xf numFmtId="1" fontId="44" fillId="0" borderId="24" xfId="1" applyNumberFormat="1" applyFont="1" applyBorder="1" applyAlignment="1">
      <alignment horizontal="center" vertical="center"/>
    </xf>
    <xf numFmtId="0" fontId="34" fillId="0" borderId="62" xfId="0" applyFont="1" applyBorder="1"/>
    <xf numFmtId="0" fontId="34" fillId="0" borderId="41" xfId="0" applyFont="1" applyBorder="1"/>
    <xf numFmtId="0" fontId="29" fillId="24" borderId="64" xfId="1" applyFont="1" applyFill="1" applyBorder="1" applyAlignment="1">
      <alignment horizontal="center"/>
    </xf>
    <xf numFmtId="0" fontId="29" fillId="24" borderId="0" xfId="1" applyFont="1" applyFill="1" applyAlignment="1">
      <alignment horizontal="center"/>
    </xf>
    <xf numFmtId="0" fontId="29" fillId="0" borderId="10" xfId="0" applyFont="1" applyBorder="1" applyAlignment="1">
      <alignment horizontal="center"/>
    </xf>
    <xf numFmtId="0" fontId="29" fillId="0" borderId="78" xfId="1" applyFont="1" applyBorder="1" applyAlignment="1">
      <alignment horizontal="center"/>
    </xf>
    <xf numFmtId="0" fontId="29" fillId="0" borderId="72" xfId="1" applyFont="1" applyBorder="1" applyAlignment="1">
      <alignment horizontal="center"/>
    </xf>
    <xf numFmtId="0" fontId="34" fillId="0" borderId="57" xfId="0" applyFont="1" applyBorder="1" applyAlignment="1">
      <alignment horizontal="center"/>
    </xf>
    <xf numFmtId="0" fontId="0" fillId="0" borderId="55" xfId="0" applyBorder="1"/>
    <xf numFmtId="0" fontId="27" fillId="0" borderId="61" xfId="0" applyFont="1" applyBorder="1" applyAlignment="1">
      <alignment horizontal="center"/>
    </xf>
    <xf numFmtId="49" fontId="0" fillId="40" borderId="72" xfId="0" applyNumberFormat="1" applyFill="1" applyBorder="1" applyAlignment="1">
      <alignment horizontal="center"/>
    </xf>
    <xf numFmtId="0" fontId="27" fillId="0" borderId="56" xfId="0" applyFont="1" applyBorder="1" applyAlignment="1">
      <alignment horizontal="center"/>
    </xf>
    <xf numFmtId="0" fontId="27" fillId="40" borderId="61" xfId="0" applyFont="1" applyFill="1" applyBorder="1" applyAlignment="1">
      <alignment horizontal="center"/>
    </xf>
    <xf numFmtId="0" fontId="0" fillId="40" borderId="62" xfId="0" applyFill="1" applyBorder="1" applyAlignment="1">
      <alignment horizontal="center"/>
    </xf>
    <xf numFmtId="10" fontId="35" fillId="0" borderId="0" xfId="1" applyNumberFormat="1" applyFont="1" applyAlignment="1">
      <alignment horizontal="center"/>
    </xf>
    <xf numFmtId="0" fontId="0" fillId="40" borderId="62" xfId="0" applyFill="1" applyBorder="1" applyAlignment="1">
      <alignment horizontal="center" vertical="center"/>
    </xf>
    <xf numFmtId="0" fontId="0" fillId="40" borderId="41" xfId="0" applyFill="1" applyBorder="1" applyAlignment="1">
      <alignment horizontal="center" vertical="center"/>
    </xf>
    <xf numFmtId="49" fontId="27" fillId="40" borderId="72" xfId="1" applyNumberFormat="1" applyFont="1" applyFill="1" applyBorder="1" applyAlignment="1">
      <alignment horizontal="center"/>
    </xf>
    <xf numFmtId="0" fontId="8" fillId="0" borderId="56" xfId="1" applyBorder="1" applyAlignment="1">
      <alignment horizontal="center"/>
    </xf>
    <xf numFmtId="3" fontId="8" fillId="0" borderId="61" xfId="1" applyNumberFormat="1" applyBorder="1" applyAlignment="1">
      <alignment horizontal="center"/>
    </xf>
    <xf numFmtId="0" fontId="44" fillId="24" borderId="13" xfId="1" applyFont="1" applyFill="1" applyBorder="1" applyAlignment="1">
      <alignment horizontal="center" vertical="center" wrapText="1"/>
    </xf>
    <xf numFmtId="0" fontId="8" fillId="24" borderId="17" xfId="1" applyFill="1" applyBorder="1" applyAlignment="1">
      <alignment horizontal="center"/>
    </xf>
    <xf numFmtId="2" fontId="184" fillId="0" borderId="82" xfId="1" applyNumberFormat="1" applyFont="1" applyBorder="1" applyAlignment="1">
      <alignment horizontal="center" vertical="center"/>
    </xf>
    <xf numFmtId="2" fontId="184" fillId="0" borderId="14" xfId="1" applyNumberFormat="1" applyFont="1" applyBorder="1" applyAlignment="1">
      <alignment horizontal="center" vertical="center"/>
    </xf>
    <xf numFmtId="2" fontId="184" fillId="0" borderId="26" xfId="1" applyNumberFormat="1" applyFont="1" applyBorder="1" applyAlignment="1">
      <alignment horizontal="center" vertical="center"/>
    </xf>
    <xf numFmtId="2" fontId="252" fillId="0" borderId="0" xfId="0" applyNumberFormat="1" applyFont="1" applyAlignment="1">
      <alignment horizontal="center"/>
    </xf>
    <xf numFmtId="4" fontId="179" fillId="28" borderId="20" xfId="0" applyNumberFormat="1" applyFont="1" applyFill="1" applyBorder="1" applyAlignment="1">
      <alignment horizontal="center" vertical="center" wrapText="1"/>
    </xf>
    <xf numFmtId="4" fontId="77" fillId="0" borderId="20" xfId="0" applyNumberFormat="1" applyFont="1" applyBorder="1" applyAlignment="1">
      <alignment horizontal="center" vertical="center" wrapText="1"/>
    </xf>
    <xf numFmtId="0" fontId="27" fillId="0" borderId="34" xfId="0" applyFont="1" applyBorder="1" applyAlignment="1">
      <alignment horizontal="center"/>
    </xf>
    <xf numFmtId="2" fontId="184" fillId="0" borderId="0" xfId="1" applyNumberFormat="1" applyFont="1" applyAlignment="1">
      <alignment horizontal="center" vertical="center"/>
    </xf>
    <xf numFmtId="0" fontId="147" fillId="24" borderId="29" xfId="1" applyFont="1" applyFill="1" applyBorder="1"/>
    <xf numFmtId="0" fontId="82" fillId="40" borderId="34" xfId="0" applyFont="1" applyFill="1" applyBorder="1"/>
    <xf numFmtId="0" fontId="85" fillId="40" borderId="0" xfId="0" applyFont="1" applyFill="1"/>
    <xf numFmtId="0" fontId="84" fillId="40" borderId="0" xfId="1" applyFont="1" applyFill="1"/>
    <xf numFmtId="0" fontId="184" fillId="40" borderId="0" xfId="1" applyFont="1" applyFill="1"/>
    <xf numFmtId="2" fontId="183" fillId="40" borderId="0" xfId="1" applyNumberFormat="1" applyFont="1" applyFill="1"/>
    <xf numFmtId="2" fontId="37" fillId="40" borderId="0" xfId="0" applyNumberFormat="1" applyFont="1" applyFill="1"/>
    <xf numFmtId="0" fontId="82" fillId="40" borderId="0" xfId="0" applyFont="1" applyFill="1"/>
    <xf numFmtId="0" fontId="0" fillId="40" borderId="32" xfId="0" applyFill="1" applyBorder="1"/>
    <xf numFmtId="0" fontId="0" fillId="40" borderId="34" xfId="0" applyFill="1" applyBorder="1"/>
    <xf numFmtId="0" fontId="44" fillId="40" borderId="0" xfId="0" applyFont="1" applyFill="1"/>
    <xf numFmtId="0" fontId="82" fillId="40" borderId="32" xfId="0" applyFont="1" applyFill="1" applyBorder="1"/>
    <xf numFmtId="0" fontId="82" fillId="40" borderId="34" xfId="1" applyFont="1" applyFill="1" applyBorder="1"/>
    <xf numFmtId="0" fontId="86" fillId="40" borderId="0" xfId="1" applyFont="1" applyFill="1"/>
    <xf numFmtId="0" fontId="184" fillId="40" borderId="0" xfId="0" applyFont="1" applyFill="1"/>
    <xf numFmtId="2" fontId="183" fillId="40" borderId="0" xfId="0" applyNumberFormat="1" applyFont="1" applyFill="1"/>
    <xf numFmtId="0" fontId="0" fillId="40" borderId="30" xfId="0" applyFill="1" applyBorder="1"/>
    <xf numFmtId="0" fontId="82" fillId="40" borderId="30" xfId="0" applyFont="1" applyFill="1" applyBorder="1"/>
    <xf numFmtId="0" fontId="184" fillId="40" borderId="30" xfId="0" applyFont="1" applyFill="1" applyBorder="1"/>
    <xf numFmtId="2" fontId="183" fillId="40" borderId="30" xfId="0" applyNumberFormat="1" applyFont="1" applyFill="1" applyBorder="1"/>
    <xf numFmtId="2" fontId="37" fillId="40" borderId="30" xfId="0" applyNumberFormat="1" applyFont="1" applyFill="1" applyBorder="1"/>
    <xf numFmtId="0" fontId="0" fillId="40" borderId="35" xfId="0" applyFill="1" applyBorder="1"/>
    <xf numFmtId="4" fontId="163" fillId="28" borderId="45" xfId="0" applyNumberFormat="1" applyFont="1" applyFill="1" applyBorder="1" applyAlignment="1">
      <alignment horizontal="center" vertical="center" wrapText="1"/>
    </xf>
    <xf numFmtId="0" fontId="0" fillId="40" borderId="33" xfId="0" applyFill="1" applyBorder="1"/>
    <xf numFmtId="0" fontId="0" fillId="40" borderId="29" xfId="0" applyFill="1" applyBorder="1"/>
    <xf numFmtId="0" fontId="52" fillId="40" borderId="29" xfId="0" applyFont="1" applyFill="1" applyBorder="1" applyAlignment="1">
      <alignment horizontal="center"/>
    </xf>
    <xf numFmtId="0" fontId="52" fillId="40" borderId="29" xfId="0" applyFont="1" applyFill="1" applyBorder="1"/>
    <xf numFmtId="0" fontId="184" fillId="40" borderId="29" xfId="0" applyFont="1" applyFill="1" applyBorder="1"/>
    <xf numFmtId="2" fontId="183" fillId="40" borderId="29" xfId="0" applyNumberFormat="1" applyFont="1" applyFill="1" applyBorder="1"/>
    <xf numFmtId="2" fontId="37" fillId="40" borderId="29" xfId="0" applyNumberFormat="1" applyFont="1" applyFill="1" applyBorder="1"/>
    <xf numFmtId="0" fontId="159" fillId="40" borderId="29" xfId="0" applyFont="1" applyFill="1" applyBorder="1"/>
    <xf numFmtId="0" fontId="0" fillId="40" borderId="28" xfId="0" applyFill="1" applyBorder="1"/>
    <xf numFmtId="0" fontId="159" fillId="40" borderId="0" xfId="0" applyFont="1" applyFill="1"/>
    <xf numFmtId="0" fontId="159" fillId="40" borderId="30" xfId="0" applyFont="1" applyFill="1" applyBorder="1"/>
    <xf numFmtId="2" fontId="45" fillId="0" borderId="13" xfId="0" applyNumberFormat="1" applyFont="1" applyBorder="1" applyAlignment="1">
      <alignment horizontal="center" vertical="center"/>
    </xf>
    <xf numFmtId="0" fontId="27" fillId="0" borderId="39" xfId="0" applyFont="1" applyBorder="1" applyAlignment="1">
      <alignment horizontal="center" vertical="center"/>
    </xf>
    <xf numFmtId="2" fontId="42" fillId="24" borderId="61" xfId="1" applyNumberFormat="1" applyFont="1" applyFill="1" applyBorder="1" applyAlignment="1">
      <alignment horizontal="center" vertical="center"/>
    </xf>
    <xf numFmtId="4" fontId="204" fillId="26" borderId="54" xfId="0" applyNumberFormat="1" applyFont="1" applyFill="1" applyBorder="1" applyAlignment="1">
      <alignment horizontal="center" vertical="center" wrapText="1"/>
    </xf>
    <xf numFmtId="172" fontId="42" fillId="24" borderId="61" xfId="1" applyNumberFormat="1" applyFont="1" applyFill="1" applyBorder="1" applyAlignment="1">
      <alignment horizontal="center" vertical="center"/>
    </xf>
    <xf numFmtId="0" fontId="27" fillId="40" borderId="60" xfId="1" applyFont="1" applyFill="1" applyBorder="1" applyAlignment="1">
      <alignment horizontal="center"/>
    </xf>
    <xf numFmtId="0" fontId="37" fillId="0" borderId="29" xfId="0" applyFont="1" applyBorder="1"/>
    <xf numFmtId="0" fontId="90" fillId="0" borderId="34" xfId="0" applyFont="1" applyBorder="1"/>
    <xf numFmtId="0" fontId="0" fillId="0" borderId="34" xfId="0" applyBorder="1" applyAlignment="1">
      <alignment horizontal="center"/>
    </xf>
    <xf numFmtId="0" fontId="27" fillId="24" borderId="42" xfId="1" applyFont="1" applyFill="1" applyBorder="1" applyAlignment="1">
      <alignment horizontal="center" vertical="center"/>
    </xf>
    <xf numFmtId="0" fontId="27" fillId="0" borderId="0" xfId="3" applyFont="1" applyAlignment="1">
      <alignment horizontal="center"/>
    </xf>
    <xf numFmtId="2" fontId="42" fillId="0" borderId="0" xfId="248" applyNumberFormat="1" applyFont="1" applyFill="1" applyBorder="1" applyAlignment="1">
      <alignment horizontal="center" vertical="center"/>
    </xf>
    <xf numFmtId="3" fontId="144" fillId="0" borderId="0" xfId="3" applyNumberFormat="1" applyFont="1" applyAlignment="1">
      <alignment horizontal="center"/>
    </xf>
    <xf numFmtId="0" fontId="0" fillId="0" borderId="47" xfId="0" applyBorder="1" applyAlignment="1">
      <alignment horizontal="center" vertical="center"/>
    </xf>
    <xf numFmtId="0" fontId="44" fillId="24" borderId="15" xfId="1" applyFont="1" applyFill="1" applyBorder="1" applyAlignment="1">
      <alignment horizontal="center"/>
    </xf>
    <xf numFmtId="0" fontId="44" fillId="24" borderId="25" xfId="1" applyFont="1" applyFill="1" applyBorder="1" applyAlignment="1">
      <alignment horizontal="center"/>
    </xf>
    <xf numFmtId="0" fontId="0" fillId="0" borderId="37" xfId="0" applyBorder="1" applyAlignment="1">
      <alignment horizontal="center"/>
    </xf>
    <xf numFmtId="0" fontId="164" fillId="24" borderId="0" xfId="1" applyFont="1" applyFill="1"/>
    <xf numFmtId="0" fontId="27" fillId="24" borderId="0" xfId="1" applyFont="1" applyFill="1"/>
    <xf numFmtId="0" fontId="27" fillId="24" borderId="30" xfId="1" applyFont="1" applyFill="1" applyBorder="1"/>
    <xf numFmtId="0" fontId="253" fillId="24" borderId="31" xfId="1" applyFont="1" applyFill="1" applyBorder="1"/>
    <xf numFmtId="0" fontId="254" fillId="24" borderId="31" xfId="1" applyFont="1" applyFill="1" applyBorder="1"/>
    <xf numFmtId="2" fontId="44" fillId="40" borderId="0" xfId="0" applyNumberFormat="1" applyFont="1" applyFill="1" applyAlignment="1">
      <alignment horizontal="center"/>
    </xf>
    <xf numFmtId="0" fontId="137" fillId="0" borderId="0" xfId="3" applyFont="1" applyAlignment="1">
      <alignment horizontal="center"/>
    </xf>
    <xf numFmtId="0" fontId="27" fillId="0" borderId="0" xfId="1" applyFont="1" applyAlignment="1">
      <alignment horizontal="center" vertical="center"/>
    </xf>
    <xf numFmtId="0" fontId="27" fillId="0" borderId="65" xfId="1" applyFont="1" applyBorder="1" applyAlignment="1">
      <alignment horizontal="center"/>
    </xf>
    <xf numFmtId="0" fontId="27" fillId="40" borderId="71" xfId="1" applyFont="1" applyFill="1" applyBorder="1" applyAlignment="1">
      <alignment horizontal="center" vertical="center"/>
    </xf>
    <xf numFmtId="0" fontId="34" fillId="0" borderId="32" xfId="0" applyFont="1" applyBorder="1" applyAlignment="1">
      <alignment horizontal="center"/>
    </xf>
    <xf numFmtId="0" fontId="27" fillId="40" borderId="13" xfId="1" applyFont="1" applyFill="1" applyBorder="1" applyAlignment="1">
      <alignment horizontal="center"/>
    </xf>
    <xf numFmtId="0" fontId="184" fillId="27" borderId="80" xfId="1" applyFont="1" applyFill="1" applyBorder="1" applyAlignment="1">
      <alignment horizontal="center"/>
    </xf>
    <xf numFmtId="0" fontId="27" fillId="40" borderId="40" xfId="0" applyFont="1" applyFill="1" applyBorder="1" applyAlignment="1">
      <alignment horizontal="center"/>
    </xf>
    <xf numFmtId="0" fontId="81" fillId="40" borderId="0" xfId="0" applyFont="1" applyFill="1"/>
    <xf numFmtId="0" fontId="27" fillId="40" borderId="60" xfId="0" applyFont="1" applyFill="1" applyBorder="1" applyAlignment="1">
      <alignment horizontal="center"/>
    </xf>
    <xf numFmtId="0" fontId="27" fillId="40" borderId="37" xfId="0" applyFont="1" applyFill="1" applyBorder="1" applyAlignment="1">
      <alignment horizontal="center"/>
    </xf>
    <xf numFmtId="0" fontId="27" fillId="40" borderId="39" xfId="1" applyFont="1" applyFill="1" applyBorder="1" applyAlignment="1">
      <alignment horizontal="center" vertical="center"/>
    </xf>
    <xf numFmtId="0" fontId="27" fillId="40" borderId="40" xfId="1" applyFont="1" applyFill="1" applyBorder="1" applyAlignment="1">
      <alignment horizontal="center" vertical="center"/>
    </xf>
    <xf numFmtId="0" fontId="27" fillId="40" borderId="60" xfId="1" applyFont="1" applyFill="1" applyBorder="1" applyAlignment="1">
      <alignment horizontal="center" vertical="center"/>
    </xf>
    <xf numFmtId="0" fontId="27" fillId="40" borderId="60" xfId="1" applyFont="1" applyFill="1" applyBorder="1" applyAlignment="1">
      <alignment vertical="center"/>
    </xf>
    <xf numFmtId="0" fontId="27" fillId="40" borderId="65" xfId="1" applyFont="1" applyFill="1" applyBorder="1" applyAlignment="1">
      <alignment horizontal="center"/>
    </xf>
    <xf numFmtId="0" fontId="27" fillId="40" borderId="10" xfId="1" applyFont="1" applyFill="1" applyBorder="1"/>
    <xf numFmtId="0" fontId="256" fillId="24" borderId="31" xfId="1" applyFont="1" applyFill="1" applyBorder="1"/>
    <xf numFmtId="2" fontId="257" fillId="25" borderId="0" xfId="1" applyNumberFormat="1" applyFont="1" applyFill="1"/>
    <xf numFmtId="4" fontId="208" fillId="26" borderId="46" xfId="0" applyNumberFormat="1" applyFont="1" applyFill="1" applyBorder="1" applyAlignment="1">
      <alignment horizontal="center" vertical="center" wrapText="1"/>
    </xf>
    <xf numFmtId="0" fontId="183" fillId="0" borderId="0" xfId="1" applyFont="1" applyAlignment="1">
      <alignment horizontal="center"/>
    </xf>
    <xf numFmtId="0" fontId="194" fillId="0" borderId="0" xfId="1" applyFont="1" applyAlignment="1">
      <alignment horizontal="center"/>
    </xf>
    <xf numFmtId="0" fontId="239" fillId="0" borderId="0" xfId="1" applyFont="1" applyAlignment="1">
      <alignment horizontal="center"/>
    </xf>
    <xf numFmtId="0" fontId="183" fillId="40" borderId="67" xfId="1" applyFont="1" applyFill="1" applyBorder="1" applyAlignment="1">
      <alignment horizontal="center"/>
    </xf>
    <xf numFmtId="2" fontId="251" fillId="42" borderId="0" xfId="0" applyNumberFormat="1" applyFont="1" applyFill="1" applyAlignment="1">
      <alignment horizontal="center"/>
    </xf>
    <xf numFmtId="2" fontId="188" fillId="0" borderId="0" xfId="0" applyNumberFormat="1" applyFont="1"/>
    <xf numFmtId="0" fontId="183" fillId="0" borderId="30" xfId="1" applyFont="1" applyBorder="1"/>
    <xf numFmtId="0" fontId="0" fillId="0" borderId="61" xfId="1" applyFont="1" applyBorder="1" applyAlignment="1">
      <alignment horizontal="center"/>
    </xf>
    <xf numFmtId="2" fontId="0" fillId="0" borderId="61" xfId="0" applyNumberFormat="1" applyBorder="1" applyAlignment="1">
      <alignment horizontal="center"/>
    </xf>
    <xf numFmtId="2" fontId="0" fillId="0" borderId="24" xfId="0" applyNumberFormat="1" applyBorder="1" applyAlignment="1">
      <alignment horizontal="center"/>
    </xf>
    <xf numFmtId="16" fontId="27" fillId="0" borderId="61" xfId="0" applyNumberFormat="1" applyFont="1" applyBorder="1" applyAlignment="1">
      <alignment horizontal="center"/>
    </xf>
    <xf numFmtId="2" fontId="0" fillId="0" borderId="56" xfId="0" applyNumberFormat="1" applyBorder="1" applyAlignment="1">
      <alignment horizontal="center"/>
    </xf>
    <xf numFmtId="0" fontId="29" fillId="0" borderId="39" xfId="1" applyFont="1" applyBorder="1" applyAlignment="1">
      <alignment horizontal="center"/>
    </xf>
    <xf numFmtId="0" fontId="44" fillId="24" borderId="61" xfId="1" applyFont="1" applyFill="1" applyBorder="1" applyAlignment="1">
      <alignment horizontal="center" vertical="center" wrapText="1"/>
    </xf>
    <xf numFmtId="0" fontId="0" fillId="0" borderId="24" xfId="1" applyFont="1" applyBorder="1" applyAlignment="1">
      <alignment horizontal="center"/>
    </xf>
    <xf numFmtId="4" fontId="189" fillId="26" borderId="45" xfId="0" applyNumberFormat="1" applyFont="1" applyFill="1" applyBorder="1" applyAlignment="1">
      <alignment horizontal="center" vertical="center" wrapText="1"/>
    </xf>
    <xf numFmtId="0" fontId="29" fillId="40" borderId="39" xfId="0" applyFont="1" applyFill="1" applyBorder="1" applyAlignment="1">
      <alignment horizontal="center"/>
    </xf>
    <xf numFmtId="0" fontId="29" fillId="40" borderId="10" xfId="1" applyFont="1" applyFill="1" applyBorder="1" applyAlignment="1">
      <alignment horizontal="center"/>
    </xf>
    <xf numFmtId="0" fontId="0" fillId="40" borderId="61" xfId="0" applyFill="1" applyBorder="1" applyAlignment="1">
      <alignment horizontal="center"/>
    </xf>
    <xf numFmtId="0" fontId="199" fillId="0" borderId="0" xfId="0" applyFont="1" applyAlignment="1">
      <alignment horizontal="center" vertical="center"/>
    </xf>
    <xf numFmtId="0" fontId="141" fillId="0" borderId="0" xfId="0" applyFont="1"/>
    <xf numFmtId="0" fontId="142" fillId="0" borderId="0" xfId="0" applyFont="1"/>
    <xf numFmtId="2" fontId="37" fillId="0" borderId="0" xfId="0" applyNumberFormat="1" applyFont="1" applyAlignment="1">
      <alignment horizontal="center"/>
    </xf>
    <xf numFmtId="166" fontId="37" fillId="0" borderId="0" xfId="0" applyNumberFormat="1" applyFont="1" applyAlignment="1">
      <alignment horizontal="center"/>
    </xf>
    <xf numFmtId="0" fontId="42" fillId="0" borderId="10" xfId="1" applyFont="1" applyBorder="1" applyAlignment="1">
      <alignment horizontal="right" vertical="center"/>
    </xf>
    <xf numFmtId="0" fontId="85" fillId="0" borderId="10" xfId="1" applyFont="1" applyBorder="1" applyAlignment="1">
      <alignment horizontal="right" vertical="center"/>
    </xf>
    <xf numFmtId="0" fontId="145" fillId="0" borderId="10" xfId="1" applyFont="1" applyBorder="1" applyAlignment="1">
      <alignment horizontal="right" vertical="center"/>
    </xf>
    <xf numFmtId="2" fontId="184" fillId="0" borderId="16" xfId="1" applyNumberFormat="1" applyFont="1" applyBorder="1" applyAlignment="1">
      <alignment horizontal="center" vertical="center"/>
    </xf>
    <xf numFmtId="0" fontId="41" fillId="24" borderId="36" xfId="1" applyFont="1" applyFill="1" applyBorder="1" applyAlignment="1">
      <alignment horizontal="center"/>
    </xf>
    <xf numFmtId="4" fontId="189" fillId="28" borderId="36" xfId="0" applyNumberFormat="1" applyFont="1" applyFill="1" applyBorder="1" applyAlignment="1">
      <alignment horizontal="center" vertical="center" wrapText="1"/>
    </xf>
    <xf numFmtId="4" fontId="179" fillId="28" borderId="36" xfId="0" applyNumberFormat="1" applyFont="1" applyFill="1" applyBorder="1" applyAlignment="1">
      <alignment horizontal="center" vertical="center" wrapText="1"/>
    </xf>
    <xf numFmtId="4" fontId="179" fillId="28" borderId="75" xfId="0" applyNumberFormat="1" applyFont="1" applyFill="1" applyBorder="1" applyAlignment="1">
      <alignment horizontal="center" vertical="center" wrapText="1"/>
    </xf>
    <xf numFmtId="0" fontId="27" fillId="24" borderId="36" xfId="1" applyFont="1" applyFill="1" applyBorder="1" applyAlignment="1">
      <alignment horizontal="center" vertical="center"/>
    </xf>
    <xf numFmtId="0" fontId="41" fillId="24" borderId="36" xfId="1" applyFont="1" applyFill="1" applyBorder="1" applyAlignment="1">
      <alignment horizontal="center" vertical="center"/>
    </xf>
    <xf numFmtId="0" fontId="8" fillId="24" borderId="36" xfId="1" applyFill="1" applyBorder="1" applyAlignment="1">
      <alignment horizontal="center" vertical="center"/>
    </xf>
    <xf numFmtId="0" fontId="8" fillId="24" borderId="45" xfId="1" applyFill="1" applyBorder="1" applyAlignment="1">
      <alignment horizontal="center" vertical="center"/>
    </xf>
    <xf numFmtId="0" fontId="41" fillId="24" borderId="45" xfId="1" applyFont="1" applyFill="1" applyBorder="1" applyAlignment="1">
      <alignment horizontal="center" vertical="center"/>
    </xf>
    <xf numFmtId="0" fontId="41" fillId="24" borderId="33" xfId="1" applyFont="1" applyFill="1" applyBorder="1" applyAlignment="1">
      <alignment horizontal="center" vertical="center"/>
    </xf>
    <xf numFmtId="0" fontId="42" fillId="26" borderId="36" xfId="1" applyFont="1" applyFill="1" applyBorder="1" applyAlignment="1">
      <alignment horizontal="center" vertical="center" wrapText="1"/>
    </xf>
    <xf numFmtId="0" fontId="41" fillId="24" borderId="34" xfId="1" applyFont="1" applyFill="1" applyBorder="1" applyAlignment="1">
      <alignment horizontal="center" vertical="center"/>
    </xf>
    <xf numFmtId="0" fontId="27" fillId="0" borderId="24" xfId="1" applyFont="1" applyBorder="1" applyAlignment="1">
      <alignment horizontal="center" vertical="center"/>
    </xf>
    <xf numFmtId="3" fontId="194" fillId="40" borderId="10" xfId="1" applyNumberFormat="1" applyFont="1" applyFill="1" applyBorder="1" applyAlignment="1">
      <alignment horizontal="center"/>
    </xf>
    <xf numFmtId="0" fontId="209" fillId="42" borderId="60" xfId="0" applyFont="1" applyFill="1" applyBorder="1" applyAlignment="1">
      <alignment horizontal="center"/>
    </xf>
    <xf numFmtId="2" fontId="27" fillId="40" borderId="61" xfId="0" applyNumberFormat="1" applyFont="1" applyFill="1" applyBorder="1" applyAlignment="1">
      <alignment horizontal="center" vertical="center"/>
    </xf>
    <xf numFmtId="0" fontId="27" fillId="40" borderId="62" xfId="0" applyFont="1" applyFill="1" applyBorder="1" applyAlignment="1">
      <alignment horizontal="center"/>
    </xf>
    <xf numFmtId="0" fontId="209" fillId="42" borderId="39" xfId="0" applyFont="1" applyFill="1" applyBorder="1" applyAlignment="1">
      <alignment horizontal="center"/>
    </xf>
    <xf numFmtId="2" fontId="27" fillId="40" borderId="10" xfId="0" applyNumberFormat="1" applyFont="1" applyFill="1" applyBorder="1" applyAlignment="1">
      <alignment horizontal="center" vertical="center"/>
    </xf>
    <xf numFmtId="0" fontId="27" fillId="40" borderId="38" xfId="0" applyFont="1" applyFill="1" applyBorder="1" applyAlignment="1">
      <alignment horizontal="center"/>
    </xf>
    <xf numFmtId="0" fontId="209" fillId="42" borderId="40" xfId="0" applyFont="1" applyFill="1" applyBorder="1" applyAlignment="1">
      <alignment horizontal="center"/>
    </xf>
    <xf numFmtId="2" fontId="27" fillId="40" borderId="24" xfId="0" applyNumberFormat="1" applyFont="1" applyFill="1" applyBorder="1" applyAlignment="1">
      <alignment horizontal="center" vertical="center"/>
    </xf>
    <xf numFmtId="0" fontId="27" fillId="40" borderId="41" xfId="0" applyFont="1" applyFill="1" applyBorder="1" applyAlignment="1">
      <alignment horizontal="center"/>
    </xf>
    <xf numFmtId="2" fontId="180" fillId="40" borderId="61" xfId="178" applyNumberFormat="1" applyFont="1" applyFill="1" applyBorder="1" applyAlignment="1">
      <alignment horizontal="center"/>
    </xf>
    <xf numFmtId="2" fontId="5" fillId="40" borderId="10" xfId="178" applyNumberFormat="1" applyFont="1" applyFill="1" applyBorder="1" applyAlignment="1">
      <alignment horizontal="center"/>
    </xf>
    <xf numFmtId="0" fontId="29" fillId="0" borderId="61" xfId="1" applyFont="1" applyBorder="1" applyAlignment="1">
      <alignment horizontal="center"/>
    </xf>
    <xf numFmtId="3" fontId="85" fillId="40" borderId="10" xfId="1" applyNumberFormat="1" applyFont="1" applyFill="1" applyBorder="1" applyAlignment="1">
      <alignment horizontal="center"/>
    </xf>
    <xf numFmtId="0" fontId="44" fillId="0" borderId="10" xfId="0" applyFont="1" applyBorder="1" applyAlignment="1">
      <alignment horizontal="center" vertical="center"/>
    </xf>
    <xf numFmtId="4" fontId="215" fillId="46" borderId="36" xfId="0" applyNumberFormat="1" applyFont="1" applyFill="1" applyBorder="1" applyAlignment="1">
      <alignment horizontal="center" vertical="center" wrapText="1"/>
    </xf>
    <xf numFmtId="4" fontId="215" fillId="46" borderId="85" xfId="0" applyNumberFormat="1" applyFont="1" applyFill="1" applyBorder="1" applyAlignment="1">
      <alignment horizontal="center" vertical="center" wrapText="1"/>
    </xf>
    <xf numFmtId="4" fontId="216" fillId="46" borderId="36" xfId="0" applyNumberFormat="1" applyFont="1" applyFill="1" applyBorder="1" applyAlignment="1">
      <alignment horizontal="center" vertical="center" wrapText="1"/>
    </xf>
    <xf numFmtId="4" fontId="216" fillId="46" borderId="85" xfId="0" applyNumberFormat="1" applyFont="1" applyFill="1" applyBorder="1" applyAlignment="1">
      <alignment horizontal="center" vertical="center" wrapText="1"/>
    </xf>
    <xf numFmtId="0" fontId="244" fillId="52" borderId="20" xfId="0" applyFont="1" applyFill="1" applyBorder="1" applyAlignment="1">
      <alignment horizontal="center"/>
    </xf>
    <xf numFmtId="0" fontId="244" fillId="52" borderId="0" xfId="0" applyFont="1" applyFill="1" applyAlignment="1">
      <alignment horizontal="center"/>
    </xf>
    <xf numFmtId="0" fontId="42" fillId="24" borderId="10" xfId="1" applyFont="1" applyFill="1" applyBorder="1" applyAlignment="1">
      <alignment horizontal="center" vertical="center"/>
    </xf>
    <xf numFmtId="2" fontId="185" fillId="40" borderId="0" xfId="1" applyNumberFormat="1" applyFont="1" applyFill="1" applyAlignment="1">
      <alignment horizontal="center"/>
    </xf>
    <xf numFmtId="0" fontId="0" fillId="47" borderId="33" xfId="0" applyFill="1" applyBorder="1"/>
    <xf numFmtId="0" fontId="0" fillId="47" borderId="34" xfId="0" applyFill="1" applyBorder="1"/>
    <xf numFmtId="10" fontId="8" fillId="0" borderId="48" xfId="1" applyNumberFormat="1" applyBorder="1" applyAlignment="1">
      <alignment horizontal="center"/>
    </xf>
    <xf numFmtId="4" fontId="215" fillId="46" borderId="45" xfId="0" applyNumberFormat="1" applyFont="1" applyFill="1" applyBorder="1" applyAlignment="1">
      <alignment horizontal="center" vertical="center" wrapText="1"/>
    </xf>
    <xf numFmtId="4" fontId="216" fillId="46" borderId="45" xfId="0" applyNumberFormat="1" applyFont="1" applyFill="1" applyBorder="1" applyAlignment="1">
      <alignment horizontal="center" vertical="center" wrapText="1"/>
    </xf>
    <xf numFmtId="0" fontId="184" fillId="0" borderId="10" xfId="0" applyFont="1" applyBorder="1" applyAlignment="1">
      <alignment vertical="center" wrapText="1" shrinkToFit="1"/>
    </xf>
    <xf numFmtId="0" fontId="46" fillId="0" borderId="10" xfId="0" applyFont="1" applyBorder="1" applyAlignment="1">
      <alignment horizontal="center" vertical="center"/>
    </xf>
    <xf numFmtId="2" fontId="0" fillId="0" borderId="10" xfId="0" applyNumberFormat="1" applyBorder="1" applyAlignment="1">
      <alignment horizontal="center" vertical="center"/>
    </xf>
    <xf numFmtId="0" fontId="183" fillId="0" borderId="10" xfId="0" applyFont="1" applyBorder="1" applyAlignment="1">
      <alignment vertical="center" wrapText="1" shrinkToFit="1"/>
    </xf>
    <xf numFmtId="0" fontId="46" fillId="0" borderId="60" xfId="0" applyFont="1" applyBorder="1" applyAlignment="1">
      <alignment horizontal="center" vertical="center" wrapText="1"/>
    </xf>
    <xf numFmtId="0" fontId="184" fillId="0" borderId="61" xfId="0" applyFont="1" applyBorder="1" applyAlignment="1">
      <alignment vertical="center" wrapText="1" shrinkToFit="1"/>
    </xf>
    <xf numFmtId="0" fontId="46" fillId="0" borderId="61" xfId="0" applyFont="1" applyBorder="1" applyAlignment="1">
      <alignment horizontal="center" vertical="center"/>
    </xf>
    <xf numFmtId="0" fontId="46" fillId="0" borderId="39" xfId="0" applyFont="1" applyBorder="1" applyAlignment="1">
      <alignment horizontal="center" vertical="center" wrapText="1"/>
    </xf>
    <xf numFmtId="0" fontId="46" fillId="0" borderId="40" xfId="0" applyFont="1" applyBorder="1" applyAlignment="1">
      <alignment horizontal="center" vertical="center" wrapText="1"/>
    </xf>
    <xf numFmtId="0" fontId="184" fillId="0" borderId="24" xfId="0" applyFont="1" applyBorder="1" applyAlignment="1">
      <alignment vertical="center" wrapText="1" shrinkToFit="1"/>
    </xf>
    <xf numFmtId="0" fontId="46" fillId="0" borderId="24" xfId="0" applyFont="1" applyBorder="1" applyAlignment="1">
      <alignment horizontal="center" vertical="center"/>
    </xf>
    <xf numFmtId="2" fontId="0" fillId="0" borderId="24" xfId="0" applyNumberFormat="1" applyBorder="1" applyAlignment="1">
      <alignment horizontal="center" vertical="center"/>
    </xf>
    <xf numFmtId="0" fontId="85" fillId="24" borderId="0" xfId="1" applyFont="1" applyFill="1" applyAlignment="1">
      <alignment horizontal="center" vertical="center"/>
    </xf>
    <xf numFmtId="2" fontId="42" fillId="24" borderId="0" xfId="1" applyNumberFormat="1" applyFont="1" applyFill="1" applyAlignment="1">
      <alignment horizontal="center" vertical="center"/>
    </xf>
    <xf numFmtId="3" fontId="85" fillId="24" borderId="0" xfId="1" applyNumberFormat="1" applyFont="1" applyFill="1" applyAlignment="1">
      <alignment horizontal="center" vertical="center"/>
    </xf>
    <xf numFmtId="0" fontId="85" fillId="40" borderId="10" xfId="1" applyFont="1" applyFill="1" applyBorder="1" applyAlignment="1">
      <alignment horizontal="center" vertical="center"/>
    </xf>
    <xf numFmtId="2" fontId="42" fillId="40" borderId="10" xfId="1" applyNumberFormat="1" applyFont="1" applyFill="1" applyBorder="1" applyAlignment="1">
      <alignment horizontal="center" vertical="center"/>
    </xf>
    <xf numFmtId="0" fontId="0" fillId="40" borderId="86" xfId="0" applyFill="1" applyBorder="1" applyAlignment="1">
      <alignment horizontal="center" vertical="center"/>
    </xf>
    <xf numFmtId="0" fontId="85" fillId="40" borderId="24" xfId="1" applyFont="1" applyFill="1" applyBorder="1" applyAlignment="1">
      <alignment horizontal="center" vertical="center"/>
    </xf>
    <xf numFmtId="2" fontId="42" fillId="40" borderId="24" xfId="1" applyNumberFormat="1" applyFont="1" applyFill="1" applyBorder="1" applyAlignment="1">
      <alignment horizontal="center" vertical="center"/>
    </xf>
    <xf numFmtId="2" fontId="45" fillId="40" borderId="24" xfId="0" applyNumberFormat="1" applyFont="1" applyFill="1" applyBorder="1" applyAlignment="1">
      <alignment horizontal="center" vertical="center"/>
    </xf>
    <xf numFmtId="0" fontId="0" fillId="40" borderId="24" xfId="0" applyFill="1" applyBorder="1" applyAlignment="1">
      <alignment horizontal="center" vertical="center"/>
    </xf>
    <xf numFmtId="0" fontId="0" fillId="40" borderId="87" xfId="0" applyFill="1" applyBorder="1" applyAlignment="1">
      <alignment horizontal="center" vertical="center"/>
    </xf>
    <xf numFmtId="0" fontId="0" fillId="40" borderId="13" xfId="0" applyFill="1" applyBorder="1" applyAlignment="1">
      <alignment horizontal="center" vertical="center"/>
    </xf>
    <xf numFmtId="4" fontId="54" fillId="28" borderId="67" xfId="0" applyNumberFormat="1" applyFont="1" applyFill="1" applyBorder="1" applyAlignment="1">
      <alignment horizontal="center" vertical="center" wrapText="1"/>
    </xf>
    <xf numFmtId="0" fontId="27" fillId="40" borderId="37" xfId="1" applyFont="1" applyFill="1" applyBorder="1" applyAlignment="1">
      <alignment horizontal="center"/>
    </xf>
    <xf numFmtId="0" fontId="158" fillId="40" borderId="10" xfId="1" applyFont="1" applyFill="1" applyBorder="1" applyAlignment="1">
      <alignment horizontal="center"/>
    </xf>
    <xf numFmtId="2" fontId="42" fillId="40" borderId="10" xfId="0" applyNumberFormat="1" applyFont="1" applyFill="1" applyBorder="1" applyAlignment="1">
      <alignment horizontal="center"/>
    </xf>
    <xf numFmtId="2" fontId="0" fillId="40" borderId="10" xfId="0" applyNumberFormat="1" applyFill="1" applyBorder="1" applyAlignment="1">
      <alignment horizontal="center" vertical="center"/>
    </xf>
    <xf numFmtId="0" fontId="0" fillId="40" borderId="38" xfId="0" applyFill="1" applyBorder="1"/>
    <xf numFmtId="0" fontId="0" fillId="40" borderId="62" xfId="0" applyFill="1" applyBorder="1"/>
    <xf numFmtId="2" fontId="0" fillId="40" borderId="61" xfId="0" applyNumberFormat="1" applyFill="1" applyBorder="1"/>
    <xf numFmtId="0" fontId="0" fillId="40" borderId="24" xfId="0" applyFill="1" applyBorder="1"/>
    <xf numFmtId="0" fontId="0" fillId="40" borderId="41" xfId="0" applyFill="1" applyBorder="1"/>
    <xf numFmtId="0" fontId="0" fillId="40" borderId="60" xfId="0" applyFill="1" applyBorder="1" applyAlignment="1">
      <alignment horizontal="center" vertical="center"/>
    </xf>
    <xf numFmtId="0" fontId="0" fillId="40" borderId="61" xfId="0" applyFill="1" applyBorder="1" applyAlignment="1">
      <alignment horizontal="center" vertical="center"/>
    </xf>
    <xf numFmtId="0" fontId="0" fillId="40" borderId="37" xfId="0" applyFill="1" applyBorder="1" applyAlignment="1">
      <alignment horizontal="center" vertical="center"/>
    </xf>
    <xf numFmtId="0" fontId="0" fillId="40" borderId="51" xfId="0" applyFill="1" applyBorder="1" applyAlignment="1">
      <alignment horizontal="center" vertical="center"/>
    </xf>
    <xf numFmtId="0" fontId="0" fillId="40" borderId="39" xfId="0" applyFill="1" applyBorder="1" applyAlignment="1">
      <alignment horizontal="center" vertical="center"/>
    </xf>
    <xf numFmtId="0" fontId="0" fillId="40" borderId="38" xfId="0" applyFill="1" applyBorder="1" applyAlignment="1">
      <alignment horizontal="center" vertical="center"/>
    </xf>
    <xf numFmtId="0" fontId="0" fillId="40" borderId="40" xfId="0" applyFill="1" applyBorder="1" applyAlignment="1">
      <alignment horizontal="center" vertical="center"/>
    </xf>
    <xf numFmtId="0" fontId="233" fillId="40" borderId="61" xfId="0" applyFont="1" applyFill="1" applyBorder="1"/>
    <xf numFmtId="0" fontId="233" fillId="40" borderId="10" xfId="0" applyFont="1" applyFill="1" applyBorder="1"/>
    <xf numFmtId="0" fontId="233" fillId="40" borderId="24" xfId="0" applyFont="1" applyFill="1" applyBorder="1"/>
    <xf numFmtId="0" fontId="0" fillId="40" borderId="64" xfId="0" applyFill="1" applyBorder="1" applyAlignment="1">
      <alignment horizontal="center" vertical="center"/>
    </xf>
    <xf numFmtId="0" fontId="0" fillId="40" borderId="11" xfId="0" applyFill="1" applyBorder="1" applyAlignment="1">
      <alignment horizontal="center" vertical="center"/>
    </xf>
    <xf numFmtId="2" fontId="234" fillId="40" borderId="24" xfId="0" applyNumberFormat="1" applyFont="1" applyFill="1" applyBorder="1" applyAlignment="1">
      <alignment horizontal="center"/>
    </xf>
    <xf numFmtId="0" fontId="0" fillId="40" borderId="48" xfId="0" applyFill="1" applyBorder="1" applyAlignment="1">
      <alignment horizontal="center" vertical="center"/>
    </xf>
    <xf numFmtId="2" fontId="0" fillId="40" borderId="61" xfId="0" applyNumberFormat="1" applyFill="1" applyBorder="1" applyAlignment="1">
      <alignment horizontal="center" vertical="center"/>
    </xf>
    <xf numFmtId="0" fontId="8" fillId="40" borderId="61" xfId="1" applyFill="1" applyBorder="1" applyAlignment="1">
      <alignment horizontal="center"/>
    </xf>
    <xf numFmtId="2" fontId="234" fillId="40" borderId="61" xfId="0" applyNumberFormat="1" applyFont="1" applyFill="1" applyBorder="1" applyAlignment="1">
      <alignment horizontal="center"/>
    </xf>
    <xf numFmtId="0" fontId="29" fillId="40" borderId="61" xfId="1" applyFont="1" applyFill="1" applyBorder="1" applyAlignment="1">
      <alignment horizontal="center" vertical="center"/>
    </xf>
    <xf numFmtId="0" fontId="8" fillId="40" borderId="13" xfId="1" applyFill="1" applyBorder="1" applyAlignment="1">
      <alignment horizontal="center"/>
    </xf>
    <xf numFmtId="0" fontId="27" fillId="40" borderId="13" xfId="1" applyFont="1" applyFill="1" applyBorder="1" applyAlignment="1">
      <alignment horizontal="center" vertical="center"/>
    </xf>
    <xf numFmtId="0" fontId="29" fillId="40" borderId="13" xfId="1" applyFont="1" applyFill="1" applyBorder="1" applyAlignment="1">
      <alignment horizontal="center" vertical="center"/>
    </xf>
    <xf numFmtId="0" fontId="0" fillId="40" borderId="51" xfId="0" applyFill="1" applyBorder="1"/>
    <xf numFmtId="0" fontId="0" fillId="40" borderId="13" xfId="1" applyFont="1" applyFill="1" applyBorder="1" applyAlignment="1">
      <alignment horizontal="center"/>
    </xf>
    <xf numFmtId="0" fontId="27" fillId="40" borderId="61" xfId="1" applyFont="1" applyFill="1" applyBorder="1" applyAlignment="1">
      <alignment horizontal="center" vertical="center"/>
    </xf>
    <xf numFmtId="0" fontId="0" fillId="40" borderId="10" xfId="1" applyFont="1" applyFill="1" applyBorder="1" applyAlignment="1">
      <alignment horizontal="center"/>
    </xf>
    <xf numFmtId="0" fontId="27" fillId="40" borderId="10" xfId="1" applyFont="1" applyFill="1" applyBorder="1" applyAlignment="1">
      <alignment horizontal="center" vertical="center"/>
    </xf>
    <xf numFmtId="1" fontId="0" fillId="0" borderId="10" xfId="283" applyNumberFormat="1" applyFont="1" applyFill="1" applyBorder="1" applyAlignment="1" applyProtection="1">
      <alignment horizontal="center" vertical="center"/>
    </xf>
    <xf numFmtId="0" fontId="159" fillId="40" borderId="39" xfId="1" applyFont="1" applyFill="1" applyBorder="1" applyAlignment="1">
      <alignment horizontal="center"/>
    </xf>
    <xf numFmtId="0" fontId="159" fillId="40" borderId="38" xfId="0" applyFont="1" applyFill="1" applyBorder="1" applyAlignment="1">
      <alignment horizontal="center"/>
    </xf>
    <xf numFmtId="0" fontId="159" fillId="40" borderId="39" xfId="0" applyFont="1" applyFill="1" applyBorder="1" applyAlignment="1">
      <alignment horizontal="center"/>
    </xf>
    <xf numFmtId="0" fontId="0" fillId="0" borderId="48" xfId="0" applyBorder="1"/>
    <xf numFmtId="4" fontId="53" fillId="28" borderId="43" xfId="0" applyNumberFormat="1" applyFont="1" applyFill="1" applyBorder="1" applyAlignment="1">
      <alignment horizontal="center" vertical="center" wrapText="1"/>
    </xf>
    <xf numFmtId="1" fontId="44" fillId="24" borderId="13" xfId="1" applyNumberFormat="1" applyFont="1" applyFill="1" applyBorder="1" applyAlignment="1">
      <alignment horizontal="center"/>
    </xf>
    <xf numFmtId="0" fontId="29" fillId="24" borderId="29" xfId="1" applyFont="1" applyFill="1" applyBorder="1" applyAlignment="1">
      <alignment horizontal="center" vertical="center"/>
    </xf>
    <xf numFmtId="0" fontId="44" fillId="24" borderId="47" xfId="1" applyFont="1" applyFill="1" applyBorder="1" applyAlignment="1">
      <alignment horizontal="center" vertical="center" wrapText="1"/>
    </xf>
    <xf numFmtId="0" fontId="34" fillId="0" borderId="51" xfId="0" applyFont="1" applyBorder="1" applyAlignment="1">
      <alignment horizontal="center"/>
    </xf>
    <xf numFmtId="0" fontId="34" fillId="0" borderId="55" xfId="0" applyFont="1" applyBorder="1" applyAlignment="1">
      <alignment horizontal="center"/>
    </xf>
    <xf numFmtId="1" fontId="44" fillId="0" borderId="13" xfId="1" applyNumberFormat="1" applyFont="1" applyBorder="1" applyAlignment="1">
      <alignment horizontal="center" vertical="center"/>
    </xf>
    <xf numFmtId="0" fontId="27" fillId="40" borderId="65" xfId="1" applyFont="1" applyFill="1" applyBorder="1" applyAlignment="1">
      <alignment horizontal="center" vertical="center"/>
    </xf>
    <xf numFmtId="0" fontId="34" fillId="0" borderId="51" xfId="0" applyFont="1" applyBorder="1"/>
    <xf numFmtId="0" fontId="34" fillId="0" borderId="48" xfId="0" applyFont="1" applyBorder="1"/>
    <xf numFmtId="0" fontId="27" fillId="40" borderId="74" xfId="1" applyFont="1" applyFill="1" applyBorder="1" applyAlignment="1">
      <alignment horizontal="center" vertical="center"/>
    </xf>
    <xf numFmtId="1" fontId="44" fillId="24" borderId="83" xfId="1" applyNumberFormat="1" applyFont="1" applyFill="1" applyBorder="1" applyAlignment="1">
      <alignment horizontal="center"/>
    </xf>
    <xf numFmtId="1" fontId="44" fillId="24" borderId="47" xfId="1" applyNumberFormat="1" applyFont="1" applyFill="1" applyBorder="1" applyAlignment="1">
      <alignment horizontal="center"/>
    </xf>
    <xf numFmtId="0" fontId="0" fillId="0" borderId="37" xfId="0" applyBorder="1" applyAlignment="1">
      <alignment vertical="center"/>
    </xf>
    <xf numFmtId="0" fontId="29" fillId="0" borderId="10" xfId="1" applyFont="1" applyBorder="1" applyAlignment="1">
      <alignment horizontal="center" wrapText="1"/>
    </xf>
    <xf numFmtId="0" fontId="27" fillId="0" borderId="0" xfId="1" applyFont="1" applyAlignment="1">
      <alignment vertical="center"/>
    </xf>
    <xf numFmtId="0" fontId="29" fillId="0" borderId="0" xfId="1" applyFont="1" applyAlignment="1">
      <alignment horizontal="center" wrapText="1"/>
    </xf>
    <xf numFmtId="0" fontId="34" fillId="0" borderId="0" xfId="0" applyFont="1"/>
    <xf numFmtId="0" fontId="0" fillId="0" borderId="82" xfId="0" applyBorder="1" applyAlignment="1">
      <alignment horizontal="center" vertical="center"/>
    </xf>
    <xf numFmtId="0" fontId="27" fillId="40" borderId="39" xfId="1" applyFont="1" applyFill="1" applyBorder="1" applyAlignment="1">
      <alignment vertical="center"/>
    </xf>
    <xf numFmtId="0" fontId="27" fillId="0" borderId="64" xfId="1" applyFont="1" applyBorder="1" applyAlignment="1">
      <alignment horizontal="center" vertical="center"/>
    </xf>
    <xf numFmtId="0" fontId="27" fillId="0" borderId="65" xfId="1" applyFont="1" applyBorder="1" applyAlignment="1">
      <alignment horizontal="center" vertical="center"/>
    </xf>
    <xf numFmtId="0" fontId="0" fillId="0" borderId="51" xfId="0" applyBorder="1"/>
    <xf numFmtId="0" fontId="27" fillId="24" borderId="13" xfId="1" applyFont="1" applyFill="1" applyBorder="1" applyAlignment="1">
      <alignment horizontal="center"/>
    </xf>
    <xf numFmtId="0" fontId="27" fillId="24" borderId="11" xfId="1" applyFont="1" applyFill="1" applyBorder="1" applyAlignment="1">
      <alignment horizontal="center"/>
    </xf>
    <xf numFmtId="0" fontId="27" fillId="40" borderId="60" xfId="1" applyFont="1" applyFill="1" applyBorder="1"/>
    <xf numFmtId="0" fontId="35" fillId="40" borderId="61" xfId="1" applyFont="1" applyFill="1" applyBorder="1"/>
    <xf numFmtId="0" fontId="0" fillId="0" borderId="61" xfId="1" applyFont="1" applyBorder="1" applyAlignment="1">
      <alignment horizontal="center" vertical="center"/>
    </xf>
    <xf numFmtId="0" fontId="34" fillId="0" borderId="61" xfId="1" applyFont="1" applyBorder="1" applyAlignment="1">
      <alignment horizontal="center"/>
    </xf>
    <xf numFmtId="2" fontId="34" fillId="0" borderId="61" xfId="0" applyNumberFormat="1" applyFont="1" applyBorder="1"/>
    <xf numFmtId="0" fontId="27" fillId="40" borderId="39" xfId="1" applyFont="1" applyFill="1" applyBorder="1"/>
    <xf numFmtId="0" fontId="27" fillId="40" borderId="40" xfId="1" applyFont="1" applyFill="1" applyBorder="1"/>
    <xf numFmtId="0" fontId="34" fillId="0" borderId="24" xfId="1" applyFont="1" applyBorder="1" applyAlignment="1">
      <alignment horizontal="center"/>
    </xf>
    <xf numFmtId="2" fontId="34" fillId="0" borderId="24" xfId="0" applyNumberFormat="1" applyFont="1" applyBorder="1"/>
    <xf numFmtId="0" fontId="27" fillId="0" borderId="26" xfId="1" applyFont="1" applyBorder="1" applyAlignment="1">
      <alignment horizontal="center"/>
    </xf>
    <xf numFmtId="0" fontId="27" fillId="24" borderId="61" xfId="1" applyFont="1" applyFill="1" applyBorder="1" applyAlignment="1">
      <alignment horizontal="center"/>
    </xf>
    <xf numFmtId="0" fontId="27" fillId="40" borderId="61" xfId="1" applyFont="1" applyFill="1" applyBorder="1" applyAlignment="1">
      <alignment horizontal="center"/>
    </xf>
    <xf numFmtId="0" fontId="27" fillId="0" borderId="40" xfId="1" applyFont="1" applyBorder="1"/>
    <xf numFmtId="0" fontId="27" fillId="0" borderId="24" xfId="1" applyFont="1" applyBorder="1"/>
    <xf numFmtId="0" fontId="0" fillId="0" borderId="24" xfId="1" applyFont="1" applyBorder="1" applyAlignment="1">
      <alignment horizontal="center" vertical="center"/>
    </xf>
    <xf numFmtId="3" fontId="34" fillId="0" borderId="24" xfId="1" applyNumberFormat="1" applyFont="1" applyBorder="1" applyAlignment="1">
      <alignment horizontal="center"/>
    </xf>
    <xf numFmtId="0" fontId="71" fillId="24" borderId="0" xfId="1" applyFont="1" applyFill="1"/>
    <xf numFmtId="0" fontId="71" fillId="24" borderId="32" xfId="1" applyFont="1" applyFill="1" applyBorder="1"/>
    <xf numFmtId="0" fontId="71" fillId="24" borderId="28" xfId="1" applyFont="1" applyFill="1" applyBorder="1"/>
    <xf numFmtId="0" fontId="71" fillId="24" borderId="30" xfId="1" applyFont="1" applyFill="1" applyBorder="1"/>
    <xf numFmtId="0" fontId="71" fillId="24" borderId="35" xfId="1" applyFont="1" applyFill="1" applyBorder="1"/>
    <xf numFmtId="0" fontId="27" fillId="0" borderId="60" xfId="1" applyFont="1" applyBorder="1"/>
    <xf numFmtId="0" fontId="27" fillId="0" borderId="61" xfId="1" applyFont="1" applyBorder="1"/>
    <xf numFmtId="0" fontId="63" fillId="24" borderId="33" xfId="1" applyFont="1" applyFill="1" applyBorder="1"/>
    <xf numFmtId="0" fontId="63" fillId="24" borderId="29" xfId="1" applyFont="1" applyFill="1" applyBorder="1"/>
    <xf numFmtId="2" fontId="52" fillId="24" borderId="28" xfId="0" applyNumberFormat="1" applyFont="1" applyFill="1" applyBorder="1"/>
    <xf numFmtId="0" fontId="37" fillId="0" borderId="28" xfId="0" applyFont="1" applyBorder="1"/>
    <xf numFmtId="0" fontId="87" fillId="24" borderId="33" xfId="1" applyFont="1" applyFill="1" applyBorder="1"/>
    <xf numFmtId="0" fontId="37" fillId="24" borderId="34" xfId="0" applyFont="1" applyFill="1" applyBorder="1"/>
    <xf numFmtId="0" fontId="63" fillId="24" borderId="0" xfId="1" applyFont="1" applyFill="1"/>
    <xf numFmtId="2" fontId="52" fillId="24" borderId="80" xfId="0" applyNumberFormat="1" applyFont="1" applyFill="1" applyBorder="1"/>
    <xf numFmtId="0" fontId="37" fillId="0" borderId="19" xfId="0" applyFont="1" applyBorder="1"/>
    <xf numFmtId="0" fontId="37" fillId="0" borderId="27" xfId="0" applyFont="1" applyBorder="1"/>
    <xf numFmtId="0" fontId="258" fillId="0" borderId="10" xfId="1" applyFont="1" applyBorder="1" applyAlignment="1">
      <alignment horizontal="center"/>
    </xf>
    <xf numFmtId="0" fontId="258" fillId="0" borderId="61" xfId="1" applyFont="1" applyBorder="1" applyAlignment="1">
      <alignment horizontal="center"/>
    </xf>
    <xf numFmtId="2" fontId="259" fillId="0" borderId="0" xfId="1" applyNumberFormat="1" applyFont="1" applyAlignment="1">
      <alignment horizontal="center"/>
    </xf>
    <xf numFmtId="0" fontId="258" fillId="0" borderId="24" xfId="1" applyFont="1" applyBorder="1" applyAlignment="1">
      <alignment horizontal="center"/>
    </xf>
    <xf numFmtId="2" fontId="259" fillId="0" borderId="10" xfId="1" applyNumberFormat="1" applyFont="1" applyBorder="1" applyAlignment="1">
      <alignment horizontal="center"/>
    </xf>
    <xf numFmtId="2" fontId="259" fillId="0" borderId="61" xfId="1" applyNumberFormat="1" applyFont="1" applyBorder="1" applyAlignment="1">
      <alignment horizontal="center"/>
    </xf>
    <xf numFmtId="2" fontId="259" fillId="0" borderId="24" xfId="1" applyNumberFormat="1" applyFont="1" applyBorder="1" applyAlignment="1">
      <alignment horizontal="center"/>
    </xf>
    <xf numFmtId="0" fontId="27" fillId="40" borderId="56" xfId="0" applyFont="1" applyFill="1" applyBorder="1" applyAlignment="1">
      <alignment horizontal="center"/>
    </xf>
    <xf numFmtId="0" fontId="0" fillId="24" borderId="60" xfId="0" applyFill="1" applyBorder="1" applyAlignment="1">
      <alignment horizontal="left"/>
    </xf>
    <xf numFmtId="0" fontId="0" fillId="24" borderId="61" xfId="0" applyFill="1" applyBorder="1" applyAlignment="1">
      <alignment horizontal="center"/>
    </xf>
    <xf numFmtId="0" fontId="0" fillId="0" borderId="39" xfId="0" applyBorder="1"/>
    <xf numFmtId="0" fontId="0" fillId="0" borderId="40" xfId="0" applyBorder="1"/>
    <xf numFmtId="0" fontId="0" fillId="24" borderId="91" xfId="0" applyFill="1" applyBorder="1" applyAlignment="1">
      <alignment horizontal="center"/>
    </xf>
    <xf numFmtId="0" fontId="0" fillId="24" borderId="62" xfId="0" applyFill="1" applyBorder="1"/>
    <xf numFmtId="0" fontId="0" fillId="24" borderId="24" xfId="0" applyFill="1" applyBorder="1" applyAlignment="1">
      <alignment horizontal="center"/>
    </xf>
    <xf numFmtId="0" fontId="0" fillId="24" borderId="92" xfId="0" applyFill="1" applyBorder="1" applyAlignment="1">
      <alignment horizontal="center"/>
    </xf>
    <xf numFmtId="0" fontId="8" fillId="40" borderId="56" xfId="1" applyFill="1" applyBorder="1" applyAlignment="1">
      <alignment horizontal="center"/>
    </xf>
    <xf numFmtId="0" fontId="0" fillId="40" borderId="56" xfId="0" applyFill="1" applyBorder="1" applyAlignment="1">
      <alignment horizontal="center"/>
    </xf>
    <xf numFmtId="49" fontId="0" fillId="40" borderId="65" xfId="0" applyNumberFormat="1" applyFill="1" applyBorder="1" applyAlignment="1">
      <alignment horizontal="center"/>
    </xf>
    <xf numFmtId="0" fontId="27" fillId="40" borderId="56" xfId="1" applyFont="1" applyFill="1" applyBorder="1" applyAlignment="1">
      <alignment horizontal="center"/>
    </xf>
    <xf numFmtId="0" fontId="225" fillId="52" borderId="0" xfId="0" applyFont="1" applyFill="1" applyAlignment="1">
      <alignment horizontal="center"/>
    </xf>
    <xf numFmtId="0" fontId="0" fillId="0" borderId="71" xfId="0" applyBorder="1" applyAlignment="1">
      <alignment horizontal="center"/>
    </xf>
    <xf numFmtId="0" fontId="0" fillId="54" borderId="39" xfId="0" applyFill="1" applyBorder="1" applyAlignment="1">
      <alignment horizontal="center"/>
    </xf>
    <xf numFmtId="0" fontId="0" fillId="54" borderId="60" xfId="0" applyFill="1" applyBorder="1" applyAlignment="1">
      <alignment horizontal="center"/>
    </xf>
    <xf numFmtId="4" fontId="140" fillId="28" borderId="45" xfId="0" applyNumberFormat="1" applyFont="1" applyFill="1" applyBorder="1" applyAlignment="1">
      <alignment horizontal="center" vertical="center" wrapText="1"/>
    </xf>
    <xf numFmtId="4" fontId="139" fillId="0" borderId="45" xfId="0" applyNumberFormat="1" applyFont="1" applyBorder="1" applyAlignment="1">
      <alignment horizontal="center" vertical="center" wrapText="1"/>
    </xf>
    <xf numFmtId="0" fontId="27" fillId="0" borderId="0" xfId="0" applyFont="1"/>
    <xf numFmtId="0" fontId="27" fillId="24" borderId="29" xfId="0" applyFont="1" applyFill="1" applyBorder="1"/>
    <xf numFmtId="0" fontId="27" fillId="24" borderId="0" xfId="0" applyFont="1" applyFill="1"/>
    <xf numFmtId="2" fontId="27" fillId="24" borderId="0" xfId="0" applyNumberFormat="1" applyFont="1" applyFill="1"/>
    <xf numFmtId="2" fontId="27" fillId="24" borderId="30" xfId="0" applyNumberFormat="1" applyFont="1" applyFill="1" applyBorder="1"/>
    <xf numFmtId="10" fontId="27" fillId="0" borderId="67" xfId="1" applyNumberFormat="1" applyFont="1" applyBorder="1" applyAlignment="1">
      <alignment horizontal="center"/>
    </xf>
    <xf numFmtId="2" fontId="27" fillId="0" borderId="61" xfId="1" applyNumberFormat="1" applyFont="1" applyBorder="1" applyAlignment="1">
      <alignment horizontal="center"/>
    </xf>
    <xf numFmtId="2" fontId="27" fillId="0" borderId="61" xfId="0" applyNumberFormat="1" applyFont="1" applyBorder="1" applyAlignment="1">
      <alignment horizontal="center"/>
    </xf>
    <xf numFmtId="2" fontId="27" fillId="0" borderId="10" xfId="0" applyNumberFormat="1" applyFont="1" applyBorder="1" applyAlignment="1">
      <alignment horizontal="center"/>
    </xf>
    <xf numFmtId="2" fontId="27" fillId="0" borderId="24" xfId="1" applyNumberFormat="1" applyFont="1" applyBorder="1" applyAlignment="1">
      <alignment horizontal="center"/>
    </xf>
    <xf numFmtId="2" fontId="27" fillId="0" borderId="24" xfId="0" applyNumberFormat="1" applyFont="1" applyBorder="1" applyAlignment="1">
      <alignment horizontal="center"/>
    </xf>
    <xf numFmtId="2" fontId="27" fillId="0" borderId="0" xfId="0" applyNumberFormat="1" applyFont="1" applyAlignment="1">
      <alignment horizontal="center"/>
    </xf>
    <xf numFmtId="2" fontId="27" fillId="0" borderId="0" xfId="0" applyNumberFormat="1" applyFont="1"/>
    <xf numFmtId="0" fontId="27" fillId="0" borderId="61" xfId="1" applyFont="1" applyBorder="1" applyAlignment="1">
      <alignment horizontal="center"/>
    </xf>
    <xf numFmtId="2" fontId="63" fillId="24" borderId="0" xfId="0" applyNumberFormat="1" applyFont="1" applyFill="1"/>
    <xf numFmtId="10" fontId="27" fillId="0" borderId="44" xfId="1" applyNumberFormat="1" applyFont="1" applyBorder="1" applyAlignment="1">
      <alignment horizontal="center"/>
    </xf>
    <xf numFmtId="2" fontId="48" fillId="24" borderId="0" xfId="0" applyNumberFormat="1" applyFont="1" applyFill="1"/>
    <xf numFmtId="2" fontId="27" fillId="0" borderId="29" xfId="0" applyNumberFormat="1" applyFont="1" applyBorder="1"/>
    <xf numFmtId="2" fontId="27" fillId="0" borderId="0" xfId="1" applyNumberFormat="1" applyFont="1" applyAlignment="1">
      <alignment horizontal="center"/>
    </xf>
    <xf numFmtId="3" fontId="27" fillId="0" borderId="61" xfId="0" applyNumberFormat="1" applyFont="1" applyBorder="1" applyAlignment="1">
      <alignment horizontal="center"/>
    </xf>
    <xf numFmtId="2" fontId="27" fillId="0" borderId="56" xfId="1" applyNumberFormat="1" applyFont="1" applyBorder="1" applyAlignment="1">
      <alignment horizontal="center"/>
    </xf>
    <xf numFmtId="2" fontId="27" fillId="0" borderId="56" xfId="0" applyNumberFormat="1" applyFont="1" applyBorder="1" applyAlignment="1">
      <alignment horizontal="center"/>
    </xf>
    <xf numFmtId="2" fontId="48" fillId="24" borderId="29" xfId="0" applyNumberFormat="1" applyFont="1" applyFill="1" applyBorder="1"/>
    <xf numFmtId="0" fontId="27" fillId="0" borderId="88" xfId="0" applyFont="1" applyBorder="1" applyAlignment="1">
      <alignment horizontal="center"/>
    </xf>
    <xf numFmtId="2" fontId="27" fillId="0" borderId="82" xfId="1" applyNumberFormat="1" applyFont="1" applyBorder="1" applyAlignment="1">
      <alignment horizontal="center"/>
    </xf>
    <xf numFmtId="0" fontId="27" fillId="0" borderId="15" xfId="0" applyFont="1" applyBorder="1" applyAlignment="1">
      <alignment horizontal="center"/>
    </xf>
    <xf numFmtId="2" fontId="27" fillId="0" borderId="14" xfId="1" applyNumberFormat="1" applyFont="1" applyBorder="1" applyAlignment="1">
      <alignment horizontal="center"/>
    </xf>
    <xf numFmtId="0" fontId="27" fillId="0" borderId="25" xfId="0" applyFont="1" applyBorder="1" applyAlignment="1">
      <alignment horizontal="center"/>
    </xf>
    <xf numFmtId="2" fontId="27" fillId="0" borderId="26" xfId="1" applyNumberFormat="1" applyFont="1" applyBorder="1" applyAlignment="1">
      <alignment horizontal="center"/>
    </xf>
    <xf numFmtId="2" fontId="27" fillId="40" borderId="61" xfId="1" applyNumberFormat="1" applyFont="1" applyFill="1" applyBorder="1" applyAlignment="1">
      <alignment horizontal="center"/>
    </xf>
    <xf numFmtId="2" fontId="27" fillId="40" borderId="61" xfId="0" applyNumberFormat="1" applyFont="1" applyFill="1" applyBorder="1" applyAlignment="1">
      <alignment horizontal="center"/>
    </xf>
    <xf numFmtId="2" fontId="27" fillId="40" borderId="10" xfId="1" applyNumberFormat="1" applyFont="1" applyFill="1" applyBorder="1" applyAlignment="1">
      <alignment horizontal="center"/>
    </xf>
    <xf numFmtId="2" fontId="27" fillId="40" borderId="10" xfId="0" applyNumberFormat="1" applyFont="1" applyFill="1" applyBorder="1" applyAlignment="1">
      <alignment horizontal="center"/>
    </xf>
    <xf numFmtId="49" fontId="27" fillId="40" borderId="60" xfId="0" applyNumberFormat="1" applyFont="1" applyFill="1" applyBorder="1" applyAlignment="1">
      <alignment horizontal="center"/>
    </xf>
    <xf numFmtId="2" fontId="27" fillId="40" borderId="56" xfId="1" applyNumberFormat="1" applyFont="1" applyFill="1" applyBorder="1" applyAlignment="1">
      <alignment horizontal="center"/>
    </xf>
    <xf numFmtId="2" fontId="27" fillId="40" borderId="56" xfId="0" applyNumberFormat="1" applyFont="1" applyFill="1" applyBorder="1" applyAlignment="1">
      <alignment horizontal="center"/>
    </xf>
    <xf numFmtId="2" fontId="27" fillId="40" borderId="24" xfId="1" applyNumberFormat="1" applyFont="1" applyFill="1" applyBorder="1" applyAlignment="1">
      <alignment horizontal="center"/>
    </xf>
    <xf numFmtId="2" fontId="27" fillId="40" borderId="24" xfId="0" applyNumberFormat="1" applyFont="1" applyFill="1" applyBorder="1" applyAlignment="1">
      <alignment horizontal="center"/>
    </xf>
    <xf numFmtId="0" fontId="27" fillId="40" borderId="47" xfId="1" applyFont="1" applyFill="1" applyBorder="1" applyAlignment="1">
      <alignment horizontal="center"/>
    </xf>
    <xf numFmtId="0" fontId="27" fillId="40" borderId="47" xfId="0" applyFont="1" applyFill="1" applyBorder="1" applyAlignment="1">
      <alignment horizontal="center"/>
    </xf>
    <xf numFmtId="2" fontId="27" fillId="40" borderId="47" xfId="1" applyNumberFormat="1" applyFont="1" applyFill="1" applyBorder="1" applyAlignment="1">
      <alignment horizontal="center"/>
    </xf>
    <xf numFmtId="2" fontId="27" fillId="40" borderId="47" xfId="0" applyNumberFormat="1" applyFont="1" applyFill="1" applyBorder="1" applyAlignment="1">
      <alignment horizontal="center"/>
    </xf>
    <xf numFmtId="0" fontId="42" fillId="0" borderId="10" xfId="4" applyFont="1" applyBorder="1" applyAlignment="1">
      <alignment horizontal="center"/>
    </xf>
    <xf numFmtId="0" fontId="42" fillId="0" borderId="24" xfId="4" applyFont="1" applyBorder="1" applyAlignment="1">
      <alignment horizontal="center"/>
    </xf>
    <xf numFmtId="0" fontId="42" fillId="0" borderId="0" xfId="4" applyFont="1" applyAlignment="1">
      <alignment horizontal="center"/>
    </xf>
    <xf numFmtId="2" fontId="27" fillId="40" borderId="13" xfId="1" applyNumberFormat="1" applyFont="1" applyFill="1" applyBorder="1" applyAlignment="1">
      <alignment horizontal="center"/>
    </xf>
    <xf numFmtId="0" fontId="69" fillId="24" borderId="29" xfId="1" applyFont="1" applyFill="1" applyBorder="1"/>
    <xf numFmtId="0" fontId="69" fillId="24" borderId="0" xfId="1" applyFont="1" applyFill="1"/>
    <xf numFmtId="0" fontId="35" fillId="0" borderId="56" xfId="0" applyFont="1" applyBorder="1" applyAlignment="1">
      <alignment horizontal="center"/>
    </xf>
    <xf numFmtId="0" fontId="35" fillId="0" borderId="0" xfId="0" applyFont="1" applyAlignment="1">
      <alignment horizontal="center"/>
    </xf>
    <xf numFmtId="0" fontId="27" fillId="24" borderId="56" xfId="0" applyFont="1" applyFill="1" applyBorder="1" applyAlignment="1">
      <alignment horizontal="center"/>
    </xf>
    <xf numFmtId="0" fontId="27" fillId="24" borderId="61" xfId="0" applyFont="1" applyFill="1" applyBorder="1" applyAlignment="1">
      <alignment horizontal="center"/>
    </xf>
    <xf numFmtId="0" fontId="27" fillId="24" borderId="10" xfId="0" applyFont="1" applyFill="1" applyBorder="1" applyAlignment="1">
      <alignment horizontal="center"/>
    </xf>
    <xf numFmtId="0" fontId="27" fillId="24" borderId="24" xfId="0" applyFont="1" applyFill="1" applyBorder="1" applyAlignment="1">
      <alignment horizontal="center"/>
    </xf>
    <xf numFmtId="0" fontId="69" fillId="24" borderId="33" xfId="1" applyFont="1" applyFill="1" applyBorder="1"/>
    <xf numFmtId="0" fontId="29" fillId="0" borderId="60" xfId="1" applyFont="1" applyBorder="1" applyAlignment="1">
      <alignment horizontal="center"/>
    </xf>
    <xf numFmtId="2" fontId="29" fillId="0" borderId="61" xfId="0" applyNumberFormat="1" applyFont="1" applyBorder="1" applyAlignment="1">
      <alignment horizontal="center"/>
    </xf>
    <xf numFmtId="0" fontId="29" fillId="0" borderId="62" xfId="0" applyFont="1" applyBorder="1" applyAlignment="1">
      <alignment horizontal="center"/>
    </xf>
    <xf numFmtId="2" fontId="29" fillId="0" borderId="10" xfId="0" applyNumberFormat="1" applyFont="1" applyBorder="1" applyAlignment="1">
      <alignment horizontal="center"/>
    </xf>
    <xf numFmtId="0" fontId="29" fillId="0" borderId="38" xfId="0" applyFont="1" applyBorder="1" applyAlignment="1">
      <alignment horizontal="center"/>
    </xf>
    <xf numFmtId="0" fontId="29" fillId="40" borderId="10" xfId="0" applyFont="1" applyFill="1" applyBorder="1" applyAlignment="1">
      <alignment horizontal="center"/>
    </xf>
    <xf numFmtId="0" fontId="29" fillId="40" borderId="39" xfId="1" applyFont="1" applyFill="1" applyBorder="1" applyAlignment="1">
      <alignment horizontal="center"/>
    </xf>
    <xf numFmtId="0" fontId="29" fillId="40" borderId="40" xfId="1" applyFont="1" applyFill="1" applyBorder="1" applyAlignment="1">
      <alignment horizontal="center"/>
    </xf>
    <xf numFmtId="0" fontId="29" fillId="40" borderId="24" xfId="1" applyFont="1" applyFill="1" applyBorder="1" applyAlignment="1">
      <alignment horizontal="center"/>
    </xf>
    <xf numFmtId="2" fontId="29" fillId="0" borderId="24" xfId="0" applyNumberFormat="1" applyFont="1" applyBorder="1" applyAlignment="1">
      <alignment horizontal="center"/>
    </xf>
    <xf numFmtId="0" fontId="29" fillId="0" borderId="41" xfId="0" applyFont="1" applyBorder="1" applyAlignment="1">
      <alignment horizontal="center"/>
    </xf>
    <xf numFmtId="0" fontId="29" fillId="0" borderId="0" xfId="1" applyFont="1"/>
    <xf numFmtId="2" fontId="29" fillId="0" borderId="0" xfId="0" applyNumberFormat="1" applyFont="1"/>
    <xf numFmtId="0" fontId="29" fillId="24" borderId="60" xfId="1" applyFont="1" applyFill="1" applyBorder="1" applyAlignment="1">
      <alignment horizontal="center"/>
    </xf>
    <xf numFmtId="0" fontId="29" fillId="24" borderId="61" xfId="1" applyFont="1" applyFill="1" applyBorder="1" applyAlignment="1">
      <alignment horizontal="center"/>
    </xf>
    <xf numFmtId="0" fontId="29" fillId="24" borderId="62" xfId="0" applyFont="1" applyFill="1" applyBorder="1" applyAlignment="1">
      <alignment horizontal="center"/>
    </xf>
    <xf numFmtId="0" fontId="29" fillId="24" borderId="39" xfId="1" applyFont="1" applyFill="1" applyBorder="1" applyAlignment="1">
      <alignment horizontal="center"/>
    </xf>
    <xf numFmtId="0" fontId="29" fillId="24" borderId="10" xfId="1" applyFont="1" applyFill="1" applyBorder="1" applyAlignment="1">
      <alignment horizontal="center"/>
    </xf>
    <xf numFmtId="0" fontId="29" fillId="24" borderId="38" xfId="0" applyFont="1" applyFill="1" applyBorder="1" applyAlignment="1">
      <alignment horizontal="center"/>
    </xf>
    <xf numFmtId="0" fontId="29" fillId="24" borderId="24" xfId="1" applyFont="1" applyFill="1" applyBorder="1" applyAlignment="1">
      <alignment horizontal="center"/>
    </xf>
    <xf numFmtId="0" fontId="29" fillId="24" borderId="41" xfId="0" applyFont="1" applyFill="1" applyBorder="1" applyAlignment="1">
      <alignment horizontal="center"/>
    </xf>
    <xf numFmtId="2" fontId="29" fillId="0" borderId="0" xfId="0" applyNumberFormat="1" applyFont="1" applyAlignment="1">
      <alignment horizontal="center"/>
    </xf>
    <xf numFmtId="0" fontId="29" fillId="0" borderId="40" xfId="1" applyFont="1" applyBorder="1" applyAlignment="1">
      <alignment horizontal="center"/>
    </xf>
    <xf numFmtId="2" fontId="29" fillId="0" borderId="22" xfId="0" applyNumberFormat="1" applyFont="1" applyBorder="1" applyAlignment="1">
      <alignment horizontal="center"/>
    </xf>
    <xf numFmtId="2" fontId="29" fillId="0" borderId="13" xfId="0" applyNumberFormat="1" applyFont="1" applyBorder="1" applyAlignment="1">
      <alignment horizontal="center"/>
    </xf>
    <xf numFmtId="0" fontId="29" fillId="0" borderId="0" xfId="0" applyFont="1" applyAlignment="1">
      <alignment horizontal="center"/>
    </xf>
    <xf numFmtId="0" fontId="29" fillId="0" borderId="56" xfId="1" applyFont="1" applyBorder="1" applyAlignment="1">
      <alignment horizontal="center"/>
    </xf>
    <xf numFmtId="2" fontId="29" fillId="0" borderId="73" xfId="0" applyNumberFormat="1" applyFont="1" applyBorder="1" applyAlignment="1">
      <alignment horizontal="center"/>
    </xf>
    <xf numFmtId="2" fontId="29" fillId="0" borderId="56" xfId="0" applyNumberFormat="1" applyFont="1" applyBorder="1" applyAlignment="1">
      <alignment horizontal="center"/>
    </xf>
    <xf numFmtId="0" fontId="29" fillId="24" borderId="49" xfId="1" applyFont="1" applyFill="1" applyBorder="1" applyAlignment="1">
      <alignment horizontal="center"/>
    </xf>
    <xf numFmtId="0" fontId="29" fillId="24" borderId="50" xfId="1" applyFont="1" applyFill="1" applyBorder="1" applyAlignment="1">
      <alignment horizontal="center"/>
    </xf>
    <xf numFmtId="0" fontId="29" fillId="24" borderId="48" xfId="1" applyFont="1" applyFill="1" applyBorder="1" applyAlignment="1">
      <alignment horizontal="center"/>
    </xf>
    <xf numFmtId="0" fontId="27" fillId="0" borderId="13" xfId="1" applyFont="1" applyBorder="1" applyAlignment="1">
      <alignment horizontal="center"/>
    </xf>
    <xf numFmtId="0" fontId="27" fillId="0" borderId="51" xfId="0" applyFont="1" applyBorder="1" applyAlignment="1">
      <alignment horizontal="center"/>
    </xf>
    <xf numFmtId="2" fontId="29" fillId="0" borderId="47" xfId="0" applyNumberFormat="1" applyFont="1" applyBorder="1" applyAlignment="1">
      <alignment horizontal="center"/>
    </xf>
    <xf numFmtId="0" fontId="29" fillId="24" borderId="41" xfId="1" applyFont="1" applyFill="1" applyBorder="1" applyAlignment="1">
      <alignment horizontal="center"/>
    </xf>
    <xf numFmtId="2" fontId="29" fillId="0" borderId="15" xfId="0" applyNumberFormat="1" applyFont="1" applyBorder="1" applyAlignment="1">
      <alignment horizontal="center"/>
    </xf>
    <xf numFmtId="2" fontId="29" fillId="0" borderId="66" xfId="0" applyNumberFormat="1" applyFont="1" applyBorder="1" applyAlignment="1">
      <alignment horizontal="center"/>
    </xf>
    <xf numFmtId="0" fontId="27" fillId="0" borderId="88" xfId="1" applyFont="1" applyBorder="1" applyAlignment="1">
      <alignment horizontal="center"/>
    </xf>
    <xf numFmtId="2" fontId="29" fillId="0" borderId="53" xfId="0" applyNumberFormat="1" applyFont="1" applyBorder="1" applyAlignment="1">
      <alignment horizontal="center"/>
    </xf>
    <xf numFmtId="0" fontId="27" fillId="0" borderId="11" xfId="1" applyFont="1" applyBorder="1" applyAlignment="1">
      <alignment horizontal="center"/>
    </xf>
    <xf numFmtId="2" fontId="29" fillId="0" borderId="25" xfId="0" applyNumberFormat="1" applyFont="1" applyBorder="1" applyAlignment="1">
      <alignment horizontal="center"/>
    </xf>
    <xf numFmtId="2" fontId="29" fillId="0" borderId="18" xfId="0" applyNumberFormat="1" applyFont="1" applyBorder="1" applyAlignment="1">
      <alignment horizontal="center"/>
    </xf>
    <xf numFmtId="2" fontId="29" fillId="0" borderId="11" xfId="0" applyNumberFormat="1" applyFont="1" applyBorder="1" applyAlignment="1">
      <alignment horizontal="center"/>
    </xf>
    <xf numFmtId="0" fontId="29" fillId="24" borderId="33" xfId="1" applyFont="1" applyFill="1" applyBorder="1" applyAlignment="1">
      <alignment horizontal="center"/>
    </xf>
    <xf numFmtId="0" fontId="29" fillId="24" borderId="28" xfId="1" applyFont="1" applyFill="1" applyBorder="1" applyAlignment="1">
      <alignment horizontal="center"/>
    </xf>
    <xf numFmtId="0" fontId="29" fillId="24" borderId="72" xfId="1" applyFont="1" applyFill="1" applyBorder="1" applyAlignment="1">
      <alignment horizontal="center"/>
    </xf>
    <xf numFmtId="0" fontId="29" fillId="24" borderId="59" xfId="1" applyFont="1" applyFill="1" applyBorder="1" applyAlignment="1">
      <alignment horizontal="center"/>
    </xf>
    <xf numFmtId="0" fontId="29" fillId="24" borderId="57" xfId="1" applyFont="1" applyFill="1" applyBorder="1" applyAlignment="1">
      <alignment horizontal="center"/>
    </xf>
    <xf numFmtId="2" fontId="29" fillId="0" borderId="88" xfId="0" applyNumberFormat="1" applyFont="1" applyBorder="1" applyAlignment="1">
      <alignment horizontal="center"/>
    </xf>
    <xf numFmtId="0" fontId="29" fillId="24" borderId="52" xfId="1" applyFont="1" applyFill="1" applyBorder="1" applyAlignment="1">
      <alignment horizontal="center"/>
    </xf>
    <xf numFmtId="0" fontId="29" fillId="24" borderId="54" xfId="1" applyFont="1" applyFill="1" applyBorder="1" applyAlignment="1">
      <alignment horizontal="center"/>
    </xf>
    <xf numFmtId="0" fontId="27" fillId="0" borderId="61" xfId="1" applyFont="1" applyBorder="1" applyAlignment="1">
      <alignment horizontal="center" vertical="center"/>
    </xf>
    <xf numFmtId="0" fontId="27" fillId="0" borderId="83" xfId="1" applyFont="1" applyBorder="1" applyAlignment="1">
      <alignment horizontal="center" vertical="center"/>
    </xf>
    <xf numFmtId="0" fontId="8" fillId="0" borderId="62" xfId="0" applyFont="1" applyBorder="1" applyAlignment="1">
      <alignment horizontal="center"/>
    </xf>
    <xf numFmtId="0" fontId="8" fillId="0" borderId="38" xfId="0" applyFont="1" applyBorder="1" applyAlignment="1">
      <alignment horizontal="center"/>
    </xf>
    <xf numFmtId="0" fontId="8" fillId="0" borderId="41" xfId="0" applyFont="1" applyBorder="1" applyAlignment="1">
      <alignment horizontal="center"/>
    </xf>
    <xf numFmtId="0" fontId="27" fillId="0" borderId="47" xfId="1" applyFont="1" applyBorder="1" applyAlignment="1">
      <alignment horizontal="center"/>
    </xf>
    <xf numFmtId="0" fontId="71" fillId="24" borderId="33" xfId="1" applyFont="1" applyFill="1" applyBorder="1"/>
    <xf numFmtId="0" fontId="63" fillId="24" borderId="34" xfId="1" applyFont="1" applyFill="1" applyBorder="1"/>
    <xf numFmtId="0" fontId="27" fillId="40" borderId="34" xfId="1" applyFont="1" applyFill="1" applyBorder="1" applyAlignment="1">
      <alignment horizontal="center"/>
    </xf>
    <xf numFmtId="0" fontId="31" fillId="40" borderId="0" xfId="1" applyFont="1" applyFill="1"/>
    <xf numFmtId="0" fontId="71" fillId="24" borderId="34" xfId="1" applyFont="1" applyFill="1" applyBorder="1"/>
    <xf numFmtId="0" fontId="27" fillId="0" borderId="62" xfId="0" applyFont="1" applyBorder="1"/>
    <xf numFmtId="0" fontId="27" fillId="0" borderId="51" xfId="0" applyFont="1" applyBorder="1"/>
    <xf numFmtId="0" fontId="27" fillId="0" borderId="38" xfId="0" applyFont="1" applyBorder="1"/>
    <xf numFmtId="0" fontId="27" fillId="0" borderId="41" xfId="0" applyFont="1" applyBorder="1"/>
    <xf numFmtId="0" fontId="29" fillId="0" borderId="13" xfId="1" applyFont="1" applyBorder="1" applyAlignment="1">
      <alignment horizontal="center"/>
    </xf>
    <xf numFmtId="0" fontId="29" fillId="0" borderId="47" xfId="1" applyFont="1" applyBorder="1" applyAlignment="1">
      <alignment horizontal="center"/>
    </xf>
    <xf numFmtId="0" fontId="29" fillId="0" borderId="0" xfId="0" applyFont="1"/>
    <xf numFmtId="0" fontId="29" fillId="0" borderId="83" xfId="1" applyFont="1" applyBorder="1" applyAlignment="1">
      <alignment horizontal="center"/>
    </xf>
    <xf numFmtId="2" fontId="29" fillId="0" borderId="17" xfId="0" applyNumberFormat="1" applyFont="1" applyBorder="1" applyAlignment="1">
      <alignment horizontal="center"/>
    </xf>
    <xf numFmtId="0" fontId="29" fillId="0" borderId="82" xfId="1" applyFont="1" applyBorder="1" applyAlignment="1">
      <alignment horizontal="center"/>
    </xf>
    <xf numFmtId="0" fontId="29" fillId="0" borderId="63" xfId="1" applyFont="1" applyBorder="1" applyAlignment="1">
      <alignment horizontal="center"/>
    </xf>
    <xf numFmtId="0" fontId="29" fillId="0" borderId="11" xfId="1" applyFont="1" applyBorder="1" applyAlignment="1">
      <alignment horizontal="center"/>
    </xf>
    <xf numFmtId="2" fontId="8" fillId="0" borderId="0" xfId="0" applyNumberFormat="1" applyFont="1"/>
    <xf numFmtId="0" fontId="71" fillId="24" borderId="28" xfId="1" applyFont="1" applyFill="1" applyBorder="1" applyAlignment="1">
      <alignment vertical="top"/>
    </xf>
    <xf numFmtId="0" fontId="71" fillId="24" borderId="32" xfId="1" applyFont="1" applyFill="1" applyBorder="1" applyAlignment="1">
      <alignment vertical="top"/>
    </xf>
    <xf numFmtId="0" fontId="71" fillId="24" borderId="31" xfId="1" applyFont="1" applyFill="1" applyBorder="1" applyAlignment="1">
      <alignment vertical="top"/>
    </xf>
    <xf numFmtId="0" fontId="71" fillId="24" borderId="30" xfId="1" applyFont="1" applyFill="1" applyBorder="1" applyAlignment="1">
      <alignment vertical="top"/>
    </xf>
    <xf numFmtId="0" fontId="71" fillId="24" borderId="35" xfId="1" applyFont="1" applyFill="1" applyBorder="1" applyAlignment="1">
      <alignment vertical="top"/>
    </xf>
    <xf numFmtId="0" fontId="27" fillId="0" borderId="37" xfId="1" applyFont="1" applyBorder="1"/>
    <xf numFmtId="0" fontId="27" fillId="0" borderId="13" xfId="1" applyFont="1" applyBorder="1"/>
    <xf numFmtId="0" fontId="8" fillId="0" borderId="13" xfId="1" applyBorder="1" applyAlignment="1">
      <alignment horizontal="center"/>
    </xf>
    <xf numFmtId="0" fontId="8" fillId="0" borderId="47" xfId="1" applyBorder="1" applyAlignment="1">
      <alignment horizontal="center"/>
    </xf>
    <xf numFmtId="0" fontId="260" fillId="52" borderId="0" xfId="0" applyFont="1" applyFill="1"/>
    <xf numFmtId="2" fontId="261" fillId="52" borderId="0" xfId="0" applyNumberFormat="1" applyFont="1" applyFill="1"/>
    <xf numFmtId="0" fontId="261" fillId="52" borderId="0" xfId="0" applyFont="1" applyFill="1"/>
    <xf numFmtId="2" fontId="260" fillId="52" borderId="0" xfId="0" applyNumberFormat="1" applyFont="1" applyFill="1"/>
    <xf numFmtId="0" fontId="66" fillId="52" borderId="0" xfId="0" applyFont="1" applyFill="1"/>
    <xf numFmtId="0" fontId="262" fillId="0" borderId="0" xfId="1" applyFont="1"/>
    <xf numFmtId="0" fontId="209" fillId="0" borderId="0" xfId="1" applyFont="1"/>
    <xf numFmtId="0" fontId="263" fillId="47" borderId="0" xfId="1" applyFont="1" applyFill="1"/>
    <xf numFmtId="2" fontId="199" fillId="0" borderId="0" xfId="1" applyNumberFormat="1" applyFont="1"/>
    <xf numFmtId="0" fontId="0" fillId="47" borderId="29" xfId="0" applyFill="1" applyBorder="1"/>
    <xf numFmtId="0" fontId="264" fillId="47" borderId="29" xfId="1" applyFont="1" applyFill="1" applyBorder="1"/>
    <xf numFmtId="0" fontId="265" fillId="47" borderId="29" xfId="1" applyFont="1" applyFill="1" applyBorder="1"/>
    <xf numFmtId="2" fontId="265" fillId="47" borderId="29" xfId="1" applyNumberFormat="1" applyFont="1" applyFill="1" applyBorder="1"/>
    <xf numFmtId="0" fontId="0" fillId="47" borderId="28" xfId="0" applyFill="1" applyBorder="1"/>
    <xf numFmtId="0" fontId="198" fillId="47" borderId="0" xfId="1" applyFont="1" applyFill="1"/>
    <xf numFmtId="2" fontId="209" fillId="47" borderId="0" xfId="1" applyNumberFormat="1" applyFont="1" applyFill="1"/>
    <xf numFmtId="2" fontId="209" fillId="47" borderId="0" xfId="0" applyNumberFormat="1" applyFont="1" applyFill="1"/>
    <xf numFmtId="0" fontId="0" fillId="47" borderId="31" xfId="0" applyFill="1" applyBorder="1"/>
    <xf numFmtId="0" fontId="0" fillId="47" borderId="30" xfId="0" applyFill="1" applyBorder="1"/>
    <xf numFmtId="0" fontId="198" fillId="47" borderId="30" xfId="1" applyFont="1" applyFill="1" applyBorder="1"/>
    <xf numFmtId="2" fontId="209" fillId="47" borderId="30" xfId="1" applyNumberFormat="1" applyFont="1" applyFill="1" applyBorder="1"/>
    <xf numFmtId="2" fontId="209" fillId="47" borderId="30" xfId="0" applyNumberFormat="1" applyFont="1" applyFill="1" applyBorder="1"/>
    <xf numFmtId="0" fontId="209" fillId="47" borderId="36" xfId="1" applyFont="1" applyFill="1" applyBorder="1" applyAlignment="1">
      <alignment horizontal="center"/>
    </xf>
    <xf numFmtId="0" fontId="8" fillId="47" borderId="29" xfId="1" applyFill="1" applyBorder="1" applyAlignment="1">
      <alignment horizontal="center"/>
    </xf>
    <xf numFmtId="0" fontId="209" fillId="47" borderId="36" xfId="1" applyFont="1" applyFill="1" applyBorder="1" applyAlignment="1">
      <alignment horizontal="center" vertical="center"/>
    </xf>
    <xf numFmtId="4" fontId="266" fillId="46" borderId="43" xfId="0" applyNumberFormat="1" applyFont="1" applyFill="1" applyBorder="1" applyAlignment="1">
      <alignment horizontal="center" vertical="center" wrapText="1"/>
    </xf>
    <xf numFmtId="0" fontId="209" fillId="47" borderId="45" xfId="1" applyFont="1" applyFill="1" applyBorder="1" applyAlignment="1">
      <alignment horizontal="center"/>
    </xf>
    <xf numFmtId="0" fontId="8" fillId="47" borderId="0" xfId="1" applyFill="1" applyAlignment="1">
      <alignment horizontal="center"/>
    </xf>
    <xf numFmtId="0" fontId="209" fillId="47" borderId="45" xfId="1" applyFont="1" applyFill="1" applyBorder="1" applyAlignment="1">
      <alignment horizontal="center" vertical="center"/>
    </xf>
    <xf numFmtId="0" fontId="263" fillId="47" borderId="45" xfId="1" applyFont="1" applyFill="1" applyBorder="1" applyAlignment="1">
      <alignment horizontal="center" vertical="center"/>
    </xf>
    <xf numFmtId="0" fontId="0" fillId="47" borderId="45" xfId="0" applyFill="1" applyBorder="1"/>
    <xf numFmtId="49" fontId="0" fillId="0" borderId="82" xfId="0" applyNumberFormat="1" applyBorder="1" applyAlignment="1">
      <alignment horizontal="center"/>
    </xf>
    <xf numFmtId="1" fontId="0" fillId="0" borderId="61" xfId="0" applyNumberFormat="1" applyBorder="1" applyAlignment="1">
      <alignment horizontal="center" vertical="center" wrapText="1"/>
    </xf>
    <xf numFmtId="2" fontId="209" fillId="0" borderId="61" xfId="0" applyNumberFormat="1" applyFont="1" applyBorder="1" applyAlignment="1">
      <alignment horizontal="center"/>
    </xf>
    <xf numFmtId="167" fontId="200" fillId="0" borderId="13" xfId="0" applyNumberFormat="1" applyFont="1" applyBorder="1" applyAlignment="1">
      <alignment horizontal="center"/>
    </xf>
    <xf numFmtId="1" fontId="0" fillId="0" borderId="13" xfId="0" applyNumberFormat="1" applyBorder="1" applyAlignment="1">
      <alignment horizontal="center" vertical="center" wrapText="1"/>
    </xf>
    <xf numFmtId="2" fontId="209" fillId="0" borderId="13" xfId="0" applyNumberFormat="1" applyFont="1" applyBorder="1" applyAlignment="1">
      <alignment horizontal="center"/>
    </xf>
    <xf numFmtId="167" fontId="200" fillId="0" borderId="10" xfId="0" applyNumberFormat="1" applyFont="1" applyBorder="1" applyAlignment="1">
      <alignment horizontal="center"/>
    </xf>
    <xf numFmtId="1" fontId="0" fillId="0" borderId="10" xfId="0" applyNumberFormat="1" applyBorder="1" applyAlignment="1">
      <alignment horizontal="center" vertical="center"/>
    </xf>
    <xf numFmtId="2" fontId="209" fillId="0" borderId="24" xfId="0" applyNumberFormat="1" applyFont="1" applyBorder="1" applyAlignment="1">
      <alignment horizontal="center"/>
    </xf>
    <xf numFmtId="0" fontId="200" fillId="0" borderId="0" xfId="1" applyFont="1" applyAlignment="1">
      <alignment horizontal="center"/>
    </xf>
    <xf numFmtId="167" fontId="200" fillId="47" borderId="0" xfId="0" applyNumberFormat="1" applyFont="1" applyFill="1" applyAlignment="1">
      <alignment horizontal="center"/>
    </xf>
    <xf numFmtId="0" fontId="200" fillId="47" borderId="0" xfId="1" applyFont="1" applyFill="1" applyAlignment="1">
      <alignment horizontal="center"/>
    </xf>
    <xf numFmtId="2" fontId="200" fillId="0" borderId="0" xfId="0" applyNumberFormat="1" applyFont="1" applyAlignment="1">
      <alignment horizontal="center"/>
    </xf>
    <xf numFmtId="2" fontId="200" fillId="0" borderId="0" xfId="1" applyNumberFormat="1" applyFont="1" applyAlignment="1">
      <alignment horizontal="center"/>
    </xf>
    <xf numFmtId="0" fontId="209" fillId="0" borderId="0" xfId="0" applyFont="1"/>
    <xf numFmtId="0" fontId="264" fillId="47" borderId="29" xfId="1" applyFont="1" applyFill="1" applyBorder="1" applyAlignment="1">
      <alignment horizontal="center" vertical="center"/>
    </xf>
    <xf numFmtId="0" fontId="268" fillId="47" borderId="0" xfId="1" applyFont="1" applyFill="1" applyAlignment="1">
      <alignment horizontal="center" vertical="center"/>
    </xf>
    <xf numFmtId="0" fontId="198" fillId="47" borderId="0" xfId="1" applyFont="1" applyFill="1" applyAlignment="1">
      <alignment horizontal="center" vertical="center"/>
    </xf>
    <xf numFmtId="0" fontId="198" fillId="47" borderId="30" xfId="1" applyFont="1" applyFill="1" applyBorder="1" applyAlignment="1">
      <alignment horizontal="center" vertical="center"/>
    </xf>
    <xf numFmtId="4" fontId="266" fillId="46" borderId="46" xfId="0" applyNumberFormat="1" applyFont="1" applyFill="1" applyBorder="1" applyAlignment="1">
      <alignment horizontal="center" vertical="center" wrapText="1"/>
    </xf>
    <xf numFmtId="0" fontId="196" fillId="47" borderId="45" xfId="0" applyFont="1" applyFill="1" applyBorder="1" applyAlignment="1">
      <alignment horizontal="center"/>
    </xf>
    <xf numFmtId="0" fontId="0" fillId="0" borderId="60" xfId="0" applyBorder="1" applyAlignment="1">
      <alignment horizontal="left"/>
    </xf>
    <xf numFmtId="2" fontId="209" fillId="0" borderId="61" xfId="1" applyNumberFormat="1" applyFont="1" applyBorder="1" applyAlignment="1">
      <alignment horizontal="center"/>
    </xf>
    <xf numFmtId="1" fontId="200" fillId="0" borderId="61" xfId="0" applyNumberFormat="1" applyFont="1" applyBorder="1" applyAlignment="1">
      <alignment horizontal="center"/>
    </xf>
    <xf numFmtId="0" fontId="0" fillId="0" borderId="39" xfId="0" applyBorder="1" applyAlignment="1">
      <alignment horizontal="left"/>
    </xf>
    <xf numFmtId="2" fontId="209" fillId="0" borderId="10" xfId="1" applyNumberFormat="1" applyFont="1" applyBorder="1" applyAlignment="1">
      <alignment horizontal="center"/>
    </xf>
    <xf numFmtId="1" fontId="200" fillId="0" borderId="10" xfId="0" applyNumberFormat="1" applyFont="1" applyBorder="1" applyAlignment="1">
      <alignment horizontal="center"/>
    </xf>
    <xf numFmtId="2" fontId="209" fillId="47" borderId="10" xfId="0" applyNumberFormat="1" applyFont="1" applyFill="1" applyBorder="1" applyAlignment="1">
      <alignment horizontal="center"/>
    </xf>
    <xf numFmtId="0" fontId="0" fillId="0" borderId="40" xfId="0" applyBorder="1" applyAlignment="1">
      <alignment horizontal="left"/>
    </xf>
    <xf numFmtId="0" fontId="0" fillId="0" borderId="24" xfId="0" applyBorder="1"/>
    <xf numFmtId="2" fontId="209" fillId="0" borderId="24" xfId="1" applyNumberFormat="1" applyFont="1" applyBorder="1" applyAlignment="1">
      <alignment horizontal="center"/>
    </xf>
    <xf numFmtId="1" fontId="200" fillId="0" borderId="24" xfId="0" applyNumberFormat="1" applyFont="1" applyBorder="1" applyAlignment="1">
      <alignment horizontal="center"/>
    </xf>
    <xf numFmtId="2" fontId="209" fillId="47" borderId="61" xfId="0" applyNumberFormat="1" applyFont="1" applyFill="1" applyBorder="1" applyAlignment="1">
      <alignment horizontal="center"/>
    </xf>
    <xf numFmtId="0" fontId="0" fillId="0" borderId="37" xfId="0" applyBorder="1" applyAlignment="1">
      <alignment horizontal="left"/>
    </xf>
    <xf numFmtId="0" fontId="0" fillId="0" borderId="13" xfId="0" applyBorder="1"/>
    <xf numFmtId="2" fontId="209" fillId="0" borderId="13" xfId="1" applyNumberFormat="1" applyFont="1" applyBorder="1" applyAlignment="1">
      <alignment horizontal="center"/>
    </xf>
    <xf numFmtId="1" fontId="200" fillId="0" borderId="13" xfId="0" applyNumberFormat="1" applyFont="1" applyBorder="1" applyAlignment="1">
      <alignment horizontal="center"/>
    </xf>
    <xf numFmtId="2" fontId="209" fillId="47" borderId="13" xfId="0" applyNumberFormat="1" applyFont="1" applyFill="1" applyBorder="1" applyAlignment="1">
      <alignment horizontal="center"/>
    </xf>
    <xf numFmtId="0" fontId="0" fillId="0" borderId="64" xfId="0" applyBorder="1" applyAlignment="1">
      <alignment horizontal="left"/>
    </xf>
    <xf numFmtId="0" fontId="0" fillId="0" borderId="11" xfId="0" applyBorder="1"/>
    <xf numFmtId="2" fontId="209" fillId="0" borderId="11" xfId="0" applyNumberFormat="1" applyFont="1" applyBorder="1" applyAlignment="1">
      <alignment horizontal="center"/>
    </xf>
    <xf numFmtId="2" fontId="209" fillId="0" borderId="11" xfId="1" applyNumberFormat="1" applyFont="1" applyBorder="1" applyAlignment="1">
      <alignment horizontal="center"/>
    </xf>
    <xf numFmtId="2" fontId="209" fillId="47" borderId="11" xfId="0" applyNumberFormat="1" applyFont="1" applyFill="1" applyBorder="1" applyAlignment="1">
      <alignment horizontal="center"/>
    </xf>
    <xf numFmtId="2" fontId="209" fillId="47" borderId="24" xfId="0" applyNumberFormat="1" applyFont="1" applyFill="1" applyBorder="1" applyAlignment="1">
      <alignment horizontal="center"/>
    </xf>
    <xf numFmtId="0" fontId="268" fillId="47" borderId="0" xfId="1" applyFont="1" applyFill="1" applyAlignment="1">
      <alignment horizontal="left" vertical="center"/>
    </xf>
    <xf numFmtId="0" fontId="209" fillId="47" borderId="42" xfId="1" applyFont="1" applyFill="1" applyBorder="1" applyAlignment="1">
      <alignment horizontal="center"/>
    </xf>
    <xf numFmtId="0" fontId="8" fillId="47" borderId="30" xfId="1" applyFill="1" applyBorder="1" applyAlignment="1">
      <alignment horizontal="center"/>
    </xf>
    <xf numFmtId="0" fontId="209" fillId="47" borderId="42" xfId="1" applyFont="1" applyFill="1" applyBorder="1" applyAlignment="1">
      <alignment horizontal="center" vertical="center"/>
    </xf>
    <xf numFmtId="0" fontId="263" fillId="47" borderId="42" xfId="1" applyFont="1" applyFill="1" applyBorder="1" applyAlignment="1">
      <alignment horizontal="center" vertical="center"/>
    </xf>
    <xf numFmtId="0" fontId="0" fillId="0" borderId="71" xfId="0" applyBorder="1" applyAlignment="1">
      <alignment horizontal="left"/>
    </xf>
    <xf numFmtId="0" fontId="0" fillId="0" borderId="17" xfId="0" applyBorder="1"/>
    <xf numFmtId="0" fontId="0" fillId="0" borderId="17" xfId="0" applyBorder="1" applyAlignment="1">
      <alignment horizontal="center" vertical="center"/>
    </xf>
    <xf numFmtId="2" fontId="209" fillId="0" borderId="17" xfId="0" applyNumberFormat="1" applyFont="1" applyBorder="1" applyAlignment="1">
      <alignment horizontal="center"/>
    </xf>
    <xf numFmtId="2" fontId="209" fillId="0" borderId="17" xfId="1" applyNumberFormat="1" applyFont="1" applyBorder="1" applyAlignment="1">
      <alignment horizontal="center"/>
    </xf>
    <xf numFmtId="0" fontId="0" fillId="0" borderId="90" xfId="0" applyBorder="1"/>
    <xf numFmtId="0" fontId="0" fillId="0" borderId="61" xfId="0" applyBorder="1" applyAlignment="1">
      <alignment horizontal="left"/>
    </xf>
    <xf numFmtId="0" fontId="0" fillId="0" borderId="13" xfId="0" applyBorder="1" applyAlignment="1">
      <alignment horizontal="left"/>
    </xf>
    <xf numFmtId="0" fontId="0" fillId="0" borderId="10" xfId="0" applyBorder="1" applyAlignment="1">
      <alignment horizontal="left"/>
    </xf>
    <xf numFmtId="0" fontId="0" fillId="0" borderId="65" xfId="0" applyBorder="1" applyAlignment="1">
      <alignment horizontal="left"/>
    </xf>
    <xf numFmtId="0" fontId="0" fillId="0" borderId="47" xfId="0" applyBorder="1" applyAlignment="1">
      <alignment horizontal="left"/>
    </xf>
    <xf numFmtId="0" fontId="0" fillId="0" borderId="47" xfId="0" applyBorder="1"/>
    <xf numFmtId="0" fontId="0" fillId="0" borderId="47" xfId="0" applyBorder="1" applyAlignment="1">
      <alignment horizontal="center"/>
    </xf>
    <xf numFmtId="2" fontId="209" fillId="0" borderId="47" xfId="1" applyNumberFormat="1" applyFont="1" applyBorder="1" applyAlignment="1">
      <alignment horizontal="center"/>
    </xf>
    <xf numFmtId="1" fontId="200" fillId="0" borderId="47" xfId="0" applyNumberFormat="1" applyFont="1" applyBorder="1" applyAlignment="1">
      <alignment horizontal="center"/>
    </xf>
    <xf numFmtId="2" fontId="209" fillId="0" borderId="0" xfId="0" applyNumberFormat="1" applyFont="1" applyAlignment="1">
      <alignment horizontal="center"/>
    </xf>
    <xf numFmtId="0" fontId="0" fillId="0" borderId="39" xfId="0" applyBorder="1" applyAlignment="1">
      <alignment horizontal="left" vertical="center"/>
    </xf>
    <xf numFmtId="1" fontId="44" fillId="0" borderId="24" xfId="1" applyNumberFormat="1" applyFont="1" applyBorder="1" applyAlignment="1">
      <alignment horizontal="center"/>
    </xf>
    <xf numFmtId="0" fontId="44" fillId="0" borderId="24" xfId="1" applyFont="1" applyBorder="1" applyAlignment="1">
      <alignment horizontal="center" vertical="center" wrapText="1"/>
    </xf>
    <xf numFmtId="0" fontId="27" fillId="40" borderId="72" xfId="0" applyFont="1" applyFill="1" applyBorder="1" applyAlignment="1">
      <alignment horizontal="center"/>
    </xf>
    <xf numFmtId="0" fontId="27" fillId="0" borderId="56" xfId="1" applyFont="1" applyBorder="1" applyAlignment="1">
      <alignment horizontal="center"/>
    </xf>
    <xf numFmtId="1" fontId="44" fillId="0" borderId="56" xfId="1" applyNumberFormat="1" applyFont="1" applyBorder="1" applyAlignment="1">
      <alignment horizontal="center" vertical="center"/>
    </xf>
    <xf numFmtId="0" fontId="27" fillId="0" borderId="57" xfId="0" applyFont="1" applyBorder="1"/>
    <xf numFmtId="0" fontId="0" fillId="0" borderId="56" xfId="1" applyFont="1" applyBorder="1" applyAlignment="1">
      <alignment horizontal="center"/>
    </xf>
    <xf numFmtId="4" fontId="266" fillId="46" borderId="36" xfId="0" applyNumberFormat="1" applyFont="1" applyFill="1" applyBorder="1" applyAlignment="1">
      <alignment horizontal="center" vertical="center" wrapText="1"/>
    </xf>
    <xf numFmtId="10" fontId="35" fillId="0" borderId="78" xfId="1" applyNumberFormat="1" applyFont="1" applyBorder="1" applyAlignment="1">
      <alignment horizontal="center"/>
    </xf>
    <xf numFmtId="2" fontId="0" fillId="0" borderId="83" xfId="0" applyNumberFormat="1" applyBorder="1" applyAlignment="1">
      <alignment horizontal="center"/>
    </xf>
    <xf numFmtId="0" fontId="0" fillId="0" borderId="56" xfId="0" applyBorder="1" applyAlignment="1">
      <alignment horizontal="left"/>
    </xf>
    <xf numFmtId="0" fontId="0" fillId="0" borderId="56" xfId="0" applyBorder="1"/>
    <xf numFmtId="2" fontId="209" fillId="0" borderId="56" xfId="0" applyNumberFormat="1" applyFont="1" applyBorder="1" applyAlignment="1">
      <alignment horizontal="center"/>
    </xf>
    <xf numFmtId="2" fontId="209" fillId="0" borderId="56" xfId="1" applyNumberFormat="1" applyFont="1" applyBorder="1" applyAlignment="1">
      <alignment horizontal="center"/>
    </xf>
    <xf numFmtId="1" fontId="200" fillId="0" borderId="56" xfId="0" applyNumberFormat="1" applyFont="1" applyBorder="1" applyAlignment="1">
      <alignment horizontal="center"/>
    </xf>
    <xf numFmtId="10" fontId="35" fillId="0" borderId="77" xfId="1" applyNumberFormat="1" applyFont="1" applyBorder="1" applyAlignment="1">
      <alignment horizontal="center"/>
    </xf>
    <xf numFmtId="4" fontId="53" fillId="0" borderId="78" xfId="0" applyNumberFormat="1" applyFont="1" applyBorder="1" applyAlignment="1">
      <alignment horizontal="center" vertical="center" wrapText="1"/>
    </xf>
    <xf numFmtId="0" fontId="0" fillId="0" borderId="17" xfId="1" applyFont="1" applyBorder="1" applyAlignment="1">
      <alignment horizontal="center"/>
    </xf>
    <xf numFmtId="0" fontId="29" fillId="0" borderId="17" xfId="1" applyFont="1" applyBorder="1" applyAlignment="1">
      <alignment horizontal="center"/>
    </xf>
    <xf numFmtId="0" fontId="34" fillId="0" borderId="90" xfId="0" applyFont="1" applyBorder="1"/>
    <xf numFmtId="0" fontId="93" fillId="24" borderId="34" xfId="1" applyFont="1" applyFill="1" applyBorder="1" applyAlignment="1">
      <alignment horizontal="center"/>
    </xf>
    <xf numFmtId="0" fontId="93" fillId="24" borderId="0" xfId="1" applyFont="1" applyFill="1" applyAlignment="1">
      <alignment horizontal="center"/>
    </xf>
    <xf numFmtId="0" fontId="93" fillId="24" borderId="31" xfId="1" applyFont="1" applyFill="1" applyBorder="1" applyAlignment="1">
      <alignment horizontal="center"/>
    </xf>
    <xf numFmtId="0" fontId="93" fillId="24" borderId="30" xfId="1" applyFont="1" applyFill="1" applyBorder="1" applyAlignment="1">
      <alignment horizontal="center"/>
    </xf>
    <xf numFmtId="2" fontId="184" fillId="40" borderId="10" xfId="0" applyNumberFormat="1" applyFont="1" applyFill="1" applyBorder="1" applyAlignment="1">
      <alignment horizontal="center"/>
    </xf>
    <xf numFmtId="0" fontId="0" fillId="0" borderId="17" xfId="0" applyBorder="1" applyAlignment="1">
      <alignment horizontal="center"/>
    </xf>
    <xf numFmtId="0" fontId="29" fillId="0" borderId="42" xfId="1" applyFont="1" applyBorder="1" applyAlignment="1">
      <alignment horizontal="center"/>
    </xf>
    <xf numFmtId="0" fontId="29" fillId="0" borderId="65" xfId="1" applyFont="1" applyBorder="1" applyAlignment="1">
      <alignment horizontal="center"/>
    </xf>
    <xf numFmtId="0" fontId="29" fillId="0" borderId="43" xfId="1" applyFont="1" applyBorder="1" applyAlignment="1">
      <alignment horizontal="center"/>
    </xf>
    <xf numFmtId="169" fontId="269" fillId="40" borderId="10" xfId="281" applyNumberFormat="1" applyFont="1" applyFill="1" applyBorder="1" applyAlignment="1">
      <alignment horizontal="center"/>
    </xf>
    <xf numFmtId="2" fontId="248" fillId="40" borderId="10" xfId="0" applyNumberFormat="1" applyFont="1" applyFill="1" applyBorder="1" applyAlignment="1">
      <alignment horizontal="center"/>
    </xf>
    <xf numFmtId="169" fontId="269" fillId="40" borderId="61" xfId="281" applyNumberFormat="1" applyFont="1" applyFill="1" applyBorder="1" applyAlignment="1">
      <alignment horizontal="center"/>
    </xf>
    <xf numFmtId="2" fontId="248" fillId="40" borderId="24" xfId="0" applyNumberFormat="1" applyFont="1" applyFill="1" applyBorder="1" applyAlignment="1">
      <alignment horizontal="center"/>
    </xf>
    <xf numFmtId="0" fontId="194" fillId="40" borderId="10" xfId="7" applyFont="1" applyFill="1" applyBorder="1" applyAlignment="1">
      <alignment horizontal="center"/>
    </xf>
    <xf numFmtId="2" fontId="45" fillId="40" borderId="61" xfId="0" applyNumberFormat="1" applyFont="1" applyFill="1" applyBorder="1" applyAlignment="1">
      <alignment horizontal="center" vertical="center"/>
    </xf>
    <xf numFmtId="0" fontId="158" fillId="40" borderId="10" xfId="0" applyFont="1" applyFill="1" applyBorder="1" applyAlignment="1">
      <alignment horizontal="center"/>
    </xf>
    <xf numFmtId="170" fontId="0" fillId="40" borderId="10" xfId="0" applyNumberFormat="1" applyFill="1" applyBorder="1" applyAlignment="1">
      <alignment horizontal="center" vertical="center"/>
    </xf>
    <xf numFmtId="4" fontId="194" fillId="40" borderId="10" xfId="1" applyNumberFormat="1" applyFont="1" applyFill="1" applyBorder="1" applyAlignment="1">
      <alignment horizontal="center"/>
    </xf>
    <xf numFmtId="0" fontId="84" fillId="24" borderId="29" xfId="1" applyFont="1" applyFill="1" applyBorder="1"/>
    <xf numFmtId="0" fontId="185" fillId="24" borderId="29" xfId="1" applyFont="1" applyFill="1" applyBorder="1"/>
    <xf numFmtId="2" fontId="183" fillId="24" borderId="29" xfId="1" applyNumberFormat="1" applyFont="1" applyFill="1" applyBorder="1"/>
    <xf numFmtId="2" fontId="8" fillId="24" borderId="29" xfId="0" applyNumberFormat="1" applyFont="1" applyFill="1" applyBorder="1"/>
    <xf numFmtId="0" fontId="0" fillId="0" borderId="13" xfId="1" applyFont="1" applyBorder="1" applyAlignment="1">
      <alignment horizontal="center"/>
    </xf>
    <xf numFmtId="0" fontId="27" fillId="40" borderId="0" xfId="1" applyFont="1" applyFill="1" applyAlignment="1">
      <alignment horizontal="center"/>
    </xf>
    <xf numFmtId="1" fontId="44" fillId="24" borderId="0" xfId="1" applyNumberFormat="1" applyFont="1" applyFill="1" applyAlignment="1">
      <alignment horizontal="center"/>
    </xf>
    <xf numFmtId="0" fontId="44" fillId="24" borderId="0" xfId="1" applyFont="1" applyFill="1" applyAlignment="1">
      <alignment horizontal="center" vertical="center" wrapText="1"/>
    </xf>
    <xf numFmtId="0" fontId="27" fillId="0" borderId="48" xfId="0" applyFont="1" applyBorder="1" applyAlignment="1">
      <alignment horizontal="center"/>
    </xf>
    <xf numFmtId="4" fontId="53" fillId="28" borderId="45" xfId="0" applyNumberFormat="1" applyFont="1" applyFill="1" applyBorder="1" applyAlignment="1">
      <alignment horizontal="center" vertical="center" wrapText="1"/>
    </xf>
    <xf numFmtId="0" fontId="44" fillId="47" borderId="95" xfId="0" applyFont="1" applyFill="1" applyBorder="1" applyAlignment="1">
      <alignment horizontal="left" vertical="center" wrapText="1"/>
    </xf>
    <xf numFmtId="0" fontId="44" fillId="47" borderId="96" xfId="0" applyFont="1" applyFill="1" applyBorder="1" applyAlignment="1">
      <alignment horizontal="left" vertical="center" wrapText="1"/>
    </xf>
    <xf numFmtId="0" fontId="44" fillId="47" borderId="31" xfId="0" applyFont="1" applyFill="1" applyBorder="1" applyAlignment="1">
      <alignment horizontal="left" vertical="top" wrapText="1"/>
    </xf>
    <xf numFmtId="0" fontId="8" fillId="0" borderId="88" xfId="1" applyBorder="1" applyAlignment="1">
      <alignment horizontal="center"/>
    </xf>
    <xf numFmtId="0" fontId="8" fillId="0" borderId="25" xfId="1" applyBorder="1" applyAlignment="1">
      <alignment horizontal="center"/>
    </xf>
    <xf numFmtId="0" fontId="27" fillId="0" borderId="72" xfId="1" applyFont="1" applyBorder="1"/>
    <xf numFmtId="0" fontId="8" fillId="0" borderId="73" xfId="1" applyBorder="1" applyAlignment="1">
      <alignment horizontal="center"/>
    </xf>
    <xf numFmtId="0" fontId="0" fillId="0" borderId="14" xfId="0" applyBorder="1" applyAlignment="1">
      <alignment horizontal="center" vertical="center"/>
    </xf>
    <xf numFmtId="0" fontId="27" fillId="0" borderId="63" xfId="1" applyFont="1" applyBorder="1"/>
    <xf numFmtId="1" fontId="44" fillId="0" borderId="11" xfId="1" applyNumberFormat="1" applyFont="1" applyBorder="1" applyAlignment="1">
      <alignment horizontal="center"/>
    </xf>
    <xf numFmtId="0" fontId="44" fillId="0" borderId="11" xfId="1" applyFont="1" applyBorder="1" applyAlignment="1">
      <alignment horizontal="center" vertical="center" wrapText="1"/>
    </xf>
    <xf numFmtId="2" fontId="0" fillId="40" borderId="10" xfId="0" applyNumberFormat="1" applyFill="1" applyBorder="1"/>
    <xf numFmtId="2" fontId="0" fillId="40" borderId="24" xfId="0" applyNumberFormat="1" applyFill="1" applyBorder="1"/>
    <xf numFmtId="2" fontId="0" fillId="40" borderId="13" xfId="0" applyNumberFormat="1" applyFill="1" applyBorder="1"/>
    <xf numFmtId="2" fontId="259" fillId="40" borderId="10" xfId="0" applyNumberFormat="1" applyFont="1" applyFill="1" applyBorder="1" applyAlignment="1">
      <alignment horizontal="center"/>
    </xf>
    <xf numFmtId="2" fontId="259" fillId="40" borderId="61" xfId="0" applyNumberFormat="1" applyFont="1" applyFill="1" applyBorder="1" applyAlignment="1">
      <alignment horizontal="center"/>
    </xf>
    <xf numFmtId="2" fontId="259" fillId="40" borderId="24" xfId="0" applyNumberFormat="1" applyFont="1" applyFill="1" applyBorder="1" applyAlignment="1">
      <alignment horizontal="center"/>
    </xf>
    <xf numFmtId="0" fontId="42" fillId="40" borderId="0" xfId="1" applyFont="1" applyFill="1" applyAlignment="1">
      <alignment horizontal="center"/>
    </xf>
    <xf numFmtId="3" fontId="42" fillId="40" borderId="0" xfId="1" applyNumberFormat="1" applyFont="1" applyFill="1" applyAlignment="1">
      <alignment horizontal="center"/>
    </xf>
    <xf numFmtId="0" fontId="209" fillId="42" borderId="0" xfId="0" applyFont="1" applyFill="1" applyAlignment="1">
      <alignment horizontal="center"/>
    </xf>
    <xf numFmtId="0" fontId="183" fillId="40" borderId="0" xfId="1" applyFont="1" applyFill="1" applyAlignment="1">
      <alignment horizontal="center"/>
    </xf>
    <xf numFmtId="2" fontId="211" fillId="40" borderId="0" xfId="178" applyNumberFormat="1" applyFont="1" applyFill="1" applyAlignment="1">
      <alignment horizontal="center"/>
    </xf>
    <xf numFmtId="3" fontId="194" fillId="40" borderId="0" xfId="1" applyNumberFormat="1" applyFont="1" applyFill="1" applyAlignment="1">
      <alignment horizontal="center"/>
    </xf>
    <xf numFmtId="2" fontId="184" fillId="40" borderId="0" xfId="1" applyNumberFormat="1" applyFont="1" applyFill="1" applyAlignment="1">
      <alignment horizontal="center" vertical="center"/>
    </xf>
    <xf numFmtId="2" fontId="27" fillId="40" borderId="0" xfId="0" applyNumberFormat="1" applyFont="1" applyFill="1" applyAlignment="1">
      <alignment horizontal="center" vertical="center"/>
    </xf>
    <xf numFmtId="0" fontId="209" fillId="42" borderId="34" xfId="0" applyFont="1" applyFill="1" applyBorder="1" applyAlignment="1">
      <alignment horizontal="center"/>
    </xf>
    <xf numFmtId="0" fontId="27" fillId="40" borderId="32" xfId="0" applyFont="1" applyFill="1" applyBorder="1" applyAlignment="1">
      <alignment horizontal="center"/>
    </xf>
    <xf numFmtId="0" fontId="258" fillId="0" borderId="0" xfId="1" applyFont="1" applyAlignment="1">
      <alignment horizontal="center"/>
    </xf>
    <xf numFmtId="2" fontId="154" fillId="0" borderId="0" xfId="0" applyNumberFormat="1" applyFont="1" applyAlignment="1">
      <alignment horizontal="center" vertical="center"/>
    </xf>
    <xf numFmtId="0" fontId="85" fillId="0" borderId="88" xfId="1" applyFont="1" applyBorder="1" applyAlignment="1">
      <alignment horizontal="center"/>
    </xf>
    <xf numFmtId="0" fontId="237" fillId="0" borderId="29" xfId="1" applyFont="1" applyBorder="1"/>
    <xf numFmtId="4" fontId="208" fillId="0" borderId="46" xfId="0" applyNumberFormat="1" applyFont="1" applyBorder="1" applyAlignment="1">
      <alignment horizontal="center" vertical="center" wrapText="1"/>
    </xf>
    <xf numFmtId="0" fontId="183" fillId="0" borderId="67" xfId="1" applyFont="1" applyBorder="1" applyAlignment="1">
      <alignment horizontal="center"/>
    </xf>
    <xf numFmtId="0" fontId="183" fillId="0" borderId="44" xfId="1" applyFont="1" applyBorder="1" applyAlignment="1">
      <alignment horizontal="center"/>
    </xf>
    <xf numFmtId="2" fontId="205" fillId="0" borderId="0" xfId="1" applyNumberFormat="1" applyFont="1" applyAlignment="1">
      <alignment horizontal="center" vertical="center"/>
    </xf>
    <xf numFmtId="2" fontId="237" fillId="0" borderId="29" xfId="1" applyNumberFormat="1" applyFont="1" applyBorder="1"/>
    <xf numFmtId="4" fontId="208" fillId="0" borderId="45" xfId="0" applyNumberFormat="1" applyFont="1" applyBorder="1" applyAlignment="1">
      <alignment horizontal="center" vertical="center" wrapText="1"/>
    </xf>
    <xf numFmtId="0" fontId="183" fillId="0" borderId="78" xfId="1" applyFont="1" applyBorder="1" applyAlignment="1">
      <alignment horizontal="center"/>
    </xf>
    <xf numFmtId="2" fontId="250" fillId="0" borderId="0" xfId="1" applyNumberFormat="1" applyFont="1" applyAlignment="1">
      <alignment horizontal="center" vertical="center"/>
    </xf>
    <xf numFmtId="4" fontId="208" fillId="0" borderId="36" xfId="0" applyNumberFormat="1" applyFont="1" applyBorder="1" applyAlignment="1">
      <alignment horizontal="center" vertical="center" wrapText="1"/>
    </xf>
    <xf numFmtId="4" fontId="208" fillId="0" borderId="43" xfId="0" applyNumberFormat="1" applyFont="1" applyBorder="1" applyAlignment="1">
      <alignment horizontal="center" vertical="center" wrapText="1"/>
    </xf>
    <xf numFmtId="0" fontId="183" fillId="0" borderId="0" xfId="0" applyFont="1" applyAlignment="1">
      <alignment horizontal="center" vertical="center"/>
    </xf>
    <xf numFmtId="2" fontId="186" fillId="56" borderId="0" xfId="0" applyNumberFormat="1" applyFont="1" applyFill="1"/>
    <xf numFmtId="0" fontId="102" fillId="56" borderId="0" xfId="0" applyFont="1" applyFill="1"/>
    <xf numFmtId="2" fontId="102" fillId="56" borderId="0" xfId="1" applyNumberFormat="1" applyFont="1" applyFill="1"/>
    <xf numFmtId="0" fontId="66" fillId="56" borderId="0" xfId="0" applyFont="1" applyFill="1"/>
    <xf numFmtId="2" fontId="102" fillId="56" borderId="0" xfId="0" applyNumberFormat="1" applyFont="1" applyFill="1"/>
    <xf numFmtId="0" fontId="184" fillId="40" borderId="10" xfId="0" applyFont="1" applyFill="1" applyBorder="1" applyAlignment="1">
      <alignment horizontal="center"/>
    </xf>
    <xf numFmtId="2" fontId="184" fillId="0" borderId="61" xfId="250" applyNumberFormat="1" applyFont="1" applyBorder="1" applyAlignment="1">
      <alignment horizontal="center"/>
    </xf>
    <xf numFmtId="0" fontId="184" fillId="40" borderId="24" xfId="0" applyFont="1" applyFill="1" applyBorder="1" applyAlignment="1">
      <alignment horizontal="center"/>
    </xf>
    <xf numFmtId="0" fontId="237" fillId="0" borderId="0" xfId="1" applyFont="1"/>
    <xf numFmtId="2" fontId="71" fillId="24" borderId="0" xfId="1" applyNumberFormat="1" applyFont="1" applyFill="1"/>
    <xf numFmtId="2" fontId="76" fillId="24" borderId="0" xfId="0" applyNumberFormat="1" applyFont="1" applyFill="1"/>
    <xf numFmtId="0" fontId="71" fillId="24" borderId="0" xfId="1" applyFont="1" applyFill="1" applyAlignment="1">
      <alignment vertical="center"/>
    </xf>
    <xf numFmtId="0" fontId="71" fillId="24" borderId="30" xfId="1" applyFont="1" applyFill="1" applyBorder="1" applyAlignment="1">
      <alignment vertical="center"/>
    </xf>
    <xf numFmtId="0" fontId="29" fillId="0" borderId="34" xfId="1" applyFont="1" applyBorder="1" applyAlignment="1">
      <alignment horizontal="center"/>
    </xf>
    <xf numFmtId="0" fontId="29" fillId="0" borderId="32" xfId="0" applyFont="1" applyBorder="1" applyAlignment="1">
      <alignment horizontal="center"/>
    </xf>
    <xf numFmtId="0" fontId="71" fillId="24" borderId="29" xfId="1" applyFont="1" applyFill="1" applyBorder="1" applyAlignment="1">
      <alignment vertical="center"/>
    </xf>
    <xf numFmtId="2" fontId="0" fillId="0" borderId="98" xfId="0" applyNumberFormat="1" applyBorder="1" applyAlignment="1">
      <alignment horizontal="right"/>
    </xf>
    <xf numFmtId="2" fontId="0" fillId="0" borderId="97" xfId="0" applyNumberFormat="1" applyBorder="1" applyAlignment="1">
      <alignment horizontal="right"/>
    </xf>
    <xf numFmtId="0" fontId="0" fillId="0" borderId="0" xfId="0" applyAlignment="1">
      <alignment horizontal="left" wrapText="1"/>
    </xf>
    <xf numFmtId="2" fontId="0" fillId="0" borderId="0" xfId="0" applyNumberFormat="1" applyAlignment="1">
      <alignment horizontal="right"/>
    </xf>
    <xf numFmtId="0" fontId="44" fillId="0" borderId="94" xfId="0" applyFont="1" applyBorder="1" applyAlignment="1">
      <alignment horizontal="left" vertical="center" wrapText="1"/>
    </xf>
    <xf numFmtId="1" fontId="44" fillId="0" borderId="61" xfId="1" applyNumberFormat="1" applyFont="1" applyBorder="1" applyAlignment="1">
      <alignment horizontal="center"/>
    </xf>
    <xf numFmtId="0" fontId="44" fillId="0" borderId="61" xfId="1" applyFont="1" applyBorder="1" applyAlignment="1">
      <alignment horizontal="center" wrapText="1"/>
    </xf>
    <xf numFmtId="2" fontId="29" fillId="0" borderId="83" xfId="0" applyNumberFormat="1" applyFont="1" applyBorder="1" applyAlignment="1">
      <alignment horizontal="center"/>
    </xf>
    <xf numFmtId="0" fontId="44" fillId="0" borderId="95" xfId="0" applyFont="1" applyBorder="1" applyAlignment="1">
      <alignment horizontal="left" vertical="center" wrapText="1"/>
    </xf>
    <xf numFmtId="0" fontId="0" fillId="0" borderId="101" xfId="0" applyBorder="1" applyAlignment="1">
      <alignment horizontal="left" wrapText="1"/>
    </xf>
    <xf numFmtId="2" fontId="0" fillId="0" borderId="102" xfId="0" applyNumberFormat="1" applyBorder="1" applyAlignment="1">
      <alignment horizontal="right"/>
    </xf>
    <xf numFmtId="0" fontId="0" fillId="0" borderId="84" xfId="0" applyBorder="1" applyAlignment="1">
      <alignment horizontal="left" wrapText="1"/>
    </xf>
    <xf numFmtId="2" fontId="44" fillId="0" borderId="0" xfId="0" applyNumberFormat="1" applyFont="1" applyAlignment="1">
      <alignment horizontal="center" wrapText="1"/>
    </xf>
    <xf numFmtId="2" fontId="44" fillId="0" borderId="0" xfId="0" applyNumberFormat="1" applyFont="1" applyAlignment="1">
      <alignment horizontal="center" vertical="center" wrapText="1"/>
    </xf>
    <xf numFmtId="4" fontId="250" fillId="0" borderId="0" xfId="1" applyNumberFormat="1" applyFont="1" applyAlignment="1">
      <alignment horizontal="center" vertical="center"/>
    </xf>
    <xf numFmtId="0" fontId="0" fillId="57" borderId="39" xfId="0" applyFill="1" applyBorder="1" applyAlignment="1">
      <alignment horizontal="center"/>
    </xf>
    <xf numFmtId="0" fontId="0" fillId="0" borderId="97" xfId="0" applyBorder="1" applyAlignment="1">
      <alignment horizontal="left" vertical="top" wrapText="1"/>
    </xf>
    <xf numFmtId="0" fontId="0" fillId="0" borderId="98" xfId="0" applyBorder="1" applyAlignment="1">
      <alignment horizontal="left" vertical="top" wrapText="1"/>
    </xf>
    <xf numFmtId="2" fontId="44" fillId="0" borderId="0" xfId="0" applyNumberFormat="1" applyFont="1"/>
    <xf numFmtId="2" fontId="250" fillId="0" borderId="0" xfId="0" applyNumberFormat="1" applyFont="1" applyAlignment="1">
      <alignment horizontal="center"/>
    </xf>
    <xf numFmtId="2" fontId="250" fillId="0" borderId="0" xfId="1" applyNumberFormat="1" applyFont="1" applyAlignment="1">
      <alignment horizontal="center"/>
    </xf>
    <xf numFmtId="0" fontId="0" fillId="0" borderId="103" xfId="0" applyBorder="1" applyAlignment="1">
      <alignment horizontal="left" vertical="top" wrapText="1"/>
    </xf>
    <xf numFmtId="49" fontId="8" fillId="40" borderId="24" xfId="134" applyNumberFormat="1" applyFont="1" applyFill="1" applyBorder="1" applyAlignment="1" applyProtection="1">
      <alignment horizontal="center" vertical="center"/>
    </xf>
    <xf numFmtId="0" fontId="0" fillId="40" borderId="72" xfId="0" applyFill="1" applyBorder="1" applyAlignment="1">
      <alignment horizontal="center"/>
    </xf>
    <xf numFmtId="2" fontId="237" fillId="0" borderId="0" xfId="1" applyNumberFormat="1" applyFont="1"/>
    <xf numFmtId="0" fontId="255" fillId="40" borderId="0" xfId="1" applyFont="1" applyFill="1"/>
    <xf numFmtId="0" fontId="38" fillId="40" borderId="0" xfId="1" applyFont="1" applyFill="1"/>
    <xf numFmtId="0" fontId="254" fillId="24" borderId="0" xfId="1" applyFont="1" applyFill="1"/>
    <xf numFmtId="0" fontId="27" fillId="24" borderId="0" xfId="1" applyFont="1" applyFill="1" applyAlignment="1">
      <alignment horizontal="center"/>
    </xf>
    <xf numFmtId="0" fontId="29" fillId="24" borderId="0" xfId="1" applyFont="1" applyFill="1" applyAlignment="1">
      <alignment horizontal="center" vertical="center"/>
    </xf>
    <xf numFmtId="0" fontId="27" fillId="24" borderId="0" xfId="1" applyFont="1" applyFill="1" applyAlignment="1">
      <alignment horizontal="center" vertical="center"/>
    </xf>
    <xf numFmtId="4" fontId="208" fillId="0" borderId="0" xfId="0" applyNumberFormat="1" applyFont="1" applyAlignment="1">
      <alignment horizontal="center" vertical="center" wrapText="1"/>
    </xf>
    <xf numFmtId="4" fontId="53" fillId="28" borderId="0" xfId="0" applyNumberFormat="1" applyFont="1" applyFill="1" applyAlignment="1">
      <alignment horizontal="center" vertical="center" wrapText="1"/>
    </xf>
    <xf numFmtId="4" fontId="54" fillId="28" borderId="0" xfId="0" applyNumberFormat="1" applyFont="1" applyFill="1" applyAlignment="1">
      <alignment horizontal="center" vertical="center" wrapText="1"/>
    </xf>
    <xf numFmtId="0" fontId="90" fillId="24" borderId="0" xfId="0" applyFont="1" applyFill="1" applyAlignment="1">
      <alignment horizontal="center"/>
    </xf>
    <xf numFmtId="10" fontId="35" fillId="0" borderId="0" xfId="1" applyNumberFormat="1" applyFont="1"/>
    <xf numFmtId="4" fontId="53" fillId="0" borderId="0" xfId="0" applyNumberFormat="1" applyFont="1" applyAlignment="1">
      <alignment horizontal="center" vertical="center" wrapText="1"/>
    </xf>
    <xf numFmtId="0" fontId="34" fillId="0" borderId="0" xfId="0" applyFont="1" applyAlignment="1">
      <alignment horizontal="center"/>
    </xf>
    <xf numFmtId="0" fontId="27" fillId="40" borderId="37" xfId="1" applyFont="1" applyFill="1" applyBorder="1"/>
    <xf numFmtId="0" fontId="35" fillId="40" borderId="13" xfId="1" applyFont="1" applyFill="1" applyBorder="1"/>
    <xf numFmtId="3" fontId="34" fillId="0" borderId="13" xfId="1" applyNumberFormat="1" applyFont="1" applyBorder="1" applyAlignment="1">
      <alignment horizontal="center"/>
    </xf>
    <xf numFmtId="2" fontId="34" fillId="0" borderId="13" xfId="0" applyNumberFormat="1" applyFont="1" applyBorder="1"/>
    <xf numFmtId="0" fontId="27" fillId="24" borderId="30" xfId="1" applyFont="1" applyFill="1" applyBorder="1" applyAlignment="1">
      <alignment horizontal="center"/>
    </xf>
    <xf numFmtId="49" fontId="0" fillId="40" borderId="37" xfId="0" applyNumberFormat="1" applyFill="1" applyBorder="1" applyAlignment="1">
      <alignment horizontal="center"/>
    </xf>
    <xf numFmtId="0" fontId="27" fillId="0" borderId="13" xfId="0" applyFont="1" applyBorder="1" applyAlignment="1">
      <alignment horizontal="center"/>
    </xf>
    <xf numFmtId="3" fontId="27" fillId="0" borderId="13" xfId="0" applyNumberFormat="1" applyFont="1" applyBorder="1" applyAlignment="1">
      <alignment horizontal="center"/>
    </xf>
    <xf numFmtId="2" fontId="27" fillId="0" borderId="13" xfId="1" applyNumberFormat="1" applyFont="1" applyBorder="1" applyAlignment="1">
      <alignment horizontal="center"/>
    </xf>
    <xf numFmtId="2" fontId="27" fillId="0" borderId="13" xfId="0" applyNumberFormat="1" applyFont="1" applyBorder="1" applyAlignment="1">
      <alignment horizontal="center"/>
    </xf>
    <xf numFmtId="2" fontId="8" fillId="40" borderId="10" xfId="0" applyNumberFormat="1" applyFont="1" applyFill="1" applyBorder="1" applyAlignment="1">
      <alignment horizontal="center"/>
    </xf>
    <xf numFmtId="2" fontId="8" fillId="40" borderId="10" xfId="1" applyNumberFormat="1" applyFill="1" applyBorder="1" applyAlignment="1">
      <alignment horizontal="center"/>
    </xf>
    <xf numFmtId="0" fontId="42" fillId="40" borderId="24" xfId="0" applyFont="1" applyFill="1" applyBorder="1" applyAlignment="1">
      <alignment horizontal="center"/>
    </xf>
    <xf numFmtId="0" fontId="200" fillId="40" borderId="10" xfId="0" applyFont="1" applyFill="1" applyBorder="1" applyAlignment="1">
      <alignment horizontal="center"/>
    </xf>
    <xf numFmtId="2" fontId="119" fillId="40" borderId="10" xfId="0" applyNumberFormat="1" applyFont="1" applyFill="1" applyBorder="1" applyAlignment="1">
      <alignment horizontal="center"/>
    </xf>
    <xf numFmtId="2" fontId="4" fillId="40" borderId="61" xfId="250" applyNumberFormat="1" applyFont="1" applyFill="1" applyBorder="1" applyAlignment="1">
      <alignment horizontal="center"/>
    </xf>
    <xf numFmtId="2" fontId="4" fillId="40" borderId="10" xfId="250" applyNumberFormat="1" applyFont="1" applyFill="1" applyBorder="1" applyAlignment="1">
      <alignment horizontal="center"/>
    </xf>
    <xf numFmtId="2" fontId="0" fillId="40" borderId="10" xfId="0" applyNumberFormat="1" applyFill="1" applyBorder="1" applyAlignment="1">
      <alignment horizontal="center"/>
    </xf>
    <xf numFmtId="2" fontId="119" fillId="40" borderId="61" xfId="0" applyNumberFormat="1" applyFont="1" applyFill="1" applyBorder="1" applyAlignment="1">
      <alignment horizontal="center"/>
    </xf>
    <xf numFmtId="2" fontId="119" fillId="40" borderId="24" xfId="0" applyNumberFormat="1" applyFont="1" applyFill="1" applyBorder="1" applyAlignment="1">
      <alignment horizontal="center"/>
    </xf>
    <xf numFmtId="0" fontId="27" fillId="40" borderId="14" xfId="1" applyFont="1" applyFill="1" applyBorder="1" applyAlignment="1">
      <alignment horizontal="center"/>
    </xf>
    <xf numFmtId="0" fontId="27" fillId="40" borderId="21" xfId="1" applyFont="1" applyFill="1" applyBorder="1" applyAlignment="1">
      <alignment horizontal="center"/>
    </xf>
    <xf numFmtId="0" fontId="185" fillId="40" borderId="10" xfId="1" applyFont="1" applyFill="1" applyBorder="1" applyAlignment="1">
      <alignment horizontal="center"/>
    </xf>
    <xf numFmtId="2" fontId="248" fillId="40" borderId="61" xfId="0" applyNumberFormat="1" applyFont="1" applyFill="1" applyBorder="1" applyAlignment="1">
      <alignment horizontal="center"/>
    </xf>
    <xf numFmtId="2" fontId="248" fillId="40" borderId="10" xfId="1" applyNumberFormat="1" applyFont="1" applyFill="1" applyBorder="1" applyAlignment="1">
      <alignment horizontal="center"/>
    </xf>
    <xf numFmtId="2" fontId="4" fillId="40" borderId="10" xfId="178" applyNumberFormat="1" applyFont="1" applyFill="1" applyBorder="1" applyAlignment="1">
      <alignment horizontal="center"/>
    </xf>
    <xf numFmtId="0" fontId="184" fillId="0" borderId="10" xfId="0" applyFont="1" applyBorder="1" applyAlignment="1">
      <alignment horizontal="center"/>
    </xf>
    <xf numFmtId="0" fontId="184" fillId="0" borderId="24" xfId="0" applyFont="1" applyBorder="1" applyAlignment="1">
      <alignment horizontal="center"/>
    </xf>
    <xf numFmtId="2" fontId="270" fillId="40" borderId="10" xfId="254" applyNumberFormat="1" applyFont="1" applyFill="1" applyBorder="1" applyAlignment="1">
      <alignment horizontal="center" vertical="center"/>
    </xf>
    <xf numFmtId="0" fontId="209" fillId="40" borderId="10" xfId="0" applyFont="1" applyFill="1" applyBorder="1" applyAlignment="1">
      <alignment horizontal="center"/>
    </xf>
    <xf numFmtId="0" fontId="0" fillId="40" borderId="61" xfId="1" applyFont="1" applyFill="1" applyBorder="1" applyAlignment="1">
      <alignment horizontal="center"/>
    </xf>
    <xf numFmtId="2" fontId="183" fillId="40" borderId="10" xfId="1" applyNumberFormat="1" applyFont="1" applyFill="1" applyBorder="1" applyAlignment="1">
      <alignment horizontal="center"/>
    </xf>
    <xf numFmtId="0" fontId="183" fillId="0" borderId="39" xfId="0" applyFont="1" applyBorder="1" applyAlignment="1">
      <alignment horizontal="center"/>
    </xf>
    <xf numFmtId="2" fontId="205" fillId="0" borderId="10" xfId="0" applyNumberFormat="1" applyFont="1" applyBorder="1" applyAlignment="1">
      <alignment horizontal="center" vertical="center"/>
    </xf>
    <xf numFmtId="0" fontId="183" fillId="40" borderId="39" xfId="0" applyFont="1" applyFill="1" applyBorder="1" applyAlignment="1">
      <alignment horizontal="center"/>
    </xf>
    <xf numFmtId="2" fontId="205" fillId="40" borderId="10" xfId="0" applyNumberFormat="1" applyFont="1" applyFill="1" applyBorder="1" applyAlignment="1">
      <alignment horizontal="center" vertical="center"/>
    </xf>
    <xf numFmtId="0" fontId="184" fillId="24" borderId="10" xfId="1" applyFont="1" applyFill="1" applyBorder="1" applyAlignment="1">
      <alignment horizontal="center"/>
    </xf>
    <xf numFmtId="0" fontId="183" fillId="0" borderId="40" xfId="0" applyFont="1" applyBorder="1" applyAlignment="1">
      <alignment horizontal="center"/>
    </xf>
    <xf numFmtId="0" fontId="184" fillId="24" borderId="24" xfId="1" applyFont="1" applyFill="1" applyBorder="1" applyAlignment="1">
      <alignment horizontal="center"/>
    </xf>
    <xf numFmtId="2" fontId="205" fillId="0" borderId="24" xfId="0" applyNumberFormat="1" applyFont="1" applyBorder="1" applyAlignment="1">
      <alignment horizontal="center" vertical="center"/>
    </xf>
    <xf numFmtId="166" fontId="183" fillId="40" borderId="10" xfId="1" applyNumberFormat="1" applyFont="1" applyFill="1" applyBorder="1" applyAlignment="1">
      <alignment horizontal="center"/>
    </xf>
    <xf numFmtId="0" fontId="258" fillId="40" borderId="61" xfId="1" applyFont="1" applyFill="1" applyBorder="1" applyAlignment="1">
      <alignment horizontal="center"/>
    </xf>
    <xf numFmtId="2" fontId="259" fillId="40" borderId="61" xfId="1" applyNumberFormat="1" applyFont="1" applyFill="1" applyBorder="1" applyAlignment="1">
      <alignment horizontal="center"/>
    </xf>
    <xf numFmtId="0" fontId="258" fillId="40" borderId="10" xfId="1" applyFont="1" applyFill="1" applyBorder="1" applyAlignment="1">
      <alignment horizontal="center"/>
    </xf>
    <xf numFmtId="2" fontId="259" fillId="40" borderId="10" xfId="1" applyNumberFormat="1" applyFont="1" applyFill="1" applyBorder="1" applyAlignment="1">
      <alignment horizontal="center"/>
    </xf>
    <xf numFmtId="0" fontId="258" fillId="40" borderId="24" xfId="1" applyFont="1" applyFill="1" applyBorder="1" applyAlignment="1">
      <alignment horizontal="center"/>
    </xf>
    <xf numFmtId="2" fontId="44" fillId="40" borderId="61" xfId="1" applyNumberFormat="1" applyFont="1" applyFill="1" applyBorder="1" applyAlignment="1">
      <alignment horizontal="center"/>
    </xf>
    <xf numFmtId="0" fontId="42" fillId="24" borderId="24" xfId="1" applyFont="1" applyFill="1" applyBorder="1" applyAlignment="1">
      <alignment horizontal="center" vertical="center"/>
    </xf>
    <xf numFmtId="0" fontId="85" fillId="40" borderId="61" xfId="1" applyFont="1" applyFill="1" applyBorder="1" applyAlignment="1">
      <alignment horizontal="center" vertical="center"/>
    </xf>
    <xf numFmtId="2" fontId="42" fillId="40" borderId="61" xfId="1" applyNumberFormat="1" applyFont="1" applyFill="1" applyBorder="1" applyAlignment="1">
      <alignment horizontal="center" vertical="center"/>
    </xf>
    <xf numFmtId="0" fontId="68" fillId="24" borderId="29" xfId="0" applyFont="1" applyFill="1" applyBorder="1"/>
    <xf numFmtId="0" fontId="68" fillId="24" borderId="0" xfId="0" applyFont="1" applyFill="1"/>
    <xf numFmtId="0" fontId="90" fillId="24" borderId="34" xfId="0" applyFont="1" applyFill="1" applyBorder="1" applyAlignment="1">
      <alignment horizontal="center"/>
    </xf>
    <xf numFmtId="0" fontId="0" fillId="0" borderId="88" xfId="0" applyBorder="1" applyAlignment="1">
      <alignment horizontal="center"/>
    </xf>
    <xf numFmtId="0" fontId="0" fillId="0" borderId="15" xfId="0" applyBorder="1" applyAlignment="1">
      <alignment horizontal="center"/>
    </xf>
    <xf numFmtId="0" fontId="0" fillId="0" borderId="25" xfId="0" applyBorder="1" applyAlignment="1">
      <alignment horizontal="center"/>
    </xf>
    <xf numFmtId="0" fontId="0" fillId="40" borderId="88" xfId="0" applyFill="1" applyBorder="1" applyAlignment="1">
      <alignment horizontal="center"/>
    </xf>
    <xf numFmtId="2" fontId="27" fillId="0" borderId="15" xfId="1" applyNumberFormat="1" applyFont="1" applyBorder="1" applyAlignment="1">
      <alignment horizontal="center"/>
    </xf>
    <xf numFmtId="0" fontId="0" fillId="0" borderId="22" xfId="0" applyBorder="1" applyAlignment="1">
      <alignment horizontal="center"/>
    </xf>
    <xf numFmtId="0" fontId="0" fillId="0" borderId="73" xfId="0" applyBorder="1" applyAlignment="1">
      <alignment horizontal="center"/>
    </xf>
    <xf numFmtId="0" fontId="0" fillId="40" borderId="15" xfId="0" applyFill="1" applyBorder="1" applyAlignment="1">
      <alignment horizontal="center"/>
    </xf>
    <xf numFmtId="0" fontId="0" fillId="40" borderId="25" xfId="0" applyFill="1" applyBorder="1" applyAlignment="1">
      <alignment horizontal="center"/>
    </xf>
    <xf numFmtId="0" fontId="27" fillId="40" borderId="88" xfId="0" applyFont="1" applyFill="1" applyBorder="1" applyAlignment="1">
      <alignment horizontal="center"/>
    </xf>
    <xf numFmtId="0" fontId="0" fillId="40" borderId="66" xfId="0" applyFill="1" applyBorder="1" applyAlignment="1">
      <alignment horizontal="center"/>
    </xf>
    <xf numFmtId="0" fontId="90" fillId="24" borderId="33" xfId="0" applyFont="1" applyFill="1" applyBorder="1" applyAlignment="1">
      <alignment horizontal="center"/>
    </xf>
    <xf numFmtId="0" fontId="0" fillId="40" borderId="73" xfId="0" applyFill="1" applyBorder="1" applyAlignment="1">
      <alignment horizontal="center"/>
    </xf>
    <xf numFmtId="0" fontId="29" fillId="0" borderId="35" xfId="0" applyFont="1" applyBorder="1" applyAlignment="1">
      <alignment horizontal="center"/>
    </xf>
    <xf numFmtId="4" fontId="204" fillId="26" borderId="28" xfId="0" applyNumberFormat="1" applyFont="1" applyFill="1" applyBorder="1" applyAlignment="1">
      <alignment horizontal="center" vertical="center" wrapText="1"/>
    </xf>
    <xf numFmtId="0" fontId="0" fillId="0" borderId="105" xfId="0" applyBorder="1"/>
    <xf numFmtId="0" fontId="42" fillId="41" borderId="10" xfId="1" applyFont="1" applyFill="1" applyBorder="1" applyAlignment="1">
      <alignment horizontal="center"/>
    </xf>
    <xf numFmtId="0" fontId="28" fillId="24" borderId="0" xfId="0" applyFont="1" applyFill="1"/>
    <xf numFmtId="0" fontId="42" fillId="26" borderId="36" xfId="1" applyFont="1" applyFill="1" applyBorder="1" applyAlignment="1">
      <alignment horizontal="center"/>
    </xf>
    <xf numFmtId="0" fontId="149" fillId="0" borderId="0" xfId="1" applyFont="1" applyAlignment="1">
      <alignment horizontal="center"/>
    </xf>
    <xf numFmtId="0" fontId="131" fillId="0" borderId="10" xfId="1" applyFont="1" applyBorder="1" applyAlignment="1">
      <alignment horizontal="center"/>
    </xf>
    <xf numFmtId="0" fontId="78" fillId="0" borderId="10" xfId="0" applyFont="1" applyBorder="1" applyAlignment="1">
      <alignment horizontal="center" vertical="center"/>
    </xf>
    <xf numFmtId="0" fontId="78" fillId="0" borderId="0" xfId="0" applyFont="1" applyAlignment="1">
      <alignment horizontal="center"/>
    </xf>
    <xf numFmtId="0" fontId="78" fillId="0" borderId="0" xfId="0" applyFont="1"/>
    <xf numFmtId="0" fontId="27" fillId="40" borderId="37" xfId="1" applyFont="1" applyFill="1" applyBorder="1" applyAlignment="1">
      <alignment horizontal="center" vertical="center"/>
    </xf>
    <xf numFmtId="0" fontId="44" fillId="0" borderId="13" xfId="1" applyFont="1" applyBorder="1" applyAlignment="1">
      <alignment horizontal="center" vertical="center" wrapText="1"/>
    </xf>
    <xf numFmtId="2" fontId="184" fillId="40" borderId="14" xfId="1" applyNumberFormat="1" applyFont="1" applyFill="1" applyBorder="1" applyAlignment="1">
      <alignment horizontal="center" vertical="center"/>
    </xf>
    <xf numFmtId="2" fontId="184" fillId="40" borderId="26" xfId="1" applyNumberFormat="1" applyFont="1" applyFill="1" applyBorder="1" applyAlignment="1">
      <alignment horizontal="center" vertical="center"/>
    </xf>
    <xf numFmtId="0" fontId="44" fillId="24" borderId="88" xfId="0" applyFont="1" applyFill="1" applyBorder="1" applyAlignment="1">
      <alignment horizontal="center"/>
    </xf>
    <xf numFmtId="0" fontId="44" fillId="24" borderId="15" xfId="0" applyFont="1" applyFill="1" applyBorder="1" applyAlignment="1">
      <alignment horizontal="center"/>
    </xf>
    <xf numFmtId="0" fontId="42" fillId="24" borderId="15" xfId="1" applyFont="1" applyFill="1" applyBorder="1" applyAlignment="1">
      <alignment horizontal="center"/>
    </xf>
    <xf numFmtId="0" fontId="85" fillId="40" borderId="88" xfId="1" applyFont="1" applyFill="1" applyBorder="1" applyAlignment="1">
      <alignment horizontal="center"/>
    </xf>
    <xf numFmtId="0" fontId="85" fillId="40" borderId="15" xfId="1" applyFont="1" applyFill="1" applyBorder="1" applyAlignment="1">
      <alignment horizontal="center"/>
    </xf>
    <xf numFmtId="0" fontId="85" fillId="0" borderId="20" xfId="1" applyFont="1" applyBorder="1" applyAlignment="1">
      <alignment horizontal="center"/>
    </xf>
    <xf numFmtId="0" fontId="42" fillId="0" borderId="88" xfId="1" applyFont="1" applyBorder="1" applyAlignment="1">
      <alignment horizontal="center"/>
    </xf>
    <xf numFmtId="0" fontId="85" fillId="24" borderId="15" xfId="0" applyFont="1" applyFill="1" applyBorder="1" applyAlignment="1">
      <alignment horizontal="center"/>
    </xf>
    <xf numFmtId="0" fontId="85" fillId="24" borderId="20" xfId="1" applyFont="1" applyFill="1" applyBorder="1" applyAlignment="1">
      <alignment horizontal="center"/>
    </xf>
    <xf numFmtId="0" fontId="42" fillId="24" borderId="88" xfId="1" applyFont="1" applyFill="1" applyBorder="1" applyAlignment="1">
      <alignment horizontal="center"/>
    </xf>
    <xf numFmtId="0" fontId="42" fillId="40" borderId="15" xfId="1" applyFont="1" applyFill="1" applyBorder="1" applyAlignment="1">
      <alignment horizontal="center"/>
    </xf>
    <xf numFmtId="0" fontId="85" fillId="24" borderId="88" xfId="1" applyFont="1" applyFill="1" applyBorder="1" applyAlignment="1">
      <alignment horizontal="center"/>
    </xf>
    <xf numFmtId="0" fontId="85" fillId="40" borderId="25" xfId="1" applyFont="1" applyFill="1" applyBorder="1" applyAlignment="1">
      <alignment horizontal="center"/>
    </xf>
    <xf numFmtId="0" fontId="85" fillId="0" borderId="73" xfId="1" applyFont="1" applyBorder="1" applyAlignment="1">
      <alignment horizontal="center"/>
    </xf>
    <xf numFmtId="2" fontId="184" fillId="0" borderId="69" xfId="1" applyNumberFormat="1" applyFont="1" applyBorder="1" applyAlignment="1">
      <alignment horizontal="center" vertical="center"/>
    </xf>
    <xf numFmtId="0" fontId="44" fillId="0" borderId="88" xfId="0" applyFont="1" applyBorder="1" applyAlignment="1">
      <alignment horizontal="center"/>
    </xf>
    <xf numFmtId="0" fontId="44" fillId="0" borderId="15" xfId="0" applyFont="1" applyBorder="1" applyAlignment="1">
      <alignment horizontal="center"/>
    </xf>
    <xf numFmtId="0" fontId="44" fillId="0" borderId="25" xfId="0" applyFont="1" applyBorder="1" applyAlignment="1">
      <alignment horizontal="center"/>
    </xf>
    <xf numFmtId="0" fontId="158" fillId="24" borderId="15" xfId="1" applyFont="1" applyFill="1" applyBorder="1" applyAlignment="1">
      <alignment horizontal="center"/>
    </xf>
    <xf numFmtId="0" fontId="158" fillId="24" borderId="66" xfId="1" applyFont="1" applyFill="1" applyBorder="1" applyAlignment="1">
      <alignment horizontal="center"/>
    </xf>
    <xf numFmtId="0" fontId="184" fillId="24" borderId="66" xfId="1" applyFont="1" applyFill="1" applyBorder="1" applyAlignment="1">
      <alignment horizontal="center"/>
    </xf>
    <xf numFmtId="0" fontId="184" fillId="40" borderId="15" xfId="1" applyFont="1" applyFill="1" applyBorder="1" applyAlignment="1">
      <alignment horizontal="center"/>
    </xf>
    <xf numFmtId="0" fontId="184" fillId="40" borderId="25" xfId="1" applyFont="1" applyFill="1" applyBorder="1" applyAlignment="1">
      <alignment horizontal="center"/>
    </xf>
    <xf numFmtId="0" fontId="85" fillId="0" borderId="18" xfId="1" applyFont="1" applyBorder="1" applyAlignment="1">
      <alignment horizontal="center"/>
    </xf>
    <xf numFmtId="0" fontId="85" fillId="40" borderId="88" xfId="0" applyFont="1" applyFill="1" applyBorder="1" applyAlignment="1">
      <alignment horizontal="center"/>
    </xf>
    <xf numFmtId="0" fontId="85" fillId="40" borderId="15" xfId="0" applyFont="1" applyFill="1" applyBorder="1" applyAlignment="1">
      <alignment horizontal="center"/>
    </xf>
    <xf numFmtId="0" fontId="85" fillId="40" borderId="25" xfId="0" applyFont="1" applyFill="1" applyBorder="1" applyAlignment="1">
      <alignment horizontal="center"/>
    </xf>
    <xf numFmtId="0" fontId="42" fillId="40" borderId="88" xfId="1" applyFont="1" applyFill="1" applyBorder="1" applyAlignment="1">
      <alignment horizontal="center"/>
    </xf>
    <xf numFmtId="0" fontId="44" fillId="40" borderId="15" xfId="1" applyFont="1" applyFill="1" applyBorder="1" applyAlignment="1">
      <alignment horizontal="center"/>
    </xf>
    <xf numFmtId="0" fontId="44" fillId="0" borderId="25" xfId="1" applyFont="1" applyBorder="1" applyAlignment="1">
      <alignment horizontal="center"/>
    </xf>
    <xf numFmtId="2" fontId="184" fillId="40" borderId="82" xfId="1" applyNumberFormat="1" applyFont="1" applyFill="1" applyBorder="1" applyAlignment="1">
      <alignment horizontal="center" vertical="center"/>
    </xf>
    <xf numFmtId="0" fontId="184" fillId="24" borderId="0" xfId="1" applyFont="1" applyFill="1" applyAlignment="1">
      <alignment horizontal="center"/>
    </xf>
    <xf numFmtId="0" fontId="184" fillId="0" borderId="0" xfId="1" applyFont="1" applyAlignment="1">
      <alignment horizontal="center"/>
    </xf>
    <xf numFmtId="2" fontId="205" fillId="0" borderId="0" xfId="0" applyNumberFormat="1" applyFont="1" applyAlignment="1">
      <alignment horizontal="center" vertical="center"/>
    </xf>
    <xf numFmtId="168" fontId="44" fillId="0" borderId="0" xfId="0" applyNumberFormat="1" applyFont="1" applyAlignment="1">
      <alignment horizontal="center"/>
    </xf>
    <xf numFmtId="2" fontId="52" fillId="24" borderId="29" xfId="0" applyNumberFormat="1" applyFont="1" applyFill="1" applyBorder="1"/>
    <xf numFmtId="0" fontId="28" fillId="0" borderId="62" xfId="0" applyFont="1" applyBorder="1" applyAlignment="1">
      <alignment horizontal="center"/>
    </xf>
    <xf numFmtId="0" fontId="28" fillId="0" borderId="41" xfId="0" applyFont="1" applyBorder="1" applyAlignment="1">
      <alignment horizontal="center"/>
    </xf>
    <xf numFmtId="0" fontId="63" fillId="24" borderId="28" xfId="1" applyFont="1" applyFill="1" applyBorder="1"/>
    <xf numFmtId="2" fontId="5" fillId="40" borderId="61" xfId="178" applyNumberFormat="1" applyFont="1" applyFill="1" applyBorder="1" applyAlignment="1">
      <alignment horizontal="center"/>
    </xf>
    <xf numFmtId="2" fontId="5" fillId="40" borderId="24" xfId="178" applyNumberFormat="1" applyFont="1" applyFill="1" applyBorder="1" applyAlignment="1">
      <alignment horizontal="center"/>
    </xf>
    <xf numFmtId="2" fontId="229" fillId="40" borderId="10" xfId="178" applyNumberFormat="1" applyFont="1" applyFill="1" applyBorder="1" applyAlignment="1">
      <alignment horizontal="center"/>
    </xf>
    <xf numFmtId="2" fontId="4" fillId="40" borderId="61" xfId="178" applyNumberFormat="1" applyFont="1" applyFill="1" applyBorder="1" applyAlignment="1">
      <alignment horizontal="center"/>
    </xf>
    <xf numFmtId="2" fontId="229" fillId="40" borderId="24" xfId="178" applyNumberFormat="1" applyFont="1" applyFill="1" applyBorder="1" applyAlignment="1">
      <alignment horizontal="center"/>
    </xf>
    <xf numFmtId="2" fontId="4" fillId="40" borderId="24" xfId="178" applyNumberFormat="1" applyFont="1" applyFill="1" applyBorder="1" applyAlignment="1">
      <alignment horizontal="center"/>
    </xf>
    <xf numFmtId="4" fontId="77" fillId="28" borderId="43" xfId="0" applyNumberFormat="1" applyFont="1" applyFill="1" applyBorder="1" applyAlignment="1">
      <alignment horizontal="center" vertical="center" wrapText="1"/>
    </xf>
    <xf numFmtId="0" fontId="258" fillId="0" borderId="56" xfId="1" applyFont="1" applyBorder="1" applyAlignment="1">
      <alignment horizontal="center"/>
    </xf>
    <xf numFmtId="2" fontId="259" fillId="0" borderId="56" xfId="1" applyNumberFormat="1" applyFont="1" applyBorder="1" applyAlignment="1">
      <alignment horizontal="center"/>
    </xf>
    <xf numFmtId="2" fontId="154" fillId="0" borderId="56" xfId="0" applyNumberFormat="1" applyFont="1" applyBorder="1" applyAlignment="1">
      <alignment horizontal="center" vertical="center"/>
    </xf>
    <xf numFmtId="0" fontId="183" fillId="27" borderId="36" xfId="1" applyFont="1" applyFill="1" applyBorder="1" applyAlignment="1">
      <alignment horizontal="center"/>
    </xf>
    <xf numFmtId="0" fontId="184" fillId="0" borderId="0" xfId="198" applyFont="1" applyAlignment="1">
      <alignment horizontal="center"/>
    </xf>
    <xf numFmtId="3" fontId="210" fillId="0" borderId="0" xfId="1" applyNumberFormat="1" applyFont="1" applyAlignment="1">
      <alignment horizontal="center"/>
    </xf>
    <xf numFmtId="0" fontId="27" fillId="24" borderId="30" xfId="0" applyFont="1" applyFill="1" applyBorder="1"/>
    <xf numFmtId="2" fontId="42" fillId="0" borderId="10" xfId="254" applyNumberFormat="1" applyFont="1" applyFill="1" applyBorder="1" applyAlignment="1">
      <alignment horizontal="center" vertical="center"/>
    </xf>
    <xf numFmtId="2" fontId="42" fillId="0" borderId="24" xfId="254" applyNumberFormat="1" applyFont="1" applyFill="1" applyBorder="1" applyAlignment="1">
      <alignment horizontal="center" vertical="center"/>
    </xf>
    <xf numFmtId="2" fontId="119" fillId="40" borderId="0" xfId="0" applyNumberFormat="1" applyFont="1" applyFill="1" applyAlignment="1">
      <alignment horizontal="center"/>
    </xf>
    <xf numFmtId="3" fontId="183" fillId="40" borderId="0" xfId="1" applyNumberFormat="1" applyFont="1" applyFill="1" applyAlignment="1">
      <alignment horizontal="center"/>
    </xf>
    <xf numFmtId="2" fontId="45" fillId="40" borderId="0" xfId="0" applyNumberFormat="1" applyFont="1" applyFill="1" applyAlignment="1">
      <alignment horizontal="center" vertical="center"/>
    </xf>
    <xf numFmtId="0" fontId="0" fillId="40" borderId="0" xfId="0" applyFill="1" applyAlignment="1">
      <alignment horizontal="center" vertical="center"/>
    </xf>
    <xf numFmtId="0" fontId="27" fillId="24" borderId="33" xfId="0" applyFont="1" applyFill="1" applyBorder="1"/>
    <xf numFmtId="0" fontId="27" fillId="40" borderId="34" xfId="0" applyFont="1" applyFill="1" applyBorder="1"/>
    <xf numFmtId="0" fontId="42" fillId="40" borderId="0" xfId="0" applyFont="1" applyFill="1"/>
    <xf numFmtId="0" fontId="27" fillId="40" borderId="0" xfId="0" applyFont="1" applyFill="1"/>
    <xf numFmtId="0" fontId="27" fillId="40" borderId="32" xfId="0" applyFont="1" applyFill="1" applyBorder="1"/>
    <xf numFmtId="0" fontId="27" fillId="40" borderId="34" xfId="1" applyFont="1" applyFill="1" applyBorder="1"/>
    <xf numFmtId="0" fontId="47" fillId="40" borderId="0" xfId="1" applyFont="1" applyFill="1"/>
    <xf numFmtId="0" fontId="27" fillId="40" borderId="30" xfId="0" applyFont="1" applyFill="1" applyBorder="1"/>
    <xf numFmtId="169" fontId="0" fillId="0" borderId="61" xfId="0" applyNumberFormat="1" applyBorder="1" applyAlignment="1">
      <alignment horizontal="center"/>
    </xf>
    <xf numFmtId="169" fontId="0" fillId="0" borderId="10" xfId="0" applyNumberFormat="1" applyBorder="1" applyAlignment="1">
      <alignment horizontal="center"/>
    </xf>
    <xf numFmtId="169" fontId="0" fillId="0" borderId="24" xfId="0" applyNumberFormat="1" applyBorder="1" applyAlignment="1">
      <alignment horizontal="center"/>
    </xf>
    <xf numFmtId="169" fontId="27" fillId="0" borderId="10" xfId="0" applyNumberFormat="1" applyFont="1" applyBorder="1" applyAlignment="1">
      <alignment horizontal="center"/>
    </xf>
    <xf numFmtId="169" fontId="27" fillId="0" borderId="24" xfId="0" applyNumberFormat="1" applyFont="1" applyBorder="1" applyAlignment="1">
      <alignment horizontal="center"/>
    </xf>
    <xf numFmtId="0" fontId="183" fillId="0" borderId="10" xfId="1" applyFont="1" applyBorder="1" applyAlignment="1">
      <alignment horizontal="center"/>
    </xf>
    <xf numFmtId="0" fontId="209" fillId="0" borderId="39" xfId="0" applyFont="1" applyBorder="1" applyAlignment="1">
      <alignment horizontal="center"/>
    </xf>
    <xf numFmtId="2" fontId="6" fillId="0" borderId="10" xfId="178" applyNumberFormat="1" applyFont="1" applyBorder="1" applyAlignment="1">
      <alignment horizontal="center"/>
    </xf>
    <xf numFmtId="0" fontId="209" fillId="0" borderId="60" xfId="0" applyFont="1" applyBorder="1" applyAlignment="1">
      <alignment horizontal="center"/>
    </xf>
    <xf numFmtId="0" fontId="183" fillId="0" borderId="61" xfId="1" applyFont="1" applyBorder="1" applyAlignment="1">
      <alignment horizontal="center"/>
    </xf>
    <xf numFmtId="2" fontId="180" fillId="0" borderId="61" xfId="178" applyNumberFormat="1" applyFont="1" applyBorder="1" applyAlignment="1">
      <alignment horizontal="center"/>
    </xf>
    <xf numFmtId="2" fontId="180" fillId="0" borderId="10" xfId="178" applyNumberFormat="1" applyFont="1" applyBorder="1" applyAlignment="1">
      <alignment horizontal="center"/>
    </xf>
    <xf numFmtId="2" fontId="229" fillId="0" borderId="10" xfId="178" applyNumberFormat="1" applyFont="1" applyBorder="1" applyAlignment="1">
      <alignment horizontal="center"/>
    </xf>
    <xf numFmtId="2" fontId="42" fillId="0" borderId="61" xfId="1" applyNumberFormat="1" applyFont="1" applyBorder="1" applyAlignment="1">
      <alignment horizontal="center"/>
    </xf>
    <xf numFmtId="0" fontId="184" fillId="0" borderId="88" xfId="1" applyFont="1" applyBorder="1" applyAlignment="1">
      <alignment horizontal="center"/>
    </xf>
    <xf numFmtId="0" fontId="184" fillId="40" borderId="22" xfId="1" applyFont="1" applyFill="1" applyBorder="1" applyAlignment="1">
      <alignment horizontal="center"/>
    </xf>
    <xf numFmtId="167" fontId="44" fillId="0" borderId="10" xfId="0" applyNumberFormat="1" applyFont="1" applyBorder="1" applyAlignment="1">
      <alignment horizontal="center"/>
    </xf>
    <xf numFmtId="2" fontId="184" fillId="0" borderId="10" xfId="178" applyNumberFormat="1" applyFont="1" applyBorder="1" applyAlignment="1">
      <alignment horizontal="center"/>
    </xf>
    <xf numFmtId="3" fontId="44" fillId="0" borderId="0" xfId="0" applyNumberFormat="1" applyFont="1" applyAlignment="1">
      <alignment horizontal="center"/>
    </xf>
    <xf numFmtId="167" fontId="42" fillId="0" borderId="10" xfId="0" applyNumberFormat="1" applyFont="1" applyBorder="1" applyAlignment="1">
      <alignment horizontal="center"/>
    </xf>
    <xf numFmtId="0" fontId="33" fillId="58" borderId="0" xfId="1" applyFont="1" applyFill="1"/>
    <xf numFmtId="0" fontId="165" fillId="58" borderId="0" xfId="0" applyFont="1" applyFill="1"/>
    <xf numFmtId="0" fontId="112" fillId="58" borderId="0" xfId="0" applyFont="1" applyFill="1"/>
    <xf numFmtId="2" fontId="42" fillId="24" borderId="61" xfId="248" applyNumberFormat="1" applyFont="1" applyFill="1" applyBorder="1" applyAlignment="1">
      <alignment horizontal="center" vertical="center"/>
    </xf>
    <xf numFmtId="2" fontId="42" fillId="0" borderId="61" xfId="254" applyNumberFormat="1" applyFont="1" applyFill="1" applyBorder="1" applyAlignment="1">
      <alignment horizontal="center" vertical="center"/>
    </xf>
    <xf numFmtId="0" fontId="183" fillId="0" borderId="60" xfId="1" applyFont="1" applyBorder="1" applyAlignment="1">
      <alignment horizontal="center"/>
    </xf>
    <xf numFmtId="0" fontId="184" fillId="0" borderId="61" xfId="1" applyFont="1" applyBorder="1" applyAlignment="1">
      <alignment horizontal="center"/>
    </xf>
    <xf numFmtId="2" fontId="184" fillId="24" borderId="61" xfId="248" applyNumberFormat="1" applyFont="1" applyFill="1" applyBorder="1" applyAlignment="1">
      <alignment horizontal="center" vertical="center"/>
    </xf>
    <xf numFmtId="0" fontId="157" fillId="0" borderId="62" xfId="0" applyFont="1" applyBorder="1" applyAlignment="1">
      <alignment horizontal="center"/>
    </xf>
    <xf numFmtId="0" fontId="104" fillId="24" borderId="34" xfId="1" applyFont="1" applyFill="1" applyBorder="1"/>
    <xf numFmtId="0" fontId="184" fillId="27" borderId="0" xfId="1" applyFont="1" applyFill="1" applyAlignment="1">
      <alignment horizontal="center"/>
    </xf>
    <xf numFmtId="2" fontId="229" fillId="40" borderId="61" xfId="0" applyNumberFormat="1" applyFont="1" applyFill="1" applyBorder="1" applyAlignment="1">
      <alignment horizontal="center"/>
    </xf>
    <xf numFmtId="2" fontId="229" fillId="40" borderId="10" xfId="250" applyNumberFormat="1" applyFont="1" applyFill="1" applyBorder="1" applyAlignment="1">
      <alignment horizontal="center"/>
    </xf>
    <xf numFmtId="2" fontId="229" fillId="40" borderId="24" xfId="250" applyNumberFormat="1" applyFont="1" applyFill="1" applyBorder="1" applyAlignment="1">
      <alignment horizontal="center"/>
    </xf>
    <xf numFmtId="2" fontId="44" fillId="0" borderId="82" xfId="1" applyNumberFormat="1" applyFont="1" applyBorder="1" applyAlignment="1">
      <alignment horizontal="center" vertical="center"/>
    </xf>
    <xf numFmtId="2" fontId="44" fillId="0" borderId="14" xfId="1" applyNumberFormat="1" applyFont="1" applyBorder="1" applyAlignment="1">
      <alignment horizontal="center" vertical="center"/>
    </xf>
    <xf numFmtId="2" fontId="272" fillId="40" borderId="10" xfId="254" applyNumberFormat="1" applyFont="1" applyFill="1" applyBorder="1" applyAlignment="1">
      <alignment horizontal="center" vertical="center"/>
    </xf>
    <xf numFmtId="2" fontId="272" fillId="40" borderId="24" xfId="254" applyNumberFormat="1" applyFont="1" applyFill="1" applyBorder="1" applyAlignment="1">
      <alignment horizontal="center" vertical="center"/>
    </xf>
    <xf numFmtId="2" fontId="44" fillId="0" borderId="26" xfId="1" applyNumberFormat="1" applyFont="1" applyBorder="1" applyAlignment="1">
      <alignment horizontal="center" vertical="center"/>
    </xf>
    <xf numFmtId="0" fontId="27" fillId="40" borderId="15" xfId="1" applyFont="1" applyFill="1" applyBorder="1" applyAlignment="1">
      <alignment horizontal="center"/>
    </xf>
    <xf numFmtId="0" fontId="209" fillId="40" borderId="24" xfId="0" applyFont="1" applyFill="1" applyBorder="1" applyAlignment="1">
      <alignment horizontal="center"/>
    </xf>
    <xf numFmtId="2" fontId="0" fillId="40" borderId="24" xfId="0" applyNumberFormat="1" applyFill="1" applyBorder="1" applyAlignment="1">
      <alignment horizontal="center"/>
    </xf>
    <xf numFmtId="4" fontId="163" fillId="28" borderId="36" xfId="0" applyNumberFormat="1" applyFont="1" applyFill="1" applyBorder="1" applyAlignment="1">
      <alignment horizontal="center" vertical="center" wrapText="1"/>
    </xf>
    <xf numFmtId="169" fontId="148" fillId="0" borderId="61" xfId="0" applyNumberFormat="1" applyFont="1" applyBorder="1" applyAlignment="1">
      <alignment horizontal="center"/>
    </xf>
    <xf numFmtId="0" fontId="8" fillId="40" borderId="88" xfId="1" applyFill="1" applyBorder="1" applyAlignment="1">
      <alignment horizontal="center"/>
    </xf>
    <xf numFmtId="0" fontId="8" fillId="40" borderId="15" xfId="1" applyFill="1" applyBorder="1" applyAlignment="1">
      <alignment horizontal="center"/>
    </xf>
    <xf numFmtId="0" fontId="8" fillId="40" borderId="25" xfId="1" applyFill="1" applyBorder="1" applyAlignment="1">
      <alignment horizontal="center"/>
    </xf>
    <xf numFmtId="0" fontId="29" fillId="0" borderId="88" xfId="1" applyFont="1" applyBorder="1" applyAlignment="1">
      <alignment horizontal="center"/>
    </xf>
    <xf numFmtId="0" fontId="29" fillId="0" borderId="15" xfId="1" applyFont="1" applyBorder="1" applyAlignment="1">
      <alignment horizontal="center"/>
    </xf>
    <xf numFmtId="0" fontId="27" fillId="0" borderId="15" xfId="1" applyFont="1" applyBorder="1" applyAlignment="1">
      <alignment horizontal="center"/>
    </xf>
    <xf numFmtId="0" fontId="29" fillId="0" borderId="25" xfId="1" applyFont="1" applyBorder="1" applyAlignment="1">
      <alignment horizontal="center"/>
    </xf>
    <xf numFmtId="0" fontId="8" fillId="40" borderId="20" xfId="1" applyFill="1" applyBorder="1" applyAlignment="1">
      <alignment horizontal="center"/>
    </xf>
    <xf numFmtId="0" fontId="27" fillId="40" borderId="20" xfId="1" applyFont="1" applyFill="1" applyBorder="1" applyAlignment="1">
      <alignment horizontal="center"/>
    </xf>
    <xf numFmtId="0" fontId="27" fillId="40" borderId="82" xfId="1" applyFont="1" applyFill="1" applyBorder="1" applyAlignment="1">
      <alignment horizontal="center"/>
    </xf>
    <xf numFmtId="0" fontId="27" fillId="40" borderId="88" xfId="1" applyFont="1" applyFill="1" applyBorder="1" applyAlignment="1">
      <alignment horizontal="center"/>
    </xf>
    <xf numFmtId="0" fontId="27" fillId="40" borderId="26" xfId="1" applyFont="1" applyFill="1" applyBorder="1" applyAlignment="1">
      <alignment horizontal="center"/>
    </xf>
    <xf numFmtId="0" fontId="42" fillId="0" borderId="88" xfId="0" applyFont="1" applyBorder="1" applyAlignment="1">
      <alignment horizontal="center"/>
    </xf>
    <xf numFmtId="0" fontId="44" fillId="24" borderId="17" xfId="1" applyFont="1" applyFill="1" applyBorder="1" applyAlignment="1">
      <alignment horizontal="center"/>
    </xf>
    <xf numFmtId="0" fontId="44" fillId="24" borderId="20" xfId="1" applyFont="1" applyFill="1" applyBorder="1" applyAlignment="1">
      <alignment horizontal="center"/>
    </xf>
    <xf numFmtId="0" fontId="44" fillId="24" borderId="24" xfId="1" applyFont="1" applyFill="1" applyBorder="1" applyAlignment="1">
      <alignment horizontal="center"/>
    </xf>
    <xf numFmtId="2" fontId="44" fillId="24" borderId="24" xfId="1" applyNumberFormat="1" applyFont="1" applyFill="1" applyBorder="1" applyAlignment="1">
      <alignment horizontal="center"/>
    </xf>
    <xf numFmtId="2" fontId="45" fillId="59" borderId="10" xfId="0" applyNumberFormat="1" applyFont="1" applyFill="1" applyBorder="1" applyAlignment="1">
      <alignment horizontal="center" vertical="center"/>
    </xf>
    <xf numFmtId="0" fontId="42" fillId="26" borderId="45" xfId="1" applyFont="1" applyFill="1" applyBorder="1" applyAlignment="1">
      <alignment horizontal="center"/>
    </xf>
    <xf numFmtId="2" fontId="184" fillId="0" borderId="69" xfId="1" applyNumberFormat="1" applyFont="1" applyBorder="1" applyAlignment="1">
      <alignment horizontal="center"/>
    </xf>
    <xf numFmtId="2" fontId="3" fillId="40" borderId="10" xfId="178" applyNumberFormat="1" applyFont="1" applyFill="1" applyBorder="1" applyAlignment="1">
      <alignment horizontal="center"/>
    </xf>
    <xf numFmtId="2" fontId="3" fillId="0" borderId="10" xfId="178" applyNumberFormat="1" applyFont="1" applyBorder="1" applyAlignment="1">
      <alignment horizontal="center"/>
    </xf>
    <xf numFmtId="2" fontId="185" fillId="24" borderId="0" xfId="0" applyNumberFormat="1" applyFont="1" applyFill="1"/>
    <xf numFmtId="2" fontId="185" fillId="24" borderId="30" xfId="0" applyNumberFormat="1" applyFont="1" applyFill="1" applyBorder="1"/>
    <xf numFmtId="2" fontId="3" fillId="40" borderId="61" xfId="178" applyNumberFormat="1" applyFont="1" applyFill="1" applyBorder="1" applyAlignment="1">
      <alignment horizontal="center"/>
    </xf>
    <xf numFmtId="0" fontId="263" fillId="47" borderId="10" xfId="0" applyFont="1" applyFill="1" applyBorder="1" applyAlignment="1">
      <alignment horizontal="center"/>
    </xf>
    <xf numFmtId="0" fontId="3" fillId="40" borderId="10" xfId="0" applyFont="1" applyFill="1" applyBorder="1" applyAlignment="1">
      <alignment horizontal="center"/>
    </xf>
    <xf numFmtId="2" fontId="3" fillId="40" borderId="10" xfId="0" applyNumberFormat="1" applyFont="1" applyFill="1" applyBorder="1" applyAlignment="1">
      <alignment horizontal="center"/>
    </xf>
    <xf numFmtId="167" fontId="3" fillId="40" borderId="10" xfId="0" applyNumberFormat="1" applyFont="1" applyFill="1" applyBorder="1" applyAlignment="1">
      <alignment horizontal="center"/>
    </xf>
    <xf numFmtId="0" fontId="209" fillId="47" borderId="24" xfId="0" applyFont="1" applyFill="1" applyBorder="1" applyAlignment="1">
      <alignment horizontal="center"/>
    </xf>
    <xf numFmtId="2" fontId="3" fillId="40" borderId="24" xfId="178" applyNumberFormat="1" applyFont="1" applyFill="1" applyBorder="1" applyAlignment="1">
      <alignment horizontal="center"/>
    </xf>
    <xf numFmtId="0" fontId="263" fillId="47" borderId="61" xfId="0" applyFont="1" applyFill="1" applyBorder="1" applyAlignment="1">
      <alignment horizontal="center"/>
    </xf>
    <xf numFmtId="2" fontId="236" fillId="47" borderId="61" xfId="0" applyNumberFormat="1" applyFont="1" applyFill="1" applyBorder="1" applyAlignment="1">
      <alignment horizontal="center"/>
    </xf>
    <xf numFmtId="0" fontId="164" fillId="24" borderId="29" xfId="1" applyFont="1" applyFill="1" applyBorder="1"/>
    <xf numFmtId="0" fontId="76" fillId="24" borderId="29" xfId="1" applyFont="1" applyFill="1" applyBorder="1"/>
    <xf numFmtId="2" fontId="164" fillId="24" borderId="29" xfId="1" applyNumberFormat="1" applyFont="1" applyFill="1" applyBorder="1"/>
    <xf numFmtId="4" fontId="273" fillId="26" borderId="36" xfId="0" applyNumberFormat="1" applyFont="1" applyFill="1" applyBorder="1" applyAlignment="1">
      <alignment horizontal="center" vertical="center" wrapText="1"/>
    </xf>
    <xf numFmtId="4" fontId="273" fillId="28" borderId="43" xfId="0" applyNumberFormat="1" applyFont="1" applyFill="1" applyBorder="1" applyAlignment="1">
      <alignment horizontal="center" vertical="center" wrapText="1"/>
    </xf>
    <xf numFmtId="4" fontId="274" fillId="28" borderId="36" xfId="0" applyNumberFormat="1" applyFont="1" applyFill="1" applyBorder="1" applyAlignment="1">
      <alignment horizontal="center" vertical="center" wrapText="1"/>
    </xf>
    <xf numFmtId="2" fontId="259" fillId="40" borderId="24" xfId="1" applyNumberFormat="1" applyFont="1" applyFill="1" applyBorder="1" applyAlignment="1">
      <alignment horizontal="center"/>
    </xf>
    <xf numFmtId="0" fontId="84" fillId="40" borderId="30" xfId="1" applyFont="1" applyFill="1" applyBorder="1"/>
    <xf numFmtId="0" fontId="185" fillId="40" borderId="30" xfId="1" applyFont="1" applyFill="1" applyBorder="1"/>
    <xf numFmtId="2" fontId="183" fillId="40" borderId="30" xfId="1" applyNumberFormat="1" applyFont="1" applyFill="1" applyBorder="1"/>
    <xf numFmtId="2" fontId="8" fillId="40" borderId="30" xfId="0" applyNumberFormat="1" applyFont="1" applyFill="1" applyBorder="1"/>
    <xf numFmtId="0" fontId="27" fillId="40" borderId="45" xfId="1" applyFont="1" applyFill="1" applyBorder="1" applyAlignment="1">
      <alignment horizontal="center"/>
    </xf>
    <xf numFmtId="0" fontId="41" fillId="40" borderId="0" xfId="1" applyFont="1" applyFill="1" applyAlignment="1">
      <alignment horizontal="center"/>
    </xf>
    <xf numFmtId="0" fontId="82" fillId="40" borderId="45" xfId="1" applyFont="1" applyFill="1" applyBorder="1" applyAlignment="1">
      <alignment horizontal="center" vertical="center"/>
    </xf>
    <xf numFmtId="4" fontId="204" fillId="40" borderId="46" xfId="0" applyNumberFormat="1" applyFont="1" applyFill="1" applyBorder="1" applyAlignment="1">
      <alignment horizontal="center" vertical="center" wrapText="1"/>
    </xf>
    <xf numFmtId="4" fontId="189" fillId="40" borderId="46" xfId="0" applyNumberFormat="1" applyFont="1" applyFill="1" applyBorder="1" applyAlignment="1">
      <alignment horizontal="center" vertical="center" wrapText="1"/>
    </xf>
    <xf numFmtId="4" fontId="179" fillId="40" borderId="45" xfId="0" applyNumberFormat="1" applyFont="1" applyFill="1" applyBorder="1" applyAlignment="1">
      <alignment horizontal="center" vertical="center" wrapText="1"/>
    </xf>
    <xf numFmtId="4" fontId="54" fillId="40" borderId="45" xfId="0" applyNumberFormat="1" applyFont="1" applyFill="1" applyBorder="1" applyAlignment="1">
      <alignment horizontal="center" vertical="center" wrapText="1"/>
    </xf>
    <xf numFmtId="0" fontId="90" fillId="40" borderId="45" xfId="0" applyFont="1" applyFill="1" applyBorder="1" applyAlignment="1">
      <alignment horizontal="center"/>
    </xf>
    <xf numFmtId="0" fontId="185" fillId="40" borderId="67" xfId="1" applyFont="1" applyFill="1" applyBorder="1" applyAlignment="1">
      <alignment horizontal="center"/>
    </xf>
    <xf numFmtId="2" fontId="42" fillId="24" borderId="0" xfId="7" applyNumberFormat="1" applyFont="1" applyFill="1" applyAlignment="1">
      <alignment horizontal="center"/>
    </xf>
    <xf numFmtId="0" fontId="87" fillId="24" borderId="29" xfId="1" applyFont="1" applyFill="1" applyBorder="1" applyAlignment="1">
      <alignment vertical="center"/>
    </xf>
    <xf numFmtId="2" fontId="48" fillId="24" borderId="29" xfId="1" applyNumberFormat="1" applyFont="1" applyFill="1" applyBorder="1" applyAlignment="1">
      <alignment vertical="center"/>
    </xf>
    <xf numFmtId="2" fontId="203" fillId="24" borderId="29" xfId="0" applyNumberFormat="1" applyFont="1" applyFill="1" applyBorder="1" applyAlignment="1">
      <alignment vertical="center"/>
    </xf>
    <xf numFmtId="0" fontId="87" fillId="24" borderId="0" xfId="1" applyFont="1" applyFill="1" applyAlignment="1">
      <alignment vertical="center"/>
    </xf>
    <xf numFmtId="2" fontId="48" fillId="24" borderId="0" xfId="1" applyNumberFormat="1" applyFont="1" applyFill="1" applyAlignment="1">
      <alignment vertical="center"/>
    </xf>
    <xf numFmtId="2" fontId="203" fillId="24" borderId="28" xfId="0" applyNumberFormat="1" applyFont="1" applyFill="1" applyBorder="1" applyAlignment="1">
      <alignment vertical="center"/>
    </xf>
    <xf numFmtId="2" fontId="203" fillId="24" borderId="0" xfId="0" applyNumberFormat="1" applyFont="1" applyFill="1" applyAlignment="1">
      <alignment vertical="center"/>
    </xf>
    <xf numFmtId="2" fontId="203" fillId="24" borderId="32" xfId="0" applyNumberFormat="1" applyFont="1" applyFill="1" applyBorder="1" applyAlignment="1">
      <alignment vertical="center"/>
    </xf>
    <xf numFmtId="2" fontId="203" fillId="24" borderId="30" xfId="0" applyNumberFormat="1" applyFont="1" applyFill="1" applyBorder="1" applyAlignment="1">
      <alignment vertical="center"/>
    </xf>
    <xf numFmtId="2" fontId="203" fillId="24" borderId="35" xfId="0" applyNumberFormat="1" applyFont="1" applyFill="1" applyBorder="1" applyAlignment="1">
      <alignment vertical="center"/>
    </xf>
    <xf numFmtId="2" fontId="252" fillId="0" borderId="43" xfId="0" applyNumberFormat="1" applyFont="1" applyBorder="1" applyAlignment="1">
      <alignment horizontal="center"/>
    </xf>
    <xf numFmtId="2" fontId="185" fillId="0" borderId="43" xfId="0" applyNumberFormat="1" applyFont="1" applyBorder="1" applyAlignment="1">
      <alignment horizontal="center"/>
    </xf>
    <xf numFmtId="2" fontId="252" fillId="0" borderId="78" xfId="0" applyNumberFormat="1" applyFont="1" applyBorder="1" applyAlignment="1">
      <alignment horizontal="center"/>
    </xf>
    <xf numFmtId="2" fontId="185" fillId="40" borderId="54" xfId="1" applyNumberFormat="1" applyFont="1" applyFill="1" applyBorder="1" applyAlignment="1">
      <alignment horizontal="center"/>
    </xf>
    <xf numFmtId="2" fontId="185" fillId="40" borderId="50" xfId="1" applyNumberFormat="1" applyFont="1" applyFill="1" applyBorder="1" applyAlignment="1">
      <alignment horizontal="center"/>
    </xf>
    <xf numFmtId="2" fontId="185" fillId="40" borderId="35" xfId="1" applyNumberFormat="1" applyFont="1" applyFill="1" applyBorder="1" applyAlignment="1">
      <alignment horizontal="center"/>
    </xf>
    <xf numFmtId="3" fontId="44" fillId="24" borderId="10" xfId="1" applyNumberFormat="1" applyFont="1" applyFill="1" applyBorder="1" applyAlignment="1">
      <alignment horizontal="center" vertical="center"/>
    </xf>
    <xf numFmtId="3" fontId="44" fillId="24" borderId="10" xfId="176" applyNumberFormat="1" applyFont="1" applyFill="1" applyBorder="1" applyAlignment="1">
      <alignment horizontal="center" vertical="center"/>
    </xf>
    <xf numFmtId="2" fontId="211" fillId="40" borderId="54" xfId="0" applyNumberFormat="1" applyFont="1" applyFill="1" applyBorder="1" applyAlignment="1">
      <alignment horizontal="center"/>
    </xf>
    <xf numFmtId="2" fontId="211" fillId="40" borderId="86" xfId="0" applyNumberFormat="1" applyFont="1" applyFill="1" applyBorder="1" applyAlignment="1">
      <alignment horizontal="center"/>
    </xf>
    <xf numFmtId="2" fontId="211" fillId="40" borderId="87" xfId="0" applyNumberFormat="1" applyFont="1" applyFill="1" applyBorder="1" applyAlignment="1">
      <alignment horizontal="center"/>
    </xf>
    <xf numFmtId="2" fontId="85" fillId="40" borderId="10" xfId="1" applyNumberFormat="1" applyFont="1" applyFill="1" applyBorder="1" applyAlignment="1">
      <alignment horizontal="center" vertical="center"/>
    </xf>
    <xf numFmtId="2" fontId="185" fillId="40" borderId="86" xfId="1" applyNumberFormat="1" applyFont="1" applyFill="1" applyBorder="1" applyAlignment="1">
      <alignment horizontal="center"/>
    </xf>
    <xf numFmtId="2" fontId="185" fillId="40" borderId="87" xfId="1" applyNumberFormat="1" applyFont="1" applyFill="1" applyBorder="1" applyAlignment="1">
      <alignment horizontal="center"/>
    </xf>
    <xf numFmtId="3" fontId="44" fillId="24" borderId="61" xfId="1" applyNumberFormat="1" applyFont="1" applyFill="1" applyBorder="1" applyAlignment="1">
      <alignment horizontal="center" vertical="center"/>
    </xf>
    <xf numFmtId="3" fontId="44" fillId="24" borderId="24" xfId="1" applyNumberFormat="1" applyFont="1" applyFill="1" applyBorder="1" applyAlignment="1">
      <alignment horizontal="center" vertical="center"/>
    </xf>
    <xf numFmtId="2" fontId="185" fillId="40" borderId="10" xfId="1" applyNumberFormat="1" applyFont="1" applyFill="1" applyBorder="1" applyAlignment="1">
      <alignment horizontal="center"/>
    </xf>
    <xf numFmtId="2" fontId="211" fillId="40" borderId="10" xfId="0" applyNumberFormat="1" applyFont="1" applyFill="1" applyBorder="1" applyAlignment="1">
      <alignment horizontal="center"/>
    </xf>
    <xf numFmtId="2" fontId="85" fillId="40" borderId="10" xfId="176" applyNumberFormat="1" applyFont="1" applyFill="1" applyBorder="1" applyAlignment="1">
      <alignment horizontal="center" vertical="center"/>
    </xf>
    <xf numFmtId="2" fontId="85" fillId="40" borderId="61" xfId="1" applyNumberFormat="1" applyFont="1" applyFill="1" applyBorder="1" applyAlignment="1">
      <alignment horizontal="center" vertical="center"/>
    </xf>
    <xf numFmtId="2" fontId="211" fillId="40" borderId="61" xfId="0" applyNumberFormat="1" applyFont="1" applyFill="1" applyBorder="1" applyAlignment="1">
      <alignment horizontal="center"/>
    </xf>
    <xf numFmtId="2" fontId="184" fillId="40" borderId="61" xfId="1" applyNumberFormat="1" applyFont="1" applyFill="1" applyBorder="1" applyAlignment="1">
      <alignment horizontal="center" vertical="center"/>
    </xf>
    <xf numFmtId="2" fontId="85" fillId="40" borderId="24" xfId="1" applyNumberFormat="1" applyFont="1" applyFill="1" applyBorder="1" applyAlignment="1">
      <alignment horizontal="center" vertical="center"/>
    </xf>
    <xf numFmtId="2" fontId="211" fillId="40" borderId="24" xfId="0" applyNumberFormat="1" applyFont="1" applyFill="1" applyBorder="1" applyAlignment="1">
      <alignment horizontal="center"/>
    </xf>
    <xf numFmtId="2" fontId="184" fillId="40" borderId="24" xfId="1" applyNumberFormat="1" applyFont="1" applyFill="1" applyBorder="1" applyAlignment="1">
      <alignment horizontal="center" vertical="center"/>
    </xf>
    <xf numFmtId="0" fontId="184" fillId="27" borderId="36" xfId="1" applyFont="1" applyFill="1" applyBorder="1" applyAlignment="1">
      <alignment horizontal="center"/>
    </xf>
    <xf numFmtId="3" fontId="44" fillId="0" borderId="10" xfId="1" applyNumberFormat="1" applyFont="1" applyBorder="1" applyAlignment="1">
      <alignment horizontal="center"/>
    </xf>
    <xf numFmtId="3" fontId="183" fillId="40" borderId="10" xfId="1" applyNumberFormat="1" applyFont="1" applyFill="1" applyBorder="1" applyAlignment="1">
      <alignment horizontal="center"/>
    </xf>
    <xf numFmtId="3" fontId="42" fillId="40" borderId="10" xfId="1" applyNumberFormat="1" applyFont="1" applyFill="1" applyBorder="1" applyAlignment="1">
      <alignment horizontal="center"/>
    </xf>
    <xf numFmtId="3" fontId="153" fillId="0" borderId="10" xfId="1" applyNumberFormat="1" applyFont="1" applyBorder="1" applyAlignment="1">
      <alignment horizontal="center"/>
    </xf>
    <xf numFmtId="3" fontId="42" fillId="0" borderId="10" xfId="1" applyNumberFormat="1" applyFont="1" applyBorder="1" applyAlignment="1">
      <alignment horizontal="center"/>
    </xf>
    <xf numFmtId="0" fontId="42" fillId="26" borderId="45" xfId="1" applyFont="1" applyFill="1" applyBorder="1" applyAlignment="1">
      <alignment horizontal="center" vertical="center" wrapText="1"/>
    </xf>
    <xf numFmtId="0" fontId="85" fillId="30" borderId="10" xfId="1" applyFont="1" applyFill="1" applyBorder="1" applyAlignment="1">
      <alignment horizontal="center" vertical="center"/>
    </xf>
    <xf numFmtId="3" fontId="85" fillId="30" borderId="10" xfId="1" applyNumberFormat="1" applyFont="1" applyFill="1" applyBorder="1" applyAlignment="1">
      <alignment horizontal="center" vertical="center"/>
    </xf>
    <xf numFmtId="2" fontId="184" fillId="53" borderId="10" xfId="1" applyNumberFormat="1" applyFont="1" applyFill="1" applyBorder="1" applyAlignment="1">
      <alignment horizontal="center" vertical="center"/>
    </xf>
    <xf numFmtId="0" fontId="85" fillId="0" borderId="10" xfId="1" applyFont="1" applyBorder="1" applyAlignment="1">
      <alignment horizontal="center" vertical="center"/>
    </xf>
    <xf numFmtId="3" fontId="85" fillId="0" borderId="10" xfId="1" applyNumberFormat="1" applyFont="1" applyBorder="1" applyAlignment="1">
      <alignment horizontal="center" vertical="center"/>
    </xf>
    <xf numFmtId="3" fontId="85" fillId="30" borderId="10" xfId="1" applyNumberFormat="1" applyFont="1" applyFill="1" applyBorder="1" applyAlignment="1">
      <alignment horizontal="center"/>
    </xf>
    <xf numFmtId="3" fontId="92" fillId="0" borderId="10" xfId="1" applyNumberFormat="1" applyFont="1" applyBorder="1" applyAlignment="1">
      <alignment horizontal="center"/>
    </xf>
    <xf numFmtId="2" fontId="185" fillId="0" borderId="10" xfId="1" applyNumberFormat="1" applyFont="1" applyBorder="1" applyAlignment="1">
      <alignment horizontal="center"/>
    </xf>
    <xf numFmtId="2" fontId="44" fillId="0" borderId="61" xfId="254" applyNumberFormat="1" applyFont="1" applyFill="1" applyBorder="1" applyAlignment="1">
      <alignment horizontal="center" vertical="center"/>
    </xf>
    <xf numFmtId="3" fontId="92" fillId="0" borderId="61" xfId="1" applyNumberFormat="1" applyFont="1" applyBorder="1" applyAlignment="1">
      <alignment horizontal="center"/>
    </xf>
    <xf numFmtId="2" fontId="185" fillId="40" borderId="61" xfId="1" applyNumberFormat="1" applyFont="1" applyFill="1" applyBorder="1" applyAlignment="1">
      <alignment horizontal="center"/>
    </xf>
    <xf numFmtId="3" fontId="92" fillId="0" borderId="24" xfId="1" applyNumberFormat="1" applyFont="1" applyBorder="1" applyAlignment="1">
      <alignment horizontal="center"/>
    </xf>
    <xf numFmtId="2" fontId="185" fillId="40" borderId="24" xfId="1" applyNumberFormat="1" applyFont="1" applyFill="1" applyBorder="1" applyAlignment="1">
      <alignment horizontal="center"/>
    </xf>
    <xf numFmtId="3" fontId="42" fillId="0" borderId="24" xfId="1" applyNumberFormat="1" applyFont="1" applyBorder="1" applyAlignment="1">
      <alignment horizontal="center"/>
    </xf>
    <xf numFmtId="3" fontId="184" fillId="0" borderId="10" xfId="1" applyNumberFormat="1" applyFont="1" applyBorder="1" applyAlignment="1">
      <alignment horizontal="center"/>
    </xf>
    <xf numFmtId="3" fontId="44" fillId="40" borderId="10" xfId="1" applyNumberFormat="1" applyFont="1" applyFill="1" applyBorder="1" applyAlignment="1">
      <alignment horizontal="center"/>
    </xf>
    <xf numFmtId="2" fontId="211" fillId="0" borderId="10" xfId="0" applyNumberFormat="1" applyFont="1" applyBorder="1" applyAlignment="1">
      <alignment horizontal="center"/>
    </xf>
    <xf numFmtId="0" fontId="184" fillId="27" borderId="27" xfId="1" applyFont="1" applyFill="1" applyBorder="1" applyAlignment="1">
      <alignment horizontal="center"/>
    </xf>
    <xf numFmtId="10" fontId="183" fillId="0" borderId="11" xfId="1" applyNumberFormat="1" applyFont="1" applyBorder="1" applyAlignment="1">
      <alignment horizontal="center"/>
    </xf>
    <xf numFmtId="4" fontId="77" fillId="0" borderId="11" xfId="0" applyNumberFormat="1" applyFont="1" applyBorder="1" applyAlignment="1">
      <alignment horizontal="center" vertical="center" wrapText="1"/>
    </xf>
    <xf numFmtId="4" fontId="53" fillId="0" borderId="11" xfId="0" applyNumberFormat="1" applyFont="1" applyBorder="1" applyAlignment="1">
      <alignment horizontal="center" vertical="center" wrapText="1"/>
    </xf>
    <xf numFmtId="3" fontId="44" fillId="0" borderId="61" xfId="1" applyNumberFormat="1" applyFont="1" applyBorder="1" applyAlignment="1">
      <alignment horizontal="center"/>
    </xf>
    <xf numFmtId="0" fontId="8" fillId="24" borderId="45" xfId="1" applyFill="1" applyBorder="1" applyAlignment="1">
      <alignment horizontal="center"/>
    </xf>
    <xf numFmtId="10" fontId="183" fillId="0" borderId="45" xfId="1" applyNumberFormat="1" applyFont="1" applyBorder="1" applyAlignment="1">
      <alignment horizontal="center"/>
    </xf>
    <xf numFmtId="3" fontId="158" fillId="40" borderId="10" xfId="1" applyNumberFormat="1" applyFont="1" applyFill="1" applyBorder="1" applyAlignment="1">
      <alignment horizontal="center"/>
    </xf>
    <xf numFmtId="3" fontId="158" fillId="40" borderId="61" xfId="1" applyNumberFormat="1" applyFont="1" applyFill="1" applyBorder="1" applyAlignment="1">
      <alignment horizontal="center"/>
    </xf>
    <xf numFmtId="0" fontId="159" fillId="40" borderId="62" xfId="0" applyFont="1" applyFill="1" applyBorder="1" applyAlignment="1">
      <alignment horizontal="center"/>
    </xf>
    <xf numFmtId="0" fontId="159" fillId="40" borderId="40" xfId="0" applyFont="1" applyFill="1" applyBorder="1" applyAlignment="1">
      <alignment horizontal="center"/>
    </xf>
    <xf numFmtId="0" fontId="158" fillId="40" borderId="24" xfId="1" applyFont="1" applyFill="1" applyBorder="1" applyAlignment="1">
      <alignment horizontal="center"/>
    </xf>
    <xf numFmtId="0" fontId="159" fillId="40" borderId="41" xfId="0" applyFont="1" applyFill="1" applyBorder="1" applyAlignment="1">
      <alignment horizontal="center"/>
    </xf>
    <xf numFmtId="0" fontId="205" fillId="0" borderId="10" xfId="1" applyFont="1" applyBorder="1" applyAlignment="1">
      <alignment horizontal="center"/>
    </xf>
    <xf numFmtId="0" fontId="44" fillId="40" borderId="10" xfId="1" applyFont="1" applyFill="1" applyBorder="1" applyAlignment="1">
      <alignment horizontal="center"/>
    </xf>
    <xf numFmtId="3" fontId="85" fillId="0" borderId="10" xfId="0" applyNumberFormat="1" applyFont="1" applyBorder="1" applyAlignment="1">
      <alignment horizontal="center"/>
    </xf>
    <xf numFmtId="3" fontId="44" fillId="0" borderId="10" xfId="0" applyNumberFormat="1" applyFont="1" applyBorder="1" applyAlignment="1">
      <alignment horizontal="center"/>
    </xf>
    <xf numFmtId="3" fontId="27" fillId="40" borderId="10" xfId="0" applyNumberFormat="1" applyFont="1" applyFill="1" applyBorder="1" applyAlignment="1">
      <alignment horizontal="center"/>
    </xf>
    <xf numFmtId="3" fontId="85" fillId="40" borderId="10" xfId="0" applyNumberFormat="1" applyFont="1" applyFill="1" applyBorder="1" applyAlignment="1">
      <alignment horizontal="center"/>
    </xf>
    <xf numFmtId="3" fontId="200" fillId="40" borderId="10" xfId="0" applyNumberFormat="1" applyFont="1" applyFill="1" applyBorder="1" applyAlignment="1">
      <alignment horizontal="center"/>
    </xf>
    <xf numFmtId="0" fontId="200" fillId="0" borderId="10" xfId="0" applyFont="1" applyBorder="1" applyAlignment="1">
      <alignment horizontal="center"/>
    </xf>
    <xf numFmtId="2" fontId="119" fillId="0" borderId="10" xfId="0" applyNumberFormat="1" applyFont="1" applyBorder="1" applyAlignment="1">
      <alignment horizontal="center"/>
    </xf>
    <xf numFmtId="3" fontId="44" fillId="0" borderId="61" xfId="0" applyNumberFormat="1" applyFont="1" applyBorder="1" applyAlignment="1">
      <alignment horizontal="center"/>
    </xf>
    <xf numFmtId="3" fontId="200" fillId="0" borderId="10" xfId="0" applyNumberFormat="1" applyFont="1" applyBorder="1" applyAlignment="1">
      <alignment horizontal="center"/>
    </xf>
    <xf numFmtId="3" fontId="27" fillId="40" borderId="61" xfId="0" applyNumberFormat="1" applyFont="1" applyFill="1" applyBorder="1" applyAlignment="1">
      <alignment horizontal="center"/>
    </xf>
    <xf numFmtId="2" fontId="211" fillId="0" borderId="61" xfId="0" applyNumberFormat="1" applyFont="1" applyBorder="1" applyAlignment="1">
      <alignment horizontal="center"/>
    </xf>
    <xf numFmtId="3" fontId="27" fillId="40" borderId="24" xfId="0" applyNumberFormat="1" applyFont="1" applyFill="1" applyBorder="1" applyAlignment="1">
      <alignment horizontal="center"/>
    </xf>
    <xf numFmtId="2" fontId="211" fillId="0" borderId="24" xfId="0" applyNumberFormat="1" applyFont="1" applyBorder="1" applyAlignment="1">
      <alignment horizontal="center"/>
    </xf>
    <xf numFmtId="0" fontId="82" fillId="0" borderId="10" xfId="0" applyFont="1" applyBorder="1" applyAlignment="1">
      <alignment horizontal="center"/>
    </xf>
    <xf numFmtId="3" fontId="0" fillId="40" borderId="10" xfId="0" applyNumberFormat="1" applyFill="1" applyBorder="1" applyAlignment="1">
      <alignment horizontal="center"/>
    </xf>
    <xf numFmtId="3" fontId="0" fillId="40" borderId="10" xfId="1" applyNumberFormat="1" applyFont="1" applyFill="1" applyBorder="1" applyAlignment="1">
      <alignment horizontal="center"/>
    </xf>
    <xf numFmtId="2" fontId="44" fillId="0" borderId="10" xfId="1" applyNumberFormat="1" applyFont="1" applyBorder="1" applyAlignment="1">
      <alignment horizontal="center" vertical="center"/>
    </xf>
    <xf numFmtId="2" fontId="185" fillId="0" borderId="10" xfId="0" applyNumberFormat="1" applyFont="1" applyBorder="1" applyAlignment="1">
      <alignment horizontal="center"/>
    </xf>
    <xf numFmtId="2" fontId="185" fillId="0" borderId="61" xfId="0" applyNumberFormat="1" applyFont="1" applyBorder="1" applyAlignment="1">
      <alignment horizontal="center"/>
    </xf>
    <xf numFmtId="2" fontId="185" fillId="0" borderId="24" xfId="0" applyNumberFormat="1" applyFont="1" applyBorder="1" applyAlignment="1">
      <alignment horizontal="center"/>
    </xf>
    <xf numFmtId="3" fontId="27" fillId="40" borderId="10" xfId="1" applyNumberFormat="1" applyFont="1" applyFill="1" applyBorder="1" applyAlignment="1">
      <alignment horizontal="center"/>
    </xf>
    <xf numFmtId="3" fontId="42" fillId="0" borderId="10" xfId="0" applyNumberFormat="1" applyFont="1" applyBorder="1" applyAlignment="1">
      <alignment horizontal="center"/>
    </xf>
    <xf numFmtId="3" fontId="42" fillId="0" borderId="61" xfId="0" applyNumberFormat="1" applyFont="1" applyBorder="1" applyAlignment="1">
      <alignment horizontal="center"/>
    </xf>
    <xf numFmtId="0" fontId="82" fillId="0" borderId="61" xfId="0" applyFont="1" applyBorder="1" applyAlignment="1">
      <alignment horizontal="center"/>
    </xf>
    <xf numFmtId="3" fontId="183" fillId="40" borderId="61" xfId="1" applyNumberFormat="1" applyFont="1" applyFill="1" applyBorder="1" applyAlignment="1">
      <alignment horizontal="center"/>
    </xf>
    <xf numFmtId="3" fontId="0" fillId="40" borderId="61" xfId="1" applyNumberFormat="1" applyFont="1" applyFill="1" applyBorder="1" applyAlignment="1">
      <alignment horizontal="center"/>
    </xf>
    <xf numFmtId="2" fontId="44" fillId="0" borderId="61" xfId="1" applyNumberFormat="1" applyFont="1" applyBorder="1" applyAlignment="1">
      <alignment horizontal="center" vertical="center"/>
    </xf>
    <xf numFmtId="3" fontId="0" fillId="40" borderId="24" xfId="1" applyNumberFormat="1" applyFont="1" applyFill="1" applyBorder="1" applyAlignment="1">
      <alignment horizontal="center"/>
    </xf>
    <xf numFmtId="2" fontId="44" fillId="0" borderId="24" xfId="1" applyNumberFormat="1" applyFont="1" applyBorder="1" applyAlignment="1">
      <alignment horizontal="center" vertical="center"/>
    </xf>
    <xf numFmtId="3" fontId="183" fillId="40" borderId="24" xfId="1" applyNumberFormat="1" applyFont="1" applyFill="1" applyBorder="1" applyAlignment="1">
      <alignment horizontal="center"/>
    </xf>
    <xf numFmtId="3" fontId="44" fillId="0" borderId="24" xfId="0" applyNumberFormat="1" applyFont="1" applyBorder="1" applyAlignment="1">
      <alignment horizontal="center"/>
    </xf>
    <xf numFmtId="3" fontId="85" fillId="0" borderId="61" xfId="0" applyNumberFormat="1" applyFont="1" applyBorder="1" applyAlignment="1">
      <alignment horizontal="center"/>
    </xf>
    <xf numFmtId="3" fontId="85" fillId="0" borderId="24" xfId="0" applyNumberFormat="1" applyFont="1" applyBorder="1" applyAlignment="1">
      <alignment horizontal="center"/>
    </xf>
    <xf numFmtId="3" fontId="44" fillId="40" borderId="61" xfId="1" applyNumberFormat="1" applyFont="1" applyFill="1" applyBorder="1" applyAlignment="1">
      <alignment horizontal="center"/>
    </xf>
    <xf numFmtId="0" fontId="44" fillId="40" borderId="24" xfId="1" applyFont="1" applyFill="1" applyBorder="1" applyAlignment="1">
      <alignment horizontal="center"/>
    </xf>
    <xf numFmtId="0" fontId="34" fillId="0" borderId="61" xfId="1" applyFont="1" applyBorder="1" applyAlignment="1">
      <alignment horizontal="center" vertical="center"/>
    </xf>
    <xf numFmtId="0" fontId="205" fillId="0" borderId="61" xfId="1" applyFont="1" applyBorder="1" applyAlignment="1">
      <alignment horizontal="center"/>
    </xf>
    <xf numFmtId="2" fontId="185" fillId="0" borderId="61" xfId="1" applyNumberFormat="1" applyFont="1" applyBorder="1" applyAlignment="1">
      <alignment horizontal="center"/>
    </xf>
    <xf numFmtId="3" fontId="44" fillId="0" borderId="24" xfId="1" applyNumberFormat="1" applyFont="1" applyBorder="1" applyAlignment="1">
      <alignment horizontal="center"/>
    </xf>
    <xf numFmtId="3" fontId="184" fillId="0" borderId="61" xfId="1" applyNumberFormat="1" applyFont="1" applyBorder="1" applyAlignment="1">
      <alignment horizontal="center"/>
    </xf>
    <xf numFmtId="3" fontId="42" fillId="0" borderId="61" xfId="1" applyNumberFormat="1" applyFont="1" applyBorder="1" applyAlignment="1">
      <alignment horizontal="center"/>
    </xf>
    <xf numFmtId="3" fontId="184" fillId="0" borderId="24" xfId="1" applyNumberFormat="1" applyFont="1" applyBorder="1" applyAlignment="1">
      <alignment horizontal="center"/>
    </xf>
    <xf numFmtId="3" fontId="85" fillId="0" borderId="61" xfId="1" applyNumberFormat="1" applyFont="1" applyBorder="1" applyAlignment="1">
      <alignment horizontal="center"/>
    </xf>
    <xf numFmtId="2" fontId="44" fillId="0" borderId="61" xfId="213" applyNumberFormat="1" applyBorder="1" applyAlignment="1">
      <alignment horizontal="center" wrapText="1"/>
    </xf>
    <xf numFmtId="3" fontId="85" fillId="30" borderId="61" xfId="1" applyNumberFormat="1" applyFont="1" applyFill="1" applyBorder="1" applyAlignment="1">
      <alignment horizontal="center"/>
    </xf>
    <xf numFmtId="2" fontId="184" fillId="53" borderId="61" xfId="1" applyNumberFormat="1" applyFont="1" applyFill="1" applyBorder="1" applyAlignment="1">
      <alignment horizontal="center" vertical="center"/>
    </xf>
    <xf numFmtId="2" fontId="45" fillId="53" borderId="61" xfId="0" applyNumberFormat="1" applyFont="1" applyFill="1" applyBorder="1" applyAlignment="1">
      <alignment horizontal="center" vertical="center"/>
    </xf>
    <xf numFmtId="0" fontId="0" fillId="53" borderId="61" xfId="0" applyFill="1" applyBorder="1" applyAlignment="1">
      <alignment horizontal="center" vertical="center"/>
    </xf>
    <xf numFmtId="0" fontId="85" fillId="0" borderId="24" xfId="1" applyFont="1" applyBorder="1" applyAlignment="1">
      <alignment horizontal="center" vertical="center"/>
    </xf>
    <xf numFmtId="3" fontId="85" fillId="30" borderId="61" xfId="1" applyNumberFormat="1" applyFont="1" applyFill="1" applyBorder="1" applyAlignment="1">
      <alignment horizontal="center" vertical="center"/>
    </xf>
    <xf numFmtId="3" fontId="85" fillId="0" borderId="24" xfId="1" applyNumberFormat="1" applyFont="1" applyBorder="1" applyAlignment="1">
      <alignment horizontal="center" vertical="center"/>
    </xf>
    <xf numFmtId="3" fontId="153" fillId="0" borderId="61" xfId="1" applyNumberFormat="1" applyFont="1" applyBorder="1" applyAlignment="1">
      <alignment horizontal="center"/>
    </xf>
    <xf numFmtId="3" fontId="153" fillId="0" borderId="24" xfId="1" applyNumberFormat="1" applyFont="1" applyBorder="1" applyAlignment="1">
      <alignment horizontal="center"/>
    </xf>
    <xf numFmtId="3" fontId="42" fillId="40" borderId="61" xfId="1" applyNumberFormat="1" applyFont="1" applyFill="1" applyBorder="1" applyAlignment="1">
      <alignment horizontal="center"/>
    </xf>
    <xf numFmtId="3" fontId="42" fillId="40" borderId="24" xfId="1" applyNumberFormat="1" applyFont="1" applyFill="1" applyBorder="1" applyAlignment="1">
      <alignment horizontal="center"/>
    </xf>
    <xf numFmtId="0" fontId="0" fillId="40" borderId="54" xfId="0" applyFill="1" applyBorder="1" applyAlignment="1">
      <alignment horizontal="center" vertical="center"/>
    </xf>
    <xf numFmtId="169" fontId="44" fillId="0" borderId="61" xfId="0" applyNumberFormat="1" applyFont="1" applyBorder="1" applyAlignment="1">
      <alignment horizontal="center" vertical="center"/>
    </xf>
    <xf numFmtId="3" fontId="145" fillId="0" borderId="10" xfId="0" applyNumberFormat="1" applyFont="1" applyBorder="1" applyAlignment="1">
      <alignment horizontal="center"/>
    </xf>
    <xf numFmtId="3" fontId="133" fillId="0" borderId="10" xfId="1" applyNumberFormat="1" applyFont="1" applyBorder="1" applyAlignment="1">
      <alignment horizontal="center"/>
    </xf>
    <xf numFmtId="0" fontId="133" fillId="0" borderId="10" xfId="1" applyFont="1" applyBorder="1" applyAlignment="1">
      <alignment horizontal="center"/>
    </xf>
    <xf numFmtId="0" fontId="183" fillId="40" borderId="10" xfId="1" applyFont="1" applyFill="1" applyBorder="1" applyAlignment="1">
      <alignment horizontal="right"/>
    </xf>
    <xf numFmtId="0" fontId="145" fillId="0" borderId="10" xfId="1" applyFont="1" applyBorder="1" applyAlignment="1">
      <alignment horizontal="center"/>
    </xf>
    <xf numFmtId="0" fontId="144" fillId="0" borderId="10" xfId="0" applyFont="1" applyBorder="1" applyAlignment="1">
      <alignment horizontal="center"/>
    </xf>
    <xf numFmtId="0" fontId="159" fillId="24" borderId="10" xfId="0" applyFont="1" applyFill="1" applyBorder="1" applyAlignment="1">
      <alignment horizontal="center"/>
    </xf>
    <xf numFmtId="0" fontId="144" fillId="24" borderId="10" xfId="0" applyFont="1" applyFill="1" applyBorder="1" applyAlignment="1">
      <alignment horizontal="center"/>
    </xf>
    <xf numFmtId="0" fontId="145" fillId="24" borderId="10" xfId="0" applyFont="1" applyFill="1" applyBorder="1" applyAlignment="1">
      <alignment horizontal="center"/>
    </xf>
    <xf numFmtId="3" fontId="44" fillId="24" borderId="10" xfId="1" applyNumberFormat="1" applyFont="1" applyFill="1" applyBorder="1" applyAlignment="1">
      <alignment horizontal="center"/>
    </xf>
    <xf numFmtId="3" fontId="85" fillId="24" borderId="10" xfId="1" applyNumberFormat="1" applyFont="1" applyFill="1" applyBorder="1" applyAlignment="1">
      <alignment horizontal="center"/>
    </xf>
    <xf numFmtId="0" fontId="159" fillId="0" borderId="10" xfId="0" applyFont="1" applyBorder="1" applyAlignment="1">
      <alignment horizontal="center"/>
    </xf>
    <xf numFmtId="3" fontId="144" fillId="0" borderId="10" xfId="3" applyNumberFormat="1" applyFont="1" applyBorder="1" applyAlignment="1">
      <alignment horizontal="center"/>
    </xf>
    <xf numFmtId="3" fontId="144" fillId="24" borderId="10" xfId="3" applyNumberFormat="1" applyFont="1" applyFill="1" applyBorder="1" applyAlignment="1">
      <alignment horizontal="center"/>
    </xf>
    <xf numFmtId="0" fontId="27" fillId="0" borderId="10" xfId="3" applyFont="1" applyBorder="1" applyAlignment="1">
      <alignment horizontal="center"/>
    </xf>
    <xf numFmtId="0" fontId="0" fillId="41" borderId="10" xfId="0" applyFill="1" applyBorder="1" applyAlignment="1">
      <alignment horizontal="center"/>
    </xf>
    <xf numFmtId="3" fontId="44" fillId="41" borderId="10" xfId="1" applyNumberFormat="1" applyFont="1" applyFill="1" applyBorder="1" applyAlignment="1">
      <alignment horizontal="center"/>
    </xf>
    <xf numFmtId="0" fontId="27" fillId="41" borderId="10" xfId="0" applyFont="1" applyFill="1" applyBorder="1" applyAlignment="1">
      <alignment horizontal="center"/>
    </xf>
    <xf numFmtId="3" fontId="42" fillId="41" borderId="10" xfId="1" applyNumberFormat="1" applyFont="1" applyFill="1" applyBorder="1" applyAlignment="1">
      <alignment horizontal="center"/>
    </xf>
    <xf numFmtId="0" fontId="78" fillId="0" borderId="10" xfId="0" applyFont="1" applyBorder="1" applyAlignment="1">
      <alignment horizontal="center"/>
    </xf>
    <xf numFmtId="3" fontId="131" fillId="0" borderId="10" xfId="1" applyNumberFormat="1" applyFont="1" applyBorder="1" applyAlignment="1">
      <alignment horizontal="center"/>
    </xf>
    <xf numFmtId="2" fontId="182" fillId="0" borderId="10" xfId="1" applyNumberFormat="1" applyFont="1" applyBorder="1" applyAlignment="1">
      <alignment horizontal="center" vertical="center"/>
    </xf>
    <xf numFmtId="0" fontId="148" fillId="41" borderId="10" xfId="0" applyFont="1" applyFill="1" applyBorder="1" applyAlignment="1">
      <alignment horizontal="center"/>
    </xf>
    <xf numFmtId="0" fontId="148" fillId="0" borderId="10" xfId="0" applyFont="1" applyBorder="1" applyAlignment="1">
      <alignment horizontal="center"/>
    </xf>
    <xf numFmtId="2" fontId="184" fillId="0" borderId="10" xfId="1" applyNumberFormat="1" applyFont="1" applyBorder="1" applyAlignment="1">
      <alignment horizontal="center"/>
    </xf>
    <xf numFmtId="2" fontId="184" fillId="0" borderId="10" xfId="0" applyNumberFormat="1" applyFont="1" applyBorder="1" applyAlignment="1">
      <alignment horizontal="center" vertical="center"/>
    </xf>
    <xf numFmtId="2" fontId="211" fillId="0" borderId="56" xfId="0" applyNumberFormat="1" applyFont="1" applyBorder="1" applyAlignment="1">
      <alignment horizontal="center"/>
    </xf>
    <xf numFmtId="2" fontId="184" fillId="0" borderId="56" xfId="1" applyNumberFormat="1" applyFont="1" applyBorder="1" applyAlignment="1">
      <alignment horizontal="center" vertical="center"/>
    </xf>
    <xf numFmtId="0" fontId="183" fillId="0" borderId="60" xfId="0" applyFont="1" applyBorder="1" applyAlignment="1">
      <alignment horizontal="center"/>
    </xf>
    <xf numFmtId="2" fontId="205" fillId="0" borderId="61" xfId="0" applyNumberFormat="1" applyFont="1" applyBorder="1" applyAlignment="1">
      <alignment horizontal="center" vertical="center"/>
    </xf>
    <xf numFmtId="3" fontId="92" fillId="0" borderId="10" xfId="0" applyNumberFormat="1" applyFont="1" applyBorder="1" applyAlignment="1">
      <alignment horizontal="center"/>
    </xf>
    <xf numFmtId="0" fontId="92" fillId="0" borderId="10" xfId="1" applyFont="1" applyBorder="1" applyAlignment="1">
      <alignment horizontal="center"/>
    </xf>
    <xf numFmtId="0" fontId="92" fillId="0" borderId="10" xfId="0" applyFont="1" applyBorder="1" applyAlignment="1">
      <alignment horizontal="center"/>
    </xf>
    <xf numFmtId="0" fontId="29" fillId="0" borderId="10" xfId="1" applyFont="1" applyBorder="1" applyAlignment="1">
      <alignment horizontal="center" vertical="center"/>
    </xf>
    <xf numFmtId="3" fontId="44" fillId="24" borderId="10" xfId="0" applyNumberFormat="1" applyFont="1" applyFill="1" applyBorder="1" applyAlignment="1">
      <alignment horizontal="center"/>
    </xf>
    <xf numFmtId="3" fontId="184" fillId="24" borderId="10" xfId="1" applyNumberFormat="1" applyFont="1" applyFill="1" applyBorder="1" applyAlignment="1">
      <alignment horizontal="center"/>
    </xf>
    <xf numFmtId="3" fontId="184" fillId="24" borderId="10" xfId="0" applyNumberFormat="1" applyFont="1" applyFill="1" applyBorder="1" applyAlignment="1">
      <alignment horizontal="center"/>
    </xf>
    <xf numFmtId="0" fontId="0" fillId="57" borderId="10" xfId="0" applyFill="1" applyBorder="1" applyAlignment="1">
      <alignment horizontal="center"/>
    </xf>
    <xf numFmtId="3" fontId="149" fillId="24" borderId="10" xfId="0" applyNumberFormat="1" applyFont="1" applyFill="1" applyBorder="1" applyAlignment="1">
      <alignment horizontal="center"/>
    </xf>
    <xf numFmtId="3" fontId="44" fillId="24" borderId="10" xfId="176" applyNumberFormat="1" applyFont="1" applyFill="1" applyBorder="1" applyAlignment="1">
      <alignment horizontal="center"/>
    </xf>
    <xf numFmtId="3" fontId="184" fillId="24" borderId="10" xfId="178" applyNumberFormat="1" applyFont="1" applyFill="1" applyBorder="1" applyAlignment="1">
      <alignment horizontal="center"/>
    </xf>
    <xf numFmtId="3" fontId="184" fillId="0" borderId="10" xfId="178" applyNumberFormat="1" applyFont="1" applyBorder="1" applyAlignment="1">
      <alignment horizontal="center"/>
    </xf>
    <xf numFmtId="0" fontId="154" fillId="0" borderId="10" xfId="0" applyFont="1" applyBorder="1" applyAlignment="1">
      <alignment horizontal="center"/>
    </xf>
    <xf numFmtId="3" fontId="155" fillId="24" borderId="10" xfId="1" applyNumberFormat="1" applyFont="1" applyFill="1" applyBorder="1" applyAlignment="1">
      <alignment horizontal="center"/>
    </xf>
    <xf numFmtId="3" fontId="155" fillId="24" borderId="10" xfId="176" applyNumberFormat="1" applyFont="1" applyFill="1" applyBorder="1" applyAlignment="1">
      <alignment horizontal="center"/>
    </xf>
    <xf numFmtId="3" fontId="155" fillId="24" borderId="10" xfId="0" applyNumberFormat="1" applyFont="1" applyFill="1" applyBorder="1" applyAlignment="1">
      <alignment horizontal="center"/>
    </xf>
    <xf numFmtId="3" fontId="42" fillId="24" borderId="10" xfId="178" applyNumberFormat="1" applyFont="1" applyFill="1" applyBorder="1" applyAlignment="1">
      <alignment horizontal="center"/>
    </xf>
    <xf numFmtId="0" fontId="92" fillId="24" borderId="10" xfId="1" applyFont="1" applyFill="1" applyBorder="1" applyAlignment="1">
      <alignment horizontal="center"/>
    </xf>
    <xf numFmtId="3" fontId="92" fillId="24" borderId="10" xfId="1" applyNumberFormat="1" applyFont="1" applyFill="1" applyBorder="1" applyAlignment="1">
      <alignment horizontal="center"/>
    </xf>
    <xf numFmtId="0" fontId="155" fillId="0" borderId="10" xfId="0" applyFont="1" applyBorder="1" applyAlignment="1">
      <alignment horizontal="center"/>
    </xf>
    <xf numFmtId="3" fontId="42" fillId="24" borderId="10" xfId="1" applyNumberFormat="1" applyFont="1" applyFill="1" applyBorder="1" applyAlignment="1">
      <alignment horizontal="center"/>
    </xf>
    <xf numFmtId="3" fontId="42" fillId="24" borderId="10" xfId="176" applyNumberFormat="1" applyFont="1" applyFill="1" applyBorder="1" applyAlignment="1">
      <alignment horizontal="center"/>
    </xf>
    <xf numFmtId="0" fontId="144" fillId="40" borderId="10" xfId="0" applyFont="1" applyFill="1" applyBorder="1" applyAlignment="1">
      <alignment horizontal="center"/>
    </xf>
    <xf numFmtId="0" fontId="8" fillId="40" borderId="0" xfId="1" applyFill="1" applyAlignment="1">
      <alignment horizontal="center"/>
    </xf>
    <xf numFmtId="0" fontId="83" fillId="40" borderId="45" xfId="1" applyFont="1" applyFill="1" applyBorder="1" applyAlignment="1">
      <alignment horizontal="center" vertical="center"/>
    </xf>
    <xf numFmtId="10" fontId="183" fillId="40" borderId="67" xfId="1" applyNumberFormat="1" applyFont="1" applyFill="1" applyBorder="1" applyAlignment="1">
      <alignment horizontal="center"/>
    </xf>
    <xf numFmtId="4" fontId="77" fillId="40" borderId="45" xfId="0" applyNumberFormat="1" applyFont="1" applyFill="1" applyBorder="1" applyAlignment="1">
      <alignment horizontal="center" vertical="center" wrapText="1"/>
    </xf>
    <xf numFmtId="4" fontId="53" fillId="40" borderId="45" xfId="0" applyNumberFormat="1" applyFont="1" applyFill="1" applyBorder="1" applyAlignment="1">
      <alignment horizontal="center" vertical="center" wrapText="1"/>
    </xf>
    <xf numFmtId="0" fontId="0" fillId="40" borderId="45" xfId="0" applyFill="1" applyBorder="1"/>
    <xf numFmtId="3" fontId="194" fillId="40" borderId="61" xfId="1" applyNumberFormat="1" applyFont="1" applyFill="1" applyBorder="1" applyAlignment="1">
      <alignment horizontal="center"/>
    </xf>
    <xf numFmtId="3" fontId="194" fillId="40" borderId="24" xfId="1" applyNumberFormat="1" applyFont="1" applyFill="1" applyBorder="1" applyAlignment="1">
      <alignment horizontal="center"/>
    </xf>
    <xf numFmtId="0" fontId="209" fillId="0" borderId="10" xfId="0" applyFont="1" applyBorder="1" applyAlignment="1">
      <alignment horizontal="center"/>
    </xf>
    <xf numFmtId="3" fontId="194" fillId="0" borderId="10" xfId="1" applyNumberFormat="1" applyFont="1" applyBorder="1" applyAlignment="1">
      <alignment horizontal="center"/>
    </xf>
    <xf numFmtId="3" fontId="183" fillId="0" borderId="10" xfId="1" applyNumberFormat="1" applyFont="1" applyBorder="1" applyAlignment="1">
      <alignment horizontal="center"/>
    </xf>
    <xf numFmtId="0" fontId="209" fillId="0" borderId="40" xfId="0" applyFont="1" applyBorder="1" applyAlignment="1">
      <alignment horizontal="center"/>
    </xf>
    <xf numFmtId="0" fontId="183" fillId="0" borderId="24" xfId="1" applyFont="1" applyBorder="1" applyAlignment="1">
      <alignment horizontal="center"/>
    </xf>
    <xf numFmtId="2" fontId="180" fillId="0" borderId="24" xfId="178" applyNumberFormat="1" applyFont="1" applyBorder="1" applyAlignment="1">
      <alignment horizontal="center"/>
    </xf>
    <xf numFmtId="3" fontId="183" fillId="0" borderId="24" xfId="1" applyNumberFormat="1" applyFont="1" applyBorder="1" applyAlignment="1">
      <alignment horizontal="center"/>
    </xf>
    <xf numFmtId="3" fontId="183" fillId="0" borderId="61" xfId="1" applyNumberFormat="1" applyFont="1" applyBorder="1" applyAlignment="1">
      <alignment horizontal="center"/>
    </xf>
    <xf numFmtId="3" fontId="183" fillId="40" borderId="10" xfId="178" applyNumberFormat="1" applyFont="1" applyFill="1" applyBorder="1" applyAlignment="1">
      <alignment horizontal="center"/>
    </xf>
    <xf numFmtId="3" fontId="183" fillId="40" borderId="24" xfId="178" applyNumberFormat="1" applyFont="1" applyFill="1" applyBorder="1" applyAlignment="1">
      <alignment horizontal="center"/>
    </xf>
    <xf numFmtId="3" fontId="183" fillId="0" borderId="10" xfId="178" applyNumberFormat="1" applyFont="1" applyBorder="1" applyAlignment="1">
      <alignment horizontal="center"/>
    </xf>
    <xf numFmtId="3" fontId="209" fillId="47" borderId="10" xfId="0" applyNumberFormat="1" applyFont="1" applyFill="1" applyBorder="1" applyAlignment="1">
      <alignment horizontal="center"/>
    </xf>
    <xf numFmtId="3" fontId="209" fillId="47" borderId="61" xfId="0" applyNumberFormat="1" applyFont="1" applyFill="1" applyBorder="1" applyAlignment="1">
      <alignment horizontal="center"/>
    </xf>
    <xf numFmtId="2" fontId="236" fillId="47" borderId="24" xfId="0" applyNumberFormat="1" applyFont="1" applyFill="1" applyBorder="1" applyAlignment="1">
      <alignment horizontal="center"/>
    </xf>
    <xf numFmtId="3" fontId="209" fillId="47" borderId="24" xfId="0" applyNumberFormat="1" applyFont="1" applyFill="1" applyBorder="1" applyAlignment="1">
      <alignment horizontal="center"/>
    </xf>
    <xf numFmtId="0" fontId="27" fillId="24" borderId="34" xfId="1" applyFont="1" applyFill="1" applyBorder="1" applyAlignment="1">
      <alignment horizontal="center" vertical="center"/>
    </xf>
    <xf numFmtId="10" fontId="183" fillId="0" borderId="80" xfId="1" applyNumberFormat="1" applyFont="1" applyBorder="1" applyAlignment="1">
      <alignment horizontal="center"/>
    </xf>
    <xf numFmtId="4" fontId="275" fillId="0" borderId="45" xfId="0" applyNumberFormat="1" applyFont="1" applyBorder="1" applyAlignment="1">
      <alignment horizontal="center" vertical="center" wrapText="1"/>
    </xf>
    <xf numFmtId="0" fontId="236" fillId="47" borderId="10" xfId="0" applyFont="1" applyFill="1" applyBorder="1" applyAlignment="1">
      <alignment horizontal="center"/>
    </xf>
    <xf numFmtId="167" fontId="236" fillId="47" borderId="10" xfId="0" applyNumberFormat="1" applyFont="1" applyFill="1" applyBorder="1" applyAlignment="1">
      <alignment horizontal="center"/>
    </xf>
    <xf numFmtId="2" fontId="236" fillId="0" borderId="10" xfId="0" applyNumberFormat="1" applyFont="1" applyBorder="1" applyAlignment="1">
      <alignment horizontal="center"/>
    </xf>
    <xf numFmtId="3" fontId="209" fillId="0" borderId="10" xfId="0" applyNumberFormat="1" applyFont="1" applyBorder="1" applyAlignment="1">
      <alignment horizontal="center"/>
    </xf>
    <xf numFmtId="0" fontId="209" fillId="0" borderId="24" xfId="0" applyFont="1" applyBorder="1" applyAlignment="1">
      <alignment horizontal="center"/>
    </xf>
    <xf numFmtId="2" fontId="236" fillId="0" borderId="24" xfId="0" applyNumberFormat="1" applyFont="1" applyBorder="1" applyAlignment="1">
      <alignment horizontal="center"/>
    </xf>
    <xf numFmtId="3" fontId="209" fillId="0" borderId="24" xfId="0" applyNumberFormat="1" applyFont="1" applyBorder="1" applyAlignment="1">
      <alignment horizontal="center"/>
    </xf>
    <xf numFmtId="3" fontId="29" fillId="40" borderId="10" xfId="0" applyNumberFormat="1" applyFont="1" applyFill="1" applyBorder="1" applyAlignment="1">
      <alignment horizontal="center"/>
    </xf>
    <xf numFmtId="3" fontId="29" fillId="40" borderId="61" xfId="0" applyNumberFormat="1" applyFont="1" applyFill="1" applyBorder="1" applyAlignment="1">
      <alignment horizontal="center"/>
    </xf>
    <xf numFmtId="2" fontId="252" fillId="0" borderId="10" xfId="0" applyNumberFormat="1" applyFont="1" applyBorder="1" applyAlignment="1">
      <alignment horizontal="center"/>
    </xf>
    <xf numFmtId="2" fontId="248" fillId="0" borderId="10" xfId="0" applyNumberFormat="1" applyFont="1" applyBorder="1" applyAlignment="1">
      <alignment horizontal="center"/>
    </xf>
    <xf numFmtId="2" fontId="252" fillId="0" borderId="61" xfId="0" applyNumberFormat="1" applyFont="1" applyBorder="1" applyAlignment="1">
      <alignment horizontal="center"/>
    </xf>
    <xf numFmtId="2" fontId="252" fillId="0" borderId="24" xfId="0" applyNumberFormat="1" applyFont="1" applyBorder="1" applyAlignment="1">
      <alignment horizontal="center"/>
    </xf>
    <xf numFmtId="0" fontId="137" fillId="0" borderId="10" xfId="3" applyFont="1" applyBorder="1" applyAlignment="1">
      <alignment horizontal="center"/>
    </xf>
    <xf numFmtId="3" fontId="137" fillId="0" borderId="10" xfId="3" applyNumberFormat="1" applyFont="1" applyBorder="1" applyAlignment="1">
      <alignment horizontal="center"/>
    </xf>
    <xf numFmtId="0" fontId="137" fillId="0" borderId="61" xfId="3" applyFont="1" applyBorder="1" applyAlignment="1">
      <alignment horizontal="center"/>
    </xf>
    <xf numFmtId="0" fontId="137" fillId="0" borderId="24" xfId="3" applyFont="1" applyBorder="1" applyAlignment="1">
      <alignment horizontal="center"/>
    </xf>
    <xf numFmtId="0" fontId="137" fillId="24" borderId="61" xfId="3" applyFont="1" applyFill="1" applyBorder="1" applyAlignment="1">
      <alignment horizontal="center"/>
    </xf>
    <xf numFmtId="3" fontId="137" fillId="0" borderId="61" xfId="3" applyNumberFormat="1" applyFont="1" applyBorder="1" applyAlignment="1">
      <alignment horizontal="center"/>
    </xf>
    <xf numFmtId="0" fontId="135" fillId="0" borderId="10" xfId="3" applyFont="1" applyBorder="1" applyAlignment="1">
      <alignment horizontal="center"/>
    </xf>
    <xf numFmtId="0" fontId="135" fillId="0" borderId="24" xfId="3" applyFont="1" applyBorder="1" applyAlignment="1">
      <alignment horizontal="center"/>
    </xf>
    <xf numFmtId="0" fontId="44" fillId="0" borderId="60" xfId="0" applyFont="1" applyBorder="1" applyAlignment="1">
      <alignment horizontal="center"/>
    </xf>
    <xf numFmtId="0" fontId="233" fillId="0" borderId="61" xfId="0" applyFont="1" applyBorder="1"/>
    <xf numFmtId="2" fontId="205" fillId="0" borderId="61" xfId="0" applyNumberFormat="1" applyFont="1" applyBorder="1" applyAlignment="1">
      <alignment horizontal="center"/>
    </xf>
    <xf numFmtId="0" fontId="44" fillId="0" borderId="62" xfId="0" applyFont="1" applyBorder="1"/>
    <xf numFmtId="0" fontId="0" fillId="54" borderId="10" xfId="0" applyFill="1" applyBorder="1" applyAlignment="1">
      <alignment horizontal="center"/>
    </xf>
    <xf numFmtId="0" fontId="183" fillId="27" borderId="0" xfId="1" applyFont="1" applyFill="1" applyAlignment="1">
      <alignment horizontal="center"/>
    </xf>
    <xf numFmtId="4" fontId="53" fillId="0" borderId="29" xfId="0" applyNumberFormat="1" applyFont="1" applyBorder="1" applyAlignment="1">
      <alignment horizontal="center" vertical="center" wrapText="1"/>
    </xf>
    <xf numFmtId="0" fontId="0" fillId="40" borderId="37" xfId="0" applyFill="1" applyBorder="1" applyAlignment="1">
      <alignment horizontal="center"/>
    </xf>
    <xf numFmtId="0" fontId="0" fillId="40" borderId="13" xfId="0" applyFill="1" applyBorder="1" applyAlignment="1">
      <alignment horizontal="center"/>
    </xf>
    <xf numFmtId="0" fontId="44" fillId="0" borderId="13" xfId="0" applyFont="1" applyBorder="1" applyAlignment="1">
      <alignment horizontal="center"/>
    </xf>
    <xf numFmtId="2" fontId="27" fillId="40" borderId="17" xfId="1" applyNumberFormat="1" applyFont="1" applyFill="1" applyBorder="1" applyAlignment="1">
      <alignment horizontal="center"/>
    </xf>
    <xf numFmtId="0" fontId="183" fillId="27" borderId="10" xfId="1" applyFont="1" applyFill="1" applyBorder="1" applyAlignment="1">
      <alignment horizontal="center"/>
    </xf>
    <xf numFmtId="2" fontId="0" fillId="40" borderId="17" xfId="0" applyNumberFormat="1" applyFill="1" applyBorder="1"/>
    <xf numFmtId="0" fontId="44" fillId="0" borderId="11" xfId="0" applyFont="1" applyBorder="1" applyAlignment="1">
      <alignment horizontal="center"/>
    </xf>
    <xf numFmtId="0" fontId="27" fillId="40" borderId="17" xfId="1" applyFont="1" applyFill="1" applyBorder="1" applyAlignment="1">
      <alignment horizontal="center"/>
    </xf>
    <xf numFmtId="0" fontId="0" fillId="40" borderId="17" xfId="0" applyFill="1" applyBorder="1"/>
    <xf numFmtId="2" fontId="27" fillId="40" borderId="11" xfId="1" applyNumberFormat="1" applyFont="1" applyFill="1" applyBorder="1" applyAlignment="1">
      <alignment horizontal="center"/>
    </xf>
    <xf numFmtId="2" fontId="234" fillId="40" borderId="13" xfId="0" applyNumberFormat="1" applyFont="1" applyFill="1" applyBorder="1" applyAlignment="1">
      <alignment horizontal="center"/>
    </xf>
    <xf numFmtId="0" fontId="0" fillId="40" borderId="60" xfId="0" applyFill="1" applyBorder="1" applyAlignment="1">
      <alignment horizontal="left" vertical="center"/>
    </xf>
    <xf numFmtId="0" fontId="44" fillId="40" borderId="61" xfId="0" applyFont="1" applyFill="1" applyBorder="1" applyAlignment="1">
      <alignment horizontal="center"/>
    </xf>
    <xf numFmtId="0" fontId="0" fillId="40" borderId="39" xfId="0" applyFill="1" applyBorder="1" applyAlignment="1">
      <alignment horizontal="left" vertical="center"/>
    </xf>
    <xf numFmtId="0" fontId="8" fillId="0" borderId="11" xfId="1" applyBorder="1" applyAlignment="1">
      <alignment horizontal="center"/>
    </xf>
    <xf numFmtId="2" fontId="27" fillId="0" borderId="11" xfId="1" applyNumberFormat="1" applyFont="1" applyBorder="1" applyAlignment="1">
      <alignment horizontal="center"/>
    </xf>
    <xf numFmtId="0" fontId="8" fillId="0" borderId="17" xfId="1" applyBorder="1" applyAlignment="1">
      <alignment horizontal="center"/>
    </xf>
    <xf numFmtId="2" fontId="27" fillId="0" borderId="17" xfId="1" applyNumberFormat="1" applyFont="1" applyBorder="1" applyAlignment="1">
      <alignment horizontal="center"/>
    </xf>
    <xf numFmtId="0" fontId="0" fillId="0" borderId="19" xfId="0" applyBorder="1"/>
    <xf numFmtId="2" fontId="0" fillId="0" borderId="19" xfId="0" applyNumberFormat="1" applyBorder="1"/>
    <xf numFmtId="2" fontId="0" fillId="0" borderId="10" xfId="0" applyNumberFormat="1" applyBorder="1"/>
    <xf numFmtId="0" fontId="0" fillId="0" borderId="0" xfId="0" applyAlignment="1">
      <alignment wrapText="1"/>
    </xf>
    <xf numFmtId="2" fontId="27" fillId="0" borderId="47" xfId="1" applyNumberFormat="1" applyFont="1" applyBorder="1" applyAlignment="1">
      <alignment horizontal="center"/>
    </xf>
    <xf numFmtId="4" fontId="140" fillId="28" borderId="43" xfId="0" applyNumberFormat="1" applyFont="1" applyFill="1" applyBorder="1" applyAlignment="1">
      <alignment horizontal="center" vertical="center" wrapText="1"/>
    </xf>
    <xf numFmtId="10" fontId="35" fillId="0" borderId="42" xfId="1" applyNumberFormat="1" applyFont="1" applyBorder="1" applyAlignment="1">
      <alignment horizontal="center"/>
    </xf>
    <xf numFmtId="0" fontId="177" fillId="24" borderId="33" xfId="1" applyFont="1" applyFill="1" applyBorder="1"/>
    <xf numFmtId="0" fontId="177" fillId="24" borderId="34" xfId="1" applyFont="1" applyFill="1" applyBorder="1"/>
    <xf numFmtId="0" fontId="177" fillId="24" borderId="0" xfId="1" applyFont="1" applyFill="1"/>
    <xf numFmtId="0" fontId="177" fillId="24" borderId="31" xfId="1" applyFont="1" applyFill="1" applyBorder="1"/>
    <xf numFmtId="0" fontId="177" fillId="24" borderId="30" xfId="1" applyFont="1" applyFill="1" applyBorder="1"/>
    <xf numFmtId="0" fontId="177" fillId="24" borderId="33" xfId="1" applyFont="1" applyFill="1" applyBorder="1" applyAlignment="1">
      <alignment vertical="center"/>
    </xf>
    <xf numFmtId="0" fontId="177" fillId="24" borderId="29" xfId="1" applyFont="1" applyFill="1" applyBorder="1" applyAlignment="1">
      <alignment vertical="center"/>
    </xf>
    <xf numFmtId="0" fontId="177" fillId="24" borderId="34" xfId="1" applyFont="1" applyFill="1" applyBorder="1" applyAlignment="1">
      <alignment vertical="center"/>
    </xf>
    <xf numFmtId="0" fontId="177" fillId="24" borderId="0" xfId="1" applyFont="1" applyFill="1" applyAlignment="1">
      <alignment vertical="center"/>
    </xf>
    <xf numFmtId="0" fontId="177" fillId="24" borderId="31" xfId="1" applyFont="1" applyFill="1" applyBorder="1" applyAlignment="1">
      <alignment vertical="center"/>
    </xf>
    <xf numFmtId="0" fontId="177" fillId="24" borderId="30" xfId="1" applyFont="1" applyFill="1" applyBorder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left"/>
    </xf>
    <xf numFmtId="2" fontId="209" fillId="0" borderId="0" xfId="1" applyNumberFormat="1" applyFont="1" applyAlignment="1">
      <alignment horizontal="center"/>
    </xf>
    <xf numFmtId="1" fontId="200" fillId="0" borderId="0" xfId="0" applyNumberFormat="1" applyFont="1" applyAlignment="1">
      <alignment horizontal="center"/>
    </xf>
    <xf numFmtId="0" fontId="0" fillId="0" borderId="106" xfId="0" applyBorder="1" applyAlignment="1">
      <alignment vertical="top"/>
    </xf>
    <xf numFmtId="0" fontId="0" fillId="0" borderId="10" xfId="0" applyBorder="1" applyAlignment="1">
      <alignment vertical="top"/>
    </xf>
    <xf numFmtId="0" fontId="0" fillId="0" borderId="10" xfId="0" applyBorder="1" applyAlignment="1">
      <alignment vertical="top" wrapText="1"/>
    </xf>
    <xf numFmtId="0" fontId="0" fillId="0" borderId="101" xfId="0" applyBorder="1" applyAlignment="1">
      <alignment vertical="top"/>
    </xf>
    <xf numFmtId="0" fontId="0" fillId="0" borderId="11" xfId="0" applyBorder="1" applyAlignment="1">
      <alignment vertical="top" wrapText="1"/>
    </xf>
    <xf numFmtId="0" fontId="0" fillId="0" borderId="107" xfId="0" applyBorder="1" applyAlignment="1">
      <alignment horizontal="center" vertical="center" wrapText="1"/>
    </xf>
    <xf numFmtId="0" fontId="0" fillId="0" borderId="108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5" xfId="0" applyBorder="1" applyAlignment="1">
      <alignment vertical="top"/>
    </xf>
    <xf numFmtId="0" fontId="196" fillId="47" borderId="33" xfId="0" applyFont="1" applyFill="1" applyBorder="1" applyAlignment="1">
      <alignment horizontal="center"/>
    </xf>
    <xf numFmtId="0" fontId="0" fillId="0" borderId="88" xfId="0" applyBorder="1"/>
    <xf numFmtId="0" fontId="0" fillId="0" borderId="15" xfId="0" applyBorder="1"/>
    <xf numFmtId="0" fontId="0" fillId="0" borderId="66" xfId="0" applyBorder="1"/>
    <xf numFmtId="2" fontId="0" fillId="0" borderId="0" xfId="0" applyNumberFormat="1" applyAlignment="1">
      <alignment vertical="top"/>
    </xf>
    <xf numFmtId="0" fontId="0" fillId="0" borderId="0" xfId="0" applyAlignment="1">
      <alignment vertical="top"/>
    </xf>
    <xf numFmtId="4" fontId="0" fillId="0" borderId="0" xfId="0" applyNumberFormat="1" applyAlignment="1">
      <alignment vertical="top"/>
    </xf>
    <xf numFmtId="0" fontId="27" fillId="24" borderId="36" xfId="1" applyFont="1" applyFill="1" applyBorder="1" applyAlignment="1">
      <alignment horizontal="center" vertical="center"/>
    </xf>
    <xf numFmtId="0" fontId="27" fillId="24" borderId="45" xfId="1" applyFont="1" applyFill="1" applyBorder="1" applyAlignment="1">
      <alignment horizontal="center" vertical="center"/>
    </xf>
    <xf numFmtId="4" fontId="179" fillId="28" borderId="36" xfId="0" applyNumberFormat="1" applyFont="1" applyFill="1" applyBorder="1" applyAlignment="1">
      <alignment horizontal="center" vertical="center" wrapText="1"/>
    </xf>
    <xf numFmtId="4" fontId="77" fillId="0" borderId="45" xfId="0" applyNumberFormat="1" applyFont="1" applyBorder="1" applyAlignment="1">
      <alignment horizontal="center" vertical="center" wrapText="1"/>
    </xf>
    <xf numFmtId="4" fontId="54" fillId="28" borderId="36" xfId="0" applyNumberFormat="1" applyFont="1" applyFill="1" applyBorder="1" applyAlignment="1">
      <alignment horizontal="center" vertical="center" wrapText="1"/>
    </xf>
    <xf numFmtId="4" fontId="53" fillId="0" borderId="45" xfId="0" applyNumberFormat="1" applyFont="1" applyBorder="1" applyAlignment="1">
      <alignment horizontal="center" vertical="center" wrapText="1"/>
    </xf>
    <xf numFmtId="4" fontId="179" fillId="28" borderId="45" xfId="0" applyNumberFormat="1" applyFont="1" applyFill="1" applyBorder="1" applyAlignment="1">
      <alignment horizontal="center" vertical="center" wrapText="1"/>
    </xf>
    <xf numFmtId="4" fontId="54" fillId="28" borderId="45" xfId="0" applyNumberFormat="1" applyFont="1" applyFill="1" applyBorder="1" applyAlignment="1">
      <alignment horizontal="center" vertical="center" wrapText="1"/>
    </xf>
    <xf numFmtId="0" fontId="0" fillId="24" borderId="36" xfId="1" applyFont="1" applyFill="1" applyBorder="1" applyAlignment="1">
      <alignment horizontal="center" vertical="center"/>
    </xf>
    <xf numFmtId="0" fontId="196" fillId="24" borderId="89" xfId="0" applyFont="1" applyFill="1" applyBorder="1" applyAlignment="1">
      <alignment horizontal="center" vertical="center"/>
    </xf>
    <xf numFmtId="0" fontId="27" fillId="24" borderId="42" xfId="1" applyFont="1" applyFill="1" applyBorder="1" applyAlignment="1">
      <alignment horizontal="center" vertical="center"/>
    </xf>
    <xf numFmtId="4" fontId="54" fillId="28" borderId="36" xfId="0" applyNumberFormat="1" applyFont="1" applyFill="1" applyBorder="1" applyAlignment="1">
      <alignment horizontal="center" vertical="center" wrapText="1"/>
    </xf>
    <xf numFmtId="4" fontId="53" fillId="0" borderId="45" xfId="0" applyNumberFormat="1" applyFont="1" applyBorder="1" applyAlignment="1">
      <alignment horizontal="center" vertical="center" wrapText="1"/>
    </xf>
    <xf numFmtId="4" fontId="179" fillId="28" borderId="36" xfId="0" applyNumberFormat="1" applyFont="1" applyFill="1" applyBorder="1" applyAlignment="1">
      <alignment horizontal="center" vertical="center" wrapText="1"/>
    </xf>
    <xf numFmtId="4" fontId="77" fillId="0" borderId="45" xfId="0" applyNumberFormat="1" applyFont="1" applyBorder="1" applyAlignment="1">
      <alignment horizontal="center" vertical="center" wrapText="1"/>
    </xf>
    <xf numFmtId="4" fontId="54" fillId="28" borderId="45" xfId="0" applyNumberFormat="1" applyFont="1" applyFill="1" applyBorder="1" applyAlignment="1">
      <alignment horizontal="center" vertical="center" wrapText="1"/>
    </xf>
    <xf numFmtId="0" fontId="27" fillId="24" borderId="36" xfId="1" applyFont="1" applyFill="1" applyBorder="1" applyAlignment="1">
      <alignment horizontal="center" vertical="center"/>
    </xf>
    <xf numFmtId="0" fontId="27" fillId="24" borderId="45" xfId="1" applyFont="1" applyFill="1" applyBorder="1" applyAlignment="1">
      <alignment horizontal="center" vertical="center"/>
    </xf>
    <xf numFmtId="4" fontId="207" fillId="28" borderId="45" xfId="0" applyNumberFormat="1" applyFont="1" applyFill="1" applyBorder="1" applyAlignment="1">
      <alignment horizontal="center" vertical="center" wrapText="1"/>
    </xf>
    <xf numFmtId="4" fontId="189" fillId="0" borderId="45" xfId="0" applyNumberFormat="1" applyFont="1" applyBorder="1" applyAlignment="1">
      <alignment horizontal="center" vertical="center" wrapText="1"/>
    </xf>
    <xf numFmtId="0" fontId="85" fillId="40" borderId="13" xfId="0" applyFont="1" applyFill="1" applyBorder="1" applyAlignment="1">
      <alignment horizontal="center"/>
    </xf>
    <xf numFmtId="2" fontId="229" fillId="40" borderId="13" xfId="0" applyNumberFormat="1" applyFont="1" applyFill="1" applyBorder="1" applyAlignment="1">
      <alignment horizontal="center"/>
    </xf>
    <xf numFmtId="3" fontId="85" fillId="40" borderId="13" xfId="0" applyNumberFormat="1" applyFont="1" applyFill="1" applyBorder="1" applyAlignment="1">
      <alignment horizontal="center"/>
    </xf>
    <xf numFmtId="2" fontId="184" fillId="40" borderId="13" xfId="1" applyNumberFormat="1" applyFont="1" applyFill="1" applyBorder="1" applyAlignment="1">
      <alignment horizontal="center" vertical="center"/>
    </xf>
    <xf numFmtId="2" fontId="45" fillId="40" borderId="13" xfId="0" applyNumberFormat="1" applyFont="1" applyFill="1" applyBorder="1" applyAlignment="1">
      <alignment horizontal="center" vertical="center"/>
    </xf>
    <xf numFmtId="0" fontId="0" fillId="40" borderId="51" xfId="0" applyFill="1" applyBorder="1" applyAlignment="1">
      <alignment horizontal="center"/>
    </xf>
    <xf numFmtId="2" fontId="184" fillId="0" borderId="10" xfId="250" applyNumberFormat="1" applyFont="1" applyBorder="1" applyAlignment="1">
      <alignment horizontal="center"/>
    </xf>
    <xf numFmtId="0" fontId="0" fillId="0" borderId="60" xfId="0" applyFont="1" applyBorder="1" applyAlignment="1">
      <alignment horizontal="center"/>
    </xf>
    <xf numFmtId="0" fontId="0" fillId="0" borderId="61" xfId="0" applyFont="1" applyBorder="1" applyAlignment="1">
      <alignment horizontal="center" vertical="center"/>
    </xf>
    <xf numFmtId="0" fontId="0" fillId="0" borderId="62" xfId="0" applyFont="1" applyBorder="1" applyAlignment="1">
      <alignment horizontal="center"/>
    </xf>
    <xf numFmtId="0" fontId="0" fillId="0" borderId="39" xfId="0" applyFont="1" applyBorder="1" applyAlignment="1">
      <alignment horizontal="center"/>
    </xf>
    <xf numFmtId="0" fontId="0" fillId="0" borderId="10" xfId="0" applyFont="1" applyBorder="1" applyAlignment="1">
      <alignment horizontal="center" vertical="center"/>
    </xf>
    <xf numFmtId="0" fontId="0" fillId="0" borderId="38" xfId="0" applyFont="1" applyBorder="1" applyAlignment="1">
      <alignment horizontal="center"/>
    </xf>
    <xf numFmtId="0" fontId="0" fillId="0" borderId="40" xfId="0" applyFont="1" applyBorder="1" applyAlignment="1">
      <alignment horizontal="center"/>
    </xf>
    <xf numFmtId="0" fontId="0" fillId="0" borderId="24" xfId="0" applyFont="1" applyBorder="1" applyAlignment="1">
      <alignment horizontal="center" vertical="center"/>
    </xf>
    <xf numFmtId="0" fontId="0" fillId="0" borderId="41" xfId="0" applyFont="1" applyBorder="1" applyAlignment="1">
      <alignment horizontal="center"/>
    </xf>
    <xf numFmtId="0" fontId="0" fillId="24" borderId="42" xfId="1" applyFont="1" applyFill="1" applyBorder="1" applyAlignment="1">
      <alignment horizontal="center" vertical="center"/>
    </xf>
    <xf numFmtId="0" fontId="196" fillId="24" borderId="55" xfId="0" applyFont="1" applyFill="1" applyBorder="1" applyAlignment="1">
      <alignment horizontal="center" vertical="center"/>
    </xf>
    <xf numFmtId="3" fontId="42" fillId="0" borderId="10" xfId="0" applyNumberFormat="1" applyFont="1" applyFill="1" applyBorder="1" applyAlignment="1">
      <alignment horizontal="center"/>
    </xf>
    <xf numFmtId="0" fontId="0" fillId="0" borderId="10" xfId="0" applyFill="1" applyBorder="1" applyAlignment="1">
      <alignment horizontal="center"/>
    </xf>
    <xf numFmtId="0" fontId="0" fillId="40" borderId="10" xfId="0" applyFont="1" applyFill="1" applyBorder="1" applyAlignment="1">
      <alignment horizontal="center"/>
    </xf>
    <xf numFmtId="3" fontId="42" fillId="0" borderId="61" xfId="0" applyNumberFormat="1" applyFont="1" applyFill="1" applyBorder="1" applyAlignment="1">
      <alignment horizontal="center"/>
    </xf>
    <xf numFmtId="2" fontId="184" fillId="0" borderId="24" xfId="250" applyNumberFormat="1" applyFont="1" applyBorder="1" applyAlignment="1">
      <alignment horizontal="center"/>
    </xf>
    <xf numFmtId="3" fontId="42" fillId="0" borderId="24" xfId="0" applyNumberFormat="1" applyFont="1" applyFill="1" applyBorder="1" applyAlignment="1">
      <alignment horizontal="center"/>
    </xf>
    <xf numFmtId="2" fontId="2" fillId="0" borderId="10" xfId="0" applyNumberFormat="1" applyFont="1" applyBorder="1" applyAlignment="1">
      <alignment horizontal="center"/>
    </xf>
    <xf numFmtId="2" fontId="2" fillId="0" borderId="61" xfId="0" applyNumberFormat="1" applyFont="1" applyBorder="1" applyAlignment="1">
      <alignment horizontal="center"/>
    </xf>
    <xf numFmtId="2" fontId="183" fillId="0" borderId="24" xfId="0" applyNumberFormat="1" applyFont="1" applyBorder="1" applyAlignment="1">
      <alignment horizontal="center"/>
    </xf>
    <xf numFmtId="2" fontId="183" fillId="0" borderId="0" xfId="1" applyNumberFormat="1" applyFont="1" applyAlignment="1">
      <alignment horizontal="center"/>
    </xf>
    <xf numFmtId="2" fontId="0" fillId="0" borderId="0" xfId="0" applyNumberFormat="1" applyFont="1" applyAlignment="1">
      <alignment horizontal="center"/>
    </xf>
    <xf numFmtId="3" fontId="36" fillId="0" borderId="10" xfId="1" applyNumberFormat="1" applyFont="1" applyFill="1" applyBorder="1" applyAlignment="1">
      <alignment horizontal="center"/>
    </xf>
    <xf numFmtId="3" fontId="34" fillId="0" borderId="10" xfId="1" applyNumberFormat="1" applyFont="1" applyFill="1" applyBorder="1" applyAlignment="1">
      <alignment horizontal="center"/>
    </xf>
    <xf numFmtId="2" fontId="183" fillId="0" borderId="61" xfId="1" applyNumberFormat="1" applyFont="1" applyBorder="1" applyAlignment="1">
      <alignment horizontal="center"/>
    </xf>
    <xf numFmtId="3" fontId="36" fillId="0" borderId="61" xfId="1" applyNumberFormat="1" applyFont="1" applyFill="1" applyBorder="1" applyAlignment="1">
      <alignment horizontal="center"/>
    </xf>
    <xf numFmtId="2" fontId="0" fillId="0" borderId="24" xfId="0" applyNumberFormat="1" applyFont="1" applyBorder="1" applyAlignment="1">
      <alignment horizontal="center"/>
    </xf>
    <xf numFmtId="3" fontId="34" fillId="0" borderId="24" xfId="1" applyNumberFormat="1" applyFont="1" applyFill="1" applyBorder="1" applyAlignment="1">
      <alignment horizontal="center"/>
    </xf>
    <xf numFmtId="2" fontId="259" fillId="0" borderId="10" xfId="178" applyNumberFormat="1" applyFont="1" applyBorder="1" applyAlignment="1">
      <alignment horizontal="center"/>
    </xf>
    <xf numFmtId="2" fontId="259" fillId="0" borderId="24" xfId="178" applyNumberFormat="1" applyFont="1" applyBorder="1" applyAlignment="1">
      <alignment horizontal="center"/>
    </xf>
    <xf numFmtId="0" fontId="0" fillId="24" borderId="0" xfId="0" applyFill="1" applyBorder="1"/>
    <xf numFmtId="0" fontId="84" fillId="24" borderId="0" xfId="1" applyFont="1" applyFill="1" applyBorder="1"/>
    <xf numFmtId="0" fontId="183" fillId="24" borderId="0" xfId="1" applyFont="1" applyFill="1" applyBorder="1"/>
    <xf numFmtId="2" fontId="8" fillId="24" borderId="0" xfId="1" applyNumberFormat="1" applyFill="1" applyBorder="1"/>
    <xf numFmtId="2" fontId="183" fillId="24" borderId="0" xfId="0" applyNumberFormat="1" applyFont="1" applyFill="1" applyBorder="1"/>
    <xf numFmtId="10" fontId="8" fillId="0" borderId="10" xfId="1" applyNumberFormat="1" applyBorder="1" applyAlignment="1">
      <alignment horizontal="center"/>
    </xf>
    <xf numFmtId="0" fontId="0" fillId="0" borderId="78" xfId="0" applyBorder="1"/>
    <xf numFmtId="0" fontId="27" fillId="24" borderId="60" xfId="1" applyFont="1" applyFill="1" applyBorder="1" applyAlignment="1">
      <alignment horizontal="center"/>
    </xf>
    <xf numFmtId="0" fontId="41" fillId="24" borderId="61" xfId="1" applyFont="1" applyFill="1" applyBorder="1" applyAlignment="1">
      <alignment horizontal="center"/>
    </xf>
    <xf numFmtId="0" fontId="82" fillId="24" borderId="61" xfId="1" applyFont="1" applyFill="1" applyBorder="1" applyAlignment="1">
      <alignment horizontal="center" vertical="center"/>
    </xf>
    <xf numFmtId="4" fontId="189" fillId="26" borderId="61" xfId="0" applyNumberFormat="1" applyFont="1" applyFill="1" applyBorder="1" applyAlignment="1">
      <alignment horizontal="center" vertical="center" wrapText="1"/>
    </xf>
    <xf numFmtId="4" fontId="77" fillId="28" borderId="61" xfId="0" applyNumberFormat="1" applyFont="1" applyFill="1" applyBorder="1" applyAlignment="1">
      <alignment horizontal="center" vertical="center" wrapText="1"/>
    </xf>
    <xf numFmtId="0" fontId="90" fillId="24" borderId="62" xfId="0" applyFont="1" applyFill="1" applyBorder="1" applyAlignment="1">
      <alignment horizontal="center"/>
    </xf>
    <xf numFmtId="0" fontId="27" fillId="24" borderId="39" xfId="1" applyFont="1" applyFill="1" applyBorder="1" applyAlignment="1">
      <alignment horizontal="center"/>
    </xf>
    <xf numFmtId="0" fontId="276" fillId="0" borderId="39" xfId="0" applyFont="1" applyBorder="1" applyAlignment="1">
      <alignment horizontal="center"/>
    </xf>
    <xf numFmtId="3" fontId="258" fillId="0" borderId="10" xfId="1" applyNumberFormat="1" applyFont="1" applyBorder="1" applyAlignment="1">
      <alignment horizontal="center"/>
    </xf>
    <xf numFmtId="3" fontId="258" fillId="40" borderId="10" xfId="1" applyNumberFormat="1" applyFont="1" applyFill="1" applyBorder="1" applyAlignment="1">
      <alignment horizontal="center"/>
    </xf>
    <xf numFmtId="0" fontId="276" fillId="0" borderId="40" xfId="0" applyFont="1" applyBorder="1" applyAlignment="1">
      <alignment horizontal="center"/>
    </xf>
    <xf numFmtId="2" fontId="277" fillId="0" borderId="10" xfId="1" applyNumberFormat="1" applyFont="1" applyBorder="1" applyAlignment="1">
      <alignment horizontal="center"/>
    </xf>
    <xf numFmtId="2" fontId="277" fillId="40" borderId="10" xfId="1" applyNumberFormat="1" applyFont="1" applyFill="1" applyBorder="1" applyAlignment="1">
      <alignment horizontal="center"/>
    </xf>
    <xf numFmtId="2" fontId="277" fillId="0" borderId="24" xfId="1" applyNumberFormat="1" applyFont="1" applyBorder="1" applyAlignment="1">
      <alignment horizontal="center"/>
    </xf>
    <xf numFmtId="0" fontId="0" fillId="40" borderId="13" xfId="0" applyFill="1" applyBorder="1"/>
    <xf numFmtId="0" fontId="27" fillId="40" borderId="72" xfId="1" applyFont="1" applyFill="1" applyBorder="1" applyAlignment="1">
      <alignment horizontal="left"/>
    </xf>
    <xf numFmtId="0" fontId="0" fillId="40" borderId="56" xfId="1" applyFont="1" applyFill="1" applyBorder="1" applyAlignment="1">
      <alignment horizontal="center"/>
    </xf>
    <xf numFmtId="0" fontId="8" fillId="40" borderId="73" xfId="1" applyFill="1" applyBorder="1" applyAlignment="1">
      <alignment horizontal="center"/>
    </xf>
    <xf numFmtId="0" fontId="0" fillId="40" borderId="57" xfId="0" applyFill="1" applyBorder="1" applyAlignment="1">
      <alignment horizontal="center"/>
    </xf>
    <xf numFmtId="0" fontId="27" fillId="40" borderId="72" xfId="1" applyFont="1" applyFill="1" applyBorder="1"/>
    <xf numFmtId="0" fontId="27" fillId="40" borderId="10" xfId="1" applyFont="1" applyFill="1" applyBorder="1" applyAlignment="1">
      <alignment horizontal="left" vertical="center"/>
    </xf>
    <xf numFmtId="0" fontId="29" fillId="40" borderId="10" xfId="1" applyFont="1" applyFill="1" applyBorder="1" applyAlignment="1">
      <alignment horizontal="center" vertical="center"/>
    </xf>
    <xf numFmtId="0" fontId="44" fillId="40" borderId="13" xfId="0" applyFont="1" applyFill="1" applyBorder="1" applyAlignment="1">
      <alignment horizontal="center"/>
    </xf>
    <xf numFmtId="0" fontId="0" fillId="40" borderId="55" xfId="0" applyFill="1" applyBorder="1" applyAlignment="1">
      <alignment horizontal="center" vertical="center"/>
    </xf>
    <xf numFmtId="2" fontId="195" fillId="0" borderId="0" xfId="0" applyNumberFormat="1" applyFont="1" applyFill="1" applyBorder="1" applyAlignment="1">
      <alignment horizontal="center"/>
    </xf>
    <xf numFmtId="0" fontId="0" fillId="0" borderId="10" xfId="0" applyFont="1" applyFill="1" applyBorder="1" applyAlignment="1">
      <alignment horizontal="center"/>
    </xf>
    <xf numFmtId="2" fontId="194" fillId="40" borderId="10" xfId="7" applyNumberFormat="1" applyFont="1" applyFill="1" applyBorder="1" applyAlignment="1">
      <alignment horizontal="center"/>
    </xf>
    <xf numFmtId="167" fontId="271" fillId="0" borderId="10" xfId="0" applyNumberFormat="1" applyFont="1" applyFill="1" applyBorder="1" applyAlignment="1">
      <alignment horizontal="center"/>
    </xf>
    <xf numFmtId="0" fontId="0" fillId="43" borderId="0" xfId="0" applyFill="1" applyAlignment="1">
      <alignment horizontal="left" vertical="center"/>
    </xf>
    <xf numFmtId="0" fontId="0" fillId="0" borderId="0" xfId="0" applyFill="1"/>
    <xf numFmtId="0" fontId="27" fillId="24" borderId="35" xfId="1" applyFont="1" applyFill="1" applyBorder="1" applyAlignment="1">
      <alignment horizontal="center"/>
    </xf>
    <xf numFmtId="0" fontId="34" fillId="0" borderId="10" xfId="0" applyFont="1" applyBorder="1"/>
    <xf numFmtId="0" fontId="0" fillId="0" borderId="0" xfId="0" applyBorder="1"/>
    <xf numFmtId="2" fontId="186" fillId="52" borderId="0" xfId="1" applyNumberFormat="1" applyFont="1" applyFill="1"/>
    <xf numFmtId="0" fontId="194" fillId="47" borderId="0" xfId="1" applyFont="1" applyFill="1"/>
    <xf numFmtId="0" fontId="183" fillId="47" borderId="0" xfId="1" applyFont="1" applyFill="1"/>
    <xf numFmtId="0" fontId="183" fillId="47" borderId="30" xfId="1" applyFont="1" applyFill="1" applyBorder="1"/>
    <xf numFmtId="4" fontId="189" fillId="48" borderId="43" xfId="0" applyNumberFormat="1" applyFont="1" applyFill="1" applyBorder="1" applyAlignment="1">
      <alignment horizontal="center" vertical="center" wrapText="1"/>
    </xf>
    <xf numFmtId="0" fontId="183" fillId="49" borderId="67" xfId="1" applyFont="1" applyFill="1" applyBorder="1" applyAlignment="1">
      <alignment horizontal="center"/>
    </xf>
    <xf numFmtId="0" fontId="188" fillId="47" borderId="29" xfId="1" applyFont="1" applyFill="1" applyBorder="1"/>
    <xf numFmtId="2" fontId="183" fillId="0" borderId="47" xfId="0" applyNumberFormat="1" applyFont="1" applyBorder="1" applyAlignment="1">
      <alignment horizontal="center"/>
    </xf>
    <xf numFmtId="0" fontId="183" fillId="49" borderId="44" xfId="1" applyFont="1" applyFill="1" applyBorder="1" applyAlignment="1">
      <alignment horizontal="center"/>
    </xf>
    <xf numFmtId="2" fontId="183" fillId="0" borderId="61" xfId="0" applyNumberFormat="1" applyFont="1" applyBorder="1" applyAlignment="1">
      <alignment horizontal="center"/>
    </xf>
    <xf numFmtId="2" fontId="183" fillId="0" borderId="11" xfId="0" applyNumberFormat="1" applyFont="1" applyBorder="1" applyAlignment="1">
      <alignment horizontal="center"/>
    </xf>
    <xf numFmtId="2" fontId="183" fillId="0" borderId="13" xfId="0" applyNumberFormat="1" applyFont="1" applyBorder="1" applyAlignment="1">
      <alignment horizontal="center"/>
    </xf>
    <xf numFmtId="2" fontId="183" fillId="0" borderId="17" xfId="0" applyNumberFormat="1" applyFont="1" applyBorder="1" applyAlignment="1">
      <alignment horizontal="center"/>
    </xf>
    <xf numFmtId="0" fontId="37" fillId="43" borderId="0" xfId="0" applyFont="1" applyFill="1" applyAlignment="1">
      <alignment horizontal="center" vertical="center"/>
    </xf>
    <xf numFmtId="0" fontId="279" fillId="0" borderId="0" xfId="0" applyFont="1"/>
    <xf numFmtId="2" fontId="205" fillId="0" borderId="10" xfId="1" applyNumberFormat="1" applyFont="1" applyBorder="1" applyAlignment="1">
      <alignment horizontal="center" vertical="center"/>
    </xf>
    <xf numFmtId="2" fontId="205" fillId="0" borderId="24" xfId="1" applyNumberFormat="1" applyFont="1" applyBorder="1" applyAlignment="1">
      <alignment horizontal="center" vertical="center"/>
    </xf>
    <xf numFmtId="2" fontId="205" fillId="0" borderId="61" xfId="1" applyNumberFormat="1" applyFont="1" applyBorder="1" applyAlignment="1">
      <alignment horizontal="center" vertical="center"/>
    </xf>
    <xf numFmtId="2" fontId="205" fillId="0" borderId="13" xfId="1" applyNumberFormat="1" applyFont="1" applyBorder="1" applyAlignment="1">
      <alignment horizontal="center" vertical="center"/>
    </xf>
    <xf numFmtId="2" fontId="205" fillId="0" borderId="47" xfId="1" applyNumberFormat="1" applyFont="1" applyBorder="1" applyAlignment="1">
      <alignment horizontal="center" vertical="center"/>
    </xf>
    <xf numFmtId="2" fontId="205" fillId="0" borderId="83" xfId="1" applyNumberFormat="1" applyFont="1" applyBorder="1" applyAlignment="1">
      <alignment horizontal="center" vertical="center"/>
    </xf>
    <xf numFmtId="2" fontId="205" fillId="0" borderId="56" xfId="1" applyNumberFormat="1" applyFont="1" applyBorder="1" applyAlignment="1">
      <alignment horizontal="center" vertical="center"/>
    </xf>
    <xf numFmtId="2" fontId="205" fillId="0" borderId="53" xfId="1" applyNumberFormat="1" applyFont="1" applyBorder="1" applyAlignment="1">
      <alignment horizontal="center" vertical="center"/>
    </xf>
    <xf numFmtId="0" fontId="237" fillId="0" borderId="30" xfId="1" applyFont="1" applyBorder="1" applyAlignment="1">
      <alignment vertical="top"/>
    </xf>
    <xf numFmtId="2" fontId="241" fillId="24" borderId="0" xfId="1" applyNumberFormat="1" applyFont="1" applyFill="1"/>
    <xf numFmtId="0" fontId="241" fillId="24" borderId="29" xfId="1" applyFont="1" applyFill="1" applyBorder="1"/>
    <xf numFmtId="2" fontId="241" fillId="24" borderId="0" xfId="0" applyNumberFormat="1" applyFont="1" applyFill="1"/>
    <xf numFmtId="0" fontId="241" fillId="24" borderId="0" xfId="1" applyFont="1" applyFill="1"/>
    <xf numFmtId="2" fontId="241" fillId="24" borderId="29" xfId="1" applyNumberFormat="1" applyFont="1" applyFill="1" applyBorder="1"/>
    <xf numFmtId="2" fontId="280" fillId="24" borderId="29" xfId="0" applyNumberFormat="1" applyFont="1" applyFill="1" applyBorder="1"/>
    <xf numFmtId="2" fontId="186" fillId="0" borderId="0" xfId="1" applyNumberFormat="1" applyFont="1"/>
    <xf numFmtId="0" fontId="281" fillId="24" borderId="29" xfId="1" applyFont="1" applyFill="1" applyBorder="1"/>
    <xf numFmtId="0" fontId="187" fillId="0" borderId="0" xfId="0" applyFont="1"/>
    <xf numFmtId="4" fontId="208" fillId="26" borderId="45" xfId="0" applyNumberFormat="1" applyFont="1" applyFill="1" applyBorder="1" applyAlignment="1">
      <alignment horizontal="center" vertical="center" wrapText="1"/>
    </xf>
    <xf numFmtId="0" fontId="183" fillId="0" borderId="19" xfId="0" applyFont="1" applyBorder="1"/>
    <xf numFmtId="0" fontId="183" fillId="27" borderId="42" xfId="1" applyFont="1" applyFill="1" applyBorder="1" applyAlignment="1">
      <alignment horizontal="center"/>
    </xf>
    <xf numFmtId="2" fontId="185" fillId="42" borderId="0" xfId="0" applyNumberFormat="1" applyFont="1" applyFill="1" applyAlignment="1">
      <alignment horizontal="center"/>
    </xf>
    <xf numFmtId="0" fontId="281" fillId="24" borderId="29" xfId="1" applyFont="1" applyFill="1" applyBorder="1" applyAlignment="1">
      <alignment vertical="center"/>
    </xf>
    <xf numFmtId="0" fontId="281" fillId="24" borderId="0" xfId="1" applyFont="1" applyFill="1" applyAlignment="1">
      <alignment vertical="center"/>
    </xf>
    <xf numFmtId="0" fontId="281" fillId="24" borderId="30" xfId="1" applyFont="1" applyFill="1" applyBorder="1" applyAlignment="1">
      <alignment vertical="center"/>
    </xf>
    <xf numFmtId="0" fontId="281" fillId="24" borderId="0" xfId="1" applyFont="1" applyFill="1"/>
    <xf numFmtId="0" fontId="281" fillId="24" borderId="30" xfId="1" applyFont="1" applyFill="1" applyBorder="1"/>
    <xf numFmtId="2" fontId="281" fillId="24" borderId="29" xfId="1" applyNumberFormat="1" applyFont="1" applyFill="1" applyBorder="1"/>
    <xf numFmtId="166" fontId="196" fillId="0" borderId="0" xfId="0" applyNumberFormat="1" applyFont="1" applyAlignment="1">
      <alignment horizontal="center"/>
    </xf>
    <xf numFmtId="0" fontId="27" fillId="60" borderId="39" xfId="1" applyFont="1" applyFill="1" applyBorder="1" applyAlignment="1">
      <alignment horizontal="center" vertical="center"/>
    </xf>
    <xf numFmtId="0" fontId="42" fillId="60" borderId="10" xfId="1" applyFont="1" applyFill="1" applyBorder="1" applyAlignment="1">
      <alignment horizontal="center" vertical="center"/>
    </xf>
    <xf numFmtId="0" fontId="85" fillId="60" borderId="10" xfId="1" applyFont="1" applyFill="1" applyBorder="1" applyAlignment="1">
      <alignment horizontal="center" vertical="center"/>
    </xf>
    <xf numFmtId="3" fontId="85" fillId="60" borderId="10" xfId="1" applyNumberFormat="1" applyFont="1" applyFill="1" applyBorder="1" applyAlignment="1">
      <alignment horizontal="center" vertical="center"/>
    </xf>
    <xf numFmtId="2" fontId="184" fillId="60" borderId="10" xfId="1" applyNumberFormat="1" applyFont="1" applyFill="1" applyBorder="1" applyAlignment="1">
      <alignment horizontal="center" vertical="center"/>
    </xf>
    <xf numFmtId="2" fontId="45" fillId="60" borderId="10" xfId="0" applyNumberFormat="1" applyFont="1" applyFill="1" applyBorder="1" applyAlignment="1">
      <alignment horizontal="center" vertical="center"/>
    </xf>
    <xf numFmtId="0" fontId="0" fillId="60" borderId="10" xfId="0" applyFill="1" applyBorder="1" applyAlignment="1">
      <alignment horizontal="center" vertical="center"/>
    </xf>
    <xf numFmtId="0" fontId="0" fillId="60" borderId="38" xfId="0" applyFill="1" applyBorder="1" applyAlignment="1">
      <alignment horizontal="center" vertical="center"/>
    </xf>
    <xf numFmtId="2" fontId="1" fillId="0" borderId="61" xfId="0" applyNumberFormat="1" applyFont="1" applyBorder="1" applyAlignment="1">
      <alignment horizontal="center"/>
    </xf>
    <xf numFmtId="2" fontId="1" fillId="0" borderId="10" xfId="0" applyNumberFormat="1" applyFont="1" applyBorder="1" applyAlignment="1">
      <alignment horizontal="center"/>
    </xf>
    <xf numFmtId="2" fontId="1" fillId="0" borderId="24" xfId="0" applyNumberFormat="1" applyFont="1" applyBorder="1" applyAlignment="1">
      <alignment horizontal="center"/>
    </xf>
    <xf numFmtId="2" fontId="1" fillId="0" borderId="0" xfId="0" applyNumberFormat="1" applyFont="1" applyFill="1" applyBorder="1" applyAlignment="1">
      <alignment horizontal="center"/>
    </xf>
    <xf numFmtId="2" fontId="1" fillId="0" borderId="0" xfId="0" applyNumberFormat="1" applyFont="1" applyAlignment="1">
      <alignment horizontal="center"/>
    </xf>
    <xf numFmtId="0" fontId="27" fillId="24" borderId="36" xfId="1" applyFont="1" applyFill="1" applyBorder="1" applyAlignment="1">
      <alignment horizontal="center" vertical="center"/>
    </xf>
    <xf numFmtId="0" fontId="27" fillId="24" borderId="45" xfId="1" applyFont="1" applyFill="1" applyBorder="1" applyAlignment="1">
      <alignment horizontal="center" vertical="center"/>
    </xf>
    <xf numFmtId="4" fontId="140" fillId="28" borderId="45" xfId="0" applyNumberFormat="1" applyFont="1" applyFill="1" applyBorder="1" applyAlignment="1">
      <alignment horizontal="center" vertical="center" wrapText="1"/>
    </xf>
    <xf numFmtId="4" fontId="139" fillId="0" borderId="42" xfId="0" applyNumberFormat="1" applyFont="1" applyBorder="1" applyAlignment="1">
      <alignment horizontal="center" vertical="center" wrapText="1"/>
    </xf>
    <xf numFmtId="0" fontId="27" fillId="24" borderId="42" xfId="1" applyFont="1" applyFill="1" applyBorder="1" applyAlignment="1">
      <alignment horizontal="center" vertical="center"/>
    </xf>
    <xf numFmtId="49" fontId="0" fillId="40" borderId="0" xfId="0" applyNumberFormat="1" applyFill="1" applyBorder="1" applyAlignment="1">
      <alignment horizontal="center"/>
    </xf>
    <xf numFmtId="0" fontId="27" fillId="0" borderId="0" xfId="0" applyFont="1" applyBorder="1" applyAlignment="1">
      <alignment horizontal="center"/>
    </xf>
    <xf numFmtId="2" fontId="27" fillId="0" borderId="0" xfId="1" applyNumberFormat="1" applyFont="1" applyBorder="1" applyAlignment="1">
      <alignment horizontal="center"/>
    </xf>
    <xf numFmtId="2" fontId="27" fillId="0" borderId="0" xfId="0" applyNumberFormat="1" applyFont="1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64" xfId="0" applyBorder="1"/>
    <xf numFmtId="2" fontId="196" fillId="0" borderId="10" xfId="0" applyNumberFormat="1" applyFont="1" applyBorder="1" applyAlignment="1">
      <alignment horizontal="center"/>
    </xf>
    <xf numFmtId="0" fontId="8" fillId="24" borderId="33" xfId="1" applyFill="1" applyBorder="1" applyAlignment="1">
      <alignment horizontal="center"/>
    </xf>
    <xf numFmtId="2" fontId="196" fillId="0" borderId="0" xfId="0" applyNumberFormat="1" applyFont="1" applyBorder="1" applyAlignment="1">
      <alignment horizontal="center"/>
    </xf>
    <xf numFmtId="0" fontId="0" fillId="24" borderId="13" xfId="0" applyFill="1" applyBorder="1" applyAlignment="1">
      <alignment horizontal="center"/>
    </xf>
    <xf numFmtId="2" fontId="196" fillId="0" borderId="24" xfId="0" applyNumberFormat="1" applyFont="1" applyBorder="1" applyAlignment="1">
      <alignment horizontal="center"/>
    </xf>
    <xf numFmtId="0" fontId="209" fillId="47" borderId="36" xfId="1" applyFont="1" applyFill="1" applyBorder="1" applyAlignment="1">
      <alignment horizontal="center" vertical="center"/>
    </xf>
    <xf numFmtId="0" fontId="264" fillId="47" borderId="29" xfId="1" applyFont="1" applyFill="1" applyBorder="1" applyAlignment="1">
      <alignment horizontal="center" vertical="center"/>
    </xf>
    <xf numFmtId="0" fontId="0" fillId="61" borderId="97" xfId="0" applyFill="1" applyBorder="1" applyAlignment="1">
      <alignment horizontal="left" vertical="top" wrapText="1"/>
    </xf>
    <xf numFmtId="2" fontId="0" fillId="61" borderId="97" xfId="0" applyNumberFormat="1" applyFill="1" applyBorder="1" applyAlignment="1">
      <alignment horizontal="right" vertical="top" wrapText="1"/>
    </xf>
    <xf numFmtId="0" fontId="0" fillId="0" borderId="39" xfId="0" applyFont="1" applyBorder="1" applyAlignment="1">
      <alignment horizontal="left"/>
    </xf>
    <xf numFmtId="0" fontId="0" fillId="61" borderId="97" xfId="0" applyFont="1" applyFill="1" applyBorder="1" applyAlignment="1">
      <alignment horizontal="left" vertical="top" wrapText="1"/>
    </xf>
    <xf numFmtId="0" fontId="0" fillId="0" borderId="10" xfId="0" applyFont="1" applyBorder="1"/>
    <xf numFmtId="2" fontId="0" fillId="61" borderId="97" xfId="0" applyNumberFormat="1" applyFont="1" applyFill="1" applyBorder="1" applyAlignment="1">
      <alignment horizontal="right" vertical="top" wrapText="1"/>
    </xf>
    <xf numFmtId="0" fontId="0" fillId="0" borderId="38" xfId="0" applyFont="1" applyBorder="1"/>
    <xf numFmtId="0" fontId="0" fillId="0" borderId="0" xfId="0" applyFont="1"/>
    <xf numFmtId="0" fontId="0" fillId="0" borderId="64" xfId="0" applyFont="1" applyBorder="1" applyAlignment="1">
      <alignment horizontal="left"/>
    </xf>
    <xf numFmtId="0" fontId="0" fillId="0" borderId="11" xfId="0" applyFont="1" applyBorder="1"/>
    <xf numFmtId="0" fontId="0" fillId="0" borderId="48" xfId="0" applyFont="1" applyBorder="1"/>
    <xf numFmtId="0" fontId="27" fillId="24" borderId="36" xfId="1" applyFont="1" applyFill="1" applyBorder="1" applyAlignment="1">
      <alignment horizontal="center" vertical="center"/>
    </xf>
    <xf numFmtId="0" fontId="27" fillId="24" borderId="45" xfId="1" applyFont="1" applyFill="1" applyBorder="1" applyAlignment="1">
      <alignment horizontal="center" vertical="center"/>
    </xf>
    <xf numFmtId="1" fontId="0" fillId="0" borderId="10" xfId="0" applyNumberFormat="1" applyFont="1" applyBorder="1" applyAlignment="1">
      <alignment horizontal="center" vertical="center"/>
    </xf>
    <xf numFmtId="2" fontId="0" fillId="0" borderId="10" xfId="0" applyNumberFormat="1" applyFont="1" applyBorder="1" applyAlignment="1">
      <alignment horizontal="center"/>
    </xf>
    <xf numFmtId="0" fontId="0" fillId="0" borderId="37" xfId="0" applyFont="1" applyBorder="1" applyAlignment="1">
      <alignment horizontal="center"/>
    </xf>
    <xf numFmtId="167" fontId="44" fillId="0" borderId="13" xfId="0" applyNumberFormat="1" applyFont="1" applyBorder="1" applyAlignment="1">
      <alignment horizontal="center"/>
    </xf>
    <xf numFmtId="1" fontId="0" fillId="0" borderId="13" xfId="0" applyNumberFormat="1" applyFont="1" applyBorder="1" applyAlignment="1">
      <alignment horizontal="center" vertical="center" wrapText="1"/>
    </xf>
    <xf numFmtId="2" fontId="8" fillId="0" borderId="10" xfId="1" applyNumberFormat="1" applyFont="1" applyBorder="1" applyAlignment="1">
      <alignment horizontal="center"/>
    </xf>
    <xf numFmtId="1" fontId="8" fillId="0" borderId="10" xfId="283" applyNumberFormat="1" applyFont="1" applyFill="1" applyBorder="1" applyAlignment="1" applyProtection="1">
      <alignment horizontal="center" vertical="center" wrapText="1"/>
    </xf>
    <xf numFmtId="1" fontId="8" fillId="0" borderId="10" xfId="283" applyNumberFormat="1" applyFont="1" applyFill="1" applyBorder="1" applyAlignment="1" applyProtection="1">
      <alignment horizontal="center" vertical="center"/>
    </xf>
    <xf numFmtId="0" fontId="0" fillId="0" borderId="101" xfId="0" applyBorder="1" applyAlignment="1">
      <alignment horizontal="left" vertical="top" wrapText="1"/>
    </xf>
    <xf numFmtId="0" fontId="0" fillId="0" borderId="101" xfId="0" applyBorder="1" applyAlignment="1">
      <alignment vertical="top" wrapText="1"/>
    </xf>
    <xf numFmtId="0" fontId="46" fillId="0" borderId="101" xfId="0" applyFont="1" applyBorder="1" applyAlignment="1">
      <alignment horizontal="left" vertical="top" wrapText="1"/>
    </xf>
    <xf numFmtId="0" fontId="46" fillId="40" borderId="101" xfId="0" applyFont="1" applyFill="1" applyBorder="1" applyAlignment="1">
      <alignment horizontal="left" vertical="top" wrapText="1"/>
    </xf>
    <xf numFmtId="0" fontId="227" fillId="40" borderId="101" xfId="0" applyFont="1" applyFill="1" applyBorder="1" applyAlignment="1">
      <alignment horizontal="left" vertical="top" wrapText="1"/>
    </xf>
    <xf numFmtId="0" fontId="0" fillId="40" borderId="39" xfId="0" applyFont="1" applyFill="1" applyBorder="1" applyAlignment="1">
      <alignment horizontal="center"/>
    </xf>
    <xf numFmtId="0" fontId="0" fillId="40" borderId="10" xfId="0" applyFont="1" applyFill="1" applyBorder="1"/>
    <xf numFmtId="2" fontId="0" fillId="40" borderId="10" xfId="0" applyNumberFormat="1" applyFont="1" applyFill="1" applyBorder="1"/>
    <xf numFmtId="0" fontId="0" fillId="40" borderId="38" xfId="0" applyFont="1" applyFill="1" applyBorder="1"/>
    <xf numFmtId="0" fontId="37" fillId="40" borderId="38" xfId="0" applyFont="1" applyFill="1" applyBorder="1" applyAlignment="1">
      <alignment horizontal="center" vertical="center"/>
    </xf>
    <xf numFmtId="0" fontId="0" fillId="40" borderId="39" xfId="0" applyFont="1" applyFill="1" applyBorder="1" applyAlignment="1">
      <alignment horizontal="center" vertical="center"/>
    </xf>
    <xf numFmtId="0" fontId="0" fillId="40" borderId="10" xfId="0" applyFont="1" applyFill="1" applyBorder="1" applyAlignment="1">
      <alignment horizontal="center" vertical="center"/>
    </xf>
    <xf numFmtId="2" fontId="0" fillId="40" borderId="13" xfId="0" applyNumberFormat="1" applyFont="1" applyFill="1" applyBorder="1"/>
    <xf numFmtId="0" fontId="0" fillId="40" borderId="38" xfId="0" applyFont="1" applyFill="1" applyBorder="1" applyAlignment="1">
      <alignment horizontal="center" vertical="center"/>
    </xf>
    <xf numFmtId="0" fontId="0" fillId="40" borderId="39" xfId="0" applyFont="1" applyFill="1" applyBorder="1" applyAlignment="1">
      <alignment horizontal="left" vertical="center"/>
    </xf>
    <xf numFmtId="0" fontId="0" fillId="40" borderId="64" xfId="0" applyFont="1" applyFill="1" applyBorder="1" applyAlignment="1">
      <alignment horizontal="left" vertical="center"/>
    </xf>
    <xf numFmtId="0" fontId="0" fillId="40" borderId="11" xfId="0" applyFont="1" applyFill="1" applyBorder="1" applyAlignment="1">
      <alignment horizontal="center" vertical="center"/>
    </xf>
    <xf numFmtId="0" fontId="0" fillId="40" borderId="65" xfId="0" applyFont="1" applyFill="1" applyBorder="1" applyAlignment="1">
      <alignment horizontal="left" vertical="center"/>
    </xf>
    <xf numFmtId="0" fontId="0" fillId="40" borderId="47" xfId="0" applyFont="1" applyFill="1" applyBorder="1" applyAlignment="1">
      <alignment horizontal="center" vertical="center"/>
    </xf>
    <xf numFmtId="0" fontId="183" fillId="40" borderId="39" xfId="1" applyFont="1" applyFill="1" applyBorder="1" applyAlignment="1">
      <alignment horizontal="center"/>
    </xf>
    <xf numFmtId="0" fontId="183" fillId="40" borderId="10" xfId="1" applyFont="1" applyFill="1" applyBorder="1" applyAlignment="1">
      <alignment horizontal="center" vertical="center"/>
    </xf>
    <xf numFmtId="2" fontId="183" fillId="40" borderId="10" xfId="0" applyNumberFormat="1" applyFont="1" applyFill="1" applyBorder="1"/>
    <xf numFmtId="0" fontId="183" fillId="40" borderId="38" xfId="0" applyFont="1" applyFill="1" applyBorder="1"/>
    <xf numFmtId="0" fontId="183" fillId="40" borderId="10" xfId="0" applyFont="1" applyFill="1" applyBorder="1" applyAlignment="1">
      <alignment horizontal="center" vertical="center"/>
    </xf>
    <xf numFmtId="0" fontId="183" fillId="40" borderId="38" xfId="0" applyFont="1" applyFill="1" applyBorder="1" applyAlignment="1">
      <alignment horizontal="center" vertical="center"/>
    </xf>
    <xf numFmtId="0" fontId="183" fillId="40" borderId="48" xfId="0" applyFont="1" applyFill="1" applyBorder="1" applyAlignment="1">
      <alignment horizontal="center" vertical="center"/>
    </xf>
    <xf numFmtId="0" fontId="183" fillId="40" borderId="65" xfId="0" applyFont="1" applyFill="1" applyBorder="1" applyAlignment="1">
      <alignment horizontal="center" vertical="center"/>
    </xf>
    <xf numFmtId="0" fontId="183" fillId="40" borderId="47" xfId="0" applyFont="1" applyFill="1" applyBorder="1" applyAlignment="1">
      <alignment horizontal="center" vertical="center"/>
    </xf>
    <xf numFmtId="0" fontId="183" fillId="40" borderId="47" xfId="1" applyFont="1" applyFill="1" applyBorder="1" applyAlignment="1">
      <alignment horizontal="center" vertical="center"/>
    </xf>
    <xf numFmtId="165" fontId="184" fillId="0" borderId="47" xfId="247" applyFont="1" applyBorder="1" applyAlignment="1">
      <alignment horizontal="center"/>
    </xf>
    <xf numFmtId="2" fontId="183" fillId="40" borderId="47" xfId="1" applyNumberFormat="1" applyFont="1" applyFill="1" applyBorder="1" applyAlignment="1">
      <alignment horizontal="center"/>
    </xf>
    <xf numFmtId="2" fontId="183" fillId="40" borderId="47" xfId="0" applyNumberFormat="1" applyFont="1" applyFill="1" applyBorder="1"/>
    <xf numFmtId="0" fontId="183" fillId="40" borderId="41" xfId="0" applyFont="1" applyFill="1" applyBorder="1" applyAlignment="1">
      <alignment horizontal="center" vertical="center"/>
    </xf>
    <xf numFmtId="0" fontId="256" fillId="24" borderId="30" xfId="1" applyFont="1" applyFill="1" applyBorder="1"/>
    <xf numFmtId="0" fontId="250" fillId="24" borderId="30" xfId="1" applyFont="1" applyFill="1" applyBorder="1"/>
    <xf numFmtId="0" fontId="282" fillId="24" borderId="30" xfId="1" applyFont="1" applyFill="1" applyBorder="1"/>
    <xf numFmtId="0" fontId="282" fillId="24" borderId="34" xfId="1" applyFont="1" applyFill="1" applyBorder="1"/>
    <xf numFmtId="0" fontId="250" fillId="24" borderId="0" xfId="1" applyFont="1" applyFill="1"/>
    <xf numFmtId="0" fontId="250" fillId="24" borderId="30" xfId="0" applyFont="1" applyFill="1" applyBorder="1"/>
    <xf numFmtId="0" fontId="283" fillId="40" borderId="30" xfId="0" applyFont="1" applyFill="1" applyBorder="1"/>
    <xf numFmtId="0" fontId="256" fillId="24" borderId="34" xfId="1" applyFont="1" applyFill="1" applyBorder="1"/>
    <xf numFmtId="0" fontId="283" fillId="40" borderId="0" xfId="0" applyFont="1" applyFill="1"/>
    <xf numFmtId="0" fontId="284" fillId="24" borderId="30" xfId="1" applyFont="1" applyFill="1" applyBorder="1"/>
    <xf numFmtId="0" fontId="285" fillId="24" borderId="31" xfId="1" applyFont="1" applyFill="1" applyBorder="1"/>
    <xf numFmtId="0" fontId="285" fillId="24" borderId="30" xfId="1" applyFont="1" applyFill="1" applyBorder="1"/>
    <xf numFmtId="0" fontId="283" fillId="24" borderId="30" xfId="0" applyFont="1" applyFill="1" applyBorder="1"/>
    <xf numFmtId="0" fontId="256" fillId="24" borderId="0" xfId="1" applyFont="1" applyFill="1"/>
    <xf numFmtId="0" fontId="283" fillId="24" borderId="0" xfId="0" applyFont="1" applyFill="1"/>
    <xf numFmtId="0" fontId="199" fillId="24" borderId="34" xfId="0" applyFont="1" applyFill="1" applyBorder="1"/>
    <xf numFmtId="0" fontId="199" fillId="24" borderId="0" xfId="0" applyFont="1" applyFill="1"/>
    <xf numFmtId="0" fontId="286" fillId="40" borderId="31" xfId="1" applyFont="1" applyFill="1" applyBorder="1"/>
    <xf numFmtId="0" fontId="199" fillId="40" borderId="30" xfId="0" applyFont="1" applyFill="1" applyBorder="1"/>
    <xf numFmtId="0" fontId="42" fillId="54" borderId="10" xfId="1" applyFont="1" applyFill="1" applyBorder="1" applyAlignment="1">
      <alignment horizontal="center"/>
    </xf>
    <xf numFmtId="0" fontId="286" fillId="24" borderId="31" xfId="1" applyFont="1" applyFill="1" applyBorder="1"/>
    <xf numFmtId="0" fontId="286" fillId="24" borderId="30" xfId="1" applyFont="1" applyFill="1" applyBorder="1"/>
    <xf numFmtId="2" fontId="195" fillId="0" borderId="10" xfId="0" applyNumberFormat="1" applyFont="1" applyBorder="1" applyAlignment="1">
      <alignment horizontal="center"/>
    </xf>
    <xf numFmtId="0" fontId="0" fillId="54" borderId="33" xfId="0" applyFill="1" applyBorder="1"/>
    <xf numFmtId="0" fontId="0" fillId="54" borderId="29" xfId="0" applyFill="1" applyBorder="1"/>
    <xf numFmtId="0" fontId="87" fillId="54" borderId="29" xfId="1" applyFont="1" applyFill="1" applyBorder="1"/>
    <xf numFmtId="2" fontId="188" fillId="54" borderId="29" xfId="1" applyNumberFormat="1" applyFont="1" applyFill="1" applyBorder="1"/>
    <xf numFmtId="2" fontId="190" fillId="54" borderId="29" xfId="0" applyNumberFormat="1" applyFont="1" applyFill="1" applyBorder="1"/>
    <xf numFmtId="0" fontId="8" fillId="54" borderId="29" xfId="0" applyFont="1" applyFill="1" applyBorder="1"/>
    <xf numFmtId="0" fontId="0" fillId="54" borderId="28" xfId="0" applyFill="1" applyBorder="1"/>
    <xf numFmtId="0" fontId="0" fillId="54" borderId="34" xfId="0" applyFill="1" applyBorder="1"/>
    <xf numFmtId="0" fontId="0" fillId="54" borderId="0" xfId="0" applyFill="1"/>
    <xf numFmtId="0" fontId="84" fillId="54" borderId="0" xfId="1" applyFont="1" applyFill="1"/>
    <xf numFmtId="0" fontId="185" fillId="54" borderId="0" xfId="1" applyFont="1" applyFill="1"/>
    <xf numFmtId="2" fontId="183" fillId="54" borderId="0" xfId="1" applyNumberFormat="1" applyFont="1" applyFill="1"/>
    <xf numFmtId="2" fontId="8" fillId="54" borderId="0" xfId="0" applyNumberFormat="1" applyFont="1" applyFill="1"/>
    <xf numFmtId="0" fontId="0" fillId="54" borderId="32" xfId="0" applyFill="1" applyBorder="1"/>
    <xf numFmtId="0" fontId="0" fillId="54" borderId="30" xfId="0" applyFill="1" applyBorder="1"/>
    <xf numFmtId="0" fontId="84" fillId="54" borderId="30" xfId="1" applyFont="1" applyFill="1" applyBorder="1"/>
    <xf numFmtId="0" fontId="185" fillId="54" borderId="30" xfId="1" applyFont="1" applyFill="1" applyBorder="1"/>
    <xf numFmtId="2" fontId="183" fillId="54" borderId="30" xfId="1" applyNumberFormat="1" applyFont="1" applyFill="1" applyBorder="1"/>
    <xf numFmtId="2" fontId="8" fillId="54" borderId="30" xfId="0" applyNumberFormat="1" applyFont="1" applyFill="1" applyBorder="1"/>
    <xf numFmtId="0" fontId="0" fillId="54" borderId="35" xfId="0" applyFill="1" applyBorder="1"/>
    <xf numFmtId="166" fontId="185" fillId="0" borderId="10" xfId="1" applyNumberFormat="1" applyFont="1" applyBorder="1" applyAlignment="1">
      <alignment horizontal="center"/>
    </xf>
    <xf numFmtId="4" fontId="53" fillId="0" borderId="45" xfId="0" applyNumberFormat="1" applyFont="1" applyBorder="1" applyAlignment="1">
      <alignment horizontal="center" vertical="center" wrapText="1"/>
    </xf>
    <xf numFmtId="4" fontId="77" fillId="0" borderId="45" xfId="0" applyNumberFormat="1" applyFont="1" applyBorder="1" applyAlignment="1">
      <alignment horizontal="center" vertical="center" wrapText="1"/>
    </xf>
    <xf numFmtId="4" fontId="179" fillId="28" borderId="45" xfId="0" applyNumberFormat="1" applyFont="1" applyFill="1" applyBorder="1" applyAlignment="1">
      <alignment horizontal="center" vertical="center" wrapText="1"/>
    </xf>
    <xf numFmtId="4" fontId="54" fillId="28" borderId="45" xfId="0" applyNumberFormat="1" applyFont="1" applyFill="1" applyBorder="1" applyAlignment="1">
      <alignment horizontal="center" vertical="center" wrapText="1"/>
    </xf>
    <xf numFmtId="0" fontId="199" fillId="24" borderId="30" xfId="0" applyFont="1" applyFill="1" applyBorder="1"/>
    <xf numFmtId="2" fontId="211" fillId="0" borderId="0" xfId="0" applyNumberFormat="1" applyFont="1" applyFill="1" applyBorder="1" applyAlignment="1">
      <alignment horizontal="center"/>
    </xf>
    <xf numFmtId="2" fontId="252" fillId="0" borderId="0" xfId="0" applyNumberFormat="1" applyFont="1" applyFill="1" applyBorder="1" applyAlignment="1">
      <alignment horizontal="center"/>
    </xf>
    <xf numFmtId="3" fontId="183" fillId="40" borderId="15" xfId="1" applyNumberFormat="1" applyFont="1" applyFill="1" applyBorder="1" applyAlignment="1">
      <alignment horizontal="center"/>
    </xf>
    <xf numFmtId="0" fontId="183" fillId="40" borderId="15" xfId="1" applyFont="1" applyFill="1" applyBorder="1" applyAlignment="1">
      <alignment horizontal="center"/>
    </xf>
    <xf numFmtId="0" fontId="183" fillId="40" borderId="14" xfId="1" applyFont="1" applyFill="1" applyBorder="1" applyAlignment="1">
      <alignment horizontal="center"/>
    </xf>
    <xf numFmtId="0" fontId="285" fillId="54" borderId="31" xfId="1" applyFont="1" applyFill="1" applyBorder="1"/>
    <xf numFmtId="0" fontId="283" fillId="54" borderId="30" xfId="0" applyFont="1" applyFill="1" applyBorder="1"/>
    <xf numFmtId="2" fontId="184" fillId="40" borderId="10" xfId="250" applyNumberFormat="1" applyFont="1" applyFill="1" applyBorder="1" applyAlignment="1">
      <alignment horizontal="center"/>
    </xf>
    <xf numFmtId="9" fontId="0" fillId="0" borderId="0" xfId="0" applyNumberFormat="1" applyAlignment="1">
      <alignment horizontal="center"/>
    </xf>
    <xf numFmtId="0" fontId="287" fillId="24" borderId="31" xfId="1" applyFont="1" applyFill="1" applyBorder="1"/>
    <xf numFmtId="0" fontId="49" fillId="24" borderId="10" xfId="0" applyFont="1" applyFill="1" applyBorder="1" applyAlignment="1">
      <alignment horizontal="center" vertical="center"/>
    </xf>
    <xf numFmtId="0" fontId="49" fillId="24" borderId="15" xfId="0" applyFont="1" applyFill="1" applyBorder="1" applyAlignment="1">
      <alignment horizontal="left" vertical="center" indent="1"/>
    </xf>
    <xf numFmtId="0" fontId="49" fillId="24" borderId="12" xfId="0" applyFont="1" applyFill="1" applyBorder="1" applyAlignment="1">
      <alignment horizontal="left" vertical="center" indent="1"/>
    </xf>
    <xf numFmtId="0" fontId="49" fillId="24" borderId="14" xfId="0" applyFont="1" applyFill="1" applyBorder="1" applyAlignment="1">
      <alignment horizontal="left" vertical="center" indent="1"/>
    </xf>
    <xf numFmtId="0" fontId="132" fillId="0" borderId="30" xfId="0" applyFont="1" applyBorder="1" applyAlignment="1">
      <alignment horizontal="left" vertical="center" indent="1"/>
    </xf>
    <xf numFmtId="0" fontId="44" fillId="27" borderId="10" xfId="0" applyFont="1" applyFill="1" applyBorder="1" applyAlignment="1" applyProtection="1">
      <alignment horizontal="left" vertical="center" wrapText="1"/>
      <protection locked="0"/>
    </xf>
    <xf numFmtId="0" fontId="44" fillId="27" borderId="38" xfId="0" applyFont="1" applyFill="1" applyBorder="1" applyAlignment="1" applyProtection="1">
      <alignment horizontal="left" vertical="center" wrapText="1"/>
      <protection locked="0"/>
    </xf>
    <xf numFmtId="0" fontId="98" fillId="0" borderId="30" xfId="0" applyFont="1" applyBorder="1" applyAlignment="1">
      <alignment horizontal="center" vertical="center"/>
    </xf>
    <xf numFmtId="0" fontId="44" fillId="0" borderId="68" xfId="0" applyFont="1" applyBorder="1" applyAlignment="1">
      <alignment horizontal="left" vertical="center" wrapText="1"/>
    </xf>
    <xf numFmtId="0" fontId="44" fillId="0" borderId="59" xfId="0" applyFont="1" applyBorder="1" applyAlignment="1">
      <alignment horizontal="left" vertical="center" wrapText="1"/>
    </xf>
    <xf numFmtId="0" fontId="44" fillId="0" borderId="69" xfId="0" applyFont="1" applyBorder="1" applyAlignment="1">
      <alignment horizontal="left" vertical="center" wrapText="1"/>
    </xf>
    <xf numFmtId="0" fontId="14" fillId="27" borderId="73" xfId="134" applyFill="1" applyBorder="1" applyAlignment="1" applyProtection="1">
      <alignment horizontal="center" vertical="center" wrapText="1"/>
      <protection locked="0"/>
    </xf>
    <xf numFmtId="0" fontId="14" fillId="27" borderId="58" xfId="134" applyFill="1" applyBorder="1" applyAlignment="1" applyProtection="1">
      <alignment horizontal="center" vertical="center" wrapText="1"/>
      <protection locked="0"/>
    </xf>
    <xf numFmtId="0" fontId="44" fillId="27" borderId="61" xfId="0" applyFont="1" applyFill="1" applyBorder="1" applyAlignment="1" applyProtection="1">
      <alignment horizontal="left" vertical="center" wrapText="1"/>
      <protection locked="0"/>
    </xf>
    <xf numFmtId="0" fontId="44" fillId="27" borderId="62" xfId="0" applyFont="1" applyFill="1" applyBorder="1" applyAlignment="1" applyProtection="1">
      <alignment horizontal="left" vertical="center" wrapText="1"/>
      <protection locked="0"/>
    </xf>
    <xf numFmtId="0" fontId="49" fillId="24" borderId="10" xfId="0" applyFont="1" applyFill="1" applyBorder="1" applyAlignment="1">
      <alignment horizontal="center"/>
    </xf>
    <xf numFmtId="0" fontId="113" fillId="0" borderId="0" xfId="0" applyFont="1" applyAlignment="1">
      <alignment horizontal="center" vertical="center"/>
    </xf>
    <xf numFmtId="0" fontId="81" fillId="30" borderId="33" xfId="0" applyFont="1" applyFill="1" applyBorder="1" applyAlignment="1">
      <alignment horizontal="center" vertical="center"/>
    </xf>
    <xf numFmtId="0" fontId="81" fillId="30" borderId="29" xfId="0" applyFont="1" applyFill="1" applyBorder="1" applyAlignment="1">
      <alignment horizontal="center" vertical="center"/>
    </xf>
    <xf numFmtId="0" fontId="81" fillId="30" borderId="28" xfId="0" applyFont="1" applyFill="1" applyBorder="1" applyAlignment="1">
      <alignment horizontal="center" vertical="center"/>
    </xf>
    <xf numFmtId="0" fontId="44" fillId="0" borderId="40" xfId="0" applyFont="1" applyBorder="1" applyAlignment="1">
      <alignment horizontal="center" vertical="center" wrapText="1"/>
    </xf>
    <xf numFmtId="0" fontId="44" fillId="0" borderId="24" xfId="0" applyFont="1" applyBorder="1" applyAlignment="1">
      <alignment horizontal="center" vertical="center" wrapText="1"/>
    </xf>
    <xf numFmtId="0" fontId="44" fillId="27" borderId="24" xfId="0" applyFont="1" applyFill="1" applyBorder="1" applyAlignment="1" applyProtection="1">
      <alignment horizontal="left" vertical="center" wrapText="1"/>
      <protection locked="0"/>
    </xf>
    <xf numFmtId="0" fontId="44" fillId="27" borderId="41" xfId="0" applyFont="1" applyFill="1" applyBorder="1" applyAlignment="1" applyProtection="1">
      <alignment horizontal="left" vertical="center" wrapText="1"/>
      <protection locked="0"/>
    </xf>
    <xf numFmtId="10" fontId="134" fillId="24" borderId="33" xfId="0" applyNumberFormat="1" applyFont="1" applyFill="1" applyBorder="1" applyAlignment="1">
      <alignment horizontal="center" vertical="center"/>
    </xf>
    <xf numFmtId="10" fontId="134" fillId="24" borderId="28" xfId="0" applyNumberFormat="1" applyFont="1" applyFill="1" applyBorder="1" applyAlignment="1">
      <alignment horizontal="center" vertical="center"/>
    </xf>
    <xf numFmtId="10" fontId="134" fillId="24" borderId="31" xfId="0" applyNumberFormat="1" applyFont="1" applyFill="1" applyBorder="1" applyAlignment="1">
      <alignment horizontal="center" vertical="center"/>
    </xf>
    <xf numFmtId="10" fontId="134" fillId="24" borderId="35" xfId="0" applyNumberFormat="1" applyFont="1" applyFill="1" applyBorder="1" applyAlignment="1">
      <alignment horizontal="center" vertical="center"/>
    </xf>
    <xf numFmtId="0" fontId="134" fillId="0" borderId="68" xfId="0" applyFont="1" applyBorder="1" applyAlignment="1">
      <alignment horizontal="center"/>
    </xf>
    <xf numFmtId="0" fontId="134" fillId="0" borderId="58" xfId="0" applyFont="1" applyBorder="1" applyAlignment="1">
      <alignment horizontal="center"/>
    </xf>
    <xf numFmtId="0" fontId="63" fillId="0" borderId="68" xfId="0" applyFont="1" applyBorder="1" applyAlignment="1">
      <alignment horizontal="left" vertical="center"/>
    </xf>
    <xf numFmtId="0" fontId="63" fillId="0" borderId="59" xfId="0" applyFont="1" applyBorder="1" applyAlignment="1">
      <alignment horizontal="left" vertical="center"/>
    </xf>
    <xf numFmtId="0" fontId="63" fillId="0" borderId="58" xfId="0" applyFont="1" applyBorder="1" applyAlignment="1">
      <alignment horizontal="left" vertical="center"/>
    </xf>
    <xf numFmtId="0" fontId="79" fillId="37" borderId="68" xfId="134" applyFont="1" applyFill="1" applyBorder="1" applyAlignment="1" applyProtection="1">
      <alignment horizontal="left" vertical="center"/>
    </xf>
    <xf numFmtId="0" fontId="79" fillId="37" borderId="59" xfId="134" applyFont="1" applyFill="1" applyBorder="1" applyAlignment="1" applyProtection="1">
      <alignment horizontal="left" vertical="center"/>
    </xf>
    <xf numFmtId="0" fontId="79" fillId="37" borderId="58" xfId="134" applyFont="1" applyFill="1" applyBorder="1" applyAlignment="1" applyProtection="1">
      <alignment horizontal="left" vertical="center"/>
    </xf>
    <xf numFmtId="0" fontId="79" fillId="33" borderId="68" xfId="134" applyFont="1" applyFill="1" applyBorder="1" applyAlignment="1" applyProtection="1">
      <alignment horizontal="left" vertical="center"/>
    </xf>
    <xf numFmtId="0" fontId="79" fillId="33" borderId="59" xfId="134" applyFont="1" applyFill="1" applyBorder="1" applyAlignment="1" applyProtection="1">
      <alignment horizontal="left" vertical="center"/>
    </xf>
    <xf numFmtId="0" fontId="79" fillId="38" borderId="68" xfId="134" applyFont="1" applyFill="1" applyBorder="1" applyAlignment="1" applyProtection="1">
      <alignment horizontal="left" vertical="center"/>
    </xf>
    <xf numFmtId="0" fontId="79" fillId="38" borderId="59" xfId="134" applyFont="1" applyFill="1" applyBorder="1" applyAlignment="1" applyProtection="1">
      <alignment horizontal="left" vertical="center"/>
    </xf>
    <xf numFmtId="0" fontId="79" fillId="29" borderId="72" xfId="134" applyFont="1" applyFill="1" applyBorder="1" applyAlignment="1" applyProtection="1">
      <alignment horizontal="left" vertical="center"/>
    </xf>
    <xf numFmtId="0" fontId="79" fillId="29" borderId="56" xfId="134" applyFont="1" applyFill="1" applyBorder="1" applyAlignment="1" applyProtection="1">
      <alignment horizontal="left" vertical="center"/>
    </xf>
    <xf numFmtId="0" fontId="79" fillId="29" borderId="57" xfId="134" applyFont="1" applyFill="1" applyBorder="1" applyAlignment="1" applyProtection="1">
      <alignment horizontal="left" vertical="center"/>
    </xf>
    <xf numFmtId="0" fontId="79" fillId="39" borderId="68" xfId="134" applyFont="1" applyFill="1" applyBorder="1" applyAlignment="1" applyProtection="1">
      <alignment horizontal="left" vertical="center"/>
    </xf>
    <xf numFmtId="0" fontId="79" fillId="39" borderId="59" xfId="134" applyFont="1" applyFill="1" applyBorder="1" applyAlignment="1" applyProtection="1">
      <alignment horizontal="left" vertical="center"/>
    </xf>
    <xf numFmtId="0" fontId="79" fillId="51" borderId="68" xfId="134" applyFont="1" applyFill="1" applyBorder="1" applyAlignment="1" applyProtection="1">
      <alignment horizontal="left" vertical="center"/>
    </xf>
    <xf numFmtId="0" fontId="79" fillId="51" borderId="59" xfId="134" applyFont="1" applyFill="1" applyBorder="1" applyAlignment="1" applyProtection="1">
      <alignment horizontal="left" vertical="center"/>
    </xf>
    <xf numFmtId="0" fontId="79" fillId="51" borderId="58" xfId="134" applyFont="1" applyFill="1" applyBorder="1" applyAlignment="1" applyProtection="1">
      <alignment horizontal="left" vertical="center"/>
    </xf>
    <xf numFmtId="0" fontId="79" fillId="32" borderId="68" xfId="134" applyFont="1" applyFill="1" applyBorder="1" applyAlignment="1" applyProtection="1">
      <alignment horizontal="left" vertical="center"/>
    </xf>
    <xf numFmtId="0" fontId="79" fillId="32" borderId="59" xfId="134" applyFont="1" applyFill="1" applyBorder="1" applyAlignment="1" applyProtection="1">
      <alignment horizontal="left" vertical="center"/>
    </xf>
    <xf numFmtId="0" fontId="79" fillId="32" borderId="58" xfId="134" applyFont="1" applyFill="1" applyBorder="1" applyAlignment="1" applyProtection="1">
      <alignment horizontal="left" vertical="center"/>
    </xf>
    <xf numFmtId="0" fontId="79" fillId="34" borderId="68" xfId="134" applyFont="1" applyFill="1" applyBorder="1" applyAlignment="1" applyProtection="1">
      <alignment horizontal="left" vertical="center"/>
    </xf>
    <xf numFmtId="0" fontId="79" fillId="34" borderId="59" xfId="134" applyFont="1" applyFill="1" applyBorder="1" applyAlignment="1" applyProtection="1">
      <alignment horizontal="left" vertical="center"/>
    </xf>
    <xf numFmtId="0" fontId="79" fillId="34" borderId="58" xfId="134" applyFont="1" applyFill="1" applyBorder="1" applyAlignment="1" applyProtection="1">
      <alignment horizontal="left" vertical="center"/>
    </xf>
    <xf numFmtId="0" fontId="79" fillId="33" borderId="58" xfId="134" applyFont="1" applyFill="1" applyBorder="1" applyAlignment="1" applyProtection="1">
      <alignment horizontal="left" vertical="center"/>
    </xf>
    <xf numFmtId="0" fontId="79" fillId="35" borderId="68" xfId="134" applyFont="1" applyFill="1" applyBorder="1" applyAlignment="1" applyProtection="1">
      <alignment horizontal="left" vertical="center"/>
    </xf>
    <xf numFmtId="0" fontId="79" fillId="35" borderId="59" xfId="134" applyFont="1" applyFill="1" applyBorder="1" applyAlignment="1" applyProtection="1">
      <alignment horizontal="left" vertical="center"/>
    </xf>
    <xf numFmtId="0" fontId="79" fillId="35" borderId="58" xfId="134" applyFont="1" applyFill="1" applyBorder="1" applyAlignment="1" applyProtection="1">
      <alignment horizontal="left" vertical="center"/>
    </xf>
    <xf numFmtId="0" fontId="79" fillId="36" borderId="68" xfId="134" applyFont="1" applyFill="1" applyBorder="1" applyAlignment="1" applyProtection="1">
      <alignment horizontal="left" vertical="center"/>
    </xf>
    <xf numFmtId="0" fontId="79" fillId="36" borderId="59" xfId="134" applyFont="1" applyFill="1" applyBorder="1" applyAlignment="1" applyProtection="1">
      <alignment horizontal="left" vertical="center"/>
    </xf>
    <xf numFmtId="0" fontId="79" fillId="36" borderId="58" xfId="134" applyFont="1" applyFill="1" applyBorder="1" applyAlignment="1" applyProtection="1">
      <alignment horizontal="left" vertical="center"/>
    </xf>
    <xf numFmtId="0" fontId="79" fillId="27" borderId="72" xfId="134" applyFont="1" applyFill="1" applyBorder="1" applyAlignment="1" applyProtection="1">
      <alignment horizontal="left" vertical="center"/>
    </xf>
    <xf numFmtId="0" fontId="79" fillId="27" borderId="56" xfId="134" applyFont="1" applyFill="1" applyBorder="1" applyAlignment="1" applyProtection="1">
      <alignment horizontal="left" vertical="center"/>
    </xf>
    <xf numFmtId="0" fontId="79" fillId="27" borderId="57" xfId="134" applyFont="1" applyFill="1" applyBorder="1" applyAlignment="1" applyProtection="1">
      <alignment horizontal="left" vertical="center"/>
    </xf>
    <xf numFmtId="0" fontId="79" fillId="31" borderId="72" xfId="134" applyFont="1" applyFill="1" applyBorder="1" applyAlignment="1" applyProtection="1">
      <alignment horizontal="left" vertical="center"/>
    </xf>
    <xf numFmtId="0" fontId="79" fillId="31" borderId="56" xfId="134" applyFont="1" applyFill="1" applyBorder="1" applyAlignment="1" applyProtection="1">
      <alignment horizontal="left" vertical="center"/>
    </xf>
    <xf numFmtId="0" fontId="79" fillId="31" borderId="57" xfId="134" applyFont="1" applyFill="1" applyBorder="1" applyAlignment="1" applyProtection="1">
      <alignment horizontal="left" vertical="center"/>
    </xf>
    <xf numFmtId="0" fontId="79" fillId="36" borderId="72" xfId="134" applyFont="1" applyFill="1" applyBorder="1" applyAlignment="1" applyProtection="1">
      <alignment horizontal="left" vertical="center"/>
    </xf>
    <xf numFmtId="0" fontId="79" fillId="36" borderId="56" xfId="134" applyFont="1" applyFill="1" applyBorder="1" applyAlignment="1" applyProtection="1">
      <alignment horizontal="left" vertical="center"/>
    </xf>
    <xf numFmtId="0" fontId="79" fillId="36" borderId="57" xfId="134" applyFont="1" applyFill="1" applyBorder="1" applyAlignment="1" applyProtection="1">
      <alignment horizontal="left" vertical="center"/>
    </xf>
    <xf numFmtId="4" fontId="54" fillId="28" borderId="36" xfId="0" applyNumberFormat="1" applyFont="1" applyFill="1" applyBorder="1" applyAlignment="1">
      <alignment horizontal="center" vertical="center" wrapText="1"/>
    </xf>
    <xf numFmtId="4" fontId="54" fillId="28" borderId="45" xfId="0" applyNumberFormat="1" applyFont="1" applyFill="1" applyBorder="1" applyAlignment="1">
      <alignment horizontal="center" vertical="center" wrapText="1"/>
    </xf>
    <xf numFmtId="0" fontId="27" fillId="24" borderId="36" xfId="1" applyFont="1" applyFill="1" applyBorder="1" applyAlignment="1">
      <alignment horizontal="center" vertical="center"/>
    </xf>
    <xf numFmtId="0" fontId="27" fillId="24" borderId="45" xfId="1" applyFont="1" applyFill="1" applyBorder="1" applyAlignment="1">
      <alignment horizontal="center" vertical="center"/>
    </xf>
    <xf numFmtId="0" fontId="41" fillId="24" borderId="36" xfId="1" applyFont="1" applyFill="1" applyBorder="1" applyAlignment="1">
      <alignment horizontal="center" vertical="center"/>
    </xf>
    <xf numFmtId="0" fontId="41" fillId="24" borderId="45" xfId="1" applyFont="1" applyFill="1" applyBorder="1" applyAlignment="1">
      <alignment horizontal="center" vertical="center"/>
    </xf>
    <xf numFmtId="0" fontId="90" fillId="24" borderId="36" xfId="0" applyFont="1" applyFill="1" applyBorder="1" applyAlignment="1">
      <alignment horizontal="center" vertical="center"/>
    </xf>
    <xf numFmtId="0" fontId="90" fillId="24" borderId="45" xfId="0" applyFont="1" applyFill="1" applyBorder="1" applyAlignment="1">
      <alignment horizontal="center" vertical="center"/>
    </xf>
    <xf numFmtId="0" fontId="125" fillId="34" borderId="0" xfId="134" applyFont="1" applyFill="1" applyAlignment="1" applyProtection="1">
      <alignment horizontal="center" vertical="center"/>
    </xf>
    <xf numFmtId="4" fontId="53" fillId="0" borderId="45" xfId="0" applyNumberFormat="1" applyFont="1" applyBorder="1" applyAlignment="1">
      <alignment horizontal="center" vertical="center" wrapText="1"/>
    </xf>
    <xf numFmtId="4" fontId="179" fillId="28" borderId="36" xfId="0" applyNumberFormat="1" applyFont="1" applyFill="1" applyBorder="1" applyAlignment="1">
      <alignment horizontal="center" vertical="center" wrapText="1"/>
    </xf>
    <xf numFmtId="4" fontId="77" fillId="0" borderId="45" xfId="0" applyNumberFormat="1" applyFont="1" applyBorder="1" applyAlignment="1">
      <alignment horizontal="center" vertical="center" wrapText="1"/>
    </xf>
    <xf numFmtId="4" fontId="179" fillId="28" borderId="45" xfId="0" applyNumberFormat="1" applyFont="1" applyFill="1" applyBorder="1" applyAlignment="1">
      <alignment horizontal="center" vertical="center" wrapText="1"/>
    </xf>
    <xf numFmtId="4" fontId="207" fillId="28" borderId="45" xfId="0" applyNumberFormat="1" applyFont="1" applyFill="1" applyBorder="1" applyAlignment="1">
      <alignment horizontal="center" vertical="center" wrapText="1"/>
    </xf>
    <xf numFmtId="4" fontId="189" fillId="0" borderId="42" xfId="0" applyNumberFormat="1" applyFont="1" applyBorder="1" applyAlignment="1">
      <alignment horizontal="center" vertical="center" wrapText="1"/>
    </xf>
    <xf numFmtId="4" fontId="53" fillId="0" borderId="42" xfId="0" applyNumberFormat="1" applyFont="1" applyBorder="1" applyAlignment="1">
      <alignment horizontal="center" vertical="center" wrapText="1"/>
    </xf>
    <xf numFmtId="4" fontId="189" fillId="0" borderId="45" xfId="0" applyNumberFormat="1" applyFont="1" applyBorder="1" applyAlignment="1">
      <alignment horizontal="center" vertical="center" wrapText="1"/>
    </xf>
    <xf numFmtId="4" fontId="207" fillId="28" borderId="36" xfId="0" applyNumberFormat="1" applyFont="1" applyFill="1" applyBorder="1" applyAlignment="1">
      <alignment horizontal="center" vertical="center" wrapText="1"/>
    </xf>
    <xf numFmtId="0" fontId="188" fillId="24" borderId="29" xfId="1" applyFont="1" applyFill="1" applyBorder="1" applyAlignment="1">
      <alignment horizontal="center"/>
    </xf>
    <xf numFmtId="0" fontId="188" fillId="24" borderId="28" xfId="1" applyFont="1" applyFill="1" applyBorder="1" applyAlignment="1">
      <alignment horizontal="center"/>
    </xf>
    <xf numFmtId="0" fontId="278" fillId="43" borderId="0" xfId="0" applyFont="1" applyFill="1" applyAlignment="1">
      <alignment horizontal="center"/>
    </xf>
    <xf numFmtId="0" fontId="209" fillId="47" borderId="36" xfId="1" applyFont="1" applyFill="1" applyBorder="1" applyAlignment="1">
      <alignment horizontal="center" vertical="center"/>
    </xf>
    <xf numFmtId="0" fontId="209" fillId="47" borderId="109" xfId="1" applyFont="1" applyFill="1" applyBorder="1" applyAlignment="1">
      <alignment horizontal="center" vertical="center"/>
    </xf>
    <xf numFmtId="0" fontId="0" fillId="0" borderId="100" xfId="0" applyBorder="1" applyAlignment="1">
      <alignment horizontal="left"/>
    </xf>
    <xf numFmtId="0" fontId="0" fillId="0" borderId="14" xfId="0" applyBorder="1" applyAlignment="1">
      <alignment horizontal="left"/>
    </xf>
    <xf numFmtId="0" fontId="0" fillId="0" borderId="104" xfId="0" applyBorder="1" applyAlignment="1">
      <alignment horizontal="left"/>
    </xf>
    <xf numFmtId="0" fontId="0" fillId="0" borderId="26" xfId="0" applyBorder="1" applyAlignment="1">
      <alignment horizontal="left"/>
    </xf>
    <xf numFmtId="0" fontId="0" fillId="0" borderId="99" xfId="0" applyBorder="1" applyAlignment="1">
      <alignment horizontal="left"/>
    </xf>
    <xf numFmtId="0" fontId="0" fillId="0" borderId="82" xfId="0" applyBorder="1" applyAlignment="1">
      <alignment horizontal="left"/>
    </xf>
    <xf numFmtId="4" fontId="267" fillId="46" borderId="36" xfId="0" applyNumberFormat="1" applyFont="1" applyFill="1" applyBorder="1" applyAlignment="1">
      <alignment horizontal="center" vertical="center" wrapText="1"/>
    </xf>
    <xf numFmtId="4" fontId="266" fillId="0" borderId="45" xfId="0" applyNumberFormat="1" applyFont="1" applyBorder="1" applyAlignment="1">
      <alignment horizontal="center" vertical="center" wrapText="1"/>
    </xf>
    <xf numFmtId="4" fontId="216" fillId="46" borderId="36" xfId="0" applyNumberFormat="1" applyFont="1" applyFill="1" applyBorder="1" applyAlignment="1">
      <alignment horizontal="center" vertical="center" wrapText="1"/>
    </xf>
    <xf numFmtId="4" fontId="215" fillId="0" borderId="45" xfId="0" applyNumberFormat="1" applyFont="1" applyBorder="1" applyAlignment="1">
      <alignment horizontal="center" vertical="center" wrapText="1"/>
    </xf>
    <xf numFmtId="4" fontId="266" fillId="0" borderId="42" xfId="0" applyNumberFormat="1" applyFont="1" applyBorder="1" applyAlignment="1">
      <alignment horizontal="center" vertical="center" wrapText="1"/>
    </xf>
    <xf numFmtId="4" fontId="215" fillId="0" borderId="42" xfId="0" applyNumberFormat="1" applyFont="1" applyBorder="1" applyAlignment="1">
      <alignment horizontal="center" vertical="center" wrapText="1"/>
    </xf>
    <xf numFmtId="0" fontId="264" fillId="47" borderId="33" xfId="1" applyFont="1" applyFill="1" applyBorder="1" applyAlignment="1">
      <alignment horizontal="center" vertical="center"/>
    </xf>
    <xf numFmtId="0" fontId="264" fillId="47" borderId="29" xfId="1" applyFont="1" applyFill="1" applyBorder="1" applyAlignment="1">
      <alignment horizontal="center" vertical="center"/>
    </xf>
    <xf numFmtId="0" fontId="264" fillId="47" borderId="28" xfId="1" applyFont="1" applyFill="1" applyBorder="1" applyAlignment="1">
      <alignment horizontal="center" vertical="center"/>
    </xf>
    <xf numFmtId="0" fontId="264" fillId="47" borderId="34" xfId="1" applyFont="1" applyFill="1" applyBorder="1" applyAlignment="1">
      <alignment horizontal="center" vertical="center"/>
    </xf>
    <xf numFmtId="0" fontId="264" fillId="47" borderId="0" xfId="1" applyFont="1" applyFill="1" applyAlignment="1">
      <alignment horizontal="center" vertical="center"/>
    </xf>
    <xf numFmtId="0" fontId="264" fillId="47" borderId="32" xfId="1" applyFont="1" applyFill="1" applyBorder="1" applyAlignment="1">
      <alignment horizontal="center" vertical="center"/>
    </xf>
    <xf numFmtId="0" fontId="264" fillId="47" borderId="31" xfId="1" applyFont="1" applyFill="1" applyBorder="1" applyAlignment="1">
      <alignment horizontal="center" vertical="center"/>
    </xf>
    <xf numFmtId="0" fontId="264" fillId="47" borderId="30" xfId="1" applyFont="1" applyFill="1" applyBorder="1" applyAlignment="1">
      <alignment horizontal="center" vertical="center"/>
    </xf>
    <xf numFmtId="0" fontId="264" fillId="47" borderId="35" xfId="1" applyFont="1" applyFill="1" applyBorder="1" applyAlignment="1">
      <alignment horizontal="center" vertical="center"/>
    </xf>
    <xf numFmtId="0" fontId="264" fillId="47" borderId="33" xfId="1" applyFont="1" applyFill="1" applyBorder="1" applyAlignment="1">
      <alignment horizontal="center" vertical="top"/>
    </xf>
    <xf numFmtId="0" fontId="264" fillId="47" borderId="29" xfId="1" applyFont="1" applyFill="1" applyBorder="1" applyAlignment="1">
      <alignment horizontal="center" vertical="top"/>
    </xf>
    <xf numFmtId="0" fontId="264" fillId="47" borderId="28" xfId="1" applyFont="1" applyFill="1" applyBorder="1" applyAlignment="1">
      <alignment horizontal="center" vertical="top"/>
    </xf>
    <xf numFmtId="0" fontId="264" fillId="47" borderId="34" xfId="1" applyFont="1" applyFill="1" applyBorder="1" applyAlignment="1">
      <alignment horizontal="center" vertical="top"/>
    </xf>
    <xf numFmtId="0" fontId="264" fillId="47" borderId="0" xfId="1" applyFont="1" applyFill="1" applyAlignment="1">
      <alignment horizontal="center" vertical="top"/>
    </xf>
    <xf numFmtId="0" fontId="264" fillId="47" borderId="32" xfId="1" applyFont="1" applyFill="1" applyBorder="1" applyAlignment="1">
      <alignment horizontal="center" vertical="top"/>
    </xf>
    <xf numFmtId="0" fontId="264" fillId="47" borderId="31" xfId="1" applyFont="1" applyFill="1" applyBorder="1" applyAlignment="1">
      <alignment horizontal="center" vertical="top"/>
    </xf>
    <xf numFmtId="0" fontId="264" fillId="47" borderId="30" xfId="1" applyFont="1" applyFill="1" applyBorder="1" applyAlignment="1">
      <alignment horizontal="center" vertical="top"/>
    </xf>
    <xf numFmtId="0" fontId="264" fillId="47" borderId="35" xfId="1" applyFont="1" applyFill="1" applyBorder="1" applyAlignment="1">
      <alignment horizontal="center" vertical="top"/>
    </xf>
    <xf numFmtId="0" fontId="8" fillId="47" borderId="33" xfId="1" applyFill="1" applyBorder="1" applyAlignment="1">
      <alignment horizontal="center" vertical="center" wrapText="1"/>
    </xf>
    <xf numFmtId="0" fontId="8" fillId="47" borderId="28" xfId="1" applyFill="1" applyBorder="1" applyAlignment="1">
      <alignment horizontal="center" vertical="center" wrapText="1"/>
    </xf>
    <xf numFmtId="0" fontId="8" fillId="47" borderId="31" xfId="1" applyFill="1" applyBorder="1" applyAlignment="1">
      <alignment horizontal="center" vertical="center" wrapText="1"/>
    </xf>
    <xf numFmtId="0" fontId="8" fillId="47" borderId="35" xfId="1" applyFill="1" applyBorder="1" applyAlignment="1">
      <alignment horizontal="center" vertical="center" wrapText="1"/>
    </xf>
    <xf numFmtId="0" fontId="125" fillId="55" borderId="0" xfId="134" applyFont="1" applyFill="1" applyBorder="1" applyAlignment="1" applyProtection="1">
      <alignment horizontal="center" vertical="center"/>
    </xf>
    <xf numFmtId="4" fontId="267" fillId="46" borderId="45" xfId="0" applyNumberFormat="1" applyFont="1" applyFill="1" applyBorder="1" applyAlignment="1">
      <alignment horizontal="center" vertical="center" wrapText="1"/>
    </xf>
    <xf numFmtId="4" fontId="216" fillId="46" borderId="45" xfId="0" applyNumberFormat="1" applyFont="1" applyFill="1" applyBorder="1" applyAlignment="1">
      <alignment horizontal="center" vertical="center" wrapText="1"/>
    </xf>
    <xf numFmtId="0" fontId="264" fillId="47" borderId="29" xfId="1" applyFont="1" applyFill="1" applyBorder="1" applyAlignment="1">
      <alignment horizontal="center"/>
    </xf>
    <xf numFmtId="4" fontId="267" fillId="46" borderId="42" xfId="0" applyNumberFormat="1" applyFont="1" applyFill="1" applyBorder="1" applyAlignment="1">
      <alignment horizontal="center" vertical="center" wrapText="1"/>
    </xf>
    <xf numFmtId="4" fontId="216" fillId="46" borderId="42" xfId="0" applyNumberFormat="1" applyFont="1" applyFill="1" applyBorder="1" applyAlignment="1">
      <alignment horizontal="center" vertical="center" wrapText="1"/>
    </xf>
    <xf numFmtId="4" fontId="207" fillId="28" borderId="61" xfId="0" applyNumberFormat="1" applyFont="1" applyFill="1" applyBorder="1" applyAlignment="1">
      <alignment horizontal="center" vertical="center" wrapText="1"/>
    </xf>
    <xf numFmtId="4" fontId="189" fillId="0" borderId="10" xfId="0" applyNumberFormat="1" applyFont="1" applyBorder="1" applyAlignment="1">
      <alignment horizontal="center" vertical="center" wrapText="1"/>
    </xf>
    <xf numFmtId="4" fontId="54" fillId="28" borderId="61" xfId="0" applyNumberFormat="1" applyFont="1" applyFill="1" applyBorder="1" applyAlignment="1">
      <alignment horizontal="center" vertical="center" wrapText="1"/>
    </xf>
    <xf numFmtId="4" fontId="53" fillId="0" borderId="10" xfId="0" applyNumberFormat="1" applyFont="1" applyBorder="1" applyAlignment="1">
      <alignment horizontal="center" vertical="center" wrapText="1"/>
    </xf>
    <xf numFmtId="4" fontId="140" fillId="28" borderId="45" xfId="0" applyNumberFormat="1" applyFont="1" applyFill="1" applyBorder="1" applyAlignment="1">
      <alignment horizontal="center" vertical="center" wrapText="1"/>
    </xf>
    <xf numFmtId="4" fontId="139" fillId="0" borderId="45" xfId="0" applyNumberFormat="1" applyFont="1" applyBorder="1" applyAlignment="1">
      <alignment horizontal="center" vertical="center" wrapText="1"/>
    </xf>
    <xf numFmtId="4" fontId="139" fillId="0" borderId="42" xfId="0" applyNumberFormat="1" applyFont="1" applyBorder="1" applyAlignment="1">
      <alignment horizontal="center" vertical="center" wrapText="1"/>
    </xf>
    <xf numFmtId="0" fontId="87" fillId="24" borderId="33" xfId="1" applyFont="1" applyFill="1" applyBorder="1" applyAlignment="1">
      <alignment horizontal="center" vertical="center"/>
    </xf>
    <xf numFmtId="0" fontId="87" fillId="24" borderId="29" xfId="1" applyFont="1" applyFill="1" applyBorder="1" applyAlignment="1">
      <alignment horizontal="center" vertical="center"/>
    </xf>
    <xf numFmtId="0" fontId="87" fillId="24" borderId="28" xfId="1" applyFont="1" applyFill="1" applyBorder="1" applyAlignment="1">
      <alignment horizontal="center" vertical="center"/>
    </xf>
    <xf numFmtId="0" fontId="0" fillId="43" borderId="0" xfId="0" applyFill="1" applyAlignment="1">
      <alignment horizontal="left"/>
    </xf>
    <xf numFmtId="4" fontId="54" fillId="28" borderId="83" xfId="0" applyNumberFormat="1" applyFont="1" applyFill="1" applyBorder="1" applyAlignment="1">
      <alignment horizontal="center" vertical="center" wrapText="1"/>
    </xf>
    <xf numFmtId="4" fontId="53" fillId="0" borderId="17" xfId="0" applyNumberFormat="1" applyFont="1" applyBorder="1" applyAlignment="1">
      <alignment horizontal="center" vertical="center" wrapText="1"/>
    </xf>
    <xf numFmtId="4" fontId="54" fillId="28" borderId="28" xfId="0" applyNumberFormat="1" applyFont="1" applyFill="1" applyBorder="1" applyAlignment="1">
      <alignment horizontal="center" vertical="center" wrapText="1"/>
    </xf>
    <xf numFmtId="4" fontId="53" fillId="0" borderId="32" xfId="0" applyNumberFormat="1" applyFont="1" applyBorder="1" applyAlignment="1">
      <alignment horizontal="center" vertical="center" wrapText="1"/>
    </xf>
    <xf numFmtId="0" fontId="50" fillId="0" borderId="29" xfId="0" applyFont="1" applyBorder="1" applyAlignment="1">
      <alignment horizontal="center"/>
    </xf>
    <xf numFmtId="0" fontId="50" fillId="0" borderId="0" xfId="0" applyFont="1" applyAlignment="1">
      <alignment horizontal="center"/>
    </xf>
    <xf numFmtId="0" fontId="0" fillId="0" borderId="36" xfId="0" applyBorder="1" applyAlignment="1">
      <alignment horizontal="center"/>
    </xf>
    <xf numFmtId="0" fontId="0" fillId="0" borderId="42" xfId="0" applyBorder="1" applyAlignment="1">
      <alignment horizontal="center"/>
    </xf>
    <xf numFmtId="0" fontId="0" fillId="43" borderId="0" xfId="0" applyFill="1" applyAlignment="1">
      <alignment horizontal="left" vertical="center"/>
    </xf>
    <xf numFmtId="0" fontId="71" fillId="24" borderId="33" xfId="1" applyFont="1" applyFill="1" applyBorder="1" applyAlignment="1">
      <alignment horizontal="center" vertical="top" wrapText="1"/>
    </xf>
    <xf numFmtId="0" fontId="71" fillId="24" borderId="29" xfId="1" applyFont="1" applyFill="1" applyBorder="1" applyAlignment="1">
      <alignment horizontal="center" vertical="top" wrapText="1"/>
    </xf>
    <xf numFmtId="0" fontId="71" fillId="24" borderId="28" xfId="1" applyFont="1" applyFill="1" applyBorder="1" applyAlignment="1">
      <alignment horizontal="center" vertical="top" wrapText="1"/>
    </xf>
    <xf numFmtId="0" fontId="71" fillId="24" borderId="34" xfId="1" applyFont="1" applyFill="1" applyBorder="1" applyAlignment="1">
      <alignment horizontal="center" vertical="top" wrapText="1"/>
    </xf>
    <xf numFmtId="0" fontId="71" fillId="24" borderId="0" xfId="1" applyFont="1" applyFill="1" applyAlignment="1">
      <alignment horizontal="center" vertical="top" wrapText="1"/>
    </xf>
    <xf numFmtId="0" fontId="71" fillId="24" borderId="32" xfId="1" applyFont="1" applyFill="1" applyBorder="1" applyAlignment="1">
      <alignment horizontal="center" vertical="top" wrapText="1"/>
    </xf>
    <xf numFmtId="0" fontId="71" fillId="24" borderId="31" xfId="1" applyFont="1" applyFill="1" applyBorder="1" applyAlignment="1">
      <alignment horizontal="center" vertical="top" wrapText="1"/>
    </xf>
    <xf numFmtId="0" fontId="71" fillId="24" borderId="30" xfId="1" applyFont="1" applyFill="1" applyBorder="1" applyAlignment="1">
      <alignment horizontal="center" vertical="top" wrapText="1"/>
    </xf>
    <xf numFmtId="0" fontId="71" fillId="24" borderId="35" xfId="1" applyFont="1" applyFill="1" applyBorder="1" applyAlignment="1">
      <alignment horizontal="center" vertical="top" wrapText="1"/>
    </xf>
    <xf numFmtId="0" fontId="71" fillId="24" borderId="33" xfId="1" applyFont="1" applyFill="1" applyBorder="1" applyAlignment="1">
      <alignment horizontal="center" vertical="top"/>
    </xf>
    <xf numFmtId="0" fontId="71" fillId="24" borderId="29" xfId="1" applyFont="1" applyFill="1" applyBorder="1" applyAlignment="1">
      <alignment horizontal="center" vertical="top"/>
    </xf>
    <xf numFmtId="0" fontId="71" fillId="24" borderId="28" xfId="1" applyFont="1" applyFill="1" applyBorder="1" applyAlignment="1">
      <alignment horizontal="center" vertical="top"/>
    </xf>
    <xf numFmtId="0" fontId="71" fillId="24" borderId="34" xfId="1" applyFont="1" applyFill="1" applyBorder="1" applyAlignment="1">
      <alignment horizontal="center" vertical="top"/>
    </xf>
    <xf numFmtId="0" fontId="71" fillId="24" borderId="0" xfId="1" applyFont="1" applyFill="1" applyAlignment="1">
      <alignment horizontal="center" vertical="top"/>
    </xf>
    <xf numFmtId="0" fontId="71" fillId="24" borderId="32" xfId="1" applyFont="1" applyFill="1" applyBorder="1" applyAlignment="1">
      <alignment horizontal="center" vertical="top"/>
    </xf>
    <xf numFmtId="0" fontId="71" fillId="24" borderId="31" xfId="1" applyFont="1" applyFill="1" applyBorder="1" applyAlignment="1">
      <alignment horizontal="center" vertical="top"/>
    </xf>
    <xf numFmtId="0" fontId="71" fillId="24" borderId="30" xfId="1" applyFont="1" applyFill="1" applyBorder="1" applyAlignment="1">
      <alignment horizontal="center" vertical="top"/>
    </xf>
    <xf numFmtId="0" fontId="71" fillId="24" borderId="35" xfId="1" applyFont="1" applyFill="1" applyBorder="1" applyAlignment="1">
      <alignment horizontal="center" vertical="top"/>
    </xf>
    <xf numFmtId="0" fontId="71" fillId="24" borderId="33" xfId="1" applyFont="1" applyFill="1" applyBorder="1" applyAlignment="1">
      <alignment horizontal="center" vertical="center"/>
    </xf>
    <xf numFmtId="0" fontId="71" fillId="24" borderId="29" xfId="1" applyFont="1" applyFill="1" applyBorder="1" applyAlignment="1">
      <alignment horizontal="center" vertical="center"/>
    </xf>
    <xf numFmtId="0" fontId="71" fillId="24" borderId="28" xfId="1" applyFont="1" applyFill="1" applyBorder="1" applyAlignment="1">
      <alignment horizontal="center" vertical="center"/>
    </xf>
    <xf numFmtId="0" fontId="71" fillId="24" borderId="34" xfId="1" applyFont="1" applyFill="1" applyBorder="1" applyAlignment="1">
      <alignment horizontal="center" vertical="center"/>
    </xf>
    <xf numFmtId="0" fontId="71" fillId="24" borderId="0" xfId="1" applyFont="1" applyFill="1" applyAlignment="1">
      <alignment horizontal="center" vertical="center"/>
    </xf>
    <xf numFmtId="0" fontId="71" fillId="24" borderId="32" xfId="1" applyFont="1" applyFill="1" applyBorder="1" applyAlignment="1">
      <alignment horizontal="center" vertical="center"/>
    </xf>
    <xf numFmtId="0" fontId="71" fillId="24" borderId="31" xfId="1" applyFont="1" applyFill="1" applyBorder="1" applyAlignment="1">
      <alignment horizontal="center" vertical="center"/>
    </xf>
    <xf numFmtId="0" fontId="71" fillId="24" borderId="30" xfId="1" applyFont="1" applyFill="1" applyBorder="1" applyAlignment="1">
      <alignment horizontal="center" vertical="center"/>
    </xf>
    <xf numFmtId="0" fontId="71" fillId="24" borderId="35" xfId="1" applyFont="1" applyFill="1" applyBorder="1" applyAlignment="1">
      <alignment horizontal="center" vertical="center"/>
    </xf>
    <xf numFmtId="0" fontId="50" fillId="24" borderId="29" xfId="0" applyFont="1" applyFill="1" applyBorder="1" applyAlignment="1">
      <alignment horizontal="center" vertical="center"/>
    </xf>
    <xf numFmtId="0" fontId="50" fillId="24" borderId="28" xfId="0" applyFont="1" applyFill="1" applyBorder="1" applyAlignment="1">
      <alignment horizontal="center" vertical="center"/>
    </xf>
    <xf numFmtId="0" fontId="50" fillId="24" borderId="0" xfId="0" applyFont="1" applyFill="1" applyAlignment="1">
      <alignment horizontal="center" vertical="center"/>
    </xf>
    <xf numFmtId="0" fontId="50" fillId="24" borderId="32" xfId="0" applyFont="1" applyFill="1" applyBorder="1" applyAlignment="1">
      <alignment horizontal="center" vertical="center"/>
    </xf>
    <xf numFmtId="0" fontId="50" fillId="24" borderId="30" xfId="0" applyFont="1" applyFill="1" applyBorder="1" applyAlignment="1">
      <alignment horizontal="center" vertical="center"/>
    </xf>
    <xf numFmtId="0" fontId="50" fillId="24" borderId="35" xfId="0" applyFont="1" applyFill="1" applyBorder="1" applyAlignment="1">
      <alignment horizontal="center" vertical="center"/>
    </xf>
    <xf numFmtId="2" fontId="237" fillId="0" borderId="29" xfId="1" applyNumberFormat="1" applyFont="1" applyBorder="1" applyAlignment="1">
      <alignment horizontal="center" vertical="center"/>
    </xf>
    <xf numFmtId="2" fontId="237" fillId="0" borderId="28" xfId="1" applyNumberFormat="1" applyFont="1" applyBorder="1" applyAlignment="1">
      <alignment horizontal="center" vertical="center"/>
    </xf>
    <xf numFmtId="2" fontId="237" fillId="0" borderId="0" xfId="1" applyNumberFormat="1" applyFont="1" applyAlignment="1">
      <alignment horizontal="center" vertical="center"/>
    </xf>
    <xf numFmtId="2" fontId="237" fillId="0" borderId="32" xfId="1" applyNumberFormat="1" applyFont="1" applyBorder="1" applyAlignment="1">
      <alignment horizontal="center" vertical="center"/>
    </xf>
    <xf numFmtId="2" fontId="237" fillId="0" borderId="30" xfId="1" applyNumberFormat="1" applyFont="1" applyBorder="1" applyAlignment="1">
      <alignment horizontal="center" vertical="center"/>
    </xf>
    <xf numFmtId="2" fontId="237" fillId="0" borderId="35" xfId="1" applyNumberFormat="1" applyFont="1" applyBorder="1" applyAlignment="1">
      <alignment horizontal="center" vertical="center"/>
    </xf>
    <xf numFmtId="0" fontId="69" fillId="24" borderId="29" xfId="1" applyFont="1" applyFill="1" applyBorder="1" applyAlignment="1">
      <alignment horizontal="center"/>
    </xf>
    <xf numFmtId="0" fontId="69" fillId="24" borderId="28" xfId="1" applyFont="1" applyFill="1" applyBorder="1" applyAlignment="1">
      <alignment horizontal="center"/>
    </xf>
    <xf numFmtId="0" fontId="78" fillId="43" borderId="0" xfId="0" applyFont="1" applyFill="1" applyAlignment="1">
      <alignment horizontal="left" vertical="center"/>
    </xf>
    <xf numFmtId="0" fontId="52" fillId="0" borderId="68" xfId="0" applyFont="1" applyBorder="1" applyAlignment="1">
      <alignment horizontal="center" vertical="center"/>
    </xf>
    <xf numFmtId="0" fontId="52" fillId="0" borderId="59" xfId="0" applyFont="1" applyBorder="1" applyAlignment="1">
      <alignment horizontal="center" vertical="center"/>
    </xf>
    <xf numFmtId="0" fontId="52" fillId="0" borderId="58" xfId="0" applyFont="1" applyBorder="1" applyAlignment="1">
      <alignment horizontal="center" vertical="center"/>
    </xf>
    <xf numFmtId="0" fontId="52" fillId="0" borderId="68" xfId="0" applyFont="1" applyBorder="1" applyAlignment="1">
      <alignment horizontal="center" vertical="top"/>
    </xf>
    <xf numFmtId="0" fontId="52" fillId="0" borderId="59" xfId="0" applyFont="1" applyBorder="1" applyAlignment="1">
      <alignment horizontal="center" vertical="top"/>
    </xf>
    <xf numFmtId="0" fontId="52" fillId="0" borderId="58" xfId="0" applyFont="1" applyBorder="1" applyAlignment="1">
      <alignment horizontal="center" vertical="top"/>
    </xf>
    <xf numFmtId="0" fontId="177" fillId="24" borderId="33" xfId="1" applyFont="1" applyFill="1" applyBorder="1" applyAlignment="1">
      <alignment horizontal="center" vertical="center"/>
    </xf>
    <xf numFmtId="0" fontId="177" fillId="24" borderId="29" xfId="1" applyFont="1" applyFill="1" applyBorder="1" applyAlignment="1">
      <alignment horizontal="center" vertical="center"/>
    </xf>
    <xf numFmtId="0" fontId="177" fillId="24" borderId="34" xfId="1" applyFont="1" applyFill="1" applyBorder="1" applyAlignment="1">
      <alignment horizontal="center" vertical="center"/>
    </xf>
    <xf numFmtId="0" fontId="177" fillId="24" borderId="0" xfId="1" applyFont="1" applyFill="1" applyAlignment="1">
      <alignment horizontal="center" vertical="center"/>
    </xf>
    <xf numFmtId="0" fontId="177" fillId="24" borderId="31" xfId="1" applyFont="1" applyFill="1" applyBorder="1" applyAlignment="1">
      <alignment horizontal="center" vertical="center"/>
    </xf>
    <xf numFmtId="0" fontId="177" fillId="24" borderId="30" xfId="1" applyFont="1" applyFill="1" applyBorder="1" applyAlignment="1">
      <alignment horizontal="center" vertical="center"/>
    </xf>
    <xf numFmtId="0" fontId="90" fillId="24" borderId="42" xfId="0" applyFont="1" applyFill="1" applyBorder="1" applyAlignment="1">
      <alignment horizontal="center" vertical="center"/>
    </xf>
    <xf numFmtId="0" fontId="27" fillId="24" borderId="42" xfId="1" applyFont="1" applyFill="1" applyBorder="1" applyAlignment="1">
      <alignment horizontal="center" vertical="center"/>
    </xf>
    <xf numFmtId="0" fontId="8" fillId="24" borderId="36" xfId="1" applyFill="1" applyBorder="1" applyAlignment="1">
      <alignment horizontal="center" vertical="center"/>
    </xf>
    <xf numFmtId="0" fontId="8" fillId="24" borderId="42" xfId="1" applyFill="1" applyBorder="1" applyAlignment="1">
      <alignment horizontal="center" vertical="center"/>
    </xf>
    <xf numFmtId="0" fontId="50" fillId="0" borderId="68" xfId="0" applyFont="1" applyBorder="1" applyAlignment="1">
      <alignment horizontal="center" vertical="top"/>
    </xf>
    <xf numFmtId="0" fontId="37" fillId="0" borderId="59" xfId="0" applyFont="1" applyBorder="1" applyAlignment="1">
      <alignment horizontal="center" vertical="top"/>
    </xf>
    <xf numFmtId="0" fontId="37" fillId="0" borderId="58" xfId="0" applyFont="1" applyBorder="1" applyAlignment="1">
      <alignment horizontal="center" vertical="top"/>
    </xf>
    <xf numFmtId="0" fontId="69" fillId="24" borderId="33" xfId="1" applyFont="1" applyFill="1" applyBorder="1" applyAlignment="1">
      <alignment horizontal="center" vertical="top"/>
    </xf>
    <xf numFmtId="0" fontId="69" fillId="24" borderId="29" xfId="1" applyFont="1" applyFill="1" applyBorder="1" applyAlignment="1">
      <alignment horizontal="center" vertical="top"/>
    </xf>
    <xf numFmtId="0" fontId="69" fillId="24" borderId="34" xfId="1" applyFont="1" applyFill="1" applyBorder="1" applyAlignment="1">
      <alignment horizontal="center" vertical="top"/>
    </xf>
    <xf numFmtId="0" fontId="69" fillId="24" borderId="0" xfId="1" applyFont="1" applyFill="1" applyAlignment="1">
      <alignment horizontal="center" vertical="top"/>
    </xf>
    <xf numFmtId="0" fontId="69" fillId="24" borderId="31" xfId="1" applyFont="1" applyFill="1" applyBorder="1" applyAlignment="1">
      <alignment horizontal="center" vertical="top"/>
    </xf>
    <xf numFmtId="0" fontId="69" fillId="24" borderId="30" xfId="1" applyFont="1" applyFill="1" applyBorder="1" applyAlignment="1">
      <alignment horizontal="center" vertical="top"/>
    </xf>
    <xf numFmtId="2" fontId="184" fillId="50" borderId="83" xfId="0" applyNumberFormat="1" applyFont="1" applyFill="1" applyBorder="1" applyAlignment="1">
      <alignment horizontal="center" vertical="center" wrapText="1"/>
    </xf>
    <xf numFmtId="2" fontId="184" fillId="50" borderId="93" xfId="0" applyNumberFormat="1" applyFont="1" applyFill="1" applyBorder="1" applyAlignment="1">
      <alignment horizontal="center" vertical="center" wrapText="1"/>
    </xf>
    <xf numFmtId="4" fontId="215" fillId="46" borderId="36" xfId="0" applyNumberFormat="1" applyFont="1" applyFill="1" applyBorder="1" applyAlignment="1">
      <alignment horizontal="center" vertical="center" wrapText="1"/>
    </xf>
    <xf numFmtId="4" fontId="215" fillId="46" borderId="85" xfId="0" applyNumberFormat="1" applyFont="1" applyFill="1" applyBorder="1" applyAlignment="1">
      <alignment horizontal="center" vertical="center" wrapText="1"/>
    </xf>
    <xf numFmtId="4" fontId="216" fillId="46" borderId="85" xfId="0" applyNumberFormat="1" applyFont="1" applyFill="1" applyBorder="1" applyAlignment="1">
      <alignment horizontal="center" vertical="center" wrapText="1"/>
    </xf>
    <xf numFmtId="4" fontId="54" fillId="28" borderId="46" xfId="0" applyNumberFormat="1" applyFont="1" applyFill="1" applyBorder="1" applyAlignment="1">
      <alignment horizontal="center" vertical="center" wrapText="1"/>
    </xf>
  </cellXfs>
  <cellStyles count="284">
    <cellStyle name="0,0_x000d__x000a_NA_x000d__x000a_" xfId="1"/>
    <cellStyle name="0,0_x000d__x000a_NA_x000d__x000a_ 2" xfId="2"/>
    <cellStyle name="0,0_x000d__x000a_NA_x000d__x000a_ 3" xfId="3"/>
    <cellStyle name="0,0_x000d__x000a_NA_x000d__x000a_ 3 2" xfId="4"/>
    <cellStyle name="0,0_x000d__x000a_NA_x000d__x000a_ 4" xfId="5"/>
    <cellStyle name="0,0_x000d__x000a_NA_x000d__x000a_ 4 2" xfId="6"/>
    <cellStyle name="0,0_x005f_x000d__x005f_x000a_NA_x005f_x000d__x005f_x000a_" xfId="7"/>
    <cellStyle name="20% - Акцент1 2" xfId="8"/>
    <cellStyle name="20% - Акцент1 2 2" xfId="9"/>
    <cellStyle name="20% - Акцент1 2 2 2" xfId="10"/>
    <cellStyle name="20% - Акцент1 2 3" xfId="11"/>
    <cellStyle name="20% - Акцент1 3" xfId="12"/>
    <cellStyle name="20% - Акцент1 3 2" xfId="13"/>
    <cellStyle name="20% - Акцент2 2" xfId="14"/>
    <cellStyle name="20% - Акцент2 2 2" xfId="15"/>
    <cellStyle name="20% - Акцент2 2 2 2" xfId="16"/>
    <cellStyle name="20% - Акцент2 2 3" xfId="17"/>
    <cellStyle name="20% - Акцент2 3" xfId="18"/>
    <cellStyle name="20% - Акцент2 3 2" xfId="19"/>
    <cellStyle name="20% - Акцент3 2" xfId="20"/>
    <cellStyle name="20% - Акцент3 2 2" xfId="21"/>
    <cellStyle name="20% - Акцент3 2 2 2" xfId="22"/>
    <cellStyle name="20% - Акцент3 2 3" xfId="23"/>
    <cellStyle name="20% - Акцент3 3" xfId="24"/>
    <cellStyle name="20% - Акцент3 3 2" xfId="25"/>
    <cellStyle name="20% - Акцент4 2" xfId="26"/>
    <cellStyle name="20% - Акцент4 2 2" xfId="27"/>
    <cellStyle name="20% - Акцент4 2 2 2" xfId="28"/>
    <cellStyle name="20% - Акцент4 2 3" xfId="29"/>
    <cellStyle name="20% - Акцент4 3" xfId="30"/>
    <cellStyle name="20% - Акцент4 3 2" xfId="31"/>
    <cellStyle name="20% - Акцент5 2" xfId="32"/>
    <cellStyle name="20% - Акцент5 2 2" xfId="33"/>
    <cellStyle name="20% - Акцент5 2 2 2" xfId="34"/>
    <cellStyle name="20% - Акцент5 2 3" xfId="35"/>
    <cellStyle name="20% - Акцент5 3" xfId="36"/>
    <cellStyle name="20% - Акцент5 3 2" xfId="37"/>
    <cellStyle name="20% - Акцент6 2" xfId="38"/>
    <cellStyle name="20% - Акцент6 2 2" xfId="39"/>
    <cellStyle name="20% - Акцент6 2 2 2" xfId="40"/>
    <cellStyle name="20% - Акцент6 2 3" xfId="41"/>
    <cellStyle name="20% - Акцент6 3" xfId="42"/>
    <cellStyle name="20% - Акцент6 3 2" xfId="43"/>
    <cellStyle name="40% - Акцент1 2" xfId="44"/>
    <cellStyle name="40% - Акцент1 2 2" xfId="45"/>
    <cellStyle name="40% - Акцент1 2 2 2" xfId="46"/>
    <cellStyle name="40% - Акцент1 2 3" xfId="47"/>
    <cellStyle name="40% - Акцент1 3" xfId="48"/>
    <cellStyle name="40% - Акцент1 3 2" xfId="49"/>
    <cellStyle name="40% - Акцент2 2" xfId="50"/>
    <cellStyle name="40% - Акцент2 2 2" xfId="51"/>
    <cellStyle name="40% - Акцент2 2 2 2" xfId="52"/>
    <cellStyle name="40% - Акцент2 2 3" xfId="53"/>
    <cellStyle name="40% - Акцент2 3" xfId="54"/>
    <cellStyle name="40% - Акцент2 3 2" xfId="55"/>
    <cellStyle name="40% - Акцент3 2" xfId="56"/>
    <cellStyle name="40% - Акцент3 2 2" xfId="57"/>
    <cellStyle name="40% - Акцент3 2 2 2" xfId="58"/>
    <cellStyle name="40% - Акцент3 2 3" xfId="59"/>
    <cellStyle name="40% - Акцент3 3" xfId="60"/>
    <cellStyle name="40% - Акцент3 3 2" xfId="61"/>
    <cellStyle name="40% - Акцент4 2" xfId="62"/>
    <cellStyle name="40% - Акцент4 2 2" xfId="63"/>
    <cellStyle name="40% - Акцент4 2 2 2" xfId="64"/>
    <cellStyle name="40% - Акцент4 2 3" xfId="65"/>
    <cellStyle name="40% - Акцент4 3" xfId="66"/>
    <cellStyle name="40% - Акцент4 3 2" xfId="67"/>
    <cellStyle name="40% - Акцент5 2" xfId="68"/>
    <cellStyle name="40% - Акцент5 2 2" xfId="69"/>
    <cellStyle name="40% - Акцент5 2 2 2" xfId="70"/>
    <cellStyle name="40% - Акцент5 2 3" xfId="71"/>
    <cellStyle name="40% - Акцент5 3" xfId="72"/>
    <cellStyle name="40% - Акцент5 3 2" xfId="73"/>
    <cellStyle name="40% - Акцент6 2" xfId="74"/>
    <cellStyle name="40% - Акцент6 2 2" xfId="75"/>
    <cellStyle name="40% - Акцент6 2 2 2" xfId="76"/>
    <cellStyle name="40% - Акцент6 2 3" xfId="77"/>
    <cellStyle name="40% - Акцент6 3" xfId="78"/>
    <cellStyle name="40% - Акцент6 3 2" xfId="79"/>
    <cellStyle name="60% - Акцент1 2" xfId="80"/>
    <cellStyle name="60% - Акцент1 2 2" xfId="81"/>
    <cellStyle name="60% - Акцент1 3" xfId="82"/>
    <cellStyle name="60% - Акцент2 2" xfId="83"/>
    <cellStyle name="60% - Акцент2 2 2" xfId="84"/>
    <cellStyle name="60% - Акцент2 3" xfId="85"/>
    <cellStyle name="60% - Акцент3 2" xfId="86"/>
    <cellStyle name="60% - Акцент3 2 2" xfId="87"/>
    <cellStyle name="60% - Акцент3 3" xfId="88"/>
    <cellStyle name="60% - Акцент4 2" xfId="89"/>
    <cellStyle name="60% - Акцент4 2 2" xfId="90"/>
    <cellStyle name="60% - Акцент4 3" xfId="91"/>
    <cellStyle name="60% - Акцент5 2" xfId="92"/>
    <cellStyle name="60% - Акцент5 2 2" xfId="93"/>
    <cellStyle name="60% - Акцент5 3" xfId="94"/>
    <cellStyle name="60% - Акцент6 2" xfId="95"/>
    <cellStyle name="60% - Акцент6 2 2" xfId="96"/>
    <cellStyle name="60% - Акцент6 3" xfId="97"/>
    <cellStyle name="Акцент1" xfId="98" builtinId="29" customBuiltin="1"/>
    <cellStyle name="Акцент1 2" xfId="99"/>
    <cellStyle name="Акцент1 2 2" xfId="100"/>
    <cellStyle name="Акцент1 3" xfId="101"/>
    <cellStyle name="Акцент2" xfId="102" builtinId="33" customBuiltin="1"/>
    <cellStyle name="Акцент2 2" xfId="103"/>
    <cellStyle name="Акцент2 2 2" xfId="104"/>
    <cellStyle name="Акцент2 3" xfId="105"/>
    <cellStyle name="Акцент3" xfId="106" builtinId="37" customBuiltin="1"/>
    <cellStyle name="Акцент3 2" xfId="107"/>
    <cellStyle name="Акцент3 2 2" xfId="108"/>
    <cellStyle name="Акцент3 3" xfId="109"/>
    <cellStyle name="Акцент4" xfId="110" builtinId="41" customBuiltin="1"/>
    <cellStyle name="Акцент4 2" xfId="111"/>
    <cellStyle name="Акцент4 2 2" xfId="112"/>
    <cellStyle name="Акцент4 3" xfId="113"/>
    <cellStyle name="Акцент5" xfId="114" builtinId="45" customBuiltin="1"/>
    <cellStyle name="Акцент5 2" xfId="115"/>
    <cellStyle name="Акцент5 2 2" xfId="116"/>
    <cellStyle name="Акцент5 3" xfId="117"/>
    <cellStyle name="Акцент6" xfId="118" builtinId="49" customBuiltin="1"/>
    <cellStyle name="Акцент6 2" xfId="119"/>
    <cellStyle name="Акцент6 2 2" xfId="120"/>
    <cellStyle name="Акцент6 3" xfId="121"/>
    <cellStyle name="Ввод " xfId="122" builtinId="20" customBuiltin="1"/>
    <cellStyle name="Ввод  2" xfId="123"/>
    <cellStyle name="Ввод  2 2" xfId="124"/>
    <cellStyle name="Ввод  3" xfId="125"/>
    <cellStyle name="Вывод" xfId="126" builtinId="21" customBuiltin="1"/>
    <cellStyle name="Вывод 2" xfId="127"/>
    <cellStyle name="Вывод 2 2" xfId="128"/>
    <cellStyle name="Вывод 3" xfId="129"/>
    <cellStyle name="Вычисление" xfId="130" builtinId="22" customBuiltin="1"/>
    <cellStyle name="Вычисление 2" xfId="131"/>
    <cellStyle name="Вычисление 2 2" xfId="132"/>
    <cellStyle name="Вычисление 3" xfId="133"/>
    <cellStyle name="Гиперссылка" xfId="134" builtinId="8"/>
    <cellStyle name="Денежный" xfId="283" builtinId="4"/>
    <cellStyle name="Денежный 2" xfId="135"/>
    <cellStyle name="Денежный 2 2" xfId="136"/>
    <cellStyle name="Денежный 3" xfId="137"/>
    <cellStyle name="Денежный 3 2" xfId="138"/>
    <cellStyle name="Заголовок 1" xfId="139" builtinId="16" customBuiltin="1"/>
    <cellStyle name="Заголовок 1 2" xfId="140"/>
    <cellStyle name="Заголовок 1 2 2" xfId="141"/>
    <cellStyle name="Заголовок 1 3" xfId="142"/>
    <cellStyle name="Заголовок 2" xfId="143" builtinId="17" customBuiltin="1"/>
    <cellStyle name="Заголовок 2 2" xfId="144"/>
    <cellStyle name="Заголовок 2 2 2" xfId="145"/>
    <cellStyle name="Заголовок 2 3" xfId="146"/>
    <cellStyle name="Заголовок 3" xfId="147" builtinId="18" customBuiltin="1"/>
    <cellStyle name="Заголовок 3 2" xfId="148"/>
    <cellStyle name="Заголовок 3 2 2" xfId="149"/>
    <cellStyle name="Заголовок 3 3" xfId="150"/>
    <cellStyle name="Заголовок 4" xfId="151" builtinId="19" customBuiltin="1"/>
    <cellStyle name="Заголовок 4 2" xfId="152"/>
    <cellStyle name="Заголовок 4 2 2" xfId="153"/>
    <cellStyle name="Заголовок 4 3" xfId="154"/>
    <cellStyle name="Итог" xfId="155" builtinId="25" customBuiltin="1"/>
    <cellStyle name="Итог 2" xfId="156"/>
    <cellStyle name="Итог 2 2" xfId="157"/>
    <cellStyle name="Итог 3" xfId="158"/>
    <cellStyle name="Контрольная ячейка" xfId="159" builtinId="23" customBuiltin="1"/>
    <cellStyle name="Контрольная ячейка 2" xfId="160"/>
    <cellStyle name="Контрольная ячейка 2 2" xfId="161"/>
    <cellStyle name="Контрольная ячейка 3" xfId="162"/>
    <cellStyle name="Название" xfId="163" builtinId="15" customBuiltin="1"/>
    <cellStyle name="Название 2" xfId="164"/>
    <cellStyle name="Название 2 2" xfId="165"/>
    <cellStyle name="Название 3" xfId="166"/>
    <cellStyle name="Нейтральный" xfId="167" builtinId="28" customBuiltin="1"/>
    <cellStyle name="Нейтральный 2" xfId="168"/>
    <cellStyle name="Нейтральный 2 2" xfId="169"/>
    <cellStyle name="Нейтральный 3" xfId="170"/>
    <cellStyle name="Обычный" xfId="0" builtinId="0"/>
    <cellStyle name="Обычный 10" xfId="171"/>
    <cellStyle name="Обычный 11" xfId="172"/>
    <cellStyle name="Обычный 12" xfId="173"/>
    <cellStyle name="Обычный 13" xfId="174"/>
    <cellStyle name="Обычный 14" xfId="175"/>
    <cellStyle name="Обычный 2" xfId="176"/>
    <cellStyle name="Обычный 2 10" xfId="177"/>
    <cellStyle name="Обычный 2 10 2" xfId="178"/>
    <cellStyle name="Обычный 2 11" xfId="179"/>
    <cellStyle name="Обычный 2 11 2" xfId="180"/>
    <cellStyle name="Обычный 2 2" xfId="181"/>
    <cellStyle name="Обычный 2 3" xfId="182"/>
    <cellStyle name="Обычный 2 4" xfId="183"/>
    <cellStyle name="Обычный 2 4 2" xfId="184"/>
    <cellStyle name="Обычный 2 4 2 2" xfId="185"/>
    <cellStyle name="Обычный 2 4 3" xfId="186"/>
    <cellStyle name="Обычный 2 5" xfId="187"/>
    <cellStyle name="Обычный 2 5 2" xfId="188"/>
    <cellStyle name="Обычный 2 6" xfId="189"/>
    <cellStyle name="Обычный 2 7" xfId="190"/>
    <cellStyle name="Обычный 2 8" xfId="191"/>
    <cellStyle name="Обычный 2 9" xfId="192"/>
    <cellStyle name="Обычный 2 9 2" xfId="193"/>
    <cellStyle name="Обычный 3" xfId="194"/>
    <cellStyle name="Обычный 3 2" xfId="195"/>
    <cellStyle name="Обычный 3 3" xfId="196"/>
    <cellStyle name="Обычный 3 4" xfId="197"/>
    <cellStyle name="Обычный 4" xfId="198"/>
    <cellStyle name="Обычный 4 2" xfId="199"/>
    <cellStyle name="Обычный 5" xfId="200"/>
    <cellStyle name="Обычный 6" xfId="201"/>
    <cellStyle name="Обычный 6 2" xfId="202"/>
    <cellStyle name="Обычный 7" xfId="203"/>
    <cellStyle name="Обычный 8" xfId="204"/>
    <cellStyle name="Обычный 8 2" xfId="205"/>
    <cellStyle name="Обычный 8 2 2" xfId="206"/>
    <cellStyle name="Обычный 8 2 2 2" xfId="207"/>
    <cellStyle name="Обычный 8 2 3" xfId="208"/>
    <cellStyle name="Обычный 8 3" xfId="209"/>
    <cellStyle name="Обычный 8 3 2" xfId="210"/>
    <cellStyle name="Обычный 8 4" xfId="211"/>
    <cellStyle name="Обычный 9" xfId="212"/>
    <cellStyle name="Обычный_Лист1" xfId="213"/>
    <cellStyle name="Обычный_Прайс-лист ТУЛФОР" xfId="214"/>
    <cellStyle name="Плохой" xfId="215" builtinId="27" customBuiltin="1"/>
    <cellStyle name="Плохой 2" xfId="216"/>
    <cellStyle name="Плохой 2 2" xfId="217"/>
    <cellStyle name="Плохой 3" xfId="218"/>
    <cellStyle name="Пояснение" xfId="219" builtinId="53" customBuiltin="1"/>
    <cellStyle name="Пояснение 2" xfId="220"/>
    <cellStyle name="Пояснение 2 2" xfId="221"/>
    <cellStyle name="Пояснение 3" xfId="222"/>
    <cellStyle name="Примечание" xfId="223" builtinId="10" customBuiltin="1"/>
    <cellStyle name="Примечание 2" xfId="224"/>
    <cellStyle name="Примечание 2 2" xfId="225"/>
    <cellStyle name="Примечание 2 2 2" xfId="226"/>
    <cellStyle name="Примечание 2 3" xfId="227"/>
    <cellStyle name="Примечание 3" xfId="228"/>
    <cellStyle name="Примечание 4" xfId="229"/>
    <cellStyle name="Примечание 4 2" xfId="230"/>
    <cellStyle name="Процентный 2" xfId="231"/>
    <cellStyle name="Процентный 3" xfId="232"/>
    <cellStyle name="Процентный 3 2" xfId="233"/>
    <cellStyle name="Процентный 4" xfId="234"/>
    <cellStyle name="Процентный 4 2" xfId="235"/>
    <cellStyle name="Процентный 5" xfId="236"/>
    <cellStyle name="Процентный 5 2" xfId="237"/>
    <cellStyle name="Связанная ячейка" xfId="238" builtinId="24" customBuiltin="1"/>
    <cellStyle name="Связанная ячейка 2" xfId="239"/>
    <cellStyle name="Связанная ячейка 2 2" xfId="240"/>
    <cellStyle name="Связанная ячейка 3" xfId="241"/>
    <cellStyle name="Стиль 1" xfId="242"/>
    <cellStyle name="Текст предупреждения" xfId="243" builtinId="11" customBuiltin="1"/>
    <cellStyle name="Текст предупреждения 2" xfId="244"/>
    <cellStyle name="Текст предупреждения 2 2" xfId="245"/>
    <cellStyle name="Текст предупреждения 3" xfId="246"/>
    <cellStyle name="Финансовый" xfId="247" builtinId="3"/>
    <cellStyle name="Финансовый 2" xfId="248"/>
    <cellStyle name="Финансовый 2 2" xfId="249"/>
    <cellStyle name="Финансовый 2 2 2" xfId="250"/>
    <cellStyle name="Финансовый 2 3" xfId="251"/>
    <cellStyle name="Финансовый 2 3 2" xfId="252"/>
    <cellStyle name="Финансовый 2 4" xfId="253"/>
    <cellStyle name="Финансовый 2 4 2" xfId="254"/>
    <cellStyle name="Финансовый 2 4 3" xfId="255"/>
    <cellStyle name="Финансовый 2 5" xfId="256"/>
    <cellStyle name="Финансовый 2 5 2" xfId="257"/>
    <cellStyle name="Финансовый 2 6" xfId="258"/>
    <cellStyle name="Финансовый 2 6 2" xfId="259"/>
    <cellStyle name="Финансовый 2 7" xfId="260"/>
    <cellStyle name="Финансовый 3" xfId="261"/>
    <cellStyle name="Финансовый 3 2" xfId="262"/>
    <cellStyle name="Финансовый 3 2 2" xfId="263"/>
    <cellStyle name="Финансовый 3 3" xfId="264"/>
    <cellStyle name="Финансовый 4" xfId="265"/>
    <cellStyle name="Финансовый 4 2" xfId="266"/>
    <cellStyle name="Финансовый 5" xfId="267"/>
    <cellStyle name="Финансовый 5 2" xfId="268"/>
    <cellStyle name="Финансовый 6" xfId="269"/>
    <cellStyle name="Финансовый 6 2" xfId="270"/>
    <cellStyle name="Финансовый 7" xfId="271"/>
    <cellStyle name="Финансовый 7 2" xfId="272"/>
    <cellStyle name="Финансовый 8" xfId="273"/>
    <cellStyle name="Финансовый 8 2" xfId="274"/>
    <cellStyle name="Финансовый 9" xfId="275"/>
    <cellStyle name="Хороший" xfId="276" builtinId="26" customBuiltin="1"/>
    <cellStyle name="Хороший 2" xfId="277"/>
    <cellStyle name="Хороший 2 2" xfId="278"/>
    <cellStyle name="Хороший 3" xfId="279"/>
    <cellStyle name="常规_25S2005F" xfId="280"/>
    <cellStyle name="常规_Sheet1" xfId="281"/>
    <cellStyle name="樣式 1" xfId="282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3399FF"/>
      <color rgb="FFFFD85B"/>
      <color rgb="FFDDDDDD"/>
      <color rgb="FFC0C0C0"/>
      <color rgb="FF00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5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4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2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1.xml"/><Relationship Id="rId27" Type="http://schemas.openxmlformats.org/officeDocument/2006/relationships/theme" Target="theme/theme1.xml"/><Relationship Id="rId30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Button" lockText="1"/>
</file>

<file path=xl/ctrlProps/ctrlProp3.xml><?xml version="1.0" encoding="utf-8"?>
<formControlPr xmlns="http://schemas.microsoft.com/office/spreadsheetml/2009/9/main" objectType="Button" lockText="1"/>
</file>

<file path=xl/ctrlProps/ctrlProp4.xml><?xml version="1.0" encoding="utf-8"?>
<formControlPr xmlns="http://schemas.microsoft.com/office/spreadsheetml/2009/9/main" objectType="Button" lockText="1"/>
</file>

<file path=xl/ctrlProps/ctrlProp5.xml><?xml version="1.0" encoding="utf-8"?>
<formControlPr xmlns="http://schemas.microsoft.com/office/spreadsheetml/2009/9/main" objectType="Button" lockText="1"/>
</file>

<file path=xl/ctrlProps/ctrlProp6.xml><?xml version="1.0" encoding="utf-8"?>
<formControlPr xmlns="http://schemas.microsoft.com/office/spreadsheetml/2009/9/main" objectType="Button" lockText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192.png"/><Relationship Id="rId13" Type="http://schemas.openxmlformats.org/officeDocument/2006/relationships/image" Target="../media/image196.jpeg"/><Relationship Id="rId18" Type="http://schemas.openxmlformats.org/officeDocument/2006/relationships/image" Target="../media/image201.jpeg"/><Relationship Id="rId26" Type="http://schemas.openxmlformats.org/officeDocument/2006/relationships/image" Target="../media/image206.jpeg"/><Relationship Id="rId3" Type="http://schemas.openxmlformats.org/officeDocument/2006/relationships/image" Target="../media/image155.jpeg"/><Relationship Id="rId21" Type="http://schemas.openxmlformats.org/officeDocument/2006/relationships/image" Target="../media/image203.jpeg"/><Relationship Id="rId7" Type="http://schemas.openxmlformats.org/officeDocument/2006/relationships/image" Target="../media/image191.png"/><Relationship Id="rId12" Type="http://schemas.openxmlformats.org/officeDocument/2006/relationships/image" Target="../media/image158.jpeg"/><Relationship Id="rId17" Type="http://schemas.openxmlformats.org/officeDocument/2006/relationships/image" Target="../media/image200.jpeg"/><Relationship Id="rId25" Type="http://schemas.openxmlformats.org/officeDocument/2006/relationships/image" Target="../media/image205.png"/><Relationship Id="rId2" Type="http://schemas.openxmlformats.org/officeDocument/2006/relationships/image" Target="../media/image188.jpeg"/><Relationship Id="rId16" Type="http://schemas.openxmlformats.org/officeDocument/2006/relationships/image" Target="../media/image199.jpeg"/><Relationship Id="rId20" Type="http://schemas.openxmlformats.org/officeDocument/2006/relationships/image" Target="../media/image202.jpeg"/><Relationship Id="rId29" Type="http://schemas.openxmlformats.org/officeDocument/2006/relationships/image" Target="../media/image209.jpeg"/><Relationship Id="rId1" Type="http://schemas.openxmlformats.org/officeDocument/2006/relationships/image" Target="../media/image187.jpeg"/><Relationship Id="rId6" Type="http://schemas.openxmlformats.org/officeDocument/2006/relationships/image" Target="../media/image160.jpeg"/><Relationship Id="rId11" Type="http://schemas.openxmlformats.org/officeDocument/2006/relationships/image" Target="../media/image195.png"/><Relationship Id="rId24" Type="http://schemas.openxmlformats.org/officeDocument/2006/relationships/image" Target="../media/image157.png"/><Relationship Id="rId32" Type="http://schemas.openxmlformats.org/officeDocument/2006/relationships/image" Target="../media/image212.png"/><Relationship Id="rId5" Type="http://schemas.openxmlformats.org/officeDocument/2006/relationships/image" Target="../media/image190.png"/><Relationship Id="rId15" Type="http://schemas.openxmlformats.org/officeDocument/2006/relationships/image" Target="../media/image198.jpeg"/><Relationship Id="rId23" Type="http://schemas.openxmlformats.org/officeDocument/2006/relationships/image" Target="../media/image204.jpeg"/><Relationship Id="rId28" Type="http://schemas.openxmlformats.org/officeDocument/2006/relationships/image" Target="../media/image208.png"/><Relationship Id="rId10" Type="http://schemas.openxmlformats.org/officeDocument/2006/relationships/image" Target="../media/image194.jpeg"/><Relationship Id="rId19" Type="http://schemas.openxmlformats.org/officeDocument/2006/relationships/image" Target="../media/image159.jpeg"/><Relationship Id="rId31" Type="http://schemas.openxmlformats.org/officeDocument/2006/relationships/image" Target="../media/image211.png"/><Relationship Id="rId4" Type="http://schemas.openxmlformats.org/officeDocument/2006/relationships/image" Target="../media/image189.jpeg"/><Relationship Id="rId9" Type="http://schemas.openxmlformats.org/officeDocument/2006/relationships/image" Target="../media/image193.jpeg"/><Relationship Id="rId14" Type="http://schemas.openxmlformats.org/officeDocument/2006/relationships/image" Target="../media/image197.jpeg"/><Relationship Id="rId22" Type="http://schemas.openxmlformats.org/officeDocument/2006/relationships/image" Target="../media/image156.jpeg"/><Relationship Id="rId27" Type="http://schemas.openxmlformats.org/officeDocument/2006/relationships/image" Target="../media/image207.png"/><Relationship Id="rId30" Type="http://schemas.openxmlformats.org/officeDocument/2006/relationships/image" Target="../media/image210.pn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220.png"/><Relationship Id="rId13" Type="http://schemas.openxmlformats.org/officeDocument/2006/relationships/image" Target="../media/image225.jpeg"/><Relationship Id="rId18" Type="http://schemas.openxmlformats.org/officeDocument/2006/relationships/image" Target="../media/image230.jpeg"/><Relationship Id="rId26" Type="http://schemas.openxmlformats.org/officeDocument/2006/relationships/image" Target="../media/image238.png"/><Relationship Id="rId3" Type="http://schemas.openxmlformats.org/officeDocument/2006/relationships/image" Target="../media/image215.jpeg"/><Relationship Id="rId21" Type="http://schemas.openxmlformats.org/officeDocument/2006/relationships/image" Target="../media/image233.jpeg"/><Relationship Id="rId34" Type="http://schemas.openxmlformats.org/officeDocument/2006/relationships/image" Target="../media/image246.png"/><Relationship Id="rId7" Type="http://schemas.openxmlformats.org/officeDocument/2006/relationships/image" Target="../media/image219.png"/><Relationship Id="rId12" Type="http://schemas.openxmlformats.org/officeDocument/2006/relationships/image" Target="../media/image224.png"/><Relationship Id="rId17" Type="http://schemas.openxmlformats.org/officeDocument/2006/relationships/image" Target="../media/image229.jpeg"/><Relationship Id="rId25" Type="http://schemas.openxmlformats.org/officeDocument/2006/relationships/image" Target="../media/image237.jpeg"/><Relationship Id="rId33" Type="http://schemas.openxmlformats.org/officeDocument/2006/relationships/image" Target="../media/image245.jpeg"/><Relationship Id="rId38" Type="http://schemas.openxmlformats.org/officeDocument/2006/relationships/image" Target="../media/image250.jpeg"/><Relationship Id="rId2" Type="http://schemas.openxmlformats.org/officeDocument/2006/relationships/image" Target="../media/image214.jpeg"/><Relationship Id="rId16" Type="http://schemas.openxmlformats.org/officeDocument/2006/relationships/image" Target="../media/image228.jpeg"/><Relationship Id="rId20" Type="http://schemas.openxmlformats.org/officeDocument/2006/relationships/image" Target="../media/image232.jpeg"/><Relationship Id="rId29" Type="http://schemas.openxmlformats.org/officeDocument/2006/relationships/image" Target="../media/image241.png"/><Relationship Id="rId1" Type="http://schemas.openxmlformats.org/officeDocument/2006/relationships/image" Target="../media/image213.png"/><Relationship Id="rId6" Type="http://schemas.openxmlformats.org/officeDocument/2006/relationships/image" Target="../media/image218.png"/><Relationship Id="rId11" Type="http://schemas.openxmlformats.org/officeDocument/2006/relationships/image" Target="../media/image223.png"/><Relationship Id="rId24" Type="http://schemas.openxmlformats.org/officeDocument/2006/relationships/image" Target="../media/image236.jpeg"/><Relationship Id="rId32" Type="http://schemas.openxmlformats.org/officeDocument/2006/relationships/image" Target="../media/image244.jpeg"/><Relationship Id="rId37" Type="http://schemas.openxmlformats.org/officeDocument/2006/relationships/image" Target="../media/image249.png"/><Relationship Id="rId5" Type="http://schemas.openxmlformats.org/officeDocument/2006/relationships/image" Target="../media/image217.png"/><Relationship Id="rId15" Type="http://schemas.openxmlformats.org/officeDocument/2006/relationships/image" Target="../media/image227.png"/><Relationship Id="rId23" Type="http://schemas.openxmlformats.org/officeDocument/2006/relationships/image" Target="../media/image235.jpeg"/><Relationship Id="rId28" Type="http://schemas.openxmlformats.org/officeDocument/2006/relationships/image" Target="../media/image240.png"/><Relationship Id="rId36" Type="http://schemas.openxmlformats.org/officeDocument/2006/relationships/image" Target="../media/image248.jpeg"/><Relationship Id="rId10" Type="http://schemas.openxmlformats.org/officeDocument/2006/relationships/image" Target="../media/image222.png"/><Relationship Id="rId19" Type="http://schemas.openxmlformats.org/officeDocument/2006/relationships/image" Target="../media/image231.jpeg"/><Relationship Id="rId31" Type="http://schemas.openxmlformats.org/officeDocument/2006/relationships/image" Target="../media/image243.png"/><Relationship Id="rId4" Type="http://schemas.openxmlformats.org/officeDocument/2006/relationships/image" Target="../media/image216.png"/><Relationship Id="rId9" Type="http://schemas.openxmlformats.org/officeDocument/2006/relationships/image" Target="../media/image221.jpeg"/><Relationship Id="rId14" Type="http://schemas.openxmlformats.org/officeDocument/2006/relationships/image" Target="../media/image226.jpeg"/><Relationship Id="rId22" Type="http://schemas.openxmlformats.org/officeDocument/2006/relationships/image" Target="../media/image234.jpeg"/><Relationship Id="rId27" Type="http://schemas.openxmlformats.org/officeDocument/2006/relationships/image" Target="../media/image239.png"/><Relationship Id="rId30" Type="http://schemas.openxmlformats.org/officeDocument/2006/relationships/image" Target="../media/image242.png"/><Relationship Id="rId35" Type="http://schemas.openxmlformats.org/officeDocument/2006/relationships/image" Target="../media/image247.pn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258.jpeg"/><Relationship Id="rId3" Type="http://schemas.openxmlformats.org/officeDocument/2006/relationships/image" Target="../media/image253.jpeg"/><Relationship Id="rId7" Type="http://schemas.openxmlformats.org/officeDocument/2006/relationships/image" Target="../media/image257.jpeg"/><Relationship Id="rId2" Type="http://schemas.openxmlformats.org/officeDocument/2006/relationships/image" Target="../media/image252.png"/><Relationship Id="rId1" Type="http://schemas.openxmlformats.org/officeDocument/2006/relationships/image" Target="../media/image251.png"/><Relationship Id="rId6" Type="http://schemas.openxmlformats.org/officeDocument/2006/relationships/image" Target="../media/image256.jpeg"/><Relationship Id="rId11" Type="http://schemas.openxmlformats.org/officeDocument/2006/relationships/image" Target="../media/image261.png"/><Relationship Id="rId5" Type="http://schemas.openxmlformats.org/officeDocument/2006/relationships/image" Target="../media/image255.jpeg"/><Relationship Id="rId10" Type="http://schemas.openxmlformats.org/officeDocument/2006/relationships/image" Target="../media/image260.png"/><Relationship Id="rId4" Type="http://schemas.openxmlformats.org/officeDocument/2006/relationships/image" Target="../media/image254.jpeg"/><Relationship Id="rId9" Type="http://schemas.openxmlformats.org/officeDocument/2006/relationships/image" Target="../media/image259.jpeg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image" Target="../media/image269.png"/><Relationship Id="rId13" Type="http://schemas.openxmlformats.org/officeDocument/2006/relationships/image" Target="../media/image274.png"/><Relationship Id="rId18" Type="http://schemas.openxmlformats.org/officeDocument/2006/relationships/image" Target="../media/image279.png"/><Relationship Id="rId26" Type="http://schemas.openxmlformats.org/officeDocument/2006/relationships/image" Target="../media/image287.png"/><Relationship Id="rId3" Type="http://schemas.openxmlformats.org/officeDocument/2006/relationships/image" Target="../media/image264.png"/><Relationship Id="rId21" Type="http://schemas.openxmlformats.org/officeDocument/2006/relationships/image" Target="../media/image282.png"/><Relationship Id="rId7" Type="http://schemas.openxmlformats.org/officeDocument/2006/relationships/image" Target="../media/image268.png"/><Relationship Id="rId12" Type="http://schemas.openxmlformats.org/officeDocument/2006/relationships/image" Target="../media/image273.png"/><Relationship Id="rId17" Type="http://schemas.openxmlformats.org/officeDocument/2006/relationships/image" Target="../media/image278.png"/><Relationship Id="rId25" Type="http://schemas.openxmlformats.org/officeDocument/2006/relationships/image" Target="../media/image286.png"/><Relationship Id="rId33" Type="http://schemas.openxmlformats.org/officeDocument/2006/relationships/image" Target="../media/image294.png"/><Relationship Id="rId2" Type="http://schemas.openxmlformats.org/officeDocument/2006/relationships/image" Target="../media/image263.png"/><Relationship Id="rId16" Type="http://schemas.openxmlformats.org/officeDocument/2006/relationships/image" Target="../media/image277.png"/><Relationship Id="rId20" Type="http://schemas.openxmlformats.org/officeDocument/2006/relationships/image" Target="../media/image281.png"/><Relationship Id="rId29" Type="http://schemas.openxmlformats.org/officeDocument/2006/relationships/image" Target="../media/image290.png"/><Relationship Id="rId1" Type="http://schemas.openxmlformats.org/officeDocument/2006/relationships/image" Target="../media/image262.png"/><Relationship Id="rId6" Type="http://schemas.openxmlformats.org/officeDocument/2006/relationships/image" Target="../media/image267.png"/><Relationship Id="rId11" Type="http://schemas.openxmlformats.org/officeDocument/2006/relationships/image" Target="../media/image272.png"/><Relationship Id="rId24" Type="http://schemas.openxmlformats.org/officeDocument/2006/relationships/image" Target="../media/image285.png"/><Relationship Id="rId32" Type="http://schemas.openxmlformats.org/officeDocument/2006/relationships/image" Target="../media/image293.png"/><Relationship Id="rId5" Type="http://schemas.openxmlformats.org/officeDocument/2006/relationships/image" Target="../media/image266.png"/><Relationship Id="rId15" Type="http://schemas.openxmlformats.org/officeDocument/2006/relationships/image" Target="../media/image276.png"/><Relationship Id="rId23" Type="http://schemas.openxmlformats.org/officeDocument/2006/relationships/image" Target="../media/image284.png"/><Relationship Id="rId28" Type="http://schemas.openxmlformats.org/officeDocument/2006/relationships/image" Target="../media/image289.png"/><Relationship Id="rId10" Type="http://schemas.openxmlformats.org/officeDocument/2006/relationships/image" Target="../media/image271.png"/><Relationship Id="rId19" Type="http://schemas.openxmlformats.org/officeDocument/2006/relationships/image" Target="../media/image280.png"/><Relationship Id="rId31" Type="http://schemas.openxmlformats.org/officeDocument/2006/relationships/image" Target="../media/image292.png"/><Relationship Id="rId4" Type="http://schemas.openxmlformats.org/officeDocument/2006/relationships/image" Target="../media/image265.png"/><Relationship Id="rId9" Type="http://schemas.openxmlformats.org/officeDocument/2006/relationships/image" Target="../media/image270.png"/><Relationship Id="rId14" Type="http://schemas.openxmlformats.org/officeDocument/2006/relationships/image" Target="../media/image275.png"/><Relationship Id="rId22" Type="http://schemas.openxmlformats.org/officeDocument/2006/relationships/image" Target="../media/image283.png"/><Relationship Id="rId27" Type="http://schemas.openxmlformats.org/officeDocument/2006/relationships/image" Target="../media/image288.png"/><Relationship Id="rId30" Type="http://schemas.openxmlformats.org/officeDocument/2006/relationships/image" Target="../media/image291.png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image" Target="../media/image302.jpeg"/><Relationship Id="rId13" Type="http://schemas.openxmlformats.org/officeDocument/2006/relationships/image" Target="../media/image307.png"/><Relationship Id="rId18" Type="http://schemas.openxmlformats.org/officeDocument/2006/relationships/image" Target="../media/image312.png"/><Relationship Id="rId3" Type="http://schemas.openxmlformats.org/officeDocument/2006/relationships/image" Target="../media/image297.jpeg"/><Relationship Id="rId21" Type="http://schemas.openxmlformats.org/officeDocument/2006/relationships/image" Target="../media/image315.png"/><Relationship Id="rId7" Type="http://schemas.openxmlformats.org/officeDocument/2006/relationships/image" Target="../media/image301.jpeg"/><Relationship Id="rId12" Type="http://schemas.openxmlformats.org/officeDocument/2006/relationships/image" Target="../media/image306.png"/><Relationship Id="rId17" Type="http://schemas.openxmlformats.org/officeDocument/2006/relationships/image" Target="../media/image311.png"/><Relationship Id="rId2" Type="http://schemas.openxmlformats.org/officeDocument/2006/relationships/image" Target="../media/image296.png"/><Relationship Id="rId16" Type="http://schemas.openxmlformats.org/officeDocument/2006/relationships/image" Target="../media/image310.png"/><Relationship Id="rId20" Type="http://schemas.openxmlformats.org/officeDocument/2006/relationships/image" Target="../media/image314.jpeg"/><Relationship Id="rId1" Type="http://schemas.openxmlformats.org/officeDocument/2006/relationships/image" Target="../media/image295.png"/><Relationship Id="rId6" Type="http://schemas.openxmlformats.org/officeDocument/2006/relationships/image" Target="../media/image300.png"/><Relationship Id="rId11" Type="http://schemas.openxmlformats.org/officeDocument/2006/relationships/image" Target="../media/image305.png"/><Relationship Id="rId5" Type="http://schemas.openxmlformats.org/officeDocument/2006/relationships/image" Target="../media/image299.png"/><Relationship Id="rId15" Type="http://schemas.openxmlformats.org/officeDocument/2006/relationships/image" Target="../media/image309.png"/><Relationship Id="rId10" Type="http://schemas.openxmlformats.org/officeDocument/2006/relationships/image" Target="../media/image304.jpeg"/><Relationship Id="rId19" Type="http://schemas.openxmlformats.org/officeDocument/2006/relationships/image" Target="../media/image313.png"/><Relationship Id="rId4" Type="http://schemas.openxmlformats.org/officeDocument/2006/relationships/image" Target="../media/image298.jpeg"/><Relationship Id="rId9" Type="http://schemas.openxmlformats.org/officeDocument/2006/relationships/image" Target="../media/image303.jpeg"/><Relationship Id="rId14" Type="http://schemas.openxmlformats.org/officeDocument/2006/relationships/image" Target="../media/image308.png"/><Relationship Id="rId22" Type="http://schemas.openxmlformats.org/officeDocument/2006/relationships/image" Target="../media/image316.jpeg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image" Target="../media/image324.png"/><Relationship Id="rId13" Type="http://schemas.openxmlformats.org/officeDocument/2006/relationships/image" Target="../media/image329.jpeg"/><Relationship Id="rId3" Type="http://schemas.openxmlformats.org/officeDocument/2006/relationships/image" Target="../media/image319.png"/><Relationship Id="rId7" Type="http://schemas.openxmlformats.org/officeDocument/2006/relationships/image" Target="../media/image323.png"/><Relationship Id="rId12" Type="http://schemas.openxmlformats.org/officeDocument/2006/relationships/image" Target="../media/image328.png"/><Relationship Id="rId2" Type="http://schemas.openxmlformats.org/officeDocument/2006/relationships/image" Target="../media/image318.png"/><Relationship Id="rId1" Type="http://schemas.openxmlformats.org/officeDocument/2006/relationships/image" Target="../media/image317.png"/><Relationship Id="rId6" Type="http://schemas.openxmlformats.org/officeDocument/2006/relationships/image" Target="../media/image322.jpeg"/><Relationship Id="rId11" Type="http://schemas.openxmlformats.org/officeDocument/2006/relationships/image" Target="../media/image327.png"/><Relationship Id="rId5" Type="http://schemas.openxmlformats.org/officeDocument/2006/relationships/image" Target="../media/image321.png"/><Relationship Id="rId10" Type="http://schemas.openxmlformats.org/officeDocument/2006/relationships/image" Target="../media/image326.png"/><Relationship Id="rId4" Type="http://schemas.openxmlformats.org/officeDocument/2006/relationships/image" Target="../media/image320.png"/><Relationship Id="rId9" Type="http://schemas.openxmlformats.org/officeDocument/2006/relationships/image" Target="../media/image325.jpeg"/><Relationship Id="rId14" Type="http://schemas.openxmlformats.org/officeDocument/2006/relationships/image" Target="../media/image330.png"/></Relationships>
</file>

<file path=xl/drawings/_rels/drawing16.xml.rels><?xml version="1.0" encoding="UTF-8" standalone="yes"?>
<Relationships xmlns="http://schemas.openxmlformats.org/package/2006/relationships"><Relationship Id="rId8" Type="http://schemas.openxmlformats.org/officeDocument/2006/relationships/image" Target="../media/image338.png"/><Relationship Id="rId13" Type="http://schemas.openxmlformats.org/officeDocument/2006/relationships/image" Target="../media/image343.png"/><Relationship Id="rId18" Type="http://schemas.openxmlformats.org/officeDocument/2006/relationships/image" Target="../media/image348.jpeg"/><Relationship Id="rId3" Type="http://schemas.openxmlformats.org/officeDocument/2006/relationships/image" Target="../media/image333.png"/><Relationship Id="rId7" Type="http://schemas.openxmlformats.org/officeDocument/2006/relationships/image" Target="../media/image337.png"/><Relationship Id="rId12" Type="http://schemas.openxmlformats.org/officeDocument/2006/relationships/image" Target="../media/image342.jpeg"/><Relationship Id="rId17" Type="http://schemas.openxmlformats.org/officeDocument/2006/relationships/image" Target="../media/image347.png"/><Relationship Id="rId2" Type="http://schemas.openxmlformats.org/officeDocument/2006/relationships/image" Target="../media/image332.jpeg"/><Relationship Id="rId16" Type="http://schemas.openxmlformats.org/officeDocument/2006/relationships/image" Target="../media/image346.jpeg"/><Relationship Id="rId20" Type="http://schemas.openxmlformats.org/officeDocument/2006/relationships/image" Target="../media/image350.jpeg"/><Relationship Id="rId1" Type="http://schemas.openxmlformats.org/officeDocument/2006/relationships/image" Target="../media/image331.png"/><Relationship Id="rId6" Type="http://schemas.openxmlformats.org/officeDocument/2006/relationships/image" Target="../media/image336.png"/><Relationship Id="rId11" Type="http://schemas.openxmlformats.org/officeDocument/2006/relationships/image" Target="../media/image341.jpeg"/><Relationship Id="rId5" Type="http://schemas.openxmlformats.org/officeDocument/2006/relationships/image" Target="../media/image335.png"/><Relationship Id="rId15" Type="http://schemas.openxmlformats.org/officeDocument/2006/relationships/image" Target="../media/image345.jpeg"/><Relationship Id="rId10" Type="http://schemas.openxmlformats.org/officeDocument/2006/relationships/image" Target="../media/image340.jpeg"/><Relationship Id="rId19" Type="http://schemas.openxmlformats.org/officeDocument/2006/relationships/image" Target="../media/image349.jpeg"/><Relationship Id="rId4" Type="http://schemas.openxmlformats.org/officeDocument/2006/relationships/image" Target="../media/image334.png"/><Relationship Id="rId9" Type="http://schemas.openxmlformats.org/officeDocument/2006/relationships/image" Target="../media/image339.jpeg"/><Relationship Id="rId14" Type="http://schemas.openxmlformats.org/officeDocument/2006/relationships/image" Target="../media/image344.png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image" Target="../media/image38.jpeg"/><Relationship Id="rId3" Type="http://schemas.openxmlformats.org/officeDocument/2006/relationships/image" Target="../media/image353.png"/><Relationship Id="rId7" Type="http://schemas.openxmlformats.org/officeDocument/2006/relationships/image" Target="../media/image37.jpeg"/><Relationship Id="rId2" Type="http://schemas.openxmlformats.org/officeDocument/2006/relationships/image" Target="../media/image352.jpeg"/><Relationship Id="rId1" Type="http://schemas.openxmlformats.org/officeDocument/2006/relationships/image" Target="../media/image351.png"/><Relationship Id="rId6" Type="http://schemas.openxmlformats.org/officeDocument/2006/relationships/image" Target="../media/image356.png"/><Relationship Id="rId5" Type="http://schemas.openxmlformats.org/officeDocument/2006/relationships/image" Target="../media/image355.png"/><Relationship Id="rId10" Type="http://schemas.openxmlformats.org/officeDocument/2006/relationships/image" Target="../media/image358.png"/><Relationship Id="rId4" Type="http://schemas.openxmlformats.org/officeDocument/2006/relationships/image" Target="../media/image354.png"/><Relationship Id="rId9" Type="http://schemas.openxmlformats.org/officeDocument/2006/relationships/image" Target="../media/image357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61.png"/><Relationship Id="rId2" Type="http://schemas.openxmlformats.org/officeDocument/2006/relationships/image" Target="../media/image360.png"/><Relationship Id="rId1" Type="http://schemas.openxmlformats.org/officeDocument/2006/relationships/image" Target="../media/image359.jpeg"/><Relationship Id="rId4" Type="http://schemas.openxmlformats.org/officeDocument/2006/relationships/image" Target="../media/image36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jpeg"/><Relationship Id="rId13" Type="http://schemas.openxmlformats.org/officeDocument/2006/relationships/image" Target="../media/image15.jpeg"/><Relationship Id="rId18" Type="http://schemas.openxmlformats.org/officeDocument/2006/relationships/image" Target="../media/image20.jpeg"/><Relationship Id="rId26" Type="http://schemas.openxmlformats.org/officeDocument/2006/relationships/image" Target="../media/image28.jpeg"/><Relationship Id="rId39" Type="http://schemas.openxmlformats.org/officeDocument/2006/relationships/image" Target="../media/image41.png"/><Relationship Id="rId3" Type="http://schemas.openxmlformats.org/officeDocument/2006/relationships/image" Target="../media/image5.jpeg"/><Relationship Id="rId21" Type="http://schemas.openxmlformats.org/officeDocument/2006/relationships/image" Target="../media/image23.jpeg"/><Relationship Id="rId34" Type="http://schemas.openxmlformats.org/officeDocument/2006/relationships/image" Target="../media/image36.png"/><Relationship Id="rId42" Type="http://schemas.openxmlformats.org/officeDocument/2006/relationships/image" Target="../media/image44.png"/><Relationship Id="rId47" Type="http://schemas.openxmlformats.org/officeDocument/2006/relationships/image" Target="../media/image49.png"/><Relationship Id="rId7" Type="http://schemas.openxmlformats.org/officeDocument/2006/relationships/image" Target="../media/image9.jpeg"/><Relationship Id="rId12" Type="http://schemas.openxmlformats.org/officeDocument/2006/relationships/image" Target="../media/image14.jpeg"/><Relationship Id="rId17" Type="http://schemas.openxmlformats.org/officeDocument/2006/relationships/image" Target="../media/image19.jpeg"/><Relationship Id="rId25" Type="http://schemas.openxmlformats.org/officeDocument/2006/relationships/image" Target="../media/image27.jpeg"/><Relationship Id="rId33" Type="http://schemas.openxmlformats.org/officeDocument/2006/relationships/image" Target="../media/image35.png"/><Relationship Id="rId38" Type="http://schemas.openxmlformats.org/officeDocument/2006/relationships/image" Target="../media/image40.png"/><Relationship Id="rId46" Type="http://schemas.openxmlformats.org/officeDocument/2006/relationships/image" Target="../media/image48.jpeg"/><Relationship Id="rId2" Type="http://schemas.openxmlformats.org/officeDocument/2006/relationships/image" Target="../media/image4.png"/><Relationship Id="rId16" Type="http://schemas.openxmlformats.org/officeDocument/2006/relationships/image" Target="../media/image18.jpeg"/><Relationship Id="rId20" Type="http://schemas.openxmlformats.org/officeDocument/2006/relationships/image" Target="../media/image22.png"/><Relationship Id="rId29" Type="http://schemas.openxmlformats.org/officeDocument/2006/relationships/image" Target="../media/image31.png"/><Relationship Id="rId41" Type="http://schemas.openxmlformats.org/officeDocument/2006/relationships/image" Target="../media/image43.png"/><Relationship Id="rId1" Type="http://schemas.openxmlformats.org/officeDocument/2006/relationships/image" Target="../media/image3.jpeg"/><Relationship Id="rId6" Type="http://schemas.openxmlformats.org/officeDocument/2006/relationships/image" Target="../media/image8.jpeg"/><Relationship Id="rId11" Type="http://schemas.openxmlformats.org/officeDocument/2006/relationships/image" Target="../media/image13.jpeg"/><Relationship Id="rId24" Type="http://schemas.openxmlformats.org/officeDocument/2006/relationships/image" Target="../media/image26.png"/><Relationship Id="rId32" Type="http://schemas.openxmlformats.org/officeDocument/2006/relationships/image" Target="../media/image34.jpeg"/><Relationship Id="rId37" Type="http://schemas.openxmlformats.org/officeDocument/2006/relationships/image" Target="../media/image39.jpeg"/><Relationship Id="rId40" Type="http://schemas.openxmlformats.org/officeDocument/2006/relationships/image" Target="../media/image42.png"/><Relationship Id="rId45" Type="http://schemas.openxmlformats.org/officeDocument/2006/relationships/image" Target="../media/image47.jpeg"/><Relationship Id="rId5" Type="http://schemas.openxmlformats.org/officeDocument/2006/relationships/image" Target="../media/image7.jpeg"/><Relationship Id="rId15" Type="http://schemas.openxmlformats.org/officeDocument/2006/relationships/image" Target="../media/image17.jpeg"/><Relationship Id="rId23" Type="http://schemas.openxmlformats.org/officeDocument/2006/relationships/image" Target="../media/image25.jpeg"/><Relationship Id="rId28" Type="http://schemas.openxmlformats.org/officeDocument/2006/relationships/image" Target="../media/image30.png"/><Relationship Id="rId36" Type="http://schemas.openxmlformats.org/officeDocument/2006/relationships/image" Target="../media/image38.jpeg"/><Relationship Id="rId10" Type="http://schemas.openxmlformats.org/officeDocument/2006/relationships/image" Target="../media/image12.jpeg"/><Relationship Id="rId19" Type="http://schemas.openxmlformats.org/officeDocument/2006/relationships/image" Target="../media/image21.png"/><Relationship Id="rId31" Type="http://schemas.openxmlformats.org/officeDocument/2006/relationships/image" Target="../media/image33.jpeg"/><Relationship Id="rId44" Type="http://schemas.openxmlformats.org/officeDocument/2006/relationships/image" Target="../media/image46.jpeg"/><Relationship Id="rId4" Type="http://schemas.openxmlformats.org/officeDocument/2006/relationships/image" Target="../media/image6.jpeg"/><Relationship Id="rId9" Type="http://schemas.openxmlformats.org/officeDocument/2006/relationships/image" Target="../media/image11.jpeg"/><Relationship Id="rId14" Type="http://schemas.openxmlformats.org/officeDocument/2006/relationships/image" Target="../media/image16.jpeg"/><Relationship Id="rId22" Type="http://schemas.openxmlformats.org/officeDocument/2006/relationships/image" Target="../media/image24.jpeg"/><Relationship Id="rId27" Type="http://schemas.openxmlformats.org/officeDocument/2006/relationships/image" Target="../media/image29.jpeg"/><Relationship Id="rId30" Type="http://schemas.openxmlformats.org/officeDocument/2006/relationships/image" Target="../media/image32.jpeg"/><Relationship Id="rId35" Type="http://schemas.openxmlformats.org/officeDocument/2006/relationships/image" Target="../media/image37.jpeg"/><Relationship Id="rId43" Type="http://schemas.openxmlformats.org/officeDocument/2006/relationships/image" Target="../media/image45.jpeg"/><Relationship Id="rId48" Type="http://schemas.openxmlformats.org/officeDocument/2006/relationships/image" Target="../media/image50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58.png"/><Relationship Id="rId13" Type="http://schemas.openxmlformats.org/officeDocument/2006/relationships/image" Target="../media/image63.png"/><Relationship Id="rId18" Type="http://schemas.openxmlformats.org/officeDocument/2006/relationships/image" Target="../media/image68.jpeg"/><Relationship Id="rId26" Type="http://schemas.openxmlformats.org/officeDocument/2006/relationships/image" Target="../media/image76.png"/><Relationship Id="rId3" Type="http://schemas.openxmlformats.org/officeDocument/2006/relationships/image" Target="../media/image53.png"/><Relationship Id="rId21" Type="http://schemas.openxmlformats.org/officeDocument/2006/relationships/image" Target="../media/image71.png"/><Relationship Id="rId7" Type="http://schemas.openxmlformats.org/officeDocument/2006/relationships/image" Target="../media/image57.png"/><Relationship Id="rId12" Type="http://schemas.openxmlformats.org/officeDocument/2006/relationships/image" Target="../media/image62.png"/><Relationship Id="rId17" Type="http://schemas.openxmlformats.org/officeDocument/2006/relationships/image" Target="../media/image67.png"/><Relationship Id="rId25" Type="http://schemas.openxmlformats.org/officeDocument/2006/relationships/image" Target="../media/image75.jpeg"/><Relationship Id="rId2" Type="http://schemas.openxmlformats.org/officeDocument/2006/relationships/image" Target="../media/image52.png"/><Relationship Id="rId16" Type="http://schemas.openxmlformats.org/officeDocument/2006/relationships/image" Target="../media/image66.png"/><Relationship Id="rId20" Type="http://schemas.openxmlformats.org/officeDocument/2006/relationships/image" Target="../media/image70.jpeg"/><Relationship Id="rId1" Type="http://schemas.openxmlformats.org/officeDocument/2006/relationships/image" Target="../media/image51.jpeg"/><Relationship Id="rId6" Type="http://schemas.openxmlformats.org/officeDocument/2006/relationships/image" Target="../media/image56.png"/><Relationship Id="rId11" Type="http://schemas.openxmlformats.org/officeDocument/2006/relationships/image" Target="../media/image61.png"/><Relationship Id="rId24" Type="http://schemas.openxmlformats.org/officeDocument/2006/relationships/image" Target="../media/image74.png"/><Relationship Id="rId5" Type="http://schemas.openxmlformats.org/officeDocument/2006/relationships/image" Target="../media/image55.png"/><Relationship Id="rId15" Type="http://schemas.openxmlformats.org/officeDocument/2006/relationships/image" Target="../media/image65.png"/><Relationship Id="rId23" Type="http://schemas.openxmlformats.org/officeDocument/2006/relationships/image" Target="../media/image73.jpeg"/><Relationship Id="rId10" Type="http://schemas.openxmlformats.org/officeDocument/2006/relationships/image" Target="../media/image60.png"/><Relationship Id="rId19" Type="http://schemas.openxmlformats.org/officeDocument/2006/relationships/image" Target="../media/image69.jpeg"/><Relationship Id="rId4" Type="http://schemas.openxmlformats.org/officeDocument/2006/relationships/image" Target="../media/image54.png"/><Relationship Id="rId9" Type="http://schemas.openxmlformats.org/officeDocument/2006/relationships/image" Target="../media/image59.png"/><Relationship Id="rId14" Type="http://schemas.openxmlformats.org/officeDocument/2006/relationships/image" Target="../media/image64.png"/><Relationship Id="rId22" Type="http://schemas.openxmlformats.org/officeDocument/2006/relationships/image" Target="../media/image72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84.png"/><Relationship Id="rId13" Type="http://schemas.openxmlformats.org/officeDocument/2006/relationships/image" Target="../media/image89.png"/><Relationship Id="rId3" Type="http://schemas.openxmlformats.org/officeDocument/2006/relationships/image" Target="../media/image79.png"/><Relationship Id="rId7" Type="http://schemas.openxmlformats.org/officeDocument/2006/relationships/image" Target="../media/image83.jpeg"/><Relationship Id="rId12" Type="http://schemas.openxmlformats.org/officeDocument/2006/relationships/image" Target="../media/image88.jpeg"/><Relationship Id="rId2" Type="http://schemas.openxmlformats.org/officeDocument/2006/relationships/image" Target="../media/image78.png"/><Relationship Id="rId1" Type="http://schemas.openxmlformats.org/officeDocument/2006/relationships/image" Target="../media/image77.png"/><Relationship Id="rId6" Type="http://schemas.openxmlformats.org/officeDocument/2006/relationships/image" Target="../media/image82.png"/><Relationship Id="rId11" Type="http://schemas.openxmlformats.org/officeDocument/2006/relationships/image" Target="../media/image87.png"/><Relationship Id="rId5" Type="http://schemas.openxmlformats.org/officeDocument/2006/relationships/image" Target="../media/image81.png"/><Relationship Id="rId15" Type="http://schemas.openxmlformats.org/officeDocument/2006/relationships/image" Target="../media/image90.jpeg"/><Relationship Id="rId10" Type="http://schemas.openxmlformats.org/officeDocument/2006/relationships/image" Target="../media/image86.png"/><Relationship Id="rId4" Type="http://schemas.openxmlformats.org/officeDocument/2006/relationships/image" Target="../media/image80.png"/><Relationship Id="rId9" Type="http://schemas.openxmlformats.org/officeDocument/2006/relationships/image" Target="../media/image85.png"/><Relationship Id="rId14" Type="http://schemas.openxmlformats.org/officeDocument/2006/relationships/image" Target="../media/image45.jpe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98.jpeg"/><Relationship Id="rId13" Type="http://schemas.openxmlformats.org/officeDocument/2006/relationships/image" Target="../media/image103.png"/><Relationship Id="rId18" Type="http://schemas.openxmlformats.org/officeDocument/2006/relationships/image" Target="../media/image108.png"/><Relationship Id="rId3" Type="http://schemas.openxmlformats.org/officeDocument/2006/relationships/image" Target="../media/image93.png"/><Relationship Id="rId7" Type="http://schemas.openxmlformats.org/officeDocument/2006/relationships/image" Target="../media/image97.jpeg"/><Relationship Id="rId12" Type="http://schemas.openxmlformats.org/officeDocument/2006/relationships/image" Target="../media/image102.jpeg"/><Relationship Id="rId17" Type="http://schemas.openxmlformats.org/officeDocument/2006/relationships/image" Target="../media/image107.png"/><Relationship Id="rId2" Type="http://schemas.openxmlformats.org/officeDocument/2006/relationships/image" Target="../media/image92.png"/><Relationship Id="rId16" Type="http://schemas.openxmlformats.org/officeDocument/2006/relationships/image" Target="../media/image106.jpeg"/><Relationship Id="rId20" Type="http://schemas.openxmlformats.org/officeDocument/2006/relationships/image" Target="../media/image110.png"/><Relationship Id="rId1" Type="http://schemas.openxmlformats.org/officeDocument/2006/relationships/image" Target="../media/image91.jpeg"/><Relationship Id="rId6" Type="http://schemas.openxmlformats.org/officeDocument/2006/relationships/image" Target="../media/image96.jpeg"/><Relationship Id="rId11" Type="http://schemas.openxmlformats.org/officeDocument/2006/relationships/image" Target="../media/image101.jpeg"/><Relationship Id="rId5" Type="http://schemas.openxmlformats.org/officeDocument/2006/relationships/image" Target="../media/image95.png"/><Relationship Id="rId15" Type="http://schemas.openxmlformats.org/officeDocument/2006/relationships/image" Target="../media/image105.jpeg"/><Relationship Id="rId10" Type="http://schemas.openxmlformats.org/officeDocument/2006/relationships/image" Target="../media/image100.jpeg"/><Relationship Id="rId19" Type="http://schemas.openxmlformats.org/officeDocument/2006/relationships/image" Target="../media/image109.png"/><Relationship Id="rId4" Type="http://schemas.openxmlformats.org/officeDocument/2006/relationships/image" Target="../media/image94.png"/><Relationship Id="rId9" Type="http://schemas.openxmlformats.org/officeDocument/2006/relationships/image" Target="../media/image99.jpeg"/><Relationship Id="rId14" Type="http://schemas.openxmlformats.org/officeDocument/2006/relationships/image" Target="../media/image104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8.jpeg"/><Relationship Id="rId13" Type="http://schemas.openxmlformats.org/officeDocument/2006/relationships/image" Target="../media/image123.jpeg"/><Relationship Id="rId18" Type="http://schemas.openxmlformats.org/officeDocument/2006/relationships/image" Target="../media/image128.jpeg"/><Relationship Id="rId26" Type="http://schemas.openxmlformats.org/officeDocument/2006/relationships/image" Target="../media/image136.png"/><Relationship Id="rId3" Type="http://schemas.openxmlformats.org/officeDocument/2006/relationships/image" Target="../media/image113.png"/><Relationship Id="rId21" Type="http://schemas.openxmlformats.org/officeDocument/2006/relationships/image" Target="../media/image131.jpeg"/><Relationship Id="rId7" Type="http://schemas.openxmlformats.org/officeDocument/2006/relationships/image" Target="../media/image117.jpeg"/><Relationship Id="rId12" Type="http://schemas.openxmlformats.org/officeDocument/2006/relationships/image" Target="../media/image122.jpeg"/><Relationship Id="rId17" Type="http://schemas.openxmlformats.org/officeDocument/2006/relationships/image" Target="../media/image127.jpeg"/><Relationship Id="rId25" Type="http://schemas.openxmlformats.org/officeDocument/2006/relationships/image" Target="../media/image135.png"/><Relationship Id="rId2" Type="http://schemas.openxmlformats.org/officeDocument/2006/relationships/image" Target="../media/image112.png"/><Relationship Id="rId16" Type="http://schemas.openxmlformats.org/officeDocument/2006/relationships/image" Target="../media/image126.jpeg"/><Relationship Id="rId20" Type="http://schemas.openxmlformats.org/officeDocument/2006/relationships/image" Target="../media/image130.jpeg"/><Relationship Id="rId1" Type="http://schemas.openxmlformats.org/officeDocument/2006/relationships/image" Target="../media/image111.png"/><Relationship Id="rId6" Type="http://schemas.openxmlformats.org/officeDocument/2006/relationships/image" Target="../media/image116.jpeg"/><Relationship Id="rId11" Type="http://schemas.openxmlformats.org/officeDocument/2006/relationships/image" Target="../media/image121.jpeg"/><Relationship Id="rId24" Type="http://schemas.openxmlformats.org/officeDocument/2006/relationships/image" Target="../media/image134.png"/><Relationship Id="rId5" Type="http://schemas.openxmlformats.org/officeDocument/2006/relationships/image" Target="../media/image115.jpeg"/><Relationship Id="rId15" Type="http://schemas.openxmlformats.org/officeDocument/2006/relationships/image" Target="../media/image125.jpeg"/><Relationship Id="rId23" Type="http://schemas.openxmlformats.org/officeDocument/2006/relationships/image" Target="../media/image133.png"/><Relationship Id="rId28" Type="http://schemas.openxmlformats.org/officeDocument/2006/relationships/image" Target="../media/image138.png"/><Relationship Id="rId10" Type="http://schemas.openxmlformats.org/officeDocument/2006/relationships/image" Target="../media/image120.png"/><Relationship Id="rId19" Type="http://schemas.openxmlformats.org/officeDocument/2006/relationships/image" Target="../media/image129.jpeg"/><Relationship Id="rId4" Type="http://schemas.openxmlformats.org/officeDocument/2006/relationships/image" Target="../media/image114.jpeg"/><Relationship Id="rId9" Type="http://schemas.openxmlformats.org/officeDocument/2006/relationships/image" Target="../media/image119.png"/><Relationship Id="rId14" Type="http://schemas.openxmlformats.org/officeDocument/2006/relationships/image" Target="../media/image124.jpeg"/><Relationship Id="rId22" Type="http://schemas.openxmlformats.org/officeDocument/2006/relationships/image" Target="../media/image132.jpeg"/><Relationship Id="rId27" Type="http://schemas.openxmlformats.org/officeDocument/2006/relationships/image" Target="../media/image137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145.png"/><Relationship Id="rId13" Type="http://schemas.openxmlformats.org/officeDocument/2006/relationships/image" Target="../media/image150.png"/><Relationship Id="rId18" Type="http://schemas.openxmlformats.org/officeDocument/2006/relationships/image" Target="../media/image155.jpeg"/><Relationship Id="rId26" Type="http://schemas.openxmlformats.org/officeDocument/2006/relationships/image" Target="../media/image163.png"/><Relationship Id="rId3" Type="http://schemas.openxmlformats.org/officeDocument/2006/relationships/image" Target="../media/image140.jpeg"/><Relationship Id="rId21" Type="http://schemas.openxmlformats.org/officeDocument/2006/relationships/image" Target="../media/image158.jpeg"/><Relationship Id="rId7" Type="http://schemas.openxmlformats.org/officeDocument/2006/relationships/image" Target="../media/image144.png"/><Relationship Id="rId12" Type="http://schemas.openxmlformats.org/officeDocument/2006/relationships/image" Target="../media/image149.png"/><Relationship Id="rId17" Type="http://schemas.openxmlformats.org/officeDocument/2006/relationships/image" Target="../media/image154.png"/><Relationship Id="rId25" Type="http://schemas.openxmlformats.org/officeDocument/2006/relationships/image" Target="../media/image162.png"/><Relationship Id="rId2" Type="http://schemas.openxmlformats.org/officeDocument/2006/relationships/image" Target="../media/image139.jpeg"/><Relationship Id="rId16" Type="http://schemas.openxmlformats.org/officeDocument/2006/relationships/image" Target="../media/image153.png"/><Relationship Id="rId20" Type="http://schemas.openxmlformats.org/officeDocument/2006/relationships/image" Target="../media/image157.png"/><Relationship Id="rId1" Type="http://schemas.openxmlformats.org/officeDocument/2006/relationships/image" Target="../media/image131.jpeg"/><Relationship Id="rId6" Type="http://schemas.openxmlformats.org/officeDocument/2006/relationships/image" Target="../media/image143.png"/><Relationship Id="rId11" Type="http://schemas.openxmlformats.org/officeDocument/2006/relationships/image" Target="../media/image148.png"/><Relationship Id="rId24" Type="http://schemas.openxmlformats.org/officeDocument/2006/relationships/image" Target="../media/image161.jpeg"/><Relationship Id="rId5" Type="http://schemas.openxmlformats.org/officeDocument/2006/relationships/image" Target="../media/image142.png"/><Relationship Id="rId15" Type="http://schemas.openxmlformats.org/officeDocument/2006/relationships/image" Target="../media/image152.png"/><Relationship Id="rId23" Type="http://schemas.openxmlformats.org/officeDocument/2006/relationships/image" Target="../media/image160.jpeg"/><Relationship Id="rId10" Type="http://schemas.openxmlformats.org/officeDocument/2006/relationships/image" Target="../media/image147.png"/><Relationship Id="rId19" Type="http://schemas.openxmlformats.org/officeDocument/2006/relationships/image" Target="../media/image156.jpeg"/><Relationship Id="rId4" Type="http://schemas.openxmlformats.org/officeDocument/2006/relationships/image" Target="../media/image141.jpeg"/><Relationship Id="rId9" Type="http://schemas.openxmlformats.org/officeDocument/2006/relationships/image" Target="../media/image146.png"/><Relationship Id="rId14" Type="http://schemas.openxmlformats.org/officeDocument/2006/relationships/image" Target="../media/image151.png"/><Relationship Id="rId22" Type="http://schemas.openxmlformats.org/officeDocument/2006/relationships/image" Target="../media/image159.jpeg"/><Relationship Id="rId27" Type="http://schemas.openxmlformats.org/officeDocument/2006/relationships/image" Target="../media/image164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172.jpeg"/><Relationship Id="rId13" Type="http://schemas.openxmlformats.org/officeDocument/2006/relationships/image" Target="../media/image177.jpeg"/><Relationship Id="rId18" Type="http://schemas.openxmlformats.org/officeDocument/2006/relationships/image" Target="../media/image182.png"/><Relationship Id="rId3" Type="http://schemas.openxmlformats.org/officeDocument/2006/relationships/image" Target="../media/image167.jpeg"/><Relationship Id="rId21" Type="http://schemas.openxmlformats.org/officeDocument/2006/relationships/image" Target="../media/image185.jpeg"/><Relationship Id="rId7" Type="http://schemas.openxmlformats.org/officeDocument/2006/relationships/image" Target="../media/image171.jpeg"/><Relationship Id="rId12" Type="http://schemas.openxmlformats.org/officeDocument/2006/relationships/image" Target="../media/image176.png"/><Relationship Id="rId17" Type="http://schemas.openxmlformats.org/officeDocument/2006/relationships/image" Target="../media/image181.png"/><Relationship Id="rId2" Type="http://schemas.openxmlformats.org/officeDocument/2006/relationships/image" Target="../media/image166.png"/><Relationship Id="rId16" Type="http://schemas.openxmlformats.org/officeDocument/2006/relationships/image" Target="../media/image180.jpeg"/><Relationship Id="rId20" Type="http://schemas.openxmlformats.org/officeDocument/2006/relationships/image" Target="../media/image184.png"/><Relationship Id="rId1" Type="http://schemas.openxmlformats.org/officeDocument/2006/relationships/image" Target="../media/image165.jpeg"/><Relationship Id="rId6" Type="http://schemas.openxmlformats.org/officeDocument/2006/relationships/image" Target="../media/image170.jpeg"/><Relationship Id="rId11" Type="http://schemas.openxmlformats.org/officeDocument/2006/relationships/image" Target="../media/image175.png"/><Relationship Id="rId5" Type="http://schemas.openxmlformats.org/officeDocument/2006/relationships/image" Target="../media/image169.jpeg"/><Relationship Id="rId15" Type="http://schemas.openxmlformats.org/officeDocument/2006/relationships/image" Target="../media/image179.jpeg"/><Relationship Id="rId10" Type="http://schemas.openxmlformats.org/officeDocument/2006/relationships/image" Target="../media/image174.jpeg"/><Relationship Id="rId19" Type="http://schemas.openxmlformats.org/officeDocument/2006/relationships/image" Target="../media/image183.jpeg"/><Relationship Id="rId4" Type="http://schemas.openxmlformats.org/officeDocument/2006/relationships/image" Target="../media/image168.png"/><Relationship Id="rId9" Type="http://schemas.openxmlformats.org/officeDocument/2006/relationships/image" Target="../media/image173.jpeg"/><Relationship Id="rId14" Type="http://schemas.openxmlformats.org/officeDocument/2006/relationships/image" Target="../media/image178.jpeg"/><Relationship Id="rId22" Type="http://schemas.openxmlformats.org/officeDocument/2006/relationships/image" Target="../media/image186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44450</xdr:colOff>
      <xdr:row>25</xdr:row>
      <xdr:rowOff>50800</xdr:rowOff>
    </xdr:from>
    <xdr:to>
      <xdr:col>0</xdr:col>
      <xdr:colOff>3727450</xdr:colOff>
      <xdr:row>25</xdr:row>
      <xdr:rowOff>2159000</xdr:rowOff>
    </xdr:to>
    <xdr:pic>
      <xdr:nvPicPr>
        <xdr:cNvPr id="1025" name="Рисунок 1" descr="http://www.planetaexcel.ru/images/tips_pics/sendmail4.gif">
          <a:extLst>
            <a:ext uri="{FF2B5EF4-FFF2-40B4-BE49-F238E27FC236}">
              <a16:creationId xmlns="" xmlns:a16="http://schemas.microsoft.com/office/drawing/2014/main" id="{00000000-0008-0000-0100-00000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450" y="4572000"/>
          <a:ext cx="3683000" cy="210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279400</xdr:colOff>
      <xdr:row>128</xdr:row>
      <xdr:rowOff>38100</xdr:rowOff>
    </xdr:from>
    <xdr:to>
      <xdr:col>5</xdr:col>
      <xdr:colOff>523875</xdr:colOff>
      <xdr:row>131</xdr:row>
      <xdr:rowOff>0</xdr:rowOff>
    </xdr:to>
    <xdr:pic>
      <xdr:nvPicPr>
        <xdr:cNvPr id="4161537" name="Picture 28755">
          <a:extLst>
            <a:ext uri="{FF2B5EF4-FFF2-40B4-BE49-F238E27FC236}">
              <a16:creationId xmlns="" xmlns:a16="http://schemas.microsoft.com/office/drawing/2014/main" id="{00000000-0008-0000-0C00-0000018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52800" y="15989300"/>
          <a:ext cx="584200" cy="577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266700</xdr:colOff>
      <xdr:row>151</xdr:row>
      <xdr:rowOff>38100</xdr:rowOff>
    </xdr:from>
    <xdr:to>
      <xdr:col>5</xdr:col>
      <xdr:colOff>523875</xdr:colOff>
      <xdr:row>154</xdr:row>
      <xdr:rowOff>123825</xdr:rowOff>
    </xdr:to>
    <xdr:pic>
      <xdr:nvPicPr>
        <xdr:cNvPr id="4161538" name="Picture 28755">
          <a:extLst>
            <a:ext uri="{FF2B5EF4-FFF2-40B4-BE49-F238E27FC236}">
              <a16:creationId xmlns="" xmlns:a16="http://schemas.microsoft.com/office/drawing/2014/main" id="{00000000-0008-0000-0C00-0000028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52800" y="20574000"/>
          <a:ext cx="584200" cy="577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361950</xdr:colOff>
      <xdr:row>247</xdr:row>
      <xdr:rowOff>88900</xdr:rowOff>
    </xdr:from>
    <xdr:to>
      <xdr:col>7</xdr:col>
      <xdr:colOff>517525</xdr:colOff>
      <xdr:row>247</xdr:row>
      <xdr:rowOff>590550</xdr:rowOff>
    </xdr:to>
    <xdr:pic>
      <xdr:nvPicPr>
        <xdr:cNvPr id="4161539" name="Picture 125" descr="3-8">
          <a:extLst>
            <a:ext uri="{FF2B5EF4-FFF2-40B4-BE49-F238E27FC236}">
              <a16:creationId xmlns="" xmlns:a16="http://schemas.microsoft.com/office/drawing/2014/main" id="{00000000-0008-0000-0C00-0000038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03550" y="31756350"/>
          <a:ext cx="2457450" cy="50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349250</xdr:colOff>
      <xdr:row>265</xdr:row>
      <xdr:rowOff>107950</xdr:rowOff>
    </xdr:from>
    <xdr:to>
      <xdr:col>7</xdr:col>
      <xdr:colOff>517525</xdr:colOff>
      <xdr:row>268</xdr:row>
      <xdr:rowOff>123825</xdr:rowOff>
    </xdr:to>
    <xdr:pic>
      <xdr:nvPicPr>
        <xdr:cNvPr id="4161540" name="Picture 125" descr="3-8">
          <a:extLst>
            <a:ext uri="{FF2B5EF4-FFF2-40B4-BE49-F238E27FC236}">
              <a16:creationId xmlns="" xmlns:a16="http://schemas.microsoft.com/office/drawing/2014/main" id="{00000000-0008-0000-0C00-0000048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90850" y="35572700"/>
          <a:ext cx="2470150" cy="50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717550</xdr:colOff>
      <xdr:row>636</xdr:row>
      <xdr:rowOff>0</xdr:rowOff>
    </xdr:from>
    <xdr:to>
      <xdr:col>8</xdr:col>
      <xdr:colOff>149225</xdr:colOff>
      <xdr:row>637</xdr:row>
      <xdr:rowOff>101600</xdr:rowOff>
    </xdr:to>
    <xdr:pic>
      <xdr:nvPicPr>
        <xdr:cNvPr id="4161541" name="Picture 132" descr="picedqITN">
          <a:extLst>
            <a:ext uri="{FF2B5EF4-FFF2-40B4-BE49-F238E27FC236}">
              <a16:creationId xmlns="" xmlns:a16="http://schemas.microsoft.com/office/drawing/2014/main" id="{00000000-0008-0000-0C00-0000058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59050" y="81184750"/>
          <a:ext cx="343535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520700</xdr:colOff>
      <xdr:row>666</xdr:row>
      <xdr:rowOff>127000</xdr:rowOff>
    </xdr:from>
    <xdr:to>
      <xdr:col>8</xdr:col>
      <xdr:colOff>673100</xdr:colOff>
      <xdr:row>669</xdr:row>
      <xdr:rowOff>41275</xdr:rowOff>
    </xdr:to>
    <xdr:pic>
      <xdr:nvPicPr>
        <xdr:cNvPr id="4161542" name="Picture 133" descr="picjoOwI3">
          <a:extLst>
            <a:ext uri="{FF2B5EF4-FFF2-40B4-BE49-F238E27FC236}">
              <a16:creationId xmlns="" xmlns:a16="http://schemas.microsoft.com/office/drawing/2014/main" id="{00000000-0008-0000-0C00-0000068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62200" y="85464650"/>
          <a:ext cx="418465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107950</xdr:colOff>
      <xdr:row>738</xdr:row>
      <xdr:rowOff>57150</xdr:rowOff>
    </xdr:from>
    <xdr:to>
      <xdr:col>6</xdr:col>
      <xdr:colOff>174625</xdr:colOff>
      <xdr:row>741</xdr:row>
      <xdr:rowOff>136525</xdr:rowOff>
    </xdr:to>
    <xdr:pic>
      <xdr:nvPicPr>
        <xdr:cNvPr id="4161543" name="Picture 137" descr="picrjtOfY">
          <a:extLst>
            <a:ext uri="{FF2B5EF4-FFF2-40B4-BE49-F238E27FC236}">
              <a16:creationId xmlns="" xmlns:a16="http://schemas.microsoft.com/office/drawing/2014/main" id="{00000000-0008-0000-0C00-0000078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52800" y="100101400"/>
          <a:ext cx="844550" cy="565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209550</xdr:colOff>
      <xdr:row>827</xdr:row>
      <xdr:rowOff>38100</xdr:rowOff>
    </xdr:from>
    <xdr:to>
      <xdr:col>5</xdr:col>
      <xdr:colOff>574675</xdr:colOff>
      <xdr:row>830</xdr:row>
      <xdr:rowOff>177800</xdr:rowOff>
    </xdr:to>
    <xdr:pic>
      <xdr:nvPicPr>
        <xdr:cNvPr id="4161544" name="Picture 139" descr="pic2hNnqc">
          <a:extLst>
            <a:ext uri="{FF2B5EF4-FFF2-40B4-BE49-F238E27FC236}">
              <a16:creationId xmlns="" xmlns:a16="http://schemas.microsoft.com/office/drawing/2014/main" id="{00000000-0008-0000-0C00-0000088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52800" y="112395000"/>
          <a:ext cx="635000" cy="558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412750</xdr:colOff>
      <xdr:row>877</xdr:row>
      <xdr:rowOff>57150</xdr:rowOff>
    </xdr:from>
    <xdr:to>
      <xdr:col>6</xdr:col>
      <xdr:colOff>333375</xdr:colOff>
      <xdr:row>880</xdr:row>
      <xdr:rowOff>76200</xdr:rowOff>
    </xdr:to>
    <xdr:pic>
      <xdr:nvPicPr>
        <xdr:cNvPr id="4161545" name="Picture 140" descr="picnArys9">
          <a:extLst>
            <a:ext uri="{FF2B5EF4-FFF2-40B4-BE49-F238E27FC236}">
              <a16:creationId xmlns="" xmlns:a16="http://schemas.microsoft.com/office/drawing/2014/main" id="{00000000-0008-0000-0C00-0000098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54350" y="119443500"/>
          <a:ext cx="1301750" cy="539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533400</xdr:colOff>
      <xdr:row>954</xdr:row>
      <xdr:rowOff>38100</xdr:rowOff>
    </xdr:from>
    <xdr:to>
      <xdr:col>6</xdr:col>
      <xdr:colOff>98425</xdr:colOff>
      <xdr:row>957</xdr:row>
      <xdr:rowOff>133350</xdr:rowOff>
    </xdr:to>
    <xdr:pic>
      <xdr:nvPicPr>
        <xdr:cNvPr id="4161546" name="Picture 141" descr="piccpkZrh">
          <a:extLst>
            <a:ext uri="{FF2B5EF4-FFF2-40B4-BE49-F238E27FC236}">
              <a16:creationId xmlns="" xmlns:a16="http://schemas.microsoft.com/office/drawing/2014/main" id="{00000000-0008-0000-0C00-00000A8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5000" y="126580900"/>
          <a:ext cx="9144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69850</xdr:colOff>
      <xdr:row>996</xdr:row>
      <xdr:rowOff>31750</xdr:rowOff>
    </xdr:from>
    <xdr:to>
      <xdr:col>6</xdr:col>
      <xdr:colOff>485775</xdr:colOff>
      <xdr:row>999</xdr:row>
      <xdr:rowOff>139700</xdr:rowOff>
    </xdr:to>
    <xdr:pic>
      <xdr:nvPicPr>
        <xdr:cNvPr id="4161547" name="Picture 28756">
          <a:extLst>
            <a:ext uri="{FF2B5EF4-FFF2-40B4-BE49-F238E27FC236}">
              <a16:creationId xmlns="" xmlns:a16="http://schemas.microsoft.com/office/drawing/2014/main" id="{00000000-0008-0000-0C00-00000B8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57" t="7642" r="2951" b="7924"/>
        <a:stretch>
          <a:fillRect/>
        </a:stretch>
      </xdr:blipFill>
      <xdr:spPr bwMode="auto">
        <a:xfrm>
          <a:off x="3352800" y="132715000"/>
          <a:ext cx="1155700" cy="603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504825</xdr:colOff>
      <xdr:row>1030</xdr:row>
      <xdr:rowOff>88900</xdr:rowOff>
    </xdr:from>
    <xdr:to>
      <xdr:col>6</xdr:col>
      <xdr:colOff>117475</xdr:colOff>
      <xdr:row>1033</xdr:row>
      <xdr:rowOff>165100</xdr:rowOff>
    </xdr:to>
    <xdr:pic>
      <xdr:nvPicPr>
        <xdr:cNvPr id="4161548" name="Picture 142" descr="picP7ef7B">
          <a:extLst>
            <a:ext uri="{FF2B5EF4-FFF2-40B4-BE49-F238E27FC236}">
              <a16:creationId xmlns="" xmlns:a16="http://schemas.microsoft.com/office/drawing/2014/main" id="{00000000-0008-0000-0C00-00000C8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19425" y="224145475"/>
          <a:ext cx="92710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228600</xdr:colOff>
      <xdr:row>1072</xdr:row>
      <xdr:rowOff>69850</xdr:rowOff>
    </xdr:from>
    <xdr:to>
      <xdr:col>6</xdr:col>
      <xdr:colOff>295275</xdr:colOff>
      <xdr:row>1075</xdr:row>
      <xdr:rowOff>139700</xdr:rowOff>
    </xdr:to>
    <xdr:pic>
      <xdr:nvPicPr>
        <xdr:cNvPr id="4161549" name="Picture 39439">
          <a:extLst>
            <a:ext uri="{FF2B5EF4-FFF2-40B4-BE49-F238E27FC236}">
              <a16:creationId xmlns="" xmlns:a16="http://schemas.microsoft.com/office/drawing/2014/main" id="{00000000-0008-0000-0C00-00000D8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143" t="19530" r="-2" b="19092"/>
        <a:stretch>
          <a:fillRect/>
        </a:stretch>
      </xdr:blipFill>
      <xdr:spPr bwMode="auto">
        <a:xfrm>
          <a:off x="3352800" y="143065500"/>
          <a:ext cx="965200" cy="565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88900</xdr:colOff>
      <xdr:row>751</xdr:row>
      <xdr:rowOff>107950</xdr:rowOff>
    </xdr:from>
    <xdr:to>
      <xdr:col>6</xdr:col>
      <xdr:colOff>174625</xdr:colOff>
      <xdr:row>754</xdr:row>
      <xdr:rowOff>184150</xdr:rowOff>
    </xdr:to>
    <xdr:pic>
      <xdr:nvPicPr>
        <xdr:cNvPr id="4161550" name="Picture 137" descr="picrjtOfY">
          <a:extLst>
            <a:ext uri="{FF2B5EF4-FFF2-40B4-BE49-F238E27FC236}">
              <a16:creationId xmlns="" xmlns:a16="http://schemas.microsoft.com/office/drawing/2014/main" id="{00000000-0008-0000-0C00-00000E8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52800" y="103022400"/>
          <a:ext cx="8445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152400</xdr:colOff>
      <xdr:row>844</xdr:row>
      <xdr:rowOff>88900</xdr:rowOff>
    </xdr:from>
    <xdr:to>
      <xdr:col>5</xdr:col>
      <xdr:colOff>574675</xdr:colOff>
      <xdr:row>847</xdr:row>
      <xdr:rowOff>152400</xdr:rowOff>
    </xdr:to>
    <xdr:pic>
      <xdr:nvPicPr>
        <xdr:cNvPr id="4161551" name="Picture 139" descr="pic2hNnqc">
          <a:extLst>
            <a:ext uri="{FF2B5EF4-FFF2-40B4-BE49-F238E27FC236}">
              <a16:creationId xmlns="" xmlns:a16="http://schemas.microsoft.com/office/drawing/2014/main" id="{00000000-0008-0000-0C00-00000F8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52800" y="115843050"/>
          <a:ext cx="635000" cy="558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247650</xdr:colOff>
      <xdr:row>1098</xdr:row>
      <xdr:rowOff>95250</xdr:rowOff>
    </xdr:from>
    <xdr:to>
      <xdr:col>6</xdr:col>
      <xdr:colOff>288925</xdr:colOff>
      <xdr:row>1101</xdr:row>
      <xdr:rowOff>171450</xdr:rowOff>
    </xdr:to>
    <xdr:pic>
      <xdr:nvPicPr>
        <xdr:cNvPr id="4161552" name="Picture 39439">
          <a:extLst>
            <a:ext uri="{FF2B5EF4-FFF2-40B4-BE49-F238E27FC236}">
              <a16:creationId xmlns="" xmlns:a16="http://schemas.microsoft.com/office/drawing/2014/main" id="{00000000-0008-0000-0C00-0000108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143" t="19530" r="-2" b="19092"/>
        <a:stretch>
          <a:fillRect/>
        </a:stretch>
      </xdr:blipFill>
      <xdr:spPr bwMode="auto">
        <a:xfrm>
          <a:off x="3352800" y="147339050"/>
          <a:ext cx="9588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152400</xdr:colOff>
      <xdr:row>4</xdr:row>
      <xdr:rowOff>12700</xdr:rowOff>
    </xdr:from>
    <xdr:to>
      <xdr:col>6</xdr:col>
      <xdr:colOff>123825</xdr:colOff>
      <xdr:row>7</xdr:row>
      <xdr:rowOff>139700</xdr:rowOff>
    </xdr:to>
    <xdr:pic>
      <xdr:nvPicPr>
        <xdr:cNvPr id="4161553" name="Рисунок 42" descr="http://lusmet.ru/published/publicdata/LUSMETRU/attachments/SC/products_pictures/DIN741.jpg">
          <a:extLst>
            <a:ext uri="{FF2B5EF4-FFF2-40B4-BE49-F238E27FC236}">
              <a16:creationId xmlns="" xmlns:a16="http://schemas.microsoft.com/office/drawing/2014/main" id="{00000000-0008-0000-0C00-0000118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691" t="30792" r="19038" b="30150"/>
        <a:stretch>
          <a:fillRect/>
        </a:stretch>
      </xdr:blipFill>
      <xdr:spPr bwMode="auto">
        <a:xfrm>
          <a:off x="3352800" y="1168400"/>
          <a:ext cx="793750" cy="622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152400</xdr:colOff>
      <xdr:row>29</xdr:row>
      <xdr:rowOff>19050</xdr:rowOff>
    </xdr:from>
    <xdr:to>
      <xdr:col>6</xdr:col>
      <xdr:colOff>123825</xdr:colOff>
      <xdr:row>31</xdr:row>
      <xdr:rowOff>311150</xdr:rowOff>
    </xdr:to>
    <xdr:pic>
      <xdr:nvPicPr>
        <xdr:cNvPr id="4161554" name="Рисунок 43" descr="http://lusmet.ru/published/publicdata/LUSMETRU/attachments/SC/products_pictures/DIN741.jpg">
          <a:extLst>
            <a:ext uri="{FF2B5EF4-FFF2-40B4-BE49-F238E27FC236}">
              <a16:creationId xmlns="" xmlns:a16="http://schemas.microsoft.com/office/drawing/2014/main" id="{00000000-0008-0000-0C00-0000128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691" t="30792" r="19038" b="30150"/>
        <a:stretch>
          <a:fillRect/>
        </a:stretch>
      </xdr:blipFill>
      <xdr:spPr bwMode="auto">
        <a:xfrm>
          <a:off x="3352800" y="6070600"/>
          <a:ext cx="793750" cy="622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641350</xdr:colOff>
      <xdr:row>86</xdr:row>
      <xdr:rowOff>31750</xdr:rowOff>
    </xdr:from>
    <xdr:to>
      <xdr:col>6</xdr:col>
      <xdr:colOff>676275</xdr:colOff>
      <xdr:row>89</xdr:row>
      <xdr:rowOff>104775</xdr:rowOff>
    </xdr:to>
    <xdr:pic>
      <xdr:nvPicPr>
        <xdr:cNvPr id="4161555" name="Рисунок 44" descr="http://im4-tub-ru.yandex.net/i?id=158492655-25-72&amp;n=21">
          <a:extLst>
            <a:ext uri="{FF2B5EF4-FFF2-40B4-BE49-F238E27FC236}">
              <a16:creationId xmlns="" xmlns:a16="http://schemas.microsoft.com/office/drawing/2014/main" id="{00000000-0008-0000-0C00-0000138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081" t="25130" r="8659" b="29515"/>
        <a:stretch>
          <a:fillRect/>
        </a:stretch>
      </xdr:blipFill>
      <xdr:spPr bwMode="auto">
        <a:xfrm>
          <a:off x="3282950" y="9861550"/>
          <a:ext cx="1416050" cy="565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622300</xdr:colOff>
      <xdr:row>100</xdr:row>
      <xdr:rowOff>76200</xdr:rowOff>
    </xdr:from>
    <xdr:to>
      <xdr:col>6</xdr:col>
      <xdr:colOff>644525</xdr:colOff>
      <xdr:row>103</xdr:row>
      <xdr:rowOff>149225</xdr:rowOff>
    </xdr:to>
    <xdr:pic>
      <xdr:nvPicPr>
        <xdr:cNvPr id="4161556" name="Рисунок 45" descr="http://im4-tub-ru.yandex.net/i?id=158492655-25-72&amp;n=21">
          <a:extLst>
            <a:ext uri="{FF2B5EF4-FFF2-40B4-BE49-F238E27FC236}">
              <a16:creationId xmlns="" xmlns:a16="http://schemas.microsoft.com/office/drawing/2014/main" id="{00000000-0008-0000-0C00-0000148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081" t="25130" r="8659" b="29515"/>
        <a:stretch>
          <a:fillRect/>
        </a:stretch>
      </xdr:blipFill>
      <xdr:spPr bwMode="auto">
        <a:xfrm>
          <a:off x="3263900" y="12979400"/>
          <a:ext cx="1403350" cy="565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349250</xdr:colOff>
      <xdr:row>198</xdr:row>
      <xdr:rowOff>19050</xdr:rowOff>
    </xdr:from>
    <xdr:to>
      <xdr:col>7</xdr:col>
      <xdr:colOff>422275</xdr:colOff>
      <xdr:row>198</xdr:row>
      <xdr:rowOff>422275</xdr:rowOff>
    </xdr:to>
    <xdr:pic>
      <xdr:nvPicPr>
        <xdr:cNvPr id="4161557" name="Рисунок 46" descr="http://im6-tub-ru.yandex.net/i?id=149455795-47-72&amp;n=21">
          <a:extLst>
            <a:ext uri="{FF2B5EF4-FFF2-40B4-BE49-F238E27FC236}">
              <a16:creationId xmlns="" xmlns:a16="http://schemas.microsoft.com/office/drawing/2014/main" id="{00000000-0008-0000-0C00-0000158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2" t="52931" r="740" b="24394"/>
        <a:stretch>
          <a:fillRect/>
        </a:stretch>
      </xdr:blipFill>
      <xdr:spPr bwMode="auto">
        <a:xfrm>
          <a:off x="2990850" y="25057100"/>
          <a:ext cx="2374900" cy="406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349250</xdr:colOff>
      <xdr:row>217</xdr:row>
      <xdr:rowOff>31750</xdr:rowOff>
    </xdr:from>
    <xdr:to>
      <xdr:col>7</xdr:col>
      <xdr:colOff>422275</xdr:colOff>
      <xdr:row>219</xdr:row>
      <xdr:rowOff>98425</xdr:rowOff>
    </xdr:to>
    <xdr:pic>
      <xdr:nvPicPr>
        <xdr:cNvPr id="4161558" name="Рисунок 48" descr="http://im6-tub-ru.yandex.net/i?id=149455795-47-72&amp;n=21">
          <a:extLst>
            <a:ext uri="{FF2B5EF4-FFF2-40B4-BE49-F238E27FC236}">
              <a16:creationId xmlns="" xmlns:a16="http://schemas.microsoft.com/office/drawing/2014/main" id="{00000000-0008-0000-0C00-0000168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2" t="52931" r="740" b="24394"/>
        <a:stretch>
          <a:fillRect/>
        </a:stretch>
      </xdr:blipFill>
      <xdr:spPr bwMode="auto">
        <a:xfrm>
          <a:off x="2990850" y="29019500"/>
          <a:ext cx="23749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158750</xdr:colOff>
      <xdr:row>373</xdr:row>
      <xdr:rowOff>12700</xdr:rowOff>
    </xdr:from>
    <xdr:to>
      <xdr:col>6</xdr:col>
      <xdr:colOff>193675</xdr:colOff>
      <xdr:row>376</xdr:row>
      <xdr:rowOff>168275</xdr:rowOff>
    </xdr:to>
    <xdr:pic>
      <xdr:nvPicPr>
        <xdr:cNvPr id="4161559" name="Рисунок 49" descr="http://im0-tub-ru.yandex.net/i?id=84877651-14-72&amp;n=21">
          <a:extLst>
            <a:ext uri="{FF2B5EF4-FFF2-40B4-BE49-F238E27FC236}">
              <a16:creationId xmlns="" xmlns:a16="http://schemas.microsoft.com/office/drawing/2014/main" id="{00000000-0008-0000-0C00-0000178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52800" y="47745650"/>
          <a:ext cx="863600" cy="673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405</xdr:row>
      <xdr:rowOff>19050</xdr:rowOff>
    </xdr:from>
    <xdr:to>
      <xdr:col>6</xdr:col>
      <xdr:colOff>384175</xdr:colOff>
      <xdr:row>405</xdr:row>
      <xdr:rowOff>625475</xdr:rowOff>
    </xdr:to>
    <xdr:pic>
      <xdr:nvPicPr>
        <xdr:cNvPr id="4161560" name="Рисунок 50" descr="http://www.magbober.ru/images/product_images/popup_images/99744.jpg">
          <a:extLst>
            <a:ext uri="{FF2B5EF4-FFF2-40B4-BE49-F238E27FC236}">
              <a16:creationId xmlns="" xmlns:a16="http://schemas.microsoft.com/office/drawing/2014/main" id="{00000000-0008-0000-0C00-0000188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8481" b="20558"/>
        <a:stretch>
          <a:fillRect/>
        </a:stretch>
      </xdr:blipFill>
      <xdr:spPr bwMode="auto">
        <a:xfrm>
          <a:off x="3352800" y="50679350"/>
          <a:ext cx="1054100" cy="615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12700</xdr:colOff>
      <xdr:row>423</xdr:row>
      <xdr:rowOff>69850</xdr:rowOff>
    </xdr:from>
    <xdr:to>
      <xdr:col>6</xdr:col>
      <xdr:colOff>384175</xdr:colOff>
      <xdr:row>424</xdr:row>
      <xdr:rowOff>514350</xdr:rowOff>
    </xdr:to>
    <xdr:pic>
      <xdr:nvPicPr>
        <xdr:cNvPr id="4161561" name="Рисунок 51" descr="http://www.magbober.ru/images/product_images/popup_images/99744.jpg">
          <a:extLst>
            <a:ext uri="{FF2B5EF4-FFF2-40B4-BE49-F238E27FC236}">
              <a16:creationId xmlns="" xmlns:a16="http://schemas.microsoft.com/office/drawing/2014/main" id="{00000000-0008-0000-0C00-0000198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8481" b="20558"/>
        <a:stretch>
          <a:fillRect/>
        </a:stretch>
      </xdr:blipFill>
      <xdr:spPr bwMode="auto">
        <a:xfrm>
          <a:off x="3352800" y="54317900"/>
          <a:ext cx="1054100" cy="615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647700</xdr:colOff>
      <xdr:row>460</xdr:row>
      <xdr:rowOff>57150</xdr:rowOff>
    </xdr:from>
    <xdr:to>
      <xdr:col>6</xdr:col>
      <xdr:colOff>403225</xdr:colOff>
      <xdr:row>461</xdr:row>
      <xdr:rowOff>463550</xdr:rowOff>
    </xdr:to>
    <xdr:pic>
      <xdr:nvPicPr>
        <xdr:cNvPr id="4161562" name="Рисунок 52" descr="http://www.ferum.org/sites/ferum.org/files/images/krepeg/productions/img94-1.jpg">
          <a:extLst>
            <a:ext uri="{FF2B5EF4-FFF2-40B4-BE49-F238E27FC236}">
              <a16:creationId xmlns="" xmlns:a16="http://schemas.microsoft.com/office/drawing/2014/main" id="{00000000-0008-0000-0C00-00001A8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961" t="5611" r="5174" b="3899"/>
        <a:stretch>
          <a:fillRect/>
        </a:stretch>
      </xdr:blipFill>
      <xdr:spPr bwMode="auto">
        <a:xfrm>
          <a:off x="3289300" y="58096150"/>
          <a:ext cx="1136650" cy="577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679450</xdr:colOff>
      <xdr:row>479</xdr:row>
      <xdr:rowOff>95250</xdr:rowOff>
    </xdr:from>
    <xdr:to>
      <xdr:col>6</xdr:col>
      <xdr:colOff>447675</xdr:colOff>
      <xdr:row>479</xdr:row>
      <xdr:rowOff>663575</xdr:rowOff>
    </xdr:to>
    <xdr:pic>
      <xdr:nvPicPr>
        <xdr:cNvPr id="4161563" name="Рисунок 53" descr="http://www.ferum.org/sites/ferum.org/files/images/krepeg/productions/img94-1.jpg">
          <a:extLst>
            <a:ext uri="{FF2B5EF4-FFF2-40B4-BE49-F238E27FC236}">
              <a16:creationId xmlns="" xmlns:a16="http://schemas.microsoft.com/office/drawing/2014/main" id="{00000000-0008-0000-0C00-00001B8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961" t="5611" r="5174" b="3899"/>
        <a:stretch>
          <a:fillRect/>
        </a:stretch>
      </xdr:blipFill>
      <xdr:spPr bwMode="auto">
        <a:xfrm>
          <a:off x="3321050" y="61868050"/>
          <a:ext cx="1149350" cy="577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673100</xdr:colOff>
      <xdr:row>514</xdr:row>
      <xdr:rowOff>215900</xdr:rowOff>
    </xdr:from>
    <xdr:to>
      <xdr:col>6</xdr:col>
      <xdr:colOff>612775</xdr:colOff>
      <xdr:row>518</xdr:row>
      <xdr:rowOff>133350</xdr:rowOff>
    </xdr:to>
    <xdr:pic>
      <xdr:nvPicPr>
        <xdr:cNvPr id="4161564" name="Рисунок 56" descr="http://im1-tub-ru.yandex.net/i?id=167093524-60-72&amp;n=21">
          <a:extLst>
            <a:ext uri="{FF2B5EF4-FFF2-40B4-BE49-F238E27FC236}">
              <a16:creationId xmlns="" xmlns:a16="http://schemas.microsoft.com/office/drawing/2014/main" id="{00000000-0008-0000-0C00-00001C8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83" t="16846" r="9427" b="20161"/>
        <a:stretch>
          <a:fillRect/>
        </a:stretch>
      </xdr:blipFill>
      <xdr:spPr bwMode="auto">
        <a:xfrm>
          <a:off x="3314700" y="65405000"/>
          <a:ext cx="1320800" cy="641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647700</xdr:colOff>
      <xdr:row>537</xdr:row>
      <xdr:rowOff>50800</xdr:rowOff>
    </xdr:from>
    <xdr:to>
      <xdr:col>6</xdr:col>
      <xdr:colOff>587375</xdr:colOff>
      <xdr:row>540</xdr:row>
      <xdr:rowOff>190500</xdr:rowOff>
    </xdr:to>
    <xdr:pic>
      <xdr:nvPicPr>
        <xdr:cNvPr id="4161565" name="Рисунок 57" descr="http://im1-tub-ru.yandex.net/i?id=167093524-60-72&amp;n=21">
          <a:extLst>
            <a:ext uri="{FF2B5EF4-FFF2-40B4-BE49-F238E27FC236}">
              <a16:creationId xmlns="" xmlns:a16="http://schemas.microsoft.com/office/drawing/2014/main" id="{00000000-0008-0000-0C00-00001D8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83" t="16846" r="9427" b="20161"/>
        <a:stretch>
          <a:fillRect/>
        </a:stretch>
      </xdr:blipFill>
      <xdr:spPr bwMode="auto">
        <a:xfrm>
          <a:off x="3289300" y="69678550"/>
          <a:ext cx="1320800" cy="635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730250</xdr:colOff>
      <xdr:row>578</xdr:row>
      <xdr:rowOff>0</xdr:rowOff>
    </xdr:from>
    <xdr:to>
      <xdr:col>6</xdr:col>
      <xdr:colOff>625475</xdr:colOff>
      <xdr:row>578</xdr:row>
      <xdr:rowOff>612775</xdr:rowOff>
    </xdr:to>
    <xdr:pic>
      <xdr:nvPicPr>
        <xdr:cNvPr id="4161566" name="Рисунок 58" descr="http://www.alfask.ru/UserFiles/Image/takelazh/karabin_pozharnyj_fiksatorom_500.jpg">
          <a:extLst>
            <a:ext uri="{FF2B5EF4-FFF2-40B4-BE49-F238E27FC236}">
              <a16:creationId xmlns="" xmlns:a16="http://schemas.microsoft.com/office/drawing/2014/main" id="{00000000-0008-0000-0C00-00001E8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52800" y="73564750"/>
          <a:ext cx="1295400" cy="622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660400</xdr:colOff>
      <xdr:row>597</xdr:row>
      <xdr:rowOff>76200</xdr:rowOff>
    </xdr:from>
    <xdr:to>
      <xdr:col>6</xdr:col>
      <xdr:colOff>574675</xdr:colOff>
      <xdr:row>598</xdr:row>
      <xdr:rowOff>520700</xdr:rowOff>
    </xdr:to>
    <xdr:pic>
      <xdr:nvPicPr>
        <xdr:cNvPr id="4161567" name="Рисунок 59" descr="http://www.alfask.ru/UserFiles/Image/takelazh/karabin_pozharnyj_fiksatorom_500.jpg">
          <a:extLst>
            <a:ext uri="{FF2B5EF4-FFF2-40B4-BE49-F238E27FC236}">
              <a16:creationId xmlns="" xmlns:a16="http://schemas.microsoft.com/office/drawing/2014/main" id="{00000000-0008-0000-0C00-00001F8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2000" y="77393800"/>
          <a:ext cx="1295400" cy="615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120650</xdr:colOff>
      <xdr:row>353</xdr:row>
      <xdr:rowOff>215900</xdr:rowOff>
    </xdr:from>
    <xdr:to>
      <xdr:col>6</xdr:col>
      <xdr:colOff>174625</xdr:colOff>
      <xdr:row>357</xdr:row>
      <xdr:rowOff>130175</xdr:rowOff>
    </xdr:to>
    <xdr:pic>
      <xdr:nvPicPr>
        <xdr:cNvPr id="4161568" name="Рисунок 49" descr="http://im0-tub-ru.yandex.net/i?id=84877651-14-72&amp;n=21">
          <a:extLst>
            <a:ext uri="{FF2B5EF4-FFF2-40B4-BE49-F238E27FC236}">
              <a16:creationId xmlns="" xmlns:a16="http://schemas.microsoft.com/office/drawing/2014/main" id="{00000000-0008-0000-0C00-0000208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52800" y="43751500"/>
          <a:ext cx="844550" cy="654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31750</xdr:colOff>
      <xdr:row>688</xdr:row>
      <xdr:rowOff>19050</xdr:rowOff>
    </xdr:from>
    <xdr:to>
      <xdr:col>7</xdr:col>
      <xdr:colOff>422275</xdr:colOff>
      <xdr:row>690</xdr:row>
      <xdr:rowOff>276225</xdr:rowOff>
    </xdr:to>
    <xdr:pic>
      <xdr:nvPicPr>
        <xdr:cNvPr id="4161569" name="Рисунок 39" descr="http://www.interfix.ru/data/catalog/cep_stalnaya_korotkozvennaya_J_big.jpg">
          <a:extLst>
            <a:ext uri="{FF2B5EF4-FFF2-40B4-BE49-F238E27FC236}">
              <a16:creationId xmlns="" xmlns:a16="http://schemas.microsoft.com/office/drawing/2014/main" id="{00000000-0008-0000-0C00-0000218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6488" r="-656" b="33537"/>
        <a:stretch>
          <a:fillRect/>
        </a:stretch>
      </xdr:blipFill>
      <xdr:spPr bwMode="auto">
        <a:xfrm>
          <a:off x="2673350" y="89674700"/>
          <a:ext cx="2692400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203200</xdr:colOff>
      <xdr:row>687</xdr:row>
      <xdr:rowOff>57150</xdr:rowOff>
    </xdr:from>
    <xdr:to>
      <xdr:col>1</xdr:col>
      <xdr:colOff>400050</xdr:colOff>
      <xdr:row>690</xdr:row>
      <xdr:rowOff>254000</xdr:rowOff>
    </xdr:to>
    <xdr:pic>
      <xdr:nvPicPr>
        <xdr:cNvPr id="4161570" name="Рисунок 40" descr="http://im4-tub-ru.yandex.net/i?id=85645104-63-72&amp;n=21">
          <a:extLst>
            <a:ext uri="{FF2B5EF4-FFF2-40B4-BE49-F238E27FC236}">
              <a16:creationId xmlns="" xmlns:a16="http://schemas.microsoft.com/office/drawing/2014/main" id="{00000000-0008-0000-0C00-0000228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200" y="89484200"/>
          <a:ext cx="1047750" cy="768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149225</xdr:colOff>
      <xdr:row>707</xdr:row>
      <xdr:rowOff>82550</xdr:rowOff>
    </xdr:from>
    <xdr:to>
      <xdr:col>8</xdr:col>
      <xdr:colOff>412750</xdr:colOff>
      <xdr:row>710</xdr:row>
      <xdr:rowOff>190500</xdr:rowOff>
    </xdr:to>
    <xdr:pic>
      <xdr:nvPicPr>
        <xdr:cNvPr id="4161571" name="Рисунок 41" descr="http://www.marshmetiz.ru/folders/2/2_10/image001.gif">
          <a:extLst>
            <a:ext uri="{FF2B5EF4-FFF2-40B4-BE49-F238E27FC236}">
              <a16:creationId xmlns="" xmlns:a16="http://schemas.microsoft.com/office/drawing/2014/main" id="{00000000-0008-0000-0C00-0000238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3825" y="151463375"/>
          <a:ext cx="3330575" cy="593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107950</xdr:colOff>
      <xdr:row>706</xdr:row>
      <xdr:rowOff>76200</xdr:rowOff>
    </xdr:from>
    <xdr:to>
      <xdr:col>1</xdr:col>
      <xdr:colOff>311150</xdr:colOff>
      <xdr:row>710</xdr:row>
      <xdr:rowOff>120650</xdr:rowOff>
    </xdr:to>
    <xdr:pic>
      <xdr:nvPicPr>
        <xdr:cNvPr id="4161572" name="Рисунок 42" descr="http://im4-tub-ru.yandex.net/i?id=85645104-63-72&amp;n=21">
          <a:extLst>
            <a:ext uri="{FF2B5EF4-FFF2-40B4-BE49-F238E27FC236}">
              <a16:creationId xmlns="" xmlns:a16="http://schemas.microsoft.com/office/drawing/2014/main" id="{00000000-0008-0000-0C00-0000248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950" y="93364050"/>
          <a:ext cx="1054100" cy="768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590550</xdr:colOff>
      <xdr:row>726</xdr:row>
      <xdr:rowOff>12700</xdr:rowOff>
    </xdr:from>
    <xdr:to>
      <xdr:col>8</xdr:col>
      <xdr:colOff>473075</xdr:colOff>
      <xdr:row>728</xdr:row>
      <xdr:rowOff>139700</xdr:rowOff>
    </xdr:to>
    <xdr:pic>
      <xdr:nvPicPr>
        <xdr:cNvPr id="4161573" name="Рисунок 43" descr="http://www.krepmarket.ru/upload/iblock/ed8/krep_006.gif">
          <a:extLst>
            <a:ext uri="{FF2B5EF4-FFF2-40B4-BE49-F238E27FC236}">
              <a16:creationId xmlns="" xmlns:a16="http://schemas.microsoft.com/office/drawing/2014/main" id="{00000000-0008-0000-0C00-0000258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5550" r="64" b="39885"/>
        <a:stretch>
          <a:fillRect/>
        </a:stretch>
      </xdr:blipFill>
      <xdr:spPr bwMode="auto">
        <a:xfrm>
          <a:off x="1441450" y="97561400"/>
          <a:ext cx="487680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101600</xdr:colOff>
      <xdr:row>725</xdr:row>
      <xdr:rowOff>44450</xdr:rowOff>
    </xdr:from>
    <xdr:to>
      <xdr:col>1</xdr:col>
      <xdr:colOff>107950</xdr:colOff>
      <xdr:row>728</xdr:row>
      <xdr:rowOff>114300</xdr:rowOff>
    </xdr:to>
    <xdr:pic>
      <xdr:nvPicPr>
        <xdr:cNvPr id="4161574" name="Рисунок 44" descr="http://im4-tub-ru.yandex.net/i?id=85645104-63-72&amp;n=21">
          <a:extLst>
            <a:ext uri="{FF2B5EF4-FFF2-40B4-BE49-F238E27FC236}">
              <a16:creationId xmlns="" xmlns:a16="http://schemas.microsoft.com/office/drawing/2014/main" id="{00000000-0008-0000-0C00-0000268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97364550"/>
          <a:ext cx="857250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50800</xdr:colOff>
      <xdr:row>779</xdr:row>
      <xdr:rowOff>12700</xdr:rowOff>
    </xdr:from>
    <xdr:to>
      <xdr:col>6</xdr:col>
      <xdr:colOff>155575</xdr:colOff>
      <xdr:row>781</xdr:row>
      <xdr:rowOff>0</xdr:rowOff>
    </xdr:to>
    <xdr:pic>
      <xdr:nvPicPr>
        <xdr:cNvPr id="4161575" name="Рисунок 45" descr="http://www.fisher.spb.ru/forums/file.php?a=preview&amp;fid=61889">
          <a:extLst>
            <a:ext uri="{FF2B5EF4-FFF2-40B4-BE49-F238E27FC236}">
              <a16:creationId xmlns="" xmlns:a16="http://schemas.microsoft.com/office/drawing/2014/main" id="{00000000-0008-0000-0C00-0000278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017" t="7513" r="5930" b="8009"/>
        <a:stretch>
          <a:fillRect/>
        </a:stretch>
      </xdr:blipFill>
      <xdr:spPr bwMode="auto">
        <a:xfrm>
          <a:off x="3352800" y="105886250"/>
          <a:ext cx="82550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31750</xdr:colOff>
      <xdr:row>796</xdr:row>
      <xdr:rowOff>76200</xdr:rowOff>
    </xdr:from>
    <xdr:to>
      <xdr:col>6</xdr:col>
      <xdr:colOff>155575</xdr:colOff>
      <xdr:row>797</xdr:row>
      <xdr:rowOff>454025</xdr:rowOff>
    </xdr:to>
    <xdr:pic>
      <xdr:nvPicPr>
        <xdr:cNvPr id="4161576" name="Рисунок 46" descr="http://www.fisher.spb.ru/forums/file.php?a=preview&amp;fid=61889">
          <a:extLst>
            <a:ext uri="{FF2B5EF4-FFF2-40B4-BE49-F238E27FC236}">
              <a16:creationId xmlns="" xmlns:a16="http://schemas.microsoft.com/office/drawing/2014/main" id="{00000000-0008-0000-0C00-0000288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017" t="7513" r="5930" b="8009"/>
        <a:stretch>
          <a:fillRect/>
        </a:stretch>
      </xdr:blipFill>
      <xdr:spPr bwMode="auto">
        <a:xfrm>
          <a:off x="3352800" y="109372400"/>
          <a:ext cx="82550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723900</xdr:colOff>
      <xdr:row>1006</xdr:row>
      <xdr:rowOff>184150</xdr:rowOff>
    </xdr:from>
    <xdr:to>
      <xdr:col>6</xdr:col>
      <xdr:colOff>485775</xdr:colOff>
      <xdr:row>1008</xdr:row>
      <xdr:rowOff>419100</xdr:rowOff>
    </xdr:to>
    <xdr:pic>
      <xdr:nvPicPr>
        <xdr:cNvPr id="4161577" name="Picture 28756">
          <a:extLst>
            <a:ext uri="{FF2B5EF4-FFF2-40B4-BE49-F238E27FC236}">
              <a16:creationId xmlns="" xmlns:a16="http://schemas.microsoft.com/office/drawing/2014/main" id="{00000000-0008-0000-0C00-0000298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57" t="7642" r="2951" b="7924"/>
        <a:stretch>
          <a:fillRect/>
        </a:stretch>
      </xdr:blipFill>
      <xdr:spPr bwMode="auto">
        <a:xfrm>
          <a:off x="3352800" y="134835900"/>
          <a:ext cx="1155700" cy="603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412750</xdr:colOff>
      <xdr:row>892</xdr:row>
      <xdr:rowOff>57150</xdr:rowOff>
    </xdr:from>
    <xdr:to>
      <xdr:col>6</xdr:col>
      <xdr:colOff>333375</xdr:colOff>
      <xdr:row>895</xdr:row>
      <xdr:rowOff>73025</xdr:rowOff>
    </xdr:to>
    <xdr:pic>
      <xdr:nvPicPr>
        <xdr:cNvPr id="4161578" name="Picture 140" descr="picnArys9">
          <a:extLst>
            <a:ext uri="{FF2B5EF4-FFF2-40B4-BE49-F238E27FC236}">
              <a16:creationId xmlns="" xmlns:a16="http://schemas.microsoft.com/office/drawing/2014/main" id="{00000000-0008-0000-0C00-00002A8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54350" y="123336050"/>
          <a:ext cx="1301750" cy="527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533400</xdr:colOff>
      <xdr:row>968</xdr:row>
      <xdr:rowOff>38100</xdr:rowOff>
    </xdr:from>
    <xdr:to>
      <xdr:col>6</xdr:col>
      <xdr:colOff>98425</xdr:colOff>
      <xdr:row>968</xdr:row>
      <xdr:rowOff>612775</xdr:rowOff>
    </xdr:to>
    <xdr:pic>
      <xdr:nvPicPr>
        <xdr:cNvPr id="4161579" name="Picture 141" descr="piccpkZrh">
          <a:extLst>
            <a:ext uri="{FF2B5EF4-FFF2-40B4-BE49-F238E27FC236}">
              <a16:creationId xmlns="" xmlns:a16="http://schemas.microsoft.com/office/drawing/2014/main" id="{00000000-0008-0000-0C00-00002B8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5000" y="129755900"/>
          <a:ext cx="914400" cy="577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266700</xdr:colOff>
      <xdr:row>1044</xdr:row>
      <xdr:rowOff>50800</xdr:rowOff>
    </xdr:from>
    <xdr:to>
      <xdr:col>6</xdr:col>
      <xdr:colOff>288925</xdr:colOff>
      <xdr:row>1045</xdr:row>
      <xdr:rowOff>444500</xdr:rowOff>
    </xdr:to>
    <xdr:pic>
      <xdr:nvPicPr>
        <xdr:cNvPr id="4161580" name="Picture 142" descr="picP7ef7B">
          <a:extLst>
            <a:ext uri="{FF2B5EF4-FFF2-40B4-BE49-F238E27FC236}">
              <a16:creationId xmlns="" xmlns:a16="http://schemas.microsoft.com/office/drawing/2014/main" id="{00000000-0008-0000-0C00-00002C8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52800" y="140246100"/>
          <a:ext cx="958850" cy="565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228600</xdr:colOff>
      <xdr:row>1085</xdr:row>
      <xdr:rowOff>69850</xdr:rowOff>
    </xdr:from>
    <xdr:to>
      <xdr:col>6</xdr:col>
      <xdr:colOff>295275</xdr:colOff>
      <xdr:row>1088</xdr:row>
      <xdr:rowOff>139700</xdr:rowOff>
    </xdr:to>
    <xdr:pic>
      <xdr:nvPicPr>
        <xdr:cNvPr id="4161581" name="Picture 39439">
          <a:extLst>
            <a:ext uri="{FF2B5EF4-FFF2-40B4-BE49-F238E27FC236}">
              <a16:creationId xmlns="" xmlns:a16="http://schemas.microsoft.com/office/drawing/2014/main" id="{00000000-0008-0000-0C00-00002D8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143" t="19530" r="-2" b="19092"/>
        <a:stretch>
          <a:fillRect/>
        </a:stretch>
      </xdr:blipFill>
      <xdr:spPr bwMode="auto">
        <a:xfrm>
          <a:off x="3352800" y="145065750"/>
          <a:ext cx="965200" cy="565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247650</xdr:colOff>
      <xdr:row>1111</xdr:row>
      <xdr:rowOff>95250</xdr:rowOff>
    </xdr:from>
    <xdr:to>
      <xdr:col>6</xdr:col>
      <xdr:colOff>288925</xdr:colOff>
      <xdr:row>1114</xdr:row>
      <xdr:rowOff>171450</xdr:rowOff>
    </xdr:to>
    <xdr:pic>
      <xdr:nvPicPr>
        <xdr:cNvPr id="4161582" name="Picture 39439">
          <a:extLst>
            <a:ext uri="{FF2B5EF4-FFF2-40B4-BE49-F238E27FC236}">
              <a16:creationId xmlns="" xmlns:a16="http://schemas.microsoft.com/office/drawing/2014/main" id="{00000000-0008-0000-0C00-00002E8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143" t="19530" r="-2" b="19092"/>
        <a:stretch>
          <a:fillRect/>
        </a:stretch>
      </xdr:blipFill>
      <xdr:spPr bwMode="auto">
        <a:xfrm>
          <a:off x="3352800" y="149955250"/>
          <a:ext cx="9588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41275</xdr:colOff>
      <xdr:row>294</xdr:row>
      <xdr:rowOff>25187</xdr:rowOff>
    </xdr:from>
    <xdr:to>
      <xdr:col>6</xdr:col>
      <xdr:colOff>631825</xdr:colOff>
      <xdr:row>296</xdr:row>
      <xdr:rowOff>38100</xdr:rowOff>
    </xdr:to>
    <xdr:pic>
      <xdr:nvPicPr>
        <xdr:cNvPr id="4161583" name="Рисунок 2">
          <a:extLst>
            <a:ext uri="{FF2B5EF4-FFF2-40B4-BE49-F238E27FC236}">
              <a16:creationId xmlns="" xmlns:a16="http://schemas.microsoft.com/office/drawing/2014/main" id="{00000000-0008-0000-0C00-00002F803F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2150" y="61404287"/>
          <a:ext cx="1292225" cy="9749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390525</xdr:colOff>
      <xdr:row>311</xdr:row>
      <xdr:rowOff>22225</xdr:rowOff>
    </xdr:from>
    <xdr:to>
      <xdr:col>2</xdr:col>
      <xdr:colOff>415461</xdr:colOff>
      <xdr:row>315</xdr:row>
      <xdr:rowOff>27850</xdr:rowOff>
    </xdr:to>
    <xdr:pic>
      <xdr:nvPicPr>
        <xdr:cNvPr id="4161584" name="Рисунок 3">
          <a:extLst>
            <a:ext uri="{FF2B5EF4-FFF2-40B4-BE49-F238E27FC236}">
              <a16:creationId xmlns="" xmlns:a16="http://schemas.microsoft.com/office/drawing/2014/main" id="{00000000-0008-0000-0C00-000030803F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0150" y="68287900"/>
          <a:ext cx="967911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4</xdr:col>
      <xdr:colOff>152400</xdr:colOff>
      <xdr:row>46</xdr:row>
      <xdr:rowOff>12700</xdr:rowOff>
    </xdr:from>
    <xdr:ext cx="765175" cy="612775"/>
    <xdr:pic>
      <xdr:nvPicPr>
        <xdr:cNvPr id="50" name="Рисунок 42" descr="http://lusmet.ru/published/publicdata/LUSMETRU/attachments/SC/products_pictures/DIN741.jpg">
          <a:extLst>
            <a:ext uri="{FF2B5EF4-FFF2-40B4-BE49-F238E27FC236}">
              <a16:creationId xmlns="" xmlns:a16="http://schemas.microsoft.com/office/drawing/2014/main" id="{00000000-0008-0000-0C00-00003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691" t="30792" r="19038" b="30150"/>
        <a:stretch>
          <a:fillRect/>
        </a:stretch>
      </xdr:blipFill>
      <xdr:spPr bwMode="auto">
        <a:xfrm>
          <a:off x="3190875" y="1184275"/>
          <a:ext cx="765175" cy="612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641350</xdr:colOff>
      <xdr:row>114</xdr:row>
      <xdr:rowOff>31750</xdr:rowOff>
    </xdr:from>
    <xdr:ext cx="1352550" cy="558800"/>
    <xdr:pic>
      <xdr:nvPicPr>
        <xdr:cNvPr id="51" name="Рисунок 44" descr="http://im4-tub-ru.yandex.net/i?id=158492655-25-72&amp;n=21">
          <a:extLst>
            <a:ext uri="{FF2B5EF4-FFF2-40B4-BE49-F238E27FC236}">
              <a16:creationId xmlns="" xmlns:a16="http://schemas.microsoft.com/office/drawing/2014/main" id="{00000000-0008-0000-0C00-00003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081" t="25130" r="8659" b="29515"/>
        <a:stretch>
          <a:fillRect/>
        </a:stretch>
      </xdr:blipFill>
      <xdr:spPr bwMode="auto">
        <a:xfrm>
          <a:off x="3155950" y="15271750"/>
          <a:ext cx="1352550" cy="558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279400</xdr:colOff>
      <xdr:row>174</xdr:row>
      <xdr:rowOff>38100</xdr:rowOff>
    </xdr:from>
    <xdr:ext cx="584200" cy="571500"/>
    <xdr:pic>
      <xdr:nvPicPr>
        <xdr:cNvPr id="52" name="Picture 28755">
          <a:extLst>
            <a:ext uri="{FF2B5EF4-FFF2-40B4-BE49-F238E27FC236}">
              <a16:creationId xmlns="" xmlns:a16="http://schemas.microsoft.com/office/drawing/2014/main" id="{00000000-0008-0000-0C00-00003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70275" y="25146000"/>
          <a:ext cx="5842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349250</xdr:colOff>
      <xdr:row>229</xdr:row>
      <xdr:rowOff>19050</xdr:rowOff>
    </xdr:from>
    <xdr:ext cx="2270125" cy="403225"/>
    <xdr:pic>
      <xdr:nvPicPr>
        <xdr:cNvPr id="53" name="Рисунок 46" descr="http://im6-tub-ru.yandex.net/i?id=149455795-47-72&amp;n=21">
          <a:extLst>
            <a:ext uri="{FF2B5EF4-FFF2-40B4-BE49-F238E27FC236}">
              <a16:creationId xmlns="" xmlns:a16="http://schemas.microsoft.com/office/drawing/2014/main" id="{00000000-0008-0000-0C00-00003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2" t="52931" r="740" b="24394"/>
        <a:stretch>
          <a:fillRect/>
        </a:stretch>
      </xdr:blipFill>
      <xdr:spPr bwMode="auto">
        <a:xfrm>
          <a:off x="2863850" y="39681150"/>
          <a:ext cx="2270125" cy="403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333375</xdr:colOff>
      <xdr:row>276</xdr:row>
      <xdr:rowOff>479425</xdr:rowOff>
    </xdr:from>
    <xdr:ext cx="2352675" cy="501650"/>
    <xdr:pic>
      <xdr:nvPicPr>
        <xdr:cNvPr id="54" name="Picture 125" descr="3-8">
          <a:extLst>
            <a:ext uri="{FF2B5EF4-FFF2-40B4-BE49-F238E27FC236}">
              <a16:creationId xmlns="" xmlns:a16="http://schemas.microsoft.com/office/drawing/2014/main" id="{00000000-0008-0000-0C00-00003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47975" y="59248675"/>
          <a:ext cx="2352675" cy="5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41275</xdr:colOff>
      <xdr:row>322</xdr:row>
      <xdr:rowOff>539537</xdr:rowOff>
    </xdr:from>
    <xdr:ext cx="954319" cy="720000"/>
    <xdr:pic>
      <xdr:nvPicPr>
        <xdr:cNvPr id="55" name="Рисунок 2">
          <a:extLst>
            <a:ext uri="{FF2B5EF4-FFF2-40B4-BE49-F238E27FC236}">
              <a16:creationId xmlns="" xmlns:a16="http://schemas.microsoft.com/office/drawing/2014/main" id="{00000000-0008-0000-0C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2150" y="70243487"/>
          <a:ext cx="954319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120650</xdr:colOff>
      <xdr:row>385</xdr:row>
      <xdr:rowOff>215900</xdr:rowOff>
    </xdr:from>
    <xdr:ext cx="815975" cy="647700"/>
    <xdr:pic>
      <xdr:nvPicPr>
        <xdr:cNvPr id="56" name="Рисунок 49" descr="http://im0-tub-ru.yandex.net/i?id=84877651-14-72&amp;n=21">
          <a:extLst>
            <a:ext uri="{FF2B5EF4-FFF2-40B4-BE49-F238E27FC236}">
              <a16:creationId xmlns="" xmlns:a16="http://schemas.microsoft.com/office/drawing/2014/main" id="{00000000-0008-0000-0C00-00003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11525" y="72482075"/>
          <a:ext cx="815975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0</xdr:colOff>
      <xdr:row>441</xdr:row>
      <xdr:rowOff>19050</xdr:rowOff>
    </xdr:from>
    <xdr:ext cx="1025525" cy="606425"/>
    <xdr:pic>
      <xdr:nvPicPr>
        <xdr:cNvPr id="57" name="Рисунок 50" descr="http://www.magbober.ru/images/product_images/popup_images/99744.jpg">
          <a:extLst>
            <a:ext uri="{FF2B5EF4-FFF2-40B4-BE49-F238E27FC236}">
              <a16:creationId xmlns="" xmlns:a16="http://schemas.microsoft.com/office/drawing/2014/main" id="{00000000-0008-0000-0C00-00003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8481" b="20558"/>
        <a:stretch>
          <a:fillRect/>
        </a:stretch>
      </xdr:blipFill>
      <xdr:spPr bwMode="auto">
        <a:xfrm>
          <a:off x="3190875" y="84401025"/>
          <a:ext cx="1025525" cy="606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647700</xdr:colOff>
      <xdr:row>497</xdr:row>
      <xdr:rowOff>57150</xdr:rowOff>
    </xdr:from>
    <xdr:ext cx="1073150" cy="568325"/>
    <xdr:pic>
      <xdr:nvPicPr>
        <xdr:cNvPr id="58" name="Рисунок 52" descr="http://www.ferum.org/sites/ferum.org/files/images/krepeg/productions/img94-1.jpg">
          <a:extLst>
            <a:ext uri="{FF2B5EF4-FFF2-40B4-BE49-F238E27FC236}">
              <a16:creationId xmlns="" xmlns:a16="http://schemas.microsoft.com/office/drawing/2014/main" id="{00000000-0008-0000-0C00-00003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961" t="5611" r="5174" b="3899"/>
        <a:stretch>
          <a:fillRect/>
        </a:stretch>
      </xdr:blipFill>
      <xdr:spPr bwMode="auto">
        <a:xfrm>
          <a:off x="3162300" y="96431100"/>
          <a:ext cx="1073150" cy="568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673100</xdr:colOff>
      <xdr:row>554</xdr:row>
      <xdr:rowOff>215900</xdr:rowOff>
    </xdr:from>
    <xdr:ext cx="1257300" cy="631825"/>
    <xdr:pic>
      <xdr:nvPicPr>
        <xdr:cNvPr id="59" name="Рисунок 56" descr="http://im1-tub-ru.yandex.net/i?id=167093524-60-72&amp;n=21">
          <a:extLst>
            <a:ext uri="{FF2B5EF4-FFF2-40B4-BE49-F238E27FC236}">
              <a16:creationId xmlns="" xmlns:a16="http://schemas.microsoft.com/office/drawing/2014/main" id="{00000000-0008-0000-0C00-00003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83" t="16846" r="9427" b="20161"/>
        <a:stretch>
          <a:fillRect/>
        </a:stretch>
      </xdr:blipFill>
      <xdr:spPr bwMode="auto">
        <a:xfrm>
          <a:off x="3187700" y="108077000"/>
          <a:ext cx="1257300" cy="631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730250</xdr:colOff>
      <xdr:row>614</xdr:row>
      <xdr:rowOff>0</xdr:rowOff>
    </xdr:from>
    <xdr:ext cx="1270000" cy="612775"/>
    <xdr:pic>
      <xdr:nvPicPr>
        <xdr:cNvPr id="60" name="Рисунок 58" descr="http://www.alfask.ru/UserFiles/Image/takelazh/karabin_pozharnyj_fiksatorom_500.jpg">
          <a:extLst>
            <a:ext uri="{FF2B5EF4-FFF2-40B4-BE49-F238E27FC236}">
              <a16:creationId xmlns="" xmlns:a16="http://schemas.microsoft.com/office/drawing/2014/main" id="{00000000-0008-0000-0C00-00003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87700" y="121615200"/>
          <a:ext cx="1270000" cy="612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107950</xdr:colOff>
      <xdr:row>764</xdr:row>
      <xdr:rowOff>57150</xdr:rowOff>
    </xdr:from>
    <xdr:ext cx="815975" cy="565150"/>
    <xdr:pic>
      <xdr:nvPicPr>
        <xdr:cNvPr id="61" name="Picture 137" descr="picrjtOfY">
          <a:extLst>
            <a:ext uri="{FF2B5EF4-FFF2-40B4-BE49-F238E27FC236}">
              <a16:creationId xmlns="" xmlns:a16="http://schemas.microsoft.com/office/drawing/2014/main" id="{00000000-0008-0000-0C00-00003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8825" y="153114375"/>
          <a:ext cx="815975" cy="565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50800</xdr:colOff>
      <xdr:row>811</xdr:row>
      <xdr:rowOff>12700</xdr:rowOff>
    </xdr:from>
    <xdr:ext cx="796925" cy="577850"/>
    <xdr:pic>
      <xdr:nvPicPr>
        <xdr:cNvPr id="62" name="Рисунок 45" descr="http://www.fisher.spb.ru/forums/file.php?a=preview&amp;fid=61889">
          <a:extLst>
            <a:ext uri="{FF2B5EF4-FFF2-40B4-BE49-F238E27FC236}">
              <a16:creationId xmlns="" xmlns:a16="http://schemas.microsoft.com/office/drawing/2014/main" id="{00000000-0008-0000-0C00-00003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017" t="7513" r="5930" b="8009"/>
        <a:stretch>
          <a:fillRect/>
        </a:stretch>
      </xdr:blipFill>
      <xdr:spPr bwMode="auto">
        <a:xfrm>
          <a:off x="3241675" y="162718750"/>
          <a:ext cx="796925" cy="577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209550</xdr:colOff>
      <xdr:row>859</xdr:row>
      <xdr:rowOff>38100</xdr:rowOff>
    </xdr:from>
    <xdr:ext cx="635000" cy="549275"/>
    <xdr:pic>
      <xdr:nvPicPr>
        <xdr:cNvPr id="63" name="Picture 139" descr="pic2hNnqc">
          <a:extLst>
            <a:ext uri="{FF2B5EF4-FFF2-40B4-BE49-F238E27FC236}">
              <a16:creationId xmlns="" xmlns:a16="http://schemas.microsoft.com/office/drawing/2014/main" id="{00000000-0008-0000-0C00-00003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425" y="173726475"/>
          <a:ext cx="635000" cy="549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412750</xdr:colOff>
      <xdr:row>907</xdr:row>
      <xdr:rowOff>57150</xdr:rowOff>
    </xdr:from>
    <xdr:ext cx="1238250" cy="533400"/>
    <xdr:pic>
      <xdr:nvPicPr>
        <xdr:cNvPr id="64" name="Picture 140" descr="picnArys9">
          <a:extLst>
            <a:ext uri="{FF2B5EF4-FFF2-40B4-BE49-F238E27FC236}">
              <a16:creationId xmlns="" xmlns:a16="http://schemas.microsoft.com/office/drawing/2014/main" id="{00000000-0008-0000-0C00-00004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7350" y="184985025"/>
          <a:ext cx="123825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533400</xdr:colOff>
      <xdr:row>982</xdr:row>
      <xdr:rowOff>38100</xdr:rowOff>
    </xdr:from>
    <xdr:ext cx="850900" cy="571500"/>
    <xdr:pic>
      <xdr:nvPicPr>
        <xdr:cNvPr id="65" name="Picture 141" descr="piccpkZrh">
          <a:extLst>
            <a:ext uri="{FF2B5EF4-FFF2-40B4-BE49-F238E27FC236}">
              <a16:creationId xmlns="" xmlns:a16="http://schemas.microsoft.com/office/drawing/2014/main" id="{00000000-0008-0000-0C00-00004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0" y="195719700"/>
          <a:ext cx="8509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69850</xdr:colOff>
      <xdr:row>1018</xdr:row>
      <xdr:rowOff>31750</xdr:rowOff>
    </xdr:from>
    <xdr:ext cx="1127125" cy="593725"/>
    <xdr:pic>
      <xdr:nvPicPr>
        <xdr:cNvPr id="66" name="Picture 28756">
          <a:extLst>
            <a:ext uri="{FF2B5EF4-FFF2-40B4-BE49-F238E27FC236}">
              <a16:creationId xmlns="" xmlns:a16="http://schemas.microsoft.com/office/drawing/2014/main" id="{00000000-0008-0000-0C00-00004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57" t="7642" r="2951" b="7924"/>
        <a:stretch>
          <a:fillRect/>
        </a:stretch>
      </xdr:blipFill>
      <xdr:spPr bwMode="auto">
        <a:xfrm>
          <a:off x="3260725" y="205152625"/>
          <a:ext cx="1127125" cy="593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266700</xdr:colOff>
      <xdr:row>1058</xdr:row>
      <xdr:rowOff>50800</xdr:rowOff>
    </xdr:from>
    <xdr:ext cx="930275" cy="561975"/>
    <xdr:pic>
      <xdr:nvPicPr>
        <xdr:cNvPr id="67" name="Picture 142" descr="picP7ef7B">
          <a:extLst>
            <a:ext uri="{FF2B5EF4-FFF2-40B4-BE49-F238E27FC236}">
              <a16:creationId xmlns="" xmlns:a16="http://schemas.microsoft.com/office/drawing/2014/main" id="{00000000-0008-0000-0C00-00004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57575" y="212772625"/>
          <a:ext cx="930275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3</xdr:col>
      <xdr:colOff>552450</xdr:colOff>
      <xdr:row>922</xdr:row>
      <xdr:rowOff>57150</xdr:rowOff>
    </xdr:from>
    <xdr:to>
      <xdr:col>6</xdr:col>
      <xdr:colOff>533399</xdr:colOff>
      <xdr:row>926</xdr:row>
      <xdr:rowOff>1</xdr:rowOff>
    </xdr:to>
    <xdr:pic>
      <xdr:nvPicPr>
        <xdr:cNvPr id="73" name="Рисунок 72" descr="Picture background">
          <a:extLst>
            <a:ext uri="{FF2B5EF4-FFF2-40B4-BE49-F238E27FC236}">
              <a16:creationId xmlns="" xmlns:a16="http://schemas.microsoft.com/office/drawing/2014/main" id="{00000000-0008-0000-0C00-000049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2903" b="17204"/>
        <a:stretch/>
      </xdr:blipFill>
      <xdr:spPr bwMode="auto">
        <a:xfrm>
          <a:off x="3067050" y="205425675"/>
          <a:ext cx="1295399" cy="6191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466725</xdr:colOff>
      <xdr:row>933</xdr:row>
      <xdr:rowOff>0</xdr:rowOff>
    </xdr:from>
    <xdr:to>
      <xdr:col>6</xdr:col>
      <xdr:colOff>450836</xdr:colOff>
      <xdr:row>934</xdr:row>
      <xdr:rowOff>82349</xdr:rowOff>
    </xdr:to>
    <xdr:pic>
      <xdr:nvPicPr>
        <xdr:cNvPr id="3" name="Рисунок 2">
          <a:extLst>
            <a:ext uri="{FF2B5EF4-FFF2-40B4-BE49-F238E27FC236}">
              <a16:creationId xmlns="" xmlns:a16="http://schemas.microsoft.com/office/drawing/2014/main" id="{00000000-0008-0000-0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2981325" y="208111725"/>
          <a:ext cx="1298561" cy="615749"/>
        </a:xfrm>
        <a:prstGeom prst="rect">
          <a:avLst/>
        </a:prstGeom>
      </xdr:spPr>
    </xdr:pic>
    <xdr:clientData/>
  </xdr:twoCellAnchor>
  <xdr:twoCellAnchor editAs="oneCell">
    <xdr:from>
      <xdr:col>3</xdr:col>
      <xdr:colOff>485775</xdr:colOff>
      <xdr:row>943</xdr:row>
      <xdr:rowOff>0</xdr:rowOff>
    </xdr:from>
    <xdr:to>
      <xdr:col>6</xdr:col>
      <xdr:colOff>469886</xdr:colOff>
      <xdr:row>946</xdr:row>
      <xdr:rowOff>129974</xdr:rowOff>
    </xdr:to>
    <xdr:pic>
      <xdr:nvPicPr>
        <xdr:cNvPr id="4" name="Рисунок 3">
          <a:extLst>
            <a:ext uri="{FF2B5EF4-FFF2-40B4-BE49-F238E27FC236}">
              <a16:creationId xmlns="" xmlns:a16="http://schemas.microsoft.com/office/drawing/2014/main" id="{00000000-0008-0000-0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3000375" y="210559650"/>
          <a:ext cx="1298561" cy="615749"/>
        </a:xfrm>
        <a:prstGeom prst="rect">
          <a:avLst/>
        </a:prstGeom>
      </xdr:spPr>
    </xdr:pic>
    <xdr:clientData/>
  </xdr:twoCellAnchor>
  <xdr:twoCellAnchor editAs="oneCell">
    <xdr:from>
      <xdr:col>3</xdr:col>
      <xdr:colOff>666750</xdr:colOff>
      <xdr:row>340</xdr:row>
      <xdr:rowOff>9525</xdr:rowOff>
    </xdr:from>
    <xdr:to>
      <xdr:col>6</xdr:col>
      <xdr:colOff>317225</xdr:colOff>
      <xdr:row>342</xdr:row>
      <xdr:rowOff>369675</xdr:rowOff>
    </xdr:to>
    <xdr:pic>
      <xdr:nvPicPr>
        <xdr:cNvPr id="72" name="Рисунок 71">
          <a:extLst>
            <a:ext uri="{FF2B5EF4-FFF2-40B4-BE49-F238E27FC236}">
              <a16:creationId xmlns="" xmlns:a16="http://schemas.microsoft.com/office/drawing/2014/main" id="{00000000-0008-0000-0C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3181350" y="75266550"/>
          <a:ext cx="964925" cy="684000"/>
        </a:xfrm>
        <a:prstGeom prst="rect">
          <a:avLst/>
        </a:prstGeom>
      </xdr:spPr>
    </xdr:pic>
    <xdr:clientData/>
  </xdr:twoCellAnchor>
  <xdr:twoCellAnchor editAs="oneCell">
    <xdr:from>
      <xdr:col>4</xdr:col>
      <xdr:colOff>57151</xdr:colOff>
      <xdr:row>71</xdr:row>
      <xdr:rowOff>38100</xdr:rowOff>
    </xdr:from>
    <xdr:to>
      <xdr:col>6</xdr:col>
      <xdr:colOff>368162</xdr:colOff>
      <xdr:row>74</xdr:row>
      <xdr:rowOff>104100</xdr:rowOff>
    </xdr:to>
    <xdr:pic>
      <xdr:nvPicPr>
        <xdr:cNvPr id="2" name="Рисунок 1">
          <a:extLst>
            <a:ext uri="{FF2B5EF4-FFF2-40B4-BE49-F238E27FC236}">
              <a16:creationId xmlns="" xmlns:a16="http://schemas.microsoft.com/office/drawing/2014/main" id="{00000000-0008-0000-0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3248026" y="14792325"/>
          <a:ext cx="1006337" cy="828000"/>
        </a:xfrm>
        <a:prstGeom prst="rect">
          <a:avLst/>
        </a:prstGeom>
      </xdr:spPr>
    </xdr:pic>
    <xdr:clientData/>
  </xdr:twoCellAnchor>
  <xdr:oneCellAnchor>
    <xdr:from>
      <xdr:col>2</xdr:col>
      <xdr:colOff>717550</xdr:colOff>
      <xdr:row>656</xdr:row>
      <xdr:rowOff>0</xdr:rowOff>
    </xdr:from>
    <xdr:ext cx="3260725" cy="263525"/>
    <xdr:pic>
      <xdr:nvPicPr>
        <xdr:cNvPr id="75" name="Picture 132" descr="picedqITN">
          <a:extLst>
            <a:ext uri="{FF2B5EF4-FFF2-40B4-BE49-F238E27FC236}">
              <a16:creationId xmlns="" xmlns:a16="http://schemas.microsoft.com/office/drawing/2014/main" id="{00000000-0008-0000-0C00-00004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0150" y="140465175"/>
          <a:ext cx="3260725" cy="263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93</xdr:row>
      <xdr:rowOff>0</xdr:rowOff>
    </xdr:from>
    <xdr:to>
      <xdr:col>0</xdr:col>
      <xdr:colOff>107950</xdr:colOff>
      <xdr:row>93</xdr:row>
      <xdr:rowOff>0</xdr:rowOff>
    </xdr:to>
    <xdr:pic>
      <xdr:nvPicPr>
        <xdr:cNvPr id="4162561" name="Picture 56">
          <a:extLst>
            <a:ext uri="{FF2B5EF4-FFF2-40B4-BE49-F238E27FC236}">
              <a16:creationId xmlns="" xmlns:a16="http://schemas.microsoft.com/office/drawing/2014/main" id="{00000000-0008-0000-0D00-0000018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4541"/>
        <a:stretch>
          <a:fillRect/>
        </a:stretch>
      </xdr:blipFill>
      <xdr:spPr bwMode="auto">
        <a:xfrm>
          <a:off x="0" y="22332950"/>
          <a:ext cx="107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9050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93</xdr:row>
      <xdr:rowOff>0</xdr:rowOff>
    </xdr:from>
    <xdr:to>
      <xdr:col>0</xdr:col>
      <xdr:colOff>31750</xdr:colOff>
      <xdr:row>93</xdr:row>
      <xdr:rowOff>0</xdr:rowOff>
    </xdr:to>
    <xdr:pic>
      <xdr:nvPicPr>
        <xdr:cNvPr id="4162562" name="Picture 195" descr="271">
          <a:extLst>
            <a:ext uri="{FF2B5EF4-FFF2-40B4-BE49-F238E27FC236}">
              <a16:creationId xmlns="" xmlns:a16="http://schemas.microsoft.com/office/drawing/2014/main" id="{00000000-0008-0000-0D00-0000028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332950"/>
          <a:ext cx="317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520700</xdr:colOff>
      <xdr:row>494</xdr:row>
      <xdr:rowOff>215900</xdr:rowOff>
    </xdr:from>
    <xdr:to>
      <xdr:col>4</xdr:col>
      <xdr:colOff>292100</xdr:colOff>
      <xdr:row>498</xdr:row>
      <xdr:rowOff>101600</xdr:rowOff>
    </xdr:to>
    <xdr:pic>
      <xdr:nvPicPr>
        <xdr:cNvPr id="4162563" name="Picture 53" descr="стульчик">
          <a:extLst>
            <a:ext uri="{FF2B5EF4-FFF2-40B4-BE49-F238E27FC236}">
              <a16:creationId xmlns="" xmlns:a16="http://schemas.microsoft.com/office/drawing/2014/main" id="{00000000-0008-0000-0D00-0000038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0" y="148507450"/>
          <a:ext cx="62865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314</xdr:row>
      <xdr:rowOff>107950</xdr:rowOff>
    </xdr:from>
    <xdr:to>
      <xdr:col>4</xdr:col>
      <xdr:colOff>12700</xdr:colOff>
      <xdr:row>317</xdr:row>
      <xdr:rowOff>101600</xdr:rowOff>
    </xdr:to>
    <xdr:pic>
      <xdr:nvPicPr>
        <xdr:cNvPr id="4162564" name="Изображения 11">
          <a:extLst>
            <a:ext uri="{FF2B5EF4-FFF2-40B4-BE49-F238E27FC236}">
              <a16:creationId xmlns="" xmlns:a16="http://schemas.microsoft.com/office/drawing/2014/main" id="{00000000-0008-0000-0D00-0000048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51300" y="115665250"/>
          <a:ext cx="12700" cy="488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69850</xdr:colOff>
      <xdr:row>360</xdr:row>
      <xdr:rowOff>0</xdr:rowOff>
    </xdr:from>
    <xdr:to>
      <xdr:col>4</xdr:col>
      <xdr:colOff>838200</xdr:colOff>
      <xdr:row>362</xdr:row>
      <xdr:rowOff>133350</xdr:rowOff>
    </xdr:to>
    <xdr:pic>
      <xdr:nvPicPr>
        <xdr:cNvPr id="4162565" name="Изображения 26">
          <a:extLst>
            <a:ext uri="{FF2B5EF4-FFF2-40B4-BE49-F238E27FC236}">
              <a16:creationId xmlns="" xmlns:a16="http://schemas.microsoft.com/office/drawing/2014/main" id="{00000000-0008-0000-0D00-0000058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63900" y="118986300"/>
          <a:ext cx="1625600" cy="463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749300</xdr:colOff>
      <xdr:row>379</xdr:row>
      <xdr:rowOff>127000</xdr:rowOff>
    </xdr:from>
    <xdr:to>
      <xdr:col>4</xdr:col>
      <xdr:colOff>647700</xdr:colOff>
      <xdr:row>382</xdr:row>
      <xdr:rowOff>88900</xdr:rowOff>
    </xdr:to>
    <xdr:pic>
      <xdr:nvPicPr>
        <xdr:cNvPr id="4162566" name="Изображения 12">
          <a:extLst>
            <a:ext uri="{FF2B5EF4-FFF2-40B4-BE49-F238E27FC236}">
              <a16:creationId xmlns="" xmlns:a16="http://schemas.microsoft.com/office/drawing/2014/main" id="{00000000-0008-0000-0D00-0000068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54350" y="122535950"/>
          <a:ext cx="164465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38100</xdr:colOff>
      <xdr:row>470</xdr:row>
      <xdr:rowOff>31750</xdr:rowOff>
    </xdr:from>
    <xdr:to>
      <xdr:col>5</xdr:col>
      <xdr:colOff>12700</xdr:colOff>
      <xdr:row>473</xdr:row>
      <xdr:rowOff>114300</xdr:rowOff>
    </xdr:to>
    <xdr:pic>
      <xdr:nvPicPr>
        <xdr:cNvPr id="4162567" name="Изображения 4">
          <a:extLst>
            <a:ext uri="{FF2B5EF4-FFF2-40B4-BE49-F238E27FC236}">
              <a16:creationId xmlns="" xmlns:a16="http://schemas.microsoft.com/office/drawing/2014/main" id="{00000000-0008-0000-0D00-0000078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2150" y="143802100"/>
          <a:ext cx="1892300" cy="577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869950</xdr:colOff>
      <xdr:row>482</xdr:row>
      <xdr:rowOff>69850</xdr:rowOff>
    </xdr:from>
    <xdr:to>
      <xdr:col>4</xdr:col>
      <xdr:colOff>692150</xdr:colOff>
      <xdr:row>485</xdr:row>
      <xdr:rowOff>88900</xdr:rowOff>
    </xdr:to>
    <xdr:pic>
      <xdr:nvPicPr>
        <xdr:cNvPr id="4162568" name="Изображения 5">
          <a:extLst>
            <a:ext uri="{FF2B5EF4-FFF2-40B4-BE49-F238E27FC236}">
              <a16:creationId xmlns="" xmlns:a16="http://schemas.microsoft.com/office/drawing/2014/main" id="{00000000-0008-0000-0D00-0000088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5000" y="146164300"/>
          <a:ext cx="15684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190500</xdr:colOff>
      <xdr:row>551</xdr:row>
      <xdr:rowOff>38100</xdr:rowOff>
    </xdr:from>
    <xdr:to>
      <xdr:col>5</xdr:col>
      <xdr:colOff>57150</xdr:colOff>
      <xdr:row>554</xdr:row>
      <xdr:rowOff>127000</xdr:rowOff>
    </xdr:to>
    <xdr:pic>
      <xdr:nvPicPr>
        <xdr:cNvPr id="4162569" name="3">
          <a:extLst>
            <a:ext uri="{FF2B5EF4-FFF2-40B4-BE49-F238E27FC236}">
              <a16:creationId xmlns="" xmlns:a16="http://schemas.microsoft.com/office/drawing/2014/main" id="{00000000-0008-0000-0D00-0000098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7893" r="1404" b="7895"/>
        <a:stretch>
          <a:fillRect/>
        </a:stretch>
      </xdr:blipFill>
      <xdr:spPr bwMode="auto">
        <a:xfrm>
          <a:off x="3384550" y="159270700"/>
          <a:ext cx="178435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38100</xdr:colOff>
      <xdr:row>432</xdr:row>
      <xdr:rowOff>57150</xdr:rowOff>
    </xdr:from>
    <xdr:to>
      <xdr:col>5</xdr:col>
      <xdr:colOff>673100</xdr:colOff>
      <xdr:row>435</xdr:row>
      <xdr:rowOff>101600</xdr:rowOff>
    </xdr:to>
    <xdr:pic>
      <xdr:nvPicPr>
        <xdr:cNvPr id="4162572" name="Picture 395">
          <a:extLst>
            <a:ext uri="{FF2B5EF4-FFF2-40B4-BE49-F238E27FC236}">
              <a16:creationId xmlns="" xmlns:a16="http://schemas.microsoft.com/office/drawing/2014/main" id="{00000000-0008-0000-0D00-00000C8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70" t="-5641" r="25156" b="44243"/>
        <a:stretch>
          <a:fillRect/>
        </a:stretch>
      </xdr:blipFill>
      <xdr:spPr bwMode="auto">
        <a:xfrm>
          <a:off x="2343150" y="136855200"/>
          <a:ext cx="3441700" cy="539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311150</xdr:colOff>
      <xdr:row>450</xdr:row>
      <xdr:rowOff>0</xdr:rowOff>
    </xdr:from>
    <xdr:to>
      <xdr:col>5</xdr:col>
      <xdr:colOff>787400</xdr:colOff>
      <xdr:row>452</xdr:row>
      <xdr:rowOff>133350</xdr:rowOff>
    </xdr:to>
    <xdr:pic>
      <xdr:nvPicPr>
        <xdr:cNvPr id="4162573" name="Picture 395">
          <a:extLst>
            <a:ext uri="{FF2B5EF4-FFF2-40B4-BE49-F238E27FC236}">
              <a16:creationId xmlns="" xmlns:a16="http://schemas.microsoft.com/office/drawing/2014/main" id="{00000000-0008-0000-0D00-00000D8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04" t="52879" r="21454" b="-8800"/>
        <a:stretch>
          <a:fillRect/>
        </a:stretch>
      </xdr:blipFill>
      <xdr:spPr bwMode="auto">
        <a:xfrm>
          <a:off x="2616200" y="140119100"/>
          <a:ext cx="3282950" cy="463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641350</xdr:colOff>
      <xdr:row>289</xdr:row>
      <xdr:rowOff>19050</xdr:rowOff>
    </xdr:from>
    <xdr:to>
      <xdr:col>4</xdr:col>
      <xdr:colOff>679450</xdr:colOff>
      <xdr:row>291</xdr:row>
      <xdr:rowOff>133350</xdr:rowOff>
    </xdr:to>
    <xdr:pic>
      <xdr:nvPicPr>
        <xdr:cNvPr id="4162574" name="Изображения 10">
          <a:extLst>
            <a:ext uri="{FF2B5EF4-FFF2-40B4-BE49-F238E27FC236}">
              <a16:creationId xmlns="" xmlns:a16="http://schemas.microsoft.com/office/drawing/2014/main" id="{00000000-0008-0000-0D00-00000E8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46400" y="111163100"/>
          <a:ext cx="1784350" cy="444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869950</xdr:colOff>
      <xdr:row>314</xdr:row>
      <xdr:rowOff>88900</xdr:rowOff>
    </xdr:from>
    <xdr:to>
      <xdr:col>4</xdr:col>
      <xdr:colOff>762000</xdr:colOff>
      <xdr:row>317</xdr:row>
      <xdr:rowOff>88900</xdr:rowOff>
    </xdr:to>
    <xdr:pic>
      <xdr:nvPicPr>
        <xdr:cNvPr id="4162575" name="Изображения 11">
          <a:extLst>
            <a:ext uri="{FF2B5EF4-FFF2-40B4-BE49-F238E27FC236}">
              <a16:creationId xmlns="" xmlns:a16="http://schemas.microsoft.com/office/drawing/2014/main" id="{00000000-0008-0000-0D00-00000F8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5000" y="115646200"/>
          <a:ext cx="163830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647700</xdr:colOff>
      <xdr:row>562</xdr:row>
      <xdr:rowOff>57150</xdr:rowOff>
    </xdr:from>
    <xdr:to>
      <xdr:col>5</xdr:col>
      <xdr:colOff>222250</xdr:colOff>
      <xdr:row>566</xdr:row>
      <xdr:rowOff>127000</xdr:rowOff>
    </xdr:to>
    <xdr:pic>
      <xdr:nvPicPr>
        <xdr:cNvPr id="4162577" name="2">
          <a:extLst>
            <a:ext uri="{FF2B5EF4-FFF2-40B4-BE49-F238E27FC236}">
              <a16:creationId xmlns="" xmlns:a16="http://schemas.microsoft.com/office/drawing/2014/main" id="{00000000-0008-0000-0D00-0000118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41750" y="161385250"/>
          <a:ext cx="1492250" cy="793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1028700</xdr:colOff>
      <xdr:row>508</xdr:row>
      <xdr:rowOff>31750</xdr:rowOff>
    </xdr:from>
    <xdr:to>
      <xdr:col>5</xdr:col>
      <xdr:colOff>850900</xdr:colOff>
      <xdr:row>512</xdr:row>
      <xdr:rowOff>139700</xdr:rowOff>
    </xdr:to>
    <xdr:pic>
      <xdr:nvPicPr>
        <xdr:cNvPr id="4162578" name="Picture 1726" descr="http://okbuvmateriali.lv/image/cache/data/distanceri/ultrafix-500x500.jpg">
          <a:extLst>
            <a:ext uri="{FF2B5EF4-FFF2-40B4-BE49-F238E27FC236}">
              <a16:creationId xmlns="" xmlns:a16="http://schemas.microsoft.com/office/drawing/2014/main" id="{00000000-0008-0000-0D00-0000128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grayscl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00" y="150958550"/>
          <a:ext cx="882650" cy="831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463550</xdr:colOff>
      <xdr:row>522</xdr:row>
      <xdr:rowOff>31750</xdr:rowOff>
    </xdr:from>
    <xdr:to>
      <xdr:col>6</xdr:col>
      <xdr:colOff>417830</xdr:colOff>
      <xdr:row>526</xdr:row>
      <xdr:rowOff>139700</xdr:rowOff>
    </xdr:to>
    <xdr:pic>
      <xdr:nvPicPr>
        <xdr:cNvPr id="4162579" name="Picture 1870">
          <a:extLst>
            <a:ext uri="{FF2B5EF4-FFF2-40B4-BE49-F238E27FC236}">
              <a16:creationId xmlns="" xmlns:a16="http://schemas.microsoft.com/office/drawing/2014/main" id="{00000000-0008-0000-0D00-0000138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grayscl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75300" y="153555700"/>
          <a:ext cx="876300" cy="831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152400</xdr:colOff>
      <xdr:row>532</xdr:row>
      <xdr:rowOff>215900</xdr:rowOff>
    </xdr:from>
    <xdr:to>
      <xdr:col>4</xdr:col>
      <xdr:colOff>107950</xdr:colOff>
      <xdr:row>536</xdr:row>
      <xdr:rowOff>152400</xdr:rowOff>
    </xdr:to>
    <xdr:pic>
      <xdr:nvPicPr>
        <xdr:cNvPr id="4162580" name="Picture 1796" descr="http://imaxtools.ru/d/329270/d/image_40.jpg">
          <a:extLst>
            <a:ext uri="{FF2B5EF4-FFF2-40B4-BE49-F238E27FC236}">
              <a16:creationId xmlns="" xmlns:a16="http://schemas.microsoft.com/office/drawing/2014/main" id="{00000000-0008-0000-0D00-0000148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46450" y="155676600"/>
          <a:ext cx="812800" cy="660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190500</xdr:colOff>
      <xdr:row>542</xdr:row>
      <xdr:rowOff>57150</xdr:rowOff>
    </xdr:from>
    <xdr:to>
      <xdr:col>3</xdr:col>
      <xdr:colOff>755650</xdr:colOff>
      <xdr:row>545</xdr:row>
      <xdr:rowOff>114300</xdr:rowOff>
    </xdr:to>
    <xdr:pic>
      <xdr:nvPicPr>
        <xdr:cNvPr id="4162581" name="Picture 1797" descr="http://www.baltplast.ru/d/110833/d/368094603_6.jpg">
          <a:extLst>
            <a:ext uri="{FF2B5EF4-FFF2-40B4-BE49-F238E27FC236}">
              <a16:creationId xmlns="" xmlns:a16="http://schemas.microsoft.com/office/drawing/2014/main" id="{00000000-0008-0000-0D00-0000158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grayscl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4550" y="157518100"/>
          <a:ext cx="56515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160020</xdr:colOff>
      <xdr:row>232</xdr:row>
      <xdr:rowOff>29036</xdr:rowOff>
    </xdr:from>
    <xdr:to>
      <xdr:col>1</xdr:col>
      <xdr:colOff>160020</xdr:colOff>
      <xdr:row>237</xdr:row>
      <xdr:rowOff>105410</xdr:rowOff>
    </xdr:to>
    <xdr:pic>
      <xdr:nvPicPr>
        <xdr:cNvPr id="4162582" name="Picture 842" descr="http://www.novplast.com/media/ksenmart/images/products/w640xh640/middle-center-0-0-1373369153.2773.rondol1.jpg">
          <a:extLst>
            <a:ext uri="{FF2B5EF4-FFF2-40B4-BE49-F238E27FC236}">
              <a16:creationId xmlns="" xmlns:a16="http://schemas.microsoft.com/office/drawing/2014/main" id="{00000000-0008-0000-0D00-0000168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020" y="44948936"/>
          <a:ext cx="1059180" cy="1028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190500</xdr:colOff>
      <xdr:row>117</xdr:row>
      <xdr:rowOff>133350</xdr:rowOff>
    </xdr:from>
    <xdr:to>
      <xdr:col>1</xdr:col>
      <xdr:colOff>19050</xdr:colOff>
      <xdr:row>122</xdr:row>
      <xdr:rowOff>60325</xdr:rowOff>
    </xdr:to>
    <xdr:pic>
      <xdr:nvPicPr>
        <xdr:cNvPr id="4162584" name="Picture 844" descr="http://www.novplast.com/media/ksenmart/images/products/w160xh160/middle-center-0-0-1373367530.1795.izo_black_met.jpg">
          <a:extLst>
            <a:ext uri="{FF2B5EF4-FFF2-40B4-BE49-F238E27FC236}">
              <a16:creationId xmlns="" xmlns:a16="http://schemas.microsoft.com/office/drawing/2014/main" id="{00000000-0008-0000-0D00-0000188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33877250"/>
          <a:ext cx="908050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387350</xdr:colOff>
      <xdr:row>3</xdr:row>
      <xdr:rowOff>114300</xdr:rowOff>
    </xdr:from>
    <xdr:to>
      <xdr:col>1</xdr:col>
      <xdr:colOff>285750</xdr:colOff>
      <xdr:row>8</xdr:row>
      <xdr:rowOff>57150</xdr:rowOff>
    </xdr:to>
    <xdr:pic>
      <xdr:nvPicPr>
        <xdr:cNvPr id="4162585" name="Picture 845" descr="http://www.novplast.com/media/ksenmart/images/products/w160xh160/middle-center-0-0-1373369822.6797.sml1.jpg">
          <a:extLst>
            <a:ext uri="{FF2B5EF4-FFF2-40B4-BE49-F238E27FC236}">
              <a16:creationId xmlns="" xmlns:a16="http://schemas.microsoft.com/office/drawing/2014/main" id="{00000000-0008-0000-0D00-0000198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350" y="1047750"/>
          <a:ext cx="977900" cy="920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101600</xdr:colOff>
      <xdr:row>52</xdr:row>
      <xdr:rowOff>190500</xdr:rowOff>
    </xdr:from>
    <xdr:to>
      <xdr:col>0</xdr:col>
      <xdr:colOff>977900</xdr:colOff>
      <xdr:row>57</xdr:row>
      <xdr:rowOff>88900</xdr:rowOff>
    </xdr:to>
    <xdr:pic>
      <xdr:nvPicPr>
        <xdr:cNvPr id="4162586" name="Picture 846" descr="http://www.novplast.com/media/ksenmart/images/products/w160xh160/middle-center-0-0-1373369944.1865.smk.jpg">
          <a:extLst>
            <a:ext uri="{FF2B5EF4-FFF2-40B4-BE49-F238E27FC236}">
              <a16:creationId xmlns="" xmlns:a16="http://schemas.microsoft.com/office/drawing/2014/main" id="{00000000-0008-0000-0D00-00001A8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12573000"/>
          <a:ext cx="876300" cy="850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292100</xdr:colOff>
      <xdr:row>154</xdr:row>
      <xdr:rowOff>146050</xdr:rowOff>
    </xdr:from>
    <xdr:to>
      <xdr:col>1</xdr:col>
      <xdr:colOff>82550</xdr:colOff>
      <xdr:row>157</xdr:row>
      <xdr:rowOff>355600</xdr:rowOff>
    </xdr:to>
    <xdr:pic>
      <xdr:nvPicPr>
        <xdr:cNvPr id="4162587" name="Picture 847" descr="http://www.novplast.com/media/ksenmart/images/products/w160xh160/middle-center-0-0-1373367795.9917.izo_black_con.jpg">
          <a:extLst>
            <a:ext uri="{FF2B5EF4-FFF2-40B4-BE49-F238E27FC236}">
              <a16:creationId xmlns="" xmlns:a16="http://schemas.microsoft.com/office/drawing/2014/main" id="{00000000-0008-0000-0D00-00001B8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100" y="44221400"/>
          <a:ext cx="869950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255</xdr:row>
      <xdr:rowOff>0</xdr:rowOff>
    </xdr:from>
    <xdr:to>
      <xdr:col>2</xdr:col>
      <xdr:colOff>730250</xdr:colOff>
      <xdr:row>259</xdr:row>
      <xdr:rowOff>152400</xdr:rowOff>
    </xdr:to>
    <xdr:pic>
      <xdr:nvPicPr>
        <xdr:cNvPr id="4162588" name="Picture 848" descr="http://www.novplast.com/media/ksenmart/images/products/w160xh160/middle-center-0-0-1373369360.0943.gips_2.jpg">
          <a:extLst>
            <a:ext uri="{FF2B5EF4-FFF2-40B4-BE49-F238E27FC236}">
              <a16:creationId xmlns="" xmlns:a16="http://schemas.microsoft.com/office/drawing/2014/main" id="{00000000-0008-0000-0D00-00001C8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27250" y="104648000"/>
          <a:ext cx="908050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120650</xdr:colOff>
      <xdr:row>266</xdr:row>
      <xdr:rowOff>215900</xdr:rowOff>
    </xdr:from>
    <xdr:to>
      <xdr:col>2</xdr:col>
      <xdr:colOff>800100</xdr:colOff>
      <xdr:row>270</xdr:row>
      <xdr:rowOff>152400</xdr:rowOff>
    </xdr:to>
    <xdr:pic>
      <xdr:nvPicPr>
        <xdr:cNvPr id="4162589" name="Picture 849" descr="http://www.novplast.com/media/ksenmart/images/products/w160xh160/middle-center-0-0-1373369347.4409.gips_1.jpg">
          <a:extLst>
            <a:ext uri="{FF2B5EF4-FFF2-40B4-BE49-F238E27FC236}">
              <a16:creationId xmlns="" xmlns:a16="http://schemas.microsoft.com/office/drawing/2014/main" id="{00000000-0008-0000-0D00-00001D8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25700" y="106953050"/>
          <a:ext cx="679450" cy="660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317500</xdr:colOff>
      <xdr:row>278</xdr:row>
      <xdr:rowOff>0</xdr:rowOff>
    </xdr:from>
    <xdr:to>
      <xdr:col>3</xdr:col>
      <xdr:colOff>82550</xdr:colOff>
      <xdr:row>281</xdr:row>
      <xdr:rowOff>127000</xdr:rowOff>
    </xdr:to>
    <xdr:pic>
      <xdr:nvPicPr>
        <xdr:cNvPr id="4162590" name="Picture 850" descr="http://www.novplast.com/media/ksenmart/images/products/w160xh160/middle-center-0-0-1373369495.5936.gips_3.jpg">
          <a:extLst>
            <a:ext uri="{FF2B5EF4-FFF2-40B4-BE49-F238E27FC236}">
              <a16:creationId xmlns="" xmlns:a16="http://schemas.microsoft.com/office/drawing/2014/main" id="{00000000-0008-0000-0D00-00001E8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22550" y="109054900"/>
          <a:ext cx="654050" cy="622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101600</xdr:colOff>
      <xdr:row>29</xdr:row>
      <xdr:rowOff>6350</xdr:rowOff>
    </xdr:from>
    <xdr:to>
      <xdr:col>1</xdr:col>
      <xdr:colOff>0</xdr:colOff>
      <xdr:row>34</xdr:row>
      <xdr:rowOff>139700</xdr:rowOff>
    </xdr:to>
    <xdr:pic>
      <xdr:nvPicPr>
        <xdr:cNvPr id="4162592" name="Рисунок 34" descr="Дюбель-гвоздь SML">
          <a:extLst>
            <a:ext uri="{FF2B5EF4-FFF2-40B4-BE49-F238E27FC236}">
              <a16:creationId xmlns="" xmlns:a16="http://schemas.microsoft.com/office/drawing/2014/main" id="{00000000-0008-0000-0D00-0000208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5619750"/>
          <a:ext cx="977900" cy="1377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82550</xdr:colOff>
      <xdr:row>65</xdr:row>
      <xdr:rowOff>12700</xdr:rowOff>
    </xdr:from>
    <xdr:to>
      <xdr:col>0</xdr:col>
      <xdr:colOff>1022350</xdr:colOff>
      <xdr:row>70</xdr:row>
      <xdr:rowOff>139700</xdr:rowOff>
    </xdr:to>
    <xdr:pic>
      <xdr:nvPicPr>
        <xdr:cNvPr id="4162594" name="Рисунок 39" descr="Дюбель-гвоздь SM-G">
          <a:extLst>
            <a:ext uri="{FF2B5EF4-FFF2-40B4-BE49-F238E27FC236}">
              <a16:creationId xmlns="" xmlns:a16="http://schemas.microsoft.com/office/drawing/2014/main" id="{00000000-0008-0000-0D00-0000228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550" y="14770100"/>
          <a:ext cx="939800" cy="1079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113</xdr:row>
      <xdr:rowOff>0</xdr:rowOff>
    </xdr:from>
    <xdr:to>
      <xdr:col>0</xdr:col>
      <xdr:colOff>107950</xdr:colOff>
      <xdr:row>113</xdr:row>
      <xdr:rowOff>0</xdr:rowOff>
    </xdr:to>
    <xdr:pic>
      <xdr:nvPicPr>
        <xdr:cNvPr id="4162596" name="Picture 56">
          <a:extLst>
            <a:ext uri="{FF2B5EF4-FFF2-40B4-BE49-F238E27FC236}">
              <a16:creationId xmlns="" xmlns:a16="http://schemas.microsoft.com/office/drawing/2014/main" id="{00000000-0008-0000-0D00-0000248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4541"/>
        <a:stretch>
          <a:fillRect/>
        </a:stretch>
      </xdr:blipFill>
      <xdr:spPr bwMode="auto">
        <a:xfrm>
          <a:off x="0" y="26200100"/>
          <a:ext cx="107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9050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113</xdr:row>
      <xdr:rowOff>0</xdr:rowOff>
    </xdr:from>
    <xdr:to>
      <xdr:col>0</xdr:col>
      <xdr:colOff>31750</xdr:colOff>
      <xdr:row>113</xdr:row>
      <xdr:rowOff>0</xdr:rowOff>
    </xdr:to>
    <xdr:pic>
      <xdr:nvPicPr>
        <xdr:cNvPr id="4162597" name="Picture 195" descr="271">
          <a:extLst>
            <a:ext uri="{FF2B5EF4-FFF2-40B4-BE49-F238E27FC236}">
              <a16:creationId xmlns="" xmlns:a16="http://schemas.microsoft.com/office/drawing/2014/main" id="{00000000-0008-0000-0D00-0000258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00100"/>
          <a:ext cx="317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101600</xdr:colOff>
      <xdr:row>98</xdr:row>
      <xdr:rowOff>22225</xdr:rowOff>
    </xdr:from>
    <xdr:to>
      <xdr:col>1</xdr:col>
      <xdr:colOff>12700</xdr:colOff>
      <xdr:row>103</xdr:row>
      <xdr:rowOff>155575</xdr:rowOff>
    </xdr:to>
    <xdr:pic>
      <xdr:nvPicPr>
        <xdr:cNvPr id="4162598" name="Рисунок 42" descr="Дюбель с пластмассовым гвоздем IZO">
          <a:extLst>
            <a:ext uri="{FF2B5EF4-FFF2-40B4-BE49-F238E27FC236}">
              <a16:creationId xmlns="" xmlns:a16="http://schemas.microsoft.com/office/drawing/2014/main" id="{00000000-0008-0000-0D00-0000268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23520400"/>
          <a:ext cx="93980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101600</xdr:colOff>
      <xdr:row>136</xdr:row>
      <xdr:rowOff>31750</xdr:rowOff>
    </xdr:from>
    <xdr:to>
      <xdr:col>0</xdr:col>
      <xdr:colOff>977900</xdr:colOff>
      <xdr:row>141</xdr:row>
      <xdr:rowOff>95250</xdr:rowOff>
    </xdr:to>
    <xdr:pic>
      <xdr:nvPicPr>
        <xdr:cNvPr id="4162605" name="Рисунок 51" descr="Дюбель со стальный горячеоцинкованным гвоздем IZM">
          <a:extLst>
            <a:ext uri="{FF2B5EF4-FFF2-40B4-BE49-F238E27FC236}">
              <a16:creationId xmlns="" xmlns:a16="http://schemas.microsoft.com/office/drawing/2014/main" id="{00000000-0008-0000-0D00-00002D8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37306250"/>
          <a:ext cx="876300" cy="101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50800</xdr:colOff>
      <xdr:row>171</xdr:row>
      <xdr:rowOff>38100</xdr:rowOff>
    </xdr:from>
    <xdr:to>
      <xdr:col>0</xdr:col>
      <xdr:colOff>958850</xdr:colOff>
      <xdr:row>176</xdr:row>
      <xdr:rowOff>161925</xdr:rowOff>
    </xdr:to>
    <xdr:pic>
      <xdr:nvPicPr>
        <xdr:cNvPr id="4162607" name="Рисунок 56" descr="Дюбель с ударопрочной головкой из полиамида IZL-T">
          <a:extLst>
            <a:ext uri="{FF2B5EF4-FFF2-40B4-BE49-F238E27FC236}">
              <a16:creationId xmlns="" xmlns:a16="http://schemas.microsoft.com/office/drawing/2014/main" id="{00000000-0008-0000-0D00-00002F8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47269400"/>
          <a:ext cx="908050" cy="1054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38100</xdr:colOff>
      <xdr:row>193</xdr:row>
      <xdr:rowOff>12700</xdr:rowOff>
    </xdr:from>
    <xdr:to>
      <xdr:col>0</xdr:col>
      <xdr:colOff>977900</xdr:colOff>
      <xdr:row>198</xdr:row>
      <xdr:rowOff>139700</xdr:rowOff>
    </xdr:to>
    <xdr:pic>
      <xdr:nvPicPr>
        <xdr:cNvPr id="4162614" name="Рисунок 73" descr="Дюбель со стеклопластиковым гвоздем IZS">
          <a:extLst>
            <a:ext uri="{FF2B5EF4-FFF2-40B4-BE49-F238E27FC236}">
              <a16:creationId xmlns="" xmlns:a16="http://schemas.microsoft.com/office/drawing/2014/main" id="{00000000-0008-0000-0D00-0000368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51142900"/>
          <a:ext cx="939800" cy="1079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638175</xdr:colOff>
      <xdr:row>332</xdr:row>
      <xdr:rowOff>38100</xdr:rowOff>
    </xdr:from>
    <xdr:to>
      <xdr:col>4</xdr:col>
      <xdr:colOff>876300</xdr:colOff>
      <xdr:row>334</xdr:row>
      <xdr:rowOff>362250</xdr:rowOff>
    </xdr:to>
    <xdr:pic>
      <xdr:nvPicPr>
        <xdr:cNvPr id="72" name="Picture 86" descr="C:\Users\VA0C9~1.MYA\AppData\Local\Temp\IMG8E27.tmp">
          <a:extLst>
            <a:ext uri="{FF2B5EF4-FFF2-40B4-BE49-F238E27FC236}">
              <a16:creationId xmlns="" xmlns:a16="http://schemas.microsoft.com/office/drawing/2014/main" id="{00000000-0008-0000-0D00-00004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8450" y="126777750"/>
          <a:ext cx="1905000" cy="64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243</xdr:row>
      <xdr:rowOff>38100</xdr:rowOff>
    </xdr:from>
    <xdr:to>
      <xdr:col>1</xdr:col>
      <xdr:colOff>161925</xdr:colOff>
      <xdr:row>248</xdr:row>
      <xdr:rowOff>66675</xdr:rowOff>
    </xdr:to>
    <xdr:pic>
      <xdr:nvPicPr>
        <xdr:cNvPr id="74" name="Picture 84" descr="C:\Users\VA0C9~1.MYA\AppData\Local\Temp\IMG8C8F.tmp">
          <a:extLst>
            <a:ext uri="{FF2B5EF4-FFF2-40B4-BE49-F238E27FC236}">
              <a16:creationId xmlns="" xmlns:a16="http://schemas.microsoft.com/office/drawing/2014/main" id="{00000000-0008-0000-0D00-00004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01536500"/>
          <a:ext cx="1028700" cy="97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581024</xdr:colOff>
      <xdr:row>398</xdr:row>
      <xdr:rowOff>200320</xdr:rowOff>
    </xdr:from>
    <xdr:to>
      <xdr:col>4</xdr:col>
      <xdr:colOff>547184</xdr:colOff>
      <xdr:row>401</xdr:row>
      <xdr:rowOff>76199</xdr:rowOff>
    </xdr:to>
    <xdr:pic>
      <xdr:nvPicPr>
        <xdr:cNvPr id="4" name="Рисунок 3">
          <a:extLst>
            <a:ext uri="{FF2B5EF4-FFF2-40B4-BE49-F238E27FC236}">
              <a16:creationId xmlns="" xmlns:a16="http://schemas.microsoft.com/office/drawing/2014/main" id="{00000000-0008-0000-0D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4" cstate="print"/>
        <a:srcRect l="11586" t="38172" r="11706" b="38325"/>
        <a:stretch/>
      </xdr:blipFill>
      <xdr:spPr>
        <a:xfrm flipV="1">
          <a:off x="2781299" y="86658745"/>
          <a:ext cx="1633035" cy="399754"/>
        </a:xfrm>
        <a:prstGeom prst="rect">
          <a:avLst/>
        </a:prstGeom>
      </xdr:spPr>
    </xdr:pic>
    <xdr:clientData/>
  </xdr:twoCellAnchor>
  <xdr:twoCellAnchor editAs="oneCell">
    <xdr:from>
      <xdr:col>2</xdr:col>
      <xdr:colOff>495301</xdr:colOff>
      <xdr:row>415</xdr:row>
      <xdr:rowOff>39998</xdr:rowOff>
    </xdr:from>
    <xdr:to>
      <xdr:col>4</xdr:col>
      <xdr:colOff>352425</xdr:colOff>
      <xdr:row>417</xdr:row>
      <xdr:rowOff>86371</xdr:rowOff>
    </xdr:to>
    <xdr:pic>
      <xdr:nvPicPr>
        <xdr:cNvPr id="5" name="Рисунок 4">
          <a:extLst>
            <a:ext uri="{FF2B5EF4-FFF2-40B4-BE49-F238E27FC236}">
              <a16:creationId xmlns="" xmlns:a16="http://schemas.microsoft.com/office/drawing/2014/main" id="{00000000-0008-0000-0D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5" cstate="print"/>
        <a:srcRect l="13252" t="37171" r="11614" b="38492"/>
        <a:stretch/>
      </xdr:blipFill>
      <xdr:spPr>
        <a:xfrm flipV="1">
          <a:off x="2695576" y="89794073"/>
          <a:ext cx="1523999" cy="37022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93</xdr:row>
      <xdr:rowOff>0</xdr:rowOff>
    </xdr:from>
    <xdr:to>
      <xdr:col>0</xdr:col>
      <xdr:colOff>107950</xdr:colOff>
      <xdr:row>93</xdr:row>
      <xdr:rowOff>0</xdr:rowOff>
    </xdr:to>
    <xdr:pic>
      <xdr:nvPicPr>
        <xdr:cNvPr id="64" name="Picture 56">
          <a:extLst>
            <a:ext uri="{FF2B5EF4-FFF2-40B4-BE49-F238E27FC236}">
              <a16:creationId xmlns="" xmlns:a16="http://schemas.microsoft.com/office/drawing/2014/main" id="{00000000-0008-0000-0D00-00004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4541"/>
        <a:stretch>
          <a:fillRect/>
        </a:stretch>
      </xdr:blipFill>
      <xdr:spPr bwMode="auto">
        <a:xfrm>
          <a:off x="0" y="22374225"/>
          <a:ext cx="107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9050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93</xdr:row>
      <xdr:rowOff>0</xdr:rowOff>
    </xdr:from>
    <xdr:to>
      <xdr:col>0</xdr:col>
      <xdr:colOff>31750</xdr:colOff>
      <xdr:row>93</xdr:row>
      <xdr:rowOff>0</xdr:rowOff>
    </xdr:to>
    <xdr:pic>
      <xdr:nvPicPr>
        <xdr:cNvPr id="65" name="Picture 195" descr="271">
          <a:extLst>
            <a:ext uri="{FF2B5EF4-FFF2-40B4-BE49-F238E27FC236}">
              <a16:creationId xmlns="" xmlns:a16="http://schemas.microsoft.com/office/drawing/2014/main" id="{00000000-0008-0000-0D00-00004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374225"/>
          <a:ext cx="317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520700</xdr:colOff>
      <xdr:row>494</xdr:row>
      <xdr:rowOff>215900</xdr:rowOff>
    </xdr:from>
    <xdr:to>
      <xdr:col>4</xdr:col>
      <xdr:colOff>292100</xdr:colOff>
      <xdr:row>498</xdr:row>
      <xdr:rowOff>101600</xdr:rowOff>
    </xdr:to>
    <xdr:pic>
      <xdr:nvPicPr>
        <xdr:cNvPr id="66" name="Picture 53" descr="стульчик">
          <a:extLst>
            <a:ext uri="{FF2B5EF4-FFF2-40B4-BE49-F238E27FC236}">
              <a16:creationId xmlns="" xmlns:a16="http://schemas.microsoft.com/office/drawing/2014/main" id="{00000000-0008-0000-0D00-00004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68700" y="112391825"/>
          <a:ext cx="590550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314</xdr:row>
      <xdr:rowOff>107950</xdr:rowOff>
    </xdr:from>
    <xdr:to>
      <xdr:col>4</xdr:col>
      <xdr:colOff>12700</xdr:colOff>
      <xdr:row>317</xdr:row>
      <xdr:rowOff>101600</xdr:rowOff>
    </xdr:to>
    <xdr:pic>
      <xdr:nvPicPr>
        <xdr:cNvPr id="67" name="Изображения 11">
          <a:extLst>
            <a:ext uri="{FF2B5EF4-FFF2-40B4-BE49-F238E27FC236}">
              <a16:creationId xmlns="" xmlns:a16="http://schemas.microsoft.com/office/drawing/2014/main" id="{00000000-0008-0000-0D00-00004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67150" y="66582925"/>
          <a:ext cx="12700" cy="479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69850</xdr:colOff>
      <xdr:row>360</xdr:row>
      <xdr:rowOff>0</xdr:rowOff>
    </xdr:from>
    <xdr:to>
      <xdr:col>4</xdr:col>
      <xdr:colOff>838200</xdr:colOff>
      <xdr:row>362</xdr:row>
      <xdr:rowOff>133350</xdr:rowOff>
    </xdr:to>
    <xdr:pic>
      <xdr:nvPicPr>
        <xdr:cNvPr id="68" name="Изображения 26">
          <a:extLst>
            <a:ext uri="{FF2B5EF4-FFF2-40B4-BE49-F238E27FC236}">
              <a16:creationId xmlns="" xmlns:a16="http://schemas.microsoft.com/office/drawing/2014/main" id="{00000000-0008-0000-0D00-00004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17850" y="75095100"/>
          <a:ext cx="158750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749300</xdr:colOff>
      <xdr:row>379</xdr:row>
      <xdr:rowOff>127000</xdr:rowOff>
    </xdr:from>
    <xdr:to>
      <xdr:col>4</xdr:col>
      <xdr:colOff>647700</xdr:colOff>
      <xdr:row>382</xdr:row>
      <xdr:rowOff>88900</xdr:rowOff>
    </xdr:to>
    <xdr:pic>
      <xdr:nvPicPr>
        <xdr:cNvPr id="69" name="Изображения 12">
          <a:extLst>
            <a:ext uri="{FF2B5EF4-FFF2-40B4-BE49-F238E27FC236}">
              <a16:creationId xmlns="" xmlns:a16="http://schemas.microsoft.com/office/drawing/2014/main" id="{00000000-0008-0000-0D00-00004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49575" y="78774925"/>
          <a:ext cx="1565275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38100</xdr:colOff>
      <xdr:row>470</xdr:row>
      <xdr:rowOff>31750</xdr:rowOff>
    </xdr:from>
    <xdr:to>
      <xdr:col>5</xdr:col>
      <xdr:colOff>12700</xdr:colOff>
      <xdr:row>473</xdr:row>
      <xdr:rowOff>114300</xdr:rowOff>
    </xdr:to>
    <xdr:pic>
      <xdr:nvPicPr>
        <xdr:cNvPr id="70" name="Изображения 4">
          <a:extLst>
            <a:ext uri="{FF2B5EF4-FFF2-40B4-BE49-F238E27FC236}">
              <a16:creationId xmlns="" xmlns:a16="http://schemas.microsoft.com/office/drawing/2014/main" id="{00000000-0008-0000-0D00-00004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6100" y="107368975"/>
          <a:ext cx="1803400" cy="568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869950</xdr:colOff>
      <xdr:row>482</xdr:row>
      <xdr:rowOff>69850</xdr:rowOff>
    </xdr:from>
    <xdr:to>
      <xdr:col>4</xdr:col>
      <xdr:colOff>692150</xdr:colOff>
      <xdr:row>485</xdr:row>
      <xdr:rowOff>88900</xdr:rowOff>
    </xdr:to>
    <xdr:pic>
      <xdr:nvPicPr>
        <xdr:cNvPr id="71" name="Изображения 5">
          <a:extLst>
            <a:ext uri="{FF2B5EF4-FFF2-40B4-BE49-F238E27FC236}">
              <a16:creationId xmlns="" xmlns:a16="http://schemas.microsoft.com/office/drawing/2014/main" id="{00000000-0008-0000-0D00-00004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51175" y="109893100"/>
          <a:ext cx="1508125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190500</xdr:colOff>
      <xdr:row>551</xdr:row>
      <xdr:rowOff>38100</xdr:rowOff>
    </xdr:from>
    <xdr:to>
      <xdr:col>5</xdr:col>
      <xdr:colOff>57150</xdr:colOff>
      <xdr:row>554</xdr:row>
      <xdr:rowOff>127000</xdr:rowOff>
    </xdr:to>
    <xdr:pic>
      <xdr:nvPicPr>
        <xdr:cNvPr id="73" name="3">
          <a:extLst>
            <a:ext uri="{FF2B5EF4-FFF2-40B4-BE49-F238E27FC236}">
              <a16:creationId xmlns="" xmlns:a16="http://schemas.microsoft.com/office/drawing/2014/main" id="{00000000-0008-0000-0D00-00004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7893" r="1404" b="7895"/>
        <a:stretch>
          <a:fillRect/>
        </a:stretch>
      </xdr:blipFill>
      <xdr:spPr bwMode="auto">
        <a:xfrm>
          <a:off x="3238500" y="123891675"/>
          <a:ext cx="1695450" cy="574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38100</xdr:colOff>
      <xdr:row>432</xdr:row>
      <xdr:rowOff>57150</xdr:rowOff>
    </xdr:from>
    <xdr:to>
      <xdr:col>5</xdr:col>
      <xdr:colOff>673100</xdr:colOff>
      <xdr:row>435</xdr:row>
      <xdr:rowOff>101600</xdr:rowOff>
    </xdr:to>
    <xdr:pic>
      <xdr:nvPicPr>
        <xdr:cNvPr id="77" name="Picture 395">
          <a:extLst>
            <a:ext uri="{FF2B5EF4-FFF2-40B4-BE49-F238E27FC236}">
              <a16:creationId xmlns="" xmlns:a16="http://schemas.microsoft.com/office/drawing/2014/main" id="{00000000-0008-0000-0D00-00004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70" t="-5641" r="25156" b="44243"/>
        <a:stretch>
          <a:fillRect/>
        </a:stretch>
      </xdr:blipFill>
      <xdr:spPr bwMode="auto">
        <a:xfrm>
          <a:off x="2238375" y="100145850"/>
          <a:ext cx="3311525" cy="530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311150</xdr:colOff>
      <xdr:row>450</xdr:row>
      <xdr:rowOff>0</xdr:rowOff>
    </xdr:from>
    <xdr:to>
      <xdr:col>5</xdr:col>
      <xdr:colOff>787400</xdr:colOff>
      <xdr:row>452</xdr:row>
      <xdr:rowOff>133350</xdr:rowOff>
    </xdr:to>
    <xdr:pic>
      <xdr:nvPicPr>
        <xdr:cNvPr id="78" name="Picture 395">
          <a:extLst>
            <a:ext uri="{FF2B5EF4-FFF2-40B4-BE49-F238E27FC236}">
              <a16:creationId xmlns="" xmlns:a16="http://schemas.microsoft.com/office/drawing/2014/main" id="{00000000-0008-0000-0D00-00004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04" t="52879" r="21454" b="-8800"/>
        <a:stretch>
          <a:fillRect/>
        </a:stretch>
      </xdr:blipFill>
      <xdr:spPr bwMode="auto">
        <a:xfrm>
          <a:off x="2511425" y="103555800"/>
          <a:ext cx="3152775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641350</xdr:colOff>
      <xdr:row>289</xdr:row>
      <xdr:rowOff>19050</xdr:rowOff>
    </xdr:from>
    <xdr:to>
      <xdr:col>4</xdr:col>
      <xdr:colOff>679450</xdr:colOff>
      <xdr:row>291</xdr:row>
      <xdr:rowOff>133350</xdr:rowOff>
    </xdr:to>
    <xdr:pic>
      <xdr:nvPicPr>
        <xdr:cNvPr id="79" name="Изображения 10">
          <a:extLst>
            <a:ext uri="{FF2B5EF4-FFF2-40B4-BE49-F238E27FC236}">
              <a16:creationId xmlns="" xmlns:a16="http://schemas.microsoft.com/office/drawing/2014/main" id="{00000000-0008-0000-0D00-00004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41625" y="61969650"/>
          <a:ext cx="17049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869950</xdr:colOff>
      <xdr:row>314</xdr:row>
      <xdr:rowOff>88900</xdr:rowOff>
    </xdr:from>
    <xdr:to>
      <xdr:col>4</xdr:col>
      <xdr:colOff>762000</xdr:colOff>
      <xdr:row>317</xdr:row>
      <xdr:rowOff>88900</xdr:rowOff>
    </xdr:to>
    <xdr:pic>
      <xdr:nvPicPr>
        <xdr:cNvPr id="80" name="Изображения 11">
          <a:extLst>
            <a:ext uri="{FF2B5EF4-FFF2-40B4-BE49-F238E27FC236}">
              <a16:creationId xmlns="" xmlns:a16="http://schemas.microsoft.com/office/drawing/2014/main" id="{00000000-0008-0000-0D00-00005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51175" y="66563875"/>
          <a:ext cx="1577975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647700</xdr:colOff>
      <xdr:row>562</xdr:row>
      <xdr:rowOff>57150</xdr:rowOff>
    </xdr:from>
    <xdr:to>
      <xdr:col>5</xdr:col>
      <xdr:colOff>222250</xdr:colOff>
      <xdr:row>566</xdr:row>
      <xdr:rowOff>127000</xdr:rowOff>
    </xdr:to>
    <xdr:pic>
      <xdr:nvPicPr>
        <xdr:cNvPr id="81" name="2">
          <a:extLst>
            <a:ext uri="{FF2B5EF4-FFF2-40B4-BE49-F238E27FC236}">
              <a16:creationId xmlns="" xmlns:a16="http://schemas.microsoft.com/office/drawing/2014/main" id="{00000000-0008-0000-0D00-00005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95700" y="126168150"/>
          <a:ext cx="1403350" cy="78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1028700</xdr:colOff>
      <xdr:row>508</xdr:row>
      <xdr:rowOff>31750</xdr:rowOff>
    </xdr:from>
    <xdr:to>
      <xdr:col>5</xdr:col>
      <xdr:colOff>850900</xdr:colOff>
      <xdr:row>512</xdr:row>
      <xdr:rowOff>139700</xdr:rowOff>
    </xdr:to>
    <xdr:pic>
      <xdr:nvPicPr>
        <xdr:cNvPr id="82" name="Picture 1726" descr="http://okbuvmateriali.lv/image/cache/data/distanceri/ultrafix-500x500.jpg">
          <a:extLst>
            <a:ext uri="{FF2B5EF4-FFF2-40B4-BE49-F238E27FC236}">
              <a16:creationId xmlns="" xmlns:a16="http://schemas.microsoft.com/office/drawing/2014/main" id="{00000000-0008-0000-0D00-00005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grayscl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76800" y="114950875"/>
          <a:ext cx="850900" cy="822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463550</xdr:colOff>
      <xdr:row>522</xdr:row>
      <xdr:rowOff>31750</xdr:rowOff>
    </xdr:from>
    <xdr:to>
      <xdr:col>6</xdr:col>
      <xdr:colOff>417830</xdr:colOff>
      <xdr:row>526</xdr:row>
      <xdr:rowOff>139700</xdr:rowOff>
    </xdr:to>
    <xdr:pic>
      <xdr:nvPicPr>
        <xdr:cNvPr id="83" name="Picture 1870">
          <a:extLst>
            <a:ext uri="{FF2B5EF4-FFF2-40B4-BE49-F238E27FC236}">
              <a16:creationId xmlns="" xmlns:a16="http://schemas.microsoft.com/office/drawing/2014/main" id="{00000000-0008-0000-0D00-00005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grayscl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40350" y="117694075"/>
          <a:ext cx="828675" cy="822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152400</xdr:colOff>
      <xdr:row>532</xdr:row>
      <xdr:rowOff>215900</xdr:rowOff>
    </xdr:from>
    <xdr:to>
      <xdr:col>4</xdr:col>
      <xdr:colOff>107950</xdr:colOff>
      <xdr:row>536</xdr:row>
      <xdr:rowOff>152400</xdr:rowOff>
    </xdr:to>
    <xdr:pic>
      <xdr:nvPicPr>
        <xdr:cNvPr id="84" name="Picture 1796" descr="http://imaxtools.ru/d/329270/d/image_40.jpg">
          <a:extLst>
            <a:ext uri="{FF2B5EF4-FFF2-40B4-BE49-F238E27FC236}">
              <a16:creationId xmlns="" xmlns:a16="http://schemas.microsoft.com/office/drawing/2014/main" id="{00000000-0008-0000-0D00-00005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00400" y="119973725"/>
          <a:ext cx="774700" cy="650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190500</xdr:colOff>
      <xdr:row>542</xdr:row>
      <xdr:rowOff>57150</xdr:rowOff>
    </xdr:from>
    <xdr:to>
      <xdr:col>3</xdr:col>
      <xdr:colOff>755650</xdr:colOff>
      <xdr:row>545</xdr:row>
      <xdr:rowOff>114300</xdr:rowOff>
    </xdr:to>
    <xdr:pic>
      <xdr:nvPicPr>
        <xdr:cNvPr id="85" name="Picture 1797" descr="http://www.baltplast.ru/d/110833/d/368094603_6.jpg">
          <a:extLst>
            <a:ext uri="{FF2B5EF4-FFF2-40B4-BE49-F238E27FC236}">
              <a16:creationId xmlns="" xmlns:a16="http://schemas.microsoft.com/office/drawing/2014/main" id="{00000000-0008-0000-0D00-00005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grayscl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0" y="121977150"/>
          <a:ext cx="56515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298450</xdr:colOff>
      <xdr:row>78</xdr:row>
      <xdr:rowOff>66675</xdr:rowOff>
    </xdr:from>
    <xdr:to>
      <xdr:col>1</xdr:col>
      <xdr:colOff>209550</xdr:colOff>
      <xdr:row>83</xdr:row>
      <xdr:rowOff>15875</xdr:rowOff>
    </xdr:to>
    <xdr:pic>
      <xdr:nvPicPr>
        <xdr:cNvPr id="87" name="Picture 843" descr="http://www.novplast.com/media/ksenmart/images/products/w160xh160/middle-center-0-0-1373367377.6297.izo_black_black.jpg">
          <a:extLst>
            <a:ext uri="{FF2B5EF4-FFF2-40B4-BE49-F238E27FC236}">
              <a16:creationId xmlns="" xmlns:a16="http://schemas.microsoft.com/office/drawing/2014/main" id="{00000000-0008-0000-0D00-00005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8450" y="15240000"/>
          <a:ext cx="939800" cy="892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190500</xdr:colOff>
      <xdr:row>117</xdr:row>
      <xdr:rowOff>133350</xdr:rowOff>
    </xdr:from>
    <xdr:to>
      <xdr:col>1</xdr:col>
      <xdr:colOff>19050</xdr:colOff>
      <xdr:row>122</xdr:row>
      <xdr:rowOff>60325</xdr:rowOff>
    </xdr:to>
    <xdr:pic>
      <xdr:nvPicPr>
        <xdr:cNvPr id="88" name="Picture 844" descr="http://www.novplast.com/media/ksenmart/images/products/w160xh160/middle-center-0-0-1373367530.1795.izo_black_met.jpg">
          <a:extLst>
            <a:ext uri="{FF2B5EF4-FFF2-40B4-BE49-F238E27FC236}">
              <a16:creationId xmlns="" xmlns:a16="http://schemas.microsoft.com/office/drawing/2014/main" id="{00000000-0008-0000-0D00-00005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27041475"/>
          <a:ext cx="857250" cy="869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387350</xdr:colOff>
      <xdr:row>3</xdr:row>
      <xdr:rowOff>114300</xdr:rowOff>
    </xdr:from>
    <xdr:to>
      <xdr:col>1</xdr:col>
      <xdr:colOff>285750</xdr:colOff>
      <xdr:row>8</xdr:row>
      <xdr:rowOff>57150</xdr:rowOff>
    </xdr:to>
    <xdr:pic>
      <xdr:nvPicPr>
        <xdr:cNvPr id="89" name="Picture 845" descr="http://www.novplast.com/media/ksenmart/images/products/w160xh160/middle-center-0-0-1373369822.6797.sml1.jpg">
          <a:extLst>
            <a:ext uri="{FF2B5EF4-FFF2-40B4-BE49-F238E27FC236}">
              <a16:creationId xmlns="" xmlns:a16="http://schemas.microsoft.com/office/drawing/2014/main" id="{00000000-0008-0000-0D00-00005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350" y="1057275"/>
          <a:ext cx="92710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292100</xdr:colOff>
      <xdr:row>154</xdr:row>
      <xdr:rowOff>146050</xdr:rowOff>
    </xdr:from>
    <xdr:to>
      <xdr:col>1</xdr:col>
      <xdr:colOff>82550</xdr:colOff>
      <xdr:row>157</xdr:row>
      <xdr:rowOff>355600</xdr:rowOff>
    </xdr:to>
    <xdr:pic>
      <xdr:nvPicPr>
        <xdr:cNvPr id="91" name="Picture 847" descr="http://www.novplast.com/media/ksenmart/images/products/w160xh160/middle-center-0-0-1373367795.9917.izo_black_con.jpg">
          <a:extLst>
            <a:ext uri="{FF2B5EF4-FFF2-40B4-BE49-F238E27FC236}">
              <a16:creationId xmlns="" xmlns:a16="http://schemas.microsoft.com/office/drawing/2014/main" id="{00000000-0008-0000-0D00-00005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100" y="34131250"/>
          <a:ext cx="819150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255</xdr:row>
      <xdr:rowOff>0</xdr:rowOff>
    </xdr:from>
    <xdr:to>
      <xdr:col>2</xdr:col>
      <xdr:colOff>730250</xdr:colOff>
      <xdr:row>259</xdr:row>
      <xdr:rowOff>152400</xdr:rowOff>
    </xdr:to>
    <xdr:pic>
      <xdr:nvPicPr>
        <xdr:cNvPr id="92" name="Picture 848" descr="http://www.novplast.com/media/ksenmart/images/products/w160xh160/middle-center-0-0-1373369360.0943.gips_2.jpg">
          <a:extLst>
            <a:ext uri="{FF2B5EF4-FFF2-40B4-BE49-F238E27FC236}">
              <a16:creationId xmlns="" xmlns:a16="http://schemas.microsoft.com/office/drawing/2014/main" id="{00000000-0008-0000-0D00-00005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6450" y="54949725"/>
          <a:ext cx="854075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120650</xdr:colOff>
      <xdr:row>266</xdr:row>
      <xdr:rowOff>215900</xdr:rowOff>
    </xdr:from>
    <xdr:to>
      <xdr:col>2</xdr:col>
      <xdr:colOff>800100</xdr:colOff>
      <xdr:row>270</xdr:row>
      <xdr:rowOff>152400</xdr:rowOff>
    </xdr:to>
    <xdr:pic>
      <xdr:nvPicPr>
        <xdr:cNvPr id="93" name="Picture 849" descr="http://www.novplast.com/media/ksenmart/images/products/w160xh160/middle-center-0-0-1373369347.4409.gips_1.jpg">
          <a:extLst>
            <a:ext uri="{FF2B5EF4-FFF2-40B4-BE49-F238E27FC236}">
              <a16:creationId xmlns="" xmlns:a16="http://schemas.microsoft.com/office/drawing/2014/main" id="{00000000-0008-0000-0D00-00005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20925" y="57423050"/>
          <a:ext cx="679450" cy="650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317500</xdr:colOff>
      <xdr:row>278</xdr:row>
      <xdr:rowOff>0</xdr:rowOff>
    </xdr:from>
    <xdr:to>
      <xdr:col>3</xdr:col>
      <xdr:colOff>82550</xdr:colOff>
      <xdr:row>281</xdr:row>
      <xdr:rowOff>127000</xdr:rowOff>
    </xdr:to>
    <xdr:pic>
      <xdr:nvPicPr>
        <xdr:cNvPr id="94" name="Picture 850" descr="http://www.novplast.com/media/ksenmart/images/products/w160xh160/middle-center-0-0-1373369495.5936.gips_3.jpg">
          <a:extLst>
            <a:ext uri="{FF2B5EF4-FFF2-40B4-BE49-F238E27FC236}">
              <a16:creationId xmlns="" xmlns:a16="http://schemas.microsoft.com/office/drawing/2014/main" id="{00000000-0008-0000-0D00-00005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17775" y="59693175"/>
          <a:ext cx="612775" cy="612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101600</xdr:colOff>
      <xdr:row>29</xdr:row>
      <xdr:rowOff>6350</xdr:rowOff>
    </xdr:from>
    <xdr:to>
      <xdr:col>1</xdr:col>
      <xdr:colOff>0</xdr:colOff>
      <xdr:row>34</xdr:row>
      <xdr:rowOff>139700</xdr:rowOff>
    </xdr:to>
    <xdr:pic>
      <xdr:nvPicPr>
        <xdr:cNvPr id="95" name="Рисунок 34" descr="Дюбель-гвоздь SML">
          <a:extLst>
            <a:ext uri="{FF2B5EF4-FFF2-40B4-BE49-F238E27FC236}">
              <a16:creationId xmlns="" xmlns:a16="http://schemas.microsoft.com/office/drawing/2014/main" id="{00000000-0008-0000-0D00-00005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5711825"/>
          <a:ext cx="927100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82550</xdr:colOff>
      <xdr:row>65</xdr:row>
      <xdr:rowOff>12700</xdr:rowOff>
    </xdr:from>
    <xdr:to>
      <xdr:col>0</xdr:col>
      <xdr:colOff>1022350</xdr:colOff>
      <xdr:row>70</xdr:row>
      <xdr:rowOff>139700</xdr:rowOff>
    </xdr:to>
    <xdr:pic>
      <xdr:nvPicPr>
        <xdr:cNvPr id="97" name="Рисунок 39" descr="Дюбель-гвоздь SM-G">
          <a:extLst>
            <a:ext uri="{FF2B5EF4-FFF2-40B4-BE49-F238E27FC236}">
              <a16:creationId xmlns="" xmlns:a16="http://schemas.microsoft.com/office/drawing/2014/main" id="{00000000-0008-0000-0D00-00006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550" y="14976475"/>
          <a:ext cx="93980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113</xdr:row>
      <xdr:rowOff>0</xdr:rowOff>
    </xdr:from>
    <xdr:to>
      <xdr:col>0</xdr:col>
      <xdr:colOff>107950</xdr:colOff>
      <xdr:row>113</xdr:row>
      <xdr:rowOff>0</xdr:rowOff>
    </xdr:to>
    <xdr:pic>
      <xdr:nvPicPr>
        <xdr:cNvPr id="99" name="Picture 56">
          <a:extLst>
            <a:ext uri="{FF2B5EF4-FFF2-40B4-BE49-F238E27FC236}">
              <a16:creationId xmlns="" xmlns:a16="http://schemas.microsoft.com/office/drawing/2014/main" id="{00000000-0008-0000-0D00-00006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4541"/>
        <a:stretch>
          <a:fillRect/>
        </a:stretch>
      </xdr:blipFill>
      <xdr:spPr bwMode="auto">
        <a:xfrm>
          <a:off x="0" y="26212800"/>
          <a:ext cx="107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9050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113</xdr:row>
      <xdr:rowOff>0</xdr:rowOff>
    </xdr:from>
    <xdr:to>
      <xdr:col>0</xdr:col>
      <xdr:colOff>31750</xdr:colOff>
      <xdr:row>113</xdr:row>
      <xdr:rowOff>0</xdr:rowOff>
    </xdr:to>
    <xdr:pic>
      <xdr:nvPicPr>
        <xdr:cNvPr id="100" name="Picture 195" descr="271">
          <a:extLst>
            <a:ext uri="{FF2B5EF4-FFF2-40B4-BE49-F238E27FC236}">
              <a16:creationId xmlns="" xmlns:a16="http://schemas.microsoft.com/office/drawing/2014/main" id="{00000000-0008-0000-0D00-00006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12800"/>
          <a:ext cx="317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101600</xdr:colOff>
      <xdr:row>98</xdr:row>
      <xdr:rowOff>22225</xdr:rowOff>
    </xdr:from>
    <xdr:to>
      <xdr:col>1</xdr:col>
      <xdr:colOff>12700</xdr:colOff>
      <xdr:row>103</xdr:row>
      <xdr:rowOff>155575</xdr:rowOff>
    </xdr:to>
    <xdr:pic>
      <xdr:nvPicPr>
        <xdr:cNvPr id="101" name="Рисунок 42" descr="Дюбель с пластмассовым гвоздем IZO">
          <a:extLst>
            <a:ext uri="{FF2B5EF4-FFF2-40B4-BE49-F238E27FC236}">
              <a16:creationId xmlns="" xmlns:a16="http://schemas.microsoft.com/office/drawing/2014/main" id="{00000000-0008-0000-0D00-00006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23529925"/>
          <a:ext cx="93980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101600</xdr:colOff>
      <xdr:row>136</xdr:row>
      <xdr:rowOff>31750</xdr:rowOff>
    </xdr:from>
    <xdr:to>
      <xdr:col>0</xdr:col>
      <xdr:colOff>977900</xdr:colOff>
      <xdr:row>141</xdr:row>
      <xdr:rowOff>95250</xdr:rowOff>
    </xdr:to>
    <xdr:pic>
      <xdr:nvPicPr>
        <xdr:cNvPr id="108" name="Рисунок 51" descr="Дюбель со стальный горячеоцинкованным гвоздем IZM">
          <a:extLst>
            <a:ext uri="{FF2B5EF4-FFF2-40B4-BE49-F238E27FC236}">
              <a16:creationId xmlns="" xmlns:a16="http://schemas.microsoft.com/office/drawing/2014/main" id="{00000000-0008-0000-0D00-00006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30559375"/>
          <a:ext cx="876300" cy="1006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50800</xdr:colOff>
      <xdr:row>171</xdr:row>
      <xdr:rowOff>38100</xdr:rowOff>
    </xdr:from>
    <xdr:to>
      <xdr:col>0</xdr:col>
      <xdr:colOff>958850</xdr:colOff>
      <xdr:row>176</xdr:row>
      <xdr:rowOff>161925</xdr:rowOff>
    </xdr:to>
    <xdr:pic>
      <xdr:nvPicPr>
        <xdr:cNvPr id="110" name="Рисунок 56" descr="Дюбель с ударопрочной головкой из полиамида IZL-T">
          <a:extLst>
            <a:ext uri="{FF2B5EF4-FFF2-40B4-BE49-F238E27FC236}">
              <a16:creationId xmlns="" xmlns:a16="http://schemas.microsoft.com/office/drawing/2014/main" id="{00000000-0008-0000-0D00-00006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37576125"/>
          <a:ext cx="908050" cy="1047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38100</xdr:colOff>
      <xdr:row>193</xdr:row>
      <xdr:rowOff>12700</xdr:rowOff>
    </xdr:from>
    <xdr:to>
      <xdr:col>0</xdr:col>
      <xdr:colOff>977900</xdr:colOff>
      <xdr:row>198</xdr:row>
      <xdr:rowOff>139700</xdr:rowOff>
    </xdr:to>
    <xdr:pic>
      <xdr:nvPicPr>
        <xdr:cNvPr id="115" name="Рисунок 73" descr="Дюбель со стеклопластиковым гвоздем IZS">
          <a:extLst>
            <a:ext uri="{FF2B5EF4-FFF2-40B4-BE49-F238E27FC236}">
              <a16:creationId xmlns="" xmlns:a16="http://schemas.microsoft.com/office/drawing/2014/main" id="{00000000-0008-0000-0D00-00007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41817925"/>
          <a:ext cx="93980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638175</xdr:colOff>
      <xdr:row>332</xdr:row>
      <xdr:rowOff>38100</xdr:rowOff>
    </xdr:from>
    <xdr:to>
      <xdr:col>4</xdr:col>
      <xdr:colOff>876300</xdr:colOff>
      <xdr:row>334</xdr:row>
      <xdr:rowOff>362250</xdr:rowOff>
    </xdr:to>
    <xdr:pic>
      <xdr:nvPicPr>
        <xdr:cNvPr id="121" name="Picture 86" descr="C:\Users\VA0C9~1.MYA\AppData\Local\Temp\IMG8E27.tmp">
          <a:extLst>
            <a:ext uri="{FF2B5EF4-FFF2-40B4-BE49-F238E27FC236}">
              <a16:creationId xmlns="" xmlns:a16="http://schemas.microsoft.com/office/drawing/2014/main" id="{00000000-0008-0000-0D00-00007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8450" y="69903975"/>
          <a:ext cx="1905000" cy="64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161924</xdr:colOff>
      <xdr:row>243</xdr:row>
      <xdr:rowOff>38100</xdr:rowOff>
    </xdr:from>
    <xdr:to>
      <xdr:col>1</xdr:col>
      <xdr:colOff>335279</xdr:colOff>
      <xdr:row>248</xdr:row>
      <xdr:rowOff>66675</xdr:rowOff>
    </xdr:to>
    <xdr:pic>
      <xdr:nvPicPr>
        <xdr:cNvPr id="122" name="Picture 84" descr="C:\Users\VA0C9~1.MYA\AppData\Local\Temp\IMG8C8F.tmp">
          <a:extLst>
            <a:ext uri="{FF2B5EF4-FFF2-40B4-BE49-F238E27FC236}">
              <a16:creationId xmlns="" xmlns:a16="http://schemas.microsoft.com/office/drawing/2014/main" id="{00000000-0008-0000-0D00-00007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4" y="48333660"/>
          <a:ext cx="1232535" cy="973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581024</xdr:colOff>
      <xdr:row>398</xdr:row>
      <xdr:rowOff>200320</xdr:rowOff>
    </xdr:from>
    <xdr:to>
      <xdr:col>4</xdr:col>
      <xdr:colOff>547184</xdr:colOff>
      <xdr:row>401</xdr:row>
      <xdr:rowOff>76199</xdr:rowOff>
    </xdr:to>
    <xdr:pic>
      <xdr:nvPicPr>
        <xdr:cNvPr id="125" name="Рисунок 124">
          <a:extLst>
            <a:ext uri="{FF2B5EF4-FFF2-40B4-BE49-F238E27FC236}">
              <a16:creationId xmlns="" xmlns:a16="http://schemas.microsoft.com/office/drawing/2014/main" id="{00000000-0008-0000-0D00-00007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4" cstate="print"/>
        <a:srcRect l="11586" t="38172" r="11706" b="38325"/>
        <a:stretch/>
      </xdr:blipFill>
      <xdr:spPr>
        <a:xfrm flipV="1">
          <a:off x="2781299" y="85268095"/>
          <a:ext cx="1633035" cy="399754"/>
        </a:xfrm>
        <a:prstGeom prst="rect">
          <a:avLst/>
        </a:prstGeom>
      </xdr:spPr>
    </xdr:pic>
    <xdr:clientData/>
  </xdr:twoCellAnchor>
  <xdr:twoCellAnchor editAs="oneCell">
    <xdr:from>
      <xdr:col>2</xdr:col>
      <xdr:colOff>495301</xdr:colOff>
      <xdr:row>415</xdr:row>
      <xdr:rowOff>39998</xdr:rowOff>
    </xdr:from>
    <xdr:to>
      <xdr:col>4</xdr:col>
      <xdr:colOff>352425</xdr:colOff>
      <xdr:row>417</xdr:row>
      <xdr:rowOff>86371</xdr:rowOff>
    </xdr:to>
    <xdr:pic>
      <xdr:nvPicPr>
        <xdr:cNvPr id="126" name="Рисунок 125">
          <a:extLst>
            <a:ext uri="{FF2B5EF4-FFF2-40B4-BE49-F238E27FC236}">
              <a16:creationId xmlns="" xmlns:a16="http://schemas.microsoft.com/office/drawing/2014/main" id="{00000000-0008-0000-0D00-00007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5" cstate="print"/>
        <a:srcRect l="13252" t="37171" r="11614" b="38492"/>
        <a:stretch/>
      </xdr:blipFill>
      <xdr:spPr>
        <a:xfrm flipV="1">
          <a:off x="2695576" y="88422473"/>
          <a:ext cx="1523999" cy="370223"/>
        </a:xfrm>
        <a:prstGeom prst="rect">
          <a:avLst/>
        </a:prstGeom>
      </xdr:spPr>
    </xdr:pic>
    <xdr:clientData/>
  </xdr:twoCellAnchor>
  <xdr:twoCellAnchor editAs="oneCell">
    <xdr:from>
      <xdr:col>0</xdr:col>
      <xdr:colOff>295275</xdr:colOff>
      <xdr:row>210</xdr:row>
      <xdr:rowOff>76202</xdr:rowOff>
    </xdr:from>
    <xdr:to>
      <xdr:col>1</xdr:col>
      <xdr:colOff>28575</xdr:colOff>
      <xdr:row>214</xdr:row>
      <xdr:rowOff>157945</xdr:rowOff>
    </xdr:to>
    <xdr:pic>
      <xdr:nvPicPr>
        <xdr:cNvPr id="127" name="Рисунок 126">
          <a:extLst>
            <a:ext uri="{FF2B5EF4-FFF2-40B4-BE49-F238E27FC236}">
              <a16:creationId xmlns="" xmlns:a16="http://schemas.microsoft.com/office/drawing/2014/main" id="{00000000-0008-0000-0D00-00007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7" cstate="print"/>
        <a:srcRect l="20192" r="20179" b="10072"/>
        <a:stretch/>
      </xdr:blipFill>
      <xdr:spPr>
        <a:xfrm>
          <a:off x="295275" y="40833677"/>
          <a:ext cx="762000" cy="86279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221</xdr:row>
      <xdr:rowOff>160020</xdr:rowOff>
    </xdr:from>
    <xdr:to>
      <xdr:col>1</xdr:col>
      <xdr:colOff>388620</xdr:colOff>
      <xdr:row>226</xdr:row>
      <xdr:rowOff>101831</xdr:rowOff>
    </xdr:to>
    <xdr:pic>
      <xdr:nvPicPr>
        <xdr:cNvPr id="103" name="Рисунок 102" descr="Рондоль шайба для теплоизоляции КРЕП-КОМП 5x50 100 шт. 16-0390 - выгодная  цена, отзывы, характеристики, фото - купить в Москве и РФ">
          <a:extLst>
            <a:ext uri="{FF2B5EF4-FFF2-40B4-BE49-F238E27FC236}">
              <a16:creationId xmlns="" xmlns:a16="http://schemas.microsoft.com/office/drawing/2014/main" id="{00000000-0008-0000-0D00-00006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0096" b="18660"/>
        <a:stretch/>
      </xdr:blipFill>
      <xdr:spPr bwMode="auto">
        <a:xfrm>
          <a:off x="0" y="42877740"/>
          <a:ext cx="1447800" cy="8866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107950</xdr:colOff>
      <xdr:row>68</xdr:row>
      <xdr:rowOff>152400</xdr:rowOff>
    </xdr:from>
    <xdr:to>
      <xdr:col>6</xdr:col>
      <xdr:colOff>579966</xdr:colOff>
      <xdr:row>72</xdr:row>
      <xdr:rowOff>127000</xdr:rowOff>
    </xdr:to>
    <xdr:pic>
      <xdr:nvPicPr>
        <xdr:cNvPr id="4163585" name="Picture 1">
          <a:extLst>
            <a:ext uri="{FF2B5EF4-FFF2-40B4-BE49-F238E27FC236}">
              <a16:creationId xmlns="" xmlns:a16="http://schemas.microsoft.com/office/drawing/2014/main" id="{00000000-0008-0000-0E00-00000188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17850" y="7213600"/>
          <a:ext cx="1765300" cy="698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457200</xdr:colOff>
      <xdr:row>4</xdr:row>
      <xdr:rowOff>31750</xdr:rowOff>
    </xdr:from>
    <xdr:to>
      <xdr:col>6</xdr:col>
      <xdr:colOff>281516</xdr:colOff>
      <xdr:row>8</xdr:row>
      <xdr:rowOff>101600</xdr:rowOff>
    </xdr:to>
    <xdr:pic>
      <xdr:nvPicPr>
        <xdr:cNvPr id="4163586" name="Picture 3">
          <a:extLst>
            <a:ext uri="{FF2B5EF4-FFF2-40B4-BE49-F238E27FC236}">
              <a16:creationId xmlns="" xmlns:a16="http://schemas.microsoft.com/office/drawing/2014/main" id="{00000000-0008-0000-0E00-00000288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1066800"/>
          <a:ext cx="1117600" cy="793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349250</xdr:colOff>
      <xdr:row>131</xdr:row>
      <xdr:rowOff>209550</xdr:rowOff>
    </xdr:from>
    <xdr:to>
      <xdr:col>6</xdr:col>
      <xdr:colOff>179916</xdr:colOff>
      <xdr:row>135</xdr:row>
      <xdr:rowOff>215900</xdr:rowOff>
    </xdr:to>
    <xdr:pic>
      <xdr:nvPicPr>
        <xdr:cNvPr id="4163587" name="Picture 3">
          <a:extLst>
            <a:ext uri="{FF2B5EF4-FFF2-40B4-BE49-F238E27FC236}">
              <a16:creationId xmlns="" xmlns:a16="http://schemas.microsoft.com/office/drawing/2014/main" id="{00000000-0008-0000-0E00-00000388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59150" y="13284200"/>
          <a:ext cx="1123950" cy="793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527050</xdr:colOff>
      <xdr:row>196</xdr:row>
      <xdr:rowOff>38100</xdr:rowOff>
    </xdr:from>
    <xdr:to>
      <xdr:col>5</xdr:col>
      <xdr:colOff>508000</xdr:colOff>
      <xdr:row>199</xdr:row>
      <xdr:rowOff>285749</xdr:rowOff>
    </xdr:to>
    <xdr:pic>
      <xdr:nvPicPr>
        <xdr:cNvPr id="4163588" name="Picture 322" descr="строительные-чёрные">
          <a:extLst>
            <a:ext uri="{FF2B5EF4-FFF2-40B4-BE49-F238E27FC236}">
              <a16:creationId xmlns="" xmlns:a16="http://schemas.microsoft.com/office/drawing/2014/main" id="{00000000-0008-0000-0E00-00000488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70200" y="20046950"/>
          <a:ext cx="1244600" cy="80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438150</xdr:colOff>
      <xdr:row>220</xdr:row>
      <xdr:rowOff>19050</xdr:rowOff>
    </xdr:from>
    <xdr:to>
      <xdr:col>5</xdr:col>
      <xdr:colOff>292100</xdr:colOff>
      <xdr:row>224</xdr:row>
      <xdr:rowOff>114299</xdr:rowOff>
    </xdr:to>
    <xdr:pic>
      <xdr:nvPicPr>
        <xdr:cNvPr id="4163589" name="Picture 323" descr="строительные-оцинкованные">
          <a:extLst>
            <a:ext uri="{FF2B5EF4-FFF2-40B4-BE49-F238E27FC236}">
              <a16:creationId xmlns="" xmlns:a16="http://schemas.microsoft.com/office/drawing/2014/main" id="{00000000-0008-0000-0E00-00000588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1300" y="23825200"/>
          <a:ext cx="1117600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508000</xdr:colOff>
      <xdr:row>239</xdr:row>
      <xdr:rowOff>38100</xdr:rowOff>
    </xdr:from>
    <xdr:to>
      <xdr:col>5</xdr:col>
      <xdr:colOff>361950</xdr:colOff>
      <xdr:row>243</xdr:row>
      <xdr:rowOff>114302</xdr:rowOff>
    </xdr:to>
    <xdr:pic>
      <xdr:nvPicPr>
        <xdr:cNvPr id="4163590" name="Picture 324" descr="Гофрированные-толевые-оцинкованные">
          <a:extLst>
            <a:ext uri="{FF2B5EF4-FFF2-40B4-BE49-F238E27FC236}">
              <a16:creationId xmlns="" xmlns:a16="http://schemas.microsoft.com/office/drawing/2014/main" id="{00000000-0008-0000-0E00-00000688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1150" y="27120850"/>
          <a:ext cx="1117600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819150</xdr:colOff>
      <xdr:row>251</xdr:row>
      <xdr:rowOff>38100</xdr:rowOff>
    </xdr:from>
    <xdr:to>
      <xdr:col>3</xdr:col>
      <xdr:colOff>546100</xdr:colOff>
      <xdr:row>255</xdr:row>
      <xdr:rowOff>88897</xdr:rowOff>
    </xdr:to>
    <xdr:pic>
      <xdr:nvPicPr>
        <xdr:cNvPr id="4163591" name="Picture 325" descr="Шиферные--гвозди">
          <a:extLst>
            <a:ext uri="{FF2B5EF4-FFF2-40B4-BE49-F238E27FC236}">
              <a16:creationId xmlns="" xmlns:a16="http://schemas.microsoft.com/office/drawing/2014/main" id="{00000000-0008-0000-0E00-00000788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14550" y="29622750"/>
          <a:ext cx="1441450" cy="774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876300</xdr:colOff>
      <xdr:row>261</xdr:row>
      <xdr:rowOff>19050</xdr:rowOff>
    </xdr:from>
    <xdr:to>
      <xdr:col>3</xdr:col>
      <xdr:colOff>311150</xdr:colOff>
      <xdr:row>265</xdr:row>
      <xdr:rowOff>139700</xdr:rowOff>
    </xdr:to>
    <xdr:pic>
      <xdr:nvPicPr>
        <xdr:cNvPr id="4163592" name="Picture 326" descr="Финишные-оцинкованные-гвозди">
          <a:extLst>
            <a:ext uri="{FF2B5EF4-FFF2-40B4-BE49-F238E27FC236}">
              <a16:creationId xmlns="" xmlns:a16="http://schemas.microsoft.com/office/drawing/2014/main" id="{00000000-0008-0000-0E00-00000888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71700" y="31940500"/>
          <a:ext cx="1149350" cy="844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469900</xdr:colOff>
      <xdr:row>293</xdr:row>
      <xdr:rowOff>12700</xdr:rowOff>
    </xdr:from>
    <xdr:to>
      <xdr:col>3</xdr:col>
      <xdr:colOff>127000</xdr:colOff>
      <xdr:row>297</xdr:row>
      <xdr:rowOff>114300</xdr:rowOff>
    </xdr:to>
    <xdr:pic>
      <xdr:nvPicPr>
        <xdr:cNvPr id="4163593" name="Picture 327" descr="Гвозди-с-большой-головой-оцинкованные">
          <a:extLst>
            <a:ext uri="{FF2B5EF4-FFF2-40B4-BE49-F238E27FC236}">
              <a16:creationId xmlns="" xmlns:a16="http://schemas.microsoft.com/office/drawing/2014/main" id="{00000000-0008-0000-0E00-00000988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65300" y="37795200"/>
          <a:ext cx="1371600" cy="825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685800</xdr:colOff>
      <xdr:row>313</xdr:row>
      <xdr:rowOff>12700</xdr:rowOff>
    </xdr:from>
    <xdr:to>
      <xdr:col>3</xdr:col>
      <xdr:colOff>88900</xdr:colOff>
      <xdr:row>317</xdr:row>
      <xdr:rowOff>127001</xdr:rowOff>
    </xdr:to>
    <xdr:pic>
      <xdr:nvPicPr>
        <xdr:cNvPr id="4163594" name="Picture 328" descr="Ершенные-оцинкованные-гвозди">
          <a:extLst>
            <a:ext uri="{FF2B5EF4-FFF2-40B4-BE49-F238E27FC236}">
              <a16:creationId xmlns="" xmlns:a16="http://schemas.microsoft.com/office/drawing/2014/main" id="{00000000-0008-0000-0E00-00000A88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1200" y="41109900"/>
          <a:ext cx="1117600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819150</xdr:colOff>
      <xdr:row>279</xdr:row>
      <xdr:rowOff>44450</xdr:rowOff>
    </xdr:from>
    <xdr:to>
      <xdr:col>3</xdr:col>
      <xdr:colOff>387350</xdr:colOff>
      <xdr:row>283</xdr:row>
      <xdr:rowOff>95251</xdr:rowOff>
    </xdr:to>
    <xdr:pic>
      <xdr:nvPicPr>
        <xdr:cNvPr id="4163595" name="Picture 329" descr="vint_chern">
          <a:extLst>
            <a:ext uri="{FF2B5EF4-FFF2-40B4-BE49-F238E27FC236}">
              <a16:creationId xmlns="" xmlns:a16="http://schemas.microsoft.com/office/drawing/2014/main" id="{00000000-0008-0000-0E00-00000B88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14550" y="35045650"/>
          <a:ext cx="1282700" cy="774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31750</xdr:colOff>
      <xdr:row>341</xdr:row>
      <xdr:rowOff>19050</xdr:rowOff>
    </xdr:from>
    <xdr:to>
      <xdr:col>6</xdr:col>
      <xdr:colOff>91016</xdr:colOff>
      <xdr:row>345</xdr:row>
      <xdr:rowOff>69850</xdr:rowOff>
    </xdr:to>
    <xdr:pic>
      <xdr:nvPicPr>
        <xdr:cNvPr id="4163596" name="Picture 1068">
          <a:extLst>
            <a:ext uri="{FF2B5EF4-FFF2-40B4-BE49-F238E27FC236}">
              <a16:creationId xmlns="" xmlns:a16="http://schemas.microsoft.com/office/drawing/2014/main" id="{00000000-0008-0000-0E00-00000C88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1650" y="45593000"/>
          <a:ext cx="135255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3</xdr:col>
      <xdr:colOff>457200</xdr:colOff>
      <xdr:row>36</xdr:row>
      <xdr:rowOff>31750</xdr:rowOff>
    </xdr:from>
    <xdr:ext cx="1060450" cy="778933"/>
    <xdr:pic>
      <xdr:nvPicPr>
        <xdr:cNvPr id="14" name="Picture 3">
          <a:extLst>
            <a:ext uri="{FF2B5EF4-FFF2-40B4-BE49-F238E27FC236}">
              <a16:creationId xmlns="" xmlns:a16="http://schemas.microsoft.com/office/drawing/2014/main" id="{00000000-0008-0000-0E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5867" y="1079500"/>
          <a:ext cx="1060450" cy="7789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107950</xdr:colOff>
      <xdr:row>100</xdr:row>
      <xdr:rowOff>152400</xdr:rowOff>
    </xdr:from>
    <xdr:ext cx="1708150" cy="683684"/>
    <xdr:pic>
      <xdr:nvPicPr>
        <xdr:cNvPr id="15" name="Picture 1">
          <a:extLst>
            <a:ext uri="{FF2B5EF4-FFF2-40B4-BE49-F238E27FC236}">
              <a16:creationId xmlns="" xmlns:a16="http://schemas.microsoft.com/office/drawing/2014/main" id="{00000000-0008-0000-0E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86617" y="14132983"/>
          <a:ext cx="1708150" cy="6836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349250</xdr:colOff>
      <xdr:row>163</xdr:row>
      <xdr:rowOff>209550</xdr:rowOff>
    </xdr:from>
    <xdr:ext cx="1066800" cy="789517"/>
    <xdr:pic>
      <xdr:nvPicPr>
        <xdr:cNvPr id="16" name="Picture 3">
          <a:extLst>
            <a:ext uri="{FF2B5EF4-FFF2-40B4-BE49-F238E27FC236}">
              <a16:creationId xmlns="" xmlns:a16="http://schemas.microsoft.com/office/drawing/2014/main" id="{00000000-0008-0000-0E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27917" y="27144133"/>
          <a:ext cx="1066800" cy="7895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3</xdr:col>
      <xdr:colOff>107950</xdr:colOff>
      <xdr:row>68</xdr:row>
      <xdr:rowOff>152400</xdr:rowOff>
    </xdr:from>
    <xdr:to>
      <xdr:col>6</xdr:col>
      <xdr:colOff>579966</xdr:colOff>
      <xdr:row>72</xdr:row>
      <xdr:rowOff>127000</xdr:rowOff>
    </xdr:to>
    <xdr:pic>
      <xdr:nvPicPr>
        <xdr:cNvPr id="17" name="Picture 1">
          <a:extLst>
            <a:ext uri="{FF2B5EF4-FFF2-40B4-BE49-F238E27FC236}">
              <a16:creationId xmlns="" xmlns:a16="http://schemas.microsoft.com/office/drawing/2014/main" id="{00000000-0008-0000-0E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17850" y="14135100"/>
          <a:ext cx="1708150" cy="688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457200</xdr:colOff>
      <xdr:row>4</xdr:row>
      <xdr:rowOff>31750</xdr:rowOff>
    </xdr:from>
    <xdr:to>
      <xdr:col>6</xdr:col>
      <xdr:colOff>281516</xdr:colOff>
      <xdr:row>8</xdr:row>
      <xdr:rowOff>101600</xdr:rowOff>
    </xdr:to>
    <xdr:pic>
      <xdr:nvPicPr>
        <xdr:cNvPr id="18" name="Picture 3">
          <a:extLst>
            <a:ext uri="{FF2B5EF4-FFF2-40B4-BE49-F238E27FC236}">
              <a16:creationId xmlns="" xmlns:a16="http://schemas.microsoft.com/office/drawing/2014/main" id="{00000000-0008-0000-0E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1079500"/>
          <a:ext cx="1060450" cy="78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349250</xdr:colOff>
      <xdr:row>131</xdr:row>
      <xdr:rowOff>209550</xdr:rowOff>
    </xdr:from>
    <xdr:to>
      <xdr:col>6</xdr:col>
      <xdr:colOff>179916</xdr:colOff>
      <xdr:row>135</xdr:row>
      <xdr:rowOff>215900</xdr:rowOff>
    </xdr:to>
    <xdr:pic>
      <xdr:nvPicPr>
        <xdr:cNvPr id="19" name="Picture 3">
          <a:extLst>
            <a:ext uri="{FF2B5EF4-FFF2-40B4-BE49-F238E27FC236}">
              <a16:creationId xmlns="" xmlns:a16="http://schemas.microsoft.com/office/drawing/2014/main" id="{00000000-0008-0000-0E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59150" y="27146250"/>
          <a:ext cx="1066800" cy="787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527050</xdr:colOff>
      <xdr:row>196</xdr:row>
      <xdr:rowOff>38100</xdr:rowOff>
    </xdr:from>
    <xdr:to>
      <xdr:col>5</xdr:col>
      <xdr:colOff>508000</xdr:colOff>
      <xdr:row>199</xdr:row>
      <xdr:rowOff>285749</xdr:rowOff>
    </xdr:to>
    <xdr:pic>
      <xdr:nvPicPr>
        <xdr:cNvPr id="20" name="Picture 322" descr="строительные-чёрные">
          <a:extLst>
            <a:ext uri="{FF2B5EF4-FFF2-40B4-BE49-F238E27FC236}">
              <a16:creationId xmlns="" xmlns:a16="http://schemas.microsoft.com/office/drawing/2014/main" id="{00000000-0008-0000-0E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98775" y="40900350"/>
          <a:ext cx="119062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438150</xdr:colOff>
      <xdr:row>220</xdr:row>
      <xdr:rowOff>19050</xdr:rowOff>
    </xdr:from>
    <xdr:to>
      <xdr:col>5</xdr:col>
      <xdr:colOff>292100</xdr:colOff>
      <xdr:row>224</xdr:row>
      <xdr:rowOff>114299</xdr:rowOff>
    </xdr:to>
    <xdr:pic>
      <xdr:nvPicPr>
        <xdr:cNvPr id="21" name="Picture 323" descr="строительные-оцинкованные">
          <a:extLst>
            <a:ext uri="{FF2B5EF4-FFF2-40B4-BE49-F238E27FC236}">
              <a16:creationId xmlns="" xmlns:a16="http://schemas.microsoft.com/office/drawing/2014/main" id="{00000000-0008-0000-0E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09875" y="45434250"/>
          <a:ext cx="1063625" cy="8096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508000</xdr:colOff>
      <xdr:row>239</xdr:row>
      <xdr:rowOff>38100</xdr:rowOff>
    </xdr:from>
    <xdr:to>
      <xdr:col>5</xdr:col>
      <xdr:colOff>361950</xdr:colOff>
      <xdr:row>243</xdr:row>
      <xdr:rowOff>114302</xdr:rowOff>
    </xdr:to>
    <xdr:pic>
      <xdr:nvPicPr>
        <xdr:cNvPr id="22" name="Picture 324" descr="Гофрированные-толевые-оцинкованные">
          <a:extLst>
            <a:ext uri="{FF2B5EF4-FFF2-40B4-BE49-F238E27FC236}">
              <a16:creationId xmlns="" xmlns:a16="http://schemas.microsoft.com/office/drawing/2014/main" id="{00000000-0008-0000-0E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79725" y="49196625"/>
          <a:ext cx="1063625" cy="7905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819150</xdr:colOff>
      <xdr:row>251</xdr:row>
      <xdr:rowOff>38100</xdr:rowOff>
    </xdr:from>
    <xdr:to>
      <xdr:col>3</xdr:col>
      <xdr:colOff>546100</xdr:colOff>
      <xdr:row>255</xdr:row>
      <xdr:rowOff>88897</xdr:rowOff>
    </xdr:to>
    <xdr:pic>
      <xdr:nvPicPr>
        <xdr:cNvPr id="23" name="Picture 325" descr="Шиферные--гвозди">
          <a:extLst>
            <a:ext uri="{FF2B5EF4-FFF2-40B4-BE49-F238E27FC236}">
              <a16:creationId xmlns="" xmlns:a16="http://schemas.microsoft.com/office/drawing/2014/main" id="{00000000-0008-0000-0E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0" y="51711225"/>
          <a:ext cx="1365250" cy="7651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876300</xdr:colOff>
      <xdr:row>261</xdr:row>
      <xdr:rowOff>19050</xdr:rowOff>
    </xdr:from>
    <xdr:to>
      <xdr:col>3</xdr:col>
      <xdr:colOff>311150</xdr:colOff>
      <xdr:row>265</xdr:row>
      <xdr:rowOff>139700</xdr:rowOff>
    </xdr:to>
    <xdr:pic>
      <xdr:nvPicPr>
        <xdr:cNvPr id="24" name="Picture 326" descr="Финишные-оцинкованные-гвозди">
          <a:extLst>
            <a:ext uri="{FF2B5EF4-FFF2-40B4-BE49-F238E27FC236}">
              <a16:creationId xmlns="" xmlns:a16="http://schemas.microsoft.com/office/drawing/2014/main" id="{00000000-0008-0000-0E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47900" y="53873400"/>
          <a:ext cx="1073150" cy="835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469900</xdr:colOff>
      <xdr:row>293</xdr:row>
      <xdr:rowOff>12700</xdr:rowOff>
    </xdr:from>
    <xdr:to>
      <xdr:col>3</xdr:col>
      <xdr:colOff>127000</xdr:colOff>
      <xdr:row>297</xdr:row>
      <xdr:rowOff>114300</xdr:rowOff>
    </xdr:to>
    <xdr:pic>
      <xdr:nvPicPr>
        <xdr:cNvPr id="25" name="Picture 327" descr="Гвозди-с-большой-головой-оцинкованные">
          <a:extLst>
            <a:ext uri="{FF2B5EF4-FFF2-40B4-BE49-F238E27FC236}">
              <a16:creationId xmlns="" xmlns:a16="http://schemas.microsoft.com/office/drawing/2014/main" id="{00000000-0008-0000-0E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1500" y="59924950"/>
          <a:ext cx="1295400" cy="815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685800</xdr:colOff>
      <xdr:row>313</xdr:row>
      <xdr:rowOff>12700</xdr:rowOff>
    </xdr:from>
    <xdr:to>
      <xdr:col>3</xdr:col>
      <xdr:colOff>88900</xdr:colOff>
      <xdr:row>317</xdr:row>
      <xdr:rowOff>127001</xdr:rowOff>
    </xdr:to>
    <xdr:pic>
      <xdr:nvPicPr>
        <xdr:cNvPr id="26" name="Picture 328" descr="Ершенные-оцинкованные-гвозди">
          <a:extLst>
            <a:ext uri="{FF2B5EF4-FFF2-40B4-BE49-F238E27FC236}">
              <a16:creationId xmlns="" xmlns:a16="http://schemas.microsoft.com/office/drawing/2014/main" id="{00000000-0008-0000-0E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7400" y="63754000"/>
          <a:ext cx="1041400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819150</xdr:colOff>
      <xdr:row>279</xdr:row>
      <xdr:rowOff>44450</xdr:rowOff>
    </xdr:from>
    <xdr:to>
      <xdr:col>3</xdr:col>
      <xdr:colOff>387350</xdr:colOff>
      <xdr:row>283</xdr:row>
      <xdr:rowOff>95251</xdr:rowOff>
    </xdr:to>
    <xdr:pic>
      <xdr:nvPicPr>
        <xdr:cNvPr id="27" name="Picture 329" descr="vint_chern">
          <a:extLst>
            <a:ext uri="{FF2B5EF4-FFF2-40B4-BE49-F238E27FC236}">
              <a16:creationId xmlns="" xmlns:a16="http://schemas.microsoft.com/office/drawing/2014/main" id="{00000000-0008-0000-0E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0" y="57165875"/>
          <a:ext cx="1206500" cy="765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31750</xdr:colOff>
      <xdr:row>341</xdr:row>
      <xdr:rowOff>19050</xdr:rowOff>
    </xdr:from>
    <xdr:to>
      <xdr:col>6</xdr:col>
      <xdr:colOff>91016</xdr:colOff>
      <xdr:row>345</xdr:row>
      <xdr:rowOff>69850</xdr:rowOff>
    </xdr:to>
    <xdr:pic>
      <xdr:nvPicPr>
        <xdr:cNvPr id="28" name="Picture 1068">
          <a:extLst>
            <a:ext uri="{FF2B5EF4-FFF2-40B4-BE49-F238E27FC236}">
              <a16:creationId xmlns="" xmlns:a16="http://schemas.microsoft.com/office/drawing/2014/main" id="{00000000-0008-0000-0E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1650" y="68599050"/>
          <a:ext cx="1295400" cy="698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3</xdr:col>
      <xdr:colOff>457200</xdr:colOff>
      <xdr:row>36</xdr:row>
      <xdr:rowOff>31750</xdr:rowOff>
    </xdr:from>
    <xdr:ext cx="1060450" cy="778933"/>
    <xdr:pic>
      <xdr:nvPicPr>
        <xdr:cNvPr id="29" name="Picture 3">
          <a:extLst>
            <a:ext uri="{FF2B5EF4-FFF2-40B4-BE49-F238E27FC236}">
              <a16:creationId xmlns="" xmlns:a16="http://schemas.microsoft.com/office/drawing/2014/main" id="{00000000-0008-0000-0E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7546975"/>
          <a:ext cx="1060450" cy="7789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107950</xdr:colOff>
      <xdr:row>100</xdr:row>
      <xdr:rowOff>152400</xdr:rowOff>
    </xdr:from>
    <xdr:ext cx="1708150" cy="683684"/>
    <xdr:pic>
      <xdr:nvPicPr>
        <xdr:cNvPr id="30" name="Picture 1">
          <a:extLst>
            <a:ext uri="{FF2B5EF4-FFF2-40B4-BE49-F238E27FC236}">
              <a16:creationId xmlns="" xmlns:a16="http://schemas.microsoft.com/office/drawing/2014/main" id="{00000000-0008-0000-0E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17850" y="20726400"/>
          <a:ext cx="1708150" cy="6836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349250</xdr:colOff>
      <xdr:row>163</xdr:row>
      <xdr:rowOff>209550</xdr:rowOff>
    </xdr:from>
    <xdr:ext cx="1066800" cy="789517"/>
    <xdr:pic>
      <xdr:nvPicPr>
        <xdr:cNvPr id="31" name="Picture 3">
          <a:extLst>
            <a:ext uri="{FF2B5EF4-FFF2-40B4-BE49-F238E27FC236}">
              <a16:creationId xmlns="" xmlns:a16="http://schemas.microsoft.com/office/drawing/2014/main" id="{00000000-0008-0000-0E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59150" y="33994725"/>
          <a:ext cx="1066800" cy="7895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148167</xdr:rowOff>
    </xdr:from>
    <xdr:to>
      <xdr:col>1</xdr:col>
      <xdr:colOff>63500</xdr:colOff>
      <xdr:row>8</xdr:row>
      <xdr:rowOff>266662</xdr:rowOff>
    </xdr:to>
    <xdr:pic>
      <xdr:nvPicPr>
        <xdr:cNvPr id="2" name="Рисунок 1">
          <a:extLst>
            <a:ext uri="{FF2B5EF4-FFF2-40B4-BE49-F238E27FC236}">
              <a16:creationId xmlns="" xmlns:a16="http://schemas.microsoft.com/office/drawing/2014/main" id="{00000000-0008-0000-0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1087967"/>
          <a:ext cx="1545167" cy="922828"/>
        </a:xfrm>
        <a:prstGeom prst="rect">
          <a:avLst/>
        </a:prstGeom>
      </xdr:spPr>
    </xdr:pic>
    <xdr:clientData/>
  </xdr:twoCellAnchor>
  <xdr:twoCellAnchor editAs="oneCell">
    <xdr:from>
      <xdr:col>2</xdr:col>
      <xdr:colOff>497416</xdr:colOff>
      <xdr:row>6</xdr:row>
      <xdr:rowOff>127000</xdr:rowOff>
    </xdr:from>
    <xdr:to>
      <xdr:col>5</xdr:col>
      <xdr:colOff>577314</xdr:colOff>
      <xdr:row>8</xdr:row>
      <xdr:rowOff>333801</xdr:rowOff>
    </xdr:to>
    <xdr:pic>
      <xdr:nvPicPr>
        <xdr:cNvPr id="3" name="Рисунок 2">
          <a:extLst>
            <a:ext uri="{FF2B5EF4-FFF2-40B4-BE49-F238E27FC236}">
              <a16:creationId xmlns="" xmlns:a16="http://schemas.microsoft.com/office/drawing/2014/main" id="{00000000-0008-0000-0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804583" y="1545167"/>
          <a:ext cx="2609314" cy="524301"/>
        </a:xfrm>
        <a:prstGeom prst="rect">
          <a:avLst/>
        </a:prstGeom>
      </xdr:spPr>
    </xdr:pic>
    <xdr:clientData/>
  </xdr:twoCellAnchor>
  <xdr:twoCellAnchor editAs="oneCell">
    <xdr:from>
      <xdr:col>2</xdr:col>
      <xdr:colOff>687916</xdr:colOff>
      <xdr:row>26</xdr:row>
      <xdr:rowOff>63500</xdr:rowOff>
    </xdr:from>
    <xdr:to>
      <xdr:col>5</xdr:col>
      <xdr:colOff>249609</xdr:colOff>
      <xdr:row>28</xdr:row>
      <xdr:rowOff>233723</xdr:rowOff>
    </xdr:to>
    <xdr:pic>
      <xdr:nvPicPr>
        <xdr:cNvPr id="4" name="Рисунок 3">
          <a:extLst>
            <a:ext uri="{FF2B5EF4-FFF2-40B4-BE49-F238E27FC236}">
              <a16:creationId xmlns="" xmlns:a16="http://schemas.microsoft.com/office/drawing/2014/main" id="{00000000-0008-0000-0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2995083" y="5058833"/>
          <a:ext cx="2091109" cy="487722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</xdr:row>
      <xdr:rowOff>74083</xdr:rowOff>
    </xdr:from>
    <xdr:to>
      <xdr:col>1</xdr:col>
      <xdr:colOff>251940</xdr:colOff>
      <xdr:row>28</xdr:row>
      <xdr:rowOff>274068</xdr:rowOff>
    </xdr:to>
    <xdr:pic>
      <xdr:nvPicPr>
        <xdr:cNvPr id="5" name="Рисунок 4">
          <a:extLst>
            <a:ext uri="{FF2B5EF4-FFF2-40B4-BE49-F238E27FC236}">
              <a16:creationId xmlns="" xmlns:a16="http://schemas.microsoft.com/office/drawing/2014/main" id="{00000000-0008-0000-0F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3500" y="5027083"/>
          <a:ext cx="1670107" cy="1004318"/>
        </a:xfrm>
        <a:prstGeom prst="rect">
          <a:avLst/>
        </a:prstGeom>
      </xdr:spPr>
    </xdr:pic>
    <xdr:clientData/>
  </xdr:twoCellAnchor>
  <xdr:twoCellAnchor editAs="oneCell">
    <xdr:from>
      <xdr:col>3</xdr:col>
      <xdr:colOff>63499</xdr:colOff>
      <xdr:row>40</xdr:row>
      <xdr:rowOff>42333</xdr:rowOff>
    </xdr:from>
    <xdr:to>
      <xdr:col>4</xdr:col>
      <xdr:colOff>820460</xdr:colOff>
      <xdr:row>42</xdr:row>
      <xdr:rowOff>182072</xdr:rowOff>
    </xdr:to>
    <xdr:pic>
      <xdr:nvPicPr>
        <xdr:cNvPr id="6" name="Рисунок 5">
          <a:extLst>
            <a:ext uri="{FF2B5EF4-FFF2-40B4-BE49-F238E27FC236}">
              <a16:creationId xmlns="" xmlns:a16="http://schemas.microsoft.com/office/drawing/2014/main" id="{00000000-0008-0000-0F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3259666" y="7789333"/>
          <a:ext cx="1444877" cy="45724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37</xdr:row>
      <xdr:rowOff>42333</xdr:rowOff>
    </xdr:from>
    <xdr:to>
      <xdr:col>1</xdr:col>
      <xdr:colOff>160492</xdr:colOff>
      <xdr:row>42</xdr:row>
      <xdr:rowOff>242316</xdr:rowOff>
    </xdr:to>
    <xdr:pic>
      <xdr:nvPicPr>
        <xdr:cNvPr id="7" name="Рисунок 6">
          <a:extLst>
            <a:ext uri="{FF2B5EF4-FFF2-40B4-BE49-F238E27FC236}">
              <a16:creationId xmlns="" xmlns:a16="http://schemas.microsoft.com/office/drawing/2014/main" id="{00000000-0008-0000-0F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63500" y="7313083"/>
          <a:ext cx="1536325" cy="993734"/>
        </a:xfrm>
        <a:prstGeom prst="rect">
          <a:avLst/>
        </a:prstGeom>
      </xdr:spPr>
    </xdr:pic>
    <xdr:clientData/>
  </xdr:twoCellAnchor>
  <xdr:twoCellAnchor editAs="oneCell">
    <xdr:from>
      <xdr:col>3</xdr:col>
      <xdr:colOff>232833</xdr:colOff>
      <xdr:row>51</xdr:row>
      <xdr:rowOff>10583</xdr:rowOff>
    </xdr:from>
    <xdr:to>
      <xdr:col>4</xdr:col>
      <xdr:colOff>684968</xdr:colOff>
      <xdr:row>53</xdr:row>
      <xdr:rowOff>296640</xdr:rowOff>
    </xdr:to>
    <xdr:pic>
      <xdr:nvPicPr>
        <xdr:cNvPr id="8" name="Рисунок 7">
          <a:extLst>
            <a:ext uri="{FF2B5EF4-FFF2-40B4-BE49-F238E27FC236}">
              <a16:creationId xmlns="" xmlns:a16="http://schemas.microsoft.com/office/drawing/2014/main" id="{00000000-0008-0000-0F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3429000" y="10149416"/>
          <a:ext cx="1140051" cy="603556"/>
        </a:xfrm>
        <a:prstGeom prst="rect">
          <a:avLst/>
        </a:prstGeom>
      </xdr:spPr>
    </xdr:pic>
    <xdr:clientData/>
  </xdr:twoCellAnchor>
  <xdr:twoCellAnchor editAs="oneCell">
    <xdr:from>
      <xdr:col>0</xdr:col>
      <xdr:colOff>179917</xdr:colOff>
      <xdr:row>49</xdr:row>
      <xdr:rowOff>52917</xdr:rowOff>
    </xdr:from>
    <xdr:to>
      <xdr:col>1</xdr:col>
      <xdr:colOff>112303</xdr:colOff>
      <xdr:row>53</xdr:row>
      <xdr:rowOff>234853</xdr:rowOff>
    </xdr:to>
    <xdr:pic>
      <xdr:nvPicPr>
        <xdr:cNvPr id="9" name="Рисунок 8">
          <a:extLst>
            <a:ext uri="{FF2B5EF4-FFF2-40B4-BE49-F238E27FC236}">
              <a16:creationId xmlns="" xmlns:a16="http://schemas.microsoft.com/office/drawing/2014/main" id="{00000000-0008-0000-0F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79917" y="9874250"/>
          <a:ext cx="1371719" cy="816935"/>
        </a:xfrm>
        <a:prstGeom prst="rect">
          <a:avLst/>
        </a:prstGeom>
      </xdr:spPr>
    </xdr:pic>
    <xdr:clientData/>
  </xdr:twoCellAnchor>
  <xdr:twoCellAnchor editAs="oneCell">
    <xdr:from>
      <xdr:col>2</xdr:col>
      <xdr:colOff>867833</xdr:colOff>
      <xdr:row>73</xdr:row>
      <xdr:rowOff>63500</xdr:rowOff>
    </xdr:from>
    <xdr:to>
      <xdr:col>5</xdr:col>
      <xdr:colOff>380754</xdr:colOff>
      <xdr:row>74</xdr:row>
      <xdr:rowOff>148610</xdr:rowOff>
    </xdr:to>
    <xdr:pic>
      <xdr:nvPicPr>
        <xdr:cNvPr id="10" name="Рисунок 9">
          <a:extLst>
            <a:ext uri="{FF2B5EF4-FFF2-40B4-BE49-F238E27FC236}">
              <a16:creationId xmlns="" xmlns:a16="http://schemas.microsoft.com/office/drawing/2014/main" id="{00000000-0008-0000-0F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3175000" y="14382750"/>
          <a:ext cx="2042337" cy="243861"/>
        </a:xfrm>
        <a:prstGeom prst="rect">
          <a:avLst/>
        </a:prstGeom>
      </xdr:spPr>
    </xdr:pic>
    <xdr:clientData/>
  </xdr:twoCellAnchor>
  <xdr:twoCellAnchor editAs="oneCell">
    <xdr:from>
      <xdr:col>0</xdr:col>
      <xdr:colOff>243417</xdr:colOff>
      <xdr:row>71</xdr:row>
      <xdr:rowOff>10583</xdr:rowOff>
    </xdr:from>
    <xdr:to>
      <xdr:col>1</xdr:col>
      <xdr:colOff>456243</xdr:colOff>
      <xdr:row>74</xdr:row>
      <xdr:rowOff>247627</xdr:rowOff>
    </xdr:to>
    <xdr:pic>
      <xdr:nvPicPr>
        <xdr:cNvPr id="11" name="Рисунок 10">
          <a:extLst>
            <a:ext uri="{FF2B5EF4-FFF2-40B4-BE49-F238E27FC236}">
              <a16:creationId xmlns="" xmlns:a16="http://schemas.microsoft.com/office/drawing/2014/main" id="{00000000-0008-0000-0F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43417" y="14012333"/>
          <a:ext cx="1652159" cy="713294"/>
        </a:xfrm>
        <a:prstGeom prst="rect">
          <a:avLst/>
        </a:prstGeom>
      </xdr:spPr>
    </xdr:pic>
    <xdr:clientData/>
  </xdr:twoCellAnchor>
  <xdr:twoCellAnchor editAs="oneCell">
    <xdr:from>
      <xdr:col>0</xdr:col>
      <xdr:colOff>349249</xdr:colOff>
      <xdr:row>81</xdr:row>
      <xdr:rowOff>95250</xdr:rowOff>
    </xdr:from>
    <xdr:to>
      <xdr:col>1</xdr:col>
      <xdr:colOff>80449</xdr:colOff>
      <xdr:row>85</xdr:row>
      <xdr:rowOff>210122</xdr:rowOff>
    </xdr:to>
    <xdr:pic>
      <xdr:nvPicPr>
        <xdr:cNvPr id="12" name="Рисунок 11">
          <a:extLst>
            <a:ext uri="{FF2B5EF4-FFF2-40B4-BE49-F238E27FC236}">
              <a16:creationId xmlns="" xmlns:a16="http://schemas.microsoft.com/office/drawing/2014/main" id="{00000000-0008-0000-0F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349249" y="16520583"/>
          <a:ext cx="1170533" cy="749873"/>
        </a:xfrm>
        <a:prstGeom prst="rect">
          <a:avLst/>
        </a:prstGeom>
      </xdr:spPr>
    </xdr:pic>
    <xdr:clientData/>
  </xdr:twoCellAnchor>
  <xdr:twoCellAnchor editAs="oneCell">
    <xdr:from>
      <xdr:col>2</xdr:col>
      <xdr:colOff>105832</xdr:colOff>
      <xdr:row>92</xdr:row>
      <xdr:rowOff>74083</xdr:rowOff>
    </xdr:from>
    <xdr:to>
      <xdr:col>3</xdr:col>
      <xdr:colOff>314207</xdr:colOff>
      <xdr:row>97</xdr:row>
      <xdr:rowOff>365515</xdr:rowOff>
    </xdr:to>
    <xdr:pic>
      <xdr:nvPicPr>
        <xdr:cNvPr id="13" name="Рисунок 12">
          <a:extLst>
            <a:ext uri="{FF2B5EF4-FFF2-40B4-BE49-F238E27FC236}">
              <a16:creationId xmlns="" xmlns:a16="http://schemas.microsoft.com/office/drawing/2014/main" id="{00000000-0008-0000-0F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2412999" y="18584333"/>
          <a:ext cx="1097375" cy="1085182"/>
        </a:xfrm>
        <a:prstGeom prst="rect">
          <a:avLst/>
        </a:prstGeom>
      </xdr:spPr>
    </xdr:pic>
    <xdr:clientData/>
  </xdr:twoCellAnchor>
  <xdr:twoCellAnchor editAs="oneCell">
    <xdr:from>
      <xdr:col>1</xdr:col>
      <xdr:colOff>762000</xdr:colOff>
      <xdr:row>125</xdr:row>
      <xdr:rowOff>137583</xdr:rowOff>
    </xdr:from>
    <xdr:to>
      <xdr:col>3</xdr:col>
      <xdr:colOff>78155</xdr:colOff>
      <xdr:row>130</xdr:row>
      <xdr:rowOff>309379</xdr:rowOff>
    </xdr:to>
    <xdr:pic>
      <xdr:nvPicPr>
        <xdr:cNvPr id="14" name="Рисунок 13">
          <a:extLst>
            <a:ext uri="{FF2B5EF4-FFF2-40B4-BE49-F238E27FC236}">
              <a16:creationId xmlns="" xmlns:a16="http://schemas.microsoft.com/office/drawing/2014/main" id="{00000000-0008-0000-0F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2201333" y="22341416"/>
          <a:ext cx="1072989" cy="1060796"/>
        </a:xfrm>
        <a:prstGeom prst="rect">
          <a:avLst/>
        </a:prstGeom>
      </xdr:spPr>
    </xdr:pic>
    <xdr:clientData/>
  </xdr:twoCellAnchor>
  <xdr:twoCellAnchor editAs="oneCell">
    <xdr:from>
      <xdr:col>1</xdr:col>
      <xdr:colOff>582083</xdr:colOff>
      <xdr:row>160</xdr:row>
      <xdr:rowOff>63501</xdr:rowOff>
    </xdr:from>
    <xdr:to>
      <xdr:col>2</xdr:col>
      <xdr:colOff>787238</xdr:colOff>
      <xdr:row>165</xdr:row>
      <xdr:rowOff>161212</xdr:rowOff>
    </xdr:to>
    <xdr:pic>
      <xdr:nvPicPr>
        <xdr:cNvPr id="15" name="Рисунок 14">
          <a:extLst>
            <a:ext uri="{FF2B5EF4-FFF2-40B4-BE49-F238E27FC236}">
              <a16:creationId xmlns="" xmlns:a16="http://schemas.microsoft.com/office/drawing/2014/main" id="{00000000-0008-0000-0F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2021416" y="26680584"/>
          <a:ext cx="1072989" cy="1060796"/>
        </a:xfrm>
        <a:prstGeom prst="rect">
          <a:avLst/>
        </a:prstGeom>
      </xdr:spPr>
    </xdr:pic>
    <xdr:clientData/>
  </xdr:twoCellAnchor>
  <xdr:twoCellAnchor editAs="oneCell">
    <xdr:from>
      <xdr:col>1</xdr:col>
      <xdr:colOff>677334</xdr:colOff>
      <xdr:row>178</xdr:row>
      <xdr:rowOff>127000</xdr:rowOff>
    </xdr:from>
    <xdr:to>
      <xdr:col>2</xdr:col>
      <xdr:colOff>687400</xdr:colOff>
      <xdr:row>183</xdr:row>
      <xdr:rowOff>298796</xdr:rowOff>
    </xdr:to>
    <xdr:pic>
      <xdr:nvPicPr>
        <xdr:cNvPr id="16" name="Рисунок 15">
          <a:extLst>
            <a:ext uri="{FF2B5EF4-FFF2-40B4-BE49-F238E27FC236}">
              <a16:creationId xmlns="" xmlns:a16="http://schemas.microsoft.com/office/drawing/2014/main" id="{00000000-0008-0000-0F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2116667" y="30871583"/>
          <a:ext cx="877900" cy="1060796"/>
        </a:xfrm>
        <a:prstGeom prst="rect">
          <a:avLst/>
        </a:prstGeom>
      </xdr:spPr>
    </xdr:pic>
    <xdr:clientData/>
  </xdr:twoCellAnchor>
  <xdr:twoCellAnchor editAs="oneCell">
    <xdr:from>
      <xdr:col>2</xdr:col>
      <xdr:colOff>52916</xdr:colOff>
      <xdr:row>351</xdr:row>
      <xdr:rowOff>127001</xdr:rowOff>
    </xdr:from>
    <xdr:to>
      <xdr:col>2</xdr:col>
      <xdr:colOff>595507</xdr:colOff>
      <xdr:row>356</xdr:row>
      <xdr:rowOff>215740</xdr:rowOff>
    </xdr:to>
    <xdr:pic>
      <xdr:nvPicPr>
        <xdr:cNvPr id="17" name="Рисунок 16">
          <a:extLst>
            <a:ext uri="{FF2B5EF4-FFF2-40B4-BE49-F238E27FC236}">
              <a16:creationId xmlns="" xmlns:a16="http://schemas.microsoft.com/office/drawing/2014/main" id="{00000000-0008-0000-0F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2360083" y="53879751"/>
          <a:ext cx="542591" cy="1072989"/>
        </a:xfrm>
        <a:prstGeom prst="rect">
          <a:avLst/>
        </a:prstGeom>
      </xdr:spPr>
    </xdr:pic>
    <xdr:clientData/>
  </xdr:twoCellAnchor>
  <xdr:twoCellAnchor editAs="oneCell">
    <xdr:from>
      <xdr:col>1</xdr:col>
      <xdr:colOff>541866</xdr:colOff>
      <xdr:row>409</xdr:row>
      <xdr:rowOff>65250</xdr:rowOff>
    </xdr:from>
    <xdr:to>
      <xdr:col>2</xdr:col>
      <xdr:colOff>731711</xdr:colOff>
      <xdr:row>413</xdr:row>
      <xdr:rowOff>236056</xdr:rowOff>
    </xdr:to>
    <xdr:pic>
      <xdr:nvPicPr>
        <xdr:cNvPr id="18" name="Рисунок 17">
          <a:extLst>
            <a:ext uri="{FF2B5EF4-FFF2-40B4-BE49-F238E27FC236}">
              <a16:creationId xmlns="" xmlns:a16="http://schemas.microsoft.com/office/drawing/2014/main" id="{00000000-0008-0000-0F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2023533" y="61067583"/>
          <a:ext cx="1078845" cy="924339"/>
        </a:xfrm>
        <a:prstGeom prst="rect">
          <a:avLst/>
        </a:prstGeom>
      </xdr:spPr>
    </xdr:pic>
    <xdr:clientData/>
  </xdr:twoCellAnchor>
  <xdr:twoCellAnchor editAs="oneCell">
    <xdr:from>
      <xdr:col>1</xdr:col>
      <xdr:colOff>359834</xdr:colOff>
      <xdr:row>439</xdr:row>
      <xdr:rowOff>127000</xdr:rowOff>
    </xdr:from>
    <xdr:to>
      <xdr:col>2</xdr:col>
      <xdr:colOff>699113</xdr:colOff>
      <xdr:row>444</xdr:row>
      <xdr:rowOff>127168</xdr:rowOff>
    </xdr:to>
    <xdr:pic>
      <xdr:nvPicPr>
        <xdr:cNvPr id="19" name="Рисунок 18">
          <a:extLst>
            <a:ext uri="{FF2B5EF4-FFF2-40B4-BE49-F238E27FC236}">
              <a16:creationId xmlns="" xmlns:a16="http://schemas.microsoft.com/office/drawing/2014/main" id="{00000000-0008-0000-0F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1799167" y="62833250"/>
          <a:ext cx="1207113" cy="963251"/>
        </a:xfrm>
        <a:prstGeom prst="rect">
          <a:avLst/>
        </a:prstGeom>
      </xdr:spPr>
    </xdr:pic>
    <xdr:clientData/>
  </xdr:twoCellAnchor>
  <xdr:twoCellAnchor editAs="oneCell">
    <xdr:from>
      <xdr:col>1</xdr:col>
      <xdr:colOff>645584</xdr:colOff>
      <xdr:row>470</xdr:row>
      <xdr:rowOff>74083</xdr:rowOff>
    </xdr:from>
    <xdr:to>
      <xdr:col>2</xdr:col>
      <xdr:colOff>850739</xdr:colOff>
      <xdr:row>475</xdr:row>
      <xdr:rowOff>171796</xdr:rowOff>
    </xdr:to>
    <xdr:pic>
      <xdr:nvPicPr>
        <xdr:cNvPr id="20" name="Рисунок 19">
          <a:extLst>
            <a:ext uri="{FF2B5EF4-FFF2-40B4-BE49-F238E27FC236}">
              <a16:creationId xmlns="" xmlns:a16="http://schemas.microsoft.com/office/drawing/2014/main" id="{00000000-0008-0000-0F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2084917" y="66040000"/>
          <a:ext cx="1072989" cy="1060796"/>
        </a:xfrm>
        <a:prstGeom prst="rect">
          <a:avLst/>
        </a:prstGeom>
      </xdr:spPr>
    </xdr:pic>
    <xdr:clientData/>
  </xdr:twoCellAnchor>
  <xdr:twoCellAnchor editAs="oneCell">
    <xdr:from>
      <xdr:col>0</xdr:col>
      <xdr:colOff>1269999</xdr:colOff>
      <xdr:row>495</xdr:row>
      <xdr:rowOff>211667</xdr:rowOff>
    </xdr:from>
    <xdr:to>
      <xdr:col>3</xdr:col>
      <xdr:colOff>317354</xdr:colOff>
      <xdr:row>497</xdr:row>
      <xdr:rowOff>185394</xdr:rowOff>
    </xdr:to>
    <xdr:pic>
      <xdr:nvPicPr>
        <xdr:cNvPr id="21" name="Рисунок 20">
          <a:extLst>
            <a:ext uri="{FF2B5EF4-FFF2-40B4-BE49-F238E27FC236}">
              <a16:creationId xmlns="" xmlns:a16="http://schemas.microsoft.com/office/drawing/2014/main" id="{00000000-0008-0000-0F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1269999" y="68929250"/>
          <a:ext cx="2243522" cy="682811"/>
        </a:xfrm>
        <a:prstGeom prst="rect">
          <a:avLst/>
        </a:prstGeom>
      </xdr:spPr>
    </xdr:pic>
    <xdr:clientData/>
  </xdr:twoCellAnchor>
  <xdr:twoCellAnchor editAs="oneCell">
    <xdr:from>
      <xdr:col>1</xdr:col>
      <xdr:colOff>21167</xdr:colOff>
      <xdr:row>728</xdr:row>
      <xdr:rowOff>222250</xdr:rowOff>
    </xdr:from>
    <xdr:to>
      <xdr:col>3</xdr:col>
      <xdr:colOff>507855</xdr:colOff>
      <xdr:row>732</xdr:row>
      <xdr:rowOff>84047</xdr:rowOff>
    </xdr:to>
    <xdr:pic>
      <xdr:nvPicPr>
        <xdr:cNvPr id="22" name="Рисунок 21">
          <a:extLst>
            <a:ext uri="{FF2B5EF4-FFF2-40B4-BE49-F238E27FC236}">
              <a16:creationId xmlns="" xmlns:a16="http://schemas.microsoft.com/office/drawing/2014/main" id="{00000000-0008-0000-0F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1460500" y="92392500"/>
          <a:ext cx="2243522" cy="676715"/>
        </a:xfrm>
        <a:prstGeom prst="rect">
          <a:avLst/>
        </a:prstGeom>
      </xdr:spPr>
    </xdr:pic>
    <xdr:clientData/>
  </xdr:twoCellAnchor>
  <xdr:twoCellAnchor editAs="oneCell">
    <xdr:from>
      <xdr:col>1</xdr:col>
      <xdr:colOff>762000</xdr:colOff>
      <xdr:row>757</xdr:row>
      <xdr:rowOff>243416</xdr:rowOff>
    </xdr:from>
    <xdr:to>
      <xdr:col>3</xdr:col>
      <xdr:colOff>90348</xdr:colOff>
      <xdr:row>762</xdr:row>
      <xdr:rowOff>247489</xdr:rowOff>
    </xdr:to>
    <xdr:pic>
      <xdr:nvPicPr>
        <xdr:cNvPr id="23" name="Рисунок 22">
          <a:extLst>
            <a:ext uri="{FF2B5EF4-FFF2-40B4-BE49-F238E27FC236}">
              <a16:creationId xmlns="" xmlns:a16="http://schemas.microsoft.com/office/drawing/2014/main" id="{00000000-0008-0000-0F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2201333" y="95641583"/>
          <a:ext cx="1085182" cy="1072989"/>
        </a:xfrm>
        <a:prstGeom prst="rect">
          <a:avLst/>
        </a:prstGeom>
      </xdr:spPr>
    </xdr:pic>
    <xdr:clientData/>
  </xdr:twoCellAnchor>
  <xdr:twoCellAnchor editAs="oneCell">
    <xdr:from>
      <xdr:col>2</xdr:col>
      <xdr:colOff>127000</xdr:colOff>
      <xdr:row>796</xdr:row>
      <xdr:rowOff>190500</xdr:rowOff>
    </xdr:from>
    <xdr:to>
      <xdr:col>2</xdr:col>
      <xdr:colOff>876873</xdr:colOff>
      <xdr:row>801</xdr:row>
      <xdr:rowOff>144190</xdr:rowOff>
    </xdr:to>
    <xdr:pic>
      <xdr:nvPicPr>
        <xdr:cNvPr id="25" name="Рисунок 24">
          <a:extLst>
            <a:ext uri="{FF2B5EF4-FFF2-40B4-BE49-F238E27FC236}">
              <a16:creationId xmlns="" xmlns:a16="http://schemas.microsoft.com/office/drawing/2014/main" id="{00000000-0008-0000-0F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2434167" y="100679250"/>
          <a:ext cx="749873" cy="1012024"/>
        </a:xfrm>
        <a:prstGeom prst="rect">
          <a:avLst/>
        </a:prstGeom>
      </xdr:spPr>
    </xdr:pic>
    <xdr:clientData/>
  </xdr:twoCellAnchor>
  <xdr:twoCellAnchor editAs="oneCell">
    <xdr:from>
      <xdr:col>2</xdr:col>
      <xdr:colOff>148166</xdr:colOff>
      <xdr:row>821</xdr:row>
      <xdr:rowOff>42333</xdr:rowOff>
    </xdr:from>
    <xdr:to>
      <xdr:col>3</xdr:col>
      <xdr:colOff>222417</xdr:colOff>
      <xdr:row>824</xdr:row>
      <xdr:rowOff>840</xdr:rowOff>
    </xdr:to>
    <xdr:pic>
      <xdr:nvPicPr>
        <xdr:cNvPr id="26" name="Рисунок 25">
          <a:extLst>
            <a:ext uri="{FF2B5EF4-FFF2-40B4-BE49-F238E27FC236}">
              <a16:creationId xmlns="" xmlns:a16="http://schemas.microsoft.com/office/drawing/2014/main" id="{00000000-0008-0000-0F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2455333" y="104044750"/>
          <a:ext cx="963251" cy="896190"/>
        </a:xfrm>
        <a:prstGeom prst="rect">
          <a:avLst/>
        </a:prstGeom>
      </xdr:spPr>
    </xdr:pic>
    <xdr:clientData/>
  </xdr:twoCellAnchor>
  <xdr:twoCellAnchor editAs="oneCell">
    <xdr:from>
      <xdr:col>2</xdr:col>
      <xdr:colOff>317499</xdr:colOff>
      <xdr:row>830</xdr:row>
      <xdr:rowOff>84667</xdr:rowOff>
    </xdr:from>
    <xdr:to>
      <xdr:col>3</xdr:col>
      <xdr:colOff>190565</xdr:colOff>
      <xdr:row>835</xdr:row>
      <xdr:rowOff>164089</xdr:rowOff>
    </xdr:to>
    <xdr:pic>
      <xdr:nvPicPr>
        <xdr:cNvPr id="27" name="Рисунок 26">
          <a:extLst>
            <a:ext uri="{FF2B5EF4-FFF2-40B4-BE49-F238E27FC236}">
              <a16:creationId xmlns="" xmlns:a16="http://schemas.microsoft.com/office/drawing/2014/main" id="{00000000-0008-0000-0F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2624666" y="106224917"/>
          <a:ext cx="762066" cy="1042506"/>
        </a:xfrm>
        <a:prstGeom prst="rect">
          <a:avLst/>
        </a:prstGeom>
      </xdr:spPr>
    </xdr:pic>
    <xdr:clientData/>
  </xdr:twoCellAnchor>
  <xdr:twoCellAnchor editAs="oneCell">
    <xdr:from>
      <xdr:col>0</xdr:col>
      <xdr:colOff>560916</xdr:colOff>
      <xdr:row>855</xdr:row>
      <xdr:rowOff>105834</xdr:rowOff>
    </xdr:from>
    <xdr:to>
      <xdr:col>1</xdr:col>
      <xdr:colOff>5580</xdr:colOff>
      <xdr:row>860</xdr:row>
      <xdr:rowOff>241051</xdr:rowOff>
    </xdr:to>
    <xdr:pic>
      <xdr:nvPicPr>
        <xdr:cNvPr id="28" name="Рисунок 27">
          <a:extLst>
            <a:ext uri="{FF2B5EF4-FFF2-40B4-BE49-F238E27FC236}">
              <a16:creationId xmlns="" xmlns:a16="http://schemas.microsoft.com/office/drawing/2014/main" id="{00000000-0008-0000-0F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560916" y="110638167"/>
          <a:ext cx="883997" cy="1024217"/>
        </a:xfrm>
        <a:prstGeom prst="rect">
          <a:avLst/>
        </a:prstGeom>
      </xdr:spPr>
    </xdr:pic>
    <xdr:clientData/>
  </xdr:twoCellAnchor>
  <xdr:twoCellAnchor editAs="oneCell">
    <xdr:from>
      <xdr:col>1</xdr:col>
      <xdr:colOff>465667</xdr:colOff>
      <xdr:row>907</xdr:row>
      <xdr:rowOff>105834</xdr:rowOff>
    </xdr:from>
    <xdr:to>
      <xdr:col>2</xdr:col>
      <xdr:colOff>622050</xdr:colOff>
      <xdr:row>912</xdr:row>
      <xdr:rowOff>93808</xdr:rowOff>
    </xdr:to>
    <xdr:pic>
      <xdr:nvPicPr>
        <xdr:cNvPr id="29" name="Рисунок 28">
          <a:extLst>
            <a:ext uri="{FF2B5EF4-FFF2-40B4-BE49-F238E27FC236}">
              <a16:creationId xmlns="" xmlns:a16="http://schemas.microsoft.com/office/drawing/2014/main" id="{00000000-0008-0000-0F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1905000" y="113432167"/>
          <a:ext cx="1024217" cy="951058"/>
        </a:xfrm>
        <a:prstGeom prst="rect">
          <a:avLst/>
        </a:prstGeom>
      </xdr:spPr>
    </xdr:pic>
    <xdr:clientData/>
  </xdr:twoCellAnchor>
  <xdr:twoCellAnchor editAs="oneCell">
    <xdr:from>
      <xdr:col>0</xdr:col>
      <xdr:colOff>486833</xdr:colOff>
      <xdr:row>934</xdr:row>
      <xdr:rowOff>105833</xdr:rowOff>
    </xdr:from>
    <xdr:to>
      <xdr:col>1</xdr:col>
      <xdr:colOff>144875</xdr:colOff>
      <xdr:row>939</xdr:row>
      <xdr:rowOff>100830</xdr:rowOff>
    </xdr:to>
    <xdr:pic>
      <xdr:nvPicPr>
        <xdr:cNvPr id="30" name="Рисунок 29">
          <a:extLst>
            <a:ext uri="{FF2B5EF4-FFF2-40B4-BE49-F238E27FC236}">
              <a16:creationId xmlns="" xmlns:a16="http://schemas.microsoft.com/office/drawing/2014/main" id="{00000000-0008-0000-0F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486833" y="116533083"/>
          <a:ext cx="1097375" cy="883997"/>
        </a:xfrm>
        <a:prstGeom prst="rect">
          <a:avLst/>
        </a:prstGeom>
      </xdr:spPr>
    </xdr:pic>
    <xdr:clientData/>
  </xdr:twoCellAnchor>
  <xdr:twoCellAnchor editAs="oneCell">
    <xdr:from>
      <xdr:col>0</xdr:col>
      <xdr:colOff>391583</xdr:colOff>
      <xdr:row>948</xdr:row>
      <xdr:rowOff>95250</xdr:rowOff>
    </xdr:from>
    <xdr:to>
      <xdr:col>1</xdr:col>
      <xdr:colOff>134977</xdr:colOff>
      <xdr:row>951</xdr:row>
      <xdr:rowOff>157789</xdr:rowOff>
    </xdr:to>
    <xdr:pic>
      <xdr:nvPicPr>
        <xdr:cNvPr id="31" name="Рисунок 30">
          <a:extLst>
            <a:ext uri="{FF2B5EF4-FFF2-40B4-BE49-F238E27FC236}">
              <a16:creationId xmlns="" xmlns:a16="http://schemas.microsoft.com/office/drawing/2014/main" id="{00000000-0008-0000-0F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391583" y="118840250"/>
          <a:ext cx="1182727" cy="634039"/>
        </a:xfrm>
        <a:prstGeom prst="rect">
          <a:avLst/>
        </a:prstGeom>
      </xdr:spPr>
    </xdr:pic>
    <xdr:clientData/>
  </xdr:twoCellAnchor>
  <xdr:twoCellAnchor editAs="oneCell">
    <xdr:from>
      <xdr:col>0</xdr:col>
      <xdr:colOff>592667</xdr:colOff>
      <xdr:row>965</xdr:row>
      <xdr:rowOff>116416</xdr:rowOff>
    </xdr:from>
    <xdr:to>
      <xdr:col>0</xdr:col>
      <xdr:colOff>1373023</xdr:colOff>
      <xdr:row>970</xdr:row>
      <xdr:rowOff>19279</xdr:rowOff>
    </xdr:to>
    <xdr:pic>
      <xdr:nvPicPr>
        <xdr:cNvPr id="32" name="Рисунок 31">
          <a:extLst>
            <a:ext uri="{FF2B5EF4-FFF2-40B4-BE49-F238E27FC236}">
              <a16:creationId xmlns="" xmlns:a16="http://schemas.microsoft.com/office/drawing/2014/main" id="{00000000-0008-0000-0F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592667" y="121486083"/>
          <a:ext cx="780356" cy="707197"/>
        </a:xfrm>
        <a:prstGeom prst="rect">
          <a:avLst/>
        </a:prstGeom>
      </xdr:spPr>
    </xdr:pic>
    <xdr:clientData/>
  </xdr:twoCellAnchor>
  <xdr:twoCellAnchor editAs="oneCell">
    <xdr:from>
      <xdr:col>0</xdr:col>
      <xdr:colOff>412750</xdr:colOff>
      <xdr:row>984</xdr:row>
      <xdr:rowOff>21167</xdr:rowOff>
    </xdr:from>
    <xdr:to>
      <xdr:col>0</xdr:col>
      <xdr:colOff>1193106</xdr:colOff>
      <xdr:row>987</xdr:row>
      <xdr:rowOff>180565</xdr:rowOff>
    </xdr:to>
    <xdr:pic>
      <xdr:nvPicPr>
        <xdr:cNvPr id="33" name="Рисунок 32">
          <a:extLst>
            <a:ext uri="{FF2B5EF4-FFF2-40B4-BE49-F238E27FC236}">
              <a16:creationId xmlns="" xmlns:a16="http://schemas.microsoft.com/office/drawing/2014/main" id="{00000000-0008-0000-0F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412750" y="124872750"/>
          <a:ext cx="780356" cy="646232"/>
        </a:xfrm>
        <a:prstGeom prst="rect">
          <a:avLst/>
        </a:prstGeom>
      </xdr:spPr>
    </xdr:pic>
    <xdr:clientData/>
  </xdr:twoCellAnchor>
  <xdr:twoCellAnchor editAs="oneCell">
    <xdr:from>
      <xdr:col>0</xdr:col>
      <xdr:colOff>423333</xdr:colOff>
      <xdr:row>1000</xdr:row>
      <xdr:rowOff>148167</xdr:rowOff>
    </xdr:from>
    <xdr:to>
      <xdr:col>0</xdr:col>
      <xdr:colOff>1246364</xdr:colOff>
      <xdr:row>1005</xdr:row>
      <xdr:rowOff>65518</xdr:rowOff>
    </xdr:to>
    <xdr:pic>
      <xdr:nvPicPr>
        <xdr:cNvPr id="34" name="Рисунок 33">
          <a:extLst>
            <a:ext uri="{FF2B5EF4-FFF2-40B4-BE49-F238E27FC236}">
              <a16:creationId xmlns="" xmlns:a16="http://schemas.microsoft.com/office/drawing/2014/main" id="{00000000-0008-0000-0F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423333" y="128047750"/>
          <a:ext cx="823031" cy="816935"/>
        </a:xfrm>
        <a:prstGeom prst="rect">
          <a:avLst/>
        </a:prstGeom>
      </xdr:spPr>
    </xdr:pic>
    <xdr:clientData/>
  </xdr:twoCellAnchor>
  <xdr:twoCellAnchor editAs="oneCell">
    <xdr:from>
      <xdr:col>0</xdr:col>
      <xdr:colOff>455083</xdr:colOff>
      <xdr:row>1014</xdr:row>
      <xdr:rowOff>137583</xdr:rowOff>
    </xdr:from>
    <xdr:to>
      <xdr:col>1</xdr:col>
      <xdr:colOff>588654</xdr:colOff>
      <xdr:row>1017</xdr:row>
      <xdr:rowOff>167447</xdr:rowOff>
    </xdr:to>
    <xdr:pic>
      <xdr:nvPicPr>
        <xdr:cNvPr id="35" name="Рисунок 34">
          <a:extLst>
            <a:ext uri="{FF2B5EF4-FFF2-40B4-BE49-F238E27FC236}">
              <a16:creationId xmlns="" xmlns:a16="http://schemas.microsoft.com/office/drawing/2014/main" id="{00000000-0008-0000-0F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455083" y="130915833"/>
          <a:ext cx="1572904" cy="707197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254001</xdr:colOff>
      <xdr:row>872</xdr:row>
      <xdr:rowOff>50801</xdr:rowOff>
    </xdr:from>
    <xdr:to>
      <xdr:col>0</xdr:col>
      <xdr:colOff>1278467</xdr:colOff>
      <xdr:row>877</xdr:row>
      <xdr:rowOff>287866</xdr:rowOff>
    </xdr:to>
    <xdr:pic>
      <xdr:nvPicPr>
        <xdr:cNvPr id="4155394" name="Picture 2">
          <a:extLst>
            <a:ext uri="{FF2B5EF4-FFF2-40B4-BE49-F238E27FC236}">
              <a16:creationId xmlns="" xmlns:a16="http://schemas.microsoft.com/office/drawing/2014/main" id="{00000000-0008-0000-0F00-00000268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/>
        <a:srcRect l="25664" t="16415" r="20796" b="5027"/>
        <a:stretch>
          <a:fillRect/>
        </a:stretch>
      </xdr:blipFill>
      <xdr:spPr bwMode="auto">
        <a:xfrm>
          <a:off x="254001" y="115595401"/>
          <a:ext cx="1024466" cy="113453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295275</xdr:colOff>
      <xdr:row>60</xdr:row>
      <xdr:rowOff>165100</xdr:rowOff>
    </xdr:from>
    <xdr:to>
      <xdr:col>3</xdr:col>
      <xdr:colOff>130175</xdr:colOff>
      <xdr:row>63</xdr:row>
      <xdr:rowOff>57150</xdr:rowOff>
    </xdr:to>
    <xdr:pic>
      <xdr:nvPicPr>
        <xdr:cNvPr id="4164614" name="Изображения 36">
          <a:extLst>
            <a:ext uri="{FF2B5EF4-FFF2-40B4-BE49-F238E27FC236}">
              <a16:creationId xmlns="" xmlns:a16="http://schemas.microsoft.com/office/drawing/2014/main" id="{00000000-0008-0000-1000-0000068C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2050" y="12661900"/>
          <a:ext cx="1863725" cy="454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92075</xdr:colOff>
      <xdr:row>72</xdr:row>
      <xdr:rowOff>95250</xdr:rowOff>
    </xdr:from>
    <xdr:to>
      <xdr:col>2</xdr:col>
      <xdr:colOff>746125</xdr:colOff>
      <xdr:row>74</xdr:row>
      <xdr:rowOff>149225</xdr:rowOff>
    </xdr:to>
    <xdr:pic>
      <xdr:nvPicPr>
        <xdr:cNvPr id="4164615" name="Изображения 36">
          <a:extLst>
            <a:ext uri="{FF2B5EF4-FFF2-40B4-BE49-F238E27FC236}">
              <a16:creationId xmlns="" xmlns:a16="http://schemas.microsoft.com/office/drawing/2014/main" id="{00000000-0008-0000-1000-0000078C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8850" y="14963775"/>
          <a:ext cx="1873250" cy="454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209550</xdr:colOff>
      <xdr:row>245</xdr:row>
      <xdr:rowOff>38100</xdr:rowOff>
    </xdr:from>
    <xdr:to>
      <xdr:col>4</xdr:col>
      <xdr:colOff>850900</xdr:colOff>
      <xdr:row>248</xdr:row>
      <xdr:rowOff>133350</xdr:rowOff>
    </xdr:to>
    <xdr:pic>
      <xdr:nvPicPr>
        <xdr:cNvPr id="4164629" name="Изображения 19">
          <a:extLst>
            <a:ext uri="{FF2B5EF4-FFF2-40B4-BE49-F238E27FC236}">
              <a16:creationId xmlns="" xmlns:a16="http://schemas.microsoft.com/office/drawing/2014/main" id="{00000000-0008-0000-1000-0000158C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grayscl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03700" y="48621950"/>
          <a:ext cx="641350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142875</xdr:colOff>
      <xdr:row>4</xdr:row>
      <xdr:rowOff>146050</xdr:rowOff>
    </xdr:from>
    <xdr:to>
      <xdr:col>3</xdr:col>
      <xdr:colOff>400050</xdr:colOff>
      <xdr:row>8</xdr:row>
      <xdr:rowOff>3175</xdr:rowOff>
    </xdr:to>
    <xdr:pic>
      <xdr:nvPicPr>
        <xdr:cNvPr id="29" name="Picture 7936">
          <a:extLst>
            <a:ext uri="{FF2B5EF4-FFF2-40B4-BE49-F238E27FC236}">
              <a16:creationId xmlns="" xmlns:a16="http://schemas.microsoft.com/office/drawing/2014/main" id="{00000000-0008-0000-10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" t="11365" r="2" b="47723"/>
        <a:stretch>
          <a:fillRect/>
        </a:stretch>
      </xdr:blipFill>
      <xdr:spPr bwMode="auto">
        <a:xfrm>
          <a:off x="2228850" y="1365250"/>
          <a:ext cx="106680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307975</xdr:colOff>
      <xdr:row>15</xdr:row>
      <xdr:rowOff>57150</xdr:rowOff>
    </xdr:from>
    <xdr:to>
      <xdr:col>3</xdr:col>
      <xdr:colOff>460375</xdr:colOff>
      <xdr:row>18</xdr:row>
      <xdr:rowOff>76200</xdr:rowOff>
    </xdr:to>
    <xdr:pic>
      <xdr:nvPicPr>
        <xdr:cNvPr id="30" name="Picture 7936">
          <a:extLst>
            <a:ext uri="{FF2B5EF4-FFF2-40B4-BE49-F238E27FC236}">
              <a16:creationId xmlns="" xmlns:a16="http://schemas.microsoft.com/office/drawing/2014/main" id="{00000000-0008-0000-10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274" b="2271"/>
        <a:stretch>
          <a:fillRect/>
        </a:stretch>
      </xdr:blipFill>
      <xdr:spPr bwMode="auto">
        <a:xfrm>
          <a:off x="2393950" y="3562350"/>
          <a:ext cx="96202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187325</xdr:colOff>
      <xdr:row>26</xdr:row>
      <xdr:rowOff>142875</xdr:rowOff>
    </xdr:from>
    <xdr:to>
      <xdr:col>3</xdr:col>
      <xdr:colOff>473075</xdr:colOff>
      <xdr:row>30</xdr:row>
      <xdr:rowOff>0</xdr:rowOff>
    </xdr:to>
    <xdr:pic>
      <xdr:nvPicPr>
        <xdr:cNvPr id="31" name="Picture 7936">
          <a:extLst>
            <a:ext uri="{FF2B5EF4-FFF2-40B4-BE49-F238E27FC236}">
              <a16:creationId xmlns="" xmlns:a16="http://schemas.microsoft.com/office/drawing/2014/main" id="{00000000-0008-0000-10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" t="11365" r="2" b="47723"/>
        <a:stretch>
          <a:fillRect/>
        </a:stretch>
      </xdr:blipFill>
      <xdr:spPr bwMode="auto">
        <a:xfrm>
          <a:off x="2273300" y="5886450"/>
          <a:ext cx="109537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285750</xdr:colOff>
      <xdr:row>38</xdr:row>
      <xdr:rowOff>231775</xdr:rowOff>
    </xdr:from>
    <xdr:to>
      <xdr:col>3</xdr:col>
      <xdr:colOff>485775</xdr:colOff>
      <xdr:row>42</xdr:row>
      <xdr:rowOff>88900</xdr:rowOff>
    </xdr:to>
    <xdr:pic>
      <xdr:nvPicPr>
        <xdr:cNvPr id="32" name="Picture 7936">
          <a:extLst>
            <a:ext uri="{FF2B5EF4-FFF2-40B4-BE49-F238E27FC236}">
              <a16:creationId xmlns="" xmlns:a16="http://schemas.microsoft.com/office/drawing/2014/main" id="{00000000-0008-0000-10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274" b="2271"/>
        <a:stretch>
          <a:fillRect/>
        </a:stretch>
      </xdr:blipFill>
      <xdr:spPr bwMode="auto">
        <a:xfrm>
          <a:off x="2371725" y="8366125"/>
          <a:ext cx="100965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231775</xdr:colOff>
      <xdr:row>49</xdr:row>
      <xdr:rowOff>228600</xdr:rowOff>
    </xdr:from>
    <xdr:to>
      <xdr:col>3</xdr:col>
      <xdr:colOff>257175</xdr:colOff>
      <xdr:row>53</xdr:row>
      <xdr:rowOff>85725</xdr:rowOff>
    </xdr:to>
    <xdr:pic>
      <xdr:nvPicPr>
        <xdr:cNvPr id="33" name="Picture 7937" descr="17 copy">
          <a:extLst>
            <a:ext uri="{FF2B5EF4-FFF2-40B4-BE49-F238E27FC236}">
              <a16:creationId xmlns="" xmlns:a16="http://schemas.microsoft.com/office/drawing/2014/main" id="{00000000-0008-0000-10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9" t="8821" r="269" b="8821"/>
        <a:stretch>
          <a:fillRect/>
        </a:stretch>
      </xdr:blipFill>
      <xdr:spPr bwMode="auto">
        <a:xfrm>
          <a:off x="2317750" y="10506075"/>
          <a:ext cx="83502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682625</xdr:colOff>
      <xdr:row>84</xdr:row>
      <xdr:rowOff>155575</xdr:rowOff>
    </xdr:from>
    <xdr:to>
      <xdr:col>2</xdr:col>
      <xdr:colOff>774700</xdr:colOff>
      <xdr:row>87</xdr:row>
      <xdr:rowOff>136525</xdr:rowOff>
    </xdr:to>
    <xdr:pic>
      <xdr:nvPicPr>
        <xdr:cNvPr id="37" name="Picture 14">
          <a:extLst>
            <a:ext uri="{FF2B5EF4-FFF2-40B4-BE49-F238E27FC236}">
              <a16:creationId xmlns="" xmlns:a16="http://schemas.microsoft.com/office/drawing/2014/main" id="{00000000-0008-0000-10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grayscl/>
          <a:extLst>
            <a:ext uri="{28A0092B-C50C-407E-A947-70E740481C1C}">
              <a14:useLocalDpi xmlns:a14="http://schemas.microsoft.com/office/drawing/2010/main" val="0"/>
            </a:ext>
          </a:extLst>
        </a:blip>
        <a:srcRect t="59175" b="464"/>
        <a:stretch>
          <a:fillRect/>
        </a:stretch>
      </xdr:blipFill>
      <xdr:spPr bwMode="auto">
        <a:xfrm>
          <a:off x="682625" y="17405350"/>
          <a:ext cx="217805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133350</xdr:colOff>
      <xdr:row>107</xdr:row>
      <xdr:rowOff>184150</xdr:rowOff>
    </xdr:from>
    <xdr:to>
      <xdr:col>3</xdr:col>
      <xdr:colOff>301625</xdr:colOff>
      <xdr:row>111</xdr:row>
      <xdr:rowOff>28575</xdr:rowOff>
    </xdr:to>
    <xdr:pic>
      <xdr:nvPicPr>
        <xdr:cNvPr id="38" name="Изображения 37">
          <a:extLst>
            <a:ext uri="{FF2B5EF4-FFF2-40B4-BE49-F238E27FC236}">
              <a16:creationId xmlns="" xmlns:a16="http://schemas.microsoft.com/office/drawing/2014/main" id="{00000000-0008-0000-10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839" r="6921"/>
        <a:stretch>
          <a:fillRect/>
        </a:stretch>
      </xdr:blipFill>
      <xdr:spPr bwMode="auto">
        <a:xfrm>
          <a:off x="2219325" y="21958300"/>
          <a:ext cx="977900" cy="568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225425</xdr:colOff>
      <xdr:row>122</xdr:row>
      <xdr:rowOff>66675</xdr:rowOff>
    </xdr:from>
    <xdr:to>
      <xdr:col>3</xdr:col>
      <xdr:colOff>406400</xdr:colOff>
      <xdr:row>124</xdr:row>
      <xdr:rowOff>111125</xdr:rowOff>
    </xdr:to>
    <xdr:pic>
      <xdr:nvPicPr>
        <xdr:cNvPr id="39" name="Изображения 37">
          <a:extLst>
            <a:ext uri="{FF2B5EF4-FFF2-40B4-BE49-F238E27FC236}">
              <a16:creationId xmlns="" xmlns:a16="http://schemas.microsoft.com/office/drawing/2014/main" id="{00000000-0008-0000-1000-00002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2" r="48865"/>
        <a:stretch>
          <a:fillRect/>
        </a:stretch>
      </xdr:blipFill>
      <xdr:spPr bwMode="auto">
        <a:xfrm>
          <a:off x="2311400" y="24793575"/>
          <a:ext cx="990600" cy="444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1054100</xdr:colOff>
      <xdr:row>164</xdr:row>
      <xdr:rowOff>152400</xdr:rowOff>
    </xdr:from>
    <xdr:to>
      <xdr:col>2</xdr:col>
      <xdr:colOff>692150</xdr:colOff>
      <xdr:row>168</xdr:row>
      <xdr:rowOff>9525</xdr:rowOff>
    </xdr:to>
    <xdr:pic>
      <xdr:nvPicPr>
        <xdr:cNvPr id="40" name="Рисунок 24" descr="http://im4-tub-ru.yandex.net/i?id=134927765-53-72&amp;n=21">
          <a:extLst>
            <a:ext uri="{FF2B5EF4-FFF2-40B4-BE49-F238E27FC236}">
              <a16:creationId xmlns="" xmlns:a16="http://schemas.microsoft.com/office/drawing/2014/main" id="{00000000-0008-0000-1000-00002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3071" b="22644"/>
        <a:stretch>
          <a:fillRect/>
        </a:stretch>
      </xdr:blipFill>
      <xdr:spPr bwMode="auto">
        <a:xfrm>
          <a:off x="1920875" y="33099375"/>
          <a:ext cx="85725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977900</xdr:colOff>
      <xdr:row>150</xdr:row>
      <xdr:rowOff>171450</xdr:rowOff>
    </xdr:from>
    <xdr:to>
      <xdr:col>3</xdr:col>
      <xdr:colOff>288925</xdr:colOff>
      <xdr:row>154</xdr:row>
      <xdr:rowOff>28575</xdr:rowOff>
    </xdr:to>
    <xdr:pic>
      <xdr:nvPicPr>
        <xdr:cNvPr id="41" name="Рисунок 25" descr="http://im0-tub-ru.yandex.net/i?id=39302588-09-72&amp;n=21">
          <a:extLst>
            <a:ext uri="{FF2B5EF4-FFF2-40B4-BE49-F238E27FC236}">
              <a16:creationId xmlns="" xmlns:a16="http://schemas.microsoft.com/office/drawing/2014/main" id="{00000000-0008-0000-1000-00002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7363" b="21140"/>
        <a:stretch>
          <a:fillRect/>
        </a:stretch>
      </xdr:blipFill>
      <xdr:spPr bwMode="auto">
        <a:xfrm>
          <a:off x="1844675" y="30384750"/>
          <a:ext cx="133985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22225</xdr:colOff>
      <xdr:row>136</xdr:row>
      <xdr:rowOff>203200</xdr:rowOff>
    </xdr:from>
    <xdr:to>
      <xdr:col>3</xdr:col>
      <xdr:colOff>31750</xdr:colOff>
      <xdr:row>140</xdr:row>
      <xdr:rowOff>47625</xdr:rowOff>
    </xdr:to>
    <xdr:pic>
      <xdr:nvPicPr>
        <xdr:cNvPr id="42" name="Рисунок 26" descr="http://im6-tub-ru.yandex.net/i?id=140101055-66-72&amp;n=21">
          <a:extLst>
            <a:ext uri="{FF2B5EF4-FFF2-40B4-BE49-F238E27FC236}">
              <a16:creationId xmlns="" xmlns:a16="http://schemas.microsoft.com/office/drawing/2014/main" id="{00000000-0008-0000-1000-00002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4561" b="10637"/>
        <a:stretch>
          <a:fillRect/>
        </a:stretch>
      </xdr:blipFill>
      <xdr:spPr bwMode="auto">
        <a:xfrm>
          <a:off x="2108200" y="27673300"/>
          <a:ext cx="819150" cy="568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1127125</xdr:colOff>
      <xdr:row>178</xdr:row>
      <xdr:rowOff>123825</xdr:rowOff>
    </xdr:from>
    <xdr:to>
      <xdr:col>2</xdr:col>
      <xdr:colOff>587375</xdr:colOff>
      <xdr:row>181</xdr:row>
      <xdr:rowOff>155575</xdr:rowOff>
    </xdr:to>
    <xdr:pic>
      <xdr:nvPicPr>
        <xdr:cNvPr id="43" name="Рисунок 27" descr="http://im6-tub-ru.yandex.net/i?id=627030208-45-72&amp;n=21">
          <a:extLst>
            <a:ext uri="{FF2B5EF4-FFF2-40B4-BE49-F238E27FC236}">
              <a16:creationId xmlns="" xmlns:a16="http://schemas.microsoft.com/office/drawing/2014/main" id="{00000000-0008-0000-1000-00002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1774" r="14104" b="2"/>
        <a:stretch>
          <a:fillRect/>
        </a:stretch>
      </xdr:blipFill>
      <xdr:spPr bwMode="auto">
        <a:xfrm>
          <a:off x="1993900" y="35794950"/>
          <a:ext cx="679450" cy="593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1063625</xdr:colOff>
      <xdr:row>193</xdr:row>
      <xdr:rowOff>0</xdr:rowOff>
    </xdr:from>
    <xdr:to>
      <xdr:col>3</xdr:col>
      <xdr:colOff>12700</xdr:colOff>
      <xdr:row>196</xdr:row>
      <xdr:rowOff>82550</xdr:rowOff>
    </xdr:to>
    <xdr:pic>
      <xdr:nvPicPr>
        <xdr:cNvPr id="44" name="Изображения 20">
          <a:extLst>
            <a:ext uri="{FF2B5EF4-FFF2-40B4-BE49-F238E27FC236}">
              <a16:creationId xmlns="" xmlns:a16="http://schemas.microsoft.com/office/drawing/2014/main" id="{00000000-0008-0000-1000-00002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30400" y="38671500"/>
          <a:ext cx="977900" cy="568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184150</xdr:colOff>
      <xdr:row>204</xdr:row>
      <xdr:rowOff>76200</xdr:rowOff>
    </xdr:from>
    <xdr:to>
      <xdr:col>3</xdr:col>
      <xdr:colOff>358775</xdr:colOff>
      <xdr:row>207</xdr:row>
      <xdr:rowOff>88900</xdr:rowOff>
    </xdr:to>
    <xdr:pic>
      <xdr:nvPicPr>
        <xdr:cNvPr id="45" name="Изображения 21">
          <a:extLst>
            <a:ext uri="{FF2B5EF4-FFF2-40B4-BE49-F238E27FC236}">
              <a16:creationId xmlns="" xmlns:a16="http://schemas.microsoft.com/office/drawing/2014/main" id="{00000000-0008-0000-1000-00002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grayscl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70125" y="41043225"/>
          <a:ext cx="984250" cy="574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1095375</xdr:colOff>
      <xdr:row>216</xdr:row>
      <xdr:rowOff>31750</xdr:rowOff>
    </xdr:from>
    <xdr:to>
      <xdr:col>2</xdr:col>
      <xdr:colOff>511175</xdr:colOff>
      <xdr:row>219</xdr:row>
      <xdr:rowOff>114300</xdr:rowOff>
    </xdr:to>
    <xdr:pic>
      <xdr:nvPicPr>
        <xdr:cNvPr id="46" name="Изображения 16">
          <a:extLst>
            <a:ext uri="{FF2B5EF4-FFF2-40B4-BE49-F238E27FC236}">
              <a16:creationId xmlns="" xmlns:a16="http://schemas.microsoft.com/office/drawing/2014/main" id="{00000000-0008-0000-1000-00002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grayscl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2150" y="43541950"/>
          <a:ext cx="635000" cy="568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952500</xdr:colOff>
      <xdr:row>224</xdr:row>
      <xdr:rowOff>161925</xdr:rowOff>
    </xdr:from>
    <xdr:to>
      <xdr:col>2</xdr:col>
      <xdr:colOff>406400</xdr:colOff>
      <xdr:row>227</xdr:row>
      <xdr:rowOff>149225</xdr:rowOff>
    </xdr:to>
    <xdr:pic>
      <xdr:nvPicPr>
        <xdr:cNvPr id="47" name="Изображения 17">
          <a:extLst>
            <a:ext uri="{FF2B5EF4-FFF2-40B4-BE49-F238E27FC236}">
              <a16:creationId xmlns="" xmlns:a16="http://schemas.microsoft.com/office/drawing/2014/main" id="{00000000-0008-0000-1000-00002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grayscl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19275" y="45291375"/>
          <a:ext cx="673100" cy="549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711200</xdr:colOff>
      <xdr:row>234</xdr:row>
      <xdr:rowOff>127000</xdr:rowOff>
    </xdr:from>
    <xdr:to>
      <xdr:col>2</xdr:col>
      <xdr:colOff>292100</xdr:colOff>
      <xdr:row>237</xdr:row>
      <xdr:rowOff>133350</xdr:rowOff>
    </xdr:to>
    <xdr:pic>
      <xdr:nvPicPr>
        <xdr:cNvPr id="48" name="Изображения 18">
          <a:extLst>
            <a:ext uri="{FF2B5EF4-FFF2-40B4-BE49-F238E27FC236}">
              <a16:creationId xmlns="" xmlns:a16="http://schemas.microsoft.com/office/drawing/2014/main" id="{00000000-0008-0000-1000-00003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grayscl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7975" y="47285275"/>
          <a:ext cx="800100" cy="568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228600</xdr:colOff>
      <xdr:row>254</xdr:row>
      <xdr:rowOff>114300</xdr:rowOff>
    </xdr:from>
    <xdr:to>
      <xdr:col>2</xdr:col>
      <xdr:colOff>520700</xdr:colOff>
      <xdr:row>257</xdr:row>
      <xdr:rowOff>95250</xdr:rowOff>
    </xdr:to>
    <xdr:pic>
      <xdr:nvPicPr>
        <xdr:cNvPr id="50" name="Изображения 43">
          <a:extLst>
            <a:ext uri="{FF2B5EF4-FFF2-40B4-BE49-F238E27FC236}">
              <a16:creationId xmlns="" xmlns:a16="http://schemas.microsoft.com/office/drawing/2014/main" id="{00000000-0008-0000-1000-00003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lum bright="42000" contrast="6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5375" y="51320700"/>
          <a:ext cx="15113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425450</xdr:colOff>
      <xdr:row>265</xdr:row>
      <xdr:rowOff>57150</xdr:rowOff>
    </xdr:from>
    <xdr:to>
      <xdr:col>2</xdr:col>
      <xdr:colOff>676275</xdr:colOff>
      <xdr:row>267</xdr:row>
      <xdr:rowOff>95250</xdr:rowOff>
    </xdr:to>
    <xdr:pic>
      <xdr:nvPicPr>
        <xdr:cNvPr id="51" name="Изображения 15">
          <a:extLst>
            <a:ext uri="{FF2B5EF4-FFF2-40B4-BE49-F238E27FC236}">
              <a16:creationId xmlns="" xmlns:a16="http://schemas.microsoft.com/office/drawing/2014/main" id="{00000000-0008-0000-1000-00003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5450" y="53520975"/>
          <a:ext cx="23368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958850</xdr:colOff>
      <xdr:row>276</xdr:row>
      <xdr:rowOff>95250</xdr:rowOff>
    </xdr:from>
    <xdr:to>
      <xdr:col>2</xdr:col>
      <xdr:colOff>450850</xdr:colOff>
      <xdr:row>279</xdr:row>
      <xdr:rowOff>95250</xdr:rowOff>
    </xdr:to>
    <xdr:pic>
      <xdr:nvPicPr>
        <xdr:cNvPr id="52" name="Изображения 41">
          <a:extLst>
            <a:ext uri="{FF2B5EF4-FFF2-40B4-BE49-F238E27FC236}">
              <a16:creationId xmlns="" xmlns:a16="http://schemas.microsoft.com/office/drawing/2014/main" id="{00000000-0008-0000-1000-00003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5625" y="55654575"/>
          <a:ext cx="71120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1127125</xdr:colOff>
      <xdr:row>293</xdr:row>
      <xdr:rowOff>19050</xdr:rowOff>
    </xdr:from>
    <xdr:to>
      <xdr:col>2</xdr:col>
      <xdr:colOff>641350</xdr:colOff>
      <xdr:row>296</xdr:row>
      <xdr:rowOff>133350</xdr:rowOff>
    </xdr:to>
    <xdr:pic>
      <xdr:nvPicPr>
        <xdr:cNvPr id="53" name="Изображения 25">
          <a:extLst>
            <a:ext uri="{FF2B5EF4-FFF2-40B4-BE49-F238E27FC236}">
              <a16:creationId xmlns="" xmlns:a16="http://schemas.microsoft.com/office/drawing/2014/main" id="{00000000-0008-0000-1000-00003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grayscl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3900" y="58807350"/>
          <a:ext cx="73342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146050</xdr:colOff>
      <xdr:row>308</xdr:row>
      <xdr:rowOff>22225</xdr:rowOff>
    </xdr:from>
    <xdr:to>
      <xdr:col>3</xdr:col>
      <xdr:colOff>663575</xdr:colOff>
      <xdr:row>311</xdr:row>
      <xdr:rowOff>22225</xdr:rowOff>
    </xdr:to>
    <xdr:pic>
      <xdr:nvPicPr>
        <xdr:cNvPr id="54" name="Изображения 44">
          <a:extLst>
            <a:ext uri="{FF2B5EF4-FFF2-40B4-BE49-F238E27FC236}">
              <a16:creationId xmlns="" xmlns:a16="http://schemas.microsoft.com/office/drawing/2014/main" id="{00000000-0008-0000-1000-00003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lum contrast="2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2825" y="61648975"/>
          <a:ext cx="254635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190500</xdr:colOff>
      <xdr:row>319</xdr:row>
      <xdr:rowOff>31750</xdr:rowOff>
    </xdr:from>
    <xdr:to>
      <xdr:col>3</xdr:col>
      <xdr:colOff>149225</xdr:colOff>
      <xdr:row>322</xdr:row>
      <xdr:rowOff>127000</xdr:rowOff>
    </xdr:to>
    <xdr:pic>
      <xdr:nvPicPr>
        <xdr:cNvPr id="55" name="Picture 49">
          <a:extLst>
            <a:ext uri="{FF2B5EF4-FFF2-40B4-BE49-F238E27FC236}">
              <a16:creationId xmlns="" xmlns:a16="http://schemas.microsoft.com/office/drawing/2014/main" id="{00000000-0008-0000-1000-00003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76475" y="63839725"/>
          <a:ext cx="76835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137159</xdr:colOff>
      <xdr:row>97</xdr:row>
      <xdr:rowOff>30981</xdr:rowOff>
    </xdr:from>
    <xdr:to>
      <xdr:col>1</xdr:col>
      <xdr:colOff>792480</xdr:colOff>
      <xdr:row>101</xdr:row>
      <xdr:rowOff>144780</xdr:rowOff>
    </xdr:to>
    <xdr:pic>
      <xdr:nvPicPr>
        <xdr:cNvPr id="4156417" name="Picture 1" descr="Picture background">
          <a:extLst>
            <a:ext uri="{FF2B5EF4-FFF2-40B4-BE49-F238E27FC236}">
              <a16:creationId xmlns="" xmlns:a16="http://schemas.microsoft.com/office/drawing/2014/main" id="{00000000-0008-0000-1000-0000016C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 l="29000" t="27200" r="28600" b="18600"/>
        <a:stretch>
          <a:fillRect/>
        </a:stretch>
      </xdr:blipFill>
      <xdr:spPr bwMode="auto">
        <a:xfrm>
          <a:off x="1028699" y="19690581"/>
          <a:ext cx="655321" cy="837699"/>
        </a:xfrm>
        <a:prstGeom prst="rect">
          <a:avLst/>
        </a:prstGeom>
        <a:noFill/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534194</xdr:colOff>
      <xdr:row>3</xdr:row>
      <xdr:rowOff>157162</xdr:rowOff>
    </xdr:from>
    <xdr:to>
      <xdr:col>1</xdr:col>
      <xdr:colOff>908844</xdr:colOff>
      <xdr:row>6</xdr:row>
      <xdr:rowOff>119062</xdr:rowOff>
    </xdr:to>
    <xdr:pic>
      <xdr:nvPicPr>
        <xdr:cNvPr id="4165633" name="Изображения 34">
          <a:extLst>
            <a:ext uri="{FF2B5EF4-FFF2-40B4-BE49-F238E27FC236}">
              <a16:creationId xmlns="" xmlns:a16="http://schemas.microsoft.com/office/drawing/2014/main" id="{00000000-0008-0000-1100-0000019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265" t="19916" r="7697" b="7401"/>
        <a:stretch>
          <a:fillRect/>
        </a:stretch>
      </xdr:blipFill>
      <xdr:spPr bwMode="auto">
        <a:xfrm>
          <a:off x="534194" y="1097756"/>
          <a:ext cx="132715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448468</xdr:colOff>
      <xdr:row>30</xdr:row>
      <xdr:rowOff>49213</xdr:rowOff>
    </xdr:from>
    <xdr:to>
      <xdr:col>1</xdr:col>
      <xdr:colOff>687636</xdr:colOff>
      <xdr:row>34</xdr:row>
      <xdr:rowOff>67734</xdr:rowOff>
    </xdr:to>
    <xdr:pic>
      <xdr:nvPicPr>
        <xdr:cNvPr id="4165634" name="Изображения 32">
          <a:extLst>
            <a:ext uri="{FF2B5EF4-FFF2-40B4-BE49-F238E27FC236}">
              <a16:creationId xmlns="" xmlns:a16="http://schemas.microsoft.com/office/drawing/2014/main" id="{00000000-0008-0000-1100-0000029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056" r="740" b="2014"/>
        <a:stretch>
          <a:fillRect/>
        </a:stretch>
      </xdr:blipFill>
      <xdr:spPr bwMode="auto">
        <a:xfrm>
          <a:off x="448468" y="6009746"/>
          <a:ext cx="1229768" cy="755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3175</xdr:colOff>
      <xdr:row>91</xdr:row>
      <xdr:rowOff>45244</xdr:rowOff>
    </xdr:from>
    <xdr:to>
      <xdr:col>1</xdr:col>
      <xdr:colOff>574675</xdr:colOff>
      <xdr:row>93</xdr:row>
      <xdr:rowOff>162719</xdr:rowOff>
    </xdr:to>
    <xdr:pic>
      <xdr:nvPicPr>
        <xdr:cNvPr id="4165637" name="Изображения 40">
          <a:extLst>
            <a:ext uri="{FF2B5EF4-FFF2-40B4-BE49-F238E27FC236}">
              <a16:creationId xmlns="" xmlns:a16="http://schemas.microsoft.com/office/drawing/2014/main" id="{00000000-0008-0000-1100-0000059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5675" y="17356932"/>
          <a:ext cx="571500" cy="5222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387350</xdr:colOff>
      <xdr:row>121</xdr:row>
      <xdr:rowOff>196850</xdr:rowOff>
    </xdr:from>
    <xdr:to>
      <xdr:col>1</xdr:col>
      <xdr:colOff>400050</xdr:colOff>
      <xdr:row>124</xdr:row>
      <xdr:rowOff>152400</xdr:rowOff>
    </xdr:to>
    <xdr:pic>
      <xdr:nvPicPr>
        <xdr:cNvPr id="4165638" name="Изображения 30">
          <a:extLst>
            <a:ext uri="{FF2B5EF4-FFF2-40B4-BE49-F238E27FC236}">
              <a16:creationId xmlns="" xmlns:a16="http://schemas.microsoft.com/office/drawing/2014/main" id="{00000000-0008-0000-1100-0000069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350" y="22637750"/>
          <a:ext cx="1009650" cy="565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401638</xdr:colOff>
      <xdr:row>185</xdr:row>
      <xdr:rowOff>207963</xdr:rowOff>
    </xdr:from>
    <xdr:to>
      <xdr:col>2</xdr:col>
      <xdr:colOff>10319</xdr:colOff>
      <xdr:row>188</xdr:row>
      <xdr:rowOff>157163</xdr:rowOff>
    </xdr:to>
    <xdr:pic>
      <xdr:nvPicPr>
        <xdr:cNvPr id="4165640" name="Изображения 29">
          <a:extLst>
            <a:ext uri="{FF2B5EF4-FFF2-40B4-BE49-F238E27FC236}">
              <a16:creationId xmlns="" xmlns:a16="http://schemas.microsoft.com/office/drawing/2014/main" id="{00000000-0008-0000-1100-0000089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4138" y="34152682"/>
          <a:ext cx="894556" cy="5921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604043</xdr:colOff>
      <xdr:row>217</xdr:row>
      <xdr:rowOff>86519</xdr:rowOff>
    </xdr:from>
    <xdr:to>
      <xdr:col>2</xdr:col>
      <xdr:colOff>193675</xdr:colOff>
      <xdr:row>220</xdr:row>
      <xdr:rowOff>86519</xdr:rowOff>
    </xdr:to>
    <xdr:pic>
      <xdr:nvPicPr>
        <xdr:cNvPr id="4165641" name="Изображения 29">
          <a:extLst>
            <a:ext uri="{FF2B5EF4-FFF2-40B4-BE49-F238E27FC236}">
              <a16:creationId xmlns="" xmlns:a16="http://schemas.microsoft.com/office/drawing/2014/main" id="{00000000-0008-0000-1100-0000099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6543" y="40055800"/>
          <a:ext cx="875507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634514</xdr:colOff>
      <xdr:row>249</xdr:row>
      <xdr:rowOff>23812</xdr:rowOff>
    </xdr:from>
    <xdr:to>
      <xdr:col>2</xdr:col>
      <xdr:colOff>263929</xdr:colOff>
      <xdr:row>252</xdr:row>
      <xdr:rowOff>47623</xdr:rowOff>
    </xdr:to>
    <xdr:pic>
      <xdr:nvPicPr>
        <xdr:cNvPr id="4165642" name="Изображения 29">
          <a:extLst>
            <a:ext uri="{FF2B5EF4-FFF2-40B4-BE49-F238E27FC236}">
              <a16:creationId xmlns="" xmlns:a16="http://schemas.microsoft.com/office/drawing/2014/main" id="{00000000-0008-0000-1100-00000A9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7014" y="45791437"/>
          <a:ext cx="915290" cy="5953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217771</xdr:colOff>
      <xdr:row>345</xdr:row>
      <xdr:rowOff>169069</xdr:rowOff>
    </xdr:from>
    <xdr:to>
      <xdr:col>1</xdr:col>
      <xdr:colOff>898524</xdr:colOff>
      <xdr:row>348</xdr:row>
      <xdr:rowOff>59531</xdr:rowOff>
    </xdr:to>
    <xdr:pic>
      <xdr:nvPicPr>
        <xdr:cNvPr id="4165643" name="Изображения 23">
          <a:extLst>
            <a:ext uri="{FF2B5EF4-FFF2-40B4-BE49-F238E27FC236}">
              <a16:creationId xmlns="" xmlns:a16="http://schemas.microsoft.com/office/drawing/2014/main" id="{00000000-0008-0000-1100-00000B9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0271" y="63224569"/>
          <a:ext cx="680753" cy="4619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522288</xdr:colOff>
      <xdr:row>361</xdr:row>
      <xdr:rowOff>102393</xdr:rowOff>
    </xdr:from>
    <xdr:to>
      <xdr:col>1</xdr:col>
      <xdr:colOff>1107281</xdr:colOff>
      <xdr:row>364</xdr:row>
      <xdr:rowOff>145256</xdr:rowOff>
    </xdr:to>
    <xdr:pic>
      <xdr:nvPicPr>
        <xdr:cNvPr id="4165644" name="Изображения 33">
          <a:extLst>
            <a:ext uri="{FF2B5EF4-FFF2-40B4-BE49-F238E27FC236}">
              <a16:creationId xmlns="" xmlns:a16="http://schemas.microsoft.com/office/drawing/2014/main" id="{00000000-0008-0000-1100-00000C9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4788" y="67206018"/>
          <a:ext cx="584993" cy="6143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709084</xdr:colOff>
      <xdr:row>378</xdr:row>
      <xdr:rowOff>16933</xdr:rowOff>
    </xdr:from>
    <xdr:to>
      <xdr:col>4</xdr:col>
      <xdr:colOff>268817</xdr:colOff>
      <xdr:row>381</xdr:row>
      <xdr:rowOff>35719</xdr:rowOff>
    </xdr:to>
    <xdr:pic>
      <xdr:nvPicPr>
        <xdr:cNvPr id="4165645" name="Picture 125">
          <a:extLst>
            <a:ext uri="{FF2B5EF4-FFF2-40B4-BE49-F238E27FC236}">
              <a16:creationId xmlns="" xmlns:a16="http://schemas.microsoft.com/office/drawing/2014/main" id="{00000000-0008-0000-1100-00000D9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lum bright="30000" contrast="4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37417" y="70019333"/>
          <a:ext cx="1507067" cy="6707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190499</xdr:colOff>
      <xdr:row>397</xdr:row>
      <xdr:rowOff>71438</xdr:rowOff>
    </xdr:from>
    <xdr:to>
      <xdr:col>4</xdr:col>
      <xdr:colOff>107156</xdr:colOff>
      <xdr:row>400</xdr:row>
      <xdr:rowOff>230798</xdr:rowOff>
    </xdr:to>
    <xdr:pic>
      <xdr:nvPicPr>
        <xdr:cNvPr id="22" name="Picture 844">
          <a:extLst>
            <a:ext uri="{FF2B5EF4-FFF2-40B4-BE49-F238E27FC236}">
              <a16:creationId xmlns="" xmlns:a16="http://schemas.microsoft.com/office/drawing/2014/main" id="{00000000-0008-0000-11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9937" y="74306907"/>
          <a:ext cx="762000" cy="6594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534194</xdr:colOff>
      <xdr:row>3</xdr:row>
      <xdr:rowOff>157162</xdr:rowOff>
    </xdr:from>
    <xdr:to>
      <xdr:col>1</xdr:col>
      <xdr:colOff>908844</xdr:colOff>
      <xdr:row>6</xdr:row>
      <xdr:rowOff>119062</xdr:rowOff>
    </xdr:to>
    <xdr:pic>
      <xdr:nvPicPr>
        <xdr:cNvPr id="16" name="Изображения 34">
          <a:extLst>
            <a:ext uri="{FF2B5EF4-FFF2-40B4-BE49-F238E27FC236}">
              <a16:creationId xmlns="" xmlns:a16="http://schemas.microsoft.com/office/drawing/2014/main" id="{00000000-0008-0000-11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265" t="19916" r="7697" b="7401"/>
        <a:stretch>
          <a:fillRect/>
        </a:stretch>
      </xdr:blipFill>
      <xdr:spPr bwMode="auto">
        <a:xfrm>
          <a:off x="534194" y="1100137"/>
          <a:ext cx="132715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652464</xdr:colOff>
      <xdr:row>60</xdr:row>
      <xdr:rowOff>227806</xdr:rowOff>
    </xdr:from>
    <xdr:to>
      <xdr:col>1</xdr:col>
      <xdr:colOff>441326</xdr:colOff>
      <xdr:row>64</xdr:row>
      <xdr:rowOff>53181</xdr:rowOff>
    </xdr:to>
    <xdr:pic>
      <xdr:nvPicPr>
        <xdr:cNvPr id="19" name="Изображения 39">
          <a:extLst>
            <a:ext uri="{FF2B5EF4-FFF2-40B4-BE49-F238E27FC236}">
              <a16:creationId xmlns="" xmlns:a16="http://schemas.microsoft.com/office/drawing/2014/main" id="{00000000-0008-0000-11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2464" y="11526837"/>
          <a:ext cx="741362" cy="635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3175</xdr:colOff>
      <xdr:row>91</xdr:row>
      <xdr:rowOff>45244</xdr:rowOff>
    </xdr:from>
    <xdr:to>
      <xdr:col>1</xdr:col>
      <xdr:colOff>574675</xdr:colOff>
      <xdr:row>93</xdr:row>
      <xdr:rowOff>162719</xdr:rowOff>
    </xdr:to>
    <xdr:pic>
      <xdr:nvPicPr>
        <xdr:cNvPr id="20" name="Изображения 40">
          <a:extLst>
            <a:ext uri="{FF2B5EF4-FFF2-40B4-BE49-F238E27FC236}">
              <a16:creationId xmlns="" xmlns:a16="http://schemas.microsoft.com/office/drawing/2014/main" id="{00000000-0008-0000-11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5675" y="16961644"/>
          <a:ext cx="571500" cy="517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387350</xdr:colOff>
      <xdr:row>121</xdr:row>
      <xdr:rowOff>196850</xdr:rowOff>
    </xdr:from>
    <xdr:to>
      <xdr:col>1</xdr:col>
      <xdr:colOff>400050</xdr:colOff>
      <xdr:row>124</xdr:row>
      <xdr:rowOff>152400</xdr:rowOff>
    </xdr:to>
    <xdr:pic>
      <xdr:nvPicPr>
        <xdr:cNvPr id="21" name="Изображения 30">
          <a:extLst>
            <a:ext uri="{FF2B5EF4-FFF2-40B4-BE49-F238E27FC236}">
              <a16:creationId xmlns="" xmlns:a16="http://schemas.microsoft.com/office/drawing/2014/main" id="{00000000-0008-0000-11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350" y="22399625"/>
          <a:ext cx="965200" cy="593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437357</xdr:colOff>
      <xdr:row>186</xdr:row>
      <xdr:rowOff>5556</xdr:rowOff>
    </xdr:from>
    <xdr:to>
      <xdr:col>2</xdr:col>
      <xdr:colOff>46038</xdr:colOff>
      <xdr:row>189</xdr:row>
      <xdr:rowOff>26193</xdr:rowOff>
    </xdr:to>
    <xdr:pic>
      <xdr:nvPicPr>
        <xdr:cNvPr id="24" name="Изображения 29">
          <a:extLst>
            <a:ext uri="{FF2B5EF4-FFF2-40B4-BE49-F238E27FC236}">
              <a16:creationId xmlns="" xmlns:a16="http://schemas.microsoft.com/office/drawing/2014/main" id="{00000000-0008-0000-11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9857" y="34188400"/>
          <a:ext cx="894556" cy="5921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651669</xdr:colOff>
      <xdr:row>217</xdr:row>
      <xdr:rowOff>86519</xdr:rowOff>
    </xdr:from>
    <xdr:to>
      <xdr:col>2</xdr:col>
      <xdr:colOff>241301</xdr:colOff>
      <xdr:row>220</xdr:row>
      <xdr:rowOff>86519</xdr:rowOff>
    </xdr:to>
    <xdr:pic>
      <xdr:nvPicPr>
        <xdr:cNvPr id="25" name="Изображения 29">
          <a:extLst>
            <a:ext uri="{FF2B5EF4-FFF2-40B4-BE49-F238E27FC236}">
              <a16:creationId xmlns="" xmlns:a16="http://schemas.microsoft.com/office/drawing/2014/main" id="{00000000-0008-0000-11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4169" y="40055800"/>
          <a:ext cx="875507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694045</xdr:colOff>
      <xdr:row>249</xdr:row>
      <xdr:rowOff>35719</xdr:rowOff>
    </xdr:from>
    <xdr:to>
      <xdr:col>2</xdr:col>
      <xdr:colOff>323460</xdr:colOff>
      <xdr:row>252</xdr:row>
      <xdr:rowOff>59530</xdr:rowOff>
    </xdr:to>
    <xdr:pic>
      <xdr:nvPicPr>
        <xdr:cNvPr id="26" name="Изображения 29">
          <a:extLst>
            <a:ext uri="{FF2B5EF4-FFF2-40B4-BE49-F238E27FC236}">
              <a16:creationId xmlns="" xmlns:a16="http://schemas.microsoft.com/office/drawing/2014/main" id="{00000000-0008-0000-11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6545" y="45803344"/>
          <a:ext cx="915290" cy="5953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229677</xdr:colOff>
      <xdr:row>345</xdr:row>
      <xdr:rowOff>157162</xdr:rowOff>
    </xdr:from>
    <xdr:to>
      <xdr:col>1</xdr:col>
      <xdr:colOff>1204768</xdr:colOff>
      <xdr:row>349</xdr:row>
      <xdr:rowOff>76200</xdr:rowOff>
    </xdr:to>
    <xdr:pic>
      <xdr:nvPicPr>
        <xdr:cNvPr id="27" name="Изображения 23">
          <a:extLst>
            <a:ext uri="{FF2B5EF4-FFF2-40B4-BE49-F238E27FC236}">
              <a16:creationId xmlns="" xmlns:a16="http://schemas.microsoft.com/office/drawing/2014/main" id="{00000000-0008-0000-11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0277" y="63750295"/>
          <a:ext cx="975091" cy="6556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50800</xdr:colOff>
      <xdr:row>361</xdr:row>
      <xdr:rowOff>114300</xdr:rowOff>
    </xdr:from>
    <xdr:to>
      <xdr:col>1</xdr:col>
      <xdr:colOff>1236134</xdr:colOff>
      <xdr:row>365</xdr:row>
      <xdr:rowOff>134635</xdr:rowOff>
    </xdr:to>
    <xdr:pic>
      <xdr:nvPicPr>
        <xdr:cNvPr id="28" name="Изображения 33">
          <a:extLst>
            <a:ext uri="{FF2B5EF4-FFF2-40B4-BE49-F238E27FC236}">
              <a16:creationId xmlns="" xmlns:a16="http://schemas.microsoft.com/office/drawing/2014/main" id="{00000000-0008-0000-11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1400" y="66797767"/>
          <a:ext cx="1185334" cy="7569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190499</xdr:colOff>
      <xdr:row>397</xdr:row>
      <xdr:rowOff>71438</xdr:rowOff>
    </xdr:from>
    <xdr:to>
      <xdr:col>4</xdr:col>
      <xdr:colOff>107156</xdr:colOff>
      <xdr:row>400</xdr:row>
      <xdr:rowOff>230798</xdr:rowOff>
    </xdr:to>
    <xdr:pic>
      <xdr:nvPicPr>
        <xdr:cNvPr id="30" name="Picture 844">
          <a:extLst>
            <a:ext uri="{FF2B5EF4-FFF2-40B4-BE49-F238E27FC236}">
              <a16:creationId xmlns="" xmlns:a16="http://schemas.microsoft.com/office/drawing/2014/main" id="{00000000-0008-0000-11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5174" y="73109138"/>
          <a:ext cx="764382" cy="6451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281</xdr:row>
      <xdr:rowOff>11906</xdr:rowOff>
    </xdr:from>
    <xdr:to>
      <xdr:col>1</xdr:col>
      <xdr:colOff>819229</xdr:colOff>
      <xdr:row>284</xdr:row>
      <xdr:rowOff>31769</xdr:rowOff>
    </xdr:to>
    <xdr:pic>
      <xdr:nvPicPr>
        <xdr:cNvPr id="2" name="Рисунок 1">
          <a:extLst>
            <a:ext uri="{FF2B5EF4-FFF2-40B4-BE49-F238E27FC236}">
              <a16:creationId xmlns="" xmlns:a16="http://schemas.microsoft.com/office/drawing/2014/main" id="{00000000-0008-0000-1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857250" y="51565969"/>
          <a:ext cx="914479" cy="591363"/>
        </a:xfrm>
        <a:prstGeom prst="rect">
          <a:avLst/>
        </a:prstGeom>
      </xdr:spPr>
    </xdr:pic>
    <xdr:clientData/>
  </xdr:twoCellAnchor>
  <xdr:twoCellAnchor editAs="oneCell">
    <xdr:from>
      <xdr:col>1</xdr:col>
      <xdr:colOff>35718</xdr:colOff>
      <xdr:row>313</xdr:row>
      <xdr:rowOff>0</xdr:rowOff>
    </xdr:from>
    <xdr:to>
      <xdr:col>1</xdr:col>
      <xdr:colOff>950197</xdr:colOff>
      <xdr:row>316</xdr:row>
      <xdr:rowOff>19863</xdr:rowOff>
    </xdr:to>
    <xdr:pic>
      <xdr:nvPicPr>
        <xdr:cNvPr id="3" name="Рисунок 2">
          <a:extLst>
            <a:ext uri="{FF2B5EF4-FFF2-40B4-BE49-F238E27FC236}">
              <a16:creationId xmlns="" xmlns:a16="http://schemas.microsoft.com/office/drawing/2014/main" id="{00000000-0008-0000-1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988218" y="57340500"/>
          <a:ext cx="914479" cy="591363"/>
        </a:xfrm>
        <a:prstGeom prst="rect">
          <a:avLst/>
        </a:prstGeom>
      </xdr:spPr>
    </xdr:pic>
    <xdr:clientData/>
  </xdr:twoCellAnchor>
  <xdr:twoCellAnchor editAs="oneCell">
    <xdr:from>
      <xdr:col>0</xdr:col>
      <xdr:colOff>450588</xdr:colOff>
      <xdr:row>153</xdr:row>
      <xdr:rowOff>59267</xdr:rowOff>
    </xdr:from>
    <xdr:to>
      <xdr:col>1</xdr:col>
      <xdr:colOff>1075267</xdr:colOff>
      <xdr:row>158</xdr:row>
      <xdr:rowOff>131997</xdr:rowOff>
    </xdr:to>
    <xdr:pic>
      <xdr:nvPicPr>
        <xdr:cNvPr id="4" name="Рисунок 3">
          <a:extLst>
            <a:ext uri="{FF2B5EF4-FFF2-40B4-BE49-F238E27FC236}">
              <a16:creationId xmlns="" xmlns:a16="http://schemas.microsoft.com/office/drawing/2014/main" id="{00000000-0008-0000-11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/>
        <a:srcRect t="15754" b="19989"/>
        <a:stretch/>
      </xdr:blipFill>
      <xdr:spPr>
        <a:xfrm>
          <a:off x="450588" y="28541134"/>
          <a:ext cx="1615279" cy="103793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127000</xdr:colOff>
      <xdr:row>408</xdr:row>
      <xdr:rowOff>50800</xdr:rowOff>
    </xdr:from>
    <xdr:to>
      <xdr:col>1</xdr:col>
      <xdr:colOff>842463</xdr:colOff>
      <xdr:row>408</xdr:row>
      <xdr:rowOff>1024466</xdr:rowOff>
    </xdr:to>
    <xdr:pic>
      <xdr:nvPicPr>
        <xdr:cNvPr id="31" name="Рисунок 30">
          <a:extLst>
            <a:ext uri="{FF2B5EF4-FFF2-40B4-BE49-F238E27FC236}">
              <a16:creationId xmlns="" xmlns:a16="http://schemas.microsoft.com/office/drawing/2014/main" id="{00000000-0008-0000-1100-00001F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450" b="21067"/>
        <a:stretch/>
      </xdr:blipFill>
      <xdr:spPr bwMode="auto">
        <a:xfrm>
          <a:off x="127000" y="75810533"/>
          <a:ext cx="1706063" cy="9736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287866</xdr:colOff>
      <xdr:row>421</xdr:row>
      <xdr:rowOff>67734</xdr:rowOff>
    </xdr:from>
    <xdr:to>
      <xdr:col>1</xdr:col>
      <xdr:colOff>1100666</xdr:colOff>
      <xdr:row>421</xdr:row>
      <xdr:rowOff>770467</xdr:rowOff>
    </xdr:to>
    <xdr:pic>
      <xdr:nvPicPr>
        <xdr:cNvPr id="5" name="Рисунок 4">
          <a:extLst>
            <a:ext uri="{FF2B5EF4-FFF2-40B4-BE49-F238E27FC236}">
              <a16:creationId xmlns="" xmlns:a16="http://schemas.microsoft.com/office/drawing/2014/main" id="{00000000-0008-0000-11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/>
        <a:srcRect l="14434" t="29633" r="15693" b="30696"/>
        <a:stretch/>
      </xdr:blipFill>
      <xdr:spPr>
        <a:xfrm>
          <a:off x="287866" y="79053267"/>
          <a:ext cx="1803400" cy="702733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327660</xdr:colOff>
      <xdr:row>88</xdr:row>
      <xdr:rowOff>304803</xdr:rowOff>
    </xdr:from>
    <xdr:to>
      <xdr:col>4</xdr:col>
      <xdr:colOff>396240</xdr:colOff>
      <xdr:row>88</xdr:row>
      <xdr:rowOff>641542</xdr:rowOff>
    </xdr:to>
    <xdr:pic>
      <xdr:nvPicPr>
        <xdr:cNvPr id="4156424" name="Picture 8">
          <a:extLst>
            <a:ext uri="{FF2B5EF4-FFF2-40B4-BE49-F238E27FC236}">
              <a16:creationId xmlns="" xmlns:a16="http://schemas.microsoft.com/office/drawing/2014/main" id="{00000000-0008-0000-1200-0000086C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r="78548"/>
        <a:stretch>
          <a:fillRect/>
        </a:stretch>
      </xdr:blipFill>
      <xdr:spPr bwMode="auto">
        <a:xfrm rot="5400000">
          <a:off x="3199670" y="22266373"/>
          <a:ext cx="336739" cy="156972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15240</xdr:colOff>
      <xdr:row>52</xdr:row>
      <xdr:rowOff>37826</xdr:rowOff>
    </xdr:from>
    <xdr:to>
      <xdr:col>0</xdr:col>
      <xdr:colOff>579120</xdr:colOff>
      <xdr:row>55</xdr:row>
      <xdr:rowOff>205766</xdr:rowOff>
    </xdr:to>
    <xdr:pic>
      <xdr:nvPicPr>
        <xdr:cNvPr id="4156417" name="Picture 1" descr="Picture background">
          <a:extLst>
            <a:ext uri="{FF2B5EF4-FFF2-40B4-BE49-F238E27FC236}">
              <a16:creationId xmlns="" xmlns:a16="http://schemas.microsoft.com/office/drawing/2014/main" id="{00000000-0008-0000-1200-0000016C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l="28769" r="38995"/>
        <a:stretch>
          <a:fillRect/>
        </a:stretch>
      </xdr:blipFill>
      <xdr:spPr bwMode="auto">
        <a:xfrm>
          <a:off x="15240" y="13601426"/>
          <a:ext cx="563880" cy="116616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31750</xdr:colOff>
      <xdr:row>60</xdr:row>
      <xdr:rowOff>19050</xdr:rowOff>
    </xdr:from>
    <xdr:to>
      <xdr:col>0</xdr:col>
      <xdr:colOff>768350</xdr:colOff>
      <xdr:row>63</xdr:row>
      <xdr:rowOff>133350</xdr:rowOff>
    </xdr:to>
    <xdr:pic>
      <xdr:nvPicPr>
        <xdr:cNvPr id="4166660" name="Рисунок 5">
          <a:extLst>
            <a:ext uri="{FF2B5EF4-FFF2-40B4-BE49-F238E27FC236}">
              <a16:creationId xmlns="" xmlns:a16="http://schemas.microsoft.com/office/drawing/2014/main" id="{00000000-0008-0000-1200-000004943F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50" y="7505700"/>
          <a:ext cx="736600" cy="958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676909</xdr:colOff>
      <xdr:row>99</xdr:row>
      <xdr:rowOff>60156</xdr:rowOff>
    </xdr:from>
    <xdr:to>
      <xdr:col>3</xdr:col>
      <xdr:colOff>121920</xdr:colOff>
      <xdr:row>101</xdr:row>
      <xdr:rowOff>198119</xdr:rowOff>
    </xdr:to>
    <xdr:pic>
      <xdr:nvPicPr>
        <xdr:cNvPr id="4166663" name="Рисунок 8">
          <a:extLst>
            <a:ext uri="{FF2B5EF4-FFF2-40B4-BE49-F238E27FC236}">
              <a16:creationId xmlns="" xmlns:a16="http://schemas.microsoft.com/office/drawing/2014/main" id="{00000000-0008-0000-1200-000007943F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739" b="8752"/>
        <a:stretch>
          <a:fillRect/>
        </a:stretch>
      </xdr:blipFill>
      <xdr:spPr bwMode="auto">
        <a:xfrm>
          <a:off x="1659889" y="25198536"/>
          <a:ext cx="1494791" cy="6866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320040</xdr:colOff>
      <xdr:row>132</xdr:row>
      <xdr:rowOff>38100</xdr:rowOff>
    </xdr:from>
    <xdr:to>
      <xdr:col>1</xdr:col>
      <xdr:colOff>159908</xdr:colOff>
      <xdr:row>135</xdr:row>
      <xdr:rowOff>129540</xdr:rowOff>
    </xdr:to>
    <xdr:pic>
      <xdr:nvPicPr>
        <xdr:cNvPr id="4166666" name="Рисунок 2">
          <a:extLst>
            <a:ext uri="{FF2B5EF4-FFF2-40B4-BE49-F238E27FC236}">
              <a16:creationId xmlns="" xmlns:a16="http://schemas.microsoft.com/office/drawing/2014/main" id="{00000000-0008-0000-1200-00000A943F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024"/>
        <a:stretch>
          <a:fillRect/>
        </a:stretch>
      </xdr:blipFill>
      <xdr:spPr bwMode="auto">
        <a:xfrm>
          <a:off x="320040" y="31973520"/>
          <a:ext cx="822848" cy="807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120650</xdr:colOff>
      <xdr:row>142</xdr:row>
      <xdr:rowOff>95250</xdr:rowOff>
    </xdr:from>
    <xdr:to>
      <xdr:col>1</xdr:col>
      <xdr:colOff>650240</xdr:colOff>
      <xdr:row>144</xdr:row>
      <xdr:rowOff>1270</xdr:rowOff>
    </xdr:to>
    <xdr:pic>
      <xdr:nvPicPr>
        <xdr:cNvPr id="4166667" name="Picture 7926" descr="Сетчатая гильза">
          <a:extLst>
            <a:ext uri="{FF2B5EF4-FFF2-40B4-BE49-F238E27FC236}">
              <a16:creationId xmlns="" xmlns:a16="http://schemas.microsoft.com/office/drawing/2014/main" id="{00000000-0008-0000-1200-00000B9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650" y="22040850"/>
          <a:ext cx="1524000" cy="241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114300</xdr:colOff>
      <xdr:row>198</xdr:row>
      <xdr:rowOff>76200</xdr:rowOff>
    </xdr:from>
    <xdr:to>
      <xdr:col>0</xdr:col>
      <xdr:colOff>622300</xdr:colOff>
      <xdr:row>201</xdr:row>
      <xdr:rowOff>209550</xdr:rowOff>
    </xdr:to>
    <xdr:pic>
      <xdr:nvPicPr>
        <xdr:cNvPr id="4166673" name="Рисунок 1">
          <a:extLst>
            <a:ext uri="{FF2B5EF4-FFF2-40B4-BE49-F238E27FC236}">
              <a16:creationId xmlns="" xmlns:a16="http://schemas.microsoft.com/office/drawing/2014/main" id="{00000000-0008-0000-1200-000011943F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42224325"/>
          <a:ext cx="50800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114299</xdr:colOff>
      <xdr:row>60</xdr:row>
      <xdr:rowOff>26172</xdr:rowOff>
    </xdr:from>
    <xdr:to>
      <xdr:col>0</xdr:col>
      <xdr:colOff>693420</xdr:colOff>
      <xdr:row>63</xdr:row>
      <xdr:rowOff>137160</xdr:rowOff>
    </xdr:to>
    <xdr:pic>
      <xdr:nvPicPr>
        <xdr:cNvPr id="21" name="Рисунок 5">
          <a:extLst>
            <a:ext uri="{FF2B5EF4-FFF2-40B4-BE49-F238E27FC236}">
              <a16:creationId xmlns="" xmlns:a16="http://schemas.microsoft.com/office/drawing/2014/main" id="{00000000-0008-0000-12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207" t="5159" r="17414" b="4365"/>
        <a:stretch>
          <a:fillRect/>
        </a:stretch>
      </xdr:blipFill>
      <xdr:spPr bwMode="auto">
        <a:xfrm>
          <a:off x="114299" y="15807192"/>
          <a:ext cx="579121" cy="9568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120650</xdr:colOff>
      <xdr:row>142</xdr:row>
      <xdr:rowOff>95250</xdr:rowOff>
    </xdr:from>
    <xdr:to>
      <xdr:col>1</xdr:col>
      <xdr:colOff>650240</xdr:colOff>
      <xdr:row>144</xdr:row>
      <xdr:rowOff>1270</xdr:rowOff>
    </xdr:to>
    <xdr:pic>
      <xdr:nvPicPr>
        <xdr:cNvPr id="28" name="Picture 7926" descr="Сетчатая гильза">
          <a:extLst>
            <a:ext uri="{FF2B5EF4-FFF2-40B4-BE49-F238E27FC236}">
              <a16:creationId xmlns="" xmlns:a16="http://schemas.microsoft.com/office/drawing/2014/main" id="{00000000-0008-0000-12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650" y="23031450"/>
          <a:ext cx="1485900" cy="241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129540</xdr:colOff>
      <xdr:row>167</xdr:row>
      <xdr:rowOff>121920</xdr:rowOff>
    </xdr:from>
    <xdr:to>
      <xdr:col>1</xdr:col>
      <xdr:colOff>155386</xdr:colOff>
      <xdr:row>170</xdr:row>
      <xdr:rowOff>68580</xdr:rowOff>
    </xdr:to>
    <xdr:pic>
      <xdr:nvPicPr>
        <xdr:cNvPr id="31" name="Рисунок 1">
          <a:extLst>
            <a:ext uri="{FF2B5EF4-FFF2-40B4-BE49-F238E27FC236}">
              <a16:creationId xmlns="" xmlns:a16="http://schemas.microsoft.com/office/drawing/2014/main" id="{00000000-0008-0000-12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594" t="27003" r="12817" b="24727"/>
        <a:stretch>
          <a:fillRect/>
        </a:stretch>
      </xdr:blipFill>
      <xdr:spPr bwMode="auto">
        <a:xfrm>
          <a:off x="129540" y="38862000"/>
          <a:ext cx="1008826" cy="6629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0</xdr:colOff>
      <xdr:row>3</xdr:row>
      <xdr:rowOff>28575</xdr:rowOff>
    </xdr:from>
    <xdr:ext cx="815340" cy="815340"/>
    <xdr:pic>
      <xdr:nvPicPr>
        <xdr:cNvPr id="37" name="Рисунок 1">
          <a:extLst>
            <a:ext uri="{FF2B5EF4-FFF2-40B4-BE49-F238E27FC236}">
              <a16:creationId xmlns="" xmlns:a16="http://schemas.microsoft.com/office/drawing/2014/main" id="{00000000-0008-0000-12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1156335"/>
          <a:ext cx="815340" cy="815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11</xdr:row>
      <xdr:rowOff>57149</xdr:rowOff>
    </xdr:from>
    <xdr:ext cx="939165" cy="773431"/>
    <xdr:pic>
      <xdr:nvPicPr>
        <xdr:cNvPr id="38" name="Рисунок 1">
          <a:extLst>
            <a:ext uri="{FF2B5EF4-FFF2-40B4-BE49-F238E27FC236}">
              <a16:creationId xmlns="" xmlns:a16="http://schemas.microsoft.com/office/drawing/2014/main" id="{00000000-0008-0000-12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3219449"/>
          <a:ext cx="939165" cy="7734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71437</xdr:colOff>
      <xdr:row>19</xdr:row>
      <xdr:rowOff>57149</xdr:rowOff>
    </xdr:from>
    <xdr:ext cx="773431" cy="773431"/>
    <xdr:pic>
      <xdr:nvPicPr>
        <xdr:cNvPr id="39" name="Рисунок 1">
          <a:extLst>
            <a:ext uri="{FF2B5EF4-FFF2-40B4-BE49-F238E27FC236}">
              <a16:creationId xmlns="" xmlns:a16="http://schemas.microsoft.com/office/drawing/2014/main" id="{00000000-0008-0000-12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71437" y="5253989"/>
          <a:ext cx="773431" cy="7734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236219</xdr:colOff>
      <xdr:row>27</xdr:row>
      <xdr:rowOff>30480</xdr:rowOff>
    </xdr:from>
    <xdr:ext cx="585409" cy="838199"/>
    <xdr:pic>
      <xdr:nvPicPr>
        <xdr:cNvPr id="36" name="Рисунок 1">
          <a:extLst>
            <a:ext uri="{FF2B5EF4-FFF2-40B4-BE49-F238E27FC236}">
              <a16:creationId xmlns="" xmlns:a16="http://schemas.microsoft.com/office/drawing/2014/main" id="{00000000-0008-0000-12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357" r="22262"/>
        <a:stretch>
          <a:fillRect/>
        </a:stretch>
      </xdr:blipFill>
      <xdr:spPr bwMode="auto">
        <a:xfrm>
          <a:off x="236219" y="7261860"/>
          <a:ext cx="585409" cy="8381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186690</xdr:colOff>
      <xdr:row>212</xdr:row>
      <xdr:rowOff>99061</xdr:rowOff>
    </xdr:from>
    <xdr:ext cx="467540" cy="990600"/>
    <xdr:pic>
      <xdr:nvPicPr>
        <xdr:cNvPr id="35" name="Рисунок 1">
          <a:extLst>
            <a:ext uri="{FF2B5EF4-FFF2-40B4-BE49-F238E27FC236}">
              <a16:creationId xmlns="" xmlns:a16="http://schemas.microsoft.com/office/drawing/2014/main" id="{00000000-0008-0000-12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690" y="49072801"/>
          <a:ext cx="467540" cy="99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3</xdr:col>
      <xdr:colOff>662940</xdr:colOff>
      <xdr:row>99</xdr:row>
      <xdr:rowOff>74350</xdr:rowOff>
    </xdr:from>
    <xdr:to>
      <xdr:col>5</xdr:col>
      <xdr:colOff>457200</xdr:colOff>
      <xdr:row>101</xdr:row>
      <xdr:rowOff>114300</xdr:rowOff>
    </xdr:to>
    <xdr:pic>
      <xdr:nvPicPr>
        <xdr:cNvPr id="42" name="Рисунок 41">
          <a:extLst>
            <a:ext uri="{FF2B5EF4-FFF2-40B4-BE49-F238E27FC236}">
              <a16:creationId xmlns="" xmlns:a16="http://schemas.microsoft.com/office/drawing/2014/main" id="{00000000-0008-0000-12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rcRect l="17332" t="36778" r="14092" b="20722"/>
        <a:stretch>
          <a:fillRect/>
        </a:stretch>
      </xdr:blipFill>
      <xdr:spPr>
        <a:xfrm>
          <a:off x="3695700" y="25212730"/>
          <a:ext cx="1188720" cy="58859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44</xdr:row>
      <xdr:rowOff>53340</xdr:rowOff>
    </xdr:from>
    <xdr:to>
      <xdr:col>0</xdr:col>
      <xdr:colOff>640080</xdr:colOff>
      <xdr:row>47</xdr:row>
      <xdr:rowOff>121920</xdr:rowOff>
    </xdr:to>
    <xdr:pic>
      <xdr:nvPicPr>
        <xdr:cNvPr id="4156418" name="Picture 2" descr="Picture background">
          <a:extLst>
            <a:ext uri="{FF2B5EF4-FFF2-40B4-BE49-F238E27FC236}">
              <a16:creationId xmlns="" xmlns:a16="http://schemas.microsoft.com/office/drawing/2014/main" id="{00000000-0008-0000-1200-0000026C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 l="27481" r="27481"/>
        <a:stretch>
          <a:fillRect/>
        </a:stretch>
      </xdr:blipFill>
      <xdr:spPr bwMode="auto">
        <a:xfrm>
          <a:off x="190500" y="11498580"/>
          <a:ext cx="449580" cy="99822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167640</xdr:colOff>
      <xdr:row>77</xdr:row>
      <xdr:rowOff>15240</xdr:rowOff>
    </xdr:from>
    <xdr:to>
      <xdr:col>0</xdr:col>
      <xdr:colOff>464820</xdr:colOff>
      <xdr:row>80</xdr:row>
      <xdr:rowOff>176496</xdr:rowOff>
    </xdr:to>
    <xdr:pic>
      <xdr:nvPicPr>
        <xdr:cNvPr id="4156420" name="Picture 4" descr="Picture background">
          <a:extLst>
            <a:ext uri="{FF2B5EF4-FFF2-40B4-BE49-F238E27FC236}">
              <a16:creationId xmlns="" xmlns:a16="http://schemas.microsoft.com/office/drawing/2014/main" id="{00000000-0008-0000-1200-0000046C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 l="39362" r="32524" b="5132"/>
        <a:stretch>
          <a:fillRect/>
        </a:stretch>
      </xdr:blipFill>
      <xdr:spPr bwMode="auto">
        <a:xfrm flipH="1">
          <a:off x="167640" y="20269200"/>
          <a:ext cx="297180" cy="915636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205740</xdr:colOff>
      <xdr:row>35</xdr:row>
      <xdr:rowOff>38100</xdr:rowOff>
    </xdr:from>
    <xdr:to>
      <xdr:col>0</xdr:col>
      <xdr:colOff>480060</xdr:colOff>
      <xdr:row>38</xdr:row>
      <xdr:rowOff>144780</xdr:rowOff>
    </xdr:to>
    <xdr:pic>
      <xdr:nvPicPr>
        <xdr:cNvPr id="4156421" name="Picture 5">
          <a:extLst>
            <a:ext uri="{FF2B5EF4-FFF2-40B4-BE49-F238E27FC236}">
              <a16:creationId xmlns="" xmlns:a16="http://schemas.microsoft.com/office/drawing/2014/main" id="{00000000-0008-0000-1200-0000056C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 l="37816" t="7000" r="39414" b="7500"/>
        <a:stretch>
          <a:fillRect/>
        </a:stretch>
      </xdr:blipFill>
      <xdr:spPr bwMode="auto">
        <a:xfrm>
          <a:off x="205740" y="9304020"/>
          <a:ext cx="274320" cy="82296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167515</xdr:colOff>
      <xdr:row>68</xdr:row>
      <xdr:rowOff>53340</xdr:rowOff>
    </xdr:from>
    <xdr:to>
      <xdr:col>0</xdr:col>
      <xdr:colOff>678238</xdr:colOff>
      <xdr:row>71</xdr:row>
      <xdr:rowOff>205740</xdr:rowOff>
    </xdr:to>
    <xdr:pic>
      <xdr:nvPicPr>
        <xdr:cNvPr id="4156422" name="Picture 6" descr="Picture background">
          <a:extLst>
            <a:ext uri="{FF2B5EF4-FFF2-40B4-BE49-F238E27FC236}">
              <a16:creationId xmlns="" xmlns:a16="http://schemas.microsoft.com/office/drawing/2014/main" id="{00000000-0008-0000-1200-0000066C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 flipH="1">
          <a:off x="167515" y="17891760"/>
          <a:ext cx="510723" cy="108204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632460</xdr:colOff>
      <xdr:row>119</xdr:row>
      <xdr:rowOff>243840</xdr:rowOff>
    </xdr:from>
    <xdr:to>
      <xdr:col>4</xdr:col>
      <xdr:colOff>411479</xdr:colOff>
      <xdr:row>122</xdr:row>
      <xdr:rowOff>138282</xdr:rowOff>
    </xdr:to>
    <xdr:pic>
      <xdr:nvPicPr>
        <xdr:cNvPr id="4156423" name="Picture 7" descr="Picture background">
          <a:extLst>
            <a:ext uri="{FF2B5EF4-FFF2-40B4-BE49-F238E27FC236}">
              <a16:creationId xmlns="" xmlns:a16="http://schemas.microsoft.com/office/drawing/2014/main" id="{00000000-0008-0000-1200-0000076C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 b="10274"/>
        <a:stretch>
          <a:fillRect/>
        </a:stretch>
      </xdr:blipFill>
      <xdr:spPr bwMode="auto">
        <a:xfrm>
          <a:off x="2887980" y="29260800"/>
          <a:ext cx="1280159" cy="61072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274319</xdr:colOff>
      <xdr:row>180</xdr:row>
      <xdr:rowOff>52550</xdr:rowOff>
    </xdr:from>
    <xdr:to>
      <xdr:col>0</xdr:col>
      <xdr:colOff>601980</xdr:colOff>
      <xdr:row>183</xdr:row>
      <xdr:rowOff>274978</xdr:rowOff>
    </xdr:to>
    <xdr:pic>
      <xdr:nvPicPr>
        <xdr:cNvPr id="4156425" name="Picture 9">
          <a:extLst>
            <a:ext uri="{FF2B5EF4-FFF2-40B4-BE49-F238E27FC236}">
              <a16:creationId xmlns="" xmlns:a16="http://schemas.microsoft.com/office/drawing/2014/main" id="{00000000-0008-0000-1200-0000096C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clrChange>
            <a:clrFrom>
              <a:srgbClr val="F7F7F7"/>
            </a:clrFrom>
            <a:clrTo>
              <a:srgbClr val="F7F7F7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74319" y="41436770"/>
          <a:ext cx="327661" cy="102252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182880</xdr:colOff>
      <xdr:row>189</xdr:row>
      <xdr:rowOff>38100</xdr:rowOff>
    </xdr:from>
    <xdr:to>
      <xdr:col>0</xdr:col>
      <xdr:colOff>510541</xdr:colOff>
      <xdr:row>192</xdr:row>
      <xdr:rowOff>146228</xdr:rowOff>
    </xdr:to>
    <xdr:pic>
      <xdr:nvPicPr>
        <xdr:cNvPr id="47" name="Picture 9">
          <a:extLst>
            <a:ext uri="{FF2B5EF4-FFF2-40B4-BE49-F238E27FC236}">
              <a16:creationId xmlns="" xmlns:a16="http://schemas.microsoft.com/office/drawing/2014/main" id="{00000000-0008-0000-1200-00002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clrChange>
            <a:clrFrom>
              <a:srgbClr val="F7F7F7"/>
            </a:clrFrom>
            <a:clrTo>
              <a:srgbClr val="F7F7F7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182880" y="43609260"/>
          <a:ext cx="327661" cy="102252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120650</xdr:colOff>
      <xdr:row>59</xdr:row>
      <xdr:rowOff>25400</xdr:rowOff>
    </xdr:from>
    <xdr:to>
      <xdr:col>7</xdr:col>
      <xdr:colOff>73025</xdr:colOff>
      <xdr:row>60</xdr:row>
      <xdr:rowOff>177800</xdr:rowOff>
    </xdr:to>
    <xdr:pic>
      <xdr:nvPicPr>
        <xdr:cNvPr id="4167681" name="Picture 37799">
          <a:extLst>
            <a:ext uri="{FF2B5EF4-FFF2-40B4-BE49-F238E27FC236}">
              <a16:creationId xmlns="" xmlns:a16="http://schemas.microsoft.com/office/drawing/2014/main" id="{00000000-0008-0000-1300-00000198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24200" y="14566900"/>
          <a:ext cx="231775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869950</xdr:colOff>
      <xdr:row>70</xdr:row>
      <xdr:rowOff>82550</xdr:rowOff>
    </xdr:from>
    <xdr:to>
      <xdr:col>8</xdr:col>
      <xdr:colOff>190500</xdr:colOff>
      <xdr:row>73</xdr:row>
      <xdr:rowOff>76200</xdr:rowOff>
    </xdr:to>
    <xdr:pic>
      <xdr:nvPicPr>
        <xdr:cNvPr id="4167683" name="Рисунок 17" descr="http://im4-tub-ru.yandex.net/i?id=21178963-16-72&amp;n=21">
          <a:extLst>
            <a:ext uri="{FF2B5EF4-FFF2-40B4-BE49-F238E27FC236}">
              <a16:creationId xmlns="" xmlns:a16="http://schemas.microsoft.com/office/drawing/2014/main" id="{00000000-0008-0000-1300-00000398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1917" t="7394" r="1128" b="11975"/>
        <a:stretch>
          <a:fillRect/>
        </a:stretch>
      </xdr:blipFill>
      <xdr:spPr bwMode="auto">
        <a:xfrm>
          <a:off x="5302250" y="20688300"/>
          <a:ext cx="1225550" cy="920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-76200</xdr:colOff>
      <xdr:row>71</xdr:row>
      <xdr:rowOff>317500</xdr:rowOff>
    </xdr:from>
    <xdr:to>
      <xdr:col>7</xdr:col>
      <xdr:colOff>400050</xdr:colOff>
      <xdr:row>72</xdr:row>
      <xdr:rowOff>50800</xdr:rowOff>
    </xdr:to>
    <xdr:pic>
      <xdr:nvPicPr>
        <xdr:cNvPr id="4167685" name="Picture 1279">
          <a:extLst>
            <a:ext uri="{FF2B5EF4-FFF2-40B4-BE49-F238E27FC236}">
              <a16:creationId xmlns="" xmlns:a16="http://schemas.microsoft.com/office/drawing/2014/main" id="{00000000-0008-0000-1300-00000598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900" t="-2" r="900" b="55594"/>
        <a:stretch>
          <a:fillRect/>
        </a:stretch>
      </xdr:blipFill>
      <xdr:spPr bwMode="auto">
        <a:xfrm>
          <a:off x="3797300" y="21304250"/>
          <a:ext cx="19812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527050</xdr:colOff>
      <xdr:row>94</xdr:row>
      <xdr:rowOff>279400</xdr:rowOff>
    </xdr:from>
    <xdr:to>
      <xdr:col>5</xdr:col>
      <xdr:colOff>165100</xdr:colOff>
      <xdr:row>95</xdr:row>
      <xdr:rowOff>76200</xdr:rowOff>
    </xdr:to>
    <xdr:pic>
      <xdr:nvPicPr>
        <xdr:cNvPr id="4167686" name="Picture 68" descr="pic112">
          <a:extLst>
            <a:ext uri="{FF2B5EF4-FFF2-40B4-BE49-F238E27FC236}">
              <a16:creationId xmlns="" xmlns:a16="http://schemas.microsoft.com/office/drawing/2014/main" id="{00000000-0008-0000-1300-00000698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8595" r="-1788"/>
        <a:stretch>
          <a:fillRect/>
        </a:stretch>
      </xdr:blipFill>
      <xdr:spPr bwMode="auto">
        <a:xfrm>
          <a:off x="2590800" y="25908000"/>
          <a:ext cx="1441450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368300</xdr:colOff>
      <xdr:row>94</xdr:row>
      <xdr:rowOff>355600</xdr:rowOff>
    </xdr:from>
    <xdr:to>
      <xdr:col>7</xdr:col>
      <xdr:colOff>660400</xdr:colOff>
      <xdr:row>95</xdr:row>
      <xdr:rowOff>114300</xdr:rowOff>
    </xdr:to>
    <xdr:pic>
      <xdr:nvPicPr>
        <xdr:cNvPr id="4167687" name="Picture 1279">
          <a:extLst>
            <a:ext uri="{FF2B5EF4-FFF2-40B4-BE49-F238E27FC236}">
              <a16:creationId xmlns="" xmlns:a16="http://schemas.microsoft.com/office/drawing/2014/main" id="{00000000-0008-0000-1300-00000798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1353" r="2928" b="3555"/>
        <a:stretch>
          <a:fillRect/>
        </a:stretch>
      </xdr:blipFill>
      <xdr:spPr bwMode="auto">
        <a:xfrm>
          <a:off x="3886200" y="25984200"/>
          <a:ext cx="2203450" cy="13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869950</xdr:colOff>
      <xdr:row>20</xdr:row>
      <xdr:rowOff>95250</xdr:rowOff>
    </xdr:from>
    <xdr:to>
      <xdr:col>7</xdr:col>
      <xdr:colOff>209550</xdr:colOff>
      <xdr:row>21</xdr:row>
      <xdr:rowOff>342900</xdr:rowOff>
    </xdr:to>
    <xdr:pic>
      <xdr:nvPicPr>
        <xdr:cNvPr id="4167689" name="Picture 395">
          <a:extLst>
            <a:ext uri="{FF2B5EF4-FFF2-40B4-BE49-F238E27FC236}">
              <a16:creationId xmlns="" xmlns:a16="http://schemas.microsoft.com/office/drawing/2014/main" id="{00000000-0008-0000-1300-00000998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618" t="44482" r="-618" b="-2377"/>
        <a:stretch>
          <a:fillRect/>
        </a:stretch>
      </xdr:blipFill>
      <xdr:spPr bwMode="auto">
        <a:xfrm>
          <a:off x="2933700" y="5086350"/>
          <a:ext cx="2686050" cy="425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850900</xdr:colOff>
      <xdr:row>30</xdr:row>
      <xdr:rowOff>222250</xdr:rowOff>
    </xdr:from>
    <xdr:to>
      <xdr:col>7</xdr:col>
      <xdr:colOff>520700</xdr:colOff>
      <xdr:row>33</xdr:row>
      <xdr:rowOff>19050</xdr:rowOff>
    </xdr:to>
    <xdr:pic>
      <xdr:nvPicPr>
        <xdr:cNvPr id="4167690" name="Picture 395">
          <a:extLst>
            <a:ext uri="{FF2B5EF4-FFF2-40B4-BE49-F238E27FC236}">
              <a16:creationId xmlns="" xmlns:a16="http://schemas.microsoft.com/office/drawing/2014/main" id="{00000000-0008-0000-1300-00000A98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5" t="-9807" r="594" b="53886"/>
        <a:stretch>
          <a:fillRect/>
        </a:stretch>
      </xdr:blipFill>
      <xdr:spPr bwMode="auto">
        <a:xfrm>
          <a:off x="2914650" y="7867650"/>
          <a:ext cx="3016250" cy="450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222250</xdr:colOff>
      <xdr:row>5</xdr:row>
      <xdr:rowOff>101600</xdr:rowOff>
    </xdr:from>
    <xdr:to>
      <xdr:col>2</xdr:col>
      <xdr:colOff>222250</xdr:colOff>
      <xdr:row>6</xdr:row>
      <xdr:rowOff>355600</xdr:rowOff>
    </xdr:to>
    <xdr:pic>
      <xdr:nvPicPr>
        <xdr:cNvPr id="4167691" name="Рисунок 36">
          <a:extLst>
            <a:ext uri="{FF2B5EF4-FFF2-40B4-BE49-F238E27FC236}">
              <a16:creationId xmlns="" xmlns:a16="http://schemas.microsoft.com/office/drawing/2014/main" id="{00000000-0008-0000-1300-00000B983F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798" t="12386" r="19414" b="66310"/>
        <a:stretch>
          <a:fillRect/>
        </a:stretch>
      </xdr:blipFill>
      <xdr:spPr bwMode="auto">
        <a:xfrm>
          <a:off x="222250" y="1460500"/>
          <a:ext cx="2063750" cy="635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19</xdr:row>
      <xdr:rowOff>0</xdr:rowOff>
    </xdr:from>
    <xdr:to>
      <xdr:col>2</xdr:col>
      <xdr:colOff>0</xdr:colOff>
      <xdr:row>21</xdr:row>
      <xdr:rowOff>133350</xdr:rowOff>
    </xdr:to>
    <xdr:pic>
      <xdr:nvPicPr>
        <xdr:cNvPr id="4167692" name="Рисунок 36">
          <a:extLst>
            <a:ext uri="{FF2B5EF4-FFF2-40B4-BE49-F238E27FC236}">
              <a16:creationId xmlns="" xmlns:a16="http://schemas.microsoft.com/office/drawing/2014/main" id="{00000000-0008-0000-1300-00000C983F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798" t="12386" r="19414" b="66310"/>
        <a:stretch>
          <a:fillRect/>
        </a:stretch>
      </xdr:blipFill>
      <xdr:spPr bwMode="auto">
        <a:xfrm>
          <a:off x="0" y="4660900"/>
          <a:ext cx="2063750" cy="641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69850</xdr:colOff>
      <xdr:row>29</xdr:row>
      <xdr:rowOff>323850</xdr:rowOff>
    </xdr:from>
    <xdr:to>
      <xdr:col>2</xdr:col>
      <xdr:colOff>69850</xdr:colOff>
      <xdr:row>32</xdr:row>
      <xdr:rowOff>95250</xdr:rowOff>
    </xdr:to>
    <xdr:pic>
      <xdr:nvPicPr>
        <xdr:cNvPr id="4167693" name="Рисунок 36">
          <a:extLst>
            <a:ext uri="{FF2B5EF4-FFF2-40B4-BE49-F238E27FC236}">
              <a16:creationId xmlns="" xmlns:a16="http://schemas.microsoft.com/office/drawing/2014/main" id="{00000000-0008-0000-1300-00000D983F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798" t="12386" r="19414" b="66310"/>
        <a:stretch>
          <a:fillRect/>
        </a:stretch>
      </xdr:blipFill>
      <xdr:spPr bwMode="auto">
        <a:xfrm>
          <a:off x="69850" y="7588250"/>
          <a:ext cx="2063750" cy="641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</xdr:colOff>
      <xdr:row>45</xdr:row>
      <xdr:rowOff>0</xdr:rowOff>
    </xdr:from>
    <xdr:to>
      <xdr:col>2</xdr:col>
      <xdr:colOff>57150</xdr:colOff>
      <xdr:row>46</xdr:row>
      <xdr:rowOff>254000</xdr:rowOff>
    </xdr:to>
    <xdr:pic>
      <xdr:nvPicPr>
        <xdr:cNvPr id="4167694" name="Рисунок 36">
          <a:extLst>
            <a:ext uri="{FF2B5EF4-FFF2-40B4-BE49-F238E27FC236}">
              <a16:creationId xmlns="" xmlns:a16="http://schemas.microsoft.com/office/drawing/2014/main" id="{00000000-0008-0000-1300-00000E983F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798" t="12386" r="19414" b="66310"/>
        <a:stretch>
          <a:fillRect/>
        </a:stretch>
      </xdr:blipFill>
      <xdr:spPr bwMode="auto">
        <a:xfrm>
          <a:off x="57150" y="11068050"/>
          <a:ext cx="2063750" cy="635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</xdr:colOff>
      <xdr:row>58</xdr:row>
      <xdr:rowOff>120650</xdr:rowOff>
    </xdr:from>
    <xdr:to>
      <xdr:col>2</xdr:col>
      <xdr:colOff>57150</xdr:colOff>
      <xdr:row>59</xdr:row>
      <xdr:rowOff>374650</xdr:rowOff>
    </xdr:to>
    <xdr:pic>
      <xdr:nvPicPr>
        <xdr:cNvPr id="4167695" name="Рисунок 36">
          <a:extLst>
            <a:ext uri="{FF2B5EF4-FFF2-40B4-BE49-F238E27FC236}">
              <a16:creationId xmlns="" xmlns:a16="http://schemas.microsoft.com/office/drawing/2014/main" id="{00000000-0008-0000-1300-00000F983F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798" t="12386" r="19414" b="66310"/>
        <a:stretch>
          <a:fillRect/>
        </a:stretch>
      </xdr:blipFill>
      <xdr:spPr bwMode="auto">
        <a:xfrm>
          <a:off x="57150" y="14281150"/>
          <a:ext cx="2063750" cy="635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82550</xdr:colOff>
      <xdr:row>70</xdr:row>
      <xdr:rowOff>95250</xdr:rowOff>
    </xdr:from>
    <xdr:to>
      <xdr:col>2</xdr:col>
      <xdr:colOff>82550</xdr:colOff>
      <xdr:row>71</xdr:row>
      <xdr:rowOff>342900</xdr:rowOff>
    </xdr:to>
    <xdr:pic>
      <xdr:nvPicPr>
        <xdr:cNvPr id="4167697" name="Рисунок 36">
          <a:extLst>
            <a:ext uri="{FF2B5EF4-FFF2-40B4-BE49-F238E27FC236}">
              <a16:creationId xmlns="" xmlns:a16="http://schemas.microsoft.com/office/drawing/2014/main" id="{00000000-0008-0000-1300-000011983F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798" t="12386" r="19414" b="66310"/>
        <a:stretch>
          <a:fillRect/>
        </a:stretch>
      </xdr:blipFill>
      <xdr:spPr bwMode="auto">
        <a:xfrm>
          <a:off x="82550" y="20701000"/>
          <a:ext cx="2063750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38100</xdr:colOff>
      <xdr:row>93</xdr:row>
      <xdr:rowOff>101600</xdr:rowOff>
    </xdr:from>
    <xdr:to>
      <xdr:col>2</xdr:col>
      <xdr:colOff>38100</xdr:colOff>
      <xdr:row>94</xdr:row>
      <xdr:rowOff>355600</xdr:rowOff>
    </xdr:to>
    <xdr:pic>
      <xdr:nvPicPr>
        <xdr:cNvPr id="4167698" name="Рисунок 36">
          <a:extLst>
            <a:ext uri="{FF2B5EF4-FFF2-40B4-BE49-F238E27FC236}">
              <a16:creationId xmlns="" xmlns:a16="http://schemas.microsoft.com/office/drawing/2014/main" id="{00000000-0008-0000-1300-000012983F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798" t="12386" r="19414" b="66310"/>
        <a:stretch>
          <a:fillRect/>
        </a:stretch>
      </xdr:blipFill>
      <xdr:spPr bwMode="auto">
        <a:xfrm>
          <a:off x="38100" y="25349200"/>
          <a:ext cx="2063750" cy="635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38100</xdr:colOff>
      <xdr:row>5</xdr:row>
      <xdr:rowOff>196850</xdr:rowOff>
    </xdr:from>
    <xdr:to>
      <xdr:col>8</xdr:col>
      <xdr:colOff>419100</xdr:colOff>
      <xdr:row>8</xdr:row>
      <xdr:rowOff>127000</xdr:rowOff>
    </xdr:to>
    <xdr:pic>
      <xdr:nvPicPr>
        <xdr:cNvPr id="4167699" name="Picture 1" descr="obtravka">
          <a:extLst>
            <a:ext uri="{FF2B5EF4-FFF2-40B4-BE49-F238E27FC236}">
              <a16:creationId xmlns="" xmlns:a16="http://schemas.microsoft.com/office/drawing/2014/main" id="{00000000-0008-0000-1300-00001398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1650" y="1555750"/>
          <a:ext cx="367665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352429</xdr:colOff>
      <xdr:row>44</xdr:row>
      <xdr:rowOff>133350</xdr:rowOff>
    </xdr:from>
    <xdr:to>
      <xdr:col>7</xdr:col>
      <xdr:colOff>672788</xdr:colOff>
      <xdr:row>48</xdr:row>
      <xdr:rowOff>131850</xdr:rowOff>
    </xdr:to>
    <xdr:pic>
      <xdr:nvPicPr>
        <xdr:cNvPr id="2" name="Рисунок 1">
          <a:extLst>
            <a:ext uri="{FF2B5EF4-FFF2-40B4-BE49-F238E27FC236}">
              <a16:creationId xmlns="" xmlns:a16="http://schemas.microsoft.com/office/drawing/2014/main" id="{00000000-0008-0000-1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4591054" y="11229975"/>
          <a:ext cx="1777684" cy="133200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285750</xdr:colOff>
      <xdr:row>170</xdr:row>
      <xdr:rowOff>174625</xdr:rowOff>
    </xdr:from>
    <xdr:to>
      <xdr:col>0</xdr:col>
      <xdr:colOff>603250</xdr:colOff>
      <xdr:row>179</xdr:row>
      <xdr:rowOff>50800</xdr:rowOff>
    </xdr:to>
    <xdr:pic>
      <xdr:nvPicPr>
        <xdr:cNvPr id="4168705" name="Picture 235">
          <a:extLst>
            <a:ext uri="{FF2B5EF4-FFF2-40B4-BE49-F238E27FC236}">
              <a16:creationId xmlns="" xmlns:a16="http://schemas.microsoft.com/office/drawing/2014/main" id="{00000000-0008-0000-1400-0000019C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" y="35769550"/>
          <a:ext cx="317500" cy="2790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577850</xdr:colOff>
      <xdr:row>192</xdr:row>
      <xdr:rowOff>114300</xdr:rowOff>
    </xdr:from>
    <xdr:to>
      <xdr:col>0</xdr:col>
      <xdr:colOff>958850</xdr:colOff>
      <xdr:row>206</xdr:row>
      <xdr:rowOff>19050</xdr:rowOff>
    </xdr:to>
    <xdr:pic>
      <xdr:nvPicPr>
        <xdr:cNvPr id="4168711" name="Picture 338">
          <a:extLst>
            <a:ext uri="{FF2B5EF4-FFF2-40B4-BE49-F238E27FC236}">
              <a16:creationId xmlns="" xmlns:a16="http://schemas.microsoft.com/office/drawing/2014/main" id="{00000000-0008-0000-1400-0000079C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7850" y="49371250"/>
          <a:ext cx="381000" cy="2520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558800</xdr:colOff>
      <xdr:row>220</xdr:row>
      <xdr:rowOff>19050</xdr:rowOff>
    </xdr:from>
    <xdr:to>
      <xdr:col>0</xdr:col>
      <xdr:colOff>1028700</xdr:colOff>
      <xdr:row>223</xdr:row>
      <xdr:rowOff>120650</xdr:rowOff>
    </xdr:to>
    <xdr:pic>
      <xdr:nvPicPr>
        <xdr:cNvPr id="4168713" name="Picture 340">
          <a:extLst>
            <a:ext uri="{FF2B5EF4-FFF2-40B4-BE49-F238E27FC236}">
              <a16:creationId xmlns="" xmlns:a16="http://schemas.microsoft.com/office/drawing/2014/main" id="{00000000-0008-0000-1400-0000099C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800" y="56197500"/>
          <a:ext cx="469900" cy="660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101600</xdr:colOff>
      <xdr:row>8</xdr:row>
      <xdr:rowOff>247650</xdr:rowOff>
    </xdr:from>
    <xdr:to>
      <xdr:col>0</xdr:col>
      <xdr:colOff>1009650</xdr:colOff>
      <xdr:row>16</xdr:row>
      <xdr:rowOff>19050</xdr:rowOff>
    </xdr:to>
    <xdr:pic>
      <xdr:nvPicPr>
        <xdr:cNvPr id="4168714" name="Рисунок 14">
          <a:extLst>
            <a:ext uri="{FF2B5EF4-FFF2-40B4-BE49-F238E27FC236}">
              <a16:creationId xmlns="" xmlns:a16="http://schemas.microsoft.com/office/drawing/2014/main" id="{00000000-0008-0000-1400-00000A9C3F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2235200"/>
          <a:ext cx="908050" cy="1130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127000</xdr:colOff>
      <xdr:row>82</xdr:row>
      <xdr:rowOff>76200</xdr:rowOff>
    </xdr:from>
    <xdr:to>
      <xdr:col>0</xdr:col>
      <xdr:colOff>1035050</xdr:colOff>
      <xdr:row>88</xdr:row>
      <xdr:rowOff>85725</xdr:rowOff>
    </xdr:to>
    <xdr:pic>
      <xdr:nvPicPr>
        <xdr:cNvPr id="4168715" name="Рисунок 15">
          <a:extLst>
            <a:ext uri="{FF2B5EF4-FFF2-40B4-BE49-F238E27FC236}">
              <a16:creationId xmlns="" xmlns:a16="http://schemas.microsoft.com/office/drawing/2014/main" id="{00000000-0008-0000-1400-00000B9C3F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00" y="14706600"/>
          <a:ext cx="908050" cy="1174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1</xdr:row>
      <xdr:rowOff>85725</xdr:rowOff>
    </xdr:from>
    <xdr:to>
      <xdr:col>3</xdr:col>
      <xdr:colOff>550178</xdr:colOff>
      <xdr:row>4</xdr:row>
      <xdr:rowOff>4500</xdr:rowOff>
    </xdr:to>
    <xdr:pic>
      <xdr:nvPicPr>
        <xdr:cNvPr id="9" name="Рисунок 8" descr="https://attachment.outlook.live.net/owa/MSA%3Akrep-komp%40hotmail.com/service.svc/s/GetAttachmentThumbnail?id=AQMkADAwATY0MDABLWIwMAA0LTg0ZWMtMDACLTAwCgBGAAADRnLIZMNPiUmnpQDpZ73OfQcAuERzj%2Bg%2FIUOHQfRYox753AAAAgEMAAAAuERzj%2Bg%2FIUOHQfRYox753AAD9eFBjAAAAAESABAA0wy7LcD1DEqOWtXas9J2GA%3D%3D&amp;thumbnailType=2&amp;isc=1&amp;token=eyJhbGciOiJSUzI1NiIsImtpZCI6IjMwODE3OUNFNUY0QjUyRTc4QjJEQjg5NjZCQUY0RUNDMzcyN0FFRUUiLCJ0eXAiOiJKV1QiLCJ4NXQiOiJNSUY1emw5TFV1ZUxMYmlXYTY5T3pEY25ydTQifQ.eyJvcmlnaW4iOiJodHRwczovL291dGxvb2subGl2ZS5jb20iLCJ1YyI6Ijc0ODI2MmIxNjQ2OTRkMjc5YzhjYzEyMmM3ZmYwZjI2IiwidmVyIjoiRXhjaGFuZ2UuQ2FsbGJhY2suVjEiLCJhcHBjdHhzZW5kZXIiOiJPd2FEb3dubG9hZEA4NGRmOWU3Zi1lOWY2LTQwYWYtYjQzNS1hYWFhYWFhYWFhYWEiLCJpc3NyaW5nIjoiV1ciLCJhcHBjdHgiOiJ7XCJtc2V4Y2hwcm90XCI6XCJvd2FcIixcInB1aWRcIjpcIjE3NTkyMjE1NTc1Mjc3ODhcIixcInNjb3BlXCI6XCJPd2FEb3dubG9hZFwiLFwib2lkXCI6XCIwMDA2NDAwMC1iMDA0LTg0ZWMtMDAwMC0wMDAwMDAwMDAwMDBcIixcInByaW1hcnlzaWRcIjpcIlMtMS0yODI3LTQwOTYwMC0yOTUzMDg2MTg4XCJ9IiwibmJmIjoxNjEzMTM5MDQ3LCJleHAiOjE2MTMxMzk2NDcsImlzcyI6IjAwMDAwMDAyLTAwMDAtMGZmMS1jZTAwLTAwMDAwMDAwMDAwMEA4NGRmOWU3Zi1lOWY2LTQwYWYtYjQzNS1hYWFhYWFhYWFhYWEiLCJhdWQiOiIwMDAwMDAwMi0wMDAwLTBmZjEtY2UwMC0wMDAwMDAwMDAwMDAvYXR0YWNobWVudC5vdXRsb29rLmxpdmUubmV0QDg0ZGY5ZTdmLWU5ZjYtNDBhZi1iNDM1LWFhYWFhYWFhYWFhYSIsImhhcHAiOiJvd2EifQ.WFS2uR-FWnsHN8hT5ctuaqVPQOwe5xLm8mCk-ToXreydL5YHp6lB0dtFsywD4yZAsh8_SqROKVRSszHRHbwxEhkCRqydQXkE9owe6JH_0Xoqg4d2gcycjWp-_OoPCweofnOFr_gWboYby_WclLlZo5uM3GWxhIO9ZbnU_KUFG2cHlTgIfSoIguLTJFuCC-ulR-grBK8GluYNMKWTejfqj6tLHtnJctTD9uYcyPL2wOI5sBcEr8-aLBeyYmGoSZpz6CHo_eFzSzpt7kF24fEQ2ob0_JOQFxEajrlJvKJnVSvPhOAYO7bv1xGMZ1r7Gu-O8cIAMMWc3ql9h5hS7lHyUw&amp;X-OWA-CANARY=CGbs1_73AkWPsIZN1RCHW7APlkBgz9gYf7_JRU6lMcoAVPmZBL5TXaDj3rwyrLFmXxLqJtJSyX4.&amp;owa=outlook.live.com&amp;scriptVer=20210201003.13&amp;animation=true">
          <a:extLst>
            <a:ext uri="{FF2B5EF4-FFF2-40B4-BE49-F238E27FC236}">
              <a16:creationId xmlns="" xmlns:a16="http://schemas.microsoft.com/office/drawing/2014/main" id="{00000000-0008-0000-03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247650"/>
          <a:ext cx="2102753" cy="57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0</xdr:colOff>
          <xdr:row>12</xdr:row>
          <xdr:rowOff>152400</xdr:rowOff>
        </xdr:from>
        <xdr:to>
          <xdr:col>16</xdr:col>
          <xdr:colOff>66675</xdr:colOff>
          <xdr:row>14</xdr:row>
          <xdr:rowOff>133350</xdr:rowOff>
        </xdr:to>
        <xdr:sp macro="" textlink="">
          <xdr:nvSpPr>
            <xdr:cNvPr id="4153348" name="Button 4" hidden="1">
              <a:extLst>
                <a:ext uri="{63B3BB69-23CF-44E3-9099-C40C66FF867C}">
                  <a14:compatExt spid="_x0000_s4153348"/>
                </a:ext>
                <a:ext uri="{FF2B5EF4-FFF2-40B4-BE49-F238E27FC236}">
                  <a16:creationId xmlns="" xmlns:a16="http://schemas.microsoft.com/office/drawing/2014/main" id="{00000000-0008-0000-0300-000004603F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ru-RU" sz="12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Сохранить заказ в отдельный файл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0</xdr:colOff>
          <xdr:row>15</xdr:row>
          <xdr:rowOff>57150</xdr:rowOff>
        </xdr:from>
        <xdr:to>
          <xdr:col>16</xdr:col>
          <xdr:colOff>66675</xdr:colOff>
          <xdr:row>17</xdr:row>
          <xdr:rowOff>104775</xdr:rowOff>
        </xdr:to>
        <xdr:sp macro="" textlink="">
          <xdr:nvSpPr>
            <xdr:cNvPr id="4153349" name="Button 5" hidden="1">
              <a:extLst>
                <a:ext uri="{63B3BB69-23CF-44E3-9099-C40C66FF867C}">
                  <a14:compatExt spid="_x0000_s4153349"/>
                </a:ext>
                <a:ext uri="{FF2B5EF4-FFF2-40B4-BE49-F238E27FC236}">
                  <a16:creationId xmlns="" xmlns:a16="http://schemas.microsoft.com/office/drawing/2014/main" id="{00000000-0008-0000-0300-000005603F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ru-RU" sz="12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Отправить заказ на e-mail                  (работает если установлен OutLook)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238125</xdr:colOff>
          <xdr:row>22</xdr:row>
          <xdr:rowOff>85725</xdr:rowOff>
        </xdr:from>
        <xdr:to>
          <xdr:col>16</xdr:col>
          <xdr:colOff>57150</xdr:colOff>
          <xdr:row>24</xdr:row>
          <xdr:rowOff>0</xdr:rowOff>
        </xdr:to>
        <xdr:sp macro="" textlink="">
          <xdr:nvSpPr>
            <xdr:cNvPr id="4153350" name="Button 6" hidden="1">
              <a:extLst>
                <a:ext uri="{63B3BB69-23CF-44E3-9099-C40C66FF867C}">
                  <a14:compatExt spid="_x0000_s4153350"/>
                </a:ext>
                <a:ext uri="{FF2B5EF4-FFF2-40B4-BE49-F238E27FC236}">
                  <a16:creationId xmlns="" xmlns:a16="http://schemas.microsoft.com/office/drawing/2014/main" id="{00000000-0008-0000-0300-000006603F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ru-RU" sz="1200" b="1" i="0" u="none" strike="noStrike" baseline="0">
                  <a:solidFill>
                    <a:srgbClr val="FF0000"/>
                  </a:solidFill>
                  <a:latin typeface="Arial"/>
                  <a:cs typeface="Arial"/>
                </a:rPr>
                <a:t>Очистить поля "Корзина" по всему            прайс-листу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0</xdr:colOff>
          <xdr:row>18</xdr:row>
          <xdr:rowOff>47625</xdr:rowOff>
        </xdr:from>
        <xdr:to>
          <xdr:col>16</xdr:col>
          <xdr:colOff>66675</xdr:colOff>
          <xdr:row>22</xdr:row>
          <xdr:rowOff>0</xdr:rowOff>
        </xdr:to>
        <xdr:sp macro="" textlink="">
          <xdr:nvSpPr>
            <xdr:cNvPr id="4153351" name="Button 7" hidden="1">
              <a:extLst>
                <a:ext uri="{63B3BB69-23CF-44E3-9099-C40C66FF867C}">
                  <a14:compatExt spid="_x0000_s4153351"/>
                </a:ext>
                <a:ext uri="{FF2B5EF4-FFF2-40B4-BE49-F238E27FC236}">
                  <a16:creationId xmlns="" xmlns:a16="http://schemas.microsoft.com/office/drawing/2014/main" id="{00000000-0008-0000-0300-000007603F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ru-RU" sz="12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Печать на принтер всего прайс-листа </a:t>
              </a:r>
            </a:p>
            <a:p>
              <a:pPr algn="ctr" rtl="0">
                <a:defRPr sz="1000"/>
              </a:pPr>
              <a:r>
                <a:rPr lang="ru-RU" sz="12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с учетом установленных </a:t>
              </a:r>
            </a:p>
            <a:p>
              <a:pPr algn="ctr" rtl="0">
                <a:defRPr sz="1000"/>
              </a:pPr>
              <a:r>
                <a:rPr lang="ru-RU" sz="12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скидок                                                    (отрицательная скидка = наценка)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9525</xdr:colOff>
          <xdr:row>10</xdr:row>
          <xdr:rowOff>123825</xdr:rowOff>
        </xdr:from>
        <xdr:to>
          <xdr:col>16</xdr:col>
          <xdr:colOff>66675</xdr:colOff>
          <xdr:row>12</xdr:row>
          <xdr:rowOff>85725</xdr:rowOff>
        </xdr:to>
        <xdr:sp macro="" textlink="">
          <xdr:nvSpPr>
            <xdr:cNvPr id="4153352" name="Button 8" hidden="1">
              <a:extLst>
                <a:ext uri="{63B3BB69-23CF-44E3-9099-C40C66FF867C}">
                  <a14:compatExt spid="_x0000_s4153352"/>
                </a:ext>
                <a:ext uri="{FF2B5EF4-FFF2-40B4-BE49-F238E27FC236}">
                  <a16:creationId xmlns="" xmlns:a16="http://schemas.microsoft.com/office/drawing/2014/main" id="{00000000-0008-0000-0300-000008603F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ru-RU" sz="12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Сделать сводный заказ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0</xdr:colOff>
          <xdr:row>24</xdr:row>
          <xdr:rowOff>0</xdr:rowOff>
        </xdr:from>
        <xdr:to>
          <xdr:col>10</xdr:col>
          <xdr:colOff>0</xdr:colOff>
          <xdr:row>24</xdr:row>
          <xdr:rowOff>0</xdr:rowOff>
        </xdr:to>
        <xdr:sp macro="" textlink="">
          <xdr:nvSpPr>
            <xdr:cNvPr id="4153361" name="Button 17" hidden="1">
              <a:extLst>
                <a:ext uri="{63B3BB69-23CF-44E3-9099-C40C66FF867C}">
                  <a14:compatExt spid="_x0000_s4153361"/>
                </a:ext>
                <a:ext uri="{FF2B5EF4-FFF2-40B4-BE49-F238E27FC236}">
                  <a16:creationId xmlns="" xmlns:a16="http://schemas.microsoft.com/office/drawing/2014/main" id="{00000000-0008-0000-0300-000011603F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ru-RU" sz="11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Обновить</a:t>
              </a:r>
            </a:p>
          </xdr:txBody>
        </xdr:sp>
        <xdr:clientData fPrintsWithSheet="0"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679450</xdr:colOff>
      <xdr:row>2050</xdr:row>
      <xdr:rowOff>25400</xdr:rowOff>
    </xdr:from>
    <xdr:to>
      <xdr:col>5</xdr:col>
      <xdr:colOff>723900</xdr:colOff>
      <xdr:row>2053</xdr:row>
      <xdr:rowOff>133350</xdr:rowOff>
    </xdr:to>
    <xdr:pic>
      <xdr:nvPicPr>
        <xdr:cNvPr id="4154369" name="Picture 26209">
          <a:extLst>
            <a:ext uri="{FF2B5EF4-FFF2-40B4-BE49-F238E27FC236}">
              <a16:creationId xmlns="" xmlns:a16="http://schemas.microsoft.com/office/drawing/2014/main" id="{00000000-0008-0000-0500-0000016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00" y="259048250"/>
          <a:ext cx="233045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419100</xdr:colOff>
      <xdr:row>2375</xdr:row>
      <xdr:rowOff>123825</xdr:rowOff>
    </xdr:from>
    <xdr:to>
      <xdr:col>5</xdr:col>
      <xdr:colOff>31750</xdr:colOff>
      <xdr:row>2378</xdr:row>
      <xdr:rowOff>180975</xdr:rowOff>
    </xdr:to>
    <xdr:pic>
      <xdr:nvPicPr>
        <xdr:cNvPr id="4154370" name="Picture 35813">
          <a:extLst>
            <a:ext uri="{FF2B5EF4-FFF2-40B4-BE49-F238E27FC236}">
              <a16:creationId xmlns="" xmlns:a16="http://schemas.microsoft.com/office/drawing/2014/main" id="{00000000-0008-0000-0500-0000026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340" t="23625" r="11340" b="30240"/>
        <a:stretch>
          <a:fillRect/>
        </a:stretch>
      </xdr:blipFill>
      <xdr:spPr bwMode="auto">
        <a:xfrm>
          <a:off x="2952750" y="409336875"/>
          <a:ext cx="102235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88900</xdr:colOff>
      <xdr:row>2132</xdr:row>
      <xdr:rowOff>25400</xdr:rowOff>
    </xdr:from>
    <xdr:to>
      <xdr:col>5</xdr:col>
      <xdr:colOff>355600</xdr:colOff>
      <xdr:row>2135</xdr:row>
      <xdr:rowOff>15875</xdr:rowOff>
    </xdr:to>
    <xdr:pic>
      <xdr:nvPicPr>
        <xdr:cNvPr id="4154371" name="Picture 26209">
          <a:extLst>
            <a:ext uri="{FF2B5EF4-FFF2-40B4-BE49-F238E27FC236}">
              <a16:creationId xmlns="" xmlns:a16="http://schemas.microsoft.com/office/drawing/2014/main" id="{00000000-0008-0000-0500-0000036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32075" y="413124650"/>
          <a:ext cx="1676400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152400</xdr:colOff>
      <xdr:row>814</xdr:row>
      <xdr:rowOff>25400</xdr:rowOff>
    </xdr:from>
    <xdr:to>
      <xdr:col>5</xdr:col>
      <xdr:colOff>234950</xdr:colOff>
      <xdr:row>817</xdr:row>
      <xdr:rowOff>111125</xdr:rowOff>
    </xdr:to>
    <xdr:pic>
      <xdr:nvPicPr>
        <xdr:cNvPr id="4154372" name="Рисунок 94" descr="http://im6-tub-ru.yandex.net/i?id=326355525-24-72&amp;n=21">
          <a:extLst>
            <a:ext uri="{FF2B5EF4-FFF2-40B4-BE49-F238E27FC236}">
              <a16:creationId xmlns="" xmlns:a16="http://schemas.microsoft.com/office/drawing/2014/main" id="{00000000-0008-0000-0500-0000046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00350" y="105733850"/>
          <a:ext cx="15557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190500</xdr:colOff>
      <xdr:row>825</xdr:row>
      <xdr:rowOff>50800</xdr:rowOff>
    </xdr:from>
    <xdr:to>
      <xdr:col>5</xdr:col>
      <xdr:colOff>285750</xdr:colOff>
      <xdr:row>828</xdr:row>
      <xdr:rowOff>123825</xdr:rowOff>
    </xdr:to>
    <xdr:pic>
      <xdr:nvPicPr>
        <xdr:cNvPr id="4154373" name="Рисунок 95" descr="http://im6-tub-ru.yandex.net/i?id=326355525-24-72&amp;n=21">
          <a:extLst>
            <a:ext uri="{FF2B5EF4-FFF2-40B4-BE49-F238E27FC236}">
              <a16:creationId xmlns="" xmlns:a16="http://schemas.microsoft.com/office/drawing/2014/main" id="{00000000-0008-0000-0500-0000056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8450" y="108623100"/>
          <a:ext cx="15684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190500</xdr:colOff>
      <xdr:row>883</xdr:row>
      <xdr:rowOff>31750</xdr:rowOff>
    </xdr:from>
    <xdr:to>
      <xdr:col>5</xdr:col>
      <xdr:colOff>488950</xdr:colOff>
      <xdr:row>886</xdr:row>
      <xdr:rowOff>127000</xdr:rowOff>
    </xdr:to>
    <xdr:pic>
      <xdr:nvPicPr>
        <xdr:cNvPr id="4154374" name="Рисунок 96" descr="http://im3-tub-ru.yandex.net/i?id=316602747-60-72&amp;n=21">
          <a:extLst>
            <a:ext uri="{FF2B5EF4-FFF2-40B4-BE49-F238E27FC236}">
              <a16:creationId xmlns="" xmlns:a16="http://schemas.microsoft.com/office/drawing/2014/main" id="{00000000-0008-0000-0500-0000066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43" t="17281" r="1553" b="13029"/>
        <a:stretch>
          <a:fillRect/>
        </a:stretch>
      </xdr:blipFill>
      <xdr:spPr bwMode="auto">
        <a:xfrm>
          <a:off x="2838450" y="116738400"/>
          <a:ext cx="1797050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273050</xdr:colOff>
      <xdr:row>894</xdr:row>
      <xdr:rowOff>50800</xdr:rowOff>
    </xdr:from>
    <xdr:to>
      <xdr:col>5</xdr:col>
      <xdr:colOff>558800</xdr:colOff>
      <xdr:row>897</xdr:row>
      <xdr:rowOff>127000</xdr:rowOff>
    </xdr:to>
    <xdr:pic>
      <xdr:nvPicPr>
        <xdr:cNvPr id="4154375" name="Рисунок 97" descr="http://im3-tub-ru.yandex.net/i?id=316602747-60-72&amp;n=21">
          <a:extLst>
            <a:ext uri="{FF2B5EF4-FFF2-40B4-BE49-F238E27FC236}">
              <a16:creationId xmlns="" xmlns:a16="http://schemas.microsoft.com/office/drawing/2014/main" id="{00000000-0008-0000-0500-0000076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43" t="17281" r="1553" b="13029"/>
        <a:stretch>
          <a:fillRect/>
        </a:stretch>
      </xdr:blipFill>
      <xdr:spPr bwMode="auto">
        <a:xfrm>
          <a:off x="2921000" y="119532400"/>
          <a:ext cx="17843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406400</xdr:colOff>
      <xdr:row>1228</xdr:row>
      <xdr:rowOff>133350</xdr:rowOff>
    </xdr:from>
    <xdr:to>
      <xdr:col>2</xdr:col>
      <xdr:colOff>167025</xdr:colOff>
      <xdr:row>1231</xdr:row>
      <xdr:rowOff>87000</xdr:rowOff>
    </xdr:to>
    <xdr:pic>
      <xdr:nvPicPr>
        <xdr:cNvPr id="4154376" name="Рисунок 100" descr="http://im7-tub-ru.yandex.net/i?id=89223826-12-72&amp;n=21">
          <a:extLst>
            <a:ext uri="{FF2B5EF4-FFF2-40B4-BE49-F238E27FC236}">
              <a16:creationId xmlns="" xmlns:a16="http://schemas.microsoft.com/office/drawing/2014/main" id="{00000000-0008-0000-0500-0000086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58" r="375" b="3500"/>
        <a:stretch>
          <a:fillRect/>
        </a:stretch>
      </xdr:blipFill>
      <xdr:spPr bwMode="auto">
        <a:xfrm>
          <a:off x="406400" y="179403375"/>
          <a:ext cx="1541800" cy="46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565150</xdr:colOff>
      <xdr:row>1244</xdr:row>
      <xdr:rowOff>12700</xdr:rowOff>
    </xdr:from>
    <xdr:to>
      <xdr:col>2</xdr:col>
      <xdr:colOff>207175</xdr:colOff>
      <xdr:row>1246</xdr:row>
      <xdr:rowOff>101800</xdr:rowOff>
    </xdr:to>
    <xdr:pic>
      <xdr:nvPicPr>
        <xdr:cNvPr id="4154377" name="Рисунок 101" descr="http://im7-tub-ru.yandex.net/i?id=89223826-12-72&amp;n=21">
          <a:extLst>
            <a:ext uri="{FF2B5EF4-FFF2-40B4-BE49-F238E27FC236}">
              <a16:creationId xmlns="" xmlns:a16="http://schemas.microsoft.com/office/drawing/2014/main" id="{00000000-0008-0000-0500-0000096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58" r="375" b="3500"/>
        <a:stretch>
          <a:fillRect/>
        </a:stretch>
      </xdr:blipFill>
      <xdr:spPr bwMode="auto">
        <a:xfrm>
          <a:off x="565150" y="182692675"/>
          <a:ext cx="1423200" cy="43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492124</xdr:colOff>
      <xdr:row>1276</xdr:row>
      <xdr:rowOff>123825</xdr:rowOff>
    </xdr:from>
    <xdr:to>
      <xdr:col>2</xdr:col>
      <xdr:colOff>638174</xdr:colOff>
      <xdr:row>1280</xdr:row>
      <xdr:rowOff>25400</xdr:rowOff>
    </xdr:to>
    <xdr:pic>
      <xdr:nvPicPr>
        <xdr:cNvPr id="4154378" name="Рисунок 102" descr="http://im6-tub-ru.yandex.net/i?id=115698319-57-72&amp;n=21">
          <a:extLst>
            <a:ext uri="{FF2B5EF4-FFF2-40B4-BE49-F238E27FC236}">
              <a16:creationId xmlns="" xmlns:a16="http://schemas.microsoft.com/office/drawing/2014/main" id="{00000000-0008-0000-0500-00000A6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859" t="31390" r="6499" b="43414"/>
        <a:stretch>
          <a:fillRect/>
        </a:stretch>
      </xdr:blipFill>
      <xdr:spPr bwMode="auto">
        <a:xfrm>
          <a:off x="492124" y="195319650"/>
          <a:ext cx="1927225" cy="587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577851</xdr:colOff>
      <xdr:row>2017</xdr:row>
      <xdr:rowOff>57150</xdr:rowOff>
    </xdr:from>
    <xdr:to>
      <xdr:col>5</xdr:col>
      <xdr:colOff>464901</xdr:colOff>
      <xdr:row>2020</xdr:row>
      <xdr:rowOff>92325</xdr:rowOff>
    </xdr:to>
    <xdr:pic>
      <xdr:nvPicPr>
        <xdr:cNvPr id="4154379" name="Рисунок 104" descr="http://im8-tub-ru.yandex.net/i?id=342390579-23-72&amp;n=21">
          <a:extLst>
            <a:ext uri="{FF2B5EF4-FFF2-40B4-BE49-F238E27FC236}">
              <a16:creationId xmlns="" xmlns:a16="http://schemas.microsoft.com/office/drawing/2014/main" id="{00000000-0008-0000-0500-00000B6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57" t="29337" r="10455" b="29375"/>
        <a:stretch>
          <a:fillRect/>
        </a:stretch>
      </xdr:blipFill>
      <xdr:spPr bwMode="auto">
        <a:xfrm>
          <a:off x="2359026" y="260299200"/>
          <a:ext cx="2080975" cy="54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527050</xdr:colOff>
      <xdr:row>2028</xdr:row>
      <xdr:rowOff>6350</xdr:rowOff>
    </xdr:from>
    <xdr:to>
      <xdr:col>5</xdr:col>
      <xdr:colOff>608325</xdr:colOff>
      <xdr:row>2030</xdr:row>
      <xdr:rowOff>167450</xdr:rowOff>
    </xdr:to>
    <xdr:pic>
      <xdr:nvPicPr>
        <xdr:cNvPr id="4154380" name="Рисунок 106" descr="http://im8-tub-ru.yandex.net/i?id=342390579-23-72&amp;n=21">
          <a:extLst>
            <a:ext uri="{FF2B5EF4-FFF2-40B4-BE49-F238E27FC236}">
              <a16:creationId xmlns="" xmlns:a16="http://schemas.microsoft.com/office/drawing/2014/main" id="{00000000-0008-0000-0500-00000C6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57" t="29337" r="10455" b="29375"/>
        <a:stretch>
          <a:fillRect/>
        </a:stretch>
      </xdr:blipFill>
      <xdr:spPr bwMode="auto">
        <a:xfrm>
          <a:off x="2308225" y="262477250"/>
          <a:ext cx="2275200" cy="50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685800</xdr:colOff>
      <xdr:row>1834</xdr:row>
      <xdr:rowOff>76200</xdr:rowOff>
    </xdr:from>
    <xdr:to>
      <xdr:col>5</xdr:col>
      <xdr:colOff>514350</xdr:colOff>
      <xdr:row>1837</xdr:row>
      <xdr:rowOff>98425</xdr:rowOff>
    </xdr:to>
    <xdr:pic>
      <xdr:nvPicPr>
        <xdr:cNvPr id="4154381" name="Рисунок 68" descr="http://im7-tub-ru.yandex.net/i?id=94406056-68-72&amp;n=21">
          <a:extLst>
            <a:ext uri="{FF2B5EF4-FFF2-40B4-BE49-F238E27FC236}">
              <a16:creationId xmlns="" xmlns:a16="http://schemas.microsoft.com/office/drawing/2014/main" id="{00000000-0008-0000-0500-00000D6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" t="16217" r="473" b="10037"/>
        <a:stretch>
          <a:fillRect/>
        </a:stretch>
      </xdr:blipFill>
      <xdr:spPr bwMode="auto">
        <a:xfrm>
          <a:off x="2546350" y="235013500"/>
          <a:ext cx="2114550" cy="546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425456</xdr:colOff>
      <xdr:row>1910</xdr:row>
      <xdr:rowOff>22225</xdr:rowOff>
    </xdr:from>
    <xdr:to>
      <xdr:col>5</xdr:col>
      <xdr:colOff>742950</xdr:colOff>
      <xdr:row>1913</xdr:row>
      <xdr:rowOff>2350</xdr:rowOff>
    </xdr:to>
    <xdr:pic>
      <xdr:nvPicPr>
        <xdr:cNvPr id="4154382" name="Рисунок 69" descr="http://im7-tub-ru.yandex.net/i?id=94406056-68-72&amp;n=21">
          <a:extLst>
            <a:ext uri="{FF2B5EF4-FFF2-40B4-BE49-F238E27FC236}">
              <a16:creationId xmlns="" xmlns:a16="http://schemas.microsoft.com/office/drawing/2014/main" id="{00000000-0008-0000-0500-00000E6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" t="16217" r="473" b="10037"/>
        <a:stretch>
          <a:fillRect/>
        </a:stretch>
      </xdr:blipFill>
      <xdr:spPr bwMode="auto">
        <a:xfrm>
          <a:off x="2206631" y="248920000"/>
          <a:ext cx="2470144" cy="50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279400</xdr:colOff>
      <xdr:row>128</xdr:row>
      <xdr:rowOff>63500</xdr:rowOff>
    </xdr:from>
    <xdr:to>
      <xdr:col>5</xdr:col>
      <xdr:colOff>539750</xdr:colOff>
      <xdr:row>131</xdr:row>
      <xdr:rowOff>66675</xdr:rowOff>
    </xdr:to>
    <xdr:pic>
      <xdr:nvPicPr>
        <xdr:cNvPr id="4154383" name="Рисунок 67" descr="http://im7-tub-ru.yandex.net/i?id=98932089-50-72&amp;n=21">
          <a:extLst>
            <a:ext uri="{FF2B5EF4-FFF2-40B4-BE49-F238E27FC236}">
              <a16:creationId xmlns="" xmlns:a16="http://schemas.microsoft.com/office/drawing/2014/main" id="{00000000-0008-0000-0500-00000F6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982" t="18962" r="6088" b="17563"/>
        <a:stretch>
          <a:fillRect/>
        </a:stretch>
      </xdr:blipFill>
      <xdr:spPr bwMode="auto">
        <a:xfrm>
          <a:off x="2927350" y="12515850"/>
          <a:ext cx="1758950" cy="527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158750</xdr:colOff>
      <xdr:row>158</xdr:row>
      <xdr:rowOff>127000</xdr:rowOff>
    </xdr:from>
    <xdr:to>
      <xdr:col>5</xdr:col>
      <xdr:colOff>419100</xdr:colOff>
      <xdr:row>161</xdr:row>
      <xdr:rowOff>120650</xdr:rowOff>
    </xdr:to>
    <xdr:pic>
      <xdr:nvPicPr>
        <xdr:cNvPr id="4154384" name="Рисунок 68" descr="http://im7-tub-ru.yandex.net/i?id=98932089-50-72&amp;n=21">
          <a:extLst>
            <a:ext uri="{FF2B5EF4-FFF2-40B4-BE49-F238E27FC236}">
              <a16:creationId xmlns="" xmlns:a16="http://schemas.microsoft.com/office/drawing/2014/main" id="{00000000-0008-0000-0500-0000106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982" t="18962" r="6088" b="17563"/>
        <a:stretch>
          <a:fillRect/>
        </a:stretch>
      </xdr:blipFill>
      <xdr:spPr bwMode="auto">
        <a:xfrm>
          <a:off x="2806700" y="17945100"/>
          <a:ext cx="1758950" cy="527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565150</xdr:colOff>
      <xdr:row>352</xdr:row>
      <xdr:rowOff>228600</xdr:rowOff>
    </xdr:from>
    <xdr:to>
      <xdr:col>5</xdr:col>
      <xdr:colOff>469900</xdr:colOff>
      <xdr:row>354</xdr:row>
      <xdr:rowOff>114300</xdr:rowOff>
    </xdr:to>
    <xdr:pic>
      <xdr:nvPicPr>
        <xdr:cNvPr id="4154385" name="Рисунок 77" descr="http://im1-tub-ru.yandex.net/i?id=111413797-15-72&amp;n=21">
          <a:extLst>
            <a:ext uri="{FF2B5EF4-FFF2-40B4-BE49-F238E27FC236}">
              <a16:creationId xmlns="" xmlns:a16="http://schemas.microsoft.com/office/drawing/2014/main" id="{00000000-0008-0000-0500-0000116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288" t="17046" r="2020" b="18083"/>
        <a:stretch>
          <a:fillRect/>
        </a:stretch>
      </xdr:blipFill>
      <xdr:spPr bwMode="auto">
        <a:xfrm>
          <a:off x="2425700" y="29337000"/>
          <a:ext cx="2190750" cy="615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558800</xdr:colOff>
      <xdr:row>373</xdr:row>
      <xdr:rowOff>38100</xdr:rowOff>
    </xdr:from>
    <xdr:to>
      <xdr:col>5</xdr:col>
      <xdr:colOff>444500</xdr:colOff>
      <xdr:row>376</xdr:row>
      <xdr:rowOff>133350</xdr:rowOff>
    </xdr:to>
    <xdr:pic>
      <xdr:nvPicPr>
        <xdr:cNvPr id="4154386" name="Рисунок 78" descr="http://im1-tub-ru.yandex.net/i?id=111413797-15-72&amp;n=21">
          <a:extLst>
            <a:ext uri="{FF2B5EF4-FFF2-40B4-BE49-F238E27FC236}">
              <a16:creationId xmlns="" xmlns:a16="http://schemas.microsoft.com/office/drawing/2014/main" id="{00000000-0008-0000-0500-0000126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288" t="17046" r="2020" b="18083"/>
        <a:stretch>
          <a:fillRect/>
        </a:stretch>
      </xdr:blipFill>
      <xdr:spPr bwMode="auto">
        <a:xfrm>
          <a:off x="2419350" y="33921700"/>
          <a:ext cx="2171700" cy="615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755650</xdr:colOff>
      <xdr:row>433</xdr:row>
      <xdr:rowOff>31750</xdr:rowOff>
    </xdr:from>
    <xdr:to>
      <xdr:col>5</xdr:col>
      <xdr:colOff>355600</xdr:colOff>
      <xdr:row>436</xdr:row>
      <xdr:rowOff>104775</xdr:rowOff>
    </xdr:to>
    <xdr:pic>
      <xdr:nvPicPr>
        <xdr:cNvPr id="4154387" name="Рисунок 79" descr="http://im0-tub-ru.yandex.net/i?id=129177604-27-72&amp;n=21">
          <a:extLst>
            <a:ext uri="{FF2B5EF4-FFF2-40B4-BE49-F238E27FC236}">
              <a16:creationId xmlns="" xmlns:a16="http://schemas.microsoft.com/office/drawing/2014/main" id="{00000000-0008-0000-0500-0000136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3" r="13071" b="38863"/>
        <a:stretch>
          <a:fillRect/>
        </a:stretch>
      </xdr:blipFill>
      <xdr:spPr bwMode="auto">
        <a:xfrm>
          <a:off x="2616200" y="38207950"/>
          <a:ext cx="1860550" cy="565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123825</xdr:colOff>
      <xdr:row>453</xdr:row>
      <xdr:rowOff>3175</xdr:rowOff>
    </xdr:from>
    <xdr:to>
      <xdr:col>5</xdr:col>
      <xdr:colOff>479425</xdr:colOff>
      <xdr:row>454</xdr:row>
      <xdr:rowOff>158750</xdr:rowOff>
    </xdr:to>
    <xdr:pic>
      <xdr:nvPicPr>
        <xdr:cNvPr id="4154388" name="Рисунок 81" descr="http://im0-tub-ru.yandex.net/i?id=129177604-27-72&amp;n=21">
          <a:extLst>
            <a:ext uri="{FF2B5EF4-FFF2-40B4-BE49-F238E27FC236}">
              <a16:creationId xmlns="" xmlns:a16="http://schemas.microsoft.com/office/drawing/2014/main" id="{00000000-0008-0000-0500-0000146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3" r="13071" b="38863"/>
        <a:stretch>
          <a:fillRect/>
        </a:stretch>
      </xdr:blipFill>
      <xdr:spPr bwMode="auto">
        <a:xfrm>
          <a:off x="2657475" y="76822300"/>
          <a:ext cx="1797050" cy="727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323850</xdr:colOff>
      <xdr:row>848</xdr:row>
      <xdr:rowOff>76200</xdr:rowOff>
    </xdr:from>
    <xdr:to>
      <xdr:col>5</xdr:col>
      <xdr:colOff>400050</xdr:colOff>
      <xdr:row>851</xdr:row>
      <xdr:rowOff>66675</xdr:rowOff>
    </xdr:to>
    <xdr:pic>
      <xdr:nvPicPr>
        <xdr:cNvPr id="4154389" name="Рисунок 87" descr="http://im1-tub-ru.yandex.net/i?id=158287316-42-72&amp;n=21">
          <a:extLst>
            <a:ext uri="{FF2B5EF4-FFF2-40B4-BE49-F238E27FC236}">
              <a16:creationId xmlns="" xmlns:a16="http://schemas.microsoft.com/office/drawing/2014/main" id="{00000000-0008-0000-0500-0000156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" t="32913" r="-3307" b="31812"/>
        <a:stretch>
          <a:fillRect/>
        </a:stretch>
      </xdr:blipFill>
      <xdr:spPr bwMode="auto">
        <a:xfrm>
          <a:off x="2971800" y="111588550"/>
          <a:ext cx="154940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279400</xdr:colOff>
      <xdr:row>859</xdr:row>
      <xdr:rowOff>114300</xdr:rowOff>
    </xdr:from>
    <xdr:to>
      <xdr:col>5</xdr:col>
      <xdr:colOff>361950</xdr:colOff>
      <xdr:row>861</xdr:row>
      <xdr:rowOff>295275</xdr:rowOff>
    </xdr:to>
    <xdr:pic>
      <xdr:nvPicPr>
        <xdr:cNvPr id="4154390" name="Рисунок 88" descr="http://im1-tub-ru.yandex.net/i?id=158287316-42-72&amp;n=21">
          <a:extLst>
            <a:ext uri="{FF2B5EF4-FFF2-40B4-BE49-F238E27FC236}">
              <a16:creationId xmlns="" xmlns:a16="http://schemas.microsoft.com/office/drawing/2014/main" id="{00000000-0008-0000-0500-0000166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" t="32913" r="-3307" b="31812"/>
        <a:stretch>
          <a:fillRect/>
        </a:stretch>
      </xdr:blipFill>
      <xdr:spPr bwMode="auto">
        <a:xfrm>
          <a:off x="2927350" y="114039650"/>
          <a:ext cx="15557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228600</xdr:colOff>
      <xdr:row>34</xdr:row>
      <xdr:rowOff>0</xdr:rowOff>
    </xdr:from>
    <xdr:to>
      <xdr:col>5</xdr:col>
      <xdr:colOff>768350</xdr:colOff>
      <xdr:row>37</xdr:row>
      <xdr:rowOff>177800</xdr:rowOff>
    </xdr:to>
    <xdr:pic>
      <xdr:nvPicPr>
        <xdr:cNvPr id="4154391" name="Рисунок 8" descr="http://im0-tub-ru.yandex.net/i?id=94266928-61-72&amp;n=21">
          <a:extLst>
            <a:ext uri="{FF2B5EF4-FFF2-40B4-BE49-F238E27FC236}">
              <a16:creationId xmlns="" xmlns:a16="http://schemas.microsoft.com/office/drawing/2014/main" id="{00000000-0008-0000-0500-0000176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299" t="19054" r="-1329" b="11110"/>
        <a:stretch>
          <a:fillRect/>
        </a:stretch>
      </xdr:blipFill>
      <xdr:spPr bwMode="auto">
        <a:xfrm>
          <a:off x="2876550" y="7080250"/>
          <a:ext cx="2038350" cy="596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292100</xdr:colOff>
      <xdr:row>5</xdr:row>
      <xdr:rowOff>31750</xdr:rowOff>
    </xdr:from>
    <xdr:to>
      <xdr:col>5</xdr:col>
      <xdr:colOff>838200</xdr:colOff>
      <xdr:row>8</xdr:row>
      <xdr:rowOff>152400</xdr:rowOff>
    </xdr:to>
    <xdr:pic>
      <xdr:nvPicPr>
        <xdr:cNvPr id="4154392" name="Рисунок 8" descr="http://im0-tub-ru.yandex.net/i?id=94266928-61-72&amp;n=21">
          <a:extLst>
            <a:ext uri="{FF2B5EF4-FFF2-40B4-BE49-F238E27FC236}">
              <a16:creationId xmlns="" xmlns:a16="http://schemas.microsoft.com/office/drawing/2014/main" id="{00000000-0008-0000-0500-0000186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299" t="19054" r="-1329" b="11110"/>
        <a:stretch>
          <a:fillRect/>
        </a:stretch>
      </xdr:blipFill>
      <xdr:spPr bwMode="auto">
        <a:xfrm>
          <a:off x="2940050" y="1422400"/>
          <a:ext cx="2044700" cy="615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419100</xdr:colOff>
      <xdr:row>1577</xdr:row>
      <xdr:rowOff>76200</xdr:rowOff>
    </xdr:from>
    <xdr:to>
      <xdr:col>3</xdr:col>
      <xdr:colOff>1301750</xdr:colOff>
      <xdr:row>1580</xdr:row>
      <xdr:rowOff>28575</xdr:rowOff>
    </xdr:to>
    <xdr:pic>
      <xdr:nvPicPr>
        <xdr:cNvPr id="4154393" name="Рисунок 66" descr="http://www.strsr.ru/sites/default/files/catalog/%D0%A3%D0%A2000000729.jpg">
          <a:extLst>
            <a:ext uri="{FF2B5EF4-FFF2-40B4-BE49-F238E27FC236}">
              <a16:creationId xmlns="" xmlns:a16="http://schemas.microsoft.com/office/drawing/2014/main" id="{00000000-0008-0000-0500-0000196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61" t="21219" r="2191" b="50436"/>
        <a:stretch>
          <a:fillRect/>
        </a:stretch>
      </xdr:blipFill>
      <xdr:spPr bwMode="auto">
        <a:xfrm>
          <a:off x="2279650" y="203003150"/>
          <a:ext cx="1733550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295275</xdr:colOff>
      <xdr:row>1663</xdr:row>
      <xdr:rowOff>50800</xdr:rowOff>
    </xdr:from>
    <xdr:to>
      <xdr:col>7</xdr:col>
      <xdr:colOff>114867</xdr:colOff>
      <xdr:row>1666</xdr:row>
      <xdr:rowOff>112450</xdr:rowOff>
    </xdr:to>
    <xdr:pic>
      <xdr:nvPicPr>
        <xdr:cNvPr id="4154394" name="Рисунок 67" descr="http://www.strsr.ru/sites/default/files/catalog/%D0%A3%D0%A2000000729.jpg">
          <a:extLst>
            <a:ext uri="{FF2B5EF4-FFF2-40B4-BE49-F238E27FC236}">
              <a16:creationId xmlns="" xmlns:a16="http://schemas.microsoft.com/office/drawing/2014/main" id="{00000000-0008-0000-0500-00001A6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61" t="21219" r="2191" b="50436"/>
        <a:stretch>
          <a:fillRect/>
        </a:stretch>
      </xdr:blipFill>
      <xdr:spPr bwMode="auto">
        <a:xfrm>
          <a:off x="4010025" y="221459425"/>
          <a:ext cx="2096067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400050</xdr:colOff>
      <xdr:row>1405</xdr:row>
      <xdr:rowOff>12700</xdr:rowOff>
    </xdr:from>
    <xdr:to>
      <xdr:col>5</xdr:col>
      <xdr:colOff>254000</xdr:colOff>
      <xdr:row>1408</xdr:row>
      <xdr:rowOff>66675</xdr:rowOff>
    </xdr:to>
    <xdr:pic>
      <xdr:nvPicPr>
        <xdr:cNvPr id="4154395" name="Рисунок 68" descr="http://www.strsr.ru/sites/default/files/catalog/%D0%A3%D0%A2000000729.jpg">
          <a:extLst>
            <a:ext uri="{FF2B5EF4-FFF2-40B4-BE49-F238E27FC236}">
              <a16:creationId xmlns="" xmlns:a16="http://schemas.microsoft.com/office/drawing/2014/main" id="{00000000-0008-0000-0500-00001B6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00" t="49866" r="2151" b="21790"/>
        <a:stretch>
          <a:fillRect/>
        </a:stretch>
      </xdr:blipFill>
      <xdr:spPr bwMode="auto">
        <a:xfrm>
          <a:off x="2260600" y="186747150"/>
          <a:ext cx="2114550" cy="577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520700</xdr:colOff>
      <xdr:row>1319</xdr:row>
      <xdr:rowOff>50800</xdr:rowOff>
    </xdr:from>
    <xdr:to>
      <xdr:col>5</xdr:col>
      <xdr:colOff>1085850</xdr:colOff>
      <xdr:row>1321</xdr:row>
      <xdr:rowOff>142875</xdr:rowOff>
    </xdr:to>
    <xdr:pic>
      <xdr:nvPicPr>
        <xdr:cNvPr id="4154396" name="Рисунок 69" descr="http://www.strsr.ru/sites/default/files/catalog/%D0%A3%D0%A2000000729.jpg">
          <a:extLst>
            <a:ext uri="{FF2B5EF4-FFF2-40B4-BE49-F238E27FC236}">
              <a16:creationId xmlns="" xmlns:a16="http://schemas.microsoft.com/office/drawing/2014/main" id="{00000000-0008-0000-0500-00001C6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00" t="49866" r="2151" b="21790"/>
        <a:stretch>
          <a:fillRect/>
        </a:stretch>
      </xdr:blipFill>
      <xdr:spPr bwMode="auto">
        <a:xfrm>
          <a:off x="2381250" y="170605450"/>
          <a:ext cx="2851150" cy="444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15875</xdr:colOff>
      <xdr:row>2410</xdr:row>
      <xdr:rowOff>79375</xdr:rowOff>
    </xdr:from>
    <xdr:to>
      <xdr:col>5</xdr:col>
      <xdr:colOff>79375</xdr:colOff>
      <xdr:row>2413</xdr:row>
      <xdr:rowOff>165100</xdr:rowOff>
    </xdr:to>
    <xdr:pic>
      <xdr:nvPicPr>
        <xdr:cNvPr id="4154397" name="Рисунок 71" descr="http://im5-tub-ru.yandex.net/i?id=289203372-12-72&amp;n=21">
          <a:extLst>
            <a:ext uri="{FF2B5EF4-FFF2-40B4-BE49-F238E27FC236}">
              <a16:creationId xmlns="" xmlns:a16="http://schemas.microsoft.com/office/drawing/2014/main" id="{00000000-0008-0000-0500-00001D6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23" t="29134" r="11807" b="27046"/>
        <a:stretch>
          <a:fillRect/>
        </a:stretch>
      </xdr:blipFill>
      <xdr:spPr bwMode="auto">
        <a:xfrm>
          <a:off x="2549525" y="416655250"/>
          <a:ext cx="14732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260350</xdr:colOff>
      <xdr:row>2306</xdr:row>
      <xdr:rowOff>6350</xdr:rowOff>
    </xdr:from>
    <xdr:to>
      <xdr:col>5</xdr:col>
      <xdr:colOff>621842</xdr:colOff>
      <xdr:row>2309</xdr:row>
      <xdr:rowOff>168575</xdr:rowOff>
    </xdr:to>
    <xdr:pic>
      <xdr:nvPicPr>
        <xdr:cNvPr id="4154398" name="Рисунок 72" descr="http://im4-tub-ru.yandex.net/i?id=18540486-08-72&amp;n=21">
          <a:extLst>
            <a:ext uri="{FF2B5EF4-FFF2-40B4-BE49-F238E27FC236}">
              <a16:creationId xmlns="" xmlns:a16="http://schemas.microsoft.com/office/drawing/2014/main" id="{00000000-0008-0000-0500-00001E6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03525" y="446309750"/>
          <a:ext cx="1771192" cy="64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76200</xdr:colOff>
      <xdr:row>2287</xdr:row>
      <xdr:rowOff>15875</xdr:rowOff>
    </xdr:from>
    <xdr:to>
      <xdr:col>5</xdr:col>
      <xdr:colOff>527050</xdr:colOff>
      <xdr:row>2290</xdr:row>
      <xdr:rowOff>104775</xdr:rowOff>
    </xdr:to>
    <xdr:pic>
      <xdr:nvPicPr>
        <xdr:cNvPr id="4154399" name="Рисунок 73" descr="http://im4-tub-ru.yandex.net/i?id=18540486-08-72&amp;n=21">
          <a:extLst>
            <a:ext uri="{FF2B5EF4-FFF2-40B4-BE49-F238E27FC236}">
              <a16:creationId xmlns="" xmlns:a16="http://schemas.microsoft.com/office/drawing/2014/main" id="{00000000-0008-0000-0500-00001F6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09850" y="398160875"/>
          <a:ext cx="1860550" cy="641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88900</xdr:colOff>
      <xdr:row>2520</xdr:row>
      <xdr:rowOff>9525</xdr:rowOff>
    </xdr:from>
    <xdr:to>
      <xdr:col>8</xdr:col>
      <xdr:colOff>130633</xdr:colOff>
      <xdr:row>2523</xdr:row>
      <xdr:rowOff>135750</xdr:rowOff>
    </xdr:to>
    <xdr:pic>
      <xdr:nvPicPr>
        <xdr:cNvPr id="4154401" name="Рисунок 30" descr="https://encrypted-tbn3.gstatic.com/images?q=tbn:ANd9GcQQSZfNm4ojwjrCmzzbknjqzuS1UBWnxcZXCl_w0KkDnlz9eYrh3Q">
          <a:extLst>
            <a:ext uri="{FF2B5EF4-FFF2-40B4-BE49-F238E27FC236}">
              <a16:creationId xmlns="" xmlns:a16="http://schemas.microsoft.com/office/drawing/2014/main" id="{00000000-0008-0000-0500-0000216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18025" y="461190975"/>
          <a:ext cx="1765758" cy="61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292100</xdr:colOff>
      <xdr:row>513</xdr:row>
      <xdr:rowOff>0</xdr:rowOff>
    </xdr:from>
    <xdr:to>
      <xdr:col>5</xdr:col>
      <xdr:colOff>774700</xdr:colOff>
      <xdr:row>516</xdr:row>
      <xdr:rowOff>98425</xdr:rowOff>
    </xdr:to>
    <xdr:pic>
      <xdr:nvPicPr>
        <xdr:cNvPr id="4154403" name="Picture 2" descr="presshaib_2">
          <a:extLst>
            <a:ext uri="{FF2B5EF4-FFF2-40B4-BE49-F238E27FC236}">
              <a16:creationId xmlns="" xmlns:a16="http://schemas.microsoft.com/office/drawing/2014/main" id="{00000000-0008-0000-0500-0000236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40050" y="47161450"/>
          <a:ext cx="1981200" cy="622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628650</xdr:colOff>
      <xdr:row>566</xdr:row>
      <xdr:rowOff>215900</xdr:rowOff>
    </xdr:from>
    <xdr:to>
      <xdr:col>5</xdr:col>
      <xdr:colOff>635000</xdr:colOff>
      <xdr:row>570</xdr:row>
      <xdr:rowOff>95250</xdr:rowOff>
    </xdr:to>
    <xdr:pic>
      <xdr:nvPicPr>
        <xdr:cNvPr id="4154404" name="Picture 1" descr="presshaib">
          <a:extLst>
            <a:ext uri="{FF2B5EF4-FFF2-40B4-BE49-F238E27FC236}">
              <a16:creationId xmlns="" xmlns:a16="http://schemas.microsoft.com/office/drawing/2014/main" id="{00000000-0008-0000-0500-0000246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clrChange>
            <a:clrFrom>
              <a:srgbClr val="FFFFF7"/>
            </a:clrFrom>
            <a:clrTo>
              <a:srgbClr val="FFFFF7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76600" y="54756050"/>
          <a:ext cx="1485900" cy="622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755650</xdr:colOff>
      <xdr:row>266</xdr:row>
      <xdr:rowOff>12700</xdr:rowOff>
    </xdr:from>
    <xdr:to>
      <xdr:col>5</xdr:col>
      <xdr:colOff>793750</xdr:colOff>
      <xdr:row>267</xdr:row>
      <xdr:rowOff>31750</xdr:rowOff>
    </xdr:to>
    <xdr:pic>
      <xdr:nvPicPr>
        <xdr:cNvPr id="4154405" name="Picture 12" descr="picQeThDS">
          <a:extLst>
            <a:ext uri="{FF2B5EF4-FFF2-40B4-BE49-F238E27FC236}">
              <a16:creationId xmlns="" xmlns:a16="http://schemas.microsoft.com/office/drawing/2014/main" id="{00000000-0008-0000-0500-0000256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16200" y="23495000"/>
          <a:ext cx="2324100" cy="546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0</xdr:colOff>
      <xdr:row>511</xdr:row>
      <xdr:rowOff>0</xdr:rowOff>
    </xdr:from>
    <xdr:to>
      <xdr:col>10</xdr:col>
      <xdr:colOff>466725</xdr:colOff>
      <xdr:row>511</xdr:row>
      <xdr:rowOff>0</xdr:rowOff>
    </xdr:to>
    <xdr:pic>
      <xdr:nvPicPr>
        <xdr:cNvPr id="4154411" name="Рисунок 88" descr="http://im2-tub-ru.yandex.net/i?id=202574108-53-72&amp;n=21">
          <a:extLst>
            <a:ext uri="{FF2B5EF4-FFF2-40B4-BE49-F238E27FC236}">
              <a16:creationId xmlns="" xmlns:a16="http://schemas.microsoft.com/office/drawing/2014/main" id="{00000000-0008-0000-0500-00002B6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868" t="26248" r="8543" b="18320"/>
        <a:stretch>
          <a:fillRect/>
        </a:stretch>
      </xdr:blipFill>
      <xdr:spPr bwMode="auto">
        <a:xfrm>
          <a:off x="7073900" y="63677800"/>
          <a:ext cx="11620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0</xdr:colOff>
      <xdr:row>511</xdr:row>
      <xdr:rowOff>0</xdr:rowOff>
    </xdr:from>
    <xdr:to>
      <xdr:col>10</xdr:col>
      <xdr:colOff>352425</xdr:colOff>
      <xdr:row>511</xdr:row>
      <xdr:rowOff>0</xdr:rowOff>
    </xdr:to>
    <xdr:pic>
      <xdr:nvPicPr>
        <xdr:cNvPr id="4154412" name="Рисунок 89" descr="http://im4-tub-ru.yandex.net/i?id=202226478-39-72&amp;n=21">
          <a:extLst>
            <a:ext uri="{FF2B5EF4-FFF2-40B4-BE49-F238E27FC236}">
              <a16:creationId xmlns="" xmlns:a16="http://schemas.microsoft.com/office/drawing/2014/main" id="{00000000-0008-0000-0500-00002C6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034" t="26060" r="12457" b="21027"/>
        <a:stretch>
          <a:fillRect/>
        </a:stretch>
      </xdr:blipFill>
      <xdr:spPr bwMode="auto">
        <a:xfrm>
          <a:off x="7073900" y="63677800"/>
          <a:ext cx="10477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292100</xdr:colOff>
      <xdr:row>531</xdr:row>
      <xdr:rowOff>0</xdr:rowOff>
    </xdr:from>
    <xdr:to>
      <xdr:col>5</xdr:col>
      <xdr:colOff>1279525</xdr:colOff>
      <xdr:row>534</xdr:row>
      <xdr:rowOff>98425</xdr:rowOff>
    </xdr:to>
    <xdr:pic>
      <xdr:nvPicPr>
        <xdr:cNvPr id="4154413" name="Picture 2" descr="presshaib_2">
          <a:extLst>
            <a:ext uri="{FF2B5EF4-FFF2-40B4-BE49-F238E27FC236}">
              <a16:creationId xmlns="" xmlns:a16="http://schemas.microsoft.com/office/drawing/2014/main" id="{00000000-0008-0000-0500-00002D6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40050" y="50977800"/>
          <a:ext cx="2527300" cy="622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0</xdr:colOff>
      <xdr:row>807</xdr:row>
      <xdr:rowOff>31750</xdr:rowOff>
    </xdr:from>
    <xdr:to>
      <xdr:col>9</xdr:col>
      <xdr:colOff>0</xdr:colOff>
      <xdr:row>812</xdr:row>
      <xdr:rowOff>508000</xdr:rowOff>
    </xdr:to>
    <xdr:pic>
      <xdr:nvPicPr>
        <xdr:cNvPr id="4154414" name="Picture 16533" descr="Logo">
          <a:extLst>
            <a:ext uri="{FF2B5EF4-FFF2-40B4-BE49-F238E27FC236}">
              <a16:creationId xmlns="" xmlns:a16="http://schemas.microsoft.com/office/drawing/2014/main" id="{00000000-0008-0000-0500-00002E6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73900" y="150723600"/>
          <a:ext cx="0" cy="1092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0</xdr:colOff>
      <xdr:row>822</xdr:row>
      <xdr:rowOff>31750</xdr:rowOff>
    </xdr:from>
    <xdr:to>
      <xdr:col>9</xdr:col>
      <xdr:colOff>0</xdr:colOff>
      <xdr:row>827</xdr:row>
      <xdr:rowOff>146050</xdr:rowOff>
    </xdr:to>
    <xdr:pic>
      <xdr:nvPicPr>
        <xdr:cNvPr id="4154415" name="Picture 16534" descr="Logo">
          <a:extLst>
            <a:ext uri="{FF2B5EF4-FFF2-40B4-BE49-F238E27FC236}">
              <a16:creationId xmlns="" xmlns:a16="http://schemas.microsoft.com/office/drawing/2014/main" id="{00000000-0008-0000-0500-00002F6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73900" y="153835100"/>
          <a:ext cx="0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0</xdr:colOff>
      <xdr:row>856</xdr:row>
      <xdr:rowOff>19050</xdr:rowOff>
    </xdr:from>
    <xdr:to>
      <xdr:col>9</xdr:col>
      <xdr:colOff>0</xdr:colOff>
      <xdr:row>861</xdr:row>
      <xdr:rowOff>82550</xdr:rowOff>
    </xdr:to>
    <xdr:pic>
      <xdr:nvPicPr>
        <xdr:cNvPr id="4154416" name="Picture 16535" descr="Logo">
          <a:extLst>
            <a:ext uri="{FF2B5EF4-FFF2-40B4-BE49-F238E27FC236}">
              <a16:creationId xmlns="" xmlns:a16="http://schemas.microsoft.com/office/drawing/2014/main" id="{00000000-0008-0000-0500-0000306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73900" y="157460950"/>
          <a:ext cx="0" cy="958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0</xdr:colOff>
      <xdr:row>873</xdr:row>
      <xdr:rowOff>38100</xdr:rowOff>
    </xdr:from>
    <xdr:to>
      <xdr:col>9</xdr:col>
      <xdr:colOff>0</xdr:colOff>
      <xdr:row>878</xdr:row>
      <xdr:rowOff>412750</xdr:rowOff>
    </xdr:to>
    <xdr:pic>
      <xdr:nvPicPr>
        <xdr:cNvPr id="4154417" name="Picture 16538" descr="Logo">
          <a:extLst>
            <a:ext uri="{FF2B5EF4-FFF2-40B4-BE49-F238E27FC236}">
              <a16:creationId xmlns="" xmlns:a16="http://schemas.microsoft.com/office/drawing/2014/main" id="{00000000-0008-0000-0500-0000316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73900" y="161544000"/>
          <a:ext cx="0" cy="1339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0</xdr:colOff>
      <xdr:row>886</xdr:row>
      <xdr:rowOff>69850</xdr:rowOff>
    </xdr:from>
    <xdr:to>
      <xdr:col>9</xdr:col>
      <xdr:colOff>0</xdr:colOff>
      <xdr:row>891</xdr:row>
      <xdr:rowOff>146050</xdr:rowOff>
    </xdr:to>
    <xdr:pic>
      <xdr:nvPicPr>
        <xdr:cNvPr id="4154418" name="Picture 16539" descr="Logo">
          <a:extLst>
            <a:ext uri="{FF2B5EF4-FFF2-40B4-BE49-F238E27FC236}">
              <a16:creationId xmlns="" xmlns:a16="http://schemas.microsoft.com/office/drawing/2014/main" id="{00000000-0008-0000-0500-0000326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73900" y="164109400"/>
          <a:ext cx="0" cy="1035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1346200</xdr:colOff>
      <xdr:row>909</xdr:row>
      <xdr:rowOff>31750</xdr:rowOff>
    </xdr:from>
    <xdr:to>
      <xdr:col>8</xdr:col>
      <xdr:colOff>1346200</xdr:colOff>
      <xdr:row>915</xdr:row>
      <xdr:rowOff>88900</xdr:rowOff>
    </xdr:to>
    <xdr:pic>
      <xdr:nvPicPr>
        <xdr:cNvPr id="4154419" name="Picture 16540" descr="Logo">
          <a:extLst>
            <a:ext uri="{FF2B5EF4-FFF2-40B4-BE49-F238E27FC236}">
              <a16:creationId xmlns="" xmlns:a16="http://schemas.microsoft.com/office/drawing/2014/main" id="{00000000-0008-0000-0500-0000336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54850" y="169030650"/>
          <a:ext cx="0" cy="1155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628650</xdr:colOff>
      <xdr:row>578</xdr:row>
      <xdr:rowOff>215900</xdr:rowOff>
    </xdr:from>
    <xdr:to>
      <xdr:col>5</xdr:col>
      <xdr:colOff>1181100</xdr:colOff>
      <xdr:row>582</xdr:row>
      <xdr:rowOff>107950</xdr:rowOff>
    </xdr:to>
    <xdr:pic>
      <xdr:nvPicPr>
        <xdr:cNvPr id="4154439" name="Picture 1" descr="presshaib">
          <a:extLst>
            <a:ext uri="{FF2B5EF4-FFF2-40B4-BE49-F238E27FC236}">
              <a16:creationId xmlns="" xmlns:a16="http://schemas.microsoft.com/office/drawing/2014/main" id="{00000000-0008-0000-0500-0000476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76600" y="57404000"/>
          <a:ext cx="2032000" cy="635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22228</xdr:colOff>
      <xdr:row>606</xdr:row>
      <xdr:rowOff>15875</xdr:rowOff>
    </xdr:from>
    <xdr:to>
      <xdr:col>3</xdr:col>
      <xdr:colOff>1328783</xdr:colOff>
      <xdr:row>609</xdr:row>
      <xdr:rowOff>106100</xdr:rowOff>
    </xdr:to>
    <xdr:pic>
      <xdr:nvPicPr>
        <xdr:cNvPr id="4154443" name="Picture 16787">
          <a:extLst>
            <a:ext uri="{FF2B5EF4-FFF2-40B4-BE49-F238E27FC236}">
              <a16:creationId xmlns="" xmlns:a16="http://schemas.microsoft.com/office/drawing/2014/main" id="{00000000-0008-0000-0500-00004B6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55878" y="69157850"/>
          <a:ext cx="1312905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31752</xdr:colOff>
      <xdr:row>710</xdr:row>
      <xdr:rowOff>28575</xdr:rowOff>
    </xdr:from>
    <xdr:to>
      <xdr:col>3</xdr:col>
      <xdr:colOff>1363534</xdr:colOff>
      <xdr:row>713</xdr:row>
      <xdr:rowOff>118800</xdr:rowOff>
    </xdr:to>
    <xdr:pic>
      <xdr:nvPicPr>
        <xdr:cNvPr id="4154444" name="Picture 16788">
          <a:extLst>
            <a:ext uri="{FF2B5EF4-FFF2-40B4-BE49-F238E27FC236}">
              <a16:creationId xmlns="" xmlns:a16="http://schemas.microsoft.com/office/drawing/2014/main" id="{00000000-0008-0000-0500-00004C6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65402" y="89258775"/>
          <a:ext cx="1338132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314325</xdr:colOff>
      <xdr:row>928</xdr:row>
      <xdr:rowOff>19051</xdr:rowOff>
    </xdr:from>
    <xdr:to>
      <xdr:col>5</xdr:col>
      <xdr:colOff>647700</xdr:colOff>
      <xdr:row>931</xdr:row>
      <xdr:rowOff>95470</xdr:rowOff>
    </xdr:to>
    <xdr:pic>
      <xdr:nvPicPr>
        <xdr:cNvPr id="4154445" name="Рисунок 98" descr="http://im4-tub-ru.yandex.net/i?id=143704292-28-72&amp;n=21">
          <a:extLst>
            <a:ext uri="{FF2B5EF4-FFF2-40B4-BE49-F238E27FC236}">
              <a16:creationId xmlns="" xmlns:a16="http://schemas.microsoft.com/office/drawing/2014/main" id="{00000000-0008-0000-0500-00004D6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02" t="1013" r="2811" b="1801"/>
        <a:stretch>
          <a:fillRect/>
        </a:stretch>
      </xdr:blipFill>
      <xdr:spPr bwMode="auto">
        <a:xfrm>
          <a:off x="2847975" y="184537351"/>
          <a:ext cx="1743075" cy="5907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333376</xdr:colOff>
      <xdr:row>951</xdr:row>
      <xdr:rowOff>79375</xdr:rowOff>
    </xdr:from>
    <xdr:to>
      <xdr:col>5</xdr:col>
      <xdr:colOff>123153</xdr:colOff>
      <xdr:row>953</xdr:row>
      <xdr:rowOff>81775</xdr:rowOff>
    </xdr:to>
    <xdr:pic>
      <xdr:nvPicPr>
        <xdr:cNvPr id="4154467" name="Picture 16869">
          <a:extLst>
            <a:ext uri="{FF2B5EF4-FFF2-40B4-BE49-F238E27FC236}">
              <a16:creationId xmlns="" xmlns:a16="http://schemas.microsoft.com/office/drawing/2014/main" id="{00000000-0008-0000-0500-0000636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76551" y="189607825"/>
          <a:ext cx="2075777" cy="61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523876</xdr:colOff>
      <xdr:row>965</xdr:row>
      <xdr:rowOff>9525</xdr:rowOff>
    </xdr:from>
    <xdr:to>
      <xdr:col>5</xdr:col>
      <xdr:colOff>228309</xdr:colOff>
      <xdr:row>968</xdr:row>
      <xdr:rowOff>35175</xdr:rowOff>
    </xdr:to>
    <xdr:pic>
      <xdr:nvPicPr>
        <xdr:cNvPr id="4154468" name="Picture 16871">
          <a:extLst>
            <a:ext uri="{FF2B5EF4-FFF2-40B4-BE49-F238E27FC236}">
              <a16:creationId xmlns="" xmlns:a16="http://schemas.microsoft.com/office/drawing/2014/main" id="{00000000-0008-0000-0500-0000646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67051" y="192595500"/>
          <a:ext cx="1990433" cy="54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511177</xdr:colOff>
      <xdr:row>979</xdr:row>
      <xdr:rowOff>126998</xdr:rowOff>
    </xdr:from>
    <xdr:to>
      <xdr:col>5</xdr:col>
      <xdr:colOff>220020</xdr:colOff>
      <xdr:row>981</xdr:row>
      <xdr:rowOff>144098</xdr:rowOff>
    </xdr:to>
    <xdr:pic>
      <xdr:nvPicPr>
        <xdr:cNvPr id="4154470" name="Picture 16873">
          <a:extLst>
            <a:ext uri="{FF2B5EF4-FFF2-40B4-BE49-F238E27FC236}">
              <a16:creationId xmlns="" xmlns:a16="http://schemas.microsoft.com/office/drawing/2014/main" id="{00000000-0008-0000-0500-0000666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54352" y="195541898"/>
          <a:ext cx="1994843" cy="3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88904</xdr:colOff>
      <xdr:row>1032</xdr:row>
      <xdr:rowOff>203200</xdr:rowOff>
    </xdr:from>
    <xdr:to>
      <xdr:col>5</xdr:col>
      <xdr:colOff>378007</xdr:colOff>
      <xdr:row>1036</xdr:row>
      <xdr:rowOff>28825</xdr:rowOff>
    </xdr:to>
    <xdr:pic>
      <xdr:nvPicPr>
        <xdr:cNvPr id="4154472" name="Picture 16877">
          <a:extLst>
            <a:ext uri="{FF2B5EF4-FFF2-40B4-BE49-F238E27FC236}">
              <a16:creationId xmlns="" xmlns:a16="http://schemas.microsoft.com/office/drawing/2014/main" id="{00000000-0008-0000-0500-0000686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22554" y="144173575"/>
          <a:ext cx="1705153" cy="54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66675</xdr:colOff>
      <xdr:row>1051</xdr:row>
      <xdr:rowOff>12700</xdr:rowOff>
    </xdr:from>
    <xdr:to>
      <xdr:col>5</xdr:col>
      <xdr:colOff>453096</xdr:colOff>
      <xdr:row>1054</xdr:row>
      <xdr:rowOff>74350</xdr:rowOff>
    </xdr:to>
    <xdr:pic>
      <xdr:nvPicPr>
        <xdr:cNvPr id="4154473" name="Picture 16878">
          <a:extLst>
            <a:ext uri="{FF2B5EF4-FFF2-40B4-BE49-F238E27FC236}">
              <a16:creationId xmlns="" xmlns:a16="http://schemas.microsoft.com/office/drawing/2014/main" id="{00000000-0008-0000-0500-0000696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00325" y="169710100"/>
          <a:ext cx="1827871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298450</xdr:colOff>
      <xdr:row>1179</xdr:row>
      <xdr:rowOff>225425</xdr:rowOff>
    </xdr:from>
    <xdr:to>
      <xdr:col>2</xdr:col>
      <xdr:colOff>717550</xdr:colOff>
      <xdr:row>1183</xdr:row>
      <xdr:rowOff>336550</xdr:rowOff>
    </xdr:to>
    <xdr:pic>
      <xdr:nvPicPr>
        <xdr:cNvPr id="4154474" name="Picture 16882">
          <a:extLst>
            <a:ext uri="{FF2B5EF4-FFF2-40B4-BE49-F238E27FC236}">
              <a16:creationId xmlns="" xmlns:a16="http://schemas.microsoft.com/office/drawing/2014/main" id="{00000000-0008-0000-0500-00006A6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8450" y="216652475"/>
          <a:ext cx="2200275" cy="854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514353</xdr:colOff>
      <xdr:row>1197</xdr:row>
      <xdr:rowOff>136525</xdr:rowOff>
    </xdr:from>
    <xdr:to>
      <xdr:col>5</xdr:col>
      <xdr:colOff>47745</xdr:colOff>
      <xdr:row>1199</xdr:row>
      <xdr:rowOff>79675</xdr:rowOff>
    </xdr:to>
    <xdr:pic>
      <xdr:nvPicPr>
        <xdr:cNvPr id="4154475" name="Picture 16883">
          <a:extLst>
            <a:ext uri="{FF2B5EF4-FFF2-40B4-BE49-F238E27FC236}">
              <a16:creationId xmlns="" xmlns:a16="http://schemas.microsoft.com/office/drawing/2014/main" id="{00000000-0008-0000-0500-00006B6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95528" y="242443000"/>
          <a:ext cx="1705092" cy="64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403225</xdr:colOff>
      <xdr:row>1290</xdr:row>
      <xdr:rowOff>95250</xdr:rowOff>
    </xdr:from>
    <xdr:to>
      <xdr:col>2</xdr:col>
      <xdr:colOff>510184</xdr:colOff>
      <xdr:row>1293</xdr:row>
      <xdr:rowOff>156900</xdr:rowOff>
    </xdr:to>
    <xdr:pic>
      <xdr:nvPicPr>
        <xdr:cNvPr id="4154476" name="Рисунок 102" descr="http://im6-tub-ru.yandex.net/i?id=115698319-57-72&amp;n=21">
          <a:extLst>
            <a:ext uri="{FF2B5EF4-FFF2-40B4-BE49-F238E27FC236}">
              <a16:creationId xmlns="" xmlns:a16="http://schemas.microsoft.com/office/drawing/2014/main" id="{00000000-0008-0000-0500-00006C6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859" t="31390" r="6499" b="43414"/>
        <a:stretch>
          <a:fillRect/>
        </a:stretch>
      </xdr:blipFill>
      <xdr:spPr bwMode="auto">
        <a:xfrm>
          <a:off x="403225" y="188966475"/>
          <a:ext cx="1888134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622</xdr:row>
      <xdr:rowOff>44450</xdr:rowOff>
    </xdr:from>
    <xdr:to>
      <xdr:col>3</xdr:col>
      <xdr:colOff>1174750</xdr:colOff>
      <xdr:row>622</xdr:row>
      <xdr:rowOff>44450</xdr:rowOff>
    </xdr:to>
    <xdr:pic>
      <xdr:nvPicPr>
        <xdr:cNvPr id="4154479" name="Рисунок 88" descr="http://im2-tub-ru.yandex.net/i?id=202574108-53-72&amp;n=21">
          <a:extLst>
            <a:ext uri="{FF2B5EF4-FFF2-40B4-BE49-F238E27FC236}">
              <a16:creationId xmlns="" xmlns:a16="http://schemas.microsoft.com/office/drawing/2014/main" id="{00000000-0008-0000-0500-00006F6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868" t="26248" r="8543" b="18320"/>
        <a:stretch>
          <a:fillRect/>
        </a:stretch>
      </xdr:blipFill>
      <xdr:spPr bwMode="auto">
        <a:xfrm>
          <a:off x="2647950" y="64230250"/>
          <a:ext cx="12065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622</xdr:row>
      <xdr:rowOff>44450</xdr:rowOff>
    </xdr:from>
    <xdr:to>
      <xdr:col>3</xdr:col>
      <xdr:colOff>1054100</xdr:colOff>
      <xdr:row>622</xdr:row>
      <xdr:rowOff>44450</xdr:rowOff>
    </xdr:to>
    <xdr:pic>
      <xdr:nvPicPr>
        <xdr:cNvPr id="4154480" name="Рисунок 89" descr="http://im4-tub-ru.yandex.net/i?id=202226478-39-72&amp;n=21">
          <a:extLst>
            <a:ext uri="{FF2B5EF4-FFF2-40B4-BE49-F238E27FC236}">
              <a16:creationId xmlns="" xmlns:a16="http://schemas.microsoft.com/office/drawing/2014/main" id="{00000000-0008-0000-0500-0000706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034" t="26060" r="12457" b="21027"/>
        <a:stretch>
          <a:fillRect/>
        </a:stretch>
      </xdr:blipFill>
      <xdr:spPr bwMode="auto">
        <a:xfrm>
          <a:off x="2647950" y="64230250"/>
          <a:ext cx="1085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457200</xdr:colOff>
      <xdr:row>1180</xdr:row>
      <xdr:rowOff>146050</xdr:rowOff>
    </xdr:from>
    <xdr:to>
      <xdr:col>8</xdr:col>
      <xdr:colOff>717550</xdr:colOff>
      <xdr:row>1183</xdr:row>
      <xdr:rowOff>276225</xdr:rowOff>
    </xdr:to>
    <xdr:pic>
      <xdr:nvPicPr>
        <xdr:cNvPr id="4154481" name="Рисунок 36">
          <a:extLst>
            <a:ext uri="{FF2B5EF4-FFF2-40B4-BE49-F238E27FC236}">
              <a16:creationId xmlns="" xmlns:a16="http://schemas.microsoft.com/office/drawing/2014/main" id="{00000000-0008-0000-0500-000071643F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798" t="12386" r="19414" b="66310"/>
        <a:stretch>
          <a:fillRect/>
        </a:stretch>
      </xdr:blipFill>
      <xdr:spPr bwMode="auto">
        <a:xfrm>
          <a:off x="4362450" y="151066500"/>
          <a:ext cx="2063750" cy="654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520700</xdr:colOff>
      <xdr:row>1196</xdr:row>
      <xdr:rowOff>203200</xdr:rowOff>
    </xdr:from>
    <xdr:to>
      <xdr:col>8</xdr:col>
      <xdr:colOff>774700</xdr:colOff>
      <xdr:row>1198</xdr:row>
      <xdr:rowOff>469900</xdr:rowOff>
    </xdr:to>
    <xdr:pic>
      <xdr:nvPicPr>
        <xdr:cNvPr id="4154482" name="Рисунок 36">
          <a:extLst>
            <a:ext uri="{FF2B5EF4-FFF2-40B4-BE49-F238E27FC236}">
              <a16:creationId xmlns="" xmlns:a16="http://schemas.microsoft.com/office/drawing/2014/main" id="{00000000-0008-0000-0500-000072643F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798" t="12386" r="19414" b="66310"/>
        <a:stretch>
          <a:fillRect/>
        </a:stretch>
      </xdr:blipFill>
      <xdr:spPr bwMode="auto">
        <a:xfrm>
          <a:off x="4425950" y="154235150"/>
          <a:ext cx="205740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679450</xdr:colOff>
      <xdr:row>1228</xdr:row>
      <xdr:rowOff>38100</xdr:rowOff>
    </xdr:from>
    <xdr:to>
      <xdr:col>8</xdr:col>
      <xdr:colOff>755650</xdr:colOff>
      <xdr:row>1231</xdr:row>
      <xdr:rowOff>127000</xdr:rowOff>
    </xdr:to>
    <xdr:pic>
      <xdr:nvPicPr>
        <xdr:cNvPr id="4154483" name="Рисунок 36">
          <a:extLst>
            <a:ext uri="{FF2B5EF4-FFF2-40B4-BE49-F238E27FC236}">
              <a16:creationId xmlns="" xmlns:a16="http://schemas.microsoft.com/office/drawing/2014/main" id="{00000000-0008-0000-0500-000073643F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798" t="12386" r="19414" b="66310"/>
        <a:stretch>
          <a:fillRect/>
        </a:stretch>
      </xdr:blipFill>
      <xdr:spPr bwMode="auto">
        <a:xfrm>
          <a:off x="4584700" y="157480000"/>
          <a:ext cx="187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349250</xdr:colOff>
      <xdr:row>1244</xdr:row>
      <xdr:rowOff>88900</xdr:rowOff>
    </xdr:from>
    <xdr:to>
      <xdr:col>8</xdr:col>
      <xdr:colOff>609600</xdr:colOff>
      <xdr:row>1246</xdr:row>
      <xdr:rowOff>390525</xdr:rowOff>
    </xdr:to>
    <xdr:pic>
      <xdr:nvPicPr>
        <xdr:cNvPr id="4154484" name="Рисунок 36">
          <a:extLst>
            <a:ext uri="{FF2B5EF4-FFF2-40B4-BE49-F238E27FC236}">
              <a16:creationId xmlns="" xmlns:a16="http://schemas.microsoft.com/office/drawing/2014/main" id="{00000000-0008-0000-0500-000074643F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798" t="12386" r="19414" b="66310"/>
        <a:stretch>
          <a:fillRect/>
        </a:stretch>
      </xdr:blipFill>
      <xdr:spPr bwMode="auto">
        <a:xfrm>
          <a:off x="4254500" y="161366200"/>
          <a:ext cx="2063750" cy="654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381000</xdr:colOff>
      <xdr:row>1276</xdr:row>
      <xdr:rowOff>57150</xdr:rowOff>
    </xdr:from>
    <xdr:to>
      <xdr:col>8</xdr:col>
      <xdr:colOff>635000</xdr:colOff>
      <xdr:row>1280</xdr:row>
      <xdr:rowOff>19050</xdr:rowOff>
    </xdr:to>
    <xdr:pic>
      <xdr:nvPicPr>
        <xdr:cNvPr id="4154485" name="Рисунок 36">
          <a:extLst>
            <a:ext uri="{FF2B5EF4-FFF2-40B4-BE49-F238E27FC236}">
              <a16:creationId xmlns="" xmlns:a16="http://schemas.microsoft.com/office/drawing/2014/main" id="{00000000-0008-0000-0500-000075643F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798" t="12386" r="19414" b="66310"/>
        <a:stretch>
          <a:fillRect/>
        </a:stretch>
      </xdr:blipFill>
      <xdr:spPr bwMode="auto">
        <a:xfrm>
          <a:off x="4286250" y="164661850"/>
          <a:ext cx="2057400" cy="654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317500</xdr:colOff>
      <xdr:row>1290</xdr:row>
      <xdr:rowOff>152400</xdr:rowOff>
    </xdr:from>
    <xdr:to>
      <xdr:col>8</xdr:col>
      <xdr:colOff>577850</xdr:colOff>
      <xdr:row>1294</xdr:row>
      <xdr:rowOff>111125</xdr:rowOff>
    </xdr:to>
    <xdr:pic>
      <xdr:nvPicPr>
        <xdr:cNvPr id="4154486" name="Рисунок 36">
          <a:extLst>
            <a:ext uri="{FF2B5EF4-FFF2-40B4-BE49-F238E27FC236}">
              <a16:creationId xmlns="" xmlns:a16="http://schemas.microsoft.com/office/drawing/2014/main" id="{00000000-0008-0000-0500-000076643F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798" t="12386" r="19414" b="66310"/>
        <a:stretch>
          <a:fillRect/>
        </a:stretch>
      </xdr:blipFill>
      <xdr:spPr bwMode="auto">
        <a:xfrm>
          <a:off x="4222750" y="167716200"/>
          <a:ext cx="2063750" cy="654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622</xdr:row>
      <xdr:rowOff>44450</xdr:rowOff>
    </xdr:from>
    <xdr:to>
      <xdr:col>3</xdr:col>
      <xdr:colOff>1174750</xdr:colOff>
      <xdr:row>622</xdr:row>
      <xdr:rowOff>44450</xdr:rowOff>
    </xdr:to>
    <xdr:pic>
      <xdr:nvPicPr>
        <xdr:cNvPr id="4154487" name="Рисунок 88" descr="http://im2-tub-ru.yandex.net/i?id=202574108-53-72&amp;n=21">
          <a:extLst>
            <a:ext uri="{FF2B5EF4-FFF2-40B4-BE49-F238E27FC236}">
              <a16:creationId xmlns="" xmlns:a16="http://schemas.microsoft.com/office/drawing/2014/main" id="{00000000-0008-0000-0500-0000776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868" t="26248" r="8543" b="18320"/>
        <a:stretch>
          <a:fillRect/>
        </a:stretch>
      </xdr:blipFill>
      <xdr:spPr bwMode="auto">
        <a:xfrm>
          <a:off x="2647950" y="64230250"/>
          <a:ext cx="12065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622</xdr:row>
      <xdr:rowOff>44450</xdr:rowOff>
    </xdr:from>
    <xdr:to>
      <xdr:col>3</xdr:col>
      <xdr:colOff>1054100</xdr:colOff>
      <xdr:row>622</xdr:row>
      <xdr:rowOff>44450</xdr:rowOff>
    </xdr:to>
    <xdr:pic>
      <xdr:nvPicPr>
        <xdr:cNvPr id="4154488" name="Рисунок 89" descr="http://im4-tub-ru.yandex.net/i?id=202226478-39-72&amp;n=21">
          <a:extLst>
            <a:ext uri="{FF2B5EF4-FFF2-40B4-BE49-F238E27FC236}">
              <a16:creationId xmlns="" xmlns:a16="http://schemas.microsoft.com/office/drawing/2014/main" id="{00000000-0008-0000-0500-0000786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034" t="26060" r="12457" b="21027"/>
        <a:stretch>
          <a:fillRect/>
        </a:stretch>
      </xdr:blipFill>
      <xdr:spPr bwMode="auto">
        <a:xfrm>
          <a:off x="2647950" y="64230250"/>
          <a:ext cx="1085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777876</xdr:colOff>
      <xdr:row>998</xdr:row>
      <xdr:rowOff>76200</xdr:rowOff>
    </xdr:from>
    <xdr:to>
      <xdr:col>5</xdr:col>
      <xdr:colOff>696526</xdr:colOff>
      <xdr:row>1000</xdr:row>
      <xdr:rowOff>102825</xdr:rowOff>
    </xdr:to>
    <xdr:pic>
      <xdr:nvPicPr>
        <xdr:cNvPr id="4154489" name="Picture 16873">
          <a:extLst>
            <a:ext uri="{FF2B5EF4-FFF2-40B4-BE49-F238E27FC236}">
              <a16:creationId xmlns="" xmlns:a16="http://schemas.microsoft.com/office/drawing/2014/main" id="{00000000-0008-0000-0500-0000796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21051" y="199701150"/>
          <a:ext cx="2204650" cy="3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622</xdr:row>
      <xdr:rowOff>44450</xdr:rowOff>
    </xdr:from>
    <xdr:to>
      <xdr:col>3</xdr:col>
      <xdr:colOff>1174750</xdr:colOff>
      <xdr:row>622</xdr:row>
      <xdr:rowOff>44450</xdr:rowOff>
    </xdr:to>
    <xdr:pic>
      <xdr:nvPicPr>
        <xdr:cNvPr id="4154490" name="Рисунок 88" descr="http://im2-tub-ru.yandex.net/i?id=202574108-53-72&amp;n=21">
          <a:extLst>
            <a:ext uri="{FF2B5EF4-FFF2-40B4-BE49-F238E27FC236}">
              <a16:creationId xmlns="" xmlns:a16="http://schemas.microsoft.com/office/drawing/2014/main" id="{00000000-0008-0000-0500-00007A6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868" t="26248" r="8543" b="18320"/>
        <a:stretch>
          <a:fillRect/>
        </a:stretch>
      </xdr:blipFill>
      <xdr:spPr bwMode="auto">
        <a:xfrm>
          <a:off x="2647950" y="64230250"/>
          <a:ext cx="12065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622</xdr:row>
      <xdr:rowOff>44450</xdr:rowOff>
    </xdr:from>
    <xdr:to>
      <xdr:col>3</xdr:col>
      <xdr:colOff>1054100</xdr:colOff>
      <xdr:row>622</xdr:row>
      <xdr:rowOff>44450</xdr:rowOff>
    </xdr:to>
    <xdr:pic>
      <xdr:nvPicPr>
        <xdr:cNvPr id="4154491" name="Рисунок 89" descr="http://im4-tub-ru.yandex.net/i?id=202226478-39-72&amp;n=21">
          <a:extLst>
            <a:ext uri="{FF2B5EF4-FFF2-40B4-BE49-F238E27FC236}">
              <a16:creationId xmlns="" xmlns:a16="http://schemas.microsoft.com/office/drawing/2014/main" id="{00000000-0008-0000-0500-00007B6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034" t="26060" r="12457" b="21027"/>
        <a:stretch>
          <a:fillRect/>
        </a:stretch>
      </xdr:blipFill>
      <xdr:spPr bwMode="auto">
        <a:xfrm>
          <a:off x="2647950" y="64230250"/>
          <a:ext cx="1085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2</xdr:col>
      <xdr:colOff>755650</xdr:colOff>
      <xdr:row>295</xdr:row>
      <xdr:rowOff>12700</xdr:rowOff>
    </xdr:from>
    <xdr:ext cx="2190750" cy="542925"/>
    <xdr:pic>
      <xdr:nvPicPr>
        <xdr:cNvPr id="127" name="Picture 12" descr="picQeThDS">
          <a:extLst>
            <a:ext uri="{FF2B5EF4-FFF2-40B4-BE49-F238E27FC236}">
              <a16:creationId xmlns="" xmlns:a16="http://schemas.microsoft.com/office/drawing/2014/main" id="{00000000-0008-0000-0500-00007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36825" y="23815675"/>
          <a:ext cx="219075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2</xdr:col>
      <xdr:colOff>371476</xdr:colOff>
      <xdr:row>2625</xdr:row>
      <xdr:rowOff>66674</xdr:rowOff>
    </xdr:from>
    <xdr:to>
      <xdr:col>5</xdr:col>
      <xdr:colOff>107950</xdr:colOff>
      <xdr:row>2630</xdr:row>
      <xdr:rowOff>142874</xdr:rowOff>
    </xdr:to>
    <xdr:pic>
      <xdr:nvPicPr>
        <xdr:cNvPr id="2" name="Рисунок 1">
          <a:extLst>
            <a:ext uri="{FF2B5EF4-FFF2-40B4-BE49-F238E27FC236}">
              <a16:creationId xmlns=""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xfrm>
          <a:off x="2152651" y="463800824"/>
          <a:ext cx="1898649" cy="885825"/>
        </a:xfrm>
        <a:prstGeom prst="rect">
          <a:avLst/>
        </a:prstGeom>
      </xdr:spPr>
    </xdr:pic>
    <xdr:clientData/>
  </xdr:twoCellAnchor>
  <xdr:twoCellAnchor editAs="oneCell">
    <xdr:from>
      <xdr:col>3</xdr:col>
      <xdr:colOff>9524</xdr:colOff>
      <xdr:row>917</xdr:row>
      <xdr:rowOff>66675</xdr:rowOff>
    </xdr:from>
    <xdr:to>
      <xdr:col>5</xdr:col>
      <xdr:colOff>283825</xdr:colOff>
      <xdr:row>920</xdr:row>
      <xdr:rowOff>56325</xdr:rowOff>
    </xdr:to>
    <xdr:pic>
      <xdr:nvPicPr>
        <xdr:cNvPr id="80" name="Рисунок 98" descr="http://im4-tub-ru.yandex.net/i?id=143704292-28-72&amp;n=21">
          <a:extLst>
            <a:ext uri="{FF2B5EF4-FFF2-40B4-BE49-F238E27FC236}">
              <a16:creationId xmlns="" xmlns:a16="http://schemas.microsoft.com/office/drawing/2014/main" id="{00000000-0008-0000-0500-00005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02" t="1013" r="2811" b="1801"/>
        <a:stretch>
          <a:fillRect/>
        </a:stretch>
      </xdr:blipFill>
      <xdr:spPr bwMode="auto">
        <a:xfrm>
          <a:off x="2543174" y="157048200"/>
          <a:ext cx="1690351" cy="50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3</xdr:col>
      <xdr:colOff>228600</xdr:colOff>
      <xdr:row>63</xdr:row>
      <xdr:rowOff>0</xdr:rowOff>
    </xdr:from>
    <xdr:ext cx="1939925" cy="606425"/>
    <xdr:pic>
      <xdr:nvPicPr>
        <xdr:cNvPr id="81" name="Рисунок 8" descr="http://im0-tub-ru.yandex.net/i?id=94266928-61-72&amp;n=21">
          <a:extLst>
            <a:ext uri="{FF2B5EF4-FFF2-40B4-BE49-F238E27FC236}">
              <a16:creationId xmlns="" xmlns:a16="http://schemas.microsoft.com/office/drawing/2014/main" id="{00000000-0008-0000-0500-00005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299" t="19054" r="-1329" b="11110"/>
        <a:stretch>
          <a:fillRect/>
        </a:stretch>
      </xdr:blipFill>
      <xdr:spPr bwMode="auto">
        <a:xfrm>
          <a:off x="2762250" y="7248525"/>
          <a:ext cx="1939925" cy="606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158750</xdr:colOff>
      <xdr:row>188</xdr:row>
      <xdr:rowOff>127000</xdr:rowOff>
    </xdr:from>
    <xdr:ext cx="1701800" cy="527050"/>
    <xdr:pic>
      <xdr:nvPicPr>
        <xdr:cNvPr id="82" name="Рисунок 68" descr="http://im7-tub-ru.yandex.net/i?id=98932089-50-72&amp;n=21">
          <a:extLst>
            <a:ext uri="{FF2B5EF4-FFF2-40B4-BE49-F238E27FC236}">
              <a16:creationId xmlns="" xmlns:a16="http://schemas.microsoft.com/office/drawing/2014/main" id="{00000000-0008-0000-0500-00005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982" t="18962" r="6088" b="17563"/>
        <a:stretch>
          <a:fillRect/>
        </a:stretch>
      </xdr:blipFill>
      <xdr:spPr bwMode="auto">
        <a:xfrm>
          <a:off x="2692400" y="23272750"/>
          <a:ext cx="1701800" cy="527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558800</xdr:colOff>
      <xdr:row>393</xdr:row>
      <xdr:rowOff>38100</xdr:rowOff>
    </xdr:from>
    <xdr:ext cx="2079625" cy="609600"/>
    <xdr:pic>
      <xdr:nvPicPr>
        <xdr:cNvPr id="84" name="Рисунок 78" descr="http://im1-tub-ru.yandex.net/i?id=111413797-15-72&amp;n=21">
          <a:extLst>
            <a:ext uri="{FF2B5EF4-FFF2-40B4-BE49-F238E27FC236}">
              <a16:creationId xmlns="" xmlns:a16="http://schemas.microsoft.com/office/drawing/2014/main" id="{00000000-0008-0000-0500-00005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288" t="17046" r="2020" b="18083"/>
        <a:stretch>
          <a:fillRect/>
        </a:stretch>
      </xdr:blipFill>
      <xdr:spPr bwMode="auto">
        <a:xfrm>
          <a:off x="2339975" y="50187225"/>
          <a:ext cx="207962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190500</xdr:colOff>
      <xdr:row>473</xdr:row>
      <xdr:rowOff>127000</xdr:rowOff>
    </xdr:from>
    <xdr:ext cx="1797050" cy="727075"/>
    <xdr:pic>
      <xdr:nvPicPr>
        <xdr:cNvPr id="85" name="Рисунок 81" descr="http://im0-tub-ru.yandex.net/i?id=129177604-27-72&amp;n=21">
          <a:extLst>
            <a:ext uri="{FF2B5EF4-FFF2-40B4-BE49-F238E27FC236}">
              <a16:creationId xmlns="" xmlns:a16="http://schemas.microsoft.com/office/drawing/2014/main" id="{00000000-0008-0000-0500-00005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3" r="13071" b="38863"/>
        <a:stretch>
          <a:fillRect/>
        </a:stretch>
      </xdr:blipFill>
      <xdr:spPr bwMode="auto">
        <a:xfrm>
          <a:off x="2724150" y="64182625"/>
          <a:ext cx="1797050" cy="727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400050</xdr:colOff>
      <xdr:row>1491</xdr:row>
      <xdr:rowOff>12700</xdr:rowOff>
    </xdr:from>
    <xdr:ext cx="2022475" cy="568325"/>
    <xdr:pic>
      <xdr:nvPicPr>
        <xdr:cNvPr id="86" name="Рисунок 68" descr="http://www.strsr.ru/sites/default/files/catalog/%D0%A3%D0%A2000000729.jpg">
          <a:extLst>
            <a:ext uri="{FF2B5EF4-FFF2-40B4-BE49-F238E27FC236}">
              <a16:creationId xmlns="" xmlns:a16="http://schemas.microsoft.com/office/drawing/2014/main" id="{00000000-0008-0000-0500-00005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00" t="49866" r="2151" b="21790"/>
        <a:stretch>
          <a:fillRect/>
        </a:stretch>
      </xdr:blipFill>
      <xdr:spPr bwMode="auto">
        <a:xfrm>
          <a:off x="2181225" y="208305400"/>
          <a:ext cx="2022475" cy="568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419100</xdr:colOff>
      <xdr:row>1748</xdr:row>
      <xdr:rowOff>76200</xdr:rowOff>
    </xdr:from>
    <xdr:ext cx="1641475" cy="466725"/>
    <xdr:pic>
      <xdr:nvPicPr>
        <xdr:cNvPr id="87" name="Рисунок 66" descr="http://www.strsr.ru/sites/default/files/catalog/%D0%A3%D0%A2000000729.jpg">
          <a:extLst>
            <a:ext uri="{FF2B5EF4-FFF2-40B4-BE49-F238E27FC236}">
              <a16:creationId xmlns="" xmlns:a16="http://schemas.microsoft.com/office/drawing/2014/main" id="{00000000-0008-0000-0500-00005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61" t="21219" r="2191" b="50436"/>
        <a:stretch>
          <a:fillRect/>
        </a:stretch>
      </xdr:blipFill>
      <xdr:spPr bwMode="auto">
        <a:xfrm>
          <a:off x="2200275" y="240163350"/>
          <a:ext cx="164147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463558</xdr:colOff>
      <xdr:row>1941</xdr:row>
      <xdr:rowOff>50800</xdr:rowOff>
    </xdr:from>
    <xdr:ext cx="1940827" cy="396000"/>
    <xdr:pic>
      <xdr:nvPicPr>
        <xdr:cNvPr id="88" name="Рисунок 69" descr="http://im7-tub-ru.yandex.net/i?id=94406056-68-72&amp;n=21">
          <a:extLst>
            <a:ext uri="{FF2B5EF4-FFF2-40B4-BE49-F238E27FC236}">
              <a16:creationId xmlns="" xmlns:a16="http://schemas.microsoft.com/office/drawing/2014/main" id="{00000000-0008-0000-0500-00005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" t="16217" r="473" b="10037"/>
        <a:stretch>
          <a:fillRect/>
        </a:stretch>
      </xdr:blipFill>
      <xdr:spPr bwMode="auto">
        <a:xfrm>
          <a:off x="2244733" y="301059850"/>
          <a:ext cx="1940827" cy="39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527050</xdr:colOff>
      <xdr:row>2039</xdr:row>
      <xdr:rowOff>6350</xdr:rowOff>
    </xdr:from>
    <xdr:ext cx="2275200" cy="504000"/>
    <xdr:pic>
      <xdr:nvPicPr>
        <xdr:cNvPr id="89" name="Рисунок 106" descr="http://im8-tub-ru.yandex.net/i?id=342390579-23-72&amp;n=21">
          <a:extLst>
            <a:ext uri="{FF2B5EF4-FFF2-40B4-BE49-F238E27FC236}">
              <a16:creationId xmlns="" xmlns:a16="http://schemas.microsoft.com/office/drawing/2014/main" id="{00000000-0008-0000-0500-00005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57" t="29337" r="10455" b="29375"/>
        <a:stretch>
          <a:fillRect/>
        </a:stretch>
      </xdr:blipFill>
      <xdr:spPr bwMode="auto">
        <a:xfrm>
          <a:off x="2308225" y="313759850"/>
          <a:ext cx="2275200" cy="50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323850</xdr:colOff>
      <xdr:row>2393</xdr:row>
      <xdr:rowOff>38100</xdr:rowOff>
    </xdr:from>
    <xdr:ext cx="1028700" cy="609600"/>
    <xdr:pic>
      <xdr:nvPicPr>
        <xdr:cNvPr id="90" name="Picture 35813">
          <a:extLst>
            <a:ext uri="{FF2B5EF4-FFF2-40B4-BE49-F238E27FC236}">
              <a16:creationId xmlns="" xmlns:a16="http://schemas.microsoft.com/office/drawing/2014/main" id="{00000000-0008-0000-0500-00005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340" t="23625" r="11340" b="30240"/>
        <a:stretch>
          <a:fillRect/>
        </a:stretch>
      </xdr:blipFill>
      <xdr:spPr bwMode="auto">
        <a:xfrm>
          <a:off x="2857500" y="412918275"/>
          <a:ext cx="10287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749300</xdr:colOff>
      <xdr:row>2431</xdr:row>
      <xdr:rowOff>98425</xdr:rowOff>
    </xdr:from>
    <xdr:ext cx="1479550" cy="571500"/>
    <xdr:pic>
      <xdr:nvPicPr>
        <xdr:cNvPr id="91" name="Рисунок 71" descr="http://im5-tub-ru.yandex.net/i?id=289203372-12-72&amp;n=21">
          <a:extLst>
            <a:ext uri="{FF2B5EF4-FFF2-40B4-BE49-F238E27FC236}">
              <a16:creationId xmlns="" xmlns:a16="http://schemas.microsoft.com/office/drawing/2014/main" id="{00000000-0008-0000-0500-00005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23" t="29134" r="11807" b="27046"/>
        <a:stretch>
          <a:fillRect/>
        </a:stretch>
      </xdr:blipFill>
      <xdr:spPr bwMode="auto">
        <a:xfrm>
          <a:off x="2530475" y="421017700"/>
          <a:ext cx="14795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431800</xdr:colOff>
      <xdr:row>2584</xdr:row>
      <xdr:rowOff>19050</xdr:rowOff>
    </xdr:from>
    <xdr:ext cx="1667866" cy="576000"/>
    <xdr:pic>
      <xdr:nvPicPr>
        <xdr:cNvPr id="93" name="Рисунок 30" descr="https://encrypted-tbn3.gstatic.com/images?q=tbn:ANd9GcQQSZfNm4ojwjrCmzzbknjqzuS1UBWnxcZXCl_w0KkDnlz9eYrh3Q">
          <a:extLst>
            <a:ext uri="{FF2B5EF4-FFF2-40B4-BE49-F238E27FC236}">
              <a16:creationId xmlns="" xmlns:a16="http://schemas.microsoft.com/office/drawing/2014/main" id="{00000000-0008-0000-0500-00005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12975" y="456599925"/>
          <a:ext cx="1667866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209551</xdr:colOff>
      <xdr:row>2664</xdr:row>
      <xdr:rowOff>57149</xdr:rowOff>
    </xdr:from>
    <xdr:ext cx="1904999" cy="885825"/>
    <xdr:pic>
      <xdr:nvPicPr>
        <xdr:cNvPr id="94" name="Рисунок 93">
          <a:extLst>
            <a:ext uri="{FF2B5EF4-FFF2-40B4-BE49-F238E27FC236}">
              <a16:creationId xmlns="" xmlns:a16="http://schemas.microsoft.com/office/drawing/2014/main" id="{00000000-0008-0000-05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xfrm>
          <a:off x="1990726" y="463591274"/>
          <a:ext cx="1904999" cy="885825"/>
        </a:xfrm>
        <a:prstGeom prst="rect">
          <a:avLst/>
        </a:prstGeom>
      </xdr:spPr>
    </xdr:pic>
    <xdr:clientData/>
  </xdr:oneCellAnchor>
  <xdr:oneCellAnchor>
    <xdr:from>
      <xdr:col>3</xdr:col>
      <xdr:colOff>228600</xdr:colOff>
      <xdr:row>218</xdr:row>
      <xdr:rowOff>25400</xdr:rowOff>
    </xdr:from>
    <xdr:ext cx="1701800" cy="536575"/>
    <xdr:pic>
      <xdr:nvPicPr>
        <xdr:cNvPr id="97" name="Рисунок 67" descr="http://im7-tub-ru.yandex.net/i?id=98932089-50-72&amp;n=21">
          <a:extLst>
            <a:ext uri="{FF2B5EF4-FFF2-40B4-BE49-F238E27FC236}">
              <a16:creationId xmlns="" xmlns:a16="http://schemas.microsoft.com/office/drawing/2014/main" id="{00000000-0008-0000-0500-00006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982" t="18962" r="6088" b="17563"/>
        <a:stretch>
          <a:fillRect/>
        </a:stretch>
      </xdr:blipFill>
      <xdr:spPr bwMode="auto">
        <a:xfrm>
          <a:off x="2762250" y="42621200"/>
          <a:ext cx="1701800" cy="536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400050</xdr:colOff>
      <xdr:row>93</xdr:row>
      <xdr:rowOff>0</xdr:rowOff>
    </xdr:from>
    <xdr:ext cx="1939925" cy="606425"/>
    <xdr:pic>
      <xdr:nvPicPr>
        <xdr:cNvPr id="99" name="Рисунок 8" descr="http://im0-tub-ru.yandex.net/i?id=94266928-61-72&amp;n=21">
          <a:extLst>
            <a:ext uri="{FF2B5EF4-FFF2-40B4-BE49-F238E27FC236}">
              <a16:creationId xmlns="" xmlns:a16="http://schemas.microsoft.com/office/drawing/2014/main" id="{00000000-0008-0000-0500-00006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299" t="19054" r="-1329" b="11110"/>
        <a:stretch>
          <a:fillRect/>
        </a:stretch>
      </xdr:blipFill>
      <xdr:spPr bwMode="auto">
        <a:xfrm>
          <a:off x="2933700" y="17592675"/>
          <a:ext cx="1939925" cy="606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755650</xdr:colOff>
      <xdr:row>324</xdr:row>
      <xdr:rowOff>12700</xdr:rowOff>
    </xdr:from>
    <xdr:ext cx="2190750" cy="542925"/>
    <xdr:pic>
      <xdr:nvPicPr>
        <xdr:cNvPr id="98" name="Picture 12" descr="picQeThDS">
          <a:extLst>
            <a:ext uri="{FF2B5EF4-FFF2-40B4-BE49-F238E27FC236}">
              <a16:creationId xmlns="" xmlns:a16="http://schemas.microsoft.com/office/drawing/2014/main" id="{00000000-0008-0000-0500-00006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36825" y="49066450"/>
          <a:ext cx="219075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400050</xdr:colOff>
      <xdr:row>111</xdr:row>
      <xdr:rowOff>0</xdr:rowOff>
    </xdr:from>
    <xdr:ext cx="1939925" cy="606425"/>
    <xdr:pic>
      <xdr:nvPicPr>
        <xdr:cNvPr id="100" name="Рисунок 8" descr="http://im0-tub-ru.yandex.net/i?id=94266928-61-72&amp;n=21">
          <a:extLst>
            <a:ext uri="{FF2B5EF4-FFF2-40B4-BE49-F238E27FC236}">
              <a16:creationId xmlns="" xmlns:a16="http://schemas.microsoft.com/office/drawing/2014/main" id="{00000000-0008-0000-0500-00006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299" t="19054" r="-1329" b="11110"/>
        <a:stretch>
          <a:fillRect/>
        </a:stretch>
      </xdr:blipFill>
      <xdr:spPr bwMode="auto">
        <a:xfrm>
          <a:off x="2933700" y="17592675"/>
          <a:ext cx="1939925" cy="606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152400</xdr:colOff>
      <xdr:row>242</xdr:row>
      <xdr:rowOff>63500</xdr:rowOff>
    </xdr:from>
    <xdr:ext cx="1701800" cy="536575"/>
    <xdr:pic>
      <xdr:nvPicPr>
        <xdr:cNvPr id="101" name="Рисунок 67" descr="http://im7-tub-ru.yandex.net/i?id=98932089-50-72&amp;n=21">
          <a:extLst>
            <a:ext uri="{FF2B5EF4-FFF2-40B4-BE49-F238E27FC236}">
              <a16:creationId xmlns="" xmlns:a16="http://schemas.microsoft.com/office/drawing/2014/main" id="{00000000-0008-0000-0500-00006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982" t="18962" r="6088" b="17563"/>
        <a:stretch>
          <a:fillRect/>
        </a:stretch>
      </xdr:blipFill>
      <xdr:spPr bwMode="auto">
        <a:xfrm>
          <a:off x="2686050" y="46926500"/>
          <a:ext cx="1701800" cy="536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292100</xdr:colOff>
      <xdr:row>549</xdr:row>
      <xdr:rowOff>0</xdr:rowOff>
    </xdr:from>
    <xdr:ext cx="2428875" cy="612775"/>
    <xdr:pic>
      <xdr:nvPicPr>
        <xdr:cNvPr id="103" name="Picture 2" descr="presshaib_2">
          <a:extLst>
            <a:ext uri="{FF2B5EF4-FFF2-40B4-BE49-F238E27FC236}">
              <a16:creationId xmlns="" xmlns:a16="http://schemas.microsoft.com/office/drawing/2014/main" id="{00000000-0008-0000-0500-00006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25750" y="96478725"/>
          <a:ext cx="2428875" cy="612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9</xdr:col>
      <xdr:colOff>0</xdr:colOff>
      <xdr:row>511</xdr:row>
      <xdr:rowOff>0</xdr:rowOff>
    </xdr:from>
    <xdr:ext cx="1162050" cy="0"/>
    <xdr:pic>
      <xdr:nvPicPr>
        <xdr:cNvPr id="104" name="Рисунок 88" descr="http://im2-tub-ru.yandex.net/i?id=202574108-53-72&amp;n=21">
          <a:extLst>
            <a:ext uri="{FF2B5EF4-FFF2-40B4-BE49-F238E27FC236}">
              <a16:creationId xmlns="" xmlns:a16="http://schemas.microsoft.com/office/drawing/2014/main" id="{00000000-0008-0000-0500-00006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868" t="26248" r="8543" b="18320"/>
        <a:stretch>
          <a:fillRect/>
        </a:stretch>
      </xdr:blipFill>
      <xdr:spPr bwMode="auto">
        <a:xfrm>
          <a:off x="7353300" y="105390950"/>
          <a:ext cx="11620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9</xdr:col>
      <xdr:colOff>0</xdr:colOff>
      <xdr:row>511</xdr:row>
      <xdr:rowOff>0</xdr:rowOff>
    </xdr:from>
    <xdr:ext cx="1047750" cy="0"/>
    <xdr:pic>
      <xdr:nvPicPr>
        <xdr:cNvPr id="105" name="Рисунок 89" descr="http://im4-tub-ru.yandex.net/i?id=202226478-39-72&amp;n=21">
          <a:extLst>
            <a:ext uri="{FF2B5EF4-FFF2-40B4-BE49-F238E27FC236}">
              <a16:creationId xmlns="" xmlns:a16="http://schemas.microsoft.com/office/drawing/2014/main" id="{00000000-0008-0000-0500-00006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034" t="26060" r="12457" b="21027"/>
        <a:stretch>
          <a:fillRect/>
        </a:stretch>
      </xdr:blipFill>
      <xdr:spPr bwMode="auto">
        <a:xfrm>
          <a:off x="7353300" y="105390950"/>
          <a:ext cx="10477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628650</xdr:colOff>
      <xdr:row>590</xdr:row>
      <xdr:rowOff>215900</xdr:rowOff>
    </xdr:from>
    <xdr:ext cx="1952625" cy="625475"/>
    <xdr:pic>
      <xdr:nvPicPr>
        <xdr:cNvPr id="106" name="Picture 1" descr="presshaib">
          <a:extLst>
            <a:ext uri="{FF2B5EF4-FFF2-40B4-BE49-F238E27FC236}">
              <a16:creationId xmlns="" xmlns:a16="http://schemas.microsoft.com/office/drawing/2014/main" id="{00000000-0008-0000-0500-00006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0" y="105514775"/>
          <a:ext cx="1952625" cy="625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190500</xdr:colOff>
      <xdr:row>836</xdr:row>
      <xdr:rowOff>50800</xdr:rowOff>
    </xdr:from>
    <xdr:ext cx="1511300" cy="568325"/>
    <xdr:pic>
      <xdr:nvPicPr>
        <xdr:cNvPr id="107" name="Рисунок 95" descr="http://im6-tub-ru.yandex.net/i?id=326355525-24-72&amp;n=21">
          <a:extLst>
            <a:ext uri="{FF2B5EF4-FFF2-40B4-BE49-F238E27FC236}">
              <a16:creationId xmlns="" xmlns:a16="http://schemas.microsoft.com/office/drawing/2014/main" id="{00000000-0008-0000-0500-00006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24150" y="150326725"/>
          <a:ext cx="1511300" cy="568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279400</xdr:colOff>
      <xdr:row>870</xdr:row>
      <xdr:rowOff>114300</xdr:rowOff>
    </xdr:from>
    <xdr:ext cx="1498600" cy="504825"/>
    <xdr:pic>
      <xdr:nvPicPr>
        <xdr:cNvPr id="108" name="Рисунок 88" descr="http://im1-tub-ru.yandex.net/i?id=158287316-42-72&amp;n=21">
          <a:extLst>
            <a:ext uri="{FF2B5EF4-FFF2-40B4-BE49-F238E27FC236}">
              <a16:creationId xmlns="" xmlns:a16="http://schemas.microsoft.com/office/drawing/2014/main" id="{00000000-0008-0000-0500-00006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" t="32913" r="-3307" b="31812"/>
        <a:stretch>
          <a:fillRect/>
        </a:stretch>
      </xdr:blipFill>
      <xdr:spPr bwMode="auto">
        <a:xfrm>
          <a:off x="2813050" y="157734000"/>
          <a:ext cx="1498600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273050</xdr:colOff>
      <xdr:row>905</xdr:row>
      <xdr:rowOff>50800</xdr:rowOff>
    </xdr:from>
    <xdr:ext cx="1727200" cy="561975"/>
    <xdr:pic>
      <xdr:nvPicPr>
        <xdr:cNvPr id="109" name="Рисунок 97" descr="http://im3-tub-ru.yandex.net/i?id=316602747-60-72&amp;n=21">
          <a:extLst>
            <a:ext uri="{FF2B5EF4-FFF2-40B4-BE49-F238E27FC236}">
              <a16:creationId xmlns="" xmlns:a16="http://schemas.microsoft.com/office/drawing/2014/main" id="{00000000-0008-0000-0500-00006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43" t="17281" r="1553" b="13029"/>
        <a:stretch>
          <a:fillRect/>
        </a:stretch>
      </xdr:blipFill>
      <xdr:spPr bwMode="auto">
        <a:xfrm>
          <a:off x="2806700" y="164880925"/>
          <a:ext cx="172720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333375</xdr:colOff>
      <xdr:row>939</xdr:row>
      <xdr:rowOff>1</xdr:rowOff>
    </xdr:from>
    <xdr:ext cx="1647825" cy="590769"/>
    <xdr:pic>
      <xdr:nvPicPr>
        <xdr:cNvPr id="110" name="Рисунок 98" descr="http://im4-tub-ru.yandex.net/i?id=143704292-28-72&amp;n=21">
          <a:extLst>
            <a:ext uri="{FF2B5EF4-FFF2-40B4-BE49-F238E27FC236}">
              <a16:creationId xmlns="" xmlns:a16="http://schemas.microsoft.com/office/drawing/2014/main" id="{00000000-0008-0000-0500-00006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02" t="1013" r="2811" b="1801"/>
        <a:stretch>
          <a:fillRect/>
        </a:stretch>
      </xdr:blipFill>
      <xdr:spPr bwMode="auto">
        <a:xfrm>
          <a:off x="2867025" y="187223401"/>
          <a:ext cx="1647825" cy="5907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3</xdr:col>
      <xdr:colOff>968375</xdr:colOff>
      <xdr:row>1016</xdr:row>
      <xdr:rowOff>9525</xdr:rowOff>
    </xdr:from>
    <xdr:to>
      <xdr:col>5</xdr:col>
      <xdr:colOff>731921</xdr:colOff>
      <xdr:row>1017</xdr:row>
      <xdr:rowOff>162075</xdr:rowOff>
    </xdr:to>
    <xdr:pic>
      <xdr:nvPicPr>
        <xdr:cNvPr id="111" name="Picture 16873">
          <a:extLst>
            <a:ext uri="{FF2B5EF4-FFF2-40B4-BE49-F238E27FC236}">
              <a16:creationId xmlns="" xmlns:a16="http://schemas.microsoft.com/office/drawing/2014/main" id="{00000000-0008-0000-0500-00006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11550" y="203625450"/>
          <a:ext cx="2049546" cy="32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3</xdr:col>
      <xdr:colOff>438150</xdr:colOff>
      <xdr:row>1069</xdr:row>
      <xdr:rowOff>107950</xdr:rowOff>
    </xdr:from>
    <xdr:ext cx="1827871" cy="576000"/>
    <xdr:pic>
      <xdr:nvPicPr>
        <xdr:cNvPr id="112" name="Picture 16878">
          <a:extLst>
            <a:ext uri="{FF2B5EF4-FFF2-40B4-BE49-F238E27FC236}">
              <a16:creationId xmlns="" xmlns:a16="http://schemas.microsoft.com/office/drawing/2014/main" id="{00000000-0008-0000-0500-00007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1800" y="214953850"/>
          <a:ext cx="1827871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641350</xdr:colOff>
      <xdr:row>2209</xdr:row>
      <xdr:rowOff>53975</xdr:rowOff>
    </xdr:from>
    <xdr:ext cx="2197100" cy="622300"/>
    <xdr:pic>
      <xdr:nvPicPr>
        <xdr:cNvPr id="113" name="Picture 26209">
          <a:extLst>
            <a:ext uri="{FF2B5EF4-FFF2-40B4-BE49-F238E27FC236}">
              <a16:creationId xmlns="" xmlns:a16="http://schemas.microsoft.com/office/drawing/2014/main" id="{00000000-0008-0000-0500-00007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22525" y="392283950"/>
          <a:ext cx="2197100" cy="622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631825</xdr:colOff>
      <xdr:row>2322</xdr:row>
      <xdr:rowOff>225425</xdr:rowOff>
    </xdr:from>
    <xdr:ext cx="1777542" cy="648000"/>
    <xdr:pic>
      <xdr:nvPicPr>
        <xdr:cNvPr id="114" name="Рисунок 72" descr="http://im4-tub-ru.yandex.net/i?id=18540486-08-72&amp;n=21">
          <a:extLst>
            <a:ext uri="{FF2B5EF4-FFF2-40B4-BE49-F238E27FC236}">
              <a16:creationId xmlns="" xmlns:a16="http://schemas.microsoft.com/office/drawing/2014/main" id="{00000000-0008-0000-0500-00007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3000" y="405266525"/>
          <a:ext cx="1777542" cy="64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0</xdr:col>
      <xdr:colOff>609600</xdr:colOff>
      <xdr:row>2764</xdr:row>
      <xdr:rowOff>28575</xdr:rowOff>
    </xdr:from>
    <xdr:to>
      <xdr:col>2</xdr:col>
      <xdr:colOff>18901</xdr:colOff>
      <xdr:row>2768</xdr:row>
      <xdr:rowOff>142763</xdr:rowOff>
    </xdr:to>
    <xdr:pic>
      <xdr:nvPicPr>
        <xdr:cNvPr id="3" name="Рисунок 2">
          <a:extLst>
            <a:ext uri="{FF2B5EF4-FFF2-40B4-BE49-F238E27FC236}">
              <a16:creationId xmlns=""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xfrm>
          <a:off x="609600" y="480260025"/>
          <a:ext cx="1190476" cy="895238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123825</xdr:colOff>
      <xdr:row>2695</xdr:row>
      <xdr:rowOff>57150</xdr:rowOff>
    </xdr:from>
    <xdr:to>
      <xdr:col>1</xdr:col>
      <xdr:colOff>457051</xdr:colOff>
      <xdr:row>2700</xdr:row>
      <xdr:rowOff>9413</xdr:rowOff>
    </xdr:to>
    <xdr:pic>
      <xdr:nvPicPr>
        <xdr:cNvPr id="4" name="Рисунок 3">
          <a:extLst>
            <a:ext uri="{FF2B5EF4-FFF2-40B4-BE49-F238E27FC236}">
              <a16:creationId xmlns="" xmlns:a16="http://schemas.microsoft.com/office/drawing/2014/main" id="{00000000-0008-0000-0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123825" y="493099725"/>
          <a:ext cx="1190476" cy="895238"/>
        </a:xfrm>
        <a:prstGeom prst="rect">
          <a:avLst/>
        </a:prstGeom>
      </xdr:spPr>
    </xdr:pic>
    <xdr:clientData/>
  </xdr:twoCellAnchor>
  <xdr:twoCellAnchor editAs="oneCell">
    <xdr:from>
      <xdr:col>6</xdr:col>
      <xdr:colOff>809625</xdr:colOff>
      <xdr:row>91</xdr:row>
      <xdr:rowOff>152400</xdr:rowOff>
    </xdr:from>
    <xdr:to>
      <xdr:col>8</xdr:col>
      <xdr:colOff>1107017</xdr:colOff>
      <xdr:row>95</xdr:row>
      <xdr:rowOff>150283</xdr:rowOff>
    </xdr:to>
    <xdr:pic>
      <xdr:nvPicPr>
        <xdr:cNvPr id="115" name="Рисунок 36">
          <a:extLst>
            <a:ext uri="{FF2B5EF4-FFF2-40B4-BE49-F238E27FC236}">
              <a16:creationId xmlns="" xmlns:a16="http://schemas.microsoft.com/office/drawing/2014/main" id="{00000000-0008-0000-05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798" t="12386" r="19414" b="66310"/>
        <a:stretch>
          <a:fillRect/>
        </a:stretch>
      </xdr:blipFill>
      <xdr:spPr bwMode="auto">
        <a:xfrm>
          <a:off x="5181600" y="17421225"/>
          <a:ext cx="2021417" cy="6455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847725</xdr:colOff>
      <xdr:row>218</xdr:row>
      <xdr:rowOff>0</xdr:rowOff>
    </xdr:from>
    <xdr:to>
      <xdr:col>8</xdr:col>
      <xdr:colOff>1145117</xdr:colOff>
      <xdr:row>221</xdr:row>
      <xdr:rowOff>131233</xdr:rowOff>
    </xdr:to>
    <xdr:pic>
      <xdr:nvPicPr>
        <xdr:cNvPr id="116" name="Рисунок 36">
          <a:extLst>
            <a:ext uri="{FF2B5EF4-FFF2-40B4-BE49-F238E27FC236}">
              <a16:creationId xmlns="" xmlns:a16="http://schemas.microsoft.com/office/drawing/2014/main" id="{00000000-0008-0000-05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798" t="12386" r="19414" b="66310"/>
        <a:stretch>
          <a:fillRect/>
        </a:stretch>
      </xdr:blipFill>
      <xdr:spPr bwMode="auto">
        <a:xfrm>
          <a:off x="5219700" y="42595800"/>
          <a:ext cx="2021417" cy="6455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2</xdr:col>
      <xdr:colOff>244475</xdr:colOff>
      <xdr:row>2452</xdr:row>
      <xdr:rowOff>92075</xdr:rowOff>
    </xdr:from>
    <xdr:ext cx="1958975" cy="755650"/>
    <xdr:pic>
      <xdr:nvPicPr>
        <xdr:cNvPr id="140" name="Рисунок 24" descr="http://krepmetiz.ru/dop/admin_pictures_mib/1079b.jpg">
          <a:extLst>
            <a:ext uri="{FF2B5EF4-FFF2-40B4-BE49-F238E27FC236}">
              <a16:creationId xmlns="" xmlns:a16="http://schemas.microsoft.com/office/drawing/2014/main" id="{00000000-0008-0000-0500-00008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650" y="432279425"/>
          <a:ext cx="1958975" cy="755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6</xdr:col>
      <xdr:colOff>828675</xdr:colOff>
      <xdr:row>241</xdr:row>
      <xdr:rowOff>180975</xdr:rowOff>
    </xdr:from>
    <xdr:to>
      <xdr:col>8</xdr:col>
      <xdr:colOff>1126067</xdr:colOff>
      <xdr:row>245</xdr:row>
      <xdr:rowOff>74083</xdr:rowOff>
    </xdr:to>
    <xdr:pic>
      <xdr:nvPicPr>
        <xdr:cNvPr id="118" name="Рисунок 36">
          <a:extLst>
            <a:ext uri="{FF2B5EF4-FFF2-40B4-BE49-F238E27FC236}">
              <a16:creationId xmlns="" xmlns:a16="http://schemas.microsoft.com/office/drawing/2014/main" id="{00000000-0008-0000-05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798" t="12386" r="19414" b="66310"/>
        <a:stretch>
          <a:fillRect/>
        </a:stretch>
      </xdr:blipFill>
      <xdr:spPr bwMode="auto">
        <a:xfrm>
          <a:off x="4562475" y="46815375"/>
          <a:ext cx="2021417" cy="6455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190500</xdr:colOff>
      <xdr:row>110</xdr:row>
      <xdr:rowOff>104775</xdr:rowOff>
    </xdr:from>
    <xdr:to>
      <xdr:col>9</xdr:col>
      <xdr:colOff>49742</xdr:colOff>
      <xdr:row>113</xdr:row>
      <xdr:rowOff>264583</xdr:rowOff>
    </xdr:to>
    <xdr:pic>
      <xdr:nvPicPr>
        <xdr:cNvPr id="119" name="Рисунок 36">
          <a:extLst>
            <a:ext uri="{FF2B5EF4-FFF2-40B4-BE49-F238E27FC236}">
              <a16:creationId xmlns="" xmlns:a16="http://schemas.microsoft.com/office/drawing/2014/main" id="{00000000-0008-0000-0500-00007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798" t="12386" r="19414" b="66310"/>
        <a:stretch>
          <a:fillRect/>
        </a:stretch>
      </xdr:blipFill>
      <xdr:spPr bwMode="auto">
        <a:xfrm>
          <a:off x="4791075" y="21355050"/>
          <a:ext cx="2021417" cy="6455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2</xdr:col>
      <xdr:colOff>584200</xdr:colOff>
      <xdr:row>413</xdr:row>
      <xdr:rowOff>381000</xdr:rowOff>
    </xdr:from>
    <xdr:ext cx="2066925" cy="609600"/>
    <xdr:pic>
      <xdr:nvPicPr>
        <xdr:cNvPr id="120" name="Рисунок 77" descr="http://im1-tub-ru.yandex.net/i?id=111413797-15-72&amp;n=21">
          <a:extLst>
            <a:ext uri="{FF2B5EF4-FFF2-40B4-BE49-F238E27FC236}">
              <a16:creationId xmlns="" xmlns:a16="http://schemas.microsoft.com/office/drawing/2014/main" id="{00000000-0008-0000-0500-00007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288" t="17046" r="2020" b="18083"/>
        <a:stretch>
          <a:fillRect/>
        </a:stretch>
      </xdr:blipFill>
      <xdr:spPr bwMode="auto">
        <a:xfrm>
          <a:off x="2365375" y="83286600"/>
          <a:ext cx="206692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7</xdr:col>
      <xdr:colOff>0</xdr:colOff>
      <xdr:row>413</xdr:row>
      <xdr:rowOff>0</xdr:rowOff>
    </xdr:from>
    <xdr:to>
      <xdr:col>8</xdr:col>
      <xdr:colOff>1164167</xdr:colOff>
      <xdr:row>414</xdr:row>
      <xdr:rowOff>45508</xdr:rowOff>
    </xdr:to>
    <xdr:pic>
      <xdr:nvPicPr>
        <xdr:cNvPr id="121" name="Рисунок 36">
          <a:extLst>
            <a:ext uri="{FF2B5EF4-FFF2-40B4-BE49-F238E27FC236}">
              <a16:creationId xmlns="" xmlns:a16="http://schemas.microsoft.com/office/drawing/2014/main" id="{00000000-0008-0000-0500-00007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798" t="12386" r="19414" b="66310"/>
        <a:stretch>
          <a:fillRect/>
        </a:stretch>
      </xdr:blipFill>
      <xdr:spPr bwMode="auto">
        <a:xfrm>
          <a:off x="5238750" y="82905600"/>
          <a:ext cx="2021417" cy="6455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7</xdr:col>
      <xdr:colOff>0</xdr:colOff>
      <xdr:row>493</xdr:row>
      <xdr:rowOff>0</xdr:rowOff>
    </xdr:from>
    <xdr:ext cx="2021417" cy="645583"/>
    <xdr:pic>
      <xdr:nvPicPr>
        <xdr:cNvPr id="123" name="Рисунок 36">
          <a:extLst>
            <a:ext uri="{FF2B5EF4-FFF2-40B4-BE49-F238E27FC236}">
              <a16:creationId xmlns="" xmlns:a16="http://schemas.microsoft.com/office/drawing/2014/main" id="{00000000-0008-0000-05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798" t="12386" r="19414" b="66310"/>
        <a:stretch>
          <a:fillRect/>
        </a:stretch>
      </xdr:blipFill>
      <xdr:spPr bwMode="auto">
        <a:xfrm>
          <a:off x="5238750" y="82905600"/>
          <a:ext cx="2021417" cy="6455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9525</xdr:colOff>
      <xdr:row>493</xdr:row>
      <xdr:rowOff>9525</xdr:rowOff>
    </xdr:from>
    <xdr:ext cx="1797050" cy="727075"/>
    <xdr:pic>
      <xdr:nvPicPr>
        <xdr:cNvPr id="124" name="Рисунок 81" descr="http://im0-tub-ru.yandex.net/i?id=129177604-27-72&amp;n=21">
          <a:extLst>
            <a:ext uri="{FF2B5EF4-FFF2-40B4-BE49-F238E27FC236}">
              <a16:creationId xmlns="" xmlns:a16="http://schemas.microsoft.com/office/drawing/2014/main" id="{00000000-0008-0000-0500-00007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3" r="13071" b="38863"/>
        <a:stretch>
          <a:fillRect/>
        </a:stretch>
      </xdr:blipFill>
      <xdr:spPr bwMode="auto">
        <a:xfrm>
          <a:off x="2543175" y="100383975"/>
          <a:ext cx="1797050" cy="727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2</xdr:col>
      <xdr:colOff>514353</xdr:colOff>
      <xdr:row>1213</xdr:row>
      <xdr:rowOff>31750</xdr:rowOff>
    </xdr:from>
    <xdr:to>
      <xdr:col>3</xdr:col>
      <xdr:colOff>1234440</xdr:colOff>
      <xdr:row>1214</xdr:row>
      <xdr:rowOff>420483</xdr:rowOff>
    </xdr:to>
    <xdr:pic>
      <xdr:nvPicPr>
        <xdr:cNvPr id="126" name="Picture 16883">
          <a:extLst>
            <a:ext uri="{FF2B5EF4-FFF2-40B4-BE49-F238E27FC236}">
              <a16:creationId xmlns="" xmlns:a16="http://schemas.microsoft.com/office/drawing/2014/main" id="{00000000-0008-0000-0500-00007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95528" y="222954850"/>
          <a:ext cx="1472562" cy="5601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520700</xdr:colOff>
      <xdr:row>1212</xdr:row>
      <xdr:rowOff>203200</xdr:rowOff>
    </xdr:from>
    <xdr:to>
      <xdr:col>8</xdr:col>
      <xdr:colOff>774700</xdr:colOff>
      <xdr:row>1214</xdr:row>
      <xdr:rowOff>469900</xdr:rowOff>
    </xdr:to>
    <xdr:pic>
      <xdr:nvPicPr>
        <xdr:cNvPr id="128" name="Рисунок 36">
          <a:extLst>
            <a:ext uri="{FF2B5EF4-FFF2-40B4-BE49-F238E27FC236}">
              <a16:creationId xmlns="" xmlns:a16="http://schemas.microsoft.com/office/drawing/2014/main" id="{00000000-0008-0000-05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798" t="12386" r="19414" b="66310"/>
        <a:stretch>
          <a:fillRect/>
        </a:stretch>
      </xdr:blipFill>
      <xdr:spPr bwMode="auto">
        <a:xfrm>
          <a:off x="5073650" y="222926275"/>
          <a:ext cx="1978025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406400</xdr:colOff>
      <xdr:row>1260</xdr:row>
      <xdr:rowOff>133350</xdr:rowOff>
    </xdr:from>
    <xdr:to>
      <xdr:col>2</xdr:col>
      <xdr:colOff>167025</xdr:colOff>
      <xdr:row>1263</xdr:row>
      <xdr:rowOff>48900</xdr:rowOff>
    </xdr:to>
    <xdr:pic>
      <xdr:nvPicPr>
        <xdr:cNvPr id="129" name="Рисунок 100" descr="http://im7-tub-ru.yandex.net/i?id=89223826-12-72&amp;n=21">
          <a:extLst>
            <a:ext uri="{FF2B5EF4-FFF2-40B4-BE49-F238E27FC236}">
              <a16:creationId xmlns="" xmlns:a16="http://schemas.microsoft.com/office/drawing/2014/main" id="{00000000-0008-0000-0500-00008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58" r="375" b="3500"/>
        <a:stretch>
          <a:fillRect/>
        </a:stretch>
      </xdr:blipFill>
      <xdr:spPr bwMode="auto">
        <a:xfrm>
          <a:off x="406400" y="232200450"/>
          <a:ext cx="1541800" cy="46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679450</xdr:colOff>
      <xdr:row>1260</xdr:row>
      <xdr:rowOff>38100</xdr:rowOff>
    </xdr:from>
    <xdr:to>
      <xdr:col>8</xdr:col>
      <xdr:colOff>755650</xdr:colOff>
      <xdr:row>1263</xdr:row>
      <xdr:rowOff>88900</xdr:rowOff>
    </xdr:to>
    <xdr:pic>
      <xdr:nvPicPr>
        <xdr:cNvPr id="130" name="Рисунок 36">
          <a:extLst>
            <a:ext uri="{FF2B5EF4-FFF2-40B4-BE49-F238E27FC236}">
              <a16:creationId xmlns="" xmlns:a16="http://schemas.microsoft.com/office/drawing/2014/main" id="{00000000-0008-0000-0500-00008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798" t="12386" r="19414" b="66310"/>
        <a:stretch>
          <a:fillRect/>
        </a:stretch>
      </xdr:blipFill>
      <xdr:spPr bwMode="auto">
        <a:xfrm>
          <a:off x="5232400" y="232105200"/>
          <a:ext cx="1800225" cy="603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403225</xdr:colOff>
      <xdr:row>1304</xdr:row>
      <xdr:rowOff>95250</xdr:rowOff>
    </xdr:from>
    <xdr:to>
      <xdr:col>2</xdr:col>
      <xdr:colOff>510184</xdr:colOff>
      <xdr:row>1307</xdr:row>
      <xdr:rowOff>156900</xdr:rowOff>
    </xdr:to>
    <xdr:pic>
      <xdr:nvPicPr>
        <xdr:cNvPr id="131" name="Рисунок 102" descr="http://im6-tub-ru.yandex.net/i?id=115698319-57-72&amp;n=21">
          <a:extLst>
            <a:ext uri="{FF2B5EF4-FFF2-40B4-BE49-F238E27FC236}">
              <a16:creationId xmlns="" xmlns:a16="http://schemas.microsoft.com/office/drawing/2014/main" id="{00000000-0008-0000-0500-00008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859" t="31390" r="6499" b="43414"/>
        <a:stretch>
          <a:fillRect/>
        </a:stretch>
      </xdr:blipFill>
      <xdr:spPr bwMode="auto">
        <a:xfrm>
          <a:off x="403225" y="241344450"/>
          <a:ext cx="1888134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317500</xdr:colOff>
      <xdr:row>1304</xdr:row>
      <xdr:rowOff>152400</xdr:rowOff>
    </xdr:from>
    <xdr:to>
      <xdr:col>8</xdr:col>
      <xdr:colOff>577850</xdr:colOff>
      <xdr:row>1308</xdr:row>
      <xdr:rowOff>111125</xdr:rowOff>
    </xdr:to>
    <xdr:pic>
      <xdr:nvPicPr>
        <xdr:cNvPr id="132" name="Рисунок 36">
          <a:extLst>
            <a:ext uri="{FF2B5EF4-FFF2-40B4-BE49-F238E27FC236}">
              <a16:creationId xmlns="" xmlns:a16="http://schemas.microsoft.com/office/drawing/2014/main" id="{00000000-0008-0000-05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798" t="12386" r="19414" b="66310"/>
        <a:stretch>
          <a:fillRect/>
        </a:stretch>
      </xdr:blipFill>
      <xdr:spPr bwMode="auto">
        <a:xfrm>
          <a:off x="4870450" y="241401600"/>
          <a:ext cx="1984375" cy="644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2</xdr:col>
      <xdr:colOff>368300</xdr:colOff>
      <xdr:row>2488</xdr:row>
      <xdr:rowOff>292100</xdr:rowOff>
    </xdr:from>
    <xdr:ext cx="1965325" cy="939800"/>
    <xdr:pic>
      <xdr:nvPicPr>
        <xdr:cNvPr id="133" name="Рисунок 24" descr="http://krepmetiz.ru/dop/admin_pictures_mib/1079b.jpg">
          <a:extLst>
            <a:ext uri="{FF2B5EF4-FFF2-40B4-BE49-F238E27FC236}">
              <a16:creationId xmlns="" xmlns:a16="http://schemas.microsoft.com/office/drawing/2014/main" id="{00000000-0008-0000-0500-00008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9475" y="449491100"/>
          <a:ext cx="1965325" cy="939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3</xdr:col>
      <xdr:colOff>352425</xdr:colOff>
      <xdr:row>1086</xdr:row>
      <xdr:rowOff>200025</xdr:rowOff>
    </xdr:from>
    <xdr:to>
      <xdr:col>5</xdr:col>
      <xdr:colOff>876299</xdr:colOff>
      <xdr:row>1090</xdr:row>
      <xdr:rowOff>523875</xdr:rowOff>
    </xdr:to>
    <xdr:pic>
      <xdr:nvPicPr>
        <xdr:cNvPr id="6" name="Рисунок 5">
          <a:extLst>
            <a:ext uri="{FF2B5EF4-FFF2-40B4-BE49-F238E27FC236}">
              <a16:creationId xmlns="" xmlns:a16="http://schemas.microsoft.com/office/drawing/2014/main" id="{00000000-0008-0000-05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500" t="19271" r="8204" b="23957"/>
        <a:stretch/>
      </xdr:blipFill>
      <xdr:spPr>
        <a:xfrm>
          <a:off x="2886075" y="218855925"/>
          <a:ext cx="1933574" cy="1038225"/>
        </a:xfrm>
        <a:prstGeom prst="rect">
          <a:avLst/>
        </a:prstGeom>
      </xdr:spPr>
    </xdr:pic>
    <xdr:clientData/>
  </xdr:twoCellAnchor>
  <xdr:oneCellAnchor>
    <xdr:from>
      <xdr:col>3</xdr:col>
      <xdr:colOff>352425</xdr:colOff>
      <xdr:row>1127</xdr:row>
      <xdr:rowOff>200025</xdr:rowOff>
    </xdr:from>
    <xdr:ext cx="1933574" cy="1038225"/>
    <xdr:pic>
      <xdr:nvPicPr>
        <xdr:cNvPr id="125" name="Рисунок 124">
          <a:extLst>
            <a:ext uri="{FF2B5EF4-FFF2-40B4-BE49-F238E27FC236}">
              <a16:creationId xmlns="" xmlns:a16="http://schemas.microsoft.com/office/drawing/2014/main" id="{00000000-0008-0000-0500-00007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500" t="19271" r="8204" b="23957"/>
        <a:stretch/>
      </xdr:blipFill>
      <xdr:spPr>
        <a:xfrm>
          <a:off x="2886075" y="218855925"/>
          <a:ext cx="1933574" cy="1038225"/>
        </a:xfrm>
        <a:prstGeom prst="rect">
          <a:avLst/>
        </a:prstGeom>
      </xdr:spPr>
    </xdr:pic>
    <xdr:clientData/>
  </xdr:oneCellAnchor>
  <xdr:oneCellAnchor>
    <xdr:from>
      <xdr:col>3</xdr:col>
      <xdr:colOff>838200</xdr:colOff>
      <xdr:row>1148</xdr:row>
      <xdr:rowOff>19050</xdr:rowOff>
    </xdr:from>
    <xdr:ext cx="1933574" cy="1038225"/>
    <xdr:pic>
      <xdr:nvPicPr>
        <xdr:cNvPr id="137" name="Рисунок 136">
          <a:extLst>
            <a:ext uri="{FF2B5EF4-FFF2-40B4-BE49-F238E27FC236}">
              <a16:creationId xmlns="" xmlns:a16="http://schemas.microsoft.com/office/drawing/2014/main" id="{00000000-0008-0000-0500-00008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500" t="19271" r="8204" b="23957"/>
        <a:stretch/>
      </xdr:blipFill>
      <xdr:spPr>
        <a:xfrm>
          <a:off x="3371850" y="227799900"/>
          <a:ext cx="1933574" cy="1038225"/>
        </a:xfrm>
        <a:prstGeom prst="rect">
          <a:avLst/>
        </a:prstGeom>
      </xdr:spPr>
    </xdr:pic>
    <xdr:clientData/>
  </xdr:oneCellAnchor>
  <xdr:twoCellAnchor editAs="oneCell">
    <xdr:from>
      <xdr:col>3</xdr:col>
      <xdr:colOff>942975</xdr:colOff>
      <xdr:row>1167</xdr:row>
      <xdr:rowOff>257175</xdr:rowOff>
    </xdr:from>
    <xdr:to>
      <xdr:col>5</xdr:col>
      <xdr:colOff>397275</xdr:colOff>
      <xdr:row>1171</xdr:row>
      <xdr:rowOff>340125</xdr:rowOff>
    </xdr:to>
    <xdr:pic>
      <xdr:nvPicPr>
        <xdr:cNvPr id="139" name="Рисунок 138">
          <a:extLst>
            <a:ext uri="{FF2B5EF4-FFF2-40B4-BE49-F238E27FC236}">
              <a16:creationId xmlns="" xmlns:a16="http://schemas.microsoft.com/office/drawing/2014/main" id="{00000000-0008-0000-0500-00008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/>
        <a:stretch>
          <a:fillRect/>
        </a:stretch>
      </xdr:blipFill>
      <xdr:spPr>
        <a:xfrm>
          <a:off x="3486150" y="236181900"/>
          <a:ext cx="864000" cy="864000"/>
        </a:xfrm>
        <a:prstGeom prst="rect">
          <a:avLst/>
        </a:prstGeom>
      </xdr:spPr>
    </xdr:pic>
    <xdr:clientData/>
  </xdr:twoCellAnchor>
  <xdr:twoCellAnchor editAs="oneCell">
    <xdr:from>
      <xdr:col>3</xdr:col>
      <xdr:colOff>104770</xdr:colOff>
      <xdr:row>2339</xdr:row>
      <xdr:rowOff>161924</xdr:rowOff>
    </xdr:from>
    <xdr:to>
      <xdr:col>5</xdr:col>
      <xdr:colOff>226542</xdr:colOff>
      <xdr:row>2343</xdr:row>
      <xdr:rowOff>86174</xdr:rowOff>
    </xdr:to>
    <xdr:pic>
      <xdr:nvPicPr>
        <xdr:cNvPr id="141" name="Рисунок 2">
          <a:extLst>
            <a:ext uri="{FF2B5EF4-FFF2-40B4-BE49-F238E27FC236}">
              <a16:creationId xmlns="" xmlns:a16="http://schemas.microsoft.com/office/drawing/2014/main" id="{00000000-0008-0000-0500-00008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47945" y="453199499"/>
          <a:ext cx="1531472" cy="97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285750</xdr:colOff>
      <xdr:row>434</xdr:row>
      <xdr:rowOff>31750</xdr:rowOff>
    </xdr:from>
    <xdr:to>
      <xdr:col>6</xdr:col>
      <xdr:colOff>574675</xdr:colOff>
      <xdr:row>437</xdr:row>
      <xdr:rowOff>142875</xdr:rowOff>
    </xdr:to>
    <xdr:pic>
      <xdr:nvPicPr>
        <xdr:cNvPr id="4155393" name="Picture 21" descr="Забиваемый анкер">
          <a:extLst>
            <a:ext uri="{FF2B5EF4-FFF2-40B4-BE49-F238E27FC236}">
              <a16:creationId xmlns="" xmlns:a16="http://schemas.microsoft.com/office/drawing/2014/main" id="{00000000-0008-0000-0600-00000168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46400" y="39960550"/>
          <a:ext cx="1746250" cy="596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438150</xdr:colOff>
      <xdr:row>462</xdr:row>
      <xdr:rowOff>12700</xdr:rowOff>
    </xdr:from>
    <xdr:to>
      <xdr:col>6</xdr:col>
      <xdr:colOff>739775</xdr:colOff>
      <xdr:row>465</xdr:row>
      <xdr:rowOff>123825</xdr:rowOff>
    </xdr:to>
    <xdr:pic>
      <xdr:nvPicPr>
        <xdr:cNvPr id="4155394" name="Picture 22" descr="picS8cBEM">
          <a:extLst>
            <a:ext uri="{FF2B5EF4-FFF2-40B4-BE49-F238E27FC236}">
              <a16:creationId xmlns="" xmlns:a16="http://schemas.microsoft.com/office/drawing/2014/main" id="{00000000-0008-0000-0600-00000268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8800" y="43649900"/>
          <a:ext cx="1803400" cy="596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577850</xdr:colOff>
      <xdr:row>488</xdr:row>
      <xdr:rowOff>38100</xdr:rowOff>
    </xdr:from>
    <xdr:to>
      <xdr:col>6</xdr:col>
      <xdr:colOff>542925</xdr:colOff>
      <xdr:row>489</xdr:row>
      <xdr:rowOff>107950</xdr:rowOff>
    </xdr:to>
    <xdr:pic>
      <xdr:nvPicPr>
        <xdr:cNvPr id="4155395" name="Picture 56" descr="picD">
          <a:extLst>
            <a:ext uri="{FF2B5EF4-FFF2-40B4-BE49-F238E27FC236}">
              <a16:creationId xmlns="" xmlns:a16="http://schemas.microsoft.com/office/drawing/2014/main" id="{00000000-0008-0000-0600-00000368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0" y="47193200"/>
          <a:ext cx="1422400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82550</xdr:colOff>
      <xdr:row>520</xdr:row>
      <xdr:rowOff>19050</xdr:rowOff>
    </xdr:from>
    <xdr:to>
      <xdr:col>6</xdr:col>
      <xdr:colOff>593725</xdr:colOff>
      <xdr:row>520</xdr:row>
      <xdr:rowOff>612775</xdr:rowOff>
    </xdr:to>
    <xdr:pic>
      <xdr:nvPicPr>
        <xdr:cNvPr id="4155396" name="Picture 24" descr="picGAaUDA">
          <a:extLst>
            <a:ext uri="{FF2B5EF4-FFF2-40B4-BE49-F238E27FC236}">
              <a16:creationId xmlns="" xmlns:a16="http://schemas.microsoft.com/office/drawing/2014/main" id="{00000000-0008-0000-0600-00000468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43200" y="50558700"/>
          <a:ext cx="1968500" cy="596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425450</xdr:colOff>
      <xdr:row>542</xdr:row>
      <xdr:rowOff>50800</xdr:rowOff>
    </xdr:from>
    <xdr:to>
      <xdr:col>7</xdr:col>
      <xdr:colOff>635000</xdr:colOff>
      <xdr:row>545</xdr:row>
      <xdr:rowOff>117475</xdr:rowOff>
    </xdr:to>
    <xdr:pic>
      <xdr:nvPicPr>
        <xdr:cNvPr id="4155397" name="Picture 25" descr="picsN4viY">
          <a:extLst>
            <a:ext uri="{FF2B5EF4-FFF2-40B4-BE49-F238E27FC236}">
              <a16:creationId xmlns="" xmlns:a16="http://schemas.microsoft.com/office/drawing/2014/main" id="{00000000-0008-0000-0600-00000568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6100" y="53066950"/>
          <a:ext cx="2635250" cy="558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419100</xdr:colOff>
      <xdr:row>566</xdr:row>
      <xdr:rowOff>152400</xdr:rowOff>
    </xdr:from>
    <xdr:to>
      <xdr:col>8</xdr:col>
      <xdr:colOff>76200</xdr:colOff>
      <xdr:row>569</xdr:row>
      <xdr:rowOff>130175</xdr:rowOff>
    </xdr:to>
    <xdr:pic>
      <xdr:nvPicPr>
        <xdr:cNvPr id="4155398" name="Picture 26" descr="pic3dpArq">
          <a:extLst>
            <a:ext uri="{FF2B5EF4-FFF2-40B4-BE49-F238E27FC236}">
              <a16:creationId xmlns="" xmlns:a16="http://schemas.microsoft.com/office/drawing/2014/main" id="{00000000-0008-0000-0600-00000668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79750" y="55943500"/>
          <a:ext cx="2901950" cy="469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717550</xdr:colOff>
      <xdr:row>584</xdr:row>
      <xdr:rowOff>0</xdr:rowOff>
    </xdr:from>
    <xdr:to>
      <xdr:col>7</xdr:col>
      <xdr:colOff>447675</xdr:colOff>
      <xdr:row>587</xdr:row>
      <xdr:rowOff>104775</xdr:rowOff>
    </xdr:to>
    <xdr:pic>
      <xdr:nvPicPr>
        <xdr:cNvPr id="4155399" name="Picture 41047">
          <a:extLst>
            <a:ext uri="{FF2B5EF4-FFF2-40B4-BE49-F238E27FC236}">
              <a16:creationId xmlns="" xmlns:a16="http://schemas.microsoft.com/office/drawing/2014/main" id="{00000000-0008-0000-0600-00000768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8200" y="57994550"/>
          <a:ext cx="2101850" cy="596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628</xdr:row>
      <xdr:rowOff>31750</xdr:rowOff>
    </xdr:from>
    <xdr:to>
      <xdr:col>7</xdr:col>
      <xdr:colOff>149225</xdr:colOff>
      <xdr:row>631</xdr:row>
      <xdr:rowOff>123825</xdr:rowOff>
    </xdr:to>
    <xdr:pic>
      <xdr:nvPicPr>
        <xdr:cNvPr id="4155400" name="Picture 27" descr="picy7xE7x">
          <a:extLst>
            <a:ext uri="{FF2B5EF4-FFF2-40B4-BE49-F238E27FC236}">
              <a16:creationId xmlns="" xmlns:a16="http://schemas.microsoft.com/office/drawing/2014/main" id="{00000000-0008-0000-0600-00000868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97250" y="62642750"/>
          <a:ext cx="178435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628650</xdr:colOff>
      <xdr:row>684</xdr:row>
      <xdr:rowOff>12700</xdr:rowOff>
    </xdr:from>
    <xdr:to>
      <xdr:col>7</xdr:col>
      <xdr:colOff>504825</xdr:colOff>
      <xdr:row>687</xdr:row>
      <xdr:rowOff>123825</xdr:rowOff>
    </xdr:to>
    <xdr:pic>
      <xdr:nvPicPr>
        <xdr:cNvPr id="4155401" name="Picture 28" descr="picdlgmcN">
          <a:extLst>
            <a:ext uri="{FF2B5EF4-FFF2-40B4-BE49-F238E27FC236}">
              <a16:creationId xmlns="" xmlns:a16="http://schemas.microsoft.com/office/drawing/2014/main" id="{00000000-0008-0000-0600-00000968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89300" y="68186300"/>
          <a:ext cx="2292350" cy="596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82550</xdr:colOff>
      <xdr:row>743</xdr:row>
      <xdr:rowOff>12700</xdr:rowOff>
    </xdr:from>
    <xdr:to>
      <xdr:col>7</xdr:col>
      <xdr:colOff>269875</xdr:colOff>
      <xdr:row>745</xdr:row>
      <xdr:rowOff>200025</xdr:rowOff>
    </xdr:to>
    <xdr:pic>
      <xdr:nvPicPr>
        <xdr:cNvPr id="4155402" name="Picture 29" descr="picznAReW">
          <a:extLst>
            <a:ext uri="{FF2B5EF4-FFF2-40B4-BE49-F238E27FC236}">
              <a16:creationId xmlns="" xmlns:a16="http://schemas.microsoft.com/office/drawing/2014/main" id="{00000000-0008-0000-0600-00000A68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97250" y="74968100"/>
          <a:ext cx="1905000" cy="603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717550</xdr:colOff>
      <xdr:row>769</xdr:row>
      <xdr:rowOff>31750</xdr:rowOff>
    </xdr:from>
    <xdr:to>
      <xdr:col>7</xdr:col>
      <xdr:colOff>409575</xdr:colOff>
      <xdr:row>771</xdr:row>
      <xdr:rowOff>41275</xdr:rowOff>
    </xdr:to>
    <xdr:pic>
      <xdr:nvPicPr>
        <xdr:cNvPr id="4155403" name="Picture 30" descr="picpBc6hu">
          <a:extLst>
            <a:ext uri="{FF2B5EF4-FFF2-40B4-BE49-F238E27FC236}">
              <a16:creationId xmlns="" xmlns:a16="http://schemas.microsoft.com/office/drawing/2014/main" id="{00000000-0008-0000-0600-00000B68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8200" y="78232000"/>
          <a:ext cx="20637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876</xdr:row>
      <xdr:rowOff>44450</xdr:rowOff>
    </xdr:from>
    <xdr:to>
      <xdr:col>6</xdr:col>
      <xdr:colOff>644525</xdr:colOff>
      <xdr:row>876</xdr:row>
      <xdr:rowOff>552450</xdr:rowOff>
    </xdr:to>
    <xdr:pic>
      <xdr:nvPicPr>
        <xdr:cNvPr id="4155404" name="Picture 164" descr="3">
          <a:extLst>
            <a:ext uri="{FF2B5EF4-FFF2-40B4-BE49-F238E27FC236}">
              <a16:creationId xmlns="" xmlns:a16="http://schemas.microsoft.com/office/drawing/2014/main" id="{00000000-0008-0000-0600-00000C68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97250" y="91624150"/>
          <a:ext cx="1365250" cy="50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900</xdr:row>
      <xdr:rowOff>38100</xdr:rowOff>
    </xdr:from>
    <xdr:to>
      <xdr:col>6</xdr:col>
      <xdr:colOff>723900</xdr:colOff>
      <xdr:row>901</xdr:row>
      <xdr:rowOff>41275</xdr:rowOff>
    </xdr:to>
    <xdr:pic>
      <xdr:nvPicPr>
        <xdr:cNvPr id="4155405" name="Picture 165" descr="4">
          <a:extLst>
            <a:ext uri="{FF2B5EF4-FFF2-40B4-BE49-F238E27FC236}">
              <a16:creationId xmlns="" xmlns:a16="http://schemas.microsoft.com/office/drawing/2014/main" id="{00000000-0008-0000-0600-00000D68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97250" y="94742000"/>
          <a:ext cx="1454150" cy="50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924</xdr:row>
      <xdr:rowOff>6350</xdr:rowOff>
    </xdr:from>
    <xdr:to>
      <xdr:col>7</xdr:col>
      <xdr:colOff>79375</xdr:colOff>
      <xdr:row>927</xdr:row>
      <xdr:rowOff>127000</xdr:rowOff>
    </xdr:to>
    <xdr:pic>
      <xdr:nvPicPr>
        <xdr:cNvPr id="4155406" name="Picture 163" descr="2">
          <a:extLst>
            <a:ext uri="{FF2B5EF4-FFF2-40B4-BE49-F238E27FC236}">
              <a16:creationId xmlns="" xmlns:a16="http://schemas.microsoft.com/office/drawing/2014/main" id="{00000000-0008-0000-0600-00000E68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97250" y="97885250"/>
          <a:ext cx="1714500" cy="603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311150</xdr:colOff>
      <xdr:row>971</xdr:row>
      <xdr:rowOff>19050</xdr:rowOff>
    </xdr:from>
    <xdr:to>
      <xdr:col>8</xdr:col>
      <xdr:colOff>304800</xdr:colOff>
      <xdr:row>973</xdr:row>
      <xdr:rowOff>127000</xdr:rowOff>
    </xdr:to>
    <xdr:pic>
      <xdr:nvPicPr>
        <xdr:cNvPr id="4155407" name="Picture 34" descr="pic0ZFMYf">
          <a:extLst>
            <a:ext uri="{FF2B5EF4-FFF2-40B4-BE49-F238E27FC236}">
              <a16:creationId xmlns="" xmlns:a16="http://schemas.microsoft.com/office/drawing/2014/main" id="{00000000-0008-0000-0600-00000F68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16150" y="104140000"/>
          <a:ext cx="3994150" cy="431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615950</xdr:colOff>
      <xdr:row>1067</xdr:row>
      <xdr:rowOff>38100</xdr:rowOff>
    </xdr:from>
    <xdr:to>
      <xdr:col>6</xdr:col>
      <xdr:colOff>663575</xdr:colOff>
      <xdr:row>1070</xdr:row>
      <xdr:rowOff>127000</xdr:rowOff>
    </xdr:to>
    <xdr:pic>
      <xdr:nvPicPr>
        <xdr:cNvPr id="4155408" name="Picture 37794">
          <a:extLst>
            <a:ext uri="{FF2B5EF4-FFF2-40B4-BE49-F238E27FC236}">
              <a16:creationId xmlns="" xmlns:a16="http://schemas.microsoft.com/office/drawing/2014/main" id="{00000000-0008-0000-0600-00001068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76600" y="111575850"/>
          <a:ext cx="15049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1087</xdr:row>
      <xdr:rowOff>50800</xdr:rowOff>
    </xdr:from>
    <xdr:to>
      <xdr:col>6</xdr:col>
      <xdr:colOff>739775</xdr:colOff>
      <xdr:row>1090</xdr:row>
      <xdr:rowOff>127000</xdr:rowOff>
    </xdr:to>
    <xdr:pic>
      <xdr:nvPicPr>
        <xdr:cNvPr id="4155409" name="Picture 37793">
          <a:extLst>
            <a:ext uri="{FF2B5EF4-FFF2-40B4-BE49-F238E27FC236}">
              <a16:creationId xmlns="" xmlns:a16="http://schemas.microsoft.com/office/drawing/2014/main" id="{00000000-0008-0000-0600-00001168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97250" y="114388900"/>
          <a:ext cx="1504950" cy="558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546100</xdr:colOff>
      <xdr:row>5</xdr:row>
      <xdr:rowOff>38100</xdr:rowOff>
    </xdr:from>
    <xdr:to>
      <xdr:col>7</xdr:col>
      <xdr:colOff>428625</xdr:colOff>
      <xdr:row>7</xdr:row>
      <xdr:rowOff>38100</xdr:rowOff>
    </xdr:to>
    <xdr:pic>
      <xdr:nvPicPr>
        <xdr:cNvPr id="4155410" name="Рисунок 26" descr="http://im3-tub-ru.yandex.net/i?id=361803228-40-72&amp;n=21">
          <a:extLst>
            <a:ext uri="{FF2B5EF4-FFF2-40B4-BE49-F238E27FC236}">
              <a16:creationId xmlns="" xmlns:a16="http://schemas.microsoft.com/office/drawing/2014/main" id="{00000000-0008-0000-0600-00001268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" t="31407" r="-787" b="30797"/>
        <a:stretch>
          <a:fillRect/>
        </a:stretch>
      </xdr:blipFill>
      <xdr:spPr bwMode="auto">
        <a:xfrm>
          <a:off x="2451100" y="1428750"/>
          <a:ext cx="3009900" cy="330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311150</xdr:colOff>
      <xdr:row>82</xdr:row>
      <xdr:rowOff>19050</xdr:rowOff>
    </xdr:from>
    <xdr:to>
      <xdr:col>7</xdr:col>
      <xdr:colOff>339725</xdr:colOff>
      <xdr:row>85</xdr:row>
      <xdr:rowOff>139700</xdr:rowOff>
    </xdr:to>
    <xdr:pic>
      <xdr:nvPicPr>
        <xdr:cNvPr id="4155411" name="Рисунок 27" descr="http://im5-tub-ru.yandex.net/i?id=168856243-26-72&amp;n=21">
          <a:extLst>
            <a:ext uri="{FF2B5EF4-FFF2-40B4-BE49-F238E27FC236}">
              <a16:creationId xmlns="" xmlns:a16="http://schemas.microsoft.com/office/drawing/2014/main" id="{00000000-0008-0000-0600-00001368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16150" y="9728200"/>
          <a:ext cx="3155950" cy="615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508000</xdr:colOff>
      <xdr:row>48</xdr:row>
      <xdr:rowOff>31750</xdr:rowOff>
    </xdr:from>
    <xdr:to>
      <xdr:col>8</xdr:col>
      <xdr:colOff>57150</xdr:colOff>
      <xdr:row>50</xdr:row>
      <xdr:rowOff>133350</xdr:rowOff>
    </xdr:to>
    <xdr:pic>
      <xdr:nvPicPr>
        <xdr:cNvPr id="4155412" name="Рисунок 28" descr="http://im4-tub-ru.yandex.net/i?id=63781327-38-72&amp;n=21">
          <a:extLst>
            <a:ext uri="{FF2B5EF4-FFF2-40B4-BE49-F238E27FC236}">
              <a16:creationId xmlns="" xmlns:a16="http://schemas.microsoft.com/office/drawing/2014/main" id="{00000000-0008-0000-0600-00001468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829" t="19402" r="2647" b="22452"/>
        <a:stretch>
          <a:fillRect/>
        </a:stretch>
      </xdr:blipFill>
      <xdr:spPr bwMode="auto">
        <a:xfrm>
          <a:off x="2413000" y="5975350"/>
          <a:ext cx="3549650" cy="431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596900</xdr:colOff>
      <xdr:row>215</xdr:row>
      <xdr:rowOff>50800</xdr:rowOff>
    </xdr:from>
    <xdr:to>
      <xdr:col>7</xdr:col>
      <xdr:colOff>47625</xdr:colOff>
      <xdr:row>216</xdr:row>
      <xdr:rowOff>187325</xdr:rowOff>
    </xdr:to>
    <xdr:pic>
      <xdr:nvPicPr>
        <xdr:cNvPr id="4155413" name="Рисунок 29" descr="http://www.moskrep.ru/upload/iblock/fa0/11.gif">
          <a:extLst>
            <a:ext uri="{FF2B5EF4-FFF2-40B4-BE49-F238E27FC236}">
              <a16:creationId xmlns="" xmlns:a16="http://schemas.microsoft.com/office/drawing/2014/main" id="{00000000-0008-0000-0600-00001568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1900" y="21786850"/>
          <a:ext cx="25781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628650</xdr:colOff>
      <xdr:row>332</xdr:row>
      <xdr:rowOff>57150</xdr:rowOff>
    </xdr:from>
    <xdr:to>
      <xdr:col>6</xdr:col>
      <xdr:colOff>644525</xdr:colOff>
      <xdr:row>335</xdr:row>
      <xdr:rowOff>146050</xdr:rowOff>
    </xdr:to>
    <xdr:pic>
      <xdr:nvPicPr>
        <xdr:cNvPr id="4155414" name="Рисунок 30" descr="http://www.moskrep.ru/upload/iblock/ad0/17_1.gif">
          <a:extLst>
            <a:ext uri="{FF2B5EF4-FFF2-40B4-BE49-F238E27FC236}">
              <a16:creationId xmlns="" xmlns:a16="http://schemas.microsoft.com/office/drawing/2014/main" id="{00000000-0008-0000-0600-00001668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33650" y="30676850"/>
          <a:ext cx="22288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821</xdr:row>
      <xdr:rowOff>104775</xdr:rowOff>
    </xdr:from>
    <xdr:to>
      <xdr:col>7</xdr:col>
      <xdr:colOff>22225</xdr:colOff>
      <xdr:row>824</xdr:row>
      <xdr:rowOff>69850</xdr:rowOff>
    </xdr:to>
    <xdr:pic>
      <xdr:nvPicPr>
        <xdr:cNvPr id="4155415" name="Рисунок 26" descr="http://f1.ds-russia.ru/u_dirs/058/58936/fb0ca63f73b0ee7867b01ac761f6ff7a.jpg">
          <a:extLst>
            <a:ext uri="{FF2B5EF4-FFF2-40B4-BE49-F238E27FC236}">
              <a16:creationId xmlns="" xmlns:a16="http://schemas.microsoft.com/office/drawing/2014/main" id="{00000000-0008-0000-0600-00001768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0763" r="2177" b="34875"/>
        <a:stretch>
          <a:fillRect/>
        </a:stretch>
      </xdr:blipFill>
      <xdr:spPr bwMode="auto">
        <a:xfrm>
          <a:off x="3248025" y="164706300"/>
          <a:ext cx="1603375" cy="536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647700</xdr:colOff>
      <xdr:row>795</xdr:row>
      <xdr:rowOff>25400</xdr:rowOff>
    </xdr:from>
    <xdr:to>
      <xdr:col>7</xdr:col>
      <xdr:colOff>428625</xdr:colOff>
      <xdr:row>798</xdr:row>
      <xdr:rowOff>282575</xdr:rowOff>
    </xdr:to>
    <xdr:pic>
      <xdr:nvPicPr>
        <xdr:cNvPr id="4155416" name="Рисунок 27" descr="http://www.p-tools.ru/published/publicdata/MVBASE/attachments/SC/products_pictures/039pz_enl.png">
          <a:extLst>
            <a:ext uri="{FF2B5EF4-FFF2-40B4-BE49-F238E27FC236}">
              <a16:creationId xmlns="" xmlns:a16="http://schemas.microsoft.com/office/drawing/2014/main" id="{00000000-0008-0000-0600-00001868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2" t="13319" r="735" b="13023"/>
        <a:stretch>
          <a:fillRect/>
        </a:stretch>
      </xdr:blipFill>
      <xdr:spPr bwMode="auto">
        <a:xfrm>
          <a:off x="3308350" y="81876900"/>
          <a:ext cx="2152650" cy="825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419100</xdr:colOff>
      <xdr:row>947</xdr:row>
      <xdr:rowOff>120650</xdr:rowOff>
    </xdr:from>
    <xdr:to>
      <xdr:col>6</xdr:col>
      <xdr:colOff>437323</xdr:colOff>
      <xdr:row>949</xdr:row>
      <xdr:rowOff>84800</xdr:rowOff>
    </xdr:to>
    <xdr:pic>
      <xdr:nvPicPr>
        <xdr:cNvPr id="4155417" name="Рисунок 29" descr="http://www.dogma-krep.ru/assets/images/podcatalog_dyubel_tie/images/dubel_gazbeton.jpg">
          <a:extLst>
            <a:ext uri="{FF2B5EF4-FFF2-40B4-BE49-F238E27FC236}">
              <a16:creationId xmlns="" xmlns:a16="http://schemas.microsoft.com/office/drawing/2014/main" id="{00000000-0008-0000-0600-00001968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68" t="39522" r="3819" b="35280"/>
        <a:stretch>
          <a:fillRect/>
        </a:stretch>
      </xdr:blipFill>
      <xdr:spPr bwMode="auto">
        <a:xfrm>
          <a:off x="2962275" y="191754125"/>
          <a:ext cx="1396173" cy="28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2</xdr:col>
      <xdr:colOff>546100</xdr:colOff>
      <xdr:row>27</xdr:row>
      <xdr:rowOff>38100</xdr:rowOff>
    </xdr:from>
    <xdr:ext cx="2879725" cy="323850"/>
    <xdr:pic>
      <xdr:nvPicPr>
        <xdr:cNvPr id="27" name="Рисунок 26" descr="http://im3-tub-ru.yandex.net/i?id=361803228-40-72&amp;n=21">
          <a:extLst>
            <a:ext uri="{FF2B5EF4-FFF2-40B4-BE49-F238E27FC236}">
              <a16:creationId xmlns="" xmlns:a16="http://schemas.microsoft.com/office/drawing/2014/main" id="{00000000-0008-0000-06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" t="31407" r="-787" b="30797"/>
        <a:stretch>
          <a:fillRect/>
        </a:stretch>
      </xdr:blipFill>
      <xdr:spPr bwMode="auto">
        <a:xfrm>
          <a:off x="2365375" y="1438275"/>
          <a:ext cx="287972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508000</xdr:colOff>
      <xdr:row>65</xdr:row>
      <xdr:rowOff>31750</xdr:rowOff>
    </xdr:from>
    <xdr:ext cx="3378200" cy="425450"/>
    <xdr:pic>
      <xdr:nvPicPr>
        <xdr:cNvPr id="28" name="Рисунок 28" descr="http://im4-tub-ru.yandex.net/i?id=63781327-38-72&amp;n=21">
          <a:extLst>
            <a:ext uri="{FF2B5EF4-FFF2-40B4-BE49-F238E27FC236}">
              <a16:creationId xmlns="" xmlns:a16="http://schemas.microsoft.com/office/drawing/2014/main" id="{00000000-0008-0000-06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829" t="19402" r="2647" b="22452"/>
        <a:stretch>
          <a:fillRect/>
        </a:stretch>
      </xdr:blipFill>
      <xdr:spPr bwMode="auto">
        <a:xfrm>
          <a:off x="2327275" y="9804400"/>
          <a:ext cx="3378200" cy="425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311150</xdr:colOff>
      <xdr:row>150</xdr:row>
      <xdr:rowOff>19050</xdr:rowOff>
    </xdr:from>
    <xdr:ext cx="3025775" cy="606425"/>
    <xdr:pic>
      <xdr:nvPicPr>
        <xdr:cNvPr id="29" name="Рисунок 27" descr="http://im5-tub-ru.yandex.net/i?id=168856243-26-72&amp;n=21">
          <a:extLst>
            <a:ext uri="{FF2B5EF4-FFF2-40B4-BE49-F238E27FC236}">
              <a16:creationId xmlns="" xmlns:a16="http://schemas.microsoft.com/office/drawing/2014/main" id="{00000000-0008-0000-06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30425" y="16592550"/>
          <a:ext cx="3025775" cy="606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596900</xdr:colOff>
      <xdr:row>274</xdr:row>
      <xdr:rowOff>50800</xdr:rowOff>
    </xdr:from>
    <xdr:ext cx="2447925" cy="565150"/>
    <xdr:pic>
      <xdr:nvPicPr>
        <xdr:cNvPr id="30" name="Рисунок 29" descr="http://www.moskrep.ru/upload/iblock/fa0/11.gif">
          <a:extLst>
            <a:ext uri="{FF2B5EF4-FFF2-40B4-BE49-F238E27FC236}">
              <a16:creationId xmlns="" xmlns:a16="http://schemas.microsoft.com/office/drawing/2014/main" id="{00000000-0008-0000-06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6175" y="41827450"/>
          <a:ext cx="2447925" cy="565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628650</xdr:colOff>
      <xdr:row>383</xdr:row>
      <xdr:rowOff>57150</xdr:rowOff>
    </xdr:from>
    <xdr:ext cx="2143125" cy="574675"/>
    <xdr:pic>
      <xdr:nvPicPr>
        <xdr:cNvPr id="31" name="Рисунок 30" descr="http://www.moskrep.ru/upload/iblock/ad0/17_1.gif">
          <a:extLst>
            <a:ext uri="{FF2B5EF4-FFF2-40B4-BE49-F238E27FC236}">
              <a16:creationId xmlns="" xmlns:a16="http://schemas.microsoft.com/office/drawing/2014/main" id="{00000000-0008-0000-06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60521850"/>
          <a:ext cx="2143125" cy="574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285750</xdr:colOff>
      <xdr:row>448</xdr:row>
      <xdr:rowOff>31750</xdr:rowOff>
    </xdr:from>
    <xdr:ext cx="1692275" cy="596900"/>
    <xdr:pic>
      <xdr:nvPicPr>
        <xdr:cNvPr id="32" name="Picture 21" descr="Забиваемый анкер">
          <a:extLst>
            <a:ext uri="{FF2B5EF4-FFF2-40B4-BE49-F238E27FC236}">
              <a16:creationId xmlns="" xmlns:a16="http://schemas.microsoft.com/office/drawing/2014/main" id="{00000000-0008-0000-06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28925" y="78251050"/>
          <a:ext cx="1692275" cy="596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438150</xdr:colOff>
      <xdr:row>475</xdr:row>
      <xdr:rowOff>12700</xdr:rowOff>
    </xdr:from>
    <xdr:ext cx="1704975" cy="596900"/>
    <xdr:pic>
      <xdr:nvPicPr>
        <xdr:cNvPr id="33" name="Picture 22" descr="picS8cBEM">
          <a:extLst>
            <a:ext uri="{FF2B5EF4-FFF2-40B4-BE49-F238E27FC236}">
              <a16:creationId xmlns="" xmlns:a16="http://schemas.microsoft.com/office/drawing/2014/main" id="{00000000-0008-0000-06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81325" y="84785200"/>
          <a:ext cx="1704975" cy="596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577850</xdr:colOff>
      <xdr:row>504</xdr:row>
      <xdr:rowOff>38100</xdr:rowOff>
    </xdr:from>
    <xdr:ext cx="1368425" cy="584200"/>
    <xdr:pic>
      <xdr:nvPicPr>
        <xdr:cNvPr id="34" name="Picture 56" descr="picD">
          <a:extLst>
            <a:ext uri="{FF2B5EF4-FFF2-40B4-BE49-F238E27FC236}">
              <a16:creationId xmlns="" xmlns:a16="http://schemas.microsoft.com/office/drawing/2014/main" id="{00000000-0008-0000-06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21025" y="91173300"/>
          <a:ext cx="1368425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82550</xdr:colOff>
      <xdr:row>531</xdr:row>
      <xdr:rowOff>19050</xdr:rowOff>
    </xdr:from>
    <xdr:ext cx="1914525" cy="593725"/>
    <xdr:pic>
      <xdr:nvPicPr>
        <xdr:cNvPr id="35" name="Picture 24" descr="picGAaUDA">
          <a:extLst>
            <a:ext uri="{FF2B5EF4-FFF2-40B4-BE49-F238E27FC236}">
              <a16:creationId xmlns="" xmlns:a16="http://schemas.microsoft.com/office/drawing/2014/main" id="{00000000-0008-0000-06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25725" y="97783650"/>
          <a:ext cx="1914525" cy="593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425450</xdr:colOff>
      <xdr:row>554</xdr:row>
      <xdr:rowOff>50800</xdr:rowOff>
    </xdr:from>
    <xdr:ext cx="2527300" cy="552450"/>
    <xdr:pic>
      <xdr:nvPicPr>
        <xdr:cNvPr id="36" name="Picture 25" descr="picsN4viY">
          <a:extLst>
            <a:ext uri="{FF2B5EF4-FFF2-40B4-BE49-F238E27FC236}">
              <a16:creationId xmlns="" xmlns:a16="http://schemas.microsoft.com/office/drawing/2014/main" id="{00000000-0008-0000-06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68625" y="102577900"/>
          <a:ext cx="25273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419100</xdr:colOff>
      <xdr:row>575</xdr:row>
      <xdr:rowOff>152400</xdr:rowOff>
    </xdr:from>
    <xdr:ext cx="2762250" cy="463550"/>
    <xdr:pic>
      <xdr:nvPicPr>
        <xdr:cNvPr id="37" name="Picture 26" descr="pic3dpArq">
          <a:extLst>
            <a:ext uri="{FF2B5EF4-FFF2-40B4-BE49-F238E27FC236}">
              <a16:creationId xmlns="" xmlns:a16="http://schemas.microsoft.com/office/drawing/2014/main" id="{00000000-0008-0000-06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62275" y="108242100"/>
          <a:ext cx="2762250" cy="463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717550</xdr:colOff>
      <xdr:row>606</xdr:row>
      <xdr:rowOff>0</xdr:rowOff>
    </xdr:from>
    <xdr:ext cx="2012950" cy="590550"/>
    <xdr:pic>
      <xdr:nvPicPr>
        <xdr:cNvPr id="38" name="Picture 41047">
          <a:extLst>
            <a:ext uri="{FF2B5EF4-FFF2-40B4-BE49-F238E27FC236}">
              <a16:creationId xmlns="" xmlns:a16="http://schemas.microsoft.com/office/drawing/2014/main" id="{00000000-0008-0000-06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51200" y="112375950"/>
          <a:ext cx="2012950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0</xdr:colOff>
      <xdr:row>656</xdr:row>
      <xdr:rowOff>31750</xdr:rowOff>
    </xdr:from>
    <xdr:ext cx="1717675" cy="577850"/>
    <xdr:pic>
      <xdr:nvPicPr>
        <xdr:cNvPr id="39" name="Picture 27" descr="picy7xE7x">
          <a:extLst>
            <a:ext uri="{FF2B5EF4-FFF2-40B4-BE49-F238E27FC236}">
              <a16:creationId xmlns="" xmlns:a16="http://schemas.microsoft.com/office/drawing/2014/main" id="{00000000-0008-0000-0600-00002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48025" y="120675400"/>
          <a:ext cx="1717675" cy="577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628650</xdr:colOff>
      <xdr:row>714</xdr:row>
      <xdr:rowOff>12700</xdr:rowOff>
    </xdr:from>
    <xdr:ext cx="2193925" cy="596900"/>
    <xdr:pic>
      <xdr:nvPicPr>
        <xdr:cNvPr id="40" name="Picture 28" descr="picdlgmcN">
          <a:extLst>
            <a:ext uri="{FF2B5EF4-FFF2-40B4-BE49-F238E27FC236}">
              <a16:creationId xmlns="" xmlns:a16="http://schemas.microsoft.com/office/drawing/2014/main" id="{00000000-0008-0000-0600-00002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1825" y="131162425"/>
          <a:ext cx="2193925" cy="596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82550</xdr:colOff>
      <xdr:row>756</xdr:row>
      <xdr:rowOff>12700</xdr:rowOff>
    </xdr:from>
    <xdr:ext cx="1838325" cy="606425"/>
    <xdr:pic>
      <xdr:nvPicPr>
        <xdr:cNvPr id="41" name="Picture 29" descr="picznAReW">
          <a:extLst>
            <a:ext uri="{FF2B5EF4-FFF2-40B4-BE49-F238E27FC236}">
              <a16:creationId xmlns="" xmlns:a16="http://schemas.microsoft.com/office/drawing/2014/main" id="{00000000-0008-0000-0600-00002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0575" y="141754225"/>
          <a:ext cx="1838325" cy="606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717550</xdr:colOff>
      <xdr:row>782</xdr:row>
      <xdr:rowOff>31750</xdr:rowOff>
    </xdr:from>
    <xdr:ext cx="1974850" cy="571500"/>
    <xdr:pic>
      <xdr:nvPicPr>
        <xdr:cNvPr id="42" name="Picture 30" descr="picpBc6hu">
          <a:extLst>
            <a:ext uri="{FF2B5EF4-FFF2-40B4-BE49-F238E27FC236}">
              <a16:creationId xmlns="" xmlns:a16="http://schemas.microsoft.com/office/drawing/2014/main" id="{00000000-0008-0000-0600-00002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51200" y="148193125"/>
          <a:ext cx="19748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647700</xdr:colOff>
      <xdr:row>808</xdr:row>
      <xdr:rowOff>25400</xdr:rowOff>
    </xdr:from>
    <xdr:ext cx="2054225" cy="828675"/>
    <xdr:pic>
      <xdr:nvPicPr>
        <xdr:cNvPr id="43" name="Рисунок 27" descr="http://www.p-tools.ru/published/publicdata/MVBASE/attachments/SC/products_pictures/039pz_enl.png">
          <a:extLst>
            <a:ext uri="{FF2B5EF4-FFF2-40B4-BE49-F238E27FC236}">
              <a16:creationId xmlns="" xmlns:a16="http://schemas.microsoft.com/office/drawing/2014/main" id="{00000000-0008-0000-0600-00002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2" t="13319" r="735" b="13023"/>
        <a:stretch>
          <a:fillRect/>
        </a:stretch>
      </xdr:blipFill>
      <xdr:spPr bwMode="auto">
        <a:xfrm>
          <a:off x="3190875" y="154739975"/>
          <a:ext cx="2054225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514350</xdr:colOff>
      <xdr:row>848</xdr:row>
      <xdr:rowOff>38100</xdr:rowOff>
    </xdr:from>
    <xdr:ext cx="1590675" cy="536575"/>
    <xdr:pic>
      <xdr:nvPicPr>
        <xdr:cNvPr id="44" name="Рисунок 26" descr="http://f1.ds-russia.ru/u_dirs/058/58936/fb0ca63f73b0ee7867b01ac761f6ff7a.jpg">
          <a:extLst>
            <a:ext uri="{FF2B5EF4-FFF2-40B4-BE49-F238E27FC236}">
              <a16:creationId xmlns="" xmlns:a16="http://schemas.microsoft.com/office/drawing/2014/main" id="{00000000-0008-0000-0600-00002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0763" r="2177" b="34875"/>
        <a:stretch>
          <a:fillRect/>
        </a:stretch>
      </xdr:blipFill>
      <xdr:spPr bwMode="auto">
        <a:xfrm>
          <a:off x="3057525" y="169402125"/>
          <a:ext cx="1590675" cy="536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0</xdr:colOff>
      <xdr:row>888</xdr:row>
      <xdr:rowOff>44450</xdr:rowOff>
    </xdr:from>
    <xdr:ext cx="1343025" cy="508000"/>
    <xdr:pic>
      <xdr:nvPicPr>
        <xdr:cNvPr id="45" name="Picture 164" descr="3">
          <a:extLst>
            <a:ext uri="{FF2B5EF4-FFF2-40B4-BE49-F238E27FC236}">
              <a16:creationId xmlns="" xmlns:a16="http://schemas.microsoft.com/office/drawing/2014/main" id="{00000000-0008-0000-0600-00002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48025" y="172685075"/>
          <a:ext cx="1343025" cy="50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0</xdr:colOff>
      <xdr:row>912</xdr:row>
      <xdr:rowOff>38100</xdr:rowOff>
    </xdr:from>
    <xdr:ext cx="1422400" cy="508000"/>
    <xdr:pic>
      <xdr:nvPicPr>
        <xdr:cNvPr id="46" name="Picture 165" descr="4">
          <a:extLst>
            <a:ext uri="{FF2B5EF4-FFF2-40B4-BE49-F238E27FC236}">
              <a16:creationId xmlns="" xmlns:a16="http://schemas.microsoft.com/office/drawing/2014/main" id="{00000000-0008-0000-0600-00002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48025" y="178308000"/>
          <a:ext cx="1422400" cy="50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0</xdr:colOff>
      <xdr:row>936</xdr:row>
      <xdr:rowOff>6350</xdr:rowOff>
    </xdr:from>
    <xdr:ext cx="1647825" cy="606425"/>
    <xdr:pic>
      <xdr:nvPicPr>
        <xdr:cNvPr id="47" name="Picture 163" descr="2">
          <a:extLst>
            <a:ext uri="{FF2B5EF4-FFF2-40B4-BE49-F238E27FC236}">
              <a16:creationId xmlns="" xmlns:a16="http://schemas.microsoft.com/office/drawing/2014/main" id="{00000000-0008-0000-0600-00002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48025" y="184353200"/>
          <a:ext cx="1647825" cy="606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419101</xdr:colOff>
      <xdr:row>959</xdr:row>
      <xdr:rowOff>120651</xdr:rowOff>
    </xdr:from>
    <xdr:ext cx="1570694" cy="324000"/>
    <xdr:pic>
      <xdr:nvPicPr>
        <xdr:cNvPr id="48" name="Рисунок 29" descr="http://www.dogma-krep.ru/assets/images/podcatalog_dyubel_tie/images/dubel_gazbeton.jpg">
          <a:extLst>
            <a:ext uri="{FF2B5EF4-FFF2-40B4-BE49-F238E27FC236}">
              <a16:creationId xmlns="" xmlns:a16="http://schemas.microsoft.com/office/drawing/2014/main" id="{00000000-0008-0000-0600-00003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68" t="39522" r="3819" b="35280"/>
        <a:stretch>
          <a:fillRect/>
        </a:stretch>
      </xdr:blipFill>
      <xdr:spPr bwMode="auto">
        <a:xfrm>
          <a:off x="2962276" y="194344926"/>
          <a:ext cx="1570694" cy="32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311150</xdr:colOff>
      <xdr:row>1019</xdr:row>
      <xdr:rowOff>19050</xdr:rowOff>
    </xdr:from>
    <xdr:ext cx="3822700" cy="431800"/>
    <xdr:pic>
      <xdr:nvPicPr>
        <xdr:cNvPr id="49" name="Picture 34" descr="pic0ZFMYf">
          <a:extLst>
            <a:ext uri="{FF2B5EF4-FFF2-40B4-BE49-F238E27FC236}">
              <a16:creationId xmlns="" xmlns:a16="http://schemas.microsoft.com/office/drawing/2014/main" id="{00000000-0008-0000-0600-00003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30425" y="194938650"/>
          <a:ext cx="3822700" cy="431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615950</xdr:colOff>
      <xdr:row>1077</xdr:row>
      <xdr:rowOff>38100</xdr:rowOff>
    </xdr:from>
    <xdr:ext cx="1450975" cy="574675"/>
    <xdr:pic>
      <xdr:nvPicPr>
        <xdr:cNvPr id="50" name="Picture 37794">
          <a:extLst>
            <a:ext uri="{FF2B5EF4-FFF2-40B4-BE49-F238E27FC236}">
              <a16:creationId xmlns="" xmlns:a16="http://schemas.microsoft.com/office/drawing/2014/main" id="{00000000-0008-0000-0600-00003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59125" y="208206975"/>
          <a:ext cx="1450975" cy="574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0</xdr:colOff>
      <xdr:row>1098</xdr:row>
      <xdr:rowOff>50800</xdr:rowOff>
    </xdr:from>
    <xdr:ext cx="1438275" cy="561975"/>
    <xdr:pic>
      <xdr:nvPicPr>
        <xdr:cNvPr id="51" name="Picture 37793">
          <a:extLst>
            <a:ext uri="{FF2B5EF4-FFF2-40B4-BE49-F238E27FC236}">
              <a16:creationId xmlns="" xmlns:a16="http://schemas.microsoft.com/office/drawing/2014/main" id="{00000000-0008-0000-0600-00003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48025" y="213172675"/>
          <a:ext cx="1438275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</xdr:col>
      <xdr:colOff>85725</xdr:colOff>
      <xdr:row>1107</xdr:row>
      <xdr:rowOff>28575</xdr:rowOff>
    </xdr:from>
    <xdr:to>
      <xdr:col>2</xdr:col>
      <xdr:colOff>539695</xdr:colOff>
      <xdr:row>1112</xdr:row>
      <xdr:rowOff>129600</xdr:rowOff>
    </xdr:to>
    <xdr:pic>
      <xdr:nvPicPr>
        <xdr:cNvPr id="53" name="Рисунок 2">
          <a:extLst>
            <a:ext uri="{FF2B5EF4-FFF2-40B4-BE49-F238E27FC236}">
              <a16:creationId xmlns="" xmlns:a16="http://schemas.microsoft.com/office/drawing/2014/main" id="{00000000-0008-0000-06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238744125"/>
          <a:ext cx="1387420" cy="104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508000</xdr:colOff>
      <xdr:row>290</xdr:row>
      <xdr:rowOff>19050</xdr:rowOff>
    </xdr:from>
    <xdr:to>
      <xdr:col>6</xdr:col>
      <xdr:colOff>146755</xdr:colOff>
      <xdr:row>293</xdr:row>
      <xdr:rowOff>76200</xdr:rowOff>
    </xdr:to>
    <xdr:pic>
      <xdr:nvPicPr>
        <xdr:cNvPr id="4156417" name="Picture 30766">
          <a:extLst>
            <a:ext uri="{FF2B5EF4-FFF2-40B4-BE49-F238E27FC236}">
              <a16:creationId xmlns="" xmlns:a16="http://schemas.microsoft.com/office/drawing/2014/main" id="{00000000-0008-0000-0700-0000016C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13100" y="5911850"/>
          <a:ext cx="1206500" cy="615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120650</xdr:colOff>
      <xdr:row>575</xdr:row>
      <xdr:rowOff>44450</xdr:rowOff>
    </xdr:from>
    <xdr:to>
      <xdr:col>6</xdr:col>
      <xdr:colOff>57855</xdr:colOff>
      <xdr:row>578</xdr:row>
      <xdr:rowOff>133350</xdr:rowOff>
    </xdr:to>
    <xdr:pic>
      <xdr:nvPicPr>
        <xdr:cNvPr id="4156418" name="Picture 31780">
          <a:extLst>
            <a:ext uri="{FF2B5EF4-FFF2-40B4-BE49-F238E27FC236}">
              <a16:creationId xmlns="" xmlns:a16="http://schemas.microsoft.com/office/drawing/2014/main" id="{00000000-0008-0000-0700-0000026C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83" t="24680" r="848" b="26942"/>
        <a:stretch>
          <a:fillRect/>
        </a:stretch>
      </xdr:blipFill>
      <xdr:spPr bwMode="auto">
        <a:xfrm>
          <a:off x="2825750" y="57721500"/>
          <a:ext cx="1504950" cy="565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628650</xdr:colOff>
      <xdr:row>696</xdr:row>
      <xdr:rowOff>63500</xdr:rowOff>
    </xdr:from>
    <xdr:to>
      <xdr:col>6</xdr:col>
      <xdr:colOff>546805</xdr:colOff>
      <xdr:row>698</xdr:row>
      <xdr:rowOff>162983</xdr:rowOff>
    </xdr:to>
    <xdr:pic>
      <xdr:nvPicPr>
        <xdr:cNvPr id="4156419" name="Picture 147" descr="picog9Fai">
          <a:extLst>
            <a:ext uri="{FF2B5EF4-FFF2-40B4-BE49-F238E27FC236}">
              <a16:creationId xmlns="" xmlns:a16="http://schemas.microsoft.com/office/drawing/2014/main" id="{00000000-0008-0000-0700-0000036C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0" y="73120250"/>
          <a:ext cx="1485900" cy="5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406400</xdr:colOff>
      <xdr:row>747</xdr:row>
      <xdr:rowOff>19050</xdr:rowOff>
    </xdr:from>
    <xdr:to>
      <xdr:col>6</xdr:col>
      <xdr:colOff>723899</xdr:colOff>
      <xdr:row>749</xdr:row>
      <xdr:rowOff>127000</xdr:rowOff>
    </xdr:to>
    <xdr:pic>
      <xdr:nvPicPr>
        <xdr:cNvPr id="4156420" name="Picture 148" descr="pichro0NN">
          <a:extLst>
            <a:ext uri="{FF2B5EF4-FFF2-40B4-BE49-F238E27FC236}">
              <a16:creationId xmlns="" xmlns:a16="http://schemas.microsoft.com/office/drawing/2014/main" id="{00000000-0008-0000-0700-0000046C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11500" y="81013300"/>
          <a:ext cx="192405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927100</xdr:colOff>
      <xdr:row>811</xdr:row>
      <xdr:rowOff>19050</xdr:rowOff>
    </xdr:from>
    <xdr:to>
      <xdr:col>3</xdr:col>
      <xdr:colOff>501650</xdr:colOff>
      <xdr:row>814</xdr:row>
      <xdr:rowOff>82550</xdr:rowOff>
    </xdr:to>
    <xdr:pic>
      <xdr:nvPicPr>
        <xdr:cNvPr id="4156421" name="Picture 31780">
          <a:extLst>
            <a:ext uri="{FF2B5EF4-FFF2-40B4-BE49-F238E27FC236}">
              <a16:creationId xmlns="" xmlns:a16="http://schemas.microsoft.com/office/drawing/2014/main" id="{00000000-0008-0000-0700-0000056C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25" t="24146" r="-961" b="24165"/>
        <a:stretch>
          <a:fillRect/>
        </a:stretch>
      </xdr:blipFill>
      <xdr:spPr bwMode="auto">
        <a:xfrm>
          <a:off x="1797050" y="90411300"/>
          <a:ext cx="14097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768350</xdr:colOff>
      <xdr:row>825</xdr:row>
      <xdr:rowOff>6350</xdr:rowOff>
    </xdr:from>
    <xdr:to>
      <xdr:col>3</xdr:col>
      <xdr:colOff>508000</xdr:colOff>
      <xdr:row>828</xdr:row>
      <xdr:rowOff>76200</xdr:rowOff>
    </xdr:to>
    <xdr:pic>
      <xdr:nvPicPr>
        <xdr:cNvPr id="4156422" name="Picture 147" descr="picog9Fai">
          <a:extLst>
            <a:ext uri="{FF2B5EF4-FFF2-40B4-BE49-F238E27FC236}">
              <a16:creationId xmlns="" xmlns:a16="http://schemas.microsoft.com/office/drawing/2014/main" id="{00000000-0008-0000-0700-0000066C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8300" y="94113350"/>
          <a:ext cx="1574800" cy="546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241300</xdr:colOff>
      <xdr:row>838</xdr:row>
      <xdr:rowOff>38100</xdr:rowOff>
    </xdr:from>
    <xdr:to>
      <xdr:col>3</xdr:col>
      <xdr:colOff>431800</xdr:colOff>
      <xdr:row>841</xdr:row>
      <xdr:rowOff>120650</xdr:rowOff>
    </xdr:to>
    <xdr:pic>
      <xdr:nvPicPr>
        <xdr:cNvPr id="4156423" name="i-main-pic" descr="Картинка 1 из 323">
          <a:extLst>
            <a:ext uri="{FF2B5EF4-FFF2-40B4-BE49-F238E27FC236}">
              <a16:creationId xmlns="" xmlns:a16="http://schemas.microsoft.com/office/drawing/2014/main" id="{00000000-0008-0000-0700-0000076C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31" t="3114" r="2159" b="3232"/>
        <a:stretch>
          <a:fillRect/>
        </a:stretch>
      </xdr:blipFill>
      <xdr:spPr bwMode="auto">
        <a:xfrm>
          <a:off x="2336800" y="97701100"/>
          <a:ext cx="800100" cy="558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82550</xdr:colOff>
      <xdr:row>980</xdr:row>
      <xdr:rowOff>57150</xdr:rowOff>
    </xdr:from>
    <xdr:to>
      <xdr:col>5</xdr:col>
      <xdr:colOff>647700</xdr:colOff>
      <xdr:row>983</xdr:row>
      <xdr:rowOff>101600</xdr:rowOff>
    </xdr:to>
    <xdr:pic>
      <xdr:nvPicPr>
        <xdr:cNvPr id="4156424" name="Picture 149" descr="pic1OxPAL">
          <a:extLst>
            <a:ext uri="{FF2B5EF4-FFF2-40B4-BE49-F238E27FC236}">
              <a16:creationId xmlns="" xmlns:a16="http://schemas.microsoft.com/office/drawing/2014/main" id="{00000000-0008-0000-0700-0000086C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7650" y="118084600"/>
          <a:ext cx="1263650" cy="520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249766</xdr:colOff>
      <xdr:row>1131</xdr:row>
      <xdr:rowOff>71967</xdr:rowOff>
    </xdr:from>
    <xdr:to>
      <xdr:col>5</xdr:col>
      <xdr:colOff>385233</xdr:colOff>
      <xdr:row>1134</xdr:row>
      <xdr:rowOff>40217</xdr:rowOff>
    </xdr:to>
    <xdr:pic>
      <xdr:nvPicPr>
        <xdr:cNvPr id="4156425" name="Picture 30769">
          <a:extLst>
            <a:ext uri="{FF2B5EF4-FFF2-40B4-BE49-F238E27FC236}">
              <a16:creationId xmlns="" xmlns:a16="http://schemas.microsoft.com/office/drawing/2014/main" id="{00000000-0008-0000-0700-0000096C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45266" y="206764467"/>
          <a:ext cx="1416050" cy="539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764752</xdr:colOff>
      <xdr:row>1171</xdr:row>
      <xdr:rowOff>3387</xdr:rowOff>
    </xdr:from>
    <xdr:to>
      <xdr:col>7</xdr:col>
      <xdr:colOff>689016</xdr:colOff>
      <xdr:row>1174</xdr:row>
      <xdr:rowOff>161270</xdr:rowOff>
    </xdr:to>
    <xdr:pic>
      <xdr:nvPicPr>
        <xdr:cNvPr id="4365313" name="Picture 30768">
          <a:extLst>
            <a:ext uri="{FF2B5EF4-FFF2-40B4-BE49-F238E27FC236}">
              <a16:creationId xmlns="" xmlns:a16="http://schemas.microsoft.com/office/drawing/2014/main" id="{00000000-0008-0000-0700-0000019C4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4672119" y="130583517"/>
          <a:ext cx="775727" cy="683396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3</xdr:col>
      <xdr:colOff>313266</xdr:colOff>
      <xdr:row>432</xdr:row>
      <xdr:rowOff>228600</xdr:rowOff>
    </xdr:from>
    <xdr:to>
      <xdr:col>5</xdr:col>
      <xdr:colOff>808567</xdr:colOff>
      <xdr:row>436</xdr:row>
      <xdr:rowOff>74083</xdr:rowOff>
    </xdr:to>
    <xdr:pic>
      <xdr:nvPicPr>
        <xdr:cNvPr id="4156427" name="Picture 30766">
          <a:extLst>
            <a:ext uri="{FF2B5EF4-FFF2-40B4-BE49-F238E27FC236}">
              <a16:creationId xmlns="" xmlns:a16="http://schemas.microsoft.com/office/drawing/2014/main" id="{00000000-0008-0000-0700-00000B6C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22599" y="78270100"/>
          <a:ext cx="1162051" cy="596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262467</xdr:colOff>
      <xdr:row>1144</xdr:row>
      <xdr:rowOff>69850</xdr:rowOff>
    </xdr:from>
    <xdr:to>
      <xdr:col>5</xdr:col>
      <xdr:colOff>385234</xdr:colOff>
      <xdr:row>1147</xdr:row>
      <xdr:rowOff>133350</xdr:rowOff>
    </xdr:to>
    <xdr:pic>
      <xdr:nvPicPr>
        <xdr:cNvPr id="4156428" name="Picture 30769">
          <a:extLst>
            <a:ext uri="{FF2B5EF4-FFF2-40B4-BE49-F238E27FC236}">
              <a16:creationId xmlns="" xmlns:a16="http://schemas.microsoft.com/office/drawing/2014/main" id="{00000000-0008-0000-0700-00000C6C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57967" y="209545767"/>
          <a:ext cx="1403350" cy="539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416984</xdr:colOff>
      <xdr:row>2</xdr:row>
      <xdr:rowOff>203201</xdr:rowOff>
    </xdr:from>
    <xdr:to>
      <xdr:col>8</xdr:col>
      <xdr:colOff>122767</xdr:colOff>
      <xdr:row>28</xdr:row>
      <xdr:rowOff>80434</xdr:rowOff>
    </xdr:to>
    <xdr:pic>
      <xdr:nvPicPr>
        <xdr:cNvPr id="4156429" name="Рисунок 27" descr="http://zaeune-klaassen.de/tl_files/zaeuneklaassen/Images/ralfarben.jpg">
          <a:extLst>
            <a:ext uri="{FF2B5EF4-FFF2-40B4-BE49-F238E27FC236}">
              <a16:creationId xmlns="" xmlns:a16="http://schemas.microsoft.com/office/drawing/2014/main" id="{00000000-0008-0000-0700-00000D6C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984" y="986368"/>
          <a:ext cx="5611283" cy="40999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1060450</xdr:colOff>
      <xdr:row>1040</xdr:row>
      <xdr:rowOff>6350</xdr:rowOff>
    </xdr:from>
    <xdr:to>
      <xdr:col>6</xdr:col>
      <xdr:colOff>591255</xdr:colOff>
      <xdr:row>1043</xdr:row>
      <xdr:rowOff>103717</xdr:rowOff>
    </xdr:to>
    <xdr:pic>
      <xdr:nvPicPr>
        <xdr:cNvPr id="4156430" name="Рисунок 24" descr="http://krepegcity.ru/images/goods/samorez_svfs.gif">
          <a:extLst>
            <a:ext uri="{FF2B5EF4-FFF2-40B4-BE49-F238E27FC236}">
              <a16:creationId xmlns="" xmlns:a16="http://schemas.microsoft.com/office/drawing/2014/main" id="{00000000-0008-0000-0700-00000E6C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760" t="25053" r="7980" b="24554"/>
        <a:stretch>
          <a:fillRect/>
        </a:stretch>
      </xdr:blipFill>
      <xdr:spPr bwMode="auto">
        <a:xfrm>
          <a:off x="1981200" y="153432933"/>
          <a:ext cx="2815167" cy="5736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69850</xdr:colOff>
      <xdr:row>1086</xdr:row>
      <xdr:rowOff>44450</xdr:rowOff>
    </xdr:from>
    <xdr:to>
      <xdr:col>6</xdr:col>
      <xdr:colOff>723899</xdr:colOff>
      <xdr:row>1089</xdr:row>
      <xdr:rowOff>139700</xdr:rowOff>
    </xdr:to>
    <xdr:pic>
      <xdr:nvPicPr>
        <xdr:cNvPr id="4156431" name="Рисунок 25" descr="http://krepegcity.ru/images/goods/samorez_svfs.gif">
          <a:extLst>
            <a:ext uri="{FF2B5EF4-FFF2-40B4-BE49-F238E27FC236}">
              <a16:creationId xmlns="" xmlns:a16="http://schemas.microsoft.com/office/drawing/2014/main" id="{00000000-0008-0000-0700-00000F6C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760" t="25053" r="7980" b="24554"/>
        <a:stretch>
          <a:fillRect/>
        </a:stretch>
      </xdr:blipFill>
      <xdr:spPr bwMode="auto">
        <a:xfrm>
          <a:off x="2165350" y="133089650"/>
          <a:ext cx="28702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571500</xdr:colOff>
      <xdr:row>958</xdr:row>
      <xdr:rowOff>44450</xdr:rowOff>
    </xdr:from>
    <xdr:to>
      <xdr:col>5</xdr:col>
      <xdr:colOff>520700</xdr:colOff>
      <xdr:row>961</xdr:row>
      <xdr:rowOff>86783</xdr:rowOff>
    </xdr:to>
    <xdr:pic>
      <xdr:nvPicPr>
        <xdr:cNvPr id="4156432" name="Picture 149" descr="pic1OxPAL">
          <a:extLst>
            <a:ext uri="{FF2B5EF4-FFF2-40B4-BE49-F238E27FC236}">
              <a16:creationId xmlns="" xmlns:a16="http://schemas.microsoft.com/office/drawing/2014/main" id="{00000000-0008-0000-0700-0000106C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0" y="115023900"/>
          <a:ext cx="1257300" cy="520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590550</xdr:colOff>
      <xdr:row>947</xdr:row>
      <xdr:rowOff>63500</xdr:rowOff>
    </xdr:from>
    <xdr:to>
      <xdr:col>5</xdr:col>
      <xdr:colOff>539750</xdr:colOff>
      <xdr:row>950</xdr:row>
      <xdr:rowOff>107950</xdr:rowOff>
    </xdr:to>
    <xdr:pic>
      <xdr:nvPicPr>
        <xdr:cNvPr id="4156433" name="Picture 149" descr="pic1OxPAL">
          <a:extLst>
            <a:ext uri="{FF2B5EF4-FFF2-40B4-BE49-F238E27FC236}">
              <a16:creationId xmlns="" xmlns:a16="http://schemas.microsoft.com/office/drawing/2014/main" id="{00000000-0008-0000-0700-0000116C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86050" y="112064800"/>
          <a:ext cx="1257300" cy="520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628650</xdr:colOff>
      <xdr:row>648</xdr:row>
      <xdr:rowOff>69850</xdr:rowOff>
    </xdr:from>
    <xdr:to>
      <xdr:col>6</xdr:col>
      <xdr:colOff>546805</xdr:colOff>
      <xdr:row>651</xdr:row>
      <xdr:rowOff>88900</xdr:rowOff>
    </xdr:to>
    <xdr:pic>
      <xdr:nvPicPr>
        <xdr:cNvPr id="4156434" name="Picture 147" descr="picog9Fai">
          <a:extLst>
            <a:ext uri="{FF2B5EF4-FFF2-40B4-BE49-F238E27FC236}">
              <a16:creationId xmlns="" xmlns:a16="http://schemas.microsoft.com/office/drawing/2014/main" id="{00000000-0008-0000-0700-0000126C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0" y="65436750"/>
          <a:ext cx="148590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120650</xdr:colOff>
      <xdr:row>594</xdr:row>
      <xdr:rowOff>44450</xdr:rowOff>
    </xdr:from>
    <xdr:to>
      <xdr:col>6</xdr:col>
      <xdr:colOff>57855</xdr:colOff>
      <xdr:row>597</xdr:row>
      <xdr:rowOff>137583</xdr:rowOff>
    </xdr:to>
    <xdr:pic>
      <xdr:nvPicPr>
        <xdr:cNvPr id="4156435" name="Picture 31780">
          <a:extLst>
            <a:ext uri="{FF2B5EF4-FFF2-40B4-BE49-F238E27FC236}">
              <a16:creationId xmlns="" xmlns:a16="http://schemas.microsoft.com/office/drawing/2014/main" id="{00000000-0008-0000-0700-0000136C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83" t="24680" r="848" b="26942"/>
        <a:stretch>
          <a:fillRect/>
        </a:stretch>
      </xdr:blipFill>
      <xdr:spPr bwMode="auto">
        <a:xfrm>
          <a:off x="2825750" y="61525150"/>
          <a:ext cx="1504950" cy="565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38100</xdr:colOff>
      <xdr:row>713</xdr:row>
      <xdr:rowOff>76200</xdr:rowOff>
    </xdr:from>
    <xdr:to>
      <xdr:col>6</xdr:col>
      <xdr:colOff>603955</xdr:colOff>
      <xdr:row>716</xdr:row>
      <xdr:rowOff>95250</xdr:rowOff>
    </xdr:to>
    <xdr:pic>
      <xdr:nvPicPr>
        <xdr:cNvPr id="4156436" name="Picture 147" descr="picog9Fai">
          <a:extLst>
            <a:ext uri="{FF2B5EF4-FFF2-40B4-BE49-F238E27FC236}">
              <a16:creationId xmlns="" xmlns:a16="http://schemas.microsoft.com/office/drawing/2014/main" id="{00000000-0008-0000-0700-0000146C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3600" y="77076300"/>
          <a:ext cx="147320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50800</xdr:colOff>
      <xdr:row>771</xdr:row>
      <xdr:rowOff>63500</xdr:rowOff>
    </xdr:from>
    <xdr:to>
      <xdr:col>6</xdr:col>
      <xdr:colOff>407105</xdr:colOff>
      <xdr:row>774</xdr:row>
      <xdr:rowOff>65617</xdr:rowOff>
    </xdr:to>
    <xdr:pic>
      <xdr:nvPicPr>
        <xdr:cNvPr id="4156437" name="Picture 148" descr="pichro0NN">
          <a:extLst>
            <a:ext uri="{FF2B5EF4-FFF2-40B4-BE49-F238E27FC236}">
              <a16:creationId xmlns="" xmlns:a16="http://schemas.microsoft.com/office/drawing/2014/main" id="{00000000-0008-0000-0700-0000156C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5900" y="85718650"/>
          <a:ext cx="192405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323850</xdr:colOff>
      <xdr:row>860</xdr:row>
      <xdr:rowOff>69850</xdr:rowOff>
    </xdr:from>
    <xdr:to>
      <xdr:col>3</xdr:col>
      <xdr:colOff>488950</xdr:colOff>
      <xdr:row>863</xdr:row>
      <xdr:rowOff>167216</xdr:rowOff>
    </xdr:to>
    <xdr:pic>
      <xdr:nvPicPr>
        <xdr:cNvPr id="4156438" name="i-main-pic" descr="Картинка 1 из 323">
          <a:extLst>
            <a:ext uri="{FF2B5EF4-FFF2-40B4-BE49-F238E27FC236}">
              <a16:creationId xmlns="" xmlns:a16="http://schemas.microsoft.com/office/drawing/2014/main" id="{00000000-0008-0000-0700-0000166C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31" t="3114" r="2159" b="3232"/>
        <a:stretch>
          <a:fillRect/>
        </a:stretch>
      </xdr:blipFill>
      <xdr:spPr bwMode="auto">
        <a:xfrm>
          <a:off x="2419350" y="102850950"/>
          <a:ext cx="7747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228600</xdr:colOff>
      <xdr:row>289</xdr:row>
      <xdr:rowOff>95250</xdr:rowOff>
    </xdr:from>
    <xdr:to>
      <xdr:col>8</xdr:col>
      <xdr:colOff>1403351</xdr:colOff>
      <xdr:row>292</xdr:row>
      <xdr:rowOff>158749</xdr:rowOff>
    </xdr:to>
    <xdr:pic>
      <xdr:nvPicPr>
        <xdr:cNvPr id="4156439" name="Рисунок 36">
          <a:extLst>
            <a:ext uri="{FF2B5EF4-FFF2-40B4-BE49-F238E27FC236}">
              <a16:creationId xmlns="" xmlns:a16="http://schemas.microsoft.com/office/drawing/2014/main" id="{00000000-0008-0000-0700-0000176C3F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798" t="12386" r="19414" b="66310"/>
        <a:stretch>
          <a:fillRect/>
        </a:stretch>
      </xdr:blipFill>
      <xdr:spPr bwMode="auto">
        <a:xfrm>
          <a:off x="5403850" y="5759450"/>
          <a:ext cx="2063750" cy="660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628650</xdr:colOff>
      <xdr:row>664</xdr:row>
      <xdr:rowOff>69850</xdr:rowOff>
    </xdr:from>
    <xdr:to>
      <xdr:col>6</xdr:col>
      <xdr:colOff>546805</xdr:colOff>
      <xdr:row>667</xdr:row>
      <xdr:rowOff>82548</xdr:rowOff>
    </xdr:to>
    <xdr:pic>
      <xdr:nvPicPr>
        <xdr:cNvPr id="4156440" name="Picture 147" descr="picog9Fai">
          <a:extLst>
            <a:ext uri="{FF2B5EF4-FFF2-40B4-BE49-F238E27FC236}">
              <a16:creationId xmlns="" xmlns:a16="http://schemas.microsoft.com/office/drawing/2014/main" id="{00000000-0008-0000-0700-0000186C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0" y="69132450"/>
          <a:ext cx="1485900" cy="488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609600</xdr:colOff>
      <xdr:row>1183</xdr:row>
      <xdr:rowOff>114300</xdr:rowOff>
    </xdr:from>
    <xdr:to>
      <xdr:col>7</xdr:col>
      <xdr:colOff>749300</xdr:colOff>
      <xdr:row>1186</xdr:row>
      <xdr:rowOff>76200</xdr:rowOff>
    </xdr:to>
    <xdr:pic>
      <xdr:nvPicPr>
        <xdr:cNvPr id="4156441" name="Рисунок 1">
          <a:extLst>
            <a:ext uri="{FF2B5EF4-FFF2-40B4-BE49-F238E27FC236}">
              <a16:creationId xmlns="" xmlns:a16="http://schemas.microsoft.com/office/drawing/2014/main" id="{00000000-0008-0000-0700-0000196C3F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213" t="27396" r="12643" b="27586"/>
        <a:stretch>
          <a:fillRect/>
        </a:stretch>
      </xdr:blipFill>
      <xdr:spPr bwMode="auto">
        <a:xfrm>
          <a:off x="4889500" y="152006300"/>
          <a:ext cx="103505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609600</xdr:colOff>
      <xdr:row>1193</xdr:row>
      <xdr:rowOff>127000</xdr:rowOff>
    </xdr:from>
    <xdr:to>
      <xdr:col>7</xdr:col>
      <xdr:colOff>749300</xdr:colOff>
      <xdr:row>1196</xdr:row>
      <xdr:rowOff>88900</xdr:rowOff>
    </xdr:to>
    <xdr:pic>
      <xdr:nvPicPr>
        <xdr:cNvPr id="4156442" name="Рисунок 26">
          <a:extLst>
            <a:ext uri="{FF2B5EF4-FFF2-40B4-BE49-F238E27FC236}">
              <a16:creationId xmlns="" xmlns:a16="http://schemas.microsoft.com/office/drawing/2014/main" id="{00000000-0008-0000-0700-00001A6C3F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213" t="27396" r="12643" b="27586"/>
        <a:stretch>
          <a:fillRect/>
        </a:stretch>
      </xdr:blipFill>
      <xdr:spPr bwMode="auto">
        <a:xfrm>
          <a:off x="4889500" y="155054300"/>
          <a:ext cx="103505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82550</xdr:colOff>
      <xdr:row>980</xdr:row>
      <xdr:rowOff>57150</xdr:rowOff>
    </xdr:from>
    <xdr:to>
      <xdr:col>5</xdr:col>
      <xdr:colOff>635000</xdr:colOff>
      <xdr:row>983</xdr:row>
      <xdr:rowOff>101600</xdr:rowOff>
    </xdr:to>
    <xdr:pic>
      <xdr:nvPicPr>
        <xdr:cNvPr id="4156444" name="Picture 149" descr="pic1OxPAL">
          <a:extLst>
            <a:ext uri="{FF2B5EF4-FFF2-40B4-BE49-F238E27FC236}">
              <a16:creationId xmlns="" xmlns:a16="http://schemas.microsoft.com/office/drawing/2014/main" id="{00000000-0008-0000-0700-00001C6C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7650" y="118084600"/>
          <a:ext cx="1250950" cy="520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82550</xdr:colOff>
      <xdr:row>1000</xdr:row>
      <xdr:rowOff>57150</xdr:rowOff>
    </xdr:from>
    <xdr:to>
      <xdr:col>5</xdr:col>
      <xdr:colOff>635000</xdr:colOff>
      <xdr:row>1003</xdr:row>
      <xdr:rowOff>105833</xdr:rowOff>
    </xdr:to>
    <xdr:pic>
      <xdr:nvPicPr>
        <xdr:cNvPr id="4156445" name="Picture 149" descr="pic1OxPAL">
          <a:extLst>
            <a:ext uri="{FF2B5EF4-FFF2-40B4-BE49-F238E27FC236}">
              <a16:creationId xmlns="" xmlns:a16="http://schemas.microsoft.com/office/drawing/2014/main" id="{00000000-0008-0000-0700-00001D6C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7650" y="123126500"/>
          <a:ext cx="1250950" cy="527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82550</xdr:colOff>
      <xdr:row>1000</xdr:row>
      <xdr:rowOff>57150</xdr:rowOff>
    </xdr:from>
    <xdr:to>
      <xdr:col>5</xdr:col>
      <xdr:colOff>635000</xdr:colOff>
      <xdr:row>1003</xdr:row>
      <xdr:rowOff>105833</xdr:rowOff>
    </xdr:to>
    <xdr:pic>
      <xdr:nvPicPr>
        <xdr:cNvPr id="4156446" name="Picture 149" descr="pic1OxPAL">
          <a:extLst>
            <a:ext uri="{FF2B5EF4-FFF2-40B4-BE49-F238E27FC236}">
              <a16:creationId xmlns="" xmlns:a16="http://schemas.microsoft.com/office/drawing/2014/main" id="{00000000-0008-0000-0700-00001E6C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7650" y="123126500"/>
          <a:ext cx="1250950" cy="527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241300</xdr:colOff>
      <xdr:row>904</xdr:row>
      <xdr:rowOff>38100</xdr:rowOff>
    </xdr:from>
    <xdr:to>
      <xdr:col>3</xdr:col>
      <xdr:colOff>431800</xdr:colOff>
      <xdr:row>907</xdr:row>
      <xdr:rowOff>120650</xdr:rowOff>
    </xdr:to>
    <xdr:pic>
      <xdr:nvPicPr>
        <xdr:cNvPr id="4156447" name="i-main-pic" descr="Картинка 1 из 323">
          <a:extLst>
            <a:ext uri="{FF2B5EF4-FFF2-40B4-BE49-F238E27FC236}">
              <a16:creationId xmlns="" xmlns:a16="http://schemas.microsoft.com/office/drawing/2014/main" id="{00000000-0008-0000-0700-00001F6C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31" t="3114" r="2159" b="3232"/>
        <a:stretch>
          <a:fillRect/>
        </a:stretch>
      </xdr:blipFill>
      <xdr:spPr bwMode="auto">
        <a:xfrm>
          <a:off x="2336800" y="107791250"/>
          <a:ext cx="800100" cy="558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3</xdr:col>
      <xdr:colOff>508000</xdr:colOff>
      <xdr:row>31</xdr:row>
      <xdr:rowOff>19050</xdr:rowOff>
    </xdr:from>
    <xdr:ext cx="1134534" cy="596900"/>
    <xdr:pic>
      <xdr:nvPicPr>
        <xdr:cNvPr id="33" name="Picture 30766">
          <a:extLst>
            <a:ext uri="{FF2B5EF4-FFF2-40B4-BE49-F238E27FC236}">
              <a16:creationId xmlns="" xmlns:a16="http://schemas.microsoft.com/office/drawing/2014/main" id="{00000000-0008-0000-07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22083" y="34256133"/>
          <a:ext cx="1134534" cy="596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628650</xdr:colOff>
      <xdr:row>680</xdr:row>
      <xdr:rowOff>69850</xdr:rowOff>
    </xdr:from>
    <xdr:ext cx="1413934" cy="495300"/>
    <xdr:pic>
      <xdr:nvPicPr>
        <xdr:cNvPr id="34" name="Picture 147" descr="picog9Fai">
          <a:extLst>
            <a:ext uri="{FF2B5EF4-FFF2-40B4-BE49-F238E27FC236}">
              <a16:creationId xmlns="" xmlns:a16="http://schemas.microsoft.com/office/drawing/2014/main" id="{00000000-0008-0000-07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42733" y="77243517"/>
          <a:ext cx="1413934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38100</xdr:colOff>
      <xdr:row>730</xdr:row>
      <xdr:rowOff>76200</xdr:rowOff>
    </xdr:from>
    <xdr:ext cx="1432984" cy="495300"/>
    <xdr:pic>
      <xdr:nvPicPr>
        <xdr:cNvPr id="35" name="Picture 147" descr="picog9Fai">
          <a:extLst>
            <a:ext uri="{FF2B5EF4-FFF2-40B4-BE49-F238E27FC236}">
              <a16:creationId xmlns="" xmlns:a16="http://schemas.microsoft.com/office/drawing/2014/main" id="{00000000-0008-0000-07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14183" y="91505617"/>
          <a:ext cx="1432984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50800</xdr:colOff>
      <xdr:row>791</xdr:row>
      <xdr:rowOff>63500</xdr:rowOff>
    </xdr:from>
    <xdr:ext cx="1852084" cy="552450"/>
    <xdr:pic>
      <xdr:nvPicPr>
        <xdr:cNvPr id="36" name="Picture 148" descr="pichro0NN">
          <a:extLst>
            <a:ext uri="{FF2B5EF4-FFF2-40B4-BE49-F238E27FC236}">
              <a16:creationId xmlns="" xmlns:a16="http://schemas.microsoft.com/office/drawing/2014/main" id="{00000000-0008-0000-07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0133" y="102594833"/>
          <a:ext cx="1852084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323850</xdr:colOff>
      <xdr:row>882</xdr:row>
      <xdr:rowOff>69850</xdr:rowOff>
    </xdr:from>
    <xdr:ext cx="778933" cy="573616"/>
    <xdr:pic>
      <xdr:nvPicPr>
        <xdr:cNvPr id="37" name="i-main-pic" descr="Картинка 1 из 323">
          <a:extLst>
            <a:ext uri="{FF2B5EF4-FFF2-40B4-BE49-F238E27FC236}">
              <a16:creationId xmlns="" xmlns:a16="http://schemas.microsoft.com/office/drawing/2014/main" id="{00000000-0008-0000-07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31" t="3114" r="2159" b="3232"/>
        <a:stretch>
          <a:fillRect/>
        </a:stretch>
      </xdr:blipFill>
      <xdr:spPr bwMode="auto">
        <a:xfrm>
          <a:off x="2419350" y="121598267"/>
          <a:ext cx="778933" cy="5736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571500</xdr:colOff>
      <xdr:row>969</xdr:row>
      <xdr:rowOff>44450</xdr:rowOff>
    </xdr:from>
    <xdr:ext cx="1229783" cy="518583"/>
    <xdr:pic>
      <xdr:nvPicPr>
        <xdr:cNvPr id="38" name="Picture 149" descr="pic1OxPAL">
          <a:extLst>
            <a:ext uri="{FF2B5EF4-FFF2-40B4-BE49-F238E27FC236}">
              <a16:creationId xmlns="" xmlns:a16="http://schemas.microsoft.com/office/drawing/2014/main" id="{00000000-0008-0000-07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0" y="136897533"/>
          <a:ext cx="1229783" cy="5185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82550</xdr:colOff>
      <xdr:row>1020</xdr:row>
      <xdr:rowOff>57150</xdr:rowOff>
    </xdr:from>
    <xdr:ext cx="1219200" cy="524933"/>
    <xdr:pic>
      <xdr:nvPicPr>
        <xdr:cNvPr id="39" name="Picture 149" descr="pic1OxPAL">
          <a:extLst>
            <a:ext uri="{FF2B5EF4-FFF2-40B4-BE49-F238E27FC236}">
              <a16:creationId xmlns="" xmlns:a16="http://schemas.microsoft.com/office/drawing/2014/main" id="{00000000-0008-0000-0700-00002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1883" y="145863733"/>
          <a:ext cx="1219200" cy="5249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82550</xdr:colOff>
      <xdr:row>1020</xdr:row>
      <xdr:rowOff>57150</xdr:rowOff>
    </xdr:from>
    <xdr:ext cx="1219200" cy="524933"/>
    <xdr:pic>
      <xdr:nvPicPr>
        <xdr:cNvPr id="40" name="Picture 149" descr="pic1OxPAL">
          <a:extLst>
            <a:ext uri="{FF2B5EF4-FFF2-40B4-BE49-F238E27FC236}">
              <a16:creationId xmlns="" xmlns:a16="http://schemas.microsoft.com/office/drawing/2014/main" id="{00000000-0008-0000-0700-00002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1883" y="145863733"/>
          <a:ext cx="1219200" cy="5249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1060450</xdr:colOff>
      <xdr:row>1063</xdr:row>
      <xdr:rowOff>6350</xdr:rowOff>
    </xdr:from>
    <xdr:ext cx="2815167" cy="573617"/>
    <xdr:pic>
      <xdr:nvPicPr>
        <xdr:cNvPr id="41" name="Рисунок 24" descr="http://krepegcity.ru/images/goods/samorez_svfs.gif">
          <a:extLst>
            <a:ext uri="{FF2B5EF4-FFF2-40B4-BE49-F238E27FC236}">
              <a16:creationId xmlns="" xmlns:a16="http://schemas.microsoft.com/office/drawing/2014/main" id="{00000000-0008-0000-0700-00002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760" t="25053" r="7980" b="24554"/>
        <a:stretch>
          <a:fillRect/>
        </a:stretch>
      </xdr:blipFill>
      <xdr:spPr bwMode="auto">
        <a:xfrm>
          <a:off x="1981200" y="153432933"/>
          <a:ext cx="2815167" cy="5736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69850</xdr:colOff>
      <xdr:row>1111</xdr:row>
      <xdr:rowOff>44450</xdr:rowOff>
    </xdr:from>
    <xdr:ext cx="2802467" cy="571500"/>
    <xdr:pic>
      <xdr:nvPicPr>
        <xdr:cNvPr id="42" name="Рисунок 25" descr="http://krepegcity.ru/images/goods/samorez_svfs.gif">
          <a:extLst>
            <a:ext uri="{FF2B5EF4-FFF2-40B4-BE49-F238E27FC236}">
              <a16:creationId xmlns="" xmlns:a16="http://schemas.microsoft.com/office/drawing/2014/main" id="{00000000-0008-0000-0700-00002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760" t="25053" r="7980" b="24554"/>
        <a:stretch>
          <a:fillRect/>
        </a:stretch>
      </xdr:blipFill>
      <xdr:spPr bwMode="auto">
        <a:xfrm>
          <a:off x="2165350" y="162932533"/>
          <a:ext cx="2802467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1172633</xdr:colOff>
      <xdr:row>1157</xdr:row>
      <xdr:rowOff>69850</xdr:rowOff>
    </xdr:from>
    <xdr:ext cx="1403350" cy="539750"/>
    <xdr:pic>
      <xdr:nvPicPr>
        <xdr:cNvPr id="43" name="Picture 30769">
          <a:extLst>
            <a:ext uri="{FF2B5EF4-FFF2-40B4-BE49-F238E27FC236}">
              <a16:creationId xmlns="" xmlns:a16="http://schemas.microsoft.com/office/drawing/2014/main" id="{00000000-0008-0000-0700-00002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3383" y="212170433"/>
          <a:ext cx="1403350" cy="539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323850</xdr:colOff>
      <xdr:row>926</xdr:row>
      <xdr:rowOff>69850</xdr:rowOff>
    </xdr:from>
    <xdr:ext cx="778933" cy="573616"/>
    <xdr:pic>
      <xdr:nvPicPr>
        <xdr:cNvPr id="45" name="i-main-pic" descr="Картинка 1 из 323">
          <a:extLst>
            <a:ext uri="{FF2B5EF4-FFF2-40B4-BE49-F238E27FC236}">
              <a16:creationId xmlns="" xmlns:a16="http://schemas.microsoft.com/office/drawing/2014/main" id="{00000000-0008-0000-0700-00002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31" t="3114" r="2159" b="3232"/>
        <a:stretch>
          <a:fillRect/>
        </a:stretch>
      </xdr:blipFill>
      <xdr:spPr bwMode="auto">
        <a:xfrm>
          <a:off x="2419350" y="121598267"/>
          <a:ext cx="778933" cy="5736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508000</xdr:colOff>
      <xdr:row>159</xdr:row>
      <xdr:rowOff>19050</xdr:rowOff>
    </xdr:from>
    <xdr:ext cx="1134534" cy="596900"/>
    <xdr:pic>
      <xdr:nvPicPr>
        <xdr:cNvPr id="46" name="Picture 30766">
          <a:extLst>
            <a:ext uri="{FF2B5EF4-FFF2-40B4-BE49-F238E27FC236}">
              <a16:creationId xmlns="" xmlns:a16="http://schemas.microsoft.com/office/drawing/2014/main" id="{00000000-0008-0000-0700-00002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17333" y="5659967"/>
          <a:ext cx="1134534" cy="596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120650</xdr:colOff>
      <xdr:row>626</xdr:row>
      <xdr:rowOff>44450</xdr:rowOff>
    </xdr:from>
    <xdr:ext cx="1432984" cy="565150"/>
    <xdr:pic>
      <xdr:nvPicPr>
        <xdr:cNvPr id="47" name="Picture 31780">
          <a:extLst>
            <a:ext uri="{FF2B5EF4-FFF2-40B4-BE49-F238E27FC236}">
              <a16:creationId xmlns="" xmlns:a16="http://schemas.microsoft.com/office/drawing/2014/main" id="{00000000-0008-0000-0700-00002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83" t="24680" r="848" b="26942"/>
        <a:stretch>
          <a:fillRect/>
        </a:stretch>
      </xdr:blipFill>
      <xdr:spPr bwMode="auto">
        <a:xfrm>
          <a:off x="2829983" y="99390200"/>
          <a:ext cx="1432984" cy="565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120650</xdr:colOff>
      <xdr:row>637</xdr:row>
      <xdr:rowOff>44450</xdr:rowOff>
    </xdr:from>
    <xdr:ext cx="1432984" cy="569383"/>
    <xdr:pic>
      <xdr:nvPicPr>
        <xdr:cNvPr id="49" name="Picture 31780">
          <a:extLst>
            <a:ext uri="{FF2B5EF4-FFF2-40B4-BE49-F238E27FC236}">
              <a16:creationId xmlns="" xmlns:a16="http://schemas.microsoft.com/office/drawing/2014/main" id="{00000000-0008-0000-0700-00003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83" t="24680" r="848" b="26942"/>
        <a:stretch>
          <a:fillRect/>
        </a:stretch>
      </xdr:blipFill>
      <xdr:spPr bwMode="auto">
        <a:xfrm>
          <a:off x="2829983" y="102808617"/>
          <a:ext cx="1432984" cy="5693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120650</xdr:colOff>
      <xdr:row>610</xdr:row>
      <xdr:rowOff>44450</xdr:rowOff>
    </xdr:from>
    <xdr:ext cx="1440039" cy="565150"/>
    <xdr:pic>
      <xdr:nvPicPr>
        <xdr:cNvPr id="48" name="Picture 31780">
          <a:extLst>
            <a:ext uri="{FF2B5EF4-FFF2-40B4-BE49-F238E27FC236}">
              <a16:creationId xmlns="" xmlns:a16="http://schemas.microsoft.com/office/drawing/2014/main" id="{00000000-0008-0000-0700-00003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83" t="24680" r="848" b="26942"/>
        <a:stretch>
          <a:fillRect/>
        </a:stretch>
      </xdr:blipFill>
      <xdr:spPr bwMode="auto">
        <a:xfrm>
          <a:off x="2829983" y="100300367"/>
          <a:ext cx="1440039" cy="565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1006475</xdr:colOff>
      <xdr:row>4</xdr:row>
      <xdr:rowOff>53975</xdr:rowOff>
    </xdr:from>
    <xdr:to>
      <xdr:col>8</xdr:col>
      <xdr:colOff>1565275</xdr:colOff>
      <xdr:row>7</xdr:row>
      <xdr:rowOff>41275</xdr:rowOff>
    </xdr:to>
    <xdr:pic>
      <xdr:nvPicPr>
        <xdr:cNvPr id="4157441" name="Picture 1283" descr="LOGO">
          <a:extLst>
            <a:ext uri="{FF2B5EF4-FFF2-40B4-BE49-F238E27FC236}">
              <a16:creationId xmlns="" xmlns:a16="http://schemas.microsoft.com/office/drawing/2014/main" id="{00000000-0008-0000-0800-0000017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69075" y="1225550"/>
          <a:ext cx="558800" cy="539750"/>
        </a:xfrm>
        <a:prstGeom prst="rect">
          <a:avLst/>
        </a:prstGeom>
        <a:solidFill>
          <a:schemeClr val="tx1"/>
        </a:solidFill>
        <a:ln>
          <a:noFill/>
        </a:ln>
      </xdr:spPr>
    </xdr:pic>
    <xdr:clientData/>
  </xdr:twoCellAnchor>
  <xdr:twoCellAnchor editAs="oneCell">
    <xdr:from>
      <xdr:col>8</xdr:col>
      <xdr:colOff>228600</xdr:colOff>
      <xdr:row>108</xdr:row>
      <xdr:rowOff>38100</xdr:rowOff>
    </xdr:from>
    <xdr:to>
      <xdr:col>8</xdr:col>
      <xdr:colOff>787400</xdr:colOff>
      <xdr:row>110</xdr:row>
      <xdr:rowOff>114300</xdr:rowOff>
    </xdr:to>
    <xdr:pic>
      <xdr:nvPicPr>
        <xdr:cNvPr id="4157442" name="Picture 1283" descr="LOGO">
          <a:extLst>
            <a:ext uri="{FF2B5EF4-FFF2-40B4-BE49-F238E27FC236}">
              <a16:creationId xmlns="" xmlns:a16="http://schemas.microsoft.com/office/drawing/2014/main" id="{00000000-0008-0000-0800-0000027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64250" y="13220700"/>
          <a:ext cx="55880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628650</xdr:colOff>
      <xdr:row>110</xdr:row>
      <xdr:rowOff>57150</xdr:rowOff>
    </xdr:from>
    <xdr:to>
      <xdr:col>6</xdr:col>
      <xdr:colOff>60325</xdr:colOff>
      <xdr:row>113</xdr:row>
      <xdr:rowOff>19050</xdr:rowOff>
    </xdr:to>
    <xdr:pic>
      <xdr:nvPicPr>
        <xdr:cNvPr id="4157443" name="Picture 95" descr="picuOCvkK">
          <a:extLst>
            <a:ext uri="{FF2B5EF4-FFF2-40B4-BE49-F238E27FC236}">
              <a16:creationId xmlns="" xmlns:a16="http://schemas.microsoft.com/office/drawing/2014/main" id="{00000000-0008-0000-0800-0000037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9600" y="13696950"/>
          <a:ext cx="88265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171450</xdr:colOff>
      <xdr:row>171</xdr:row>
      <xdr:rowOff>69850</xdr:rowOff>
    </xdr:from>
    <xdr:to>
      <xdr:col>8</xdr:col>
      <xdr:colOff>730250</xdr:colOff>
      <xdr:row>173</xdr:row>
      <xdr:rowOff>146050</xdr:rowOff>
    </xdr:to>
    <xdr:pic>
      <xdr:nvPicPr>
        <xdr:cNvPr id="4157444" name="Picture 1283" descr="LOGO">
          <a:extLst>
            <a:ext uri="{FF2B5EF4-FFF2-40B4-BE49-F238E27FC236}">
              <a16:creationId xmlns="" xmlns:a16="http://schemas.microsoft.com/office/drawing/2014/main" id="{00000000-0008-0000-0800-0000047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07100" y="21183600"/>
          <a:ext cx="55880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222250</xdr:colOff>
      <xdr:row>227</xdr:row>
      <xdr:rowOff>69850</xdr:rowOff>
    </xdr:from>
    <xdr:to>
      <xdr:col>8</xdr:col>
      <xdr:colOff>781050</xdr:colOff>
      <xdr:row>229</xdr:row>
      <xdr:rowOff>146050</xdr:rowOff>
    </xdr:to>
    <xdr:pic>
      <xdr:nvPicPr>
        <xdr:cNvPr id="4157445" name="Picture 1283" descr="LOGO">
          <a:extLst>
            <a:ext uri="{FF2B5EF4-FFF2-40B4-BE49-F238E27FC236}">
              <a16:creationId xmlns="" xmlns:a16="http://schemas.microsoft.com/office/drawing/2014/main" id="{00000000-0008-0000-0800-0000057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57900" y="28771850"/>
          <a:ext cx="55880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190500</xdr:colOff>
      <xdr:row>261</xdr:row>
      <xdr:rowOff>44450</xdr:rowOff>
    </xdr:from>
    <xdr:to>
      <xdr:col>8</xdr:col>
      <xdr:colOff>749300</xdr:colOff>
      <xdr:row>263</xdr:row>
      <xdr:rowOff>120650</xdr:rowOff>
    </xdr:to>
    <xdr:pic>
      <xdr:nvPicPr>
        <xdr:cNvPr id="4157448" name="Picture 1283" descr="LOGO">
          <a:extLst>
            <a:ext uri="{FF2B5EF4-FFF2-40B4-BE49-F238E27FC236}">
              <a16:creationId xmlns="" xmlns:a16="http://schemas.microsoft.com/office/drawing/2014/main" id="{00000000-0008-0000-0800-0000087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26150" y="37884100"/>
          <a:ext cx="55880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488950</xdr:colOff>
      <xdr:row>263</xdr:row>
      <xdr:rowOff>63500</xdr:rowOff>
    </xdr:from>
    <xdr:to>
      <xdr:col>7</xdr:col>
      <xdr:colOff>422275</xdr:colOff>
      <xdr:row>265</xdr:row>
      <xdr:rowOff>171450</xdr:rowOff>
    </xdr:to>
    <xdr:pic>
      <xdr:nvPicPr>
        <xdr:cNvPr id="4157449" name="Picture 88" descr="picrKjImd">
          <a:extLst>
            <a:ext uri="{FF2B5EF4-FFF2-40B4-BE49-F238E27FC236}">
              <a16:creationId xmlns="" xmlns:a16="http://schemas.microsoft.com/office/drawing/2014/main" id="{00000000-0008-0000-0800-0000097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41550" y="38557200"/>
          <a:ext cx="3092450" cy="431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190500</xdr:colOff>
      <xdr:row>274</xdr:row>
      <xdr:rowOff>69850</xdr:rowOff>
    </xdr:from>
    <xdr:to>
      <xdr:col>8</xdr:col>
      <xdr:colOff>749300</xdr:colOff>
      <xdr:row>276</xdr:row>
      <xdr:rowOff>142875</xdr:rowOff>
    </xdr:to>
    <xdr:pic>
      <xdr:nvPicPr>
        <xdr:cNvPr id="4157450" name="Picture 1283" descr="LOGO">
          <a:extLst>
            <a:ext uri="{FF2B5EF4-FFF2-40B4-BE49-F238E27FC236}">
              <a16:creationId xmlns="" xmlns:a16="http://schemas.microsoft.com/office/drawing/2014/main" id="{00000000-0008-0000-0800-00000A7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26150" y="40900350"/>
          <a:ext cx="558800" cy="527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276</xdr:row>
      <xdr:rowOff>31750</xdr:rowOff>
    </xdr:from>
    <xdr:to>
      <xdr:col>7</xdr:col>
      <xdr:colOff>444500</xdr:colOff>
      <xdr:row>279</xdr:row>
      <xdr:rowOff>127000</xdr:rowOff>
    </xdr:to>
    <xdr:pic>
      <xdr:nvPicPr>
        <xdr:cNvPr id="4157451" name="Picture 89" descr="picATxm7C">
          <a:extLst>
            <a:ext uri="{FF2B5EF4-FFF2-40B4-BE49-F238E27FC236}">
              <a16:creationId xmlns="" xmlns:a16="http://schemas.microsoft.com/office/drawing/2014/main" id="{00000000-0008-0000-0800-00000B7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70250" y="41541700"/>
          <a:ext cx="2095500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171450</xdr:colOff>
      <xdr:row>287</xdr:row>
      <xdr:rowOff>76200</xdr:rowOff>
    </xdr:from>
    <xdr:to>
      <xdr:col>8</xdr:col>
      <xdr:colOff>730250</xdr:colOff>
      <xdr:row>289</xdr:row>
      <xdr:rowOff>149225</xdr:rowOff>
    </xdr:to>
    <xdr:pic>
      <xdr:nvPicPr>
        <xdr:cNvPr id="4157452" name="Picture 1283" descr="LOGO">
          <a:extLst>
            <a:ext uri="{FF2B5EF4-FFF2-40B4-BE49-F238E27FC236}">
              <a16:creationId xmlns="" xmlns:a16="http://schemas.microsoft.com/office/drawing/2014/main" id="{00000000-0008-0000-0800-00000C7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07100" y="43681650"/>
          <a:ext cx="558800" cy="527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622300</xdr:colOff>
      <xdr:row>289</xdr:row>
      <xdr:rowOff>31750</xdr:rowOff>
    </xdr:from>
    <xdr:to>
      <xdr:col>7</xdr:col>
      <xdr:colOff>403225</xdr:colOff>
      <xdr:row>292</xdr:row>
      <xdr:rowOff>114300</xdr:rowOff>
    </xdr:to>
    <xdr:pic>
      <xdr:nvPicPr>
        <xdr:cNvPr id="4157453" name="Picture 91" descr="picOqb5sU">
          <a:extLst>
            <a:ext uri="{FF2B5EF4-FFF2-40B4-BE49-F238E27FC236}">
              <a16:creationId xmlns="" xmlns:a16="http://schemas.microsoft.com/office/drawing/2014/main" id="{00000000-0008-0000-0800-00000D7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0" y="44316650"/>
          <a:ext cx="2171700" cy="577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549275</xdr:colOff>
      <xdr:row>300</xdr:row>
      <xdr:rowOff>95250</xdr:rowOff>
    </xdr:from>
    <xdr:to>
      <xdr:col>8</xdr:col>
      <xdr:colOff>1108075</xdr:colOff>
      <xdr:row>303</xdr:row>
      <xdr:rowOff>76200</xdr:rowOff>
    </xdr:to>
    <xdr:pic>
      <xdr:nvPicPr>
        <xdr:cNvPr id="4157454" name="Picture 1283" descr="LOGO">
          <a:extLst>
            <a:ext uri="{FF2B5EF4-FFF2-40B4-BE49-F238E27FC236}">
              <a16:creationId xmlns="" xmlns:a16="http://schemas.microsoft.com/office/drawing/2014/main" id="{00000000-0008-0000-0800-00000E7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1875" y="49358550"/>
          <a:ext cx="55880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615950</xdr:colOff>
      <xdr:row>330</xdr:row>
      <xdr:rowOff>130175</xdr:rowOff>
    </xdr:from>
    <xdr:to>
      <xdr:col>8</xdr:col>
      <xdr:colOff>1174750</xdr:colOff>
      <xdr:row>333</xdr:row>
      <xdr:rowOff>31750</xdr:rowOff>
    </xdr:to>
    <xdr:pic>
      <xdr:nvPicPr>
        <xdr:cNvPr id="4157456" name="Picture 1283" descr="LOGO">
          <a:extLst>
            <a:ext uri="{FF2B5EF4-FFF2-40B4-BE49-F238E27FC236}">
              <a16:creationId xmlns="" xmlns:a16="http://schemas.microsoft.com/office/drawing/2014/main" id="{00000000-0008-0000-0800-0000107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8550" y="55089425"/>
          <a:ext cx="558800" cy="539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784225</xdr:colOff>
      <xdr:row>345</xdr:row>
      <xdr:rowOff>47625</xdr:rowOff>
    </xdr:from>
    <xdr:to>
      <xdr:col>8</xdr:col>
      <xdr:colOff>1343025</xdr:colOff>
      <xdr:row>348</xdr:row>
      <xdr:rowOff>19050</xdr:rowOff>
    </xdr:to>
    <xdr:pic>
      <xdr:nvPicPr>
        <xdr:cNvPr id="4157458" name="Picture 1283" descr="LOGO">
          <a:extLst>
            <a:ext uri="{FF2B5EF4-FFF2-40B4-BE49-F238E27FC236}">
              <a16:creationId xmlns="" xmlns:a16="http://schemas.microsoft.com/office/drawing/2014/main" id="{00000000-0008-0000-0800-0000127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6825" y="58131075"/>
          <a:ext cx="55880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711200</xdr:colOff>
      <xdr:row>360</xdr:row>
      <xdr:rowOff>34925</xdr:rowOff>
    </xdr:from>
    <xdr:to>
      <xdr:col>8</xdr:col>
      <xdr:colOff>1270000</xdr:colOff>
      <xdr:row>363</xdr:row>
      <xdr:rowOff>22225</xdr:rowOff>
    </xdr:to>
    <xdr:pic>
      <xdr:nvPicPr>
        <xdr:cNvPr id="4157460" name="Picture 1283" descr="LOGO">
          <a:extLst>
            <a:ext uri="{FF2B5EF4-FFF2-40B4-BE49-F238E27FC236}">
              <a16:creationId xmlns="" xmlns:a16="http://schemas.microsoft.com/office/drawing/2014/main" id="{00000000-0008-0000-0800-0000147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73800" y="61090175"/>
          <a:ext cx="558800" cy="539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209550</xdr:colOff>
      <xdr:row>369</xdr:row>
      <xdr:rowOff>38100</xdr:rowOff>
    </xdr:from>
    <xdr:to>
      <xdr:col>8</xdr:col>
      <xdr:colOff>768350</xdr:colOff>
      <xdr:row>371</xdr:row>
      <xdr:rowOff>114300</xdr:rowOff>
    </xdr:to>
    <xdr:pic>
      <xdr:nvPicPr>
        <xdr:cNvPr id="4157461" name="Picture 1283" descr="LOGO">
          <a:extLst>
            <a:ext uri="{FF2B5EF4-FFF2-40B4-BE49-F238E27FC236}">
              <a16:creationId xmlns="" xmlns:a16="http://schemas.microsoft.com/office/drawing/2014/main" id="{00000000-0008-0000-0800-0000157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45200" y="61214000"/>
          <a:ext cx="55880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209550</xdr:colOff>
      <xdr:row>381</xdr:row>
      <xdr:rowOff>57150</xdr:rowOff>
    </xdr:from>
    <xdr:to>
      <xdr:col>8</xdr:col>
      <xdr:colOff>768350</xdr:colOff>
      <xdr:row>383</xdr:row>
      <xdr:rowOff>133350</xdr:rowOff>
    </xdr:to>
    <xdr:pic>
      <xdr:nvPicPr>
        <xdr:cNvPr id="4157462" name="Picture 1283" descr="LOGO">
          <a:extLst>
            <a:ext uri="{FF2B5EF4-FFF2-40B4-BE49-F238E27FC236}">
              <a16:creationId xmlns="" xmlns:a16="http://schemas.microsoft.com/office/drawing/2014/main" id="{00000000-0008-0000-0800-0000167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45200" y="63944500"/>
          <a:ext cx="55880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228600</xdr:colOff>
      <xdr:row>392</xdr:row>
      <xdr:rowOff>57150</xdr:rowOff>
    </xdr:from>
    <xdr:to>
      <xdr:col>8</xdr:col>
      <xdr:colOff>787400</xdr:colOff>
      <xdr:row>394</xdr:row>
      <xdr:rowOff>123825</xdr:rowOff>
    </xdr:to>
    <xdr:pic>
      <xdr:nvPicPr>
        <xdr:cNvPr id="4157463" name="Picture 1283" descr="LOGO">
          <a:extLst>
            <a:ext uri="{FF2B5EF4-FFF2-40B4-BE49-F238E27FC236}">
              <a16:creationId xmlns="" xmlns:a16="http://schemas.microsoft.com/office/drawing/2014/main" id="{00000000-0008-0000-0800-0000177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64250" y="66484500"/>
          <a:ext cx="55880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241300</xdr:colOff>
      <xdr:row>403</xdr:row>
      <xdr:rowOff>69850</xdr:rowOff>
    </xdr:from>
    <xdr:to>
      <xdr:col>8</xdr:col>
      <xdr:colOff>800100</xdr:colOff>
      <xdr:row>404</xdr:row>
      <xdr:rowOff>155575</xdr:rowOff>
    </xdr:to>
    <xdr:pic>
      <xdr:nvPicPr>
        <xdr:cNvPr id="4157464" name="Picture 1283" descr="LOGO">
          <a:extLst>
            <a:ext uri="{FF2B5EF4-FFF2-40B4-BE49-F238E27FC236}">
              <a16:creationId xmlns="" xmlns:a16="http://schemas.microsoft.com/office/drawing/2014/main" id="{00000000-0008-0000-0800-0000187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76950" y="69075300"/>
          <a:ext cx="55880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190500</xdr:colOff>
      <xdr:row>415</xdr:row>
      <xdr:rowOff>88900</xdr:rowOff>
    </xdr:from>
    <xdr:to>
      <xdr:col>8</xdr:col>
      <xdr:colOff>749300</xdr:colOff>
      <xdr:row>416</xdr:row>
      <xdr:rowOff>171450</xdr:rowOff>
    </xdr:to>
    <xdr:pic>
      <xdr:nvPicPr>
        <xdr:cNvPr id="4157465" name="Picture 1283" descr="LOGO">
          <a:extLst>
            <a:ext uri="{FF2B5EF4-FFF2-40B4-BE49-F238E27FC236}">
              <a16:creationId xmlns="" xmlns:a16="http://schemas.microsoft.com/office/drawing/2014/main" id="{00000000-0008-0000-0800-0000197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26150" y="71824850"/>
          <a:ext cx="55880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190500</xdr:colOff>
      <xdr:row>427</xdr:row>
      <xdr:rowOff>57150</xdr:rowOff>
    </xdr:from>
    <xdr:to>
      <xdr:col>8</xdr:col>
      <xdr:colOff>749300</xdr:colOff>
      <xdr:row>428</xdr:row>
      <xdr:rowOff>180975</xdr:rowOff>
    </xdr:to>
    <xdr:pic>
      <xdr:nvPicPr>
        <xdr:cNvPr id="4157466" name="Picture 1283" descr="LOGO">
          <a:extLst>
            <a:ext uri="{FF2B5EF4-FFF2-40B4-BE49-F238E27FC236}">
              <a16:creationId xmlns="" xmlns:a16="http://schemas.microsoft.com/office/drawing/2014/main" id="{00000000-0008-0000-0800-00001A7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26150" y="74523600"/>
          <a:ext cx="55880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-38100</xdr:colOff>
      <xdr:row>361</xdr:row>
      <xdr:rowOff>12700</xdr:rowOff>
    </xdr:from>
    <xdr:to>
      <xdr:col>6</xdr:col>
      <xdr:colOff>228600</xdr:colOff>
      <xdr:row>364</xdr:row>
      <xdr:rowOff>127000</xdr:rowOff>
    </xdr:to>
    <xdr:pic>
      <xdr:nvPicPr>
        <xdr:cNvPr id="4157467" name="Рисунок 50" descr="http://im0-tub-ru.yandex.net/i?id=212625975-36-72&amp;n=21">
          <a:extLst>
            <a:ext uri="{FF2B5EF4-FFF2-40B4-BE49-F238E27FC236}">
              <a16:creationId xmlns="" xmlns:a16="http://schemas.microsoft.com/office/drawing/2014/main" id="{00000000-0008-0000-0800-00001B7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3003" t="22556" r="3003" b="9415"/>
        <a:stretch>
          <a:fillRect/>
        </a:stretch>
      </xdr:blipFill>
      <xdr:spPr bwMode="auto">
        <a:xfrm>
          <a:off x="3232150" y="59270900"/>
          <a:ext cx="9779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749300</xdr:colOff>
      <xdr:row>371</xdr:row>
      <xdr:rowOff>69850</xdr:rowOff>
    </xdr:from>
    <xdr:to>
      <xdr:col>7</xdr:col>
      <xdr:colOff>6350</xdr:colOff>
      <xdr:row>374</xdr:row>
      <xdr:rowOff>69850</xdr:rowOff>
    </xdr:to>
    <xdr:pic>
      <xdr:nvPicPr>
        <xdr:cNvPr id="4157468" name="Рисунок 51" descr="http://www.metiznik.ru/file/382.jpg">
          <a:extLst>
            <a:ext uri="{FF2B5EF4-FFF2-40B4-BE49-F238E27FC236}">
              <a16:creationId xmlns="" xmlns:a16="http://schemas.microsoft.com/office/drawing/2014/main" id="{00000000-0008-0000-0800-00001C7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595" t="27921" r="10255" b="29243"/>
        <a:stretch>
          <a:fillRect/>
        </a:stretch>
      </xdr:blipFill>
      <xdr:spPr bwMode="auto">
        <a:xfrm>
          <a:off x="3270250" y="61702950"/>
          <a:ext cx="162560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171450</xdr:colOff>
      <xdr:row>383</xdr:row>
      <xdr:rowOff>19050</xdr:rowOff>
    </xdr:from>
    <xdr:to>
      <xdr:col>6</xdr:col>
      <xdr:colOff>476250</xdr:colOff>
      <xdr:row>386</xdr:row>
      <xdr:rowOff>133350</xdr:rowOff>
    </xdr:to>
    <xdr:pic>
      <xdr:nvPicPr>
        <xdr:cNvPr id="4157469" name="Рисунок 53" descr="http://im7-tub-ru.yandex.net/i?id=306637678-43-72&amp;n=21">
          <a:extLst>
            <a:ext uri="{FF2B5EF4-FFF2-40B4-BE49-F238E27FC236}">
              <a16:creationId xmlns="" xmlns:a16="http://schemas.microsoft.com/office/drawing/2014/main" id="{00000000-0008-0000-0800-00001D7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70250" y="64363600"/>
          <a:ext cx="118745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196850</xdr:colOff>
      <xdr:row>394</xdr:row>
      <xdr:rowOff>50800</xdr:rowOff>
    </xdr:from>
    <xdr:to>
      <xdr:col>6</xdr:col>
      <xdr:colOff>644525</xdr:colOff>
      <xdr:row>397</xdr:row>
      <xdr:rowOff>114300</xdr:rowOff>
    </xdr:to>
    <xdr:pic>
      <xdr:nvPicPr>
        <xdr:cNvPr id="4157470" name="Рисунок 54" descr="http://im5-tub-ru.yandex.net/i?id=114132096-53-72&amp;n=21">
          <a:extLst>
            <a:ext uri="{FF2B5EF4-FFF2-40B4-BE49-F238E27FC236}">
              <a16:creationId xmlns="" xmlns:a16="http://schemas.microsoft.com/office/drawing/2014/main" id="{00000000-0008-0000-0800-00001E7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681" t="25414" r="10980" b="19147"/>
        <a:stretch>
          <a:fillRect/>
        </a:stretch>
      </xdr:blipFill>
      <xdr:spPr bwMode="auto">
        <a:xfrm>
          <a:off x="3270250" y="66935350"/>
          <a:ext cx="1390650" cy="558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107950</xdr:colOff>
      <xdr:row>405</xdr:row>
      <xdr:rowOff>31750</xdr:rowOff>
    </xdr:from>
    <xdr:to>
      <xdr:col>6</xdr:col>
      <xdr:colOff>784225</xdr:colOff>
      <xdr:row>408</xdr:row>
      <xdr:rowOff>76200</xdr:rowOff>
    </xdr:to>
    <xdr:pic>
      <xdr:nvPicPr>
        <xdr:cNvPr id="4157471" name="Рисунок 55" descr="http://купи-крепеж.рф/published/publicdata/B33735KREPEZH/attachments/SC/products_pictures/dmasjfltsvf%20nriueo%20HR-730%20b.jpg">
          <a:extLst>
            <a:ext uri="{FF2B5EF4-FFF2-40B4-BE49-F238E27FC236}">
              <a16:creationId xmlns="" xmlns:a16="http://schemas.microsoft.com/office/drawing/2014/main" id="{00000000-0008-0000-0800-00001F7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114" t="14030" r="7312" b="30905"/>
        <a:stretch>
          <a:fillRect/>
        </a:stretch>
      </xdr:blipFill>
      <xdr:spPr bwMode="auto">
        <a:xfrm>
          <a:off x="3270250" y="69494400"/>
          <a:ext cx="1530350" cy="539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31750</xdr:colOff>
      <xdr:row>417</xdr:row>
      <xdr:rowOff>19050</xdr:rowOff>
    </xdr:from>
    <xdr:to>
      <xdr:col>7</xdr:col>
      <xdr:colOff>336550</xdr:colOff>
      <xdr:row>420</xdr:row>
      <xdr:rowOff>69850</xdr:rowOff>
    </xdr:to>
    <xdr:pic>
      <xdr:nvPicPr>
        <xdr:cNvPr id="4157472" name="Рисунок 56" descr="http://купи-крепеж.рф/published/publicdata/B33735KREPEZH/attachments/SC/products_pictures/ktxrdgkhkei%20mqexxl%20HR-710%20b_enl.jpg">
          <a:extLst>
            <a:ext uri="{FF2B5EF4-FFF2-40B4-BE49-F238E27FC236}">
              <a16:creationId xmlns="" xmlns:a16="http://schemas.microsoft.com/office/drawing/2014/main" id="{00000000-0008-0000-0800-0000207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99" t="27231" r="4250" b="27231"/>
        <a:stretch>
          <a:fillRect/>
        </a:stretch>
      </xdr:blipFill>
      <xdr:spPr bwMode="auto">
        <a:xfrm>
          <a:off x="3270250" y="72212200"/>
          <a:ext cx="1987550" cy="546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660400</xdr:colOff>
      <xdr:row>429</xdr:row>
      <xdr:rowOff>0</xdr:rowOff>
    </xdr:from>
    <xdr:to>
      <xdr:col>7</xdr:col>
      <xdr:colOff>314325</xdr:colOff>
      <xdr:row>432</xdr:row>
      <xdr:rowOff>57150</xdr:rowOff>
    </xdr:to>
    <xdr:pic>
      <xdr:nvPicPr>
        <xdr:cNvPr id="4157473" name="Рисунок 57" descr="http://im4-tub-ru.yandex.net/i?id=11052466-68-72&amp;n=21">
          <a:extLst>
            <a:ext uri="{FF2B5EF4-FFF2-40B4-BE49-F238E27FC236}">
              <a16:creationId xmlns="" xmlns:a16="http://schemas.microsoft.com/office/drawing/2014/main" id="{00000000-0008-0000-0800-0000217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88" t="30820" r="2292" b="31387"/>
        <a:stretch>
          <a:fillRect/>
        </a:stretch>
      </xdr:blipFill>
      <xdr:spPr bwMode="auto">
        <a:xfrm>
          <a:off x="3181350" y="74923650"/>
          <a:ext cx="20447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171450</xdr:colOff>
      <xdr:row>437</xdr:row>
      <xdr:rowOff>0</xdr:rowOff>
    </xdr:from>
    <xdr:to>
      <xdr:col>8</xdr:col>
      <xdr:colOff>730250</xdr:colOff>
      <xdr:row>439</xdr:row>
      <xdr:rowOff>130175</xdr:rowOff>
    </xdr:to>
    <xdr:pic>
      <xdr:nvPicPr>
        <xdr:cNvPr id="4157474" name="Picture 1283" descr="LOGO">
          <a:extLst>
            <a:ext uri="{FF2B5EF4-FFF2-40B4-BE49-F238E27FC236}">
              <a16:creationId xmlns="" xmlns:a16="http://schemas.microsoft.com/office/drawing/2014/main" id="{00000000-0008-0000-0800-0000227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07100" y="77247750"/>
          <a:ext cx="55880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171450</xdr:colOff>
      <xdr:row>437</xdr:row>
      <xdr:rowOff>0</xdr:rowOff>
    </xdr:from>
    <xdr:to>
      <xdr:col>8</xdr:col>
      <xdr:colOff>730250</xdr:colOff>
      <xdr:row>439</xdr:row>
      <xdr:rowOff>130175</xdr:rowOff>
    </xdr:to>
    <xdr:pic>
      <xdr:nvPicPr>
        <xdr:cNvPr id="4157476" name="Picture 1283" descr="LOGO">
          <a:extLst>
            <a:ext uri="{FF2B5EF4-FFF2-40B4-BE49-F238E27FC236}">
              <a16:creationId xmlns="" xmlns:a16="http://schemas.microsoft.com/office/drawing/2014/main" id="{00000000-0008-0000-0800-0000247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07100" y="79952850"/>
          <a:ext cx="55880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196850</xdr:colOff>
      <xdr:row>438</xdr:row>
      <xdr:rowOff>44450</xdr:rowOff>
    </xdr:from>
    <xdr:to>
      <xdr:col>8</xdr:col>
      <xdr:colOff>755650</xdr:colOff>
      <xdr:row>440</xdr:row>
      <xdr:rowOff>127000</xdr:rowOff>
    </xdr:to>
    <xdr:pic>
      <xdr:nvPicPr>
        <xdr:cNvPr id="4157478" name="Picture 1283" descr="LOGO">
          <a:extLst>
            <a:ext uri="{FF2B5EF4-FFF2-40B4-BE49-F238E27FC236}">
              <a16:creationId xmlns="" xmlns:a16="http://schemas.microsoft.com/office/drawing/2014/main" id="{00000000-0008-0000-0800-0000267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32500" y="82296000"/>
          <a:ext cx="558800" cy="539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196850</xdr:colOff>
      <xdr:row>440</xdr:row>
      <xdr:rowOff>50800</xdr:rowOff>
    </xdr:from>
    <xdr:to>
      <xdr:col>6</xdr:col>
      <xdr:colOff>644525</xdr:colOff>
      <xdr:row>443</xdr:row>
      <xdr:rowOff>88900</xdr:rowOff>
    </xdr:to>
    <xdr:pic>
      <xdr:nvPicPr>
        <xdr:cNvPr id="4157479" name="Picture 100">
          <a:extLst>
            <a:ext uri="{FF2B5EF4-FFF2-40B4-BE49-F238E27FC236}">
              <a16:creationId xmlns="" xmlns:a16="http://schemas.microsoft.com/office/drawing/2014/main" id="{00000000-0008-0000-0800-0000277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70250" y="82759550"/>
          <a:ext cx="139065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209550</xdr:colOff>
      <xdr:row>450</xdr:row>
      <xdr:rowOff>69850</xdr:rowOff>
    </xdr:from>
    <xdr:to>
      <xdr:col>8</xdr:col>
      <xdr:colOff>768350</xdr:colOff>
      <xdr:row>452</xdr:row>
      <xdr:rowOff>146050</xdr:rowOff>
    </xdr:to>
    <xdr:pic>
      <xdr:nvPicPr>
        <xdr:cNvPr id="4157480" name="Picture 1283" descr="LOGO">
          <a:extLst>
            <a:ext uri="{FF2B5EF4-FFF2-40B4-BE49-F238E27FC236}">
              <a16:creationId xmlns="" xmlns:a16="http://schemas.microsoft.com/office/drawing/2014/main" id="{00000000-0008-0000-0800-0000287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45200" y="84709000"/>
          <a:ext cx="55880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-12700</xdr:colOff>
      <xdr:row>452</xdr:row>
      <xdr:rowOff>19050</xdr:rowOff>
    </xdr:from>
    <xdr:to>
      <xdr:col>6</xdr:col>
      <xdr:colOff>352425</xdr:colOff>
      <xdr:row>455</xdr:row>
      <xdr:rowOff>101600</xdr:rowOff>
    </xdr:to>
    <xdr:pic>
      <xdr:nvPicPr>
        <xdr:cNvPr id="4157481" name="Picture 153">
          <a:extLst>
            <a:ext uri="{FF2B5EF4-FFF2-40B4-BE49-F238E27FC236}">
              <a16:creationId xmlns="" xmlns:a16="http://schemas.microsoft.com/office/drawing/2014/main" id="{00000000-0008-0000-0800-0000297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57550" y="85115400"/>
          <a:ext cx="1073150" cy="577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273050</xdr:colOff>
      <xdr:row>5</xdr:row>
      <xdr:rowOff>133350</xdr:rowOff>
    </xdr:from>
    <xdr:to>
      <xdr:col>6</xdr:col>
      <xdr:colOff>717550</xdr:colOff>
      <xdr:row>8</xdr:row>
      <xdr:rowOff>50800</xdr:rowOff>
    </xdr:to>
    <xdr:pic>
      <xdr:nvPicPr>
        <xdr:cNvPr id="4157482" name="Рисунок 50" descr="http://im0-tub-ru.yandex.net/i?id=64378285-55-72&amp;n=21">
          <a:extLst>
            <a:ext uri="{FF2B5EF4-FFF2-40B4-BE49-F238E27FC236}">
              <a16:creationId xmlns="" xmlns:a16="http://schemas.microsoft.com/office/drawing/2014/main" id="{00000000-0008-0000-0800-00002A7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58" t="32945" r="3142" b="36819"/>
        <a:stretch>
          <a:fillRect/>
        </a:stretch>
      </xdr:blipFill>
      <xdr:spPr bwMode="auto">
        <a:xfrm>
          <a:off x="2794000" y="1524000"/>
          <a:ext cx="1924050" cy="450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381000</xdr:colOff>
      <xdr:row>229</xdr:row>
      <xdr:rowOff>95250</xdr:rowOff>
    </xdr:from>
    <xdr:to>
      <xdr:col>7</xdr:col>
      <xdr:colOff>34925</xdr:colOff>
      <xdr:row>232</xdr:row>
      <xdr:rowOff>44450</xdr:rowOff>
    </xdr:to>
    <xdr:pic>
      <xdr:nvPicPr>
        <xdr:cNvPr id="4157483" name="Рисунок 49" descr="http://www.krepiz.ru/upload/iblock/dde/3.jpg">
          <a:extLst>
            <a:ext uri="{FF2B5EF4-FFF2-40B4-BE49-F238E27FC236}">
              <a16:creationId xmlns="" xmlns:a16="http://schemas.microsoft.com/office/drawing/2014/main" id="{00000000-0008-0000-0800-00002B7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2" t="37329" r="-2048" b="37190"/>
        <a:stretch>
          <a:fillRect/>
        </a:stretch>
      </xdr:blipFill>
      <xdr:spPr bwMode="auto">
        <a:xfrm>
          <a:off x="2901950" y="29254450"/>
          <a:ext cx="2044700" cy="444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228600</xdr:colOff>
      <xdr:row>173</xdr:row>
      <xdr:rowOff>95250</xdr:rowOff>
    </xdr:from>
    <xdr:to>
      <xdr:col>6</xdr:col>
      <xdr:colOff>781050</xdr:colOff>
      <xdr:row>176</xdr:row>
      <xdr:rowOff>38100</xdr:rowOff>
    </xdr:to>
    <xdr:pic>
      <xdr:nvPicPr>
        <xdr:cNvPr id="4157484" name="Рисунок 50" descr="http://www.krepiz.ru/upload/iblock/dde/3.jpg">
          <a:extLst>
            <a:ext uri="{FF2B5EF4-FFF2-40B4-BE49-F238E27FC236}">
              <a16:creationId xmlns="" xmlns:a16="http://schemas.microsoft.com/office/drawing/2014/main" id="{00000000-0008-0000-0800-00002C7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2" t="37329" r="-2048" b="37190"/>
        <a:stretch>
          <a:fillRect/>
        </a:stretch>
      </xdr:blipFill>
      <xdr:spPr bwMode="auto">
        <a:xfrm>
          <a:off x="2749550" y="21666200"/>
          <a:ext cx="203835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158750</xdr:colOff>
      <xdr:row>316</xdr:row>
      <xdr:rowOff>209550</xdr:rowOff>
    </xdr:from>
    <xdr:to>
      <xdr:col>8</xdr:col>
      <xdr:colOff>717550</xdr:colOff>
      <xdr:row>319</xdr:row>
      <xdr:rowOff>53975</xdr:rowOff>
    </xdr:to>
    <xdr:pic>
      <xdr:nvPicPr>
        <xdr:cNvPr id="4157487" name="Picture 1283" descr="LOGO">
          <a:extLst>
            <a:ext uri="{FF2B5EF4-FFF2-40B4-BE49-F238E27FC236}">
              <a16:creationId xmlns="" xmlns:a16="http://schemas.microsoft.com/office/drawing/2014/main" id="{00000000-0008-0000-0800-00002F7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94400" y="49796700"/>
          <a:ext cx="5588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828675</xdr:colOff>
      <xdr:row>316</xdr:row>
      <xdr:rowOff>9525</xdr:rowOff>
    </xdr:from>
    <xdr:to>
      <xdr:col>3</xdr:col>
      <xdr:colOff>272389</xdr:colOff>
      <xdr:row>320</xdr:row>
      <xdr:rowOff>123150</xdr:rowOff>
    </xdr:to>
    <xdr:pic>
      <xdr:nvPicPr>
        <xdr:cNvPr id="2" name="Рисунок 1">
          <a:extLst>
            <a:ext uri="{FF2B5EF4-FFF2-40B4-BE49-F238E27FC236}">
              <a16:creationId xmlns=""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1581150" y="49596675"/>
          <a:ext cx="1101064" cy="828000"/>
        </a:xfrm>
        <a:prstGeom prst="rect">
          <a:avLst/>
        </a:prstGeom>
      </xdr:spPr>
    </xdr:pic>
    <xdr:clientData/>
  </xdr:twoCellAnchor>
  <xdr:twoCellAnchor editAs="oneCell">
    <xdr:from>
      <xdr:col>1</xdr:col>
      <xdr:colOff>866775</xdr:colOff>
      <xdr:row>300</xdr:row>
      <xdr:rowOff>47625</xdr:rowOff>
    </xdr:from>
    <xdr:to>
      <xdr:col>3</xdr:col>
      <xdr:colOff>262617</xdr:colOff>
      <xdr:row>304</xdr:row>
      <xdr:rowOff>125250</xdr:rowOff>
    </xdr:to>
    <xdr:pic>
      <xdr:nvPicPr>
        <xdr:cNvPr id="3" name="Рисунок 2">
          <a:extLst>
            <a:ext uri="{FF2B5EF4-FFF2-40B4-BE49-F238E27FC236}">
              <a16:creationId xmlns="" xmlns:a16="http://schemas.microsoft.com/office/drawing/2014/main" id="{00000000-0008-0000-0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1619250" y="46786800"/>
          <a:ext cx="1053192" cy="792000"/>
        </a:xfrm>
        <a:prstGeom prst="rect">
          <a:avLst/>
        </a:prstGeom>
      </xdr:spPr>
    </xdr:pic>
    <xdr:clientData/>
  </xdr:twoCellAnchor>
  <xdr:twoCellAnchor editAs="oneCell">
    <xdr:from>
      <xdr:col>1</xdr:col>
      <xdr:colOff>762000</xdr:colOff>
      <xdr:row>330</xdr:row>
      <xdr:rowOff>104775</xdr:rowOff>
    </xdr:from>
    <xdr:to>
      <xdr:col>3</xdr:col>
      <xdr:colOff>347408</xdr:colOff>
      <xdr:row>333</xdr:row>
      <xdr:rowOff>402600</xdr:rowOff>
    </xdr:to>
    <xdr:pic>
      <xdr:nvPicPr>
        <xdr:cNvPr id="4" name="Рисунок 3">
          <a:extLst>
            <a:ext uri="{FF2B5EF4-FFF2-40B4-BE49-F238E27FC236}">
              <a16:creationId xmlns="" xmlns:a16="http://schemas.microsoft.com/office/drawing/2014/main" id="{00000000-0008-0000-0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1514475" y="53016150"/>
          <a:ext cx="1242758" cy="936000"/>
        </a:xfrm>
        <a:prstGeom prst="rect">
          <a:avLst/>
        </a:prstGeom>
      </xdr:spPr>
    </xdr:pic>
    <xdr:clientData/>
  </xdr:twoCellAnchor>
  <xdr:twoCellAnchor editAs="oneCell">
    <xdr:from>
      <xdr:col>0</xdr:col>
      <xdr:colOff>361950</xdr:colOff>
      <xdr:row>345</xdr:row>
      <xdr:rowOff>47625</xdr:rowOff>
    </xdr:from>
    <xdr:to>
      <xdr:col>1</xdr:col>
      <xdr:colOff>804435</xdr:colOff>
      <xdr:row>349</xdr:row>
      <xdr:rowOff>223725</xdr:rowOff>
    </xdr:to>
    <xdr:pic>
      <xdr:nvPicPr>
        <xdr:cNvPr id="5" name="Рисунок 4">
          <a:extLst>
            <a:ext uri="{FF2B5EF4-FFF2-40B4-BE49-F238E27FC236}">
              <a16:creationId xmlns="" xmlns:a16="http://schemas.microsoft.com/office/drawing/2014/main" id="{00000000-0008-0000-0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361950" y="75580875"/>
          <a:ext cx="1194960" cy="900000"/>
        </a:xfrm>
        <a:prstGeom prst="rect">
          <a:avLst/>
        </a:prstGeom>
      </xdr:spPr>
    </xdr:pic>
    <xdr:clientData/>
  </xdr:twoCellAnchor>
  <xdr:oneCellAnchor>
    <xdr:from>
      <xdr:col>8</xdr:col>
      <xdr:colOff>139700</xdr:colOff>
      <xdr:row>55</xdr:row>
      <xdr:rowOff>44450</xdr:rowOff>
    </xdr:from>
    <xdr:ext cx="558800" cy="539750"/>
    <xdr:pic>
      <xdr:nvPicPr>
        <xdr:cNvPr id="48" name="Picture 1283" descr="LOGO">
          <a:extLst>
            <a:ext uri="{FF2B5EF4-FFF2-40B4-BE49-F238E27FC236}">
              <a16:creationId xmlns="" xmlns:a16="http://schemas.microsoft.com/office/drawing/2014/main" id="{00000000-0008-0000-0800-00003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02300" y="987425"/>
          <a:ext cx="558800" cy="539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273050</xdr:colOff>
      <xdr:row>57</xdr:row>
      <xdr:rowOff>133350</xdr:rowOff>
    </xdr:from>
    <xdr:ext cx="1854200" cy="441325"/>
    <xdr:pic>
      <xdr:nvPicPr>
        <xdr:cNvPr id="49" name="Рисунок 50" descr="http://im0-tub-ru.yandex.net/i?id=64378285-55-72&amp;n=21">
          <a:extLst>
            <a:ext uri="{FF2B5EF4-FFF2-40B4-BE49-F238E27FC236}">
              <a16:creationId xmlns="" xmlns:a16="http://schemas.microsoft.com/office/drawing/2014/main" id="{00000000-0008-0000-0800-00003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58" t="32945" r="3142" b="36819"/>
        <a:stretch>
          <a:fillRect/>
        </a:stretch>
      </xdr:blipFill>
      <xdr:spPr bwMode="auto">
        <a:xfrm>
          <a:off x="2682875" y="1533525"/>
          <a:ext cx="1854200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8</xdr:col>
      <xdr:colOff>190500</xdr:colOff>
      <xdr:row>156</xdr:row>
      <xdr:rowOff>76200</xdr:rowOff>
    </xdr:from>
    <xdr:ext cx="558800" cy="533400"/>
    <xdr:pic>
      <xdr:nvPicPr>
        <xdr:cNvPr id="54" name="Picture 1283" descr="LOGO">
          <a:extLst>
            <a:ext uri="{FF2B5EF4-FFF2-40B4-BE49-F238E27FC236}">
              <a16:creationId xmlns="" xmlns:a16="http://schemas.microsoft.com/office/drawing/2014/main" id="{00000000-0008-0000-0800-00003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53175" y="50511075"/>
          <a:ext cx="55880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8</xdr:col>
      <xdr:colOff>228600</xdr:colOff>
      <xdr:row>156</xdr:row>
      <xdr:rowOff>38100</xdr:rowOff>
    </xdr:from>
    <xdr:ext cx="558800" cy="533400"/>
    <xdr:pic>
      <xdr:nvPicPr>
        <xdr:cNvPr id="56" name="Picture 1283" descr="LOGO">
          <a:extLst>
            <a:ext uri="{FF2B5EF4-FFF2-40B4-BE49-F238E27FC236}">
              <a16:creationId xmlns="" xmlns:a16="http://schemas.microsoft.com/office/drawing/2014/main" id="{00000000-0008-0000-0800-00003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91275" y="21536025"/>
          <a:ext cx="55880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628650</xdr:colOff>
      <xdr:row>158</xdr:row>
      <xdr:rowOff>57150</xdr:rowOff>
    </xdr:from>
    <xdr:ext cx="812800" cy="485775"/>
    <xdr:pic>
      <xdr:nvPicPr>
        <xdr:cNvPr id="57" name="Picture 95" descr="picuOCvkK">
          <a:extLst>
            <a:ext uri="{FF2B5EF4-FFF2-40B4-BE49-F238E27FC236}">
              <a16:creationId xmlns="" xmlns:a16="http://schemas.microsoft.com/office/drawing/2014/main" id="{00000000-0008-0000-0800-00003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38475" y="22012275"/>
          <a:ext cx="81280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8</xdr:col>
      <xdr:colOff>171450</xdr:colOff>
      <xdr:row>209</xdr:row>
      <xdr:rowOff>69850</xdr:rowOff>
    </xdr:from>
    <xdr:ext cx="558800" cy="533400"/>
    <xdr:pic>
      <xdr:nvPicPr>
        <xdr:cNvPr id="60" name="Picture 1283" descr="LOGO">
          <a:extLst>
            <a:ext uri="{FF2B5EF4-FFF2-40B4-BE49-F238E27FC236}">
              <a16:creationId xmlns="" xmlns:a16="http://schemas.microsoft.com/office/drawing/2014/main" id="{00000000-0008-0000-0800-00003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34125" y="33912175"/>
          <a:ext cx="55880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228600</xdr:colOff>
      <xdr:row>211</xdr:row>
      <xdr:rowOff>95250</xdr:rowOff>
    </xdr:from>
    <xdr:ext cx="1933575" cy="428625"/>
    <xdr:pic>
      <xdr:nvPicPr>
        <xdr:cNvPr id="61" name="Рисунок 50" descr="http://www.krepiz.ru/upload/iblock/dde/3.jpg">
          <a:extLst>
            <a:ext uri="{FF2B5EF4-FFF2-40B4-BE49-F238E27FC236}">
              <a16:creationId xmlns="" xmlns:a16="http://schemas.microsoft.com/office/drawing/2014/main" id="{00000000-0008-0000-0800-00003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2" t="37329" r="-2048" b="37190"/>
        <a:stretch>
          <a:fillRect/>
        </a:stretch>
      </xdr:blipFill>
      <xdr:spPr bwMode="auto">
        <a:xfrm>
          <a:off x="2638425" y="34394775"/>
          <a:ext cx="193357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8</xdr:col>
      <xdr:colOff>784225</xdr:colOff>
      <xdr:row>358</xdr:row>
      <xdr:rowOff>0</xdr:rowOff>
    </xdr:from>
    <xdr:ext cx="558800" cy="533400"/>
    <xdr:pic>
      <xdr:nvPicPr>
        <xdr:cNvPr id="62" name="Picture 1283" descr="LOGO">
          <a:extLst>
            <a:ext uri="{FF2B5EF4-FFF2-40B4-BE49-F238E27FC236}">
              <a16:creationId xmlns="" xmlns:a16="http://schemas.microsoft.com/office/drawing/2014/main" id="{00000000-0008-0000-0800-00003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6900" y="75590400"/>
          <a:ext cx="55880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8</xdr:col>
      <xdr:colOff>784225</xdr:colOff>
      <xdr:row>358</xdr:row>
      <xdr:rowOff>0</xdr:rowOff>
    </xdr:from>
    <xdr:ext cx="558800" cy="533400"/>
    <xdr:pic>
      <xdr:nvPicPr>
        <xdr:cNvPr id="64" name="Picture 1283" descr="LOGO">
          <a:extLst>
            <a:ext uri="{FF2B5EF4-FFF2-40B4-BE49-F238E27FC236}">
              <a16:creationId xmlns="" xmlns:a16="http://schemas.microsoft.com/office/drawing/2014/main" id="{00000000-0008-0000-0800-00004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6900" y="78562200"/>
          <a:ext cx="55880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384175</xdr:colOff>
      <xdr:row>5</xdr:row>
      <xdr:rowOff>88900</xdr:rowOff>
    </xdr:from>
    <xdr:to>
      <xdr:col>8</xdr:col>
      <xdr:colOff>796925</xdr:colOff>
      <xdr:row>8</xdr:row>
      <xdr:rowOff>101600</xdr:rowOff>
    </xdr:to>
    <xdr:pic>
      <xdr:nvPicPr>
        <xdr:cNvPr id="4158465" name="Picture 102" descr="picz75695">
          <a:extLst>
            <a:ext uri="{FF2B5EF4-FFF2-40B4-BE49-F238E27FC236}">
              <a16:creationId xmlns="" xmlns:a16="http://schemas.microsoft.com/office/drawing/2014/main" id="{00000000-0008-0000-0900-0000017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0100" y="1489075"/>
          <a:ext cx="4778375" cy="498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488950</xdr:colOff>
      <xdr:row>176</xdr:row>
      <xdr:rowOff>38100</xdr:rowOff>
    </xdr:from>
    <xdr:to>
      <xdr:col>6</xdr:col>
      <xdr:colOff>663575</xdr:colOff>
      <xdr:row>177</xdr:row>
      <xdr:rowOff>142875</xdr:rowOff>
    </xdr:to>
    <xdr:pic>
      <xdr:nvPicPr>
        <xdr:cNvPr id="4158466" name="Picture 40417">
          <a:extLst>
            <a:ext uri="{FF2B5EF4-FFF2-40B4-BE49-F238E27FC236}">
              <a16:creationId xmlns="" xmlns:a16="http://schemas.microsoft.com/office/drawing/2014/main" id="{00000000-0008-0000-0900-0000027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03550" y="7594600"/>
          <a:ext cx="2095500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596900</xdr:colOff>
      <xdr:row>216</xdr:row>
      <xdr:rowOff>31750</xdr:rowOff>
    </xdr:from>
    <xdr:to>
      <xdr:col>6</xdr:col>
      <xdr:colOff>733425</xdr:colOff>
      <xdr:row>219</xdr:row>
      <xdr:rowOff>79375</xdr:rowOff>
    </xdr:to>
    <xdr:pic>
      <xdr:nvPicPr>
        <xdr:cNvPr id="4158467" name="Picture 40416">
          <a:extLst>
            <a:ext uri="{FF2B5EF4-FFF2-40B4-BE49-F238E27FC236}">
              <a16:creationId xmlns="" xmlns:a16="http://schemas.microsoft.com/office/drawing/2014/main" id="{00000000-0008-0000-0900-0000037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11500" y="11531600"/>
          <a:ext cx="2057400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66678</xdr:colOff>
      <xdr:row>417</xdr:row>
      <xdr:rowOff>15875</xdr:rowOff>
    </xdr:from>
    <xdr:to>
      <xdr:col>5</xdr:col>
      <xdr:colOff>567496</xdr:colOff>
      <xdr:row>420</xdr:row>
      <xdr:rowOff>306125</xdr:rowOff>
    </xdr:to>
    <xdr:pic>
      <xdr:nvPicPr>
        <xdr:cNvPr id="4158468" name="Picture 107" descr="Neilon_kol">
          <a:extLst>
            <a:ext uri="{FF2B5EF4-FFF2-40B4-BE49-F238E27FC236}">
              <a16:creationId xmlns="" xmlns:a16="http://schemas.microsoft.com/office/drawing/2014/main" id="{00000000-0008-0000-0900-0000047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3" y="85388450"/>
          <a:ext cx="567496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695325</xdr:colOff>
      <xdr:row>525</xdr:row>
      <xdr:rowOff>12700</xdr:rowOff>
    </xdr:from>
    <xdr:to>
      <xdr:col>5</xdr:col>
      <xdr:colOff>727075</xdr:colOff>
      <xdr:row>528</xdr:row>
      <xdr:rowOff>117475</xdr:rowOff>
    </xdr:to>
    <xdr:pic>
      <xdr:nvPicPr>
        <xdr:cNvPr id="4158469" name="Picture 13749" descr="11">
          <a:extLst>
            <a:ext uri="{FF2B5EF4-FFF2-40B4-BE49-F238E27FC236}">
              <a16:creationId xmlns="" xmlns:a16="http://schemas.microsoft.com/office/drawing/2014/main" id="{00000000-0008-0000-0900-0000057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5625" y="53305075"/>
          <a:ext cx="93980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311150</xdr:colOff>
      <xdr:row>874</xdr:row>
      <xdr:rowOff>57150</xdr:rowOff>
    </xdr:from>
    <xdr:to>
      <xdr:col>5</xdr:col>
      <xdr:colOff>663575</xdr:colOff>
      <xdr:row>877</xdr:row>
      <xdr:rowOff>95250</xdr:rowOff>
    </xdr:to>
    <xdr:pic>
      <xdr:nvPicPr>
        <xdr:cNvPr id="4158470" name="Picture 7938" descr="Шайба пружинная (гровер) DIN 7980 A2/A4 (ГОСТ 6402-70)">
          <a:extLst>
            <a:ext uri="{FF2B5EF4-FFF2-40B4-BE49-F238E27FC236}">
              <a16:creationId xmlns="" xmlns:a16="http://schemas.microsoft.com/office/drawing/2014/main" id="{00000000-0008-0000-0900-0000067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2" t="12177" r="3831" b="6648"/>
        <a:stretch>
          <a:fillRect/>
        </a:stretch>
      </xdr:blipFill>
      <xdr:spPr bwMode="auto">
        <a:xfrm>
          <a:off x="3403600" y="87014050"/>
          <a:ext cx="685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133350</xdr:colOff>
      <xdr:row>437</xdr:row>
      <xdr:rowOff>15875</xdr:rowOff>
    </xdr:from>
    <xdr:to>
      <xdr:col>5</xdr:col>
      <xdr:colOff>733425</xdr:colOff>
      <xdr:row>440</xdr:row>
      <xdr:rowOff>155575</xdr:rowOff>
    </xdr:to>
    <xdr:pic>
      <xdr:nvPicPr>
        <xdr:cNvPr id="4158471" name="Picture 107" descr="Neilon_kol">
          <a:extLst>
            <a:ext uri="{FF2B5EF4-FFF2-40B4-BE49-F238E27FC236}">
              <a16:creationId xmlns="" xmlns:a16="http://schemas.microsoft.com/office/drawing/2014/main" id="{00000000-0008-0000-0900-0000077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86175" y="88884125"/>
          <a:ext cx="733425" cy="654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279400</xdr:colOff>
      <xdr:row>541</xdr:row>
      <xdr:rowOff>38100</xdr:rowOff>
    </xdr:from>
    <xdr:to>
      <xdr:col>5</xdr:col>
      <xdr:colOff>784225</xdr:colOff>
      <xdr:row>544</xdr:row>
      <xdr:rowOff>142875</xdr:rowOff>
    </xdr:to>
    <xdr:pic>
      <xdr:nvPicPr>
        <xdr:cNvPr id="4158472" name="Picture 13749" descr="11">
          <a:extLst>
            <a:ext uri="{FF2B5EF4-FFF2-40B4-BE49-F238E27FC236}">
              <a16:creationId xmlns="" xmlns:a16="http://schemas.microsoft.com/office/drawing/2014/main" id="{00000000-0008-0000-0900-0000087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3600" y="52133500"/>
          <a:ext cx="806450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311150</xdr:colOff>
      <xdr:row>892</xdr:row>
      <xdr:rowOff>107950</xdr:rowOff>
    </xdr:from>
    <xdr:to>
      <xdr:col>5</xdr:col>
      <xdr:colOff>663575</xdr:colOff>
      <xdr:row>895</xdr:row>
      <xdr:rowOff>142875</xdr:rowOff>
    </xdr:to>
    <xdr:pic>
      <xdr:nvPicPr>
        <xdr:cNvPr id="4158473" name="Picture 7938" descr="Шайба пружинная (гровер) DIN 7980 A2/A4 (ГОСТ 6402-70)">
          <a:extLst>
            <a:ext uri="{FF2B5EF4-FFF2-40B4-BE49-F238E27FC236}">
              <a16:creationId xmlns="" xmlns:a16="http://schemas.microsoft.com/office/drawing/2014/main" id="{00000000-0008-0000-0900-0000097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2" t="12177" r="3831" b="6648"/>
        <a:stretch>
          <a:fillRect/>
        </a:stretch>
      </xdr:blipFill>
      <xdr:spPr bwMode="auto">
        <a:xfrm>
          <a:off x="3403600" y="90785950"/>
          <a:ext cx="685800" cy="558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476250</xdr:colOff>
      <xdr:row>1809</xdr:row>
      <xdr:rowOff>31750</xdr:rowOff>
    </xdr:from>
    <xdr:to>
      <xdr:col>6</xdr:col>
      <xdr:colOff>593725</xdr:colOff>
      <xdr:row>1812</xdr:row>
      <xdr:rowOff>92075</xdr:rowOff>
    </xdr:to>
    <xdr:pic>
      <xdr:nvPicPr>
        <xdr:cNvPr id="4158474" name="Picture 31778">
          <a:extLst>
            <a:ext uri="{FF2B5EF4-FFF2-40B4-BE49-F238E27FC236}">
              <a16:creationId xmlns="" xmlns:a16="http://schemas.microsoft.com/office/drawing/2014/main" id="{00000000-0008-0000-0900-00000A7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76" t="37778" r="101" b="40276"/>
        <a:stretch>
          <a:fillRect/>
        </a:stretch>
      </xdr:blipFill>
      <xdr:spPr bwMode="auto">
        <a:xfrm>
          <a:off x="2241550" y="148761450"/>
          <a:ext cx="278765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596900</xdr:colOff>
      <xdr:row>1872</xdr:row>
      <xdr:rowOff>69850</xdr:rowOff>
    </xdr:from>
    <xdr:to>
      <xdr:col>6</xdr:col>
      <xdr:colOff>714375</xdr:colOff>
      <xdr:row>1875</xdr:row>
      <xdr:rowOff>136525</xdr:rowOff>
    </xdr:to>
    <xdr:pic>
      <xdr:nvPicPr>
        <xdr:cNvPr id="4158475" name="Picture 31778">
          <a:extLst>
            <a:ext uri="{FF2B5EF4-FFF2-40B4-BE49-F238E27FC236}">
              <a16:creationId xmlns="" xmlns:a16="http://schemas.microsoft.com/office/drawing/2014/main" id="{00000000-0008-0000-0900-00000B7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76" t="37778" r="101" b="40276"/>
        <a:stretch>
          <a:fillRect/>
        </a:stretch>
      </xdr:blipFill>
      <xdr:spPr bwMode="auto">
        <a:xfrm>
          <a:off x="2362200" y="160254950"/>
          <a:ext cx="2787650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628650</xdr:colOff>
      <xdr:row>2529</xdr:row>
      <xdr:rowOff>31750</xdr:rowOff>
    </xdr:from>
    <xdr:to>
      <xdr:col>6</xdr:col>
      <xdr:colOff>869950</xdr:colOff>
      <xdr:row>2532</xdr:row>
      <xdr:rowOff>101600</xdr:rowOff>
    </xdr:to>
    <xdr:pic>
      <xdr:nvPicPr>
        <xdr:cNvPr id="4158476" name="Рисунок 119">
          <a:extLst>
            <a:ext uri="{FF2B5EF4-FFF2-40B4-BE49-F238E27FC236}">
              <a16:creationId xmlns="" xmlns:a16="http://schemas.microsoft.com/office/drawing/2014/main" id="{00000000-0008-0000-0900-00000C7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28950" y="270979900"/>
          <a:ext cx="2327275" cy="555625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171450</xdr:colOff>
      <xdr:row>2593</xdr:row>
      <xdr:rowOff>95250</xdr:rowOff>
    </xdr:from>
    <xdr:to>
      <xdr:col>6</xdr:col>
      <xdr:colOff>561975</xdr:colOff>
      <xdr:row>2596</xdr:row>
      <xdr:rowOff>171450</xdr:rowOff>
    </xdr:to>
    <xdr:pic>
      <xdr:nvPicPr>
        <xdr:cNvPr id="4158477" name="Рисунок 119">
          <a:extLst>
            <a:ext uri="{FF2B5EF4-FFF2-40B4-BE49-F238E27FC236}">
              <a16:creationId xmlns="" xmlns:a16="http://schemas.microsoft.com/office/drawing/2014/main" id="{00000000-0008-0000-0900-00000D7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0" y="279349200"/>
          <a:ext cx="2476500" cy="561975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803275</xdr:colOff>
      <xdr:row>929</xdr:row>
      <xdr:rowOff>19050</xdr:rowOff>
    </xdr:from>
    <xdr:to>
      <xdr:col>6</xdr:col>
      <xdr:colOff>457200</xdr:colOff>
      <xdr:row>932</xdr:row>
      <xdr:rowOff>66675</xdr:rowOff>
    </xdr:to>
    <xdr:pic>
      <xdr:nvPicPr>
        <xdr:cNvPr id="4158478" name="Рисунок 42" descr="http://im4-tub-ru.yandex.net/i?id=368707852-21-72&amp;n=21">
          <a:extLst>
            <a:ext uri="{FF2B5EF4-FFF2-40B4-BE49-F238E27FC236}">
              <a16:creationId xmlns="" xmlns:a16="http://schemas.microsoft.com/office/drawing/2014/main" id="{00000000-0008-0000-0900-00000E7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29" t="12512" r="9454" b="21979"/>
        <a:stretch>
          <a:fillRect/>
        </a:stretch>
      </xdr:blipFill>
      <xdr:spPr bwMode="auto">
        <a:xfrm>
          <a:off x="3203575" y="160629600"/>
          <a:ext cx="150495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615950</xdr:colOff>
      <xdr:row>1334</xdr:row>
      <xdr:rowOff>57150</xdr:rowOff>
    </xdr:from>
    <xdr:to>
      <xdr:col>6</xdr:col>
      <xdr:colOff>225425</xdr:colOff>
      <xdr:row>1337</xdr:row>
      <xdr:rowOff>104775</xdr:rowOff>
    </xdr:to>
    <xdr:pic>
      <xdr:nvPicPr>
        <xdr:cNvPr id="4158479" name="Рисунок 43" descr="http://im4-tub-ru.yandex.net/i?id=368707852-21-72&amp;n=21">
          <a:extLst>
            <a:ext uri="{FF2B5EF4-FFF2-40B4-BE49-F238E27FC236}">
              <a16:creationId xmlns="" xmlns:a16="http://schemas.microsoft.com/office/drawing/2014/main" id="{00000000-0008-0000-0900-00000F7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29" t="12512" r="9454" b="21979"/>
        <a:stretch>
          <a:fillRect/>
        </a:stretch>
      </xdr:blipFill>
      <xdr:spPr bwMode="auto">
        <a:xfrm>
          <a:off x="3130550" y="110413800"/>
          <a:ext cx="15303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527050</xdr:colOff>
      <xdr:row>1011</xdr:row>
      <xdr:rowOff>107950</xdr:rowOff>
    </xdr:from>
    <xdr:to>
      <xdr:col>6</xdr:col>
      <xdr:colOff>171450</xdr:colOff>
      <xdr:row>1015</xdr:row>
      <xdr:rowOff>60325</xdr:rowOff>
    </xdr:to>
    <xdr:pic>
      <xdr:nvPicPr>
        <xdr:cNvPr id="4158480" name="Рисунок 44" descr="http://im4-tub-ru.yandex.net/i?id=368707852-21-72&amp;n=21">
          <a:extLst>
            <a:ext uri="{FF2B5EF4-FFF2-40B4-BE49-F238E27FC236}">
              <a16:creationId xmlns="" xmlns:a16="http://schemas.microsoft.com/office/drawing/2014/main" id="{00000000-0008-0000-0900-0000107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29" t="12512" r="9454" b="21979"/>
        <a:stretch>
          <a:fillRect/>
        </a:stretch>
      </xdr:blipFill>
      <xdr:spPr bwMode="auto">
        <a:xfrm>
          <a:off x="3041650" y="135299450"/>
          <a:ext cx="15367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288925</xdr:colOff>
      <xdr:row>262</xdr:row>
      <xdr:rowOff>180975</xdr:rowOff>
    </xdr:from>
    <xdr:to>
      <xdr:col>5</xdr:col>
      <xdr:colOff>595574</xdr:colOff>
      <xdr:row>266</xdr:row>
      <xdr:rowOff>131550</xdr:rowOff>
    </xdr:to>
    <xdr:pic>
      <xdr:nvPicPr>
        <xdr:cNvPr id="4158481" name="Рисунок 45" descr="http://im6-tub-ru.yandex.net/i?id=400331614-01-72&amp;n=21">
          <a:extLst>
            <a:ext uri="{FF2B5EF4-FFF2-40B4-BE49-F238E27FC236}">
              <a16:creationId xmlns="" xmlns:a16="http://schemas.microsoft.com/office/drawing/2014/main" id="{00000000-0008-0000-0900-0000117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41750" y="54073425"/>
          <a:ext cx="595574" cy="68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311150</xdr:colOff>
      <xdr:row>477</xdr:row>
      <xdr:rowOff>12700</xdr:rowOff>
    </xdr:from>
    <xdr:to>
      <xdr:col>5</xdr:col>
      <xdr:colOff>644525</xdr:colOff>
      <xdr:row>480</xdr:row>
      <xdr:rowOff>117475</xdr:rowOff>
    </xdr:to>
    <xdr:pic>
      <xdr:nvPicPr>
        <xdr:cNvPr id="4158482" name="Рисунок 51" descr="http://im6-tub-ru.yandex.net/i?id=217820896-58-72&amp;n=21">
          <a:extLst>
            <a:ext uri="{FF2B5EF4-FFF2-40B4-BE49-F238E27FC236}">
              <a16:creationId xmlns="" xmlns:a16="http://schemas.microsoft.com/office/drawing/2014/main" id="{00000000-0008-0000-0900-0000127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660" t="22298" r="20389" b="19749"/>
        <a:stretch>
          <a:fillRect/>
        </a:stretch>
      </xdr:blipFill>
      <xdr:spPr bwMode="auto">
        <a:xfrm>
          <a:off x="3403600" y="40671750"/>
          <a:ext cx="647700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573</xdr:row>
      <xdr:rowOff>50800</xdr:rowOff>
    </xdr:from>
    <xdr:to>
      <xdr:col>6</xdr:col>
      <xdr:colOff>142875</xdr:colOff>
      <xdr:row>576</xdr:row>
      <xdr:rowOff>66675</xdr:rowOff>
    </xdr:to>
    <xdr:pic>
      <xdr:nvPicPr>
        <xdr:cNvPr id="4158483" name="Рисунок 52" descr="http://im7-tub-ru.yandex.net/i?id=257828696-02-72&amp;n=21">
          <a:extLst>
            <a:ext uri="{FF2B5EF4-FFF2-40B4-BE49-F238E27FC236}">
              <a16:creationId xmlns="" xmlns:a16="http://schemas.microsoft.com/office/drawing/2014/main" id="{00000000-0008-0000-0900-0000137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468" t="16220" r="7240" b="15749"/>
        <a:stretch>
          <a:fillRect/>
        </a:stretch>
      </xdr:blipFill>
      <xdr:spPr bwMode="auto">
        <a:xfrm>
          <a:off x="3403600" y="56007000"/>
          <a:ext cx="1079500" cy="558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-311150</xdr:colOff>
      <xdr:row>358</xdr:row>
      <xdr:rowOff>38100</xdr:rowOff>
    </xdr:from>
    <xdr:to>
      <xdr:col>5</xdr:col>
      <xdr:colOff>641350</xdr:colOff>
      <xdr:row>359</xdr:row>
      <xdr:rowOff>152400</xdr:rowOff>
    </xdr:to>
    <xdr:pic>
      <xdr:nvPicPr>
        <xdr:cNvPr id="4158484" name="Рисунок 55" descr="http://im0-tub-ru.yandex.net/i?id=74860209-64-72&amp;n=21">
          <a:extLst>
            <a:ext uri="{FF2B5EF4-FFF2-40B4-BE49-F238E27FC236}">
              <a16:creationId xmlns="" xmlns:a16="http://schemas.microsoft.com/office/drawing/2014/main" id="{00000000-0008-0000-0900-0000147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2450" y="25177750"/>
          <a:ext cx="9588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279400</xdr:colOff>
      <xdr:row>631</xdr:row>
      <xdr:rowOff>57150</xdr:rowOff>
    </xdr:from>
    <xdr:to>
      <xdr:col>5</xdr:col>
      <xdr:colOff>727075</xdr:colOff>
      <xdr:row>634</xdr:row>
      <xdr:rowOff>190500</xdr:rowOff>
    </xdr:to>
    <xdr:pic>
      <xdr:nvPicPr>
        <xdr:cNvPr id="4158485" name="Рисунок 59" descr="http://im6-tub-ru.yandex.net/i?id=145935700-22-72&amp;n=21">
          <a:extLst>
            <a:ext uri="{FF2B5EF4-FFF2-40B4-BE49-F238E27FC236}">
              <a16:creationId xmlns="" xmlns:a16="http://schemas.microsoft.com/office/drawing/2014/main" id="{00000000-0008-0000-0900-0000157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977" r="12434"/>
        <a:stretch>
          <a:fillRect/>
        </a:stretch>
      </xdr:blipFill>
      <xdr:spPr bwMode="auto">
        <a:xfrm>
          <a:off x="3403600" y="65735200"/>
          <a:ext cx="749300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311150</xdr:colOff>
      <xdr:row>618</xdr:row>
      <xdr:rowOff>12700</xdr:rowOff>
    </xdr:from>
    <xdr:to>
      <xdr:col>5</xdr:col>
      <xdr:colOff>727075</xdr:colOff>
      <xdr:row>620</xdr:row>
      <xdr:rowOff>288925</xdr:rowOff>
    </xdr:to>
    <xdr:pic>
      <xdr:nvPicPr>
        <xdr:cNvPr id="4158486" name="Рисунок 60" descr="http://im6-tub-ru.yandex.net/i?id=145935700-22-72&amp;n=21">
          <a:extLst>
            <a:ext uri="{FF2B5EF4-FFF2-40B4-BE49-F238E27FC236}">
              <a16:creationId xmlns="" xmlns:a16="http://schemas.microsoft.com/office/drawing/2014/main" id="{00000000-0008-0000-0900-0000167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977" r="12434"/>
        <a:stretch>
          <a:fillRect/>
        </a:stretch>
      </xdr:blipFill>
      <xdr:spPr bwMode="auto">
        <a:xfrm>
          <a:off x="3403600" y="62731650"/>
          <a:ext cx="749300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69850</xdr:colOff>
      <xdr:row>695</xdr:row>
      <xdr:rowOff>0</xdr:rowOff>
    </xdr:from>
    <xdr:to>
      <xdr:col>5</xdr:col>
      <xdr:colOff>784225</xdr:colOff>
      <xdr:row>698</xdr:row>
      <xdr:rowOff>111125</xdr:rowOff>
    </xdr:to>
    <xdr:pic>
      <xdr:nvPicPr>
        <xdr:cNvPr id="4158487" name="Рисунок 61" descr="http://im2-tub-ru.yandex.net/i?id=103663329-64-72&amp;n=21">
          <a:extLst>
            <a:ext uri="{FF2B5EF4-FFF2-40B4-BE49-F238E27FC236}">
              <a16:creationId xmlns="" xmlns:a16="http://schemas.microsoft.com/office/drawing/2014/main" id="{00000000-0008-0000-0900-0000177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229" t="16049" r="6622" b="15921"/>
        <a:stretch>
          <a:fillRect/>
        </a:stretch>
      </xdr:blipFill>
      <xdr:spPr bwMode="auto">
        <a:xfrm>
          <a:off x="3403600" y="68630800"/>
          <a:ext cx="806450" cy="635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209550</xdr:colOff>
      <xdr:row>810</xdr:row>
      <xdr:rowOff>50800</xdr:rowOff>
    </xdr:from>
    <xdr:to>
      <xdr:col>5</xdr:col>
      <xdr:colOff>765175</xdr:colOff>
      <xdr:row>813</xdr:row>
      <xdr:rowOff>149225</xdr:rowOff>
    </xdr:to>
    <xdr:pic>
      <xdr:nvPicPr>
        <xdr:cNvPr id="4158488" name="Рисунок 64" descr="http://stroitel73.ru/stroitelstvo/uploads/images/u_2/9021_1.jpg">
          <a:extLst>
            <a:ext uri="{FF2B5EF4-FFF2-40B4-BE49-F238E27FC236}">
              <a16:creationId xmlns="" xmlns:a16="http://schemas.microsoft.com/office/drawing/2014/main" id="{00000000-0008-0000-0900-0000187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328" r="-159" b="9413"/>
        <a:stretch>
          <a:fillRect/>
        </a:stretch>
      </xdr:blipFill>
      <xdr:spPr bwMode="auto">
        <a:xfrm>
          <a:off x="3403600" y="82213450"/>
          <a:ext cx="787400" cy="622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273050</xdr:colOff>
      <xdr:row>784</xdr:row>
      <xdr:rowOff>69850</xdr:rowOff>
    </xdr:from>
    <xdr:to>
      <xdr:col>5</xdr:col>
      <xdr:colOff>771525</xdr:colOff>
      <xdr:row>787</xdr:row>
      <xdr:rowOff>168275</xdr:rowOff>
    </xdr:to>
    <xdr:pic>
      <xdr:nvPicPr>
        <xdr:cNvPr id="4158489" name="Рисунок 65" descr="http://stroitel73.ru/stroitelstvo/uploads/images/u_2/9021_1.jpg">
          <a:extLst>
            <a:ext uri="{FF2B5EF4-FFF2-40B4-BE49-F238E27FC236}">
              <a16:creationId xmlns="" xmlns:a16="http://schemas.microsoft.com/office/drawing/2014/main" id="{00000000-0008-0000-0900-0000197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328" r="-159" b="9413"/>
        <a:stretch>
          <a:fillRect/>
        </a:stretch>
      </xdr:blipFill>
      <xdr:spPr bwMode="auto">
        <a:xfrm>
          <a:off x="3825875" y="155613100"/>
          <a:ext cx="771525" cy="612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107950</xdr:colOff>
      <xdr:row>764</xdr:row>
      <xdr:rowOff>47625</xdr:rowOff>
    </xdr:from>
    <xdr:to>
      <xdr:col>5</xdr:col>
      <xdr:colOff>771525</xdr:colOff>
      <xdr:row>767</xdr:row>
      <xdr:rowOff>158750</xdr:rowOff>
    </xdr:to>
    <xdr:pic>
      <xdr:nvPicPr>
        <xdr:cNvPr id="4158490" name="Рисунок 67" descr="http://im2-tub-ru.yandex.net/i?id=103663329-64-72&amp;n=21">
          <a:extLst>
            <a:ext uri="{FF2B5EF4-FFF2-40B4-BE49-F238E27FC236}">
              <a16:creationId xmlns="" xmlns:a16="http://schemas.microsoft.com/office/drawing/2014/main" id="{00000000-0008-0000-0900-00001A7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229" t="16049" r="6622" b="15921"/>
        <a:stretch>
          <a:fillRect/>
        </a:stretch>
      </xdr:blipFill>
      <xdr:spPr bwMode="auto">
        <a:xfrm>
          <a:off x="3613150" y="141255750"/>
          <a:ext cx="765175" cy="625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266700</xdr:colOff>
      <xdr:row>375</xdr:row>
      <xdr:rowOff>88900</xdr:rowOff>
    </xdr:from>
    <xdr:to>
      <xdr:col>5</xdr:col>
      <xdr:colOff>606425</xdr:colOff>
      <xdr:row>377</xdr:row>
      <xdr:rowOff>104775</xdr:rowOff>
    </xdr:to>
    <xdr:pic>
      <xdr:nvPicPr>
        <xdr:cNvPr id="4158491" name="Рисунок 68" descr="http://im0-tub-ru.yandex.net/i?id=74860209-64-72&amp;n=21">
          <a:extLst>
            <a:ext uri="{FF2B5EF4-FFF2-40B4-BE49-F238E27FC236}">
              <a16:creationId xmlns="" xmlns:a16="http://schemas.microsoft.com/office/drawing/2014/main" id="{00000000-0008-0000-0900-00001B7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3600" y="28733750"/>
          <a:ext cx="628650" cy="577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698500</xdr:colOff>
      <xdr:row>588</xdr:row>
      <xdr:rowOff>88900</xdr:rowOff>
    </xdr:from>
    <xdr:to>
      <xdr:col>5</xdr:col>
      <xdr:colOff>800100</xdr:colOff>
      <xdr:row>591</xdr:row>
      <xdr:rowOff>104775</xdr:rowOff>
    </xdr:to>
    <xdr:pic>
      <xdr:nvPicPr>
        <xdr:cNvPr id="4158492" name="Рисунок 69" descr="http://im7-tub-ru.yandex.net/i?id=257828696-02-72&amp;n=21">
          <a:extLst>
            <a:ext uri="{FF2B5EF4-FFF2-40B4-BE49-F238E27FC236}">
              <a16:creationId xmlns="" xmlns:a16="http://schemas.microsoft.com/office/drawing/2014/main" id="{00000000-0008-0000-0900-00001C7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468" t="16220" r="7240" b="15749"/>
        <a:stretch>
          <a:fillRect/>
        </a:stretch>
      </xdr:blipFill>
      <xdr:spPr bwMode="auto">
        <a:xfrm>
          <a:off x="3213100" y="59467750"/>
          <a:ext cx="1079500" cy="558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660400</xdr:colOff>
      <xdr:row>1982</xdr:row>
      <xdr:rowOff>0</xdr:rowOff>
    </xdr:from>
    <xdr:to>
      <xdr:col>6</xdr:col>
      <xdr:colOff>171450</xdr:colOff>
      <xdr:row>1985</xdr:row>
      <xdr:rowOff>85725</xdr:rowOff>
    </xdr:to>
    <xdr:pic>
      <xdr:nvPicPr>
        <xdr:cNvPr id="4158493" name="Рисунок 71" descr="http://im1-tub-ru.yandex.net/i?id=85241893-00-72&amp;n=21">
          <a:extLst>
            <a:ext uri="{FF2B5EF4-FFF2-40B4-BE49-F238E27FC236}">
              <a16:creationId xmlns="" xmlns:a16="http://schemas.microsoft.com/office/drawing/2014/main" id="{00000000-0008-0000-0900-00001D7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5000" y="169868850"/>
          <a:ext cx="140335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571500</xdr:colOff>
      <xdr:row>2079</xdr:row>
      <xdr:rowOff>69850</xdr:rowOff>
    </xdr:from>
    <xdr:to>
      <xdr:col>6</xdr:col>
      <xdr:colOff>82550</xdr:colOff>
      <xdr:row>2082</xdr:row>
      <xdr:rowOff>155575</xdr:rowOff>
    </xdr:to>
    <xdr:pic>
      <xdr:nvPicPr>
        <xdr:cNvPr id="4158494" name="Рисунок 72" descr="http://im1-tub-ru.yandex.net/i?id=85241893-00-72&amp;n=21">
          <a:extLst>
            <a:ext uri="{FF2B5EF4-FFF2-40B4-BE49-F238E27FC236}">
              <a16:creationId xmlns="" xmlns:a16="http://schemas.microsoft.com/office/drawing/2014/main" id="{00000000-0008-0000-0900-00001E7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6100" y="186162950"/>
          <a:ext cx="140335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679450</xdr:colOff>
      <xdr:row>2273</xdr:row>
      <xdr:rowOff>57150</xdr:rowOff>
    </xdr:from>
    <xdr:to>
      <xdr:col>6</xdr:col>
      <xdr:colOff>301625</xdr:colOff>
      <xdr:row>2276</xdr:row>
      <xdr:rowOff>66675</xdr:rowOff>
    </xdr:to>
    <xdr:pic>
      <xdr:nvPicPr>
        <xdr:cNvPr id="4158495" name="Рисунок 73" descr="http://im5-tub-ru.yandex.net/i?id=102275469-33-72&amp;n=21">
          <a:extLst>
            <a:ext uri="{FF2B5EF4-FFF2-40B4-BE49-F238E27FC236}">
              <a16:creationId xmlns="" xmlns:a16="http://schemas.microsoft.com/office/drawing/2014/main" id="{00000000-0008-0000-0900-00001F7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2" t="35806" r="7721" b="33960"/>
        <a:stretch>
          <a:fillRect/>
        </a:stretch>
      </xdr:blipFill>
      <xdr:spPr bwMode="auto">
        <a:xfrm>
          <a:off x="3194050" y="201383900"/>
          <a:ext cx="1543050" cy="527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679450</xdr:colOff>
      <xdr:row>2716</xdr:row>
      <xdr:rowOff>215900</xdr:rowOff>
    </xdr:from>
    <xdr:to>
      <xdr:col>5</xdr:col>
      <xdr:colOff>781050</xdr:colOff>
      <xdr:row>2720</xdr:row>
      <xdr:rowOff>130175</xdr:rowOff>
    </xdr:to>
    <xdr:pic>
      <xdr:nvPicPr>
        <xdr:cNvPr id="4158496" name="Рисунок 75" descr="http://www.salemarket.ru/listings/dd/717/products/bmd_pr5mULtk.jpg">
          <a:extLst>
            <a:ext uri="{FF2B5EF4-FFF2-40B4-BE49-F238E27FC236}">
              <a16:creationId xmlns="" xmlns:a16="http://schemas.microsoft.com/office/drawing/2014/main" id="{00000000-0008-0000-0900-0000207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756" t="22903" r="15195" b="18829"/>
        <a:stretch>
          <a:fillRect/>
        </a:stretch>
      </xdr:blipFill>
      <xdr:spPr bwMode="auto">
        <a:xfrm>
          <a:off x="3194050" y="248583450"/>
          <a:ext cx="1079500" cy="635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419100</xdr:colOff>
      <xdr:row>2359</xdr:row>
      <xdr:rowOff>127000</xdr:rowOff>
    </xdr:from>
    <xdr:to>
      <xdr:col>6</xdr:col>
      <xdr:colOff>76200</xdr:colOff>
      <xdr:row>2362</xdr:row>
      <xdr:rowOff>130175</xdr:rowOff>
    </xdr:to>
    <xdr:pic>
      <xdr:nvPicPr>
        <xdr:cNvPr id="4158497" name="Рисунок 74" descr="http://im5-tub-ru.yandex.net/i?id=102275469-33-72&amp;n=21">
          <a:extLst>
            <a:ext uri="{FF2B5EF4-FFF2-40B4-BE49-F238E27FC236}">
              <a16:creationId xmlns="" xmlns:a16="http://schemas.microsoft.com/office/drawing/2014/main" id="{00000000-0008-0000-0900-0000217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2" t="35806" r="7721" b="33960"/>
        <a:stretch>
          <a:fillRect/>
        </a:stretch>
      </xdr:blipFill>
      <xdr:spPr bwMode="auto">
        <a:xfrm>
          <a:off x="2933700" y="217214450"/>
          <a:ext cx="1549400" cy="520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615950</xdr:colOff>
      <xdr:row>2745</xdr:row>
      <xdr:rowOff>57150</xdr:rowOff>
    </xdr:from>
    <xdr:to>
      <xdr:col>5</xdr:col>
      <xdr:colOff>717550</xdr:colOff>
      <xdr:row>2748</xdr:row>
      <xdr:rowOff>196850</xdr:rowOff>
    </xdr:to>
    <xdr:pic>
      <xdr:nvPicPr>
        <xdr:cNvPr id="4158498" name="Рисунок 76" descr="http://www.salemarket.ru/listings/dd/717/products/bmd_pr5mULtk.jpg">
          <a:extLst>
            <a:ext uri="{FF2B5EF4-FFF2-40B4-BE49-F238E27FC236}">
              <a16:creationId xmlns="" xmlns:a16="http://schemas.microsoft.com/office/drawing/2014/main" id="{00000000-0008-0000-0900-0000227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756" t="22903" r="15195" b="18829"/>
        <a:stretch>
          <a:fillRect/>
        </a:stretch>
      </xdr:blipFill>
      <xdr:spPr bwMode="auto">
        <a:xfrm>
          <a:off x="3130550" y="254012700"/>
          <a:ext cx="1079500" cy="635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777875</xdr:colOff>
      <xdr:row>288</xdr:row>
      <xdr:rowOff>60325</xdr:rowOff>
    </xdr:from>
    <xdr:to>
      <xdr:col>5</xdr:col>
      <xdr:colOff>584200</xdr:colOff>
      <xdr:row>291</xdr:row>
      <xdr:rowOff>44450</xdr:rowOff>
    </xdr:to>
    <xdr:pic>
      <xdr:nvPicPr>
        <xdr:cNvPr id="4158499" name="Рисунок 45" descr="http://im6-tub-ru.yandex.net/i?id=400331614-01-72&amp;n=21">
          <a:extLst>
            <a:ext uri="{FF2B5EF4-FFF2-40B4-BE49-F238E27FC236}">
              <a16:creationId xmlns="" xmlns:a16="http://schemas.microsoft.com/office/drawing/2014/main" id="{00000000-0008-0000-0900-0000237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8175" y="26187400"/>
          <a:ext cx="714375" cy="831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781050</xdr:colOff>
      <xdr:row>493</xdr:row>
      <xdr:rowOff>12700</xdr:rowOff>
    </xdr:from>
    <xdr:to>
      <xdr:col>5</xdr:col>
      <xdr:colOff>454025</xdr:colOff>
      <xdr:row>496</xdr:row>
      <xdr:rowOff>117475</xdr:rowOff>
    </xdr:to>
    <xdr:pic>
      <xdr:nvPicPr>
        <xdr:cNvPr id="4158500" name="Рисунок 51" descr="http://im6-tub-ru.yandex.net/i?id=217820896-58-72&amp;n=21">
          <a:extLst>
            <a:ext uri="{FF2B5EF4-FFF2-40B4-BE49-F238E27FC236}">
              <a16:creationId xmlns="" xmlns:a16="http://schemas.microsoft.com/office/drawing/2014/main" id="{00000000-0008-0000-0900-0000247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660" t="22298" r="20389" b="19749"/>
        <a:stretch>
          <a:fillRect/>
        </a:stretch>
      </xdr:blipFill>
      <xdr:spPr bwMode="auto">
        <a:xfrm>
          <a:off x="3295650" y="44532550"/>
          <a:ext cx="647700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431800</xdr:colOff>
      <xdr:row>312</xdr:row>
      <xdr:rowOff>57150</xdr:rowOff>
    </xdr:from>
    <xdr:ext cx="727075" cy="835025"/>
    <xdr:pic>
      <xdr:nvPicPr>
        <xdr:cNvPr id="38" name="Рисунок 45" descr="http://im6-tub-ru.yandex.net/i?id=400331614-01-72&amp;n=21">
          <a:extLst>
            <a:ext uri="{FF2B5EF4-FFF2-40B4-BE49-F238E27FC236}">
              <a16:creationId xmlns="" xmlns:a16="http://schemas.microsoft.com/office/drawing/2014/main" id="{00000000-0008-0000-09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1800" y="63646050"/>
          <a:ext cx="727075" cy="835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69850</xdr:colOff>
      <xdr:row>743</xdr:row>
      <xdr:rowOff>0</xdr:rowOff>
    </xdr:from>
    <xdr:ext cx="777875" cy="625475"/>
    <xdr:pic>
      <xdr:nvPicPr>
        <xdr:cNvPr id="39" name="Рисунок 61" descr="http://im2-tub-ru.yandex.net/i?id=103663329-64-72&amp;n=21">
          <a:extLst>
            <a:ext uri="{FF2B5EF4-FFF2-40B4-BE49-F238E27FC236}">
              <a16:creationId xmlns="" xmlns:a16="http://schemas.microsoft.com/office/drawing/2014/main" id="{00000000-0008-0000-0900-00002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229" t="16049" r="6622" b="15921"/>
        <a:stretch>
          <a:fillRect/>
        </a:stretch>
      </xdr:blipFill>
      <xdr:spPr bwMode="auto">
        <a:xfrm>
          <a:off x="3317875" y="75085575"/>
          <a:ext cx="777875" cy="625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311150</xdr:colOff>
      <xdr:row>832</xdr:row>
      <xdr:rowOff>12700</xdr:rowOff>
    </xdr:from>
    <xdr:ext cx="765175" cy="612775"/>
    <xdr:pic>
      <xdr:nvPicPr>
        <xdr:cNvPr id="40" name="Рисунок 65" descr="http://stroitel73.ru/stroitelstvo/uploads/images/u_2/9021_1.jpg">
          <a:extLst>
            <a:ext uri="{FF2B5EF4-FFF2-40B4-BE49-F238E27FC236}">
              <a16:creationId xmlns="" xmlns:a16="http://schemas.microsoft.com/office/drawing/2014/main" id="{00000000-0008-0000-0900-00002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328" r="-159" b="9413"/>
        <a:stretch>
          <a:fillRect/>
        </a:stretch>
      </xdr:blipFill>
      <xdr:spPr bwMode="auto">
        <a:xfrm>
          <a:off x="3559175" y="88928575"/>
          <a:ext cx="765175" cy="612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546100</xdr:colOff>
      <xdr:row>1082</xdr:row>
      <xdr:rowOff>85725</xdr:rowOff>
    </xdr:from>
    <xdr:ext cx="1504950" cy="561975"/>
    <xdr:pic>
      <xdr:nvPicPr>
        <xdr:cNvPr id="41" name="Рисунок 42" descr="http://im4-tub-ru.yandex.net/i?id=368707852-21-72&amp;n=21">
          <a:extLst>
            <a:ext uri="{FF2B5EF4-FFF2-40B4-BE49-F238E27FC236}">
              <a16:creationId xmlns="" xmlns:a16="http://schemas.microsoft.com/office/drawing/2014/main" id="{00000000-0008-0000-0900-00002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29" t="12512" r="9454" b="21979"/>
        <a:stretch>
          <a:fillRect/>
        </a:stretch>
      </xdr:blipFill>
      <xdr:spPr bwMode="auto">
        <a:xfrm>
          <a:off x="3203575" y="220198950"/>
          <a:ext cx="150495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336550</xdr:colOff>
      <xdr:row>118</xdr:row>
      <xdr:rowOff>69850</xdr:rowOff>
    </xdr:from>
    <xdr:ext cx="3216275" cy="511175"/>
    <xdr:pic>
      <xdr:nvPicPr>
        <xdr:cNvPr id="42" name="Picture 31779">
          <a:extLst>
            <a:ext uri="{FF2B5EF4-FFF2-40B4-BE49-F238E27FC236}">
              <a16:creationId xmlns="" xmlns:a16="http://schemas.microsoft.com/office/drawing/2014/main" id="{00000000-0008-0000-0900-00002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2" t="35422" r="4218" b="46999"/>
        <a:stretch>
          <a:fillRect/>
        </a:stretch>
      </xdr:blipFill>
      <xdr:spPr bwMode="auto">
        <a:xfrm>
          <a:off x="2736850" y="5689600"/>
          <a:ext cx="3216275" cy="511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250825</xdr:colOff>
      <xdr:row>45</xdr:row>
      <xdr:rowOff>69850</xdr:rowOff>
    </xdr:from>
    <xdr:ext cx="4778375" cy="498475"/>
    <xdr:pic>
      <xdr:nvPicPr>
        <xdr:cNvPr id="43" name="Picture 102" descr="picz75695">
          <a:extLst>
            <a:ext uri="{FF2B5EF4-FFF2-40B4-BE49-F238E27FC236}">
              <a16:creationId xmlns="" xmlns:a16="http://schemas.microsoft.com/office/drawing/2014/main" id="{00000000-0008-0000-0900-00002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36750" y="8261350"/>
          <a:ext cx="4778375" cy="498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336550</xdr:colOff>
      <xdr:row>147</xdr:row>
      <xdr:rowOff>69850</xdr:rowOff>
    </xdr:from>
    <xdr:ext cx="3216275" cy="511175"/>
    <xdr:pic>
      <xdr:nvPicPr>
        <xdr:cNvPr id="44" name="Picture 31779">
          <a:extLst>
            <a:ext uri="{FF2B5EF4-FFF2-40B4-BE49-F238E27FC236}">
              <a16:creationId xmlns="" xmlns:a16="http://schemas.microsoft.com/office/drawing/2014/main" id="{00000000-0008-0000-0900-00002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2" t="35422" r="4218" b="46999"/>
        <a:stretch>
          <a:fillRect/>
        </a:stretch>
      </xdr:blipFill>
      <xdr:spPr bwMode="auto">
        <a:xfrm>
          <a:off x="2022475" y="14824075"/>
          <a:ext cx="3216275" cy="511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488950</xdr:colOff>
      <xdr:row>196</xdr:row>
      <xdr:rowOff>38100</xdr:rowOff>
    </xdr:from>
    <xdr:ext cx="1978025" cy="581025"/>
    <xdr:pic>
      <xdr:nvPicPr>
        <xdr:cNvPr id="45" name="Picture 40417">
          <a:extLst>
            <a:ext uri="{FF2B5EF4-FFF2-40B4-BE49-F238E27FC236}">
              <a16:creationId xmlns="" xmlns:a16="http://schemas.microsoft.com/office/drawing/2014/main" id="{00000000-0008-0000-0900-00002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89250" y="25803225"/>
          <a:ext cx="197802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596900</xdr:colOff>
      <xdr:row>241</xdr:row>
      <xdr:rowOff>31750</xdr:rowOff>
    </xdr:from>
    <xdr:ext cx="1939925" cy="581025"/>
    <xdr:pic>
      <xdr:nvPicPr>
        <xdr:cNvPr id="46" name="Picture 40416">
          <a:extLst>
            <a:ext uri="{FF2B5EF4-FFF2-40B4-BE49-F238E27FC236}">
              <a16:creationId xmlns="" xmlns:a16="http://schemas.microsoft.com/office/drawing/2014/main" id="{00000000-0008-0000-0900-00002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97200" y="33874075"/>
          <a:ext cx="193992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488950</xdr:colOff>
      <xdr:row>335</xdr:row>
      <xdr:rowOff>152400</xdr:rowOff>
    </xdr:from>
    <xdr:ext cx="727075" cy="835025"/>
    <xdr:pic>
      <xdr:nvPicPr>
        <xdr:cNvPr id="47" name="Рисунок 45" descr="http://im6-tub-ru.yandex.net/i?id=400331614-01-72&amp;n=21">
          <a:extLst>
            <a:ext uri="{FF2B5EF4-FFF2-40B4-BE49-F238E27FC236}">
              <a16:creationId xmlns="" xmlns:a16="http://schemas.microsoft.com/office/drawing/2014/main" id="{00000000-0008-0000-0900-00002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2050" y="66789300"/>
          <a:ext cx="727075" cy="835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266700</xdr:colOff>
      <xdr:row>390</xdr:row>
      <xdr:rowOff>88900</xdr:rowOff>
    </xdr:from>
    <xdr:ext cx="628650" cy="568325"/>
    <xdr:pic>
      <xdr:nvPicPr>
        <xdr:cNvPr id="48" name="Рисунок 68" descr="http://im0-tub-ru.yandex.net/i?id=74860209-64-72&amp;n=21">
          <a:extLst>
            <a:ext uri="{FF2B5EF4-FFF2-40B4-BE49-F238E27FC236}">
              <a16:creationId xmlns="" xmlns:a16="http://schemas.microsoft.com/office/drawing/2014/main" id="{00000000-0008-0000-0900-00003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14725" y="63763525"/>
          <a:ext cx="628650" cy="568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152400</xdr:colOff>
      <xdr:row>457</xdr:row>
      <xdr:rowOff>53975</xdr:rowOff>
    </xdr:from>
    <xdr:ext cx="727075" cy="654050"/>
    <xdr:pic>
      <xdr:nvPicPr>
        <xdr:cNvPr id="49" name="Picture 107" descr="Neilon_kol">
          <a:extLst>
            <a:ext uri="{FF2B5EF4-FFF2-40B4-BE49-F238E27FC236}">
              <a16:creationId xmlns="" xmlns:a16="http://schemas.microsoft.com/office/drawing/2014/main" id="{00000000-0008-0000-0900-00003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57600" y="88141175"/>
          <a:ext cx="727075" cy="654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781050</xdr:colOff>
      <xdr:row>509</xdr:row>
      <xdr:rowOff>12700</xdr:rowOff>
    </xdr:from>
    <xdr:ext cx="606425" cy="619125"/>
    <xdr:pic>
      <xdr:nvPicPr>
        <xdr:cNvPr id="50" name="Рисунок 51" descr="http://im6-tub-ru.yandex.net/i?id=217820896-58-72&amp;n=21">
          <a:extLst>
            <a:ext uri="{FF2B5EF4-FFF2-40B4-BE49-F238E27FC236}">
              <a16:creationId xmlns="" xmlns:a16="http://schemas.microsoft.com/office/drawing/2014/main" id="{00000000-0008-0000-0900-00003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660" t="22298" r="20389" b="19749"/>
        <a:stretch>
          <a:fillRect/>
        </a:stretch>
      </xdr:blipFill>
      <xdr:spPr bwMode="auto">
        <a:xfrm>
          <a:off x="3181350" y="85566250"/>
          <a:ext cx="606425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279400</xdr:colOff>
      <xdr:row>557</xdr:row>
      <xdr:rowOff>38100</xdr:rowOff>
    </xdr:from>
    <xdr:ext cx="777875" cy="619125"/>
    <xdr:pic>
      <xdr:nvPicPr>
        <xdr:cNvPr id="51" name="Picture 13749" descr="11">
          <a:extLst>
            <a:ext uri="{FF2B5EF4-FFF2-40B4-BE49-F238E27FC236}">
              <a16:creationId xmlns="" xmlns:a16="http://schemas.microsoft.com/office/drawing/2014/main" id="{00000000-0008-0000-0900-00003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27425" y="94792800"/>
          <a:ext cx="777875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698500</xdr:colOff>
      <xdr:row>603</xdr:row>
      <xdr:rowOff>88900</xdr:rowOff>
    </xdr:from>
    <xdr:ext cx="1009650" cy="549275"/>
    <xdr:pic>
      <xdr:nvPicPr>
        <xdr:cNvPr id="52" name="Рисунок 69" descr="http://im7-tub-ru.yandex.net/i?id=257828696-02-72&amp;n=21">
          <a:extLst>
            <a:ext uri="{FF2B5EF4-FFF2-40B4-BE49-F238E27FC236}">
              <a16:creationId xmlns="" xmlns:a16="http://schemas.microsoft.com/office/drawing/2014/main" id="{00000000-0008-0000-0900-00003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468" t="16220" r="7240" b="15749"/>
        <a:stretch>
          <a:fillRect/>
        </a:stretch>
      </xdr:blipFill>
      <xdr:spPr bwMode="auto">
        <a:xfrm>
          <a:off x="3098800" y="104320975"/>
          <a:ext cx="1009650" cy="549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279400</xdr:colOff>
      <xdr:row>644</xdr:row>
      <xdr:rowOff>57150</xdr:rowOff>
    </xdr:from>
    <xdr:ext cx="720725" cy="619125"/>
    <xdr:pic>
      <xdr:nvPicPr>
        <xdr:cNvPr id="53" name="Рисунок 59" descr="http://im6-tub-ru.yandex.net/i?id=145935700-22-72&amp;n=21">
          <a:extLst>
            <a:ext uri="{FF2B5EF4-FFF2-40B4-BE49-F238E27FC236}">
              <a16:creationId xmlns="" xmlns:a16="http://schemas.microsoft.com/office/drawing/2014/main" id="{00000000-0008-0000-0900-00003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977" r="12434"/>
        <a:stretch>
          <a:fillRect/>
        </a:stretch>
      </xdr:blipFill>
      <xdr:spPr bwMode="auto">
        <a:xfrm>
          <a:off x="3527425" y="113728500"/>
          <a:ext cx="720725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596900</xdr:colOff>
      <xdr:row>1922</xdr:row>
      <xdr:rowOff>69850</xdr:rowOff>
    </xdr:from>
    <xdr:ext cx="2635250" cy="581025"/>
    <xdr:pic>
      <xdr:nvPicPr>
        <xdr:cNvPr id="57" name="Picture 31778">
          <a:extLst>
            <a:ext uri="{FF2B5EF4-FFF2-40B4-BE49-F238E27FC236}">
              <a16:creationId xmlns="" xmlns:a16="http://schemas.microsoft.com/office/drawing/2014/main" id="{00000000-0008-0000-0900-00003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76" t="37778" r="101" b="40276"/>
        <a:stretch>
          <a:fillRect/>
        </a:stretch>
      </xdr:blipFill>
      <xdr:spPr bwMode="auto">
        <a:xfrm>
          <a:off x="2282825" y="265750675"/>
          <a:ext cx="263525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571500</xdr:colOff>
      <xdr:row>2176</xdr:row>
      <xdr:rowOff>69850</xdr:rowOff>
    </xdr:from>
    <xdr:ext cx="1333500" cy="600075"/>
    <xdr:pic>
      <xdr:nvPicPr>
        <xdr:cNvPr id="58" name="Рисунок 72" descr="http://im1-tub-ru.yandex.net/i?id=85241893-00-72&amp;n=21">
          <a:extLst>
            <a:ext uri="{FF2B5EF4-FFF2-40B4-BE49-F238E27FC236}">
              <a16:creationId xmlns="" xmlns:a16="http://schemas.microsoft.com/office/drawing/2014/main" id="{00000000-0008-0000-0900-00003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1800" y="298964350"/>
          <a:ext cx="1333500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419100</xdr:colOff>
      <xdr:row>2444</xdr:row>
      <xdr:rowOff>127000</xdr:rowOff>
    </xdr:from>
    <xdr:ext cx="1479550" cy="517525"/>
    <xdr:pic>
      <xdr:nvPicPr>
        <xdr:cNvPr id="59" name="Рисунок 74" descr="http://im5-tub-ru.yandex.net/i?id=102275469-33-72&amp;n=21">
          <a:extLst>
            <a:ext uri="{FF2B5EF4-FFF2-40B4-BE49-F238E27FC236}">
              <a16:creationId xmlns="" xmlns:a16="http://schemas.microsoft.com/office/drawing/2014/main" id="{00000000-0008-0000-0900-00003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2" t="35806" r="7721" b="33960"/>
        <a:stretch>
          <a:fillRect/>
        </a:stretch>
      </xdr:blipFill>
      <xdr:spPr bwMode="auto">
        <a:xfrm>
          <a:off x="2819400" y="343998550"/>
          <a:ext cx="1479550" cy="517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3</xdr:col>
      <xdr:colOff>171450</xdr:colOff>
      <xdr:row>2657</xdr:row>
      <xdr:rowOff>95250</xdr:rowOff>
    </xdr:from>
    <xdr:to>
      <xdr:col>6</xdr:col>
      <xdr:colOff>561975</xdr:colOff>
      <xdr:row>2660</xdr:row>
      <xdr:rowOff>171450</xdr:rowOff>
    </xdr:to>
    <xdr:pic>
      <xdr:nvPicPr>
        <xdr:cNvPr id="60" name="Рисунок 119">
          <a:extLst>
            <a:ext uri="{FF2B5EF4-FFF2-40B4-BE49-F238E27FC236}">
              <a16:creationId xmlns="" xmlns:a16="http://schemas.microsoft.com/office/drawing/2014/main" id="{00000000-0008-0000-0900-00003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0" y="380847600"/>
          <a:ext cx="2562225" cy="561975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2</xdr:col>
      <xdr:colOff>384175</xdr:colOff>
      <xdr:row>81</xdr:row>
      <xdr:rowOff>88900</xdr:rowOff>
    </xdr:from>
    <xdr:ext cx="4778375" cy="498475"/>
    <xdr:pic>
      <xdr:nvPicPr>
        <xdr:cNvPr id="62" name="Picture 102" descr="picz75695">
          <a:extLst>
            <a:ext uri="{FF2B5EF4-FFF2-40B4-BE49-F238E27FC236}">
              <a16:creationId xmlns="" xmlns:a16="http://schemas.microsoft.com/office/drawing/2014/main" id="{00000000-0008-0000-0900-00003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0100" y="1489075"/>
          <a:ext cx="4778375" cy="498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615950</xdr:colOff>
      <xdr:row>1504</xdr:row>
      <xdr:rowOff>57150</xdr:rowOff>
    </xdr:from>
    <xdr:ext cx="1460500" cy="561975"/>
    <xdr:pic>
      <xdr:nvPicPr>
        <xdr:cNvPr id="63" name="Рисунок 43" descr="http://im4-tub-ru.yandex.net/i?id=368707852-21-72&amp;n=21">
          <a:extLst>
            <a:ext uri="{FF2B5EF4-FFF2-40B4-BE49-F238E27FC236}">
              <a16:creationId xmlns="" xmlns:a16="http://schemas.microsoft.com/office/drawing/2014/main" id="{00000000-0008-0000-0900-00003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29" t="12512" r="9454" b="21979"/>
        <a:stretch>
          <a:fillRect/>
        </a:stretch>
      </xdr:blipFill>
      <xdr:spPr bwMode="auto">
        <a:xfrm>
          <a:off x="3016250" y="239096550"/>
          <a:ext cx="146050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5</xdr:col>
      <xdr:colOff>292574</xdr:colOff>
      <xdr:row>1660</xdr:row>
      <xdr:rowOff>166135</xdr:rowOff>
    </xdr:from>
    <xdr:to>
      <xdr:col>6</xdr:col>
      <xdr:colOff>314174</xdr:colOff>
      <xdr:row>1665</xdr:row>
      <xdr:rowOff>95125</xdr:rowOff>
    </xdr:to>
    <xdr:pic>
      <xdr:nvPicPr>
        <xdr:cNvPr id="65" name="Рисунок 64">
          <a:extLst>
            <a:ext uri="{FF2B5EF4-FFF2-40B4-BE49-F238E27FC236}">
              <a16:creationId xmlns="" xmlns:a16="http://schemas.microsoft.com/office/drawing/2014/main" id="{00000000-0008-0000-09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 rot="10800000">
          <a:off x="4426424" y="322158760"/>
          <a:ext cx="936000" cy="786240"/>
        </a:xfrm>
        <a:prstGeom prst="rect">
          <a:avLst/>
        </a:prstGeom>
      </xdr:spPr>
    </xdr:pic>
    <xdr:clientData/>
  </xdr:twoCellAnchor>
  <xdr:twoCellAnchor editAs="oneCell">
    <xdr:from>
      <xdr:col>3</xdr:col>
      <xdr:colOff>685800</xdr:colOff>
      <xdr:row>686</xdr:row>
      <xdr:rowOff>9525</xdr:rowOff>
    </xdr:from>
    <xdr:to>
      <xdr:col>5</xdr:col>
      <xdr:colOff>687326</xdr:colOff>
      <xdr:row>688</xdr:row>
      <xdr:rowOff>274425</xdr:rowOff>
    </xdr:to>
    <xdr:pic>
      <xdr:nvPicPr>
        <xdr:cNvPr id="2" name="Рисунок 1">
          <a:extLst>
            <a:ext uri="{FF2B5EF4-FFF2-40B4-BE49-F238E27FC236}">
              <a16:creationId xmlns=""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3343275" y="130825875"/>
          <a:ext cx="909576" cy="6840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657</xdr:row>
      <xdr:rowOff>0</xdr:rowOff>
    </xdr:from>
    <xdr:to>
      <xdr:col>5</xdr:col>
      <xdr:colOff>690350</xdr:colOff>
      <xdr:row>660</xdr:row>
      <xdr:rowOff>198225</xdr:rowOff>
    </xdr:to>
    <xdr:pic>
      <xdr:nvPicPr>
        <xdr:cNvPr id="4" name="Рисунок 3">
          <a:extLst>
            <a:ext uri="{FF2B5EF4-FFF2-40B4-BE49-F238E27FC236}">
              <a16:creationId xmlns=""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3505200" y="128606550"/>
          <a:ext cx="684000" cy="684000"/>
        </a:xfrm>
        <a:prstGeom prst="rect">
          <a:avLst/>
        </a:prstGeom>
      </xdr:spPr>
    </xdr:pic>
    <xdr:clientData/>
  </xdr:twoCellAnchor>
  <xdr:oneCellAnchor>
    <xdr:from>
      <xdr:col>4</xdr:col>
      <xdr:colOff>311150</xdr:colOff>
      <xdr:row>853</xdr:row>
      <xdr:rowOff>12700</xdr:rowOff>
    </xdr:from>
    <xdr:ext cx="765175" cy="612775"/>
    <xdr:pic>
      <xdr:nvPicPr>
        <xdr:cNvPr id="68" name="Рисунок 65" descr="http://stroitel73.ru/stroitelstvo/uploads/images/u_2/9021_1.jpg">
          <a:extLst>
            <a:ext uri="{FF2B5EF4-FFF2-40B4-BE49-F238E27FC236}">
              <a16:creationId xmlns="" xmlns:a16="http://schemas.microsoft.com/office/drawing/2014/main" id="{00000000-0008-0000-0900-00004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328" r="-159" b="9413"/>
        <a:stretch>
          <a:fillRect/>
        </a:stretch>
      </xdr:blipFill>
      <xdr:spPr bwMode="auto">
        <a:xfrm>
          <a:off x="3816350" y="173491525"/>
          <a:ext cx="765175" cy="612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498475</xdr:colOff>
      <xdr:row>1208</xdr:row>
      <xdr:rowOff>57150</xdr:rowOff>
    </xdr:from>
    <xdr:ext cx="1504950" cy="561975"/>
    <xdr:pic>
      <xdr:nvPicPr>
        <xdr:cNvPr id="69" name="Рисунок 42" descr="http://im4-tub-ru.yandex.net/i?id=368707852-21-72&amp;n=21">
          <a:extLst>
            <a:ext uri="{FF2B5EF4-FFF2-40B4-BE49-F238E27FC236}">
              <a16:creationId xmlns="" xmlns:a16="http://schemas.microsoft.com/office/drawing/2014/main" id="{00000000-0008-0000-0900-00004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29" t="12512" r="9454" b="21979"/>
        <a:stretch>
          <a:fillRect/>
        </a:stretch>
      </xdr:blipFill>
      <xdr:spPr bwMode="auto">
        <a:xfrm>
          <a:off x="3146425" y="224999550"/>
          <a:ext cx="150495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5</xdr:col>
      <xdr:colOff>190500</xdr:colOff>
      <xdr:row>721</xdr:row>
      <xdr:rowOff>28575</xdr:rowOff>
    </xdr:from>
    <xdr:to>
      <xdr:col>6</xdr:col>
      <xdr:colOff>53975</xdr:colOff>
      <xdr:row>724</xdr:row>
      <xdr:rowOff>139700</xdr:rowOff>
    </xdr:to>
    <xdr:pic>
      <xdr:nvPicPr>
        <xdr:cNvPr id="66" name="Рисунок 61" descr="http://im2-tub-ru.yandex.net/i?id=103663329-64-72&amp;n=21">
          <a:extLst>
            <a:ext uri="{FF2B5EF4-FFF2-40B4-BE49-F238E27FC236}">
              <a16:creationId xmlns="" xmlns:a16="http://schemas.microsoft.com/office/drawing/2014/main" id="{00000000-0008-0000-0900-00004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229" t="16049" r="6622" b="15921"/>
        <a:stretch>
          <a:fillRect/>
        </a:stretch>
      </xdr:blipFill>
      <xdr:spPr bwMode="auto">
        <a:xfrm>
          <a:off x="3695700" y="141103350"/>
          <a:ext cx="777875" cy="625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615950</xdr:colOff>
      <xdr:row>2745</xdr:row>
      <xdr:rowOff>57150</xdr:rowOff>
    </xdr:from>
    <xdr:to>
      <xdr:col>5</xdr:col>
      <xdr:colOff>717550</xdr:colOff>
      <xdr:row>2748</xdr:row>
      <xdr:rowOff>196850</xdr:rowOff>
    </xdr:to>
    <xdr:pic>
      <xdr:nvPicPr>
        <xdr:cNvPr id="67" name="Рисунок 76" descr="http://www.salemarket.ru/listings/dd/717/products/bmd_pr5mULtk.jpg">
          <a:extLst>
            <a:ext uri="{FF2B5EF4-FFF2-40B4-BE49-F238E27FC236}">
              <a16:creationId xmlns="" xmlns:a16="http://schemas.microsoft.com/office/drawing/2014/main" id="{00000000-0008-0000-0900-00004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756" t="22903" r="15195" b="18829"/>
        <a:stretch>
          <a:fillRect/>
        </a:stretch>
      </xdr:blipFill>
      <xdr:spPr bwMode="auto">
        <a:xfrm>
          <a:off x="3273425" y="487270425"/>
          <a:ext cx="1009650" cy="625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3</xdr:col>
      <xdr:colOff>615950</xdr:colOff>
      <xdr:row>2772</xdr:row>
      <xdr:rowOff>57150</xdr:rowOff>
    </xdr:from>
    <xdr:ext cx="1009650" cy="625475"/>
    <xdr:pic>
      <xdr:nvPicPr>
        <xdr:cNvPr id="70" name="Рисунок 76" descr="http://www.salemarket.ru/listings/dd/717/products/bmd_pr5mULtk.jpg">
          <a:extLst>
            <a:ext uri="{FF2B5EF4-FFF2-40B4-BE49-F238E27FC236}">
              <a16:creationId xmlns="" xmlns:a16="http://schemas.microsoft.com/office/drawing/2014/main" id="{00000000-0008-0000-0900-00004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756" t="22903" r="15195" b="18829"/>
        <a:stretch>
          <a:fillRect/>
        </a:stretch>
      </xdr:blipFill>
      <xdr:spPr bwMode="auto">
        <a:xfrm>
          <a:off x="3273425" y="516369300"/>
          <a:ext cx="1009650" cy="625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0</xdr:colOff>
      <xdr:row>668</xdr:row>
      <xdr:rowOff>0</xdr:rowOff>
    </xdr:from>
    <xdr:ext cx="684000" cy="684000"/>
    <xdr:pic>
      <xdr:nvPicPr>
        <xdr:cNvPr id="72" name="Рисунок 71">
          <a:extLst>
            <a:ext uri="{FF2B5EF4-FFF2-40B4-BE49-F238E27FC236}">
              <a16:creationId xmlns="" xmlns:a16="http://schemas.microsoft.com/office/drawing/2014/main" id="{00000000-0008-0000-09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3505200" y="140217525"/>
          <a:ext cx="684000" cy="684000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677</xdr:row>
      <xdr:rowOff>0</xdr:rowOff>
    </xdr:from>
    <xdr:ext cx="684000" cy="684000"/>
    <xdr:pic>
      <xdr:nvPicPr>
        <xdr:cNvPr id="73" name="Рисунок 72">
          <a:extLst>
            <a:ext uri="{FF2B5EF4-FFF2-40B4-BE49-F238E27FC236}">
              <a16:creationId xmlns="" xmlns:a16="http://schemas.microsoft.com/office/drawing/2014/main" id="{00000000-0008-0000-09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3505200" y="142455900"/>
          <a:ext cx="684000" cy="684000"/>
        </a:xfrm>
        <a:prstGeom prst="rect">
          <a:avLst/>
        </a:prstGeom>
      </xdr:spPr>
    </xdr:pic>
    <xdr:clientData/>
  </xdr:oneCellAnchor>
  <xdr:twoCellAnchor editAs="oneCell">
    <xdr:from>
      <xdr:col>2</xdr:col>
      <xdr:colOff>571500</xdr:colOff>
      <xdr:row>2800</xdr:row>
      <xdr:rowOff>19050</xdr:rowOff>
    </xdr:from>
    <xdr:to>
      <xdr:col>5</xdr:col>
      <xdr:colOff>133201</xdr:colOff>
      <xdr:row>2803</xdr:row>
      <xdr:rowOff>219075</xdr:rowOff>
    </xdr:to>
    <xdr:pic>
      <xdr:nvPicPr>
        <xdr:cNvPr id="3" name="Рисунок 2">
          <a:extLst>
            <a:ext uri="{FF2B5EF4-FFF2-40B4-BE49-F238E27FC236}">
              <a16:creationId xmlns="" xmlns:a16="http://schemas.microsoft.com/office/drawing/2014/main" id="{00000000-0008-0000-0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2514600" y="510787650"/>
          <a:ext cx="1190476" cy="685800"/>
        </a:xfrm>
        <a:prstGeom prst="rect">
          <a:avLst/>
        </a:prstGeom>
      </xdr:spPr>
    </xdr:pic>
    <xdr:clientData/>
  </xdr:twoCellAnchor>
  <xdr:oneCellAnchor>
    <xdr:from>
      <xdr:col>4</xdr:col>
      <xdr:colOff>311150</xdr:colOff>
      <xdr:row>910</xdr:row>
      <xdr:rowOff>57150</xdr:rowOff>
    </xdr:from>
    <xdr:ext cx="663575" cy="552450"/>
    <xdr:pic>
      <xdr:nvPicPr>
        <xdr:cNvPr id="71" name="Picture 7938" descr="Шайба пружинная (гровер) DIN 7980 A2/A4 (ГОСТ 6402-70)">
          <a:extLst>
            <a:ext uri="{FF2B5EF4-FFF2-40B4-BE49-F238E27FC236}">
              <a16:creationId xmlns="" xmlns:a16="http://schemas.microsoft.com/office/drawing/2014/main" id="{00000000-0008-0000-0900-00004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2" t="12177" r="3831" b="6648"/>
        <a:stretch>
          <a:fillRect/>
        </a:stretch>
      </xdr:blipFill>
      <xdr:spPr bwMode="auto">
        <a:xfrm>
          <a:off x="3571875" y="185051700"/>
          <a:ext cx="66357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3</xdr:col>
      <xdr:colOff>800100</xdr:colOff>
      <xdr:row>405</xdr:row>
      <xdr:rowOff>28575</xdr:rowOff>
    </xdr:from>
    <xdr:to>
      <xdr:col>5</xdr:col>
      <xdr:colOff>759225</xdr:colOff>
      <xdr:row>408</xdr:row>
      <xdr:rowOff>92475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3448050" y="82534125"/>
          <a:ext cx="864000" cy="8640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704850</xdr:colOff>
      <xdr:row>157</xdr:row>
      <xdr:rowOff>57150</xdr:rowOff>
    </xdr:from>
    <xdr:to>
      <xdr:col>6</xdr:col>
      <xdr:colOff>727075</xdr:colOff>
      <xdr:row>160</xdr:row>
      <xdr:rowOff>114300</xdr:rowOff>
    </xdr:to>
    <xdr:pic>
      <xdr:nvPicPr>
        <xdr:cNvPr id="4159489" name="Рисунок 73" descr="http://im5-tub-ru.yandex.net/i?id=102275469-33-72&amp;n=21">
          <a:extLst>
            <a:ext uri="{FF2B5EF4-FFF2-40B4-BE49-F238E27FC236}">
              <a16:creationId xmlns="" xmlns:a16="http://schemas.microsoft.com/office/drawing/2014/main" id="{00000000-0008-0000-0A00-00000178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2" t="35806" r="7721" b="33960"/>
        <a:stretch>
          <a:fillRect/>
        </a:stretch>
      </xdr:blipFill>
      <xdr:spPr bwMode="auto">
        <a:xfrm>
          <a:off x="2565400" y="13284200"/>
          <a:ext cx="15494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619125</xdr:colOff>
      <xdr:row>4</xdr:row>
      <xdr:rowOff>3175</xdr:rowOff>
    </xdr:from>
    <xdr:to>
      <xdr:col>6</xdr:col>
      <xdr:colOff>222250</xdr:colOff>
      <xdr:row>8</xdr:row>
      <xdr:rowOff>130175</xdr:rowOff>
    </xdr:to>
    <xdr:pic>
      <xdr:nvPicPr>
        <xdr:cNvPr id="4159490" name="Рисунок 6" descr="http://g03.a.alicdn.com/kf/HTB12PtxKpXXXXX_XXXXq6xXFXXX2/W3901-Free-shipping-100-pcs-M3-Screw-hex-M3x6-Diameter-3mm-Length-6mm-Stainless-Steel-DIY.jpg">
          <a:extLst>
            <a:ext uri="{FF2B5EF4-FFF2-40B4-BE49-F238E27FC236}">
              <a16:creationId xmlns="" xmlns:a16="http://schemas.microsoft.com/office/drawing/2014/main" id="{00000000-0008-0000-0A00-00000278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727075"/>
          <a:ext cx="1022350" cy="841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298450</xdr:colOff>
      <xdr:row>316</xdr:row>
      <xdr:rowOff>12700</xdr:rowOff>
    </xdr:from>
    <xdr:to>
      <xdr:col>6</xdr:col>
      <xdr:colOff>368300</xdr:colOff>
      <xdr:row>320</xdr:row>
      <xdr:rowOff>139700</xdr:rowOff>
    </xdr:to>
    <xdr:pic>
      <xdr:nvPicPr>
        <xdr:cNvPr id="4159492" name="Рисунок 7" descr="https://st43.stblizko.ru/images/product/327/674/820_original.jpg">
          <a:extLst>
            <a:ext uri="{FF2B5EF4-FFF2-40B4-BE49-F238E27FC236}">
              <a16:creationId xmlns="" xmlns:a16="http://schemas.microsoft.com/office/drawing/2014/main" id="{00000000-0008-0000-0A00-00000478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76550" y="24231600"/>
          <a:ext cx="850900" cy="850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107950</xdr:colOff>
      <xdr:row>546</xdr:row>
      <xdr:rowOff>12700</xdr:rowOff>
    </xdr:from>
    <xdr:to>
      <xdr:col>6</xdr:col>
      <xdr:colOff>92075</xdr:colOff>
      <xdr:row>550</xdr:row>
      <xdr:rowOff>152400</xdr:rowOff>
    </xdr:to>
    <xdr:pic>
      <xdr:nvPicPr>
        <xdr:cNvPr id="4159493" name="Рисунок 12" descr="https://instrumentstore.ru/image/cache/catalog/import_img/900091242_196422-800x800.jpg">
          <a:extLst>
            <a:ext uri="{FF2B5EF4-FFF2-40B4-BE49-F238E27FC236}">
              <a16:creationId xmlns="" xmlns:a16="http://schemas.microsoft.com/office/drawing/2014/main" id="{00000000-0008-0000-0A00-00000578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8100" y="44386500"/>
          <a:ext cx="863600" cy="863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611</xdr:row>
      <xdr:rowOff>0</xdr:rowOff>
    </xdr:from>
    <xdr:to>
      <xdr:col>6</xdr:col>
      <xdr:colOff>390525</xdr:colOff>
      <xdr:row>615</xdr:row>
      <xdr:rowOff>114300</xdr:rowOff>
    </xdr:to>
    <xdr:pic>
      <xdr:nvPicPr>
        <xdr:cNvPr id="4159494" name="Рисунок 1">
          <a:extLst>
            <a:ext uri="{FF2B5EF4-FFF2-40B4-BE49-F238E27FC236}">
              <a16:creationId xmlns="" xmlns:a16="http://schemas.microsoft.com/office/drawing/2014/main" id="{00000000-0008-0000-0A00-000006783F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8100" y="49853850"/>
          <a:ext cx="1162050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377825</xdr:colOff>
      <xdr:row>711</xdr:row>
      <xdr:rowOff>219075</xdr:rowOff>
    </xdr:from>
    <xdr:to>
      <xdr:col>6</xdr:col>
      <xdr:colOff>101600</xdr:colOff>
      <xdr:row>716</xdr:row>
      <xdr:rowOff>171450</xdr:rowOff>
    </xdr:to>
    <xdr:pic>
      <xdr:nvPicPr>
        <xdr:cNvPr id="4159495" name="Рисунок 2">
          <a:extLst>
            <a:ext uri="{FF2B5EF4-FFF2-40B4-BE49-F238E27FC236}">
              <a16:creationId xmlns="" xmlns:a16="http://schemas.microsoft.com/office/drawing/2014/main" id="{00000000-0008-0000-0A00-000007783F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25700" y="136559925"/>
          <a:ext cx="1143000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508000</xdr:colOff>
      <xdr:row>766</xdr:row>
      <xdr:rowOff>34925</xdr:rowOff>
    </xdr:from>
    <xdr:to>
      <xdr:col>6</xdr:col>
      <xdr:colOff>174625</xdr:colOff>
      <xdr:row>770</xdr:row>
      <xdr:rowOff>101600</xdr:rowOff>
    </xdr:to>
    <xdr:pic>
      <xdr:nvPicPr>
        <xdr:cNvPr id="4159496" name="Рисунок 3">
          <a:extLst>
            <a:ext uri="{FF2B5EF4-FFF2-40B4-BE49-F238E27FC236}">
              <a16:creationId xmlns="" xmlns:a16="http://schemas.microsoft.com/office/drawing/2014/main" id="{00000000-0008-0000-0A00-000008783F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6800" y="72043925"/>
          <a:ext cx="1085850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635000</xdr:colOff>
      <xdr:row>800</xdr:row>
      <xdr:rowOff>44450</xdr:rowOff>
    </xdr:from>
    <xdr:to>
      <xdr:col>6</xdr:col>
      <xdr:colOff>257175</xdr:colOff>
      <xdr:row>804</xdr:row>
      <xdr:rowOff>127000</xdr:rowOff>
    </xdr:to>
    <xdr:pic>
      <xdr:nvPicPr>
        <xdr:cNvPr id="4159497" name="Рисунок 4">
          <a:extLst>
            <a:ext uri="{FF2B5EF4-FFF2-40B4-BE49-F238E27FC236}">
              <a16:creationId xmlns="" xmlns:a16="http://schemas.microsoft.com/office/drawing/2014/main" id="{00000000-0008-0000-0A00-000009783F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65309750"/>
          <a:ext cx="1111250" cy="80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244475</xdr:colOff>
      <xdr:row>839</xdr:row>
      <xdr:rowOff>441325</xdr:rowOff>
    </xdr:from>
    <xdr:to>
      <xdr:col>6</xdr:col>
      <xdr:colOff>358775</xdr:colOff>
      <xdr:row>842</xdr:row>
      <xdr:rowOff>168275</xdr:rowOff>
    </xdr:to>
    <xdr:pic>
      <xdr:nvPicPr>
        <xdr:cNvPr id="4159498" name="Рисунок 5">
          <a:extLst>
            <a:ext uri="{FF2B5EF4-FFF2-40B4-BE49-F238E27FC236}">
              <a16:creationId xmlns="" xmlns:a16="http://schemas.microsoft.com/office/drawing/2014/main" id="{00000000-0008-0000-0A00-00000A783F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8150" y="172967650"/>
          <a:ext cx="1101725" cy="822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438150</xdr:colOff>
      <xdr:row>884</xdr:row>
      <xdr:rowOff>19050</xdr:rowOff>
    </xdr:from>
    <xdr:to>
      <xdr:col>6</xdr:col>
      <xdr:colOff>111125</xdr:colOff>
      <xdr:row>888</xdr:row>
      <xdr:rowOff>76200</xdr:rowOff>
    </xdr:to>
    <xdr:pic>
      <xdr:nvPicPr>
        <xdr:cNvPr id="4159499" name="Рисунок 7">
          <a:extLst>
            <a:ext uri="{FF2B5EF4-FFF2-40B4-BE49-F238E27FC236}">
              <a16:creationId xmlns="" xmlns:a16="http://schemas.microsoft.com/office/drawing/2014/main" id="{00000000-0008-0000-0A00-00000B783F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98700" y="73075800"/>
          <a:ext cx="1162050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546100</xdr:colOff>
      <xdr:row>931</xdr:row>
      <xdr:rowOff>38100</xdr:rowOff>
    </xdr:from>
    <xdr:to>
      <xdr:col>6</xdr:col>
      <xdr:colOff>22225</xdr:colOff>
      <xdr:row>935</xdr:row>
      <xdr:rowOff>228600</xdr:rowOff>
    </xdr:to>
    <xdr:pic>
      <xdr:nvPicPr>
        <xdr:cNvPr id="4159500" name="Рисунок 9">
          <a:extLst>
            <a:ext uri="{FF2B5EF4-FFF2-40B4-BE49-F238E27FC236}">
              <a16:creationId xmlns="" xmlns:a16="http://schemas.microsoft.com/office/drawing/2014/main" id="{00000000-0008-0000-0A00-00000C783F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06650" y="77266800"/>
          <a:ext cx="9652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565150</xdr:colOff>
      <xdr:row>967</xdr:row>
      <xdr:rowOff>38100</xdr:rowOff>
    </xdr:from>
    <xdr:to>
      <xdr:col>6</xdr:col>
      <xdr:colOff>187325</xdr:colOff>
      <xdr:row>971</xdr:row>
      <xdr:rowOff>114300</xdr:rowOff>
    </xdr:to>
    <xdr:pic>
      <xdr:nvPicPr>
        <xdr:cNvPr id="4159501" name="Рисунок 11">
          <a:extLst>
            <a:ext uri="{FF2B5EF4-FFF2-40B4-BE49-F238E27FC236}">
              <a16:creationId xmlns="" xmlns:a16="http://schemas.microsoft.com/office/drawing/2014/main" id="{00000000-0008-0000-0A00-00000D783F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25700" y="80518000"/>
          <a:ext cx="1111250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488950</xdr:colOff>
      <xdr:row>1071</xdr:row>
      <xdr:rowOff>31750</xdr:rowOff>
    </xdr:from>
    <xdr:to>
      <xdr:col>6</xdr:col>
      <xdr:colOff>60325</xdr:colOff>
      <xdr:row>1075</xdr:row>
      <xdr:rowOff>69850</xdr:rowOff>
    </xdr:to>
    <xdr:pic>
      <xdr:nvPicPr>
        <xdr:cNvPr id="4159502" name="Рисунок 13">
          <a:extLst>
            <a:ext uri="{FF2B5EF4-FFF2-40B4-BE49-F238E27FC236}">
              <a16:creationId xmlns="" xmlns:a16="http://schemas.microsoft.com/office/drawing/2014/main" id="{00000000-0008-0000-0A00-00000E783F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49500" y="83947000"/>
          <a:ext cx="10604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406400</xdr:colOff>
      <xdr:row>1142</xdr:row>
      <xdr:rowOff>19050</xdr:rowOff>
    </xdr:from>
    <xdr:to>
      <xdr:col>6</xdr:col>
      <xdr:colOff>307975</xdr:colOff>
      <xdr:row>1146</xdr:row>
      <xdr:rowOff>133350</xdr:rowOff>
    </xdr:to>
    <xdr:pic>
      <xdr:nvPicPr>
        <xdr:cNvPr id="4159503" name="Рисунок 15">
          <a:extLst>
            <a:ext uri="{FF2B5EF4-FFF2-40B4-BE49-F238E27FC236}">
              <a16:creationId xmlns="" xmlns:a16="http://schemas.microsoft.com/office/drawing/2014/main" id="{00000000-0008-0000-0A00-00000F783F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66950" y="87369650"/>
          <a:ext cx="1390650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3</xdr:col>
      <xdr:colOff>619125</xdr:colOff>
      <xdr:row>80</xdr:row>
      <xdr:rowOff>3175</xdr:rowOff>
    </xdr:from>
    <xdr:ext cx="1022350" cy="841375"/>
    <xdr:pic>
      <xdr:nvPicPr>
        <xdr:cNvPr id="16" name="Рисунок 6" descr="http://g03.a.alicdn.com/kf/HTB12PtxKpXXXXX_XXXXq6xXFXXX2/W3901-Free-shipping-100-pcs-M3-Screw-hex-M3x6-Diameter-3mm-Length-6mm-Stainless-Steel-DIY.jpg">
          <a:extLst>
            <a:ext uri="{FF2B5EF4-FFF2-40B4-BE49-F238E27FC236}">
              <a16:creationId xmlns="" xmlns:a16="http://schemas.microsoft.com/office/drawing/2014/main" id="{00000000-0008-0000-0A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727075"/>
          <a:ext cx="1022350" cy="841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704850</xdr:colOff>
      <xdr:row>237</xdr:row>
      <xdr:rowOff>57150</xdr:rowOff>
    </xdr:from>
    <xdr:ext cx="1498600" cy="542925"/>
    <xdr:pic>
      <xdr:nvPicPr>
        <xdr:cNvPr id="17" name="Рисунок 73" descr="http://im5-tub-ru.yandex.net/i?id=102275469-33-72&amp;n=21">
          <a:extLst>
            <a:ext uri="{FF2B5EF4-FFF2-40B4-BE49-F238E27FC236}">
              <a16:creationId xmlns="" xmlns:a16="http://schemas.microsoft.com/office/drawing/2014/main" id="{00000000-0008-0000-0A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2" t="35806" r="7721" b="33960"/>
        <a:stretch>
          <a:fillRect/>
        </a:stretch>
      </xdr:blipFill>
      <xdr:spPr bwMode="auto">
        <a:xfrm>
          <a:off x="2733675" y="30822900"/>
          <a:ext cx="14986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298450</xdr:colOff>
      <xdr:row>434</xdr:row>
      <xdr:rowOff>12700</xdr:rowOff>
    </xdr:from>
    <xdr:ext cx="812800" cy="841375"/>
    <xdr:pic>
      <xdr:nvPicPr>
        <xdr:cNvPr id="18" name="Рисунок 7" descr="https://st43.stblizko.ru/images/product/327/674/820_original.jpg">
          <a:extLst>
            <a:ext uri="{FF2B5EF4-FFF2-40B4-BE49-F238E27FC236}">
              <a16:creationId xmlns="" xmlns:a16="http://schemas.microsoft.com/office/drawing/2014/main" id="{00000000-0008-0000-0A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56025" y="63011050"/>
          <a:ext cx="812800" cy="841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107950</xdr:colOff>
      <xdr:row>581</xdr:row>
      <xdr:rowOff>12700</xdr:rowOff>
    </xdr:from>
    <xdr:ext cx="825500" cy="854075"/>
    <xdr:pic>
      <xdr:nvPicPr>
        <xdr:cNvPr id="19" name="Рисунок 12" descr="https://instrumentstore.ru/image/cache/catalog/import_img/900091242_196422-800x800.jpg">
          <a:extLst>
            <a:ext uri="{FF2B5EF4-FFF2-40B4-BE49-F238E27FC236}">
              <a16:creationId xmlns="" xmlns:a16="http://schemas.microsoft.com/office/drawing/2014/main" id="{00000000-0008-0000-0A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41625" y="105549700"/>
          <a:ext cx="825500" cy="854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0</xdr:colOff>
      <xdr:row>665</xdr:row>
      <xdr:rowOff>0</xdr:rowOff>
    </xdr:from>
    <xdr:ext cx="1123950" cy="828675"/>
    <xdr:pic>
      <xdr:nvPicPr>
        <xdr:cNvPr id="20" name="Рисунок 1">
          <a:extLst>
            <a:ext uri="{FF2B5EF4-FFF2-40B4-BE49-F238E27FC236}">
              <a16:creationId xmlns="" xmlns:a16="http://schemas.microsoft.com/office/drawing/2014/main" id="{00000000-0008-0000-0A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33675" y="118014750"/>
          <a:ext cx="1123950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339725</xdr:colOff>
      <xdr:row>727</xdr:row>
      <xdr:rowOff>38100</xdr:rowOff>
    </xdr:from>
    <xdr:ext cx="1143000" cy="866775"/>
    <xdr:pic>
      <xdr:nvPicPr>
        <xdr:cNvPr id="21" name="Рисунок 2">
          <a:extLst>
            <a:ext uri="{FF2B5EF4-FFF2-40B4-BE49-F238E27FC236}">
              <a16:creationId xmlns="" xmlns:a16="http://schemas.microsoft.com/office/drawing/2014/main" id="{00000000-0008-0000-0A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7600" y="145151475"/>
          <a:ext cx="1143000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508000</xdr:colOff>
      <xdr:row>783</xdr:row>
      <xdr:rowOff>34925</xdr:rowOff>
    </xdr:from>
    <xdr:ext cx="1085850" cy="828675"/>
    <xdr:pic>
      <xdr:nvPicPr>
        <xdr:cNvPr id="22" name="Рисунок 3">
          <a:extLst>
            <a:ext uri="{FF2B5EF4-FFF2-40B4-BE49-F238E27FC236}">
              <a16:creationId xmlns="" xmlns:a16="http://schemas.microsoft.com/office/drawing/2014/main" id="{00000000-0008-0000-0A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55875" y="143367125"/>
          <a:ext cx="1085850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635000</xdr:colOff>
      <xdr:row>820</xdr:row>
      <xdr:rowOff>44450</xdr:rowOff>
    </xdr:from>
    <xdr:ext cx="1041400" cy="796925"/>
    <xdr:pic>
      <xdr:nvPicPr>
        <xdr:cNvPr id="23" name="Рисунок 4">
          <a:extLst>
            <a:ext uri="{FF2B5EF4-FFF2-40B4-BE49-F238E27FC236}">
              <a16:creationId xmlns="" xmlns:a16="http://schemas.microsoft.com/office/drawing/2014/main" id="{00000000-0008-0000-0A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82875" y="150558500"/>
          <a:ext cx="1041400" cy="796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635000</xdr:colOff>
      <xdr:row>862</xdr:row>
      <xdr:rowOff>31750</xdr:rowOff>
    </xdr:from>
    <xdr:ext cx="1041400" cy="784077"/>
    <xdr:pic>
      <xdr:nvPicPr>
        <xdr:cNvPr id="24" name="Рисунок 5">
          <a:extLst>
            <a:ext uri="{FF2B5EF4-FFF2-40B4-BE49-F238E27FC236}">
              <a16:creationId xmlns="" xmlns:a16="http://schemas.microsoft.com/office/drawing/2014/main" id="{00000000-0008-0000-0A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82875" y="177063400"/>
          <a:ext cx="1041400" cy="7840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438150</xdr:colOff>
      <xdr:row>908</xdr:row>
      <xdr:rowOff>19050</xdr:rowOff>
    </xdr:from>
    <xdr:ext cx="1092200" cy="828675"/>
    <xdr:pic>
      <xdr:nvPicPr>
        <xdr:cNvPr id="25" name="Рисунок 7">
          <a:extLst>
            <a:ext uri="{FF2B5EF4-FFF2-40B4-BE49-F238E27FC236}">
              <a16:creationId xmlns="" xmlns:a16="http://schemas.microsoft.com/office/drawing/2014/main" id="{00000000-0008-0000-0A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168649650"/>
          <a:ext cx="1092200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546100</xdr:colOff>
      <xdr:row>950</xdr:row>
      <xdr:rowOff>38100</xdr:rowOff>
    </xdr:from>
    <xdr:ext cx="895350" cy="752475"/>
    <xdr:pic>
      <xdr:nvPicPr>
        <xdr:cNvPr id="26" name="Рисунок 9">
          <a:extLst>
            <a:ext uri="{FF2B5EF4-FFF2-40B4-BE49-F238E27FC236}">
              <a16:creationId xmlns="" xmlns:a16="http://schemas.microsoft.com/office/drawing/2014/main" id="{00000000-0008-0000-0A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3975" y="178460400"/>
          <a:ext cx="895350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565150</xdr:colOff>
      <xdr:row>987</xdr:row>
      <xdr:rowOff>38100</xdr:rowOff>
    </xdr:from>
    <xdr:ext cx="1041400" cy="790575"/>
    <xdr:pic>
      <xdr:nvPicPr>
        <xdr:cNvPr id="27" name="Рисунок 11">
          <a:extLst>
            <a:ext uri="{FF2B5EF4-FFF2-40B4-BE49-F238E27FC236}">
              <a16:creationId xmlns="" xmlns:a16="http://schemas.microsoft.com/office/drawing/2014/main" id="{00000000-0008-0000-0A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13025" y="185966100"/>
          <a:ext cx="10414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4</xdr:col>
      <xdr:colOff>85725</xdr:colOff>
      <xdr:row>1039</xdr:row>
      <xdr:rowOff>28575</xdr:rowOff>
    </xdr:from>
    <xdr:to>
      <xdr:col>6</xdr:col>
      <xdr:colOff>457051</xdr:colOff>
      <xdr:row>1043</xdr:row>
      <xdr:rowOff>209438</xdr:rowOff>
    </xdr:to>
    <xdr:pic>
      <xdr:nvPicPr>
        <xdr:cNvPr id="2" name="Рисунок 1">
          <a:extLst>
            <a:ext uri="{FF2B5EF4-FFF2-40B4-BE49-F238E27FC236}">
              <a16:creationId xmlns="" xmlns:a16="http://schemas.microsoft.com/office/drawing/2014/main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2819400" y="194262375"/>
          <a:ext cx="1190476" cy="895238"/>
        </a:xfrm>
        <a:prstGeom prst="rect">
          <a:avLst/>
        </a:prstGeom>
      </xdr:spPr>
    </xdr:pic>
    <xdr:clientData/>
  </xdr:twoCellAnchor>
  <xdr:twoCellAnchor editAs="oneCell">
    <xdr:from>
      <xdr:col>3</xdr:col>
      <xdr:colOff>381001</xdr:colOff>
      <xdr:row>741</xdr:row>
      <xdr:rowOff>209550</xdr:rowOff>
    </xdr:from>
    <xdr:to>
      <xdr:col>6</xdr:col>
      <xdr:colOff>38101</xdr:colOff>
      <xdr:row>746</xdr:row>
      <xdr:rowOff>105228</xdr:rowOff>
    </xdr:to>
    <xdr:pic>
      <xdr:nvPicPr>
        <xdr:cNvPr id="3" name="Рисунок 2">
          <a:extLst>
            <a:ext uri="{FF2B5EF4-FFF2-40B4-BE49-F238E27FC236}">
              <a16:creationId xmlns="" xmlns:a16="http://schemas.microsoft.com/office/drawing/2014/main" id="{00000000-0008-0000-0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2428876" y="149028150"/>
          <a:ext cx="1085850" cy="810078"/>
        </a:xfrm>
        <a:prstGeom prst="rect">
          <a:avLst/>
        </a:prstGeom>
      </xdr:spPr>
    </xdr:pic>
    <xdr:clientData/>
  </xdr:twoCellAnchor>
  <xdr:twoCellAnchor editAs="oneCell">
    <xdr:from>
      <xdr:col>2</xdr:col>
      <xdr:colOff>717550</xdr:colOff>
      <xdr:row>1273</xdr:row>
      <xdr:rowOff>0</xdr:rowOff>
    </xdr:from>
    <xdr:to>
      <xdr:col>8</xdr:col>
      <xdr:colOff>231775</xdr:colOff>
      <xdr:row>1274</xdr:row>
      <xdr:rowOff>101600</xdr:rowOff>
    </xdr:to>
    <xdr:pic>
      <xdr:nvPicPr>
        <xdr:cNvPr id="30" name="Picture 132" descr="picedqITN">
          <a:extLst>
            <a:ext uri="{FF2B5EF4-FFF2-40B4-BE49-F238E27FC236}">
              <a16:creationId xmlns="" xmlns:a16="http://schemas.microsoft.com/office/drawing/2014/main" id="{00000000-0008-0000-0A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0150" y="129406650"/>
          <a:ext cx="3254375" cy="263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361950</xdr:colOff>
      <xdr:row>1286</xdr:row>
      <xdr:rowOff>38100</xdr:rowOff>
    </xdr:from>
    <xdr:to>
      <xdr:col>6</xdr:col>
      <xdr:colOff>546003</xdr:colOff>
      <xdr:row>1288</xdr:row>
      <xdr:rowOff>74250</xdr:rowOff>
    </xdr:to>
    <xdr:pic>
      <xdr:nvPicPr>
        <xdr:cNvPr id="32" name="Рисунок 39" descr="http://www.interfix.ru/data/catalog/cep_stalnaya_korotkozvennaya_J_big.jpg">
          <a:extLst>
            <a:ext uri="{FF2B5EF4-FFF2-40B4-BE49-F238E27FC236}">
              <a16:creationId xmlns="" xmlns:a16="http://schemas.microsoft.com/office/drawing/2014/main" id="{00000000-0008-0000-0A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6488" r="-656" b="33537"/>
        <a:stretch>
          <a:fillRect/>
        </a:stretch>
      </xdr:blipFill>
      <xdr:spPr bwMode="auto">
        <a:xfrm>
          <a:off x="2409825" y="225628200"/>
          <a:ext cx="1603278" cy="3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219078</xdr:colOff>
      <xdr:row>1296</xdr:row>
      <xdr:rowOff>57150</xdr:rowOff>
    </xdr:from>
    <xdr:to>
      <xdr:col>7</xdr:col>
      <xdr:colOff>13808</xdr:colOff>
      <xdr:row>1298</xdr:row>
      <xdr:rowOff>93300</xdr:rowOff>
    </xdr:to>
    <xdr:pic>
      <xdr:nvPicPr>
        <xdr:cNvPr id="34" name="Рисунок 41" descr="http://www.marshmetiz.ru/folders/2/2_10/image001.gif">
          <a:extLst>
            <a:ext uri="{FF2B5EF4-FFF2-40B4-BE49-F238E27FC236}">
              <a16:creationId xmlns="" xmlns:a16="http://schemas.microsoft.com/office/drawing/2014/main" id="{00000000-0008-0000-0A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66953" y="227961825"/>
          <a:ext cx="2014055" cy="3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</xdr:colOff>
      <xdr:row>1306</xdr:row>
      <xdr:rowOff>0</xdr:rowOff>
    </xdr:from>
    <xdr:to>
      <xdr:col>5</xdr:col>
      <xdr:colOff>539442</xdr:colOff>
      <xdr:row>1308</xdr:row>
      <xdr:rowOff>108150</xdr:rowOff>
    </xdr:to>
    <xdr:pic>
      <xdr:nvPicPr>
        <xdr:cNvPr id="36" name="Рисунок 42" descr="http://lusmet.ru/published/publicdata/LUSMETRU/attachments/SC/products_pictures/DIN741.jpg">
          <a:extLst>
            <a:ext uri="{FF2B5EF4-FFF2-40B4-BE49-F238E27FC236}">
              <a16:creationId xmlns="" xmlns:a16="http://schemas.microsoft.com/office/drawing/2014/main" id="{00000000-0008-0000-0A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691" t="30792" r="19038" b="30150"/>
        <a:stretch>
          <a:fillRect/>
        </a:stretch>
      </xdr:blipFill>
      <xdr:spPr bwMode="auto">
        <a:xfrm>
          <a:off x="2733677" y="230219250"/>
          <a:ext cx="539442" cy="43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19051</xdr:colOff>
      <xdr:row>1329</xdr:row>
      <xdr:rowOff>9525</xdr:rowOff>
    </xdr:from>
    <xdr:to>
      <xdr:col>6</xdr:col>
      <xdr:colOff>54596</xdr:colOff>
      <xdr:row>1331</xdr:row>
      <xdr:rowOff>81675</xdr:rowOff>
    </xdr:to>
    <xdr:pic>
      <xdr:nvPicPr>
        <xdr:cNvPr id="38" name="Рисунок 56" descr="http://im1-tub-ru.yandex.net/i?id=167093524-60-72&amp;n=21">
          <a:extLst>
            <a:ext uri="{FF2B5EF4-FFF2-40B4-BE49-F238E27FC236}">
              <a16:creationId xmlns="" xmlns:a16="http://schemas.microsoft.com/office/drawing/2014/main" id="{00000000-0008-0000-0A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83" t="16846" r="9427" b="20161"/>
        <a:stretch>
          <a:fillRect/>
        </a:stretch>
      </xdr:blipFill>
      <xdr:spPr bwMode="auto">
        <a:xfrm>
          <a:off x="2752726" y="232924350"/>
          <a:ext cx="788021" cy="39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66676</xdr:colOff>
      <xdr:row>1340</xdr:row>
      <xdr:rowOff>9525</xdr:rowOff>
    </xdr:from>
    <xdr:to>
      <xdr:col>5</xdr:col>
      <xdr:colOff>541041</xdr:colOff>
      <xdr:row>1342</xdr:row>
      <xdr:rowOff>153675</xdr:rowOff>
    </xdr:to>
    <xdr:pic>
      <xdr:nvPicPr>
        <xdr:cNvPr id="40" name="Picture 139" descr="pic2hNnqc">
          <a:extLst>
            <a:ext uri="{FF2B5EF4-FFF2-40B4-BE49-F238E27FC236}">
              <a16:creationId xmlns="" xmlns:a16="http://schemas.microsoft.com/office/drawing/2014/main" id="{00000000-0008-0000-0A00-00002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00351" y="235429425"/>
          <a:ext cx="541041" cy="46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1362</xdr:row>
      <xdr:rowOff>0</xdr:rowOff>
    </xdr:from>
    <xdr:to>
      <xdr:col>5</xdr:col>
      <xdr:colOff>595782</xdr:colOff>
      <xdr:row>1364</xdr:row>
      <xdr:rowOff>108150</xdr:rowOff>
    </xdr:to>
    <xdr:pic>
      <xdr:nvPicPr>
        <xdr:cNvPr id="42" name="Рисунок 46" descr="http://www.fisher.spb.ru/forums/file.php?a=preview&amp;fid=61889">
          <a:extLst>
            <a:ext uri="{FF2B5EF4-FFF2-40B4-BE49-F238E27FC236}">
              <a16:creationId xmlns="" xmlns:a16="http://schemas.microsoft.com/office/drawing/2014/main" id="{00000000-0008-0000-0A00-00002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017" t="7513" r="5930" b="8009"/>
        <a:stretch>
          <a:fillRect/>
        </a:stretch>
      </xdr:blipFill>
      <xdr:spPr bwMode="auto">
        <a:xfrm>
          <a:off x="2733675" y="237734475"/>
          <a:ext cx="595782" cy="43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57150</xdr:colOff>
      <xdr:row>1199</xdr:row>
      <xdr:rowOff>28576</xdr:rowOff>
    </xdr:from>
    <xdr:to>
      <xdr:col>6</xdr:col>
      <xdr:colOff>461362</xdr:colOff>
      <xdr:row>1203</xdr:row>
      <xdr:rowOff>161925</xdr:rowOff>
    </xdr:to>
    <xdr:pic>
      <xdr:nvPicPr>
        <xdr:cNvPr id="37" name="Рисунок 36">
          <a:extLst>
            <a:ext uri="{FF2B5EF4-FFF2-40B4-BE49-F238E27FC236}">
              <a16:creationId xmlns="" xmlns:a16="http://schemas.microsoft.com/office/drawing/2014/main" id="{00000000-0008-0000-0A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2790825" y="225094801"/>
          <a:ext cx="1147162" cy="847724"/>
        </a:xfrm>
        <a:prstGeom prst="rect">
          <a:avLst/>
        </a:prstGeom>
      </xdr:spPr>
    </xdr:pic>
    <xdr:clientData/>
  </xdr:twoCellAnchor>
  <xdr:oneCellAnchor>
    <xdr:from>
      <xdr:col>3</xdr:col>
      <xdr:colOff>457200</xdr:colOff>
      <xdr:row>753</xdr:row>
      <xdr:rowOff>676275</xdr:rowOff>
    </xdr:from>
    <xdr:ext cx="1190476" cy="895238"/>
    <xdr:pic>
      <xdr:nvPicPr>
        <xdr:cNvPr id="39" name="Рисунок 38">
          <a:extLst>
            <a:ext uri="{FF2B5EF4-FFF2-40B4-BE49-F238E27FC236}">
              <a16:creationId xmlns="" xmlns:a16="http://schemas.microsoft.com/office/drawing/2014/main" id="{00000000-0008-0000-0A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2505075" y="151485600"/>
          <a:ext cx="1190476" cy="895238"/>
        </a:xfrm>
        <a:prstGeom prst="rect">
          <a:avLst/>
        </a:prstGeom>
      </xdr:spPr>
    </xdr:pic>
    <xdr:clientData/>
  </xdr:oneCellAnchor>
  <xdr:oneCellAnchor>
    <xdr:from>
      <xdr:col>4</xdr:col>
      <xdr:colOff>66676</xdr:colOff>
      <xdr:row>1350</xdr:row>
      <xdr:rowOff>9525</xdr:rowOff>
    </xdr:from>
    <xdr:ext cx="541041" cy="468000"/>
    <xdr:pic>
      <xdr:nvPicPr>
        <xdr:cNvPr id="41" name="Picture 139" descr="pic2hNnqc">
          <a:extLst>
            <a:ext uri="{FF2B5EF4-FFF2-40B4-BE49-F238E27FC236}">
              <a16:creationId xmlns="" xmlns:a16="http://schemas.microsoft.com/office/drawing/2014/main" id="{00000000-0008-0000-0A00-00002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00351" y="250878975"/>
          <a:ext cx="541041" cy="46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0</xdr:colOff>
      <xdr:row>1372</xdr:row>
      <xdr:rowOff>0</xdr:rowOff>
    </xdr:from>
    <xdr:ext cx="595782" cy="432000"/>
    <xdr:pic>
      <xdr:nvPicPr>
        <xdr:cNvPr id="43" name="Рисунок 46" descr="http://www.fisher.spb.ru/forums/file.php?a=preview&amp;fid=61889">
          <a:extLst>
            <a:ext uri="{FF2B5EF4-FFF2-40B4-BE49-F238E27FC236}">
              <a16:creationId xmlns="" xmlns:a16="http://schemas.microsoft.com/office/drawing/2014/main" id="{00000000-0008-0000-0A00-00002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017" t="7513" r="5930" b="8009"/>
        <a:stretch>
          <a:fillRect/>
        </a:stretch>
      </xdr:blipFill>
      <xdr:spPr bwMode="auto">
        <a:xfrm>
          <a:off x="2733675" y="256041525"/>
          <a:ext cx="595782" cy="43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85725</xdr:colOff>
      <xdr:row>1007</xdr:row>
      <xdr:rowOff>28575</xdr:rowOff>
    </xdr:from>
    <xdr:ext cx="1200001" cy="895238"/>
    <xdr:pic>
      <xdr:nvPicPr>
        <xdr:cNvPr id="44" name="Рисунок 43">
          <a:extLst>
            <a:ext uri="{FF2B5EF4-FFF2-40B4-BE49-F238E27FC236}">
              <a16:creationId xmlns="" xmlns:a16="http://schemas.microsoft.com/office/drawing/2014/main" id="{00000000-0008-0000-0A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2733675" y="210950175"/>
          <a:ext cx="1200001" cy="895238"/>
        </a:xfrm>
        <a:prstGeom prst="rect">
          <a:avLst/>
        </a:prstGeom>
      </xdr:spPr>
    </xdr:pic>
    <xdr:clientData/>
  </xdr:oneCellAnchor>
  <xdr:oneCellAnchor>
    <xdr:from>
      <xdr:col>4</xdr:col>
      <xdr:colOff>2</xdr:colOff>
      <xdr:row>1318</xdr:row>
      <xdr:rowOff>0</xdr:rowOff>
    </xdr:from>
    <xdr:ext cx="539442" cy="432000"/>
    <xdr:pic>
      <xdr:nvPicPr>
        <xdr:cNvPr id="45" name="Рисунок 42" descr="http://lusmet.ru/published/publicdata/LUSMETRU/attachments/SC/products_pictures/DIN741.jpg">
          <a:extLst>
            <a:ext uri="{FF2B5EF4-FFF2-40B4-BE49-F238E27FC236}">
              <a16:creationId xmlns="" xmlns:a16="http://schemas.microsoft.com/office/drawing/2014/main" id="{00000000-0008-0000-0A00-00002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691" t="30792" r="19038" b="30150"/>
        <a:stretch>
          <a:fillRect/>
        </a:stretch>
      </xdr:blipFill>
      <xdr:spPr bwMode="auto">
        <a:xfrm>
          <a:off x="2733677" y="262890000"/>
          <a:ext cx="539442" cy="43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4</xdr:col>
      <xdr:colOff>209550</xdr:colOff>
      <xdr:row>1243</xdr:row>
      <xdr:rowOff>209550</xdr:rowOff>
    </xdr:from>
    <xdr:to>
      <xdr:col>5</xdr:col>
      <xdr:colOff>684000</xdr:colOff>
      <xdr:row>1247</xdr:row>
      <xdr:rowOff>179175</xdr:rowOff>
    </xdr:to>
    <xdr:pic>
      <xdr:nvPicPr>
        <xdr:cNvPr id="4" name="Рисунок 3">
          <a:extLst>
            <a:ext uri="{FF2B5EF4-FFF2-40B4-BE49-F238E27FC236}">
              <a16:creationId xmlns="" xmlns:a16="http://schemas.microsoft.com/office/drawing/2014/main" id="{00000000-0008-0000-0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2952750" y="253736475"/>
          <a:ext cx="684000" cy="684000"/>
        </a:xfrm>
        <a:prstGeom prst="rect">
          <a:avLst/>
        </a:prstGeom>
      </xdr:spPr>
    </xdr:pic>
    <xdr:clientData/>
  </xdr:twoCellAnchor>
  <xdr:twoCellAnchor editAs="oneCell">
    <xdr:from>
      <xdr:col>3</xdr:col>
      <xdr:colOff>457201</xdr:colOff>
      <xdr:row>1258</xdr:row>
      <xdr:rowOff>66675</xdr:rowOff>
    </xdr:from>
    <xdr:to>
      <xdr:col>6</xdr:col>
      <xdr:colOff>400297</xdr:colOff>
      <xdr:row>1261</xdr:row>
      <xdr:rowOff>192900</xdr:rowOff>
    </xdr:to>
    <xdr:pic>
      <xdr:nvPicPr>
        <xdr:cNvPr id="5" name="Рисунок 4">
          <a:extLst>
            <a:ext uri="{FF2B5EF4-FFF2-40B4-BE49-F238E27FC236}">
              <a16:creationId xmlns="" xmlns:a16="http://schemas.microsoft.com/office/drawing/2014/main" id="{00000000-0008-0000-0A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2505076" y="256974975"/>
          <a:ext cx="1381371" cy="6120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1790700</xdr:colOff>
      <xdr:row>38</xdr:row>
      <xdr:rowOff>161925</xdr:rowOff>
    </xdr:from>
    <xdr:to>
      <xdr:col>1</xdr:col>
      <xdr:colOff>662781</xdr:colOff>
      <xdr:row>41</xdr:row>
      <xdr:rowOff>482600</xdr:rowOff>
    </xdr:to>
    <xdr:pic>
      <xdr:nvPicPr>
        <xdr:cNvPr id="4160515" name="Рисунок 1">
          <a:extLst>
            <a:ext uri="{FF2B5EF4-FFF2-40B4-BE49-F238E27FC236}">
              <a16:creationId xmlns="" xmlns:a16="http://schemas.microsoft.com/office/drawing/2014/main" id="{00000000-0008-0000-0B00-0000037C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90700" y="6276975"/>
          <a:ext cx="1136650" cy="911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295275</xdr:colOff>
      <xdr:row>157</xdr:row>
      <xdr:rowOff>28575</xdr:rowOff>
    </xdr:from>
    <xdr:to>
      <xdr:col>1</xdr:col>
      <xdr:colOff>1630362</xdr:colOff>
      <xdr:row>160</xdr:row>
      <xdr:rowOff>50800</xdr:rowOff>
    </xdr:to>
    <xdr:pic>
      <xdr:nvPicPr>
        <xdr:cNvPr id="4160516" name="Рисунок 3">
          <a:extLst>
            <a:ext uri="{FF2B5EF4-FFF2-40B4-BE49-F238E27FC236}">
              <a16:creationId xmlns="" xmlns:a16="http://schemas.microsoft.com/office/drawing/2014/main" id="{00000000-0008-0000-0B00-0000047C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27127200"/>
          <a:ext cx="1320800" cy="860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431800</xdr:colOff>
      <xdr:row>115</xdr:row>
      <xdr:rowOff>190500</xdr:rowOff>
    </xdr:from>
    <xdr:to>
      <xdr:col>1</xdr:col>
      <xdr:colOff>1370012</xdr:colOff>
      <xdr:row>119</xdr:row>
      <xdr:rowOff>0</xdr:rowOff>
    </xdr:to>
    <xdr:pic>
      <xdr:nvPicPr>
        <xdr:cNvPr id="4160527" name="Рисунок 1">
          <a:extLst>
            <a:ext uri="{FF2B5EF4-FFF2-40B4-BE49-F238E27FC236}">
              <a16:creationId xmlns="" xmlns:a16="http://schemas.microsoft.com/office/drawing/2014/main" id="{00000000-0008-0000-0B00-00000F7C3F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22550" y="19602450"/>
          <a:ext cx="923925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295275</xdr:colOff>
      <xdr:row>3</xdr:row>
      <xdr:rowOff>79375</xdr:rowOff>
    </xdr:from>
    <xdr:to>
      <xdr:col>1</xdr:col>
      <xdr:colOff>962025</xdr:colOff>
      <xdr:row>6</xdr:row>
      <xdr:rowOff>139700</xdr:rowOff>
    </xdr:to>
    <xdr:pic>
      <xdr:nvPicPr>
        <xdr:cNvPr id="24" name="Picture 120" descr="homut">
          <a:extLst>
            <a:ext uri="{FF2B5EF4-FFF2-40B4-BE49-F238E27FC236}">
              <a16:creationId xmlns="" xmlns:a16="http://schemas.microsoft.com/office/drawing/2014/main" id="{00000000-0008-0000-0B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1050925"/>
          <a:ext cx="666750" cy="612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625475</xdr:colOff>
      <xdr:row>271</xdr:row>
      <xdr:rowOff>161925</xdr:rowOff>
    </xdr:from>
    <xdr:to>
      <xdr:col>1</xdr:col>
      <xdr:colOff>2030412</xdr:colOff>
      <xdr:row>273</xdr:row>
      <xdr:rowOff>136525</xdr:rowOff>
    </xdr:to>
    <xdr:pic>
      <xdr:nvPicPr>
        <xdr:cNvPr id="27" name="Рисунок 8">
          <a:extLst>
            <a:ext uri="{FF2B5EF4-FFF2-40B4-BE49-F238E27FC236}">
              <a16:creationId xmlns="" xmlns:a16="http://schemas.microsoft.com/office/drawing/2014/main" id="{00000000-0008-0000-0B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23319" y="29236988"/>
          <a:ext cx="1404937" cy="843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447675</xdr:colOff>
      <xdr:row>292</xdr:row>
      <xdr:rowOff>9525</xdr:rowOff>
    </xdr:from>
    <xdr:to>
      <xdr:col>1</xdr:col>
      <xdr:colOff>1833562</xdr:colOff>
      <xdr:row>296</xdr:row>
      <xdr:rowOff>158750</xdr:rowOff>
    </xdr:to>
    <xdr:pic>
      <xdr:nvPicPr>
        <xdr:cNvPr id="28" name="Рисунок 5">
          <a:extLst>
            <a:ext uri="{FF2B5EF4-FFF2-40B4-BE49-F238E27FC236}">
              <a16:creationId xmlns="" xmlns:a16="http://schemas.microsoft.com/office/drawing/2014/main" id="{00000000-0008-0000-0B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38425" y="45424725"/>
          <a:ext cx="1371600" cy="901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587375</xdr:colOff>
      <xdr:row>368</xdr:row>
      <xdr:rowOff>28575</xdr:rowOff>
    </xdr:from>
    <xdr:to>
      <xdr:col>1</xdr:col>
      <xdr:colOff>1708327</xdr:colOff>
      <xdr:row>372</xdr:row>
      <xdr:rowOff>104775</xdr:rowOff>
    </xdr:to>
    <xdr:pic>
      <xdr:nvPicPr>
        <xdr:cNvPr id="30" name="Рисунок 2">
          <a:extLst>
            <a:ext uri="{FF2B5EF4-FFF2-40B4-BE49-F238E27FC236}">
              <a16:creationId xmlns="" xmlns:a16="http://schemas.microsoft.com/office/drawing/2014/main" id="{00000000-0008-0000-0B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8125" y="60540900"/>
          <a:ext cx="1106665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314325</xdr:colOff>
      <xdr:row>402</xdr:row>
      <xdr:rowOff>142875</xdr:rowOff>
    </xdr:from>
    <xdr:to>
      <xdr:col>1</xdr:col>
      <xdr:colOff>1560512</xdr:colOff>
      <xdr:row>406</xdr:row>
      <xdr:rowOff>282575</xdr:rowOff>
    </xdr:to>
    <xdr:pic>
      <xdr:nvPicPr>
        <xdr:cNvPr id="31" name="Рисунок 2">
          <a:extLst>
            <a:ext uri="{FF2B5EF4-FFF2-40B4-BE49-F238E27FC236}">
              <a16:creationId xmlns="" xmlns:a16="http://schemas.microsoft.com/office/drawing/2014/main" id="{00000000-0008-0000-0B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5075" y="66570225"/>
          <a:ext cx="1231900" cy="892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387350</xdr:colOff>
      <xdr:row>476</xdr:row>
      <xdr:rowOff>41276</xdr:rowOff>
    </xdr:from>
    <xdr:to>
      <xdr:col>1</xdr:col>
      <xdr:colOff>1376362</xdr:colOff>
      <xdr:row>480</xdr:row>
      <xdr:rowOff>126241</xdr:rowOff>
    </xdr:to>
    <xdr:pic>
      <xdr:nvPicPr>
        <xdr:cNvPr id="33" name="Рисунок 7">
          <a:extLst>
            <a:ext uri="{FF2B5EF4-FFF2-40B4-BE49-F238E27FC236}">
              <a16:creationId xmlns="" xmlns:a16="http://schemas.microsoft.com/office/drawing/2014/main" id="{00000000-0008-0000-0B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8100" y="84013676"/>
          <a:ext cx="974725" cy="8374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396875</xdr:colOff>
      <xdr:row>542</xdr:row>
      <xdr:rowOff>60325</xdr:rowOff>
    </xdr:from>
    <xdr:to>
      <xdr:col>1</xdr:col>
      <xdr:colOff>1487439</xdr:colOff>
      <xdr:row>546</xdr:row>
      <xdr:rowOff>114300</xdr:rowOff>
    </xdr:to>
    <xdr:pic>
      <xdr:nvPicPr>
        <xdr:cNvPr id="34" name="Рисунок 7">
          <a:extLst>
            <a:ext uri="{FF2B5EF4-FFF2-40B4-BE49-F238E27FC236}">
              <a16:creationId xmlns="" xmlns:a16="http://schemas.microsoft.com/office/drawing/2014/main" id="{00000000-0008-0000-0B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87625" y="95872300"/>
          <a:ext cx="1076277" cy="80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962025</xdr:colOff>
      <xdr:row>592</xdr:row>
      <xdr:rowOff>203200</xdr:rowOff>
    </xdr:from>
    <xdr:to>
      <xdr:col>1</xdr:col>
      <xdr:colOff>2062162</xdr:colOff>
      <xdr:row>595</xdr:row>
      <xdr:rowOff>568326</xdr:rowOff>
    </xdr:to>
    <xdr:pic>
      <xdr:nvPicPr>
        <xdr:cNvPr id="35" name="Рисунок 4">
          <a:extLst>
            <a:ext uri="{FF2B5EF4-FFF2-40B4-BE49-F238E27FC236}">
              <a16:creationId xmlns="" xmlns:a16="http://schemas.microsoft.com/office/drawing/2014/main" id="{00000000-0008-0000-0B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52775" y="106464100"/>
          <a:ext cx="1085850" cy="955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571500</xdr:colOff>
      <xdr:row>637</xdr:row>
      <xdr:rowOff>0</xdr:rowOff>
    </xdr:from>
    <xdr:to>
      <xdr:col>1</xdr:col>
      <xdr:colOff>1529646</xdr:colOff>
      <xdr:row>641</xdr:row>
      <xdr:rowOff>179070</xdr:rowOff>
    </xdr:to>
    <xdr:pic>
      <xdr:nvPicPr>
        <xdr:cNvPr id="36" name="Рисунок 7">
          <a:extLst>
            <a:ext uri="{FF2B5EF4-FFF2-40B4-BE49-F238E27FC236}">
              <a16:creationId xmlns="" xmlns:a16="http://schemas.microsoft.com/office/drawing/2014/main" id="{00000000-0008-0000-0B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0" y="115509675"/>
          <a:ext cx="943859" cy="84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930275</xdr:colOff>
      <xdr:row>582</xdr:row>
      <xdr:rowOff>107950</xdr:rowOff>
    </xdr:from>
    <xdr:to>
      <xdr:col>1</xdr:col>
      <xdr:colOff>1874837</xdr:colOff>
      <xdr:row>585</xdr:row>
      <xdr:rowOff>174625</xdr:rowOff>
    </xdr:to>
    <xdr:pic>
      <xdr:nvPicPr>
        <xdr:cNvPr id="39" name="Рисунок 3">
          <a:extLst>
            <a:ext uri="{FF2B5EF4-FFF2-40B4-BE49-F238E27FC236}">
              <a16:creationId xmlns="" xmlns:a16="http://schemas.microsoft.com/office/drawing/2014/main" id="{00000000-0008-0000-0B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21025" y="103939975"/>
          <a:ext cx="930275" cy="98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542927</xdr:colOff>
      <xdr:row>744</xdr:row>
      <xdr:rowOff>22227</xdr:rowOff>
    </xdr:from>
    <xdr:to>
      <xdr:col>1</xdr:col>
      <xdr:colOff>85250</xdr:colOff>
      <xdr:row>747</xdr:row>
      <xdr:rowOff>144236</xdr:rowOff>
    </xdr:to>
    <xdr:pic>
      <xdr:nvPicPr>
        <xdr:cNvPr id="40" name="Рисунок 7">
          <a:extLst>
            <a:ext uri="{FF2B5EF4-FFF2-40B4-BE49-F238E27FC236}">
              <a16:creationId xmlns="" xmlns:a16="http://schemas.microsoft.com/office/drawing/2014/main" id="{00000000-0008-0000-0B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clrChange>
            <a:clrFrom>
              <a:srgbClr val="FDFDFD"/>
            </a:clrFrom>
            <a:clrTo>
              <a:srgbClr val="FDFD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7" y="97040067"/>
          <a:ext cx="1834514" cy="70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504825</xdr:colOff>
      <xdr:row>627</xdr:row>
      <xdr:rowOff>25401</xdr:rowOff>
    </xdr:from>
    <xdr:to>
      <xdr:col>1</xdr:col>
      <xdr:colOff>1633537</xdr:colOff>
      <xdr:row>631</xdr:row>
      <xdr:rowOff>136172</xdr:rowOff>
    </xdr:to>
    <xdr:pic>
      <xdr:nvPicPr>
        <xdr:cNvPr id="41" name="Рисунок 9">
          <a:extLst>
            <a:ext uri="{FF2B5EF4-FFF2-40B4-BE49-F238E27FC236}">
              <a16:creationId xmlns="" xmlns:a16="http://schemas.microsoft.com/office/drawing/2014/main" id="{00000000-0008-0000-0B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5575" y="113515776"/>
          <a:ext cx="1114425" cy="8632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958850</xdr:colOff>
      <xdr:row>616</xdr:row>
      <xdr:rowOff>19050</xdr:rowOff>
    </xdr:from>
    <xdr:to>
      <xdr:col>1</xdr:col>
      <xdr:colOff>1881187</xdr:colOff>
      <xdr:row>620</xdr:row>
      <xdr:rowOff>133350</xdr:rowOff>
    </xdr:to>
    <xdr:pic>
      <xdr:nvPicPr>
        <xdr:cNvPr id="42" name="Рисунок 10">
          <a:extLst>
            <a:ext uri="{FF2B5EF4-FFF2-40B4-BE49-F238E27FC236}">
              <a16:creationId xmlns="" xmlns:a16="http://schemas.microsoft.com/office/drawing/2014/main" id="{00000000-0008-0000-0B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9600" y="111318675"/>
          <a:ext cx="908050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371475</xdr:colOff>
      <xdr:row>770</xdr:row>
      <xdr:rowOff>9525</xdr:rowOff>
    </xdr:from>
    <xdr:to>
      <xdr:col>1</xdr:col>
      <xdr:colOff>178906</xdr:colOff>
      <xdr:row>774</xdr:row>
      <xdr:rowOff>85725</xdr:rowOff>
    </xdr:to>
    <xdr:pic>
      <xdr:nvPicPr>
        <xdr:cNvPr id="43" name="Рисунок 42">
          <a:extLst>
            <a:ext uri="{FF2B5EF4-FFF2-40B4-BE49-F238E27FC236}">
              <a16:creationId xmlns="" xmlns:a16="http://schemas.microsoft.com/office/drawing/2014/main" id="{00000000-0008-0000-0B00-00002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" cstate="print"/>
        <a:srcRect l="1876" t="15835" r="1113" b="15823"/>
        <a:stretch/>
      </xdr:blipFill>
      <xdr:spPr>
        <a:xfrm>
          <a:off x="371475" y="140074650"/>
          <a:ext cx="2048187" cy="828675"/>
        </a:xfrm>
        <a:prstGeom prst="rect">
          <a:avLst/>
        </a:prstGeom>
      </xdr:spPr>
    </xdr:pic>
    <xdr:clientData/>
  </xdr:twoCellAnchor>
  <xdr:oneCellAnchor>
    <xdr:from>
      <xdr:col>0</xdr:col>
      <xdr:colOff>1076325</xdr:colOff>
      <xdr:row>451</xdr:row>
      <xdr:rowOff>57150</xdr:rowOff>
    </xdr:from>
    <xdr:ext cx="905121" cy="828675"/>
    <xdr:pic>
      <xdr:nvPicPr>
        <xdr:cNvPr id="44" name="Рисунок 6">
          <a:extLst>
            <a:ext uri="{FF2B5EF4-FFF2-40B4-BE49-F238E27FC236}">
              <a16:creationId xmlns="" xmlns:a16="http://schemas.microsoft.com/office/drawing/2014/main" id="{00000000-0008-0000-0B00-00002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6325" y="53025675"/>
          <a:ext cx="905121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</xdr:col>
      <xdr:colOff>511175</xdr:colOff>
      <xdr:row>204</xdr:row>
      <xdr:rowOff>19050</xdr:rowOff>
    </xdr:from>
    <xdr:to>
      <xdr:col>1</xdr:col>
      <xdr:colOff>1349692</xdr:colOff>
      <xdr:row>208</xdr:row>
      <xdr:rowOff>125720</xdr:rowOff>
    </xdr:to>
    <xdr:pic>
      <xdr:nvPicPr>
        <xdr:cNvPr id="47" name="Рисунок 2">
          <a:extLst>
            <a:ext uri="{FF2B5EF4-FFF2-40B4-BE49-F238E27FC236}">
              <a16:creationId xmlns="" xmlns:a16="http://schemas.microsoft.com/office/drawing/2014/main" id="{00000000-0008-0000-0B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62835" y="23823930"/>
          <a:ext cx="860425" cy="86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295275</xdr:colOff>
      <xdr:row>321</xdr:row>
      <xdr:rowOff>219075</xdr:rowOff>
    </xdr:from>
    <xdr:to>
      <xdr:col>1</xdr:col>
      <xdr:colOff>1547157</xdr:colOff>
      <xdr:row>325</xdr:row>
      <xdr:rowOff>332307</xdr:rowOff>
    </xdr:to>
    <xdr:pic>
      <xdr:nvPicPr>
        <xdr:cNvPr id="2" name="Рисунок 1">
          <a:extLst>
            <a:ext uri="{FF2B5EF4-FFF2-40B4-BE49-F238E27FC236}">
              <a16:creationId xmlns="" xmlns:a16="http://schemas.microsoft.com/office/drawing/2014/main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2486025" y="51435000"/>
          <a:ext cx="1237595" cy="865707"/>
        </a:xfrm>
        <a:prstGeom prst="rect">
          <a:avLst/>
        </a:prstGeom>
      </xdr:spPr>
    </xdr:pic>
    <xdr:clientData/>
  </xdr:twoCellAnchor>
  <xdr:twoCellAnchor editAs="oneCell">
    <xdr:from>
      <xdr:col>0</xdr:col>
      <xdr:colOff>752012</xdr:colOff>
      <xdr:row>703</xdr:row>
      <xdr:rowOff>30480</xdr:rowOff>
    </xdr:from>
    <xdr:to>
      <xdr:col>0</xdr:col>
      <xdr:colOff>1607820</xdr:colOff>
      <xdr:row>707</xdr:row>
      <xdr:rowOff>60960</xdr:rowOff>
    </xdr:to>
    <xdr:pic>
      <xdr:nvPicPr>
        <xdr:cNvPr id="4158465" name="Picture 1" descr="Picture background">
          <a:extLst>
            <a:ext uri="{FF2B5EF4-FFF2-40B4-BE49-F238E27FC236}">
              <a16:creationId xmlns="" xmlns:a16="http://schemas.microsoft.com/office/drawing/2014/main" id="{00000000-0008-0000-0B00-0000017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 l="24570" t="14572" r="28010" b="18522"/>
        <a:stretch>
          <a:fillRect/>
        </a:stretch>
      </xdr:blipFill>
      <xdr:spPr bwMode="auto">
        <a:xfrm>
          <a:off x="752012" y="89984580"/>
          <a:ext cx="855808" cy="78486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297181</xdr:colOff>
      <xdr:row>703</xdr:row>
      <xdr:rowOff>30480</xdr:rowOff>
    </xdr:from>
    <xdr:to>
      <xdr:col>1</xdr:col>
      <xdr:colOff>1273493</xdr:colOff>
      <xdr:row>707</xdr:row>
      <xdr:rowOff>88754</xdr:rowOff>
    </xdr:to>
    <xdr:pic>
      <xdr:nvPicPr>
        <xdr:cNvPr id="4158466" name="Picture 2" descr="Picture background">
          <a:extLst>
            <a:ext uri="{FF2B5EF4-FFF2-40B4-BE49-F238E27FC236}">
              <a16:creationId xmlns="" xmlns:a16="http://schemas.microsoft.com/office/drawing/2014/main" id="{00000000-0008-0000-0B00-0000027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 l="9941" t="8333" b="10256"/>
        <a:stretch>
          <a:fillRect/>
        </a:stretch>
      </xdr:blipFill>
      <xdr:spPr bwMode="auto">
        <a:xfrm>
          <a:off x="2148841" y="89984580"/>
          <a:ext cx="998220" cy="812654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&#1040;&#1085;&#1085;&#1072;%20&#1040;&#1074;&#1080;&#1083;&#1086;&#1074;&#1072;/Downloads/&#1055;&#1088;&#1072;&#1081;&#1089;/krep-komp_price%20(&#1045;&#1082;&#1072;&#1090;&#1077;&#1088;&#1080;&#1085;&#1072;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&#1040;&#1085;&#1085;&#1072;%20&#1040;&#1074;&#1080;&#1083;&#1086;&#1074;&#1072;/Downloads/Downloads/krep-komp_price%20(14)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ownloads/krep-komp_price%20(33)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min/Downloads/&#1055;&#1056;&#1040;&#1049;&#1057;%20&#1050;&#1056;&#1045;&#1055;-&#1050;&#1054;&#1052;&#1055;%2002.09.2022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&#1040;&#1085;&#1085;&#1072;%20&#1040;&#1074;&#1080;&#1083;&#1086;&#1074;&#1072;/Downloads/krep-komp_price%20(52)%20&#1095;&#1077;&#1088;&#1085;&#1086;&#1074;&#1080;&#1082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лужебный"/>
      <sheetName val="Руководство пользователя"/>
      <sheetName val="Заказ"/>
      <sheetName val="Заказ, cкидки и курсы валют"/>
      <sheetName val="ОГЛАВЛЕНИЕ"/>
      <sheetName val="САМОРЕЗЫ- ШУРУПЫ"/>
      <sheetName val="Анкеры"/>
      <sheetName val="Кровельные саморезы"/>
      <sheetName val="Заклепки и заклепочники"/>
      <sheetName val="Метрический крепеж"/>
      <sheetName val="Нержавейка"/>
      <sheetName val="Хомуты"/>
      <sheetName val="Такелаж"/>
      <sheetName val="ДЮБЕЛЯ"/>
      <sheetName val="Гвозди"/>
      <sheetName val="ПЕРФОРАЦИЯ"/>
      <sheetName val="Крепеж для электрики"/>
      <sheetName val="Мебельная фурн."/>
      <sheetName val="Химический крепёж"/>
      <sheetName val="Крепёж  KENNER"/>
      <sheetName val="Буры,Свёрла,Биты"/>
    </sheetNames>
    <sheetDataSet>
      <sheetData sheetId="0" refreshError="1"/>
      <sheetData sheetId="1" refreshError="1"/>
      <sheetData sheetId="2" refreshError="1"/>
      <sheetData sheetId="3">
        <row r="12">
          <cell r="I12">
            <v>0</v>
          </cell>
        </row>
        <row r="23">
          <cell r="J23">
            <v>12.7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лужебный"/>
      <sheetName val="Руководство пользователя"/>
      <sheetName val="Заказ"/>
      <sheetName val="Заказ, cкидки и курсы валют"/>
      <sheetName val="ОГЛАВЛЕНИЕ"/>
      <sheetName val="САМОРЕЗЫ- ШУРУПЫ"/>
      <sheetName val="Анкеры"/>
      <sheetName val="Кровельные саморезы"/>
      <sheetName val="Заклепки и заклепочники"/>
      <sheetName val="Метрический крепеж"/>
      <sheetName val="Нержавейка"/>
      <sheetName val="Хомуты"/>
      <sheetName val="Такелаж"/>
      <sheetName val="ДЮБЕЛЯ"/>
      <sheetName val="Гвозди"/>
      <sheetName val="ПЕРФОРАЦИЯ"/>
      <sheetName val="Крепеж для электрики"/>
      <sheetName val="Мебельная фурн."/>
      <sheetName val="Химический крепёж"/>
      <sheetName val="Крепёж  KENNER"/>
      <sheetName val="Буры,Свёрла,Биты"/>
    </sheetNames>
    <sheetDataSet>
      <sheetData sheetId="0"/>
      <sheetData sheetId="1"/>
      <sheetData sheetId="2"/>
      <sheetData sheetId="3">
        <row r="12">
          <cell r="I12">
            <v>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лужебный"/>
      <sheetName val="Руководство пользователя"/>
      <sheetName val="Заказ"/>
      <sheetName val="Заказ, cкидки и курсы валют"/>
      <sheetName val="ОГЛАВЛЕНИЕ"/>
      <sheetName val="САМОРЕЗЫ- ШУРУПЫ"/>
      <sheetName val="Анкеры"/>
      <sheetName val="Кровельные саморезы"/>
      <sheetName val="Заклепки и заклепочники"/>
      <sheetName val="Метрический крепеж"/>
      <sheetName val="Нержавейка"/>
      <sheetName val="Хомуты"/>
      <sheetName val="Такелаж"/>
      <sheetName val="ДЮБЕЛЯ"/>
      <sheetName val="Гвозди"/>
      <sheetName val="ПЕРФОРАЦИЯ"/>
      <sheetName val="Крепеж для электрики"/>
      <sheetName val="Мебельная фурн."/>
      <sheetName val="Химический крепёж"/>
      <sheetName val="Крепёж  KENNER"/>
      <sheetName val="Буры,Свёрла,Биты"/>
    </sheetNames>
    <sheetDataSet>
      <sheetData sheetId="0"/>
      <sheetData sheetId="1"/>
      <sheetData sheetId="2"/>
      <sheetData sheetId="3">
        <row r="12">
          <cell r="I12">
            <v>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лужебный"/>
      <sheetName val="Руководство пользователя"/>
      <sheetName val="Заказ"/>
      <sheetName val="Заказ, cкидки и курсы валют"/>
      <sheetName val="ОГЛАВЛЕНИЕ"/>
      <sheetName val="САМОРЕЗЫ- ШУРУПЫ"/>
      <sheetName val="Анкеры"/>
      <sheetName val="Кровельные саморезы"/>
      <sheetName val="Заклепки и заклепочники"/>
      <sheetName val="Метрический крепеж"/>
      <sheetName val="Нержавейка"/>
      <sheetName val="Хомуты"/>
      <sheetName val="Такелаж"/>
      <sheetName val="ДЮБЕЛЯ"/>
      <sheetName val="Гвозди"/>
      <sheetName val="ПЕРФОРАЦИЯ"/>
      <sheetName val="Крепеж для электрики"/>
      <sheetName val="Мебельная фурн."/>
      <sheetName val="Химический крепёж"/>
      <sheetName val="Крепёж  KENNER"/>
      <sheetName val="Буры,Свёрла,Биты"/>
    </sheetNames>
    <sheetDataSet>
      <sheetData sheetId="0" refreshError="1"/>
      <sheetData sheetId="1" refreshError="1"/>
      <sheetData sheetId="2" refreshError="1"/>
      <sheetData sheetId="3" refreshError="1">
        <row r="12">
          <cell r="I12">
            <v>0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лужебный"/>
      <sheetName val="Руководство пользователя"/>
      <sheetName val="Заказ"/>
      <sheetName val="Заказ, cкидки и курсы валют"/>
      <sheetName val="ОГЛАВЛЕНИЕ"/>
      <sheetName val="САМОРЕЗЫ- ШУРУПЫ"/>
      <sheetName val="Анкеры"/>
      <sheetName val="Кровельные саморезы"/>
      <sheetName val="Заклепки и заклепочники"/>
      <sheetName val="Метрический крепеж"/>
      <sheetName val="Нержавейка"/>
      <sheetName val="Хомуты"/>
      <sheetName val="Такелаж"/>
      <sheetName val="ДЮБЕЛЯ"/>
      <sheetName val="Гвозди"/>
      <sheetName val="ПЕРФОРАЦИЯ"/>
      <sheetName val="Крепеж для электрики"/>
      <sheetName val="Мебельная фурн."/>
      <sheetName val="Химический крепёж"/>
      <sheetName val="Крепёж  KENNER"/>
      <sheetName val="Буры,Свёрла,Биты"/>
    </sheetNames>
    <sheetDataSet>
      <sheetData sheetId="0"/>
      <sheetData sheetId="1"/>
      <sheetData sheetId="2"/>
      <sheetData sheetId="3">
        <row r="12">
          <cell r="I12">
            <v>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E1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>
          <a:outerShdw dist="35921" dir="2700000" algn="ctr" rotWithShape="0">
            <a:srgbClr val="000000"/>
          </a:outerShdw>
        </a:effectLst>
        <a:extLst>
          <a:ext uri="{53640926-AAD7-44D8-BBD7-CCE9431645EC}">
            <a14:shadowObscured xmlns:a14="http://schemas.microsoft.com/office/drawing/2010/main" val="1"/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E1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>
          <a:outerShdw dist="35921" dir="2700000" algn="ctr" rotWithShape="0">
            <a:srgbClr val="000000"/>
          </a:outerShdw>
        </a:effectLst>
        <a:extLst>
          <a:ext uri="{53640926-AAD7-44D8-BBD7-CCE9431645EC}">
            <a14:shadowObscured xmlns:a14="http://schemas.microsoft.com/office/drawing/2010/main" val="1"/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1.xml"/><Relationship Id="rId2" Type="http://schemas.openxmlformats.org/officeDocument/2006/relationships/printerSettings" Target="../printerSettings/printerSettings13.bin"/><Relationship Id="rId1" Type="http://schemas.openxmlformats.org/officeDocument/2006/relationships/hyperlink" Target="mailto:perfokrepteh@mail.ru" TargetMode="Externa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0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4.xml"/><Relationship Id="rId3" Type="http://schemas.openxmlformats.org/officeDocument/2006/relationships/drawing" Target="../drawings/drawing2.xml"/><Relationship Id="rId7" Type="http://schemas.openxmlformats.org/officeDocument/2006/relationships/ctrlProp" Target="../ctrlProps/ctrlProp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sale@krep-komp.ru" TargetMode="External"/><Relationship Id="rId6" Type="http://schemas.openxmlformats.org/officeDocument/2006/relationships/ctrlProp" Target="../ctrlProps/ctrlProp2.xml"/><Relationship Id="rId5" Type="http://schemas.openxmlformats.org/officeDocument/2006/relationships/ctrlProp" Target="../ctrlProps/ctrlProp1.xml"/><Relationship Id="rId10" Type="http://schemas.openxmlformats.org/officeDocument/2006/relationships/ctrlProp" Target="../ctrlProps/ctrlProp6.xml"/><Relationship Id="rId4" Type="http://schemas.openxmlformats.org/officeDocument/2006/relationships/vmlDrawing" Target="../drawings/vmlDrawing1.vml"/><Relationship Id="rId9" Type="http://schemas.openxmlformats.org/officeDocument/2006/relationships/ctrlProp" Target="../ctrlProps/ctrlProp5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9"/>
  <dimension ref="A1:H22"/>
  <sheetViews>
    <sheetView workbookViewId="0">
      <selection activeCell="C31" sqref="C31"/>
    </sheetView>
  </sheetViews>
  <sheetFormatPr defaultColWidth="8" defaultRowHeight="11.25"/>
  <cols>
    <col min="1" max="2" width="8" style="377" customWidth="1"/>
    <col min="3" max="4" width="11.42578125" style="377" customWidth="1"/>
    <col min="5" max="5" width="17.140625" style="377" customWidth="1"/>
    <col min="6" max="6" width="10.42578125" style="377" customWidth="1"/>
    <col min="7" max="7" width="21.42578125" style="377" customWidth="1"/>
    <col min="8" max="16384" width="8" style="377"/>
  </cols>
  <sheetData>
    <row r="1" spans="1:8" ht="12.75">
      <c r="A1" t="s">
        <v>4406</v>
      </c>
      <c r="B1" t="s">
        <v>1028</v>
      </c>
      <c r="C1" t="s">
        <v>2256</v>
      </c>
      <c r="D1" t="s">
        <v>4407</v>
      </c>
      <c r="E1" t="s">
        <v>103</v>
      </c>
      <c r="F1" t="s">
        <v>497</v>
      </c>
      <c r="G1" t="s">
        <v>4408</v>
      </c>
      <c r="H1" t="s">
        <v>4409</v>
      </c>
    </row>
    <row r="6" spans="1:8">
      <c r="A6" s="377">
        <v>6</v>
      </c>
      <c r="B6" s="377">
        <v>1573</v>
      </c>
      <c r="C6" s="377" t="s">
        <v>1045</v>
      </c>
    </row>
    <row r="7" spans="1:8">
      <c r="A7" s="377">
        <v>7</v>
      </c>
      <c r="B7" s="377">
        <v>525</v>
      </c>
      <c r="C7" s="377" t="s">
        <v>104</v>
      </c>
    </row>
    <row r="8" spans="1:8">
      <c r="A8" s="377">
        <v>8</v>
      </c>
      <c r="B8" s="377">
        <v>704</v>
      </c>
      <c r="C8" s="377" t="s">
        <v>1819</v>
      </c>
    </row>
    <row r="9" spans="1:8">
      <c r="A9" s="377">
        <v>9</v>
      </c>
      <c r="B9" s="377">
        <v>500</v>
      </c>
      <c r="C9" s="377" t="s">
        <v>1820</v>
      </c>
    </row>
    <row r="10" spans="1:8">
      <c r="A10" s="377">
        <v>10</v>
      </c>
      <c r="B10" s="377">
        <v>1368</v>
      </c>
      <c r="C10" s="377" t="s">
        <v>1821</v>
      </c>
    </row>
    <row r="11" spans="1:8">
      <c r="A11" s="377">
        <v>11</v>
      </c>
      <c r="B11" s="377">
        <v>106</v>
      </c>
      <c r="C11" s="377" t="s">
        <v>1822</v>
      </c>
    </row>
    <row r="12" spans="1:8">
      <c r="A12" s="377">
        <v>12</v>
      </c>
      <c r="B12" s="377">
        <v>681</v>
      </c>
      <c r="C12" s="377" t="s">
        <v>1036</v>
      </c>
    </row>
    <row r="13" spans="1:8">
      <c r="A13" s="377">
        <v>13</v>
      </c>
      <c r="B13" s="377">
        <v>402</v>
      </c>
      <c r="C13" s="377" t="s">
        <v>1823</v>
      </c>
    </row>
    <row r="14" spans="1:8">
      <c r="A14" s="377">
        <v>14</v>
      </c>
      <c r="B14" s="377">
        <v>93</v>
      </c>
      <c r="C14" s="377" t="s">
        <v>2680</v>
      </c>
    </row>
    <row r="15" spans="1:8">
      <c r="A15" s="377">
        <v>15</v>
      </c>
      <c r="B15" s="377">
        <v>341</v>
      </c>
      <c r="C15" s="377" t="s">
        <v>1824</v>
      </c>
    </row>
    <row r="16" spans="1:8">
      <c r="A16" s="377">
        <v>16</v>
      </c>
      <c r="B16" s="377">
        <v>418</v>
      </c>
      <c r="C16" s="377" t="s">
        <v>1825</v>
      </c>
    </row>
    <row r="17" spans="1:3">
      <c r="A17" s="377">
        <v>17</v>
      </c>
      <c r="B17" s="377">
        <v>75</v>
      </c>
      <c r="C17" s="377" t="s">
        <v>1826</v>
      </c>
    </row>
    <row r="18" spans="1:3">
      <c r="A18" s="377">
        <v>18</v>
      </c>
      <c r="B18" s="377">
        <v>162</v>
      </c>
      <c r="C18" s="377" t="s">
        <v>4547</v>
      </c>
    </row>
    <row r="19" spans="1:3">
      <c r="A19" s="377">
        <v>19</v>
      </c>
      <c r="B19" s="377">
        <v>949</v>
      </c>
      <c r="C19" s="377" t="s">
        <v>1827</v>
      </c>
    </row>
    <row r="20" spans="1:3">
      <c r="A20" s="377">
        <v>20</v>
      </c>
      <c r="B20" s="377">
        <v>433</v>
      </c>
      <c r="C20" s="377" t="s">
        <v>1828</v>
      </c>
    </row>
    <row r="21" spans="1:3">
      <c r="A21" s="377">
        <v>21</v>
      </c>
      <c r="B21" s="377">
        <v>1624</v>
      </c>
      <c r="C21" s="377" t="s">
        <v>1829</v>
      </c>
    </row>
    <row r="22" spans="1:3">
      <c r="A22" s="377">
        <v>22</v>
      </c>
      <c r="B22" s="377">
        <v>1924</v>
      </c>
      <c r="C22" s="377" t="s">
        <v>1830</v>
      </c>
    </row>
  </sheetData>
  <phoneticPr fontId="0" type="noConversion"/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>
    <tabColor rgb="FF00B0F0"/>
  </sheetPr>
  <dimension ref="A1:L2812"/>
  <sheetViews>
    <sheetView zoomScaleSheetLayoutView="100" workbookViewId="0">
      <pane xSplit="9" ySplit="1" topLeftCell="J2" activePane="bottomRight" state="frozen"/>
      <selection pane="topRight" activeCell="J1" sqref="J1"/>
      <selection pane="bottomLeft" activeCell="A2" sqref="A2"/>
      <selection pane="bottomRight" activeCell="A2752" sqref="A2752:J2797"/>
    </sheetView>
  </sheetViews>
  <sheetFormatPr defaultRowHeight="12.75"/>
  <cols>
    <col min="1" max="1" width="16.140625" customWidth="1"/>
    <col min="2" max="2" width="13" customWidth="1"/>
    <col min="3" max="3" width="10.5703125" customWidth="1"/>
    <col min="4" max="4" width="13.5703125" customWidth="1"/>
    <col min="5" max="5" width="13.28515625" style="549" hidden="1" customWidth="1"/>
    <col min="6" max="6" width="13.5703125" style="548" customWidth="1"/>
    <col min="7" max="7" width="14.42578125" style="646" customWidth="1"/>
    <col min="8" max="8" width="12.5703125" customWidth="1"/>
    <col min="9" max="9" width="28.140625" customWidth="1"/>
    <col min="10" max="10" width="11.28515625" customWidth="1"/>
  </cols>
  <sheetData>
    <row r="1" spans="1:12" s="132" customFormat="1" ht="30" customHeight="1">
      <c r="A1" s="2676" t="s">
        <v>3</v>
      </c>
      <c r="B1" s="2676"/>
      <c r="C1" s="2676"/>
      <c r="D1" s="2676"/>
      <c r="E1" s="2676"/>
      <c r="F1" s="2676"/>
      <c r="G1" s="2676"/>
      <c r="H1" s="2676"/>
      <c r="I1" s="2676"/>
      <c r="J1" s="666" t="s">
        <v>12320</v>
      </c>
      <c r="K1" s="666"/>
      <c r="L1" s="666"/>
    </row>
    <row r="2" spans="1:12" ht="30.75">
      <c r="A2" s="158" t="s">
        <v>3946</v>
      </c>
      <c r="B2" s="158"/>
      <c r="C2" s="158"/>
      <c r="D2" s="158"/>
      <c r="E2" s="895"/>
      <c r="F2" s="629"/>
      <c r="G2" s="162"/>
      <c r="H2" s="161"/>
      <c r="I2" s="162"/>
    </row>
    <row r="3" spans="1:12" ht="13.5" thickBot="1"/>
    <row r="4" spans="1:12" ht="18">
      <c r="A4" s="247"/>
      <c r="B4" s="163"/>
      <c r="C4" s="91"/>
      <c r="D4" s="91" t="s">
        <v>2460</v>
      </c>
      <c r="E4" s="555"/>
      <c r="F4" s="555"/>
      <c r="G4" s="652"/>
      <c r="H4" s="163"/>
      <c r="I4" s="95"/>
    </row>
    <row r="5" spans="1:12" ht="18">
      <c r="A5" s="248"/>
      <c r="B5" s="17"/>
      <c r="C5" s="108"/>
      <c r="D5" s="108" t="s">
        <v>2461</v>
      </c>
      <c r="E5" s="556"/>
      <c r="F5" s="568"/>
      <c r="G5" s="111"/>
      <c r="H5" s="17"/>
      <c r="I5" s="167"/>
    </row>
    <row r="6" spans="1:12">
      <c r="A6" s="248"/>
      <c r="B6" s="17"/>
      <c r="C6" s="97"/>
      <c r="D6" s="97"/>
      <c r="E6" s="896"/>
      <c r="F6" s="596"/>
      <c r="G6" s="874"/>
      <c r="H6" s="17"/>
      <c r="I6" s="167"/>
    </row>
    <row r="7" spans="1:12">
      <c r="A7" s="248"/>
      <c r="B7" s="17"/>
      <c r="C7" s="97"/>
      <c r="D7" s="97"/>
      <c r="E7" s="896"/>
      <c r="F7" s="596"/>
      <c r="G7" s="874"/>
      <c r="H7" s="17"/>
      <c r="I7" s="167"/>
    </row>
    <row r="8" spans="1:12">
      <c r="A8" s="248"/>
      <c r="B8" s="17"/>
      <c r="C8" s="97"/>
      <c r="D8" s="97"/>
      <c r="E8" s="896"/>
      <c r="F8" s="596"/>
      <c r="G8" s="874"/>
      <c r="H8" s="17"/>
      <c r="I8" s="167"/>
    </row>
    <row r="9" spans="1:12" ht="18.75" thickBot="1">
      <c r="A9" s="117" t="s">
        <v>7679</v>
      </c>
      <c r="B9" s="171"/>
      <c r="C9" s="99"/>
      <c r="D9" s="99"/>
      <c r="E9" s="897"/>
      <c r="F9" s="598"/>
      <c r="G9" s="875"/>
      <c r="H9" s="171"/>
      <c r="I9" s="172"/>
    </row>
    <row r="10" spans="1:12" ht="33.950000000000003" customHeight="1">
      <c r="A10" s="187" t="s">
        <v>1028</v>
      </c>
      <c r="B10" s="189" t="s">
        <v>1029</v>
      </c>
      <c r="C10" s="192" t="s">
        <v>678</v>
      </c>
      <c r="D10" s="192" t="s">
        <v>3130</v>
      </c>
      <c r="E10" s="599" t="s">
        <v>11188</v>
      </c>
      <c r="F10" s="611" t="s">
        <v>2779</v>
      </c>
      <c r="G10" s="2678" t="s">
        <v>2627</v>
      </c>
      <c r="H10" s="2668" t="s">
        <v>497</v>
      </c>
      <c r="I10" s="173" t="s">
        <v>4239</v>
      </c>
    </row>
    <row r="11" spans="1:12" ht="18.75" customHeight="1">
      <c r="A11" s="195"/>
      <c r="B11" s="414" t="s">
        <v>1818</v>
      </c>
      <c r="C11" s="197" t="s">
        <v>3629</v>
      </c>
      <c r="D11" s="390" t="s">
        <v>2628</v>
      </c>
      <c r="E11" s="898" t="s">
        <v>265</v>
      </c>
      <c r="F11" s="607">
        <f>'Заказ, cкидки и курсы валют'!$I$12</f>
        <v>0</v>
      </c>
      <c r="G11" s="2679"/>
      <c r="H11" s="2677"/>
      <c r="I11" s="325"/>
    </row>
    <row r="12" spans="1:12" ht="15">
      <c r="A12" s="15" t="s">
        <v>5063</v>
      </c>
      <c r="B12" s="525" t="s">
        <v>9021</v>
      </c>
      <c r="C12" s="1659">
        <v>68.8</v>
      </c>
      <c r="D12" s="525">
        <v>150</v>
      </c>
      <c r="E12" s="574">
        <v>2270.5700000000002</v>
      </c>
      <c r="F12" s="603">
        <f>ROUND(E12*(1-$F$11),2)</f>
        <v>2270.5700000000002</v>
      </c>
      <c r="G12" s="862">
        <f>'Заказ, cкидки и курсы валют'!$J$23*F12</f>
        <v>27246.840000000004</v>
      </c>
      <c r="H12" s="128">
        <f>ROUND((D12/1000)*G12,2)</f>
        <v>4087.03</v>
      </c>
      <c r="I12" s="15"/>
      <c r="J12" s="574"/>
    </row>
    <row r="13" spans="1:12" ht="15">
      <c r="A13" s="15" t="s">
        <v>5064</v>
      </c>
      <c r="B13" s="877" t="s">
        <v>983</v>
      </c>
      <c r="C13" s="1659">
        <v>110.6</v>
      </c>
      <c r="D13" s="877">
        <v>150</v>
      </c>
      <c r="E13" s="574">
        <v>3165.27</v>
      </c>
      <c r="F13" s="603">
        <f t="shared" ref="F13:F23" si="0">ROUND(E13*(1-$F$11),2)</f>
        <v>3165.27</v>
      </c>
      <c r="G13" s="862">
        <f>'Заказ, cкидки и курсы валют'!$J$23*F13</f>
        <v>37983.24</v>
      </c>
      <c r="H13" s="128">
        <f t="shared" ref="H13:H23" si="1">ROUND((D13/1000)*G13,2)</f>
        <v>5697.49</v>
      </c>
      <c r="I13" s="15"/>
      <c r="J13" s="574"/>
    </row>
    <row r="14" spans="1:12" ht="15">
      <c r="A14" s="15" t="s">
        <v>5065</v>
      </c>
      <c r="B14" s="877" t="s">
        <v>3217</v>
      </c>
      <c r="C14" s="1659">
        <v>136</v>
      </c>
      <c r="D14" s="877">
        <v>100</v>
      </c>
      <c r="E14" s="574">
        <v>2960.13</v>
      </c>
      <c r="F14" s="603">
        <f t="shared" si="0"/>
        <v>2960.13</v>
      </c>
      <c r="G14" s="862">
        <f>'Заказ, cкидки и курсы валют'!$J$23*F14</f>
        <v>35521.56</v>
      </c>
      <c r="H14" s="128">
        <f t="shared" si="1"/>
        <v>3552.16</v>
      </c>
      <c r="I14" s="15"/>
      <c r="J14" s="574"/>
    </row>
    <row r="15" spans="1:12" ht="15">
      <c r="A15" s="15" t="s">
        <v>5066</v>
      </c>
      <c r="B15" s="877" t="s">
        <v>3218</v>
      </c>
      <c r="C15" s="1659">
        <v>223.1</v>
      </c>
      <c r="D15" s="877">
        <v>50</v>
      </c>
      <c r="E15" s="574">
        <v>4544.88</v>
      </c>
      <c r="F15" s="603">
        <f t="shared" si="0"/>
        <v>4544.88</v>
      </c>
      <c r="G15" s="862">
        <f>'Заказ, cкидки и курсы валют'!$J$23*F15</f>
        <v>54538.559999999998</v>
      </c>
      <c r="H15" s="128">
        <f t="shared" si="1"/>
        <v>2726.93</v>
      </c>
      <c r="I15" s="15"/>
      <c r="J15" s="574"/>
    </row>
    <row r="16" spans="1:12" ht="15">
      <c r="A16" s="15" t="s">
        <v>5067</v>
      </c>
      <c r="B16" s="877" t="s">
        <v>3219</v>
      </c>
      <c r="C16" s="1659">
        <v>346.29</v>
      </c>
      <c r="D16" s="877">
        <v>25</v>
      </c>
      <c r="E16" s="574">
        <v>6996.11</v>
      </c>
      <c r="F16" s="603">
        <f t="shared" si="0"/>
        <v>6996.11</v>
      </c>
      <c r="G16" s="862">
        <f>'Заказ, cкидки и курсы валют'!$J$23*F16</f>
        <v>83953.319999999992</v>
      </c>
      <c r="H16" s="128">
        <f t="shared" si="1"/>
        <v>2098.83</v>
      </c>
      <c r="I16" s="15"/>
      <c r="J16" s="574"/>
    </row>
    <row r="17" spans="1:10" ht="15">
      <c r="A17" s="15" t="s">
        <v>5068</v>
      </c>
      <c r="B17" s="877" t="s">
        <v>3220</v>
      </c>
      <c r="C17" s="1659">
        <v>533.5</v>
      </c>
      <c r="D17" s="877">
        <v>20</v>
      </c>
      <c r="E17" s="574">
        <v>10515.97</v>
      </c>
      <c r="F17" s="603">
        <f t="shared" si="0"/>
        <v>10515.97</v>
      </c>
      <c r="G17" s="862">
        <f>'Заказ, cкидки и курсы валют'!$J$23*F17</f>
        <v>126191.63999999998</v>
      </c>
      <c r="H17" s="128">
        <f t="shared" si="1"/>
        <v>2523.83</v>
      </c>
      <c r="I17" s="15"/>
      <c r="J17" s="574"/>
    </row>
    <row r="18" spans="1:10" ht="15">
      <c r="A18" s="15" t="s">
        <v>5069</v>
      </c>
      <c r="B18" s="877" t="s">
        <v>3221</v>
      </c>
      <c r="C18" s="1659">
        <v>780.85</v>
      </c>
      <c r="D18" s="877">
        <v>20</v>
      </c>
      <c r="E18" s="574">
        <v>14939.63</v>
      </c>
      <c r="F18" s="603">
        <f t="shared" si="0"/>
        <v>14939.63</v>
      </c>
      <c r="G18" s="862">
        <f>'Заказ, cкидки и курсы валют'!$J$23*F18</f>
        <v>179275.56</v>
      </c>
      <c r="H18" s="128">
        <f t="shared" si="1"/>
        <v>3585.51</v>
      </c>
      <c r="I18" s="15"/>
      <c r="J18" s="574"/>
    </row>
    <row r="19" spans="1:10" ht="15">
      <c r="A19" s="15" t="s">
        <v>5070</v>
      </c>
      <c r="B19" s="877" t="s">
        <v>3222</v>
      </c>
      <c r="C19" s="1659">
        <v>1074.76</v>
      </c>
      <c r="D19" s="877">
        <v>10</v>
      </c>
      <c r="E19" s="574">
        <v>20708.21</v>
      </c>
      <c r="F19" s="603">
        <f t="shared" si="0"/>
        <v>20708.21</v>
      </c>
      <c r="G19" s="862">
        <f>'Заказ, cкидки и курсы валют'!$J$23*F19</f>
        <v>248498.52</v>
      </c>
      <c r="H19" s="128">
        <f t="shared" si="1"/>
        <v>2484.9899999999998</v>
      </c>
      <c r="I19" s="15"/>
      <c r="J19" s="574"/>
    </row>
    <row r="20" spans="1:10" ht="15">
      <c r="A20" s="15" t="s">
        <v>5071</v>
      </c>
      <c r="B20" s="877" t="s">
        <v>3223</v>
      </c>
      <c r="C20" s="1659">
        <v>1384</v>
      </c>
      <c r="D20" s="877">
        <v>5</v>
      </c>
      <c r="E20" s="574">
        <v>26482.07</v>
      </c>
      <c r="F20" s="603">
        <f t="shared" si="0"/>
        <v>26482.07</v>
      </c>
      <c r="G20" s="862">
        <f>'Заказ, cкидки и курсы валют'!$J$23*F20</f>
        <v>317784.83999999997</v>
      </c>
      <c r="H20" s="128">
        <f t="shared" si="1"/>
        <v>1588.92</v>
      </c>
      <c r="I20" s="15"/>
      <c r="J20" s="574"/>
    </row>
    <row r="21" spans="1:10" ht="15">
      <c r="A21" s="15" t="s">
        <v>5072</v>
      </c>
      <c r="B21" s="877" t="s">
        <v>3224</v>
      </c>
      <c r="C21" s="1659">
        <v>1739.21</v>
      </c>
      <c r="D21" s="877">
        <v>5</v>
      </c>
      <c r="E21" s="574">
        <v>33897.54</v>
      </c>
      <c r="F21" s="603">
        <f t="shared" si="0"/>
        <v>33897.54</v>
      </c>
      <c r="G21" s="862">
        <f>'Заказ, cкидки и курсы валют'!$J$23*F21</f>
        <v>406770.48</v>
      </c>
      <c r="H21" s="128">
        <f t="shared" si="1"/>
        <v>2033.85</v>
      </c>
      <c r="I21" s="15"/>
      <c r="J21" s="574"/>
    </row>
    <row r="22" spans="1:10" s="486" customFormat="1" ht="15">
      <c r="A22" s="2192" t="s">
        <v>2481</v>
      </c>
      <c r="B22" s="877" t="s">
        <v>2482</v>
      </c>
      <c r="C22" s="1659">
        <v>2286</v>
      </c>
      <c r="D22" s="877">
        <v>5</v>
      </c>
      <c r="E22" s="574">
        <v>45688.59</v>
      </c>
      <c r="F22" s="603">
        <f t="shared" si="0"/>
        <v>45688.59</v>
      </c>
      <c r="G22" s="862">
        <f>'Заказ, cкидки и курсы валют'!$J$23*F22</f>
        <v>548263.07999999996</v>
      </c>
      <c r="H22" s="128">
        <f t="shared" si="1"/>
        <v>2741.32</v>
      </c>
      <c r="I22" s="2192"/>
      <c r="J22" s="574"/>
    </row>
    <row r="23" spans="1:10" ht="15">
      <c r="A23" s="15" t="s">
        <v>5073</v>
      </c>
      <c r="B23" s="877" t="s">
        <v>3225</v>
      </c>
      <c r="C23" s="1659">
        <v>2696</v>
      </c>
      <c r="D23" s="877">
        <v>5</v>
      </c>
      <c r="E23" s="574">
        <v>56028.47</v>
      </c>
      <c r="F23" s="603">
        <f t="shared" si="0"/>
        <v>56028.47</v>
      </c>
      <c r="G23" s="862">
        <f>'Заказ, cкидки и курсы валют'!$J$23*F23</f>
        <v>672341.64</v>
      </c>
      <c r="H23" s="128">
        <f t="shared" si="1"/>
        <v>3361.71</v>
      </c>
      <c r="I23" s="15"/>
      <c r="J23" s="574"/>
    </row>
    <row r="24" spans="1:10" ht="15">
      <c r="A24" s="15" t="s">
        <v>11434</v>
      </c>
      <c r="B24" s="877" t="s">
        <v>11436</v>
      </c>
      <c r="C24" s="1659">
        <v>3349</v>
      </c>
      <c r="D24" s="877">
        <v>5</v>
      </c>
      <c r="E24" s="574">
        <v>73778.429999999993</v>
      </c>
      <c r="F24" s="603">
        <f t="shared" ref="F24" si="2">ROUND(E24*(1-$F$11),2)</f>
        <v>73778.429999999993</v>
      </c>
      <c r="G24" s="862">
        <f>'Заказ, cкидки и курсы валют'!$J$23*F24</f>
        <v>885341.15999999992</v>
      </c>
      <c r="H24" s="128">
        <f t="shared" ref="H24" si="3">ROUND((D24/1000)*G24,2)</f>
        <v>4426.71</v>
      </c>
      <c r="I24" s="15"/>
      <c r="J24" s="574"/>
    </row>
    <row r="25" spans="1:10" ht="15">
      <c r="A25" s="15" t="s">
        <v>5074</v>
      </c>
      <c r="B25" s="877" t="s">
        <v>3226</v>
      </c>
      <c r="C25" s="1659">
        <v>4171</v>
      </c>
      <c r="D25" s="877">
        <v>5</v>
      </c>
      <c r="E25" s="574">
        <v>94644.37</v>
      </c>
      <c r="F25" s="603">
        <f>ROUND(E25*(1-$F$11),2)</f>
        <v>94644.37</v>
      </c>
      <c r="G25" s="862">
        <f>'Заказ, cкидки и курсы валют'!$J$23*F25</f>
        <v>1135732.44</v>
      </c>
      <c r="H25" s="128">
        <f>ROUND((D25/1000)*G25,2)</f>
        <v>5678.66</v>
      </c>
      <c r="I25" s="15"/>
      <c r="J25" s="574"/>
    </row>
    <row r="26" spans="1:10" ht="15">
      <c r="A26" s="15" t="s">
        <v>5075</v>
      </c>
      <c r="B26" s="877" t="s">
        <v>3382</v>
      </c>
      <c r="C26" s="1659">
        <v>6600</v>
      </c>
      <c r="D26" s="877">
        <v>2</v>
      </c>
      <c r="E26" s="574">
        <v>130961.13</v>
      </c>
      <c r="F26" s="603">
        <f>ROUND(E26*(1-$F$11),2)</f>
        <v>130961.13</v>
      </c>
      <c r="G26" s="862">
        <f>'Заказ, cкидки и курсы валют'!$J$23*F26</f>
        <v>1571533.56</v>
      </c>
      <c r="H26" s="128">
        <f>ROUND((D26/1000)*G26,2)</f>
        <v>3143.07</v>
      </c>
      <c r="I26" s="15"/>
      <c r="J26" s="574"/>
    </row>
    <row r="27" spans="1:10" ht="15">
      <c r="A27" s="15" t="s">
        <v>11435</v>
      </c>
      <c r="B27" s="877" t="s">
        <v>11437</v>
      </c>
      <c r="C27" s="1659">
        <v>8910</v>
      </c>
      <c r="D27" s="877">
        <v>1</v>
      </c>
      <c r="E27" s="574">
        <v>175462.74</v>
      </c>
      <c r="F27" s="603">
        <f>ROUND(E27*(1-$F$11),2)</f>
        <v>175462.74</v>
      </c>
      <c r="G27" s="862">
        <f>'Заказ, cкидки и курсы валют'!$J$23*F27</f>
        <v>2105552.88</v>
      </c>
      <c r="H27" s="128">
        <f>ROUND((D27/1000)*G27,2)</f>
        <v>2105.5500000000002</v>
      </c>
      <c r="I27" s="15"/>
      <c r="J27" s="574"/>
    </row>
    <row r="28" spans="1:10" ht="15">
      <c r="A28" s="15" t="s">
        <v>9040</v>
      </c>
      <c r="B28" s="877" t="s">
        <v>9041</v>
      </c>
      <c r="C28" s="1659">
        <v>137.6</v>
      </c>
      <c r="D28" s="877">
        <v>100</v>
      </c>
      <c r="E28" s="574">
        <v>4643.6400000000003</v>
      </c>
      <c r="F28" s="603">
        <f t="shared" ref="F28" si="4">ROUND(E28*(1-$F$11),2)</f>
        <v>4643.6400000000003</v>
      </c>
      <c r="G28" s="862">
        <f>'Заказ, cкидки и курсы валют'!$J$23*F28</f>
        <v>55723.680000000008</v>
      </c>
      <c r="H28" s="128">
        <f t="shared" ref="H28" si="5">ROUND((D28/1000)*G28,2)</f>
        <v>5572.37</v>
      </c>
      <c r="I28" s="15"/>
      <c r="J28" s="574"/>
    </row>
    <row r="29" spans="1:10" ht="15">
      <c r="A29" s="15" t="s">
        <v>5076</v>
      </c>
      <c r="B29" s="877" t="s">
        <v>984</v>
      </c>
      <c r="C29" s="1659">
        <v>221.2</v>
      </c>
      <c r="D29" s="877">
        <v>100</v>
      </c>
      <c r="E29" s="574">
        <v>6330.55</v>
      </c>
      <c r="F29" s="603">
        <f t="shared" ref="F29:F37" si="6">ROUND(E29*(1-$F$11),2)</f>
        <v>6330.55</v>
      </c>
      <c r="G29" s="862">
        <f>'Заказ, cкидки и курсы валют'!$J$23*F29</f>
        <v>75966.600000000006</v>
      </c>
      <c r="H29" s="128">
        <f t="shared" ref="H29:H37" si="7">ROUND((D29/1000)*G29,2)</f>
        <v>7596.66</v>
      </c>
      <c r="I29" s="15"/>
      <c r="J29" s="574"/>
    </row>
    <row r="30" spans="1:10" ht="15">
      <c r="A30" s="15" t="s">
        <v>5077</v>
      </c>
      <c r="B30" s="877" t="s">
        <v>3227</v>
      </c>
      <c r="C30" s="1659">
        <v>269.66000000000003</v>
      </c>
      <c r="D30" s="877">
        <v>50</v>
      </c>
      <c r="E30" s="574">
        <v>5943.09</v>
      </c>
      <c r="F30" s="603">
        <f t="shared" si="6"/>
        <v>5943.09</v>
      </c>
      <c r="G30" s="862">
        <f>'Заказ, cкидки и курсы валют'!$J$23*F30</f>
        <v>71317.08</v>
      </c>
      <c r="H30" s="128">
        <f t="shared" si="7"/>
        <v>3565.85</v>
      </c>
      <c r="I30" s="15"/>
      <c r="J30" s="574"/>
    </row>
    <row r="31" spans="1:10" ht="15">
      <c r="A31" s="15" t="s">
        <v>5078</v>
      </c>
      <c r="B31" s="877" t="s">
        <v>3228</v>
      </c>
      <c r="C31" s="1659">
        <v>446.2</v>
      </c>
      <c r="D31" s="877">
        <v>25</v>
      </c>
      <c r="E31" s="574">
        <v>9110.2000000000007</v>
      </c>
      <c r="F31" s="603">
        <f t="shared" si="6"/>
        <v>9110.2000000000007</v>
      </c>
      <c r="G31" s="862">
        <f>'Заказ, cкидки и курсы валют'!$J$23*F31</f>
        <v>109322.40000000001</v>
      </c>
      <c r="H31" s="128">
        <f t="shared" si="7"/>
        <v>2733.06</v>
      </c>
      <c r="I31" s="15"/>
      <c r="J31" s="574"/>
    </row>
    <row r="32" spans="1:10" ht="15">
      <c r="A32" s="15" t="s">
        <v>5079</v>
      </c>
      <c r="B32" s="877" t="s">
        <v>3229</v>
      </c>
      <c r="C32" s="1659">
        <v>692.58</v>
      </c>
      <c r="D32" s="877">
        <v>25</v>
      </c>
      <c r="E32" s="574">
        <v>13992.21</v>
      </c>
      <c r="F32" s="603">
        <f t="shared" si="6"/>
        <v>13992.21</v>
      </c>
      <c r="G32" s="862">
        <f>'Заказ, cкидки и курсы валют'!$J$23*F32</f>
        <v>167906.52</v>
      </c>
      <c r="H32" s="128">
        <f t="shared" si="7"/>
        <v>4197.66</v>
      </c>
      <c r="I32" s="15"/>
      <c r="J32" s="574"/>
    </row>
    <row r="33" spans="1:10" ht="15">
      <c r="A33" s="15" t="s">
        <v>5080</v>
      </c>
      <c r="B33" s="877" t="s">
        <v>3230</v>
      </c>
      <c r="C33" s="1659">
        <v>1067</v>
      </c>
      <c r="D33" s="877">
        <v>20</v>
      </c>
      <c r="E33" s="574">
        <v>21032.080000000002</v>
      </c>
      <c r="F33" s="603">
        <f t="shared" si="6"/>
        <v>21032.080000000002</v>
      </c>
      <c r="G33" s="862">
        <f>'Заказ, cкидки и курсы валют'!$J$23*F33</f>
        <v>252384.96000000002</v>
      </c>
      <c r="H33" s="128">
        <f t="shared" si="7"/>
        <v>5047.7</v>
      </c>
      <c r="I33" s="15"/>
      <c r="J33" s="574"/>
    </row>
    <row r="34" spans="1:10" ht="15">
      <c r="A34" s="15" t="s">
        <v>5081</v>
      </c>
      <c r="B34" s="877" t="s">
        <v>3231</v>
      </c>
      <c r="C34" s="1659">
        <v>1561.7</v>
      </c>
      <c r="D34" s="877">
        <v>20</v>
      </c>
      <c r="E34" s="574">
        <v>29233.61</v>
      </c>
      <c r="F34" s="603">
        <f t="shared" si="6"/>
        <v>29233.61</v>
      </c>
      <c r="G34" s="862">
        <f>'Заказ, cкидки и курсы валют'!$J$23*F34</f>
        <v>350803.32</v>
      </c>
      <c r="H34" s="128">
        <f t="shared" si="7"/>
        <v>7016.07</v>
      </c>
      <c r="I34" s="15"/>
      <c r="J34" s="574"/>
    </row>
    <row r="35" spans="1:10" ht="15">
      <c r="A35" s="15" t="s">
        <v>5082</v>
      </c>
      <c r="B35" s="877" t="s">
        <v>3232</v>
      </c>
      <c r="C35" s="1659">
        <v>2149.52</v>
      </c>
      <c r="D35" s="877">
        <v>10</v>
      </c>
      <c r="E35" s="574">
        <v>44530.1</v>
      </c>
      <c r="F35" s="603">
        <f t="shared" si="6"/>
        <v>44530.1</v>
      </c>
      <c r="G35" s="862">
        <f>'Заказ, cкидки и курсы валют'!$J$23*F35</f>
        <v>534361.19999999995</v>
      </c>
      <c r="H35" s="128">
        <f t="shared" si="7"/>
        <v>5343.61</v>
      </c>
      <c r="I35" s="15"/>
      <c r="J35" s="574"/>
    </row>
    <row r="36" spans="1:10" ht="15">
      <c r="A36" s="15" t="s">
        <v>3755</v>
      </c>
      <c r="B36" s="877" t="s">
        <v>3756</v>
      </c>
      <c r="C36" s="1659">
        <v>2852</v>
      </c>
      <c r="D36" s="877">
        <v>5</v>
      </c>
      <c r="E36" s="574">
        <v>51843.43</v>
      </c>
      <c r="F36" s="603">
        <f t="shared" si="6"/>
        <v>51843.43</v>
      </c>
      <c r="G36" s="862">
        <f>'Заказ, cкидки и курсы валют'!$J$23*F36</f>
        <v>622121.16</v>
      </c>
      <c r="H36" s="128">
        <f t="shared" si="7"/>
        <v>3110.61</v>
      </c>
      <c r="I36" s="15"/>
      <c r="J36" s="574"/>
    </row>
    <row r="37" spans="1:10" ht="15">
      <c r="A37" s="15" t="s">
        <v>5083</v>
      </c>
      <c r="B37" s="877" t="s">
        <v>3233</v>
      </c>
      <c r="C37" s="1659">
        <v>3478.42</v>
      </c>
      <c r="D37" s="877">
        <v>5</v>
      </c>
      <c r="E37" s="574">
        <v>67795.05</v>
      </c>
      <c r="F37" s="603">
        <f t="shared" si="6"/>
        <v>67795.05</v>
      </c>
      <c r="G37" s="862">
        <f>'Заказ, cкидки и курсы валют'!$J$23*F37</f>
        <v>813540.60000000009</v>
      </c>
      <c r="H37" s="128">
        <f t="shared" si="7"/>
        <v>4067.7</v>
      </c>
      <c r="I37" s="15"/>
    </row>
    <row r="38" spans="1:10" ht="15">
      <c r="A38" s="15" t="s">
        <v>9587</v>
      </c>
      <c r="B38" s="877" t="s">
        <v>9588</v>
      </c>
      <c r="C38" s="1659">
        <v>4572</v>
      </c>
      <c r="D38" s="877">
        <v>5</v>
      </c>
      <c r="E38" s="574">
        <v>91377.3</v>
      </c>
      <c r="F38" s="603">
        <f t="shared" ref="F38" si="8">ROUND(E38*(1-$F$11),2)</f>
        <v>91377.3</v>
      </c>
      <c r="G38" s="862">
        <f>'Заказ, cкидки и курсы валют'!$J$23*F38</f>
        <v>1096527.6000000001</v>
      </c>
      <c r="H38" s="128">
        <f t="shared" ref="H38" si="9">ROUND((D38/1000)*G38,2)</f>
        <v>5482.64</v>
      </c>
      <c r="I38" s="15"/>
    </row>
    <row r="39" spans="1:10" ht="15">
      <c r="A39" s="15" t="s">
        <v>5084</v>
      </c>
      <c r="B39" s="877" t="s">
        <v>3234</v>
      </c>
      <c r="C39" s="1659">
        <v>5127.42</v>
      </c>
      <c r="D39" s="877">
        <v>5</v>
      </c>
      <c r="E39" s="574">
        <v>106809.89</v>
      </c>
      <c r="F39" s="603">
        <f>ROUND(E39*(1-$F$11),2)</f>
        <v>106809.89</v>
      </c>
      <c r="G39" s="862">
        <f>'Заказ, cкидки и курсы валют'!$J$23*F39</f>
        <v>1281718.68</v>
      </c>
      <c r="H39" s="128">
        <f>ROUND((D39/1000)*G39,2)</f>
        <v>6408.59</v>
      </c>
      <c r="I39" s="15"/>
    </row>
    <row r="40" spans="1:10" ht="15">
      <c r="A40" s="15" t="s">
        <v>12035</v>
      </c>
      <c r="B40" s="877" t="s">
        <v>12036</v>
      </c>
      <c r="C40" s="1659">
        <v>7500</v>
      </c>
      <c r="D40" s="877">
        <v>5</v>
      </c>
      <c r="E40" s="574">
        <v>139834.95000000001</v>
      </c>
      <c r="F40" s="603">
        <f>ROUND(E40*(1-$F$11),2)</f>
        <v>139834.95000000001</v>
      </c>
      <c r="G40" s="862">
        <f>'Заказ, cкидки и курсы валют'!$J$23*F40</f>
        <v>1678019.4000000001</v>
      </c>
      <c r="H40" s="128">
        <f>ROUND((D40/1000)*G40,2)</f>
        <v>8390.1</v>
      </c>
      <c r="I40" s="15"/>
    </row>
    <row r="41" spans="1:10" ht="15">
      <c r="A41" s="15" t="s">
        <v>5085</v>
      </c>
      <c r="B41" s="877" t="s">
        <v>3235</v>
      </c>
      <c r="C41" s="1659">
        <v>8868</v>
      </c>
      <c r="D41" s="877">
        <v>5</v>
      </c>
      <c r="E41" s="574">
        <v>174155.43</v>
      </c>
      <c r="F41" s="603">
        <f>ROUND(E41*(1-$F$11),2)</f>
        <v>174155.43</v>
      </c>
      <c r="G41" s="862">
        <f>'Заказ, cкидки и курсы валют'!$J$23*F41</f>
        <v>2089865.16</v>
      </c>
      <c r="H41" s="128">
        <f>ROUND((D41/1000)*G41,2)</f>
        <v>10449.33</v>
      </c>
      <c r="I41" s="15"/>
    </row>
    <row r="42" spans="1:10" ht="15">
      <c r="A42" s="15" t="s">
        <v>9589</v>
      </c>
      <c r="B42" s="877" t="s">
        <v>9590</v>
      </c>
      <c r="C42" s="1659">
        <v>13200</v>
      </c>
      <c r="D42" s="877">
        <v>1</v>
      </c>
      <c r="E42" s="574">
        <v>265943.86</v>
      </c>
      <c r="F42" s="603">
        <f>ROUND(E42*(1-$F$11),2)</f>
        <v>265943.86</v>
      </c>
      <c r="G42" s="862">
        <f>'Заказ, cкидки и курсы валют'!$J$23*F42</f>
        <v>3191326.32</v>
      </c>
      <c r="H42" s="128">
        <f>ROUND((D42/1000)*G42,2)</f>
        <v>3191.33</v>
      </c>
      <c r="I42" s="15"/>
    </row>
    <row r="43" spans="1:10" ht="13.5" thickBot="1"/>
    <row r="44" spans="1:10" ht="33.950000000000003" customHeight="1">
      <c r="A44" s="247"/>
      <c r="B44" s="163"/>
      <c r="C44" s="91"/>
      <c r="D44" s="91" t="s">
        <v>2460</v>
      </c>
      <c r="E44" s="555"/>
      <c r="F44" s="555"/>
      <c r="G44" s="652"/>
      <c r="H44" s="163"/>
      <c r="I44" s="95"/>
    </row>
    <row r="45" spans="1:10" ht="45.2" customHeight="1">
      <c r="A45" s="248"/>
      <c r="B45" s="17"/>
      <c r="C45" s="108"/>
      <c r="D45" s="108" t="s">
        <v>2461</v>
      </c>
      <c r="E45" s="556"/>
      <c r="F45" s="568"/>
      <c r="G45" s="111"/>
      <c r="H45" s="17"/>
      <c r="I45" s="167"/>
    </row>
    <row r="46" spans="1:10" ht="15">
      <c r="A46" s="248"/>
      <c r="B46" s="17"/>
      <c r="C46" s="97"/>
      <c r="D46" s="97"/>
      <c r="E46" s="896"/>
      <c r="F46" s="596"/>
      <c r="G46" s="874"/>
      <c r="H46" s="17"/>
      <c r="I46" s="167"/>
      <c r="J46" s="574"/>
    </row>
    <row r="47" spans="1:10" ht="15">
      <c r="A47" s="248"/>
      <c r="B47" s="17"/>
      <c r="C47" s="97"/>
      <c r="D47" s="97"/>
      <c r="E47" s="896"/>
      <c r="F47" s="596"/>
      <c r="G47" s="874"/>
      <c r="H47" s="17"/>
      <c r="I47" s="167"/>
      <c r="J47" s="574"/>
    </row>
    <row r="48" spans="1:10" ht="15">
      <c r="A48" s="248"/>
      <c r="B48" s="17"/>
      <c r="C48" s="97"/>
      <c r="D48" s="97"/>
      <c r="E48" s="896"/>
      <c r="F48" s="596"/>
      <c r="G48" s="874"/>
      <c r="H48" s="17"/>
      <c r="I48" s="167"/>
      <c r="J48" s="574"/>
    </row>
    <row r="49" spans="1:11" ht="18.75" thickBot="1">
      <c r="A49" s="2549" t="s">
        <v>7681</v>
      </c>
      <c r="B49" s="2551"/>
      <c r="C49" s="99"/>
      <c r="D49" s="99"/>
      <c r="E49" s="897"/>
      <c r="F49" s="598"/>
      <c r="G49" s="875"/>
      <c r="H49" s="171"/>
      <c r="I49" s="172"/>
      <c r="J49" s="574"/>
    </row>
    <row r="50" spans="1:11" ht="42">
      <c r="A50" s="187" t="s">
        <v>1028</v>
      </c>
      <c r="B50" s="189" t="s">
        <v>1029</v>
      </c>
      <c r="C50" s="192" t="s">
        <v>678</v>
      </c>
      <c r="D50" s="192" t="s">
        <v>3130</v>
      </c>
      <c r="E50" s="605" t="s">
        <v>11188</v>
      </c>
      <c r="F50" s="600" t="s">
        <v>2779</v>
      </c>
      <c r="G50" s="1204" t="s">
        <v>2627</v>
      </c>
      <c r="H50" s="419" t="s">
        <v>497</v>
      </c>
      <c r="I50" s="173" t="s">
        <v>4239</v>
      </c>
      <c r="J50" s="2668" t="s">
        <v>12335</v>
      </c>
    </row>
    <row r="51" spans="1:11">
      <c r="A51" s="195"/>
      <c r="B51" s="414" t="s">
        <v>1818</v>
      </c>
      <c r="C51" s="197" t="s">
        <v>3629</v>
      </c>
      <c r="D51" s="390" t="s">
        <v>2628</v>
      </c>
      <c r="E51" s="898" t="s">
        <v>265</v>
      </c>
      <c r="F51" s="607">
        <f>'Заказ, cкидки и курсы валют'!$I$12</f>
        <v>0</v>
      </c>
      <c r="G51" s="948"/>
      <c r="H51" s="455"/>
      <c r="I51" s="325"/>
      <c r="J51" s="2669"/>
    </row>
    <row r="52" spans="1:11" ht="15">
      <c r="A52" s="15" t="s">
        <v>7748</v>
      </c>
      <c r="B52" s="46" t="s">
        <v>3375</v>
      </c>
      <c r="C52" s="58">
        <v>68.8</v>
      </c>
      <c r="D52" s="46">
        <v>1</v>
      </c>
      <c r="E52" s="2077">
        <f>(E12*2)+(1000/D52*7.5)</f>
        <v>12041.14</v>
      </c>
      <c r="F52" s="603">
        <f>ROUND(E52*(1-$F$11),2)</f>
        <v>12041.14</v>
      </c>
      <c r="G52" s="862">
        <f>'Заказ, cкидки и курсы валют'!$J$23*F52</f>
        <v>144493.68</v>
      </c>
      <c r="H52" s="128">
        <f>ROUND((D52/1000)*G52,2)</f>
        <v>144.49</v>
      </c>
      <c r="I52" s="15"/>
      <c r="J52" s="128">
        <f>ROUND(IF(H52&lt;'Заказ, cкидки и курсы валют'!$B$39,H52*0.54*100/(100-'Заказ, cкидки и курсы валют'!$C$39),IF(H52&lt;'Заказ, cкидки и курсы валют'!$B$40,H52*0.54*100/(100-'Заказ, cкидки и курсы валют'!$C$40),IF(H52&lt;'Заказ, cкидки и курсы валют'!$B$41,H52*0.54*100/(100-'Заказ, cкидки и курсы валют'!$C$41),IF(H52&lt;'Заказ, cкидки и курсы валют'!$B$42,H52*0.54*100/(100-'Заказ, cкидки и курсы валют'!$C$42),IF(H52&lt;'Заказ, cкидки и курсы валют'!$B$43,H52*0.54*100/(100-'Заказ, cкидки и курсы валют'!$C$43),H52))))),2)</f>
        <v>222.93</v>
      </c>
    </row>
    <row r="53" spans="1:11" ht="15">
      <c r="A53" s="15" t="s">
        <v>7749</v>
      </c>
      <c r="B53" s="46" t="s">
        <v>983</v>
      </c>
      <c r="C53" s="58">
        <v>110.6</v>
      </c>
      <c r="D53" s="46">
        <v>1</v>
      </c>
      <c r="E53" s="2077">
        <f t="shared" ref="E53:E78" si="10">(E13*2)+(1000/D53*7.5)</f>
        <v>13830.54</v>
      </c>
      <c r="F53" s="603">
        <f t="shared" ref="F53:F75" si="11">ROUND(E53*(1-$F$11),2)</f>
        <v>13830.54</v>
      </c>
      <c r="G53" s="862">
        <f>'Заказ, cкидки и курсы валют'!$J$23*F53</f>
        <v>165966.48000000001</v>
      </c>
      <c r="H53" s="128">
        <f t="shared" ref="H53:H75" si="12">ROUND((D53/1000)*G53,2)</f>
        <v>165.97</v>
      </c>
      <c r="I53" s="15"/>
      <c r="J53" s="128">
        <f>ROUND(IF(H53&lt;'Заказ, cкидки и курсы валют'!$B$39,H53*0.54*100/(100-'Заказ, cкидки и курсы валют'!$C$39),IF(H53&lt;'Заказ, cкидки и курсы валют'!$B$40,H53*0.54*100/(100-'Заказ, cкидки и курсы валют'!$C$40),IF(H53&lt;'Заказ, cкидки и курсы валют'!$B$41,H53*0.54*100/(100-'Заказ, cкидки и курсы валют'!$C$41),IF(H53&lt;'Заказ, cкидки и курсы валют'!$B$42,H53*0.54*100/(100-'Заказ, cкидки и курсы валют'!$C$42),IF(H53&lt;'Заказ, cкидки и курсы валют'!$B$43,H53*0.54*100/(100-'Заказ, cкидки и курсы валют'!$C$43),H53))))),2)</f>
        <v>256.07</v>
      </c>
    </row>
    <row r="54" spans="1:11" ht="15">
      <c r="A54" s="15" t="s">
        <v>7750</v>
      </c>
      <c r="B54" s="46" t="s">
        <v>3217</v>
      </c>
      <c r="C54" s="58">
        <v>136</v>
      </c>
      <c r="D54" s="46">
        <v>1</v>
      </c>
      <c r="E54" s="2077">
        <f t="shared" si="10"/>
        <v>13420.26</v>
      </c>
      <c r="F54" s="603">
        <f t="shared" si="11"/>
        <v>13420.26</v>
      </c>
      <c r="G54" s="862">
        <f>'Заказ, cкидки и курсы валют'!$J$23*F54</f>
        <v>161043.12</v>
      </c>
      <c r="H54" s="128">
        <f t="shared" si="12"/>
        <v>161.04</v>
      </c>
      <c r="I54" s="15"/>
      <c r="J54" s="128">
        <f>ROUND(IF(H54&lt;'Заказ, cкидки и курсы валют'!$B$39,H54*0.54*100/(100-'Заказ, cкидки и курсы валют'!$C$39),IF(H54&lt;'Заказ, cкидки и курсы валют'!$B$40,H54*0.54*100/(100-'Заказ, cкидки и курсы валют'!$C$40),IF(H54&lt;'Заказ, cкидки и курсы валют'!$B$41,H54*0.54*100/(100-'Заказ, cкидки и курсы валют'!$C$41),IF(H54&lt;'Заказ, cкидки и курсы валют'!$B$42,H54*0.54*100/(100-'Заказ, cкидки и курсы валют'!$C$42),IF(H54&lt;'Заказ, cкидки и курсы валют'!$B$43,H54*0.54*100/(100-'Заказ, cкидки и курсы валют'!$C$43),H54))))),2)</f>
        <v>248.46</v>
      </c>
    </row>
    <row r="55" spans="1:11" ht="15">
      <c r="A55" s="15" t="s">
        <v>7751</v>
      </c>
      <c r="B55" s="46" t="s">
        <v>3218</v>
      </c>
      <c r="C55" s="58">
        <v>223.1</v>
      </c>
      <c r="D55" s="46">
        <v>1</v>
      </c>
      <c r="E55" s="2077">
        <f t="shared" si="10"/>
        <v>16589.760000000002</v>
      </c>
      <c r="F55" s="603">
        <f t="shared" si="11"/>
        <v>16589.759999999998</v>
      </c>
      <c r="G55" s="862">
        <f>'Заказ, cкидки и курсы валют'!$J$23*F55</f>
        <v>199077.12</v>
      </c>
      <c r="H55" s="128">
        <f t="shared" si="12"/>
        <v>199.08</v>
      </c>
      <c r="I55" s="15"/>
      <c r="J55" s="128">
        <f>ROUND(IF(H55&lt;'Заказ, cкидки и курсы валют'!$B$39,H55*0.54*100/(100-'Заказ, cкидки и курсы валют'!$C$39),IF(H55&lt;'Заказ, cкидки и курсы валют'!$B$40,H55*0.54*100/(100-'Заказ, cкидки и курсы валют'!$C$40),IF(H55&lt;'Заказ, cкидки и курсы валют'!$B$41,H55*0.54*100/(100-'Заказ, cкидки и курсы валют'!$C$41),IF(H55&lt;'Заказ, cкидки и курсы валют'!$B$42,H55*0.54*100/(100-'Заказ, cкидки и курсы валют'!$C$42),IF(H55&lt;'Заказ, cкидки и курсы валют'!$B$43,H55*0.54*100/(100-'Заказ, cкидки и курсы валют'!$C$43),H55))))),2)</f>
        <v>268.76</v>
      </c>
    </row>
    <row r="56" spans="1:11" s="486" customFormat="1" ht="15">
      <c r="A56" s="15" t="s">
        <v>7752</v>
      </c>
      <c r="B56" s="46" t="s">
        <v>3219</v>
      </c>
      <c r="C56" s="58">
        <v>346.29</v>
      </c>
      <c r="D56" s="46">
        <v>1</v>
      </c>
      <c r="E56" s="2077">
        <f t="shared" si="10"/>
        <v>21492.22</v>
      </c>
      <c r="F56" s="603">
        <f t="shared" si="11"/>
        <v>21492.22</v>
      </c>
      <c r="G56" s="862">
        <f>'Заказ, cкидки и курсы валют'!$J$23*F56</f>
        <v>257906.64</v>
      </c>
      <c r="H56" s="128">
        <f t="shared" si="12"/>
        <v>257.91000000000003</v>
      </c>
      <c r="I56" s="15"/>
      <c r="J56" s="128">
        <f>ROUND(IF(H56&lt;'Заказ, cкидки и курсы валют'!$B$39,H56*0.54*100/(100-'Заказ, cкидки и курсы валют'!$C$39),IF(H56&lt;'Заказ, cкидки и курсы валют'!$B$40,H56*0.54*100/(100-'Заказ, cкидки и курсы валют'!$C$40),IF(H56&lt;'Заказ, cкидки и курсы валют'!$B$41,H56*0.54*100/(100-'Заказ, cкидки и курсы валют'!$C$41),IF(H56&lt;'Заказ, cкидки и курсы валют'!$B$42,H56*0.54*100/(100-'Заказ, cкидки и курсы валют'!$C$42),IF(H56&lt;'Заказ, cкидки и курсы валют'!$B$43,H56*0.54*100/(100-'Заказ, cкидки и курсы валют'!$C$43),H56))))),2)</f>
        <v>348.18</v>
      </c>
      <c r="K56"/>
    </row>
    <row r="57" spans="1:11" ht="15">
      <c r="A57" s="15" t="s">
        <v>7753</v>
      </c>
      <c r="B57" s="46" t="s">
        <v>3220</v>
      </c>
      <c r="C57" s="58">
        <v>533.5</v>
      </c>
      <c r="D57" s="46">
        <v>1</v>
      </c>
      <c r="E57" s="2077">
        <f t="shared" si="10"/>
        <v>28531.94</v>
      </c>
      <c r="F57" s="603">
        <f t="shared" si="11"/>
        <v>28531.94</v>
      </c>
      <c r="G57" s="862">
        <f>'Заказ, cкидки и курсы валют'!$J$23*F57</f>
        <v>342383.27999999997</v>
      </c>
      <c r="H57" s="128">
        <f t="shared" si="12"/>
        <v>342.38</v>
      </c>
      <c r="I57" s="15"/>
      <c r="J57" s="128">
        <f>ROUND(IF(H57&lt;'Заказ, cкидки и курсы валют'!$B$39,H57*0.54*100/(100-'Заказ, cкидки и курсы валют'!$C$39),IF(H57&lt;'Заказ, cкидки и курсы валют'!$B$40,H57*0.54*100/(100-'Заказ, cкидки и курсы валют'!$C$40),IF(H57&lt;'Заказ, cкидки и курсы валют'!$B$41,H57*0.54*100/(100-'Заказ, cкидки и курсы валют'!$C$41),IF(H57&lt;'Заказ, cкидки и курсы валют'!$B$42,H57*0.54*100/(100-'Заказ, cкидки и курсы валют'!$C$42),IF(H57&lt;'Заказ, cкидки и курсы валют'!$B$43,H57*0.54*100/(100-'Заказ, cкидки и курсы валют'!$C$43),H57))))),2)</f>
        <v>462.21</v>
      </c>
    </row>
    <row r="58" spans="1:11" ht="15">
      <c r="A58" s="15" t="s">
        <v>7754</v>
      </c>
      <c r="B58" s="46" t="s">
        <v>3221</v>
      </c>
      <c r="C58" s="58">
        <v>780.85</v>
      </c>
      <c r="D58" s="46">
        <v>1</v>
      </c>
      <c r="E58" s="2077">
        <f t="shared" si="10"/>
        <v>37379.259999999995</v>
      </c>
      <c r="F58" s="603">
        <f t="shared" si="11"/>
        <v>37379.26</v>
      </c>
      <c r="G58" s="862">
        <f>'Заказ, cкидки и курсы валют'!$J$23*F58</f>
        <v>448551.12</v>
      </c>
      <c r="H58" s="128">
        <f t="shared" si="12"/>
        <v>448.55</v>
      </c>
      <c r="I58" s="15"/>
      <c r="J58" s="128">
        <f>ROUND(IF(H58&lt;'Заказ, cкидки и курсы валют'!$B$39,H58*0.54*100/(100-'Заказ, cкидки и курсы валют'!$C$39),IF(H58&lt;'Заказ, cкидки и курсы валют'!$B$40,H58*0.54*100/(100-'Заказ, cкидки и курсы валют'!$C$40),IF(H58&lt;'Заказ, cкидки и курсы валют'!$B$41,H58*0.54*100/(100-'Заказ, cкидки и курсы валют'!$C$41),IF(H58&lt;'Заказ, cкидки и курсы валют'!$B$42,H58*0.54*100/(100-'Заказ, cкидки и курсы валют'!$C$42),IF(H58&lt;'Заказ, cкидки и курсы валют'!$B$43,H58*0.54*100/(100-'Заказ, cкидки и курсы валют'!$C$43),H58))))),2)</f>
        <v>538.26</v>
      </c>
    </row>
    <row r="59" spans="1:11" ht="15">
      <c r="A59" s="15" t="s">
        <v>7755</v>
      </c>
      <c r="B59" s="46" t="s">
        <v>3222</v>
      </c>
      <c r="C59" s="58">
        <v>1074.76</v>
      </c>
      <c r="D59" s="46">
        <v>1</v>
      </c>
      <c r="E59" s="2077">
        <f t="shared" si="10"/>
        <v>48916.42</v>
      </c>
      <c r="F59" s="603">
        <f t="shared" si="11"/>
        <v>48916.42</v>
      </c>
      <c r="G59" s="862">
        <f>'Заказ, cкидки и курсы валют'!$J$23*F59</f>
        <v>586997.04</v>
      </c>
      <c r="H59" s="128">
        <f t="shared" si="12"/>
        <v>587</v>
      </c>
      <c r="I59" s="15"/>
      <c r="J59" s="128">
        <f>ROUND(IF(H59&lt;'Заказ, cкидки и курсы валют'!$B$39,H59*0.54*100/(100-'Заказ, cкидки и курсы валют'!$C$39),IF(H59&lt;'Заказ, cкидки и курсы валют'!$B$40,H59*0.54*100/(100-'Заказ, cкидки и курсы валют'!$C$40),IF(H59&lt;'Заказ, cкидки и курсы валют'!$B$41,H59*0.54*100/(100-'Заказ, cкидки и курсы валют'!$C$41),IF(H59&lt;'Заказ, cкидки и курсы валют'!$B$42,H59*0.54*100/(100-'Заказ, cкидки и курсы валют'!$C$42),IF(H59&lt;'Заказ, cкидки и курсы валют'!$B$43,H59*0.54*100/(100-'Заказ, cкидки и курсы валют'!$C$43),H59))))),2)</f>
        <v>633.96</v>
      </c>
    </row>
    <row r="60" spans="1:11" ht="15">
      <c r="A60" s="15" t="s">
        <v>7756</v>
      </c>
      <c r="B60" s="46" t="s">
        <v>3223</v>
      </c>
      <c r="C60" s="58">
        <v>1384</v>
      </c>
      <c r="D60" s="46">
        <v>1</v>
      </c>
      <c r="E60" s="2077">
        <f t="shared" si="10"/>
        <v>60464.14</v>
      </c>
      <c r="F60" s="603">
        <f t="shared" si="11"/>
        <v>60464.14</v>
      </c>
      <c r="G60" s="862">
        <f>'Заказ, cкидки и курсы валют'!$J$23*F60</f>
        <v>725569.67999999993</v>
      </c>
      <c r="H60" s="128">
        <f t="shared" si="12"/>
        <v>725.57</v>
      </c>
      <c r="I60" s="15"/>
      <c r="J60" s="128">
        <f>ROUND(IF(H60&lt;'Заказ, cкидки и курсы валют'!$B$39,H60*0.54*100/(100-'Заказ, cкидки и курсы валют'!$C$39),IF(H60&lt;'Заказ, cкидки и курсы валют'!$B$40,H60*0.54*100/(100-'Заказ, cкидки и курсы валют'!$C$40),IF(H60&lt;'Заказ, cкидки и курсы валют'!$B$41,H60*0.54*100/(100-'Заказ, cкидки и курсы валют'!$C$41),IF(H60&lt;'Заказ, cкидки и курсы валют'!$B$42,H60*0.54*100/(100-'Заказ, cкидки и курсы валют'!$C$42),IF(H60&lt;'Заказ, cкидки и курсы валют'!$B$43,H60*0.54*100/(100-'Заказ, cкидки и курсы валют'!$C$43),H60))))),2)</f>
        <v>783.62</v>
      </c>
    </row>
    <row r="61" spans="1:11" ht="15">
      <c r="A61" s="15" t="s">
        <v>7757</v>
      </c>
      <c r="B61" s="46" t="s">
        <v>3224</v>
      </c>
      <c r="C61" s="58">
        <v>1739.21</v>
      </c>
      <c r="D61" s="46">
        <v>1</v>
      </c>
      <c r="E61" s="2077">
        <f t="shared" si="10"/>
        <v>75295.08</v>
      </c>
      <c r="F61" s="603">
        <f t="shared" si="11"/>
        <v>75295.08</v>
      </c>
      <c r="G61" s="862">
        <f>'Заказ, cкидки и курсы валют'!$J$23*F61</f>
        <v>903540.96</v>
      </c>
      <c r="H61" s="128">
        <f t="shared" si="12"/>
        <v>903.54</v>
      </c>
      <c r="I61" s="15"/>
      <c r="J61" s="128">
        <f>ROUND(IF(H61&lt;'Заказ, cкидки и курсы валют'!$B$39,H61*0.54*100/(100-'Заказ, cкидки и курсы валют'!$C$39),IF(H61&lt;'Заказ, cкидки и курсы валют'!$B$40,H61*0.54*100/(100-'Заказ, cкидки и курсы валют'!$C$40),IF(H61&lt;'Заказ, cкидки и курсы валют'!$B$41,H61*0.54*100/(100-'Заказ, cкидки и курсы валют'!$C$41),IF(H61&lt;'Заказ, cкидки и курсы валют'!$B$42,H61*0.54*100/(100-'Заказ, cкидки и курсы валют'!$C$42),IF(H61&lt;'Заказ, cкидки и курсы валют'!$B$43,H61*0.54*100/(100-'Заказ, cкидки и курсы валют'!$C$43),H61))))),2)</f>
        <v>975.82</v>
      </c>
    </row>
    <row r="62" spans="1:11" ht="15">
      <c r="A62" s="20" t="s">
        <v>7758</v>
      </c>
      <c r="B62" s="484" t="s">
        <v>2482</v>
      </c>
      <c r="C62" s="58">
        <v>2286</v>
      </c>
      <c r="D62" s="484">
        <v>1</v>
      </c>
      <c r="E62" s="2077">
        <f t="shared" si="10"/>
        <v>98877.18</v>
      </c>
      <c r="F62" s="603">
        <f t="shared" si="11"/>
        <v>98877.18</v>
      </c>
      <c r="G62" s="862">
        <f>'Заказ, cкидки и курсы валют'!$J$23*F62</f>
        <v>1186526.1599999999</v>
      </c>
      <c r="H62" s="128">
        <f t="shared" si="12"/>
        <v>1186.53</v>
      </c>
      <c r="I62" s="2192"/>
      <c r="J62" s="128">
        <f>ROUND(IF(H62&lt;'Заказ, cкидки и курсы валют'!$B$39,H62*0.54*100/(100-'Заказ, cкидки и курсы валют'!$C$39),IF(H62&lt;'Заказ, cкидки и курсы валют'!$B$40,H62*0.54*100/(100-'Заказ, cкидки и курсы валют'!$C$40),IF(H62&lt;'Заказ, cкидки и курсы валют'!$B$41,H62*0.54*100/(100-'Заказ, cкидки и курсы валют'!$C$41),IF(H62&lt;'Заказ, cкидки и курсы валют'!$B$42,H62*0.54*100/(100-'Заказ, cкидки и курсы валют'!$C$42),IF(H62&lt;'Заказ, cкидки и курсы валют'!$B$43,H62*0.54*100/(100-'Заказ, cкидки и курсы валют'!$C$43),H62))))),2)</f>
        <v>1186.53</v>
      </c>
    </row>
    <row r="63" spans="1:11" ht="15">
      <c r="A63" s="15" t="s">
        <v>7759</v>
      </c>
      <c r="B63" s="46" t="s">
        <v>3225</v>
      </c>
      <c r="C63" s="58">
        <v>2696</v>
      </c>
      <c r="D63" s="46">
        <v>1</v>
      </c>
      <c r="E63" s="2077">
        <f t="shared" si="10"/>
        <v>119556.94</v>
      </c>
      <c r="F63" s="603">
        <f>ROUND(E63*(1-$F$11),2)</f>
        <v>119556.94</v>
      </c>
      <c r="G63" s="862">
        <f>'Заказ, cкидки и курсы валют'!$J$23*F63</f>
        <v>1434683.28</v>
      </c>
      <c r="H63" s="128">
        <f>ROUND((D63/1000)*G63,2)</f>
        <v>1434.68</v>
      </c>
      <c r="I63" s="15"/>
      <c r="J63" s="128">
        <f>ROUND(IF(H63&lt;'Заказ, cкидки и курсы валют'!$B$39,H63*0.54*100/(100-'Заказ, cкидки и курсы валют'!$C$39),IF(H63&lt;'Заказ, cкидки и курсы валют'!$B$40,H63*0.54*100/(100-'Заказ, cкидки и курсы валют'!$C$40),IF(H63&lt;'Заказ, cкидки и курсы валют'!$B$41,H63*0.54*100/(100-'Заказ, cкидки и курсы валют'!$C$41),IF(H63&lt;'Заказ, cкидки и курсы валют'!$B$42,H63*0.54*100/(100-'Заказ, cкидки и курсы валют'!$C$42),IF(H63&lt;'Заказ, cкидки и курсы валют'!$B$43,H63*0.54*100/(100-'Заказ, cкидки и курсы валют'!$C$43),H63))))),2)</f>
        <v>1434.68</v>
      </c>
    </row>
    <row r="64" spans="1:11" ht="15">
      <c r="A64" s="2254" t="s">
        <v>11857</v>
      </c>
      <c r="B64" s="46" t="s">
        <v>11436</v>
      </c>
      <c r="C64" s="58">
        <v>3200</v>
      </c>
      <c r="D64" s="46">
        <v>1</v>
      </c>
      <c r="E64" s="2077">
        <f t="shared" si="10"/>
        <v>155056.85999999999</v>
      </c>
      <c r="F64" s="603">
        <f t="shared" si="11"/>
        <v>155056.85999999999</v>
      </c>
      <c r="G64" s="862">
        <f>'Заказ, cкидки и курсы валют'!$J$23*F64</f>
        <v>1860682.3199999998</v>
      </c>
      <c r="H64" s="128">
        <f>ROUND((D64/1000)*G64,2)</f>
        <v>1860.68</v>
      </c>
      <c r="I64" s="15"/>
      <c r="J64" s="128">
        <f>ROUND(IF(H64&lt;'Заказ, cкидки и курсы валют'!$B$39,H64*0.54*100/(100-'Заказ, cкидки и курсы валют'!$C$39),IF(H64&lt;'Заказ, cкидки и курсы валют'!$B$40,H64*0.54*100/(100-'Заказ, cкидки и курсы валют'!$C$40),IF(H64&lt;'Заказ, cкидки и курсы валют'!$B$41,H64*0.54*100/(100-'Заказ, cкидки и курсы валют'!$C$41),IF(H64&lt;'Заказ, cкидки и курсы валют'!$B$42,H64*0.54*100/(100-'Заказ, cкидки и курсы валют'!$C$42),IF(H64&lt;'Заказ, cкидки и курсы валют'!$B$43,H64*0.54*100/(100-'Заказ, cкидки и курсы валют'!$C$43),H64))))),2)</f>
        <v>1860.68</v>
      </c>
    </row>
    <row r="65" spans="1:10" ht="15">
      <c r="A65" s="15" t="s">
        <v>7760</v>
      </c>
      <c r="B65" s="46" t="s">
        <v>3226</v>
      </c>
      <c r="C65" s="58">
        <v>4171</v>
      </c>
      <c r="D65" s="46">
        <v>1</v>
      </c>
      <c r="E65" s="2077">
        <f t="shared" si="10"/>
        <v>196788.74</v>
      </c>
      <c r="F65" s="603">
        <f t="shared" si="11"/>
        <v>196788.74</v>
      </c>
      <c r="G65" s="862">
        <f>'Заказ, cкидки и курсы валют'!$J$23*F65</f>
        <v>2361464.88</v>
      </c>
      <c r="H65" s="128">
        <f>ROUND((D65/1000)*G65,2)</f>
        <v>2361.46</v>
      </c>
      <c r="I65" s="15"/>
      <c r="J65" s="128">
        <f>ROUND(IF(H65&lt;'Заказ, cкидки и курсы валют'!$B$39,H65*0.54*100/(100-'Заказ, cкидки и курсы валют'!$C$39),IF(H65&lt;'Заказ, cкидки и курсы валют'!$B$40,H65*0.54*100/(100-'Заказ, cкидки и курсы валют'!$C$40),IF(H65&lt;'Заказ, cкидки и курсы валют'!$B$41,H65*0.54*100/(100-'Заказ, cкидки и курсы валют'!$C$41),IF(H65&lt;'Заказ, cкидки и курсы валют'!$B$42,H65*0.54*100/(100-'Заказ, cкидки и курсы валют'!$C$42),IF(H65&lt;'Заказ, cкидки и курсы валют'!$B$43,H65*0.54*100/(100-'Заказ, cкидки и курсы валют'!$C$43),H65))))),2)</f>
        <v>2361.46</v>
      </c>
    </row>
    <row r="66" spans="1:10" ht="15">
      <c r="A66" s="15" t="s">
        <v>7761</v>
      </c>
      <c r="B66" s="46" t="s">
        <v>3382</v>
      </c>
      <c r="C66" s="58">
        <v>6600</v>
      </c>
      <c r="D66" s="46">
        <v>1</v>
      </c>
      <c r="E66" s="2077">
        <f t="shared" si="10"/>
        <v>269422.26</v>
      </c>
      <c r="F66" s="603">
        <f t="shared" si="11"/>
        <v>269422.26</v>
      </c>
      <c r="G66" s="862">
        <f>'Заказ, cкидки и курсы валют'!$J$23*F66</f>
        <v>3233067.12</v>
      </c>
      <c r="H66" s="128">
        <f t="shared" si="12"/>
        <v>3233.07</v>
      </c>
      <c r="I66" s="15"/>
      <c r="J66" s="128">
        <f>ROUND(IF(H66&lt;'Заказ, cкидки и курсы валют'!$B$39,H66*0.54*100/(100-'Заказ, cкидки и курсы валют'!$C$39),IF(H66&lt;'Заказ, cкидки и курсы валют'!$B$40,H66*0.54*100/(100-'Заказ, cкидки и курсы валют'!$C$40),IF(H66&lt;'Заказ, cкидки и курсы валют'!$B$41,H66*0.54*100/(100-'Заказ, cкидки и курсы валют'!$C$41),IF(H66&lt;'Заказ, cкидки и курсы валют'!$B$42,H66*0.54*100/(100-'Заказ, cкидки и курсы валют'!$C$42),IF(H66&lt;'Заказ, cкидки и курсы валют'!$B$43,H66*0.54*100/(100-'Заказ, cкидки и курсы валют'!$C$43),H66))))),2)</f>
        <v>3233.07</v>
      </c>
    </row>
    <row r="67" spans="1:10" ht="15">
      <c r="A67" s="15" t="s">
        <v>7762</v>
      </c>
      <c r="B67" s="46" t="s">
        <v>984</v>
      </c>
      <c r="C67" s="75">
        <v>232</v>
      </c>
      <c r="D67" s="46">
        <v>1</v>
      </c>
      <c r="E67" s="2077">
        <f t="shared" si="10"/>
        <v>358425.48</v>
      </c>
      <c r="F67" s="603">
        <f t="shared" si="11"/>
        <v>358425.48</v>
      </c>
      <c r="G67" s="862">
        <f>'Заказ, cкидки и курсы валют'!$J$23*F67</f>
        <v>4301105.76</v>
      </c>
      <c r="H67" s="128">
        <f t="shared" si="12"/>
        <v>4301.1099999999997</v>
      </c>
      <c r="I67" s="15"/>
      <c r="J67" s="128">
        <f>ROUND(IF(H67&lt;'Заказ, cкидки и курсы валют'!$B$39,H67*0.54*100/(100-'Заказ, cкидки и курсы валют'!$C$39),IF(H67&lt;'Заказ, cкидки и курсы валют'!$B$40,H67*0.54*100/(100-'Заказ, cкидки и курсы валют'!$C$40),IF(H67&lt;'Заказ, cкидки и курсы валют'!$B$41,H67*0.54*100/(100-'Заказ, cкидки и курсы валют'!$C$41),IF(H67&lt;'Заказ, cкидки и курсы валют'!$B$42,H67*0.54*100/(100-'Заказ, cкидки и курсы валют'!$C$42),IF(H67&lt;'Заказ, cкидки и курсы валют'!$B$43,H67*0.54*100/(100-'Заказ, cкидки и курсы валют'!$C$43),H67))))),2)</f>
        <v>4301.1099999999997</v>
      </c>
    </row>
    <row r="68" spans="1:10" ht="15">
      <c r="A68" s="15" t="s">
        <v>7763</v>
      </c>
      <c r="B68" s="46" t="s">
        <v>3227</v>
      </c>
      <c r="C68" s="58">
        <v>269.66000000000003</v>
      </c>
      <c r="D68" s="46">
        <v>1</v>
      </c>
      <c r="E68" s="2077">
        <f t="shared" si="10"/>
        <v>16787.28</v>
      </c>
      <c r="F68" s="603">
        <f t="shared" si="11"/>
        <v>16787.28</v>
      </c>
      <c r="G68" s="862">
        <f>'Заказ, cкидки и курсы валют'!$J$23*F68</f>
        <v>201447.36</v>
      </c>
      <c r="H68" s="128">
        <f t="shared" si="12"/>
        <v>201.45</v>
      </c>
      <c r="I68" s="15"/>
      <c r="J68" s="128">
        <f>ROUND(IF(H68&lt;'Заказ, cкидки и курсы валют'!$B$39,H68*0.54*100/(100-'Заказ, cкидки и курсы валют'!$C$39),IF(H68&lt;'Заказ, cкидки и курсы валют'!$B$40,H68*0.54*100/(100-'Заказ, cкидки и курсы валют'!$C$40),IF(H68&lt;'Заказ, cкидки и курсы валют'!$B$41,H68*0.54*100/(100-'Заказ, cкидки и курсы валют'!$C$41),IF(H68&lt;'Заказ, cкидки и курсы валют'!$B$42,H68*0.54*100/(100-'Заказ, cкидки и курсы валют'!$C$42),IF(H68&lt;'Заказ, cкидки и курсы валют'!$B$43,H68*0.54*100/(100-'Заказ, cкидки и курсы валют'!$C$43),H68))))),2)</f>
        <v>271.95999999999998</v>
      </c>
    </row>
    <row r="69" spans="1:10" ht="15">
      <c r="A69" s="15" t="s">
        <v>7764</v>
      </c>
      <c r="B69" s="46" t="s">
        <v>3228</v>
      </c>
      <c r="C69" s="58">
        <v>446.2</v>
      </c>
      <c r="D69" s="46">
        <v>1</v>
      </c>
      <c r="E69" s="2077">
        <f t="shared" si="10"/>
        <v>20161.099999999999</v>
      </c>
      <c r="F69" s="603">
        <f t="shared" si="11"/>
        <v>20161.099999999999</v>
      </c>
      <c r="G69" s="862">
        <f>'Заказ, cкидки и курсы валют'!$J$23*F69</f>
        <v>241933.19999999998</v>
      </c>
      <c r="H69" s="128">
        <f t="shared" si="12"/>
        <v>241.93</v>
      </c>
      <c r="I69" s="15"/>
      <c r="J69" s="128">
        <f>ROUND(IF(H69&lt;'Заказ, cкидки и курсы валют'!$B$39,H69*0.54*100/(100-'Заказ, cкидки и курсы валют'!$C$39),IF(H69&lt;'Заказ, cкидки и курсы валют'!$B$40,H69*0.54*100/(100-'Заказ, cкидки и курсы валют'!$C$40),IF(H69&lt;'Заказ, cкидки и курсы валют'!$B$41,H69*0.54*100/(100-'Заказ, cкидки и курсы валют'!$C$41),IF(H69&lt;'Заказ, cкидки и курсы валют'!$B$42,H69*0.54*100/(100-'Заказ, cкидки и курсы валют'!$C$42),IF(H69&lt;'Заказ, cкидки и курсы валют'!$B$43,H69*0.54*100/(100-'Заказ, cкидки и курсы валют'!$C$43),H69))))),2)</f>
        <v>326.61</v>
      </c>
    </row>
    <row r="70" spans="1:10" ht="15">
      <c r="A70" s="15" t="s">
        <v>7765</v>
      </c>
      <c r="B70" s="46" t="s">
        <v>3229</v>
      </c>
      <c r="C70" s="58">
        <v>692.58</v>
      </c>
      <c r="D70" s="46">
        <v>1</v>
      </c>
      <c r="E70" s="2077">
        <f t="shared" si="10"/>
        <v>19386.18</v>
      </c>
      <c r="F70" s="603">
        <f t="shared" si="11"/>
        <v>19386.18</v>
      </c>
      <c r="G70" s="862">
        <f>'Заказ, cкидки и курсы валют'!$J$23*F70</f>
        <v>232634.16</v>
      </c>
      <c r="H70" s="128">
        <f t="shared" si="12"/>
        <v>232.63</v>
      </c>
      <c r="I70" s="15"/>
      <c r="J70" s="128">
        <f>ROUND(IF(H70&lt;'Заказ, cкидки и курсы валют'!$B$39,H70*0.54*100/(100-'Заказ, cкидки и курсы валют'!$C$39),IF(H70&lt;'Заказ, cкидки и курсы валют'!$B$40,H70*0.54*100/(100-'Заказ, cкидки и курсы валют'!$C$40),IF(H70&lt;'Заказ, cкидки и курсы валют'!$B$41,H70*0.54*100/(100-'Заказ, cкидки и курсы валют'!$C$41),IF(H70&lt;'Заказ, cкидки и курсы валют'!$B$42,H70*0.54*100/(100-'Заказ, cкидки и курсы валют'!$C$42),IF(H70&lt;'Заказ, cкидки и курсы валют'!$B$43,H70*0.54*100/(100-'Заказ, cкидки и курсы валют'!$C$43),H70))))),2)</f>
        <v>314.05</v>
      </c>
    </row>
    <row r="71" spans="1:10" ht="15">
      <c r="A71" s="15" t="s">
        <v>7766</v>
      </c>
      <c r="B71" s="46" t="s">
        <v>3230</v>
      </c>
      <c r="C71" s="58">
        <v>1067</v>
      </c>
      <c r="D71" s="46">
        <v>1</v>
      </c>
      <c r="E71" s="2077">
        <f t="shared" si="10"/>
        <v>25720.400000000001</v>
      </c>
      <c r="F71" s="603">
        <f t="shared" si="11"/>
        <v>25720.400000000001</v>
      </c>
      <c r="G71" s="862">
        <f>'Заказ, cкидки и курсы валют'!$J$23*F71</f>
        <v>308644.80000000005</v>
      </c>
      <c r="H71" s="128">
        <f t="shared" si="12"/>
        <v>308.64</v>
      </c>
      <c r="I71" s="15"/>
      <c r="J71" s="128">
        <f>ROUND(IF(H71&lt;'Заказ, cкидки и курсы валют'!$B$39,H71*0.54*100/(100-'Заказ, cкидки и курсы валют'!$C$39),IF(H71&lt;'Заказ, cкидки и курсы валют'!$B$40,H71*0.54*100/(100-'Заказ, cкидки и курсы валют'!$C$40),IF(H71&lt;'Заказ, cкидки и курсы валют'!$B$41,H71*0.54*100/(100-'Заказ, cкидки и курсы валют'!$C$41),IF(H71&lt;'Заказ, cкидки и курсы валют'!$B$42,H71*0.54*100/(100-'Заказ, cкидки и курсы валют'!$C$42),IF(H71&lt;'Заказ, cкидки и курсы валют'!$B$43,H71*0.54*100/(100-'Заказ, cкидки и курсы валют'!$C$43),H71))))),2)</f>
        <v>416.66</v>
      </c>
    </row>
    <row r="72" spans="1:10" ht="15">
      <c r="A72" s="15" t="s">
        <v>7767</v>
      </c>
      <c r="B72" s="46" t="s">
        <v>3231</v>
      </c>
      <c r="C72" s="58">
        <v>1561.7</v>
      </c>
      <c r="D72" s="46">
        <v>1</v>
      </c>
      <c r="E72" s="2077">
        <f t="shared" si="10"/>
        <v>35484.42</v>
      </c>
      <c r="F72" s="603">
        <f t="shared" si="11"/>
        <v>35484.42</v>
      </c>
      <c r="G72" s="862">
        <f>'Заказ, cкидки и курсы валют'!$J$23*F72</f>
        <v>425813.04</v>
      </c>
      <c r="H72" s="128">
        <f t="shared" si="12"/>
        <v>425.81</v>
      </c>
      <c r="I72" s="15"/>
      <c r="J72" s="128">
        <f>ROUND(IF(H72&lt;'Заказ, cкидки и курсы валют'!$B$39,H72*0.54*100/(100-'Заказ, cкидки и курсы валют'!$C$39),IF(H72&lt;'Заказ, cкидки и курсы валют'!$B$40,H72*0.54*100/(100-'Заказ, cкидки и курсы валют'!$C$40),IF(H72&lt;'Заказ, cкидки и курсы валют'!$B$41,H72*0.54*100/(100-'Заказ, cкидки и курсы валют'!$C$41),IF(H72&lt;'Заказ, cкидки и курсы валют'!$B$42,H72*0.54*100/(100-'Заказ, cкидки и курсы валют'!$C$42),IF(H72&lt;'Заказ, cкидки и курсы валют'!$B$43,H72*0.54*100/(100-'Заказ, cкидки и курсы валют'!$C$43),H72))))),2)</f>
        <v>510.97</v>
      </c>
    </row>
    <row r="73" spans="1:10" ht="15">
      <c r="A73" s="15" t="s">
        <v>7768</v>
      </c>
      <c r="B73" s="46" t="s">
        <v>3232</v>
      </c>
      <c r="C73" s="58">
        <v>2149.52</v>
      </c>
      <c r="D73" s="46">
        <v>1</v>
      </c>
      <c r="E73" s="2077">
        <f t="shared" si="10"/>
        <v>49564.160000000003</v>
      </c>
      <c r="F73" s="603">
        <f t="shared" si="11"/>
        <v>49564.160000000003</v>
      </c>
      <c r="G73" s="862">
        <f>'Заказ, cкидки и курсы валют'!$J$23*F73</f>
        <v>594769.92000000004</v>
      </c>
      <c r="H73" s="128">
        <f t="shared" si="12"/>
        <v>594.77</v>
      </c>
      <c r="I73" s="15"/>
      <c r="J73" s="128">
        <f>ROUND(IF(H73&lt;'Заказ, cкидки и курсы валют'!$B$39,H73*0.54*100/(100-'Заказ, cкидки и курсы валют'!$C$39),IF(H73&lt;'Заказ, cкидки и курсы валют'!$B$40,H73*0.54*100/(100-'Заказ, cкидки и курсы валют'!$C$40),IF(H73&lt;'Заказ, cкидки и курсы валют'!$B$41,H73*0.54*100/(100-'Заказ, cкидки и курсы валют'!$C$41),IF(H73&lt;'Заказ, cкидки и курсы валют'!$B$42,H73*0.54*100/(100-'Заказ, cкидки и курсы валют'!$C$42),IF(H73&lt;'Заказ, cкидки и курсы валют'!$B$43,H73*0.54*100/(100-'Заказ, cкидки и курсы валют'!$C$43),H73))))),2)</f>
        <v>642.35</v>
      </c>
    </row>
    <row r="74" spans="1:10" ht="15">
      <c r="A74" s="15" t="s">
        <v>7769</v>
      </c>
      <c r="B74" s="46" t="s">
        <v>3756</v>
      </c>
      <c r="C74" s="58">
        <v>2852</v>
      </c>
      <c r="D74" s="46">
        <v>1</v>
      </c>
      <c r="E74" s="2077">
        <f t="shared" si="10"/>
        <v>65967.22</v>
      </c>
      <c r="F74" s="603">
        <f t="shared" si="11"/>
        <v>65967.22</v>
      </c>
      <c r="G74" s="862">
        <f>'Заказ, cкидки и курсы валют'!$J$23*F74</f>
        <v>791606.64</v>
      </c>
      <c r="H74" s="128">
        <f t="shared" si="12"/>
        <v>791.61</v>
      </c>
      <c r="I74" s="15"/>
      <c r="J74" s="128">
        <f>ROUND(IF(H74&lt;'Заказ, cкидки и курсы валют'!$B$39,H74*0.54*100/(100-'Заказ, cкидки и курсы валют'!$C$39),IF(H74&lt;'Заказ, cкидки и курсы валют'!$B$40,H74*0.54*100/(100-'Заказ, cкидки и курсы валют'!$C$40),IF(H74&lt;'Заказ, cкидки и курсы валют'!$B$41,H74*0.54*100/(100-'Заказ, cкидки и курсы валют'!$C$41),IF(H74&lt;'Заказ, cкидки и курсы валют'!$B$42,H74*0.54*100/(100-'Заказ, cкидки и курсы валют'!$C$42),IF(H74&lt;'Заказ, cкидки и курсы валют'!$B$43,H74*0.54*100/(100-'Заказ, cкидки и курсы валют'!$C$43),H74))))),2)</f>
        <v>854.94</v>
      </c>
    </row>
    <row r="75" spans="1:10" ht="15">
      <c r="A75" s="15" t="s">
        <v>7770</v>
      </c>
      <c r="B75" s="46" t="s">
        <v>3233</v>
      </c>
      <c r="C75" s="58">
        <v>3478.42</v>
      </c>
      <c r="D75" s="46">
        <v>1</v>
      </c>
      <c r="E75" s="2077">
        <f t="shared" si="10"/>
        <v>96560.2</v>
      </c>
      <c r="F75" s="603">
        <f t="shared" si="11"/>
        <v>96560.2</v>
      </c>
      <c r="G75" s="862">
        <f>'Заказ, cкидки и курсы валют'!$J$23*F75</f>
        <v>1158722.3999999999</v>
      </c>
      <c r="H75" s="128">
        <f t="shared" si="12"/>
        <v>1158.72</v>
      </c>
      <c r="I75" s="15"/>
      <c r="J75" s="128">
        <f>ROUND(IF(H75&lt;'Заказ, cкидки и курсы валют'!$B$39,H75*0.54*100/(100-'Заказ, cкидки и курсы валют'!$C$39),IF(H75&lt;'Заказ, cкидки и курсы валют'!$B$40,H75*0.54*100/(100-'Заказ, cкидки и курсы валют'!$C$40),IF(H75&lt;'Заказ, cкидки и курсы валют'!$B$41,H75*0.54*100/(100-'Заказ, cкидки и курсы валют'!$C$41),IF(H75&lt;'Заказ, cкидки и курсы валют'!$B$42,H75*0.54*100/(100-'Заказ, cкидки и курсы валют'!$C$42),IF(H75&lt;'Заказ, cкидки и курсы валют'!$B$43,H75*0.54*100/(100-'Заказ, cкидки и курсы валют'!$C$43),H75))))),2)</f>
        <v>1158.72</v>
      </c>
    </row>
    <row r="76" spans="1:10" ht="16.5" customHeight="1">
      <c r="A76" s="15" t="s">
        <v>9591</v>
      </c>
      <c r="B76" s="44" t="s">
        <v>9588</v>
      </c>
      <c r="C76" s="58">
        <v>4578</v>
      </c>
      <c r="D76" s="46">
        <v>1</v>
      </c>
      <c r="E76" s="2077">
        <f t="shared" si="10"/>
        <v>111186.86</v>
      </c>
      <c r="F76" s="603">
        <f t="shared" ref="F76" si="13">ROUND(E76*(1-$F$11),2)</f>
        <v>111186.86</v>
      </c>
      <c r="G76" s="862">
        <f>'Заказ, cкидки и курсы валют'!$J$23*F76</f>
        <v>1334242.32</v>
      </c>
      <c r="H76" s="128">
        <f t="shared" ref="H76" si="14">ROUND((D76/1000)*G76,2)</f>
        <v>1334.24</v>
      </c>
      <c r="I76" s="15"/>
      <c r="J76" s="128">
        <f>ROUND(IF(H76&lt;'Заказ, cкидки и курсы валют'!$B$39,H76*0.54*100/(100-'Заказ, cкидки и курсы валют'!$C$39),IF(H76&lt;'Заказ, cкидки и курсы валют'!$B$40,H76*0.54*100/(100-'Заказ, cкидки и курсы валют'!$C$40),IF(H76&lt;'Заказ, cкидки и курсы валют'!$B$41,H76*0.54*100/(100-'Заказ, cкидки и курсы валют'!$C$41),IF(H76&lt;'Заказ, cкидки и курсы валют'!$B$42,H76*0.54*100/(100-'Заказ, cкидки и курсы валют'!$C$42),IF(H76&lt;'Заказ, cкидки и курсы валют'!$B$43,H76*0.54*100/(100-'Заказ, cкидки и курсы валют'!$C$43),H76))))),2)</f>
        <v>1334.24</v>
      </c>
    </row>
    <row r="77" spans="1:10" ht="15.95" customHeight="1">
      <c r="A77" s="15" t="s">
        <v>7771</v>
      </c>
      <c r="B77" s="46" t="s">
        <v>3234</v>
      </c>
      <c r="C77" s="58">
        <v>5127.42</v>
      </c>
      <c r="D77" s="46">
        <v>1</v>
      </c>
      <c r="E77" s="2077">
        <f t="shared" si="10"/>
        <v>143090.1</v>
      </c>
      <c r="F77" s="603">
        <f>ROUND(E77*(1-$F$11),2)</f>
        <v>143090.1</v>
      </c>
      <c r="G77" s="862">
        <f>'Заказ, cкидки и курсы валют'!$J$23*F77</f>
        <v>1717081.2000000002</v>
      </c>
      <c r="H77" s="128">
        <f>ROUND((D77/1000)*G77,2)</f>
        <v>1717.08</v>
      </c>
      <c r="I77" s="15"/>
      <c r="J77" s="128">
        <f>ROUND(IF(H77&lt;'Заказ, cкидки и курсы валют'!$B$39,H77*0.54*100/(100-'Заказ, cкидки и курсы валют'!$C$39),IF(H77&lt;'Заказ, cкидки и курсы валют'!$B$40,H77*0.54*100/(100-'Заказ, cкидки и курсы валют'!$C$40),IF(H77&lt;'Заказ, cкидки и курсы валют'!$B$41,H77*0.54*100/(100-'Заказ, cкидки и курсы валют'!$C$41),IF(H77&lt;'Заказ, cкидки и курсы валют'!$B$42,H77*0.54*100/(100-'Заказ, cкидки и курсы валют'!$C$42),IF(H77&lt;'Заказ, cкидки и курсы валют'!$B$43,H77*0.54*100/(100-'Заказ, cкидки и курсы валют'!$C$43),H77))))),2)</f>
        <v>1717.08</v>
      </c>
    </row>
    <row r="78" spans="1:10" ht="15">
      <c r="A78" s="15" t="s">
        <v>7772</v>
      </c>
      <c r="B78" s="46" t="s">
        <v>3235</v>
      </c>
      <c r="C78" s="58">
        <v>8868</v>
      </c>
      <c r="D78" s="46">
        <v>1</v>
      </c>
      <c r="E78" s="2077">
        <f t="shared" si="10"/>
        <v>190254.6</v>
      </c>
      <c r="F78" s="603">
        <f>ROUND(E78*(1-$F$11),2)</f>
        <v>190254.6</v>
      </c>
      <c r="G78" s="862">
        <f>'Заказ, cкидки и курсы валют'!$J$23*F78</f>
        <v>2283055.2000000002</v>
      </c>
      <c r="H78" s="128">
        <f>ROUND((D78/1000)*G78,2)</f>
        <v>2283.06</v>
      </c>
      <c r="I78" s="15"/>
      <c r="J78" s="128">
        <f>ROUND(IF(H78&lt;'Заказ, cкидки и курсы валют'!$B$39,H78*0.54*100/(100-'Заказ, cкидки и курсы валют'!$C$39),IF(H78&lt;'Заказ, cкидки и курсы валют'!$B$40,H78*0.54*100/(100-'Заказ, cкидки и курсы валют'!$C$40),IF(H78&lt;'Заказ, cкидки и курсы валют'!$B$41,H78*0.54*100/(100-'Заказ, cкидки и курсы валют'!$C$41),IF(H78&lt;'Заказ, cкидки и курсы валют'!$B$42,H78*0.54*100/(100-'Заказ, cкидки и курсы валют'!$C$42),IF(H78&lt;'Заказ, cкидки и курсы валют'!$B$43,H78*0.54*100/(100-'Заказ, cкидки и курсы валют'!$C$43),H78))))),2)</f>
        <v>2283.06</v>
      </c>
    </row>
    <row r="79" spans="1:10" ht="24.75" customHeight="1" thickBot="1">
      <c r="J79" s="574"/>
    </row>
    <row r="80" spans="1:10" ht="21.75" customHeight="1">
      <c r="A80" s="247"/>
      <c r="B80" s="163"/>
      <c r="C80" s="91"/>
      <c r="D80" s="91" t="s">
        <v>2460</v>
      </c>
      <c r="E80" s="555"/>
      <c r="F80" s="555"/>
      <c r="G80" s="652"/>
      <c r="H80" s="163"/>
      <c r="I80" s="95"/>
      <c r="J80" s="574"/>
    </row>
    <row r="81" spans="1:10" s="486" customFormat="1" ht="15.95" customHeight="1">
      <c r="A81" s="248"/>
      <c r="B81" s="108" t="s">
        <v>9042</v>
      </c>
      <c r="C81" s="556"/>
      <c r="D81" s="568"/>
      <c r="E81" s="568"/>
      <c r="F81" s="553"/>
      <c r="G81" s="167"/>
      <c r="H81"/>
      <c r="I81"/>
      <c r="J81" s="574"/>
    </row>
    <row r="82" spans="1:10" ht="15.95" customHeight="1">
      <c r="A82" s="248"/>
      <c r="B82" s="17"/>
      <c r="C82" s="97"/>
      <c r="D82" s="97"/>
      <c r="E82" s="896"/>
      <c r="F82" s="596"/>
      <c r="G82" s="874"/>
      <c r="H82" s="17"/>
      <c r="I82" s="167"/>
      <c r="J82" s="574"/>
    </row>
    <row r="83" spans="1:10" ht="30.75" customHeight="1">
      <c r="A83" s="248"/>
      <c r="B83" s="17"/>
      <c r="C83" s="97"/>
      <c r="D83" s="97"/>
      <c r="E83" s="896"/>
      <c r="F83" s="596"/>
      <c r="G83" s="874"/>
      <c r="H83" s="17"/>
      <c r="I83" s="167"/>
      <c r="J83" s="574"/>
    </row>
    <row r="84" spans="1:10" ht="15.95" customHeight="1">
      <c r="A84" s="248"/>
      <c r="B84" s="17"/>
      <c r="C84" s="97"/>
      <c r="D84" s="97"/>
      <c r="E84" s="896"/>
      <c r="F84" s="596"/>
      <c r="G84" s="874"/>
      <c r="H84" s="17"/>
      <c r="I84" s="167"/>
      <c r="J84" s="574"/>
    </row>
    <row r="85" spans="1:10" ht="40.5" customHeight="1" thickBot="1">
      <c r="A85" s="117" t="s">
        <v>7679</v>
      </c>
      <c r="B85" s="171"/>
      <c r="C85" s="99"/>
      <c r="D85" s="99"/>
      <c r="E85" s="897"/>
      <c r="F85" s="598"/>
      <c r="G85" s="875"/>
      <c r="H85" s="171"/>
      <c r="I85" s="172"/>
      <c r="J85" s="574"/>
    </row>
    <row r="86" spans="1:10" ht="36" customHeight="1">
      <c r="A86" s="187" t="s">
        <v>1028</v>
      </c>
      <c r="B86" s="189" t="s">
        <v>1029</v>
      </c>
      <c r="C86" s="192" t="s">
        <v>678</v>
      </c>
      <c r="D86" s="192" t="s">
        <v>3130</v>
      </c>
      <c r="E86" s="605" t="s">
        <v>11188</v>
      </c>
      <c r="F86" s="600" t="s">
        <v>2779</v>
      </c>
      <c r="G86" s="1204" t="s">
        <v>2627</v>
      </c>
      <c r="H86" s="419" t="s">
        <v>497</v>
      </c>
      <c r="I86" s="173" t="s">
        <v>4239</v>
      </c>
      <c r="J86" s="574"/>
    </row>
    <row r="87" spans="1:10" ht="14.1" customHeight="1">
      <c r="A87" s="195"/>
      <c r="B87" s="414" t="s">
        <v>1818</v>
      </c>
      <c r="C87" s="197" t="s">
        <v>3629</v>
      </c>
      <c r="D87" s="390" t="s">
        <v>2628</v>
      </c>
      <c r="E87" s="898" t="s">
        <v>265</v>
      </c>
      <c r="F87" s="607">
        <f>'Заказ, cкидки и курсы валют'!$I$12</f>
        <v>0</v>
      </c>
      <c r="G87" s="948"/>
      <c r="H87" s="455"/>
      <c r="I87" s="325"/>
      <c r="J87" s="574"/>
    </row>
    <row r="88" spans="1:10" ht="14.1" customHeight="1">
      <c r="A88" s="525" t="s">
        <v>9043</v>
      </c>
      <c r="B88" s="525" t="s">
        <v>9021</v>
      </c>
      <c r="C88" s="1659">
        <v>68.8</v>
      </c>
      <c r="D88" s="525">
        <v>150</v>
      </c>
      <c r="E88" s="574">
        <v>2945.83</v>
      </c>
      <c r="F88" s="936">
        <f>ROUND(E88*(1-$F$11),2)</f>
        <v>2945.83</v>
      </c>
      <c r="G88" s="866">
        <f>'Заказ, cкидки и курсы валют'!$J$23*F88</f>
        <v>35349.96</v>
      </c>
      <c r="H88" s="128">
        <f>ROUND((D88/1000)*G88,2)</f>
        <v>5302.49</v>
      </c>
      <c r="I88" s="15"/>
      <c r="J88" s="574"/>
    </row>
    <row r="89" spans="1:10" ht="14.1" customHeight="1">
      <c r="A89" s="525" t="s">
        <v>9044</v>
      </c>
      <c r="B89" s="877" t="s">
        <v>983</v>
      </c>
      <c r="C89" s="1659">
        <v>110.6</v>
      </c>
      <c r="D89" s="877">
        <v>150</v>
      </c>
      <c r="E89" s="574">
        <v>4533.05</v>
      </c>
      <c r="F89" s="936">
        <f t="shared" ref="F89:F99" si="15">ROUND(E89*(1-$F$11),2)</f>
        <v>4533.05</v>
      </c>
      <c r="G89" s="866">
        <f>'Заказ, cкидки и курсы валют'!$J$23*F89</f>
        <v>54396.600000000006</v>
      </c>
      <c r="H89" s="128">
        <f t="shared" ref="H89:H99" si="16">ROUND((D89/1000)*G89,2)</f>
        <v>8159.49</v>
      </c>
      <c r="I89" s="15"/>
      <c r="J89" s="574"/>
    </row>
    <row r="90" spans="1:10" ht="14.1" customHeight="1">
      <c r="A90" s="525" t="s">
        <v>9045</v>
      </c>
      <c r="B90" s="877" t="s">
        <v>3217</v>
      </c>
      <c r="C90" s="1659">
        <v>136</v>
      </c>
      <c r="D90" s="877">
        <v>100</v>
      </c>
      <c r="E90" s="574">
        <v>5215.25</v>
      </c>
      <c r="F90" s="936">
        <f t="shared" si="15"/>
        <v>5215.25</v>
      </c>
      <c r="G90" s="866">
        <f>'Заказ, cкидки и курсы валют'!$J$23*F90</f>
        <v>62583</v>
      </c>
      <c r="H90" s="128">
        <f t="shared" si="16"/>
        <v>6258.3</v>
      </c>
      <c r="I90" s="15"/>
    </row>
    <row r="91" spans="1:10" ht="14.1" customHeight="1">
      <c r="A91" s="525" t="s">
        <v>9046</v>
      </c>
      <c r="B91" s="877" t="s">
        <v>3218</v>
      </c>
      <c r="C91" s="1659">
        <v>223.1</v>
      </c>
      <c r="D91" s="877">
        <v>50</v>
      </c>
      <c r="E91" s="574">
        <v>8208.86</v>
      </c>
      <c r="F91" s="936">
        <f t="shared" si="15"/>
        <v>8208.86</v>
      </c>
      <c r="G91" s="866">
        <f>'Заказ, cкидки и курсы валют'!$J$23*F91</f>
        <v>98506.32</v>
      </c>
      <c r="H91" s="128">
        <f t="shared" si="16"/>
        <v>4925.32</v>
      </c>
      <c r="I91" s="15"/>
    </row>
    <row r="92" spans="1:10" ht="14.1" customHeight="1">
      <c r="A92" s="525" t="s">
        <v>9047</v>
      </c>
      <c r="B92" s="877" t="s">
        <v>3219</v>
      </c>
      <c r="C92" s="1659">
        <v>346.29</v>
      </c>
      <c r="D92" s="877">
        <v>25</v>
      </c>
      <c r="E92" s="574">
        <v>12445.03</v>
      </c>
      <c r="F92" s="936">
        <f t="shared" si="15"/>
        <v>12445.03</v>
      </c>
      <c r="G92" s="866">
        <f>'Заказ, cкидки и курсы валют'!$J$23*F92</f>
        <v>149340.36000000002</v>
      </c>
      <c r="H92" s="128">
        <f t="shared" si="16"/>
        <v>3733.51</v>
      </c>
      <c r="I92" s="15"/>
    </row>
    <row r="93" spans="1:10" ht="14.1" customHeight="1">
      <c r="A93" s="525" t="s">
        <v>9048</v>
      </c>
      <c r="B93" s="877" t="s">
        <v>3220</v>
      </c>
      <c r="C93" s="1659">
        <v>533.5</v>
      </c>
      <c r="D93" s="877">
        <v>20</v>
      </c>
      <c r="E93" s="574">
        <v>18011.189999999999</v>
      </c>
      <c r="F93" s="936">
        <f t="shared" si="15"/>
        <v>18011.189999999999</v>
      </c>
      <c r="G93" s="866">
        <f>'Заказ, cкидки и курсы валют'!$J$23*F93</f>
        <v>216134.27999999997</v>
      </c>
      <c r="H93" s="128">
        <f t="shared" si="16"/>
        <v>4322.6899999999996</v>
      </c>
      <c r="I93" s="15"/>
    </row>
    <row r="94" spans="1:10" ht="14.1" customHeight="1">
      <c r="A94" s="525" t="s">
        <v>9049</v>
      </c>
      <c r="B94" s="877" t="s">
        <v>3221</v>
      </c>
      <c r="C94" s="1659">
        <v>780.85</v>
      </c>
      <c r="D94" s="877">
        <v>20</v>
      </c>
      <c r="E94" s="574">
        <v>24669.1</v>
      </c>
      <c r="F94" s="936">
        <f t="shared" si="15"/>
        <v>24669.1</v>
      </c>
      <c r="G94" s="866">
        <f>'Заказ, cкидки и курсы валют'!$J$23*F94</f>
        <v>296029.19999999995</v>
      </c>
      <c r="H94" s="128">
        <f t="shared" si="16"/>
        <v>5920.58</v>
      </c>
      <c r="I94" s="15"/>
    </row>
    <row r="95" spans="1:10" ht="14.1" customHeight="1">
      <c r="A95" s="525" t="s">
        <v>9050</v>
      </c>
      <c r="B95" s="877" t="s">
        <v>3222</v>
      </c>
      <c r="C95" s="1659">
        <v>1074.76</v>
      </c>
      <c r="D95" s="877">
        <v>10</v>
      </c>
      <c r="E95" s="574">
        <v>32679.89</v>
      </c>
      <c r="F95" s="936">
        <f t="shared" si="15"/>
        <v>32679.89</v>
      </c>
      <c r="G95" s="866">
        <f>'Заказ, cкидки и курсы валют'!$J$23*F95</f>
        <v>392158.68</v>
      </c>
      <c r="H95" s="128">
        <f t="shared" si="16"/>
        <v>3921.59</v>
      </c>
      <c r="I95" s="15"/>
    </row>
    <row r="96" spans="1:10" ht="14.1" customHeight="1">
      <c r="A96" s="525" t="s">
        <v>9051</v>
      </c>
      <c r="B96" s="877" t="s">
        <v>3223</v>
      </c>
      <c r="C96" s="1659">
        <v>1384</v>
      </c>
      <c r="D96" s="877">
        <v>5</v>
      </c>
      <c r="E96" s="574">
        <v>40906.15</v>
      </c>
      <c r="F96" s="936">
        <f t="shared" si="15"/>
        <v>40906.15</v>
      </c>
      <c r="G96" s="866">
        <f>'Заказ, cкидки и курсы валют'!$J$23*F96</f>
        <v>490873.80000000005</v>
      </c>
      <c r="H96" s="128">
        <f t="shared" si="16"/>
        <v>2454.37</v>
      </c>
      <c r="I96" s="15"/>
    </row>
    <row r="97" spans="1:10" ht="14.1" customHeight="1">
      <c r="A97" s="525" t="s">
        <v>9052</v>
      </c>
      <c r="B97" s="877" t="s">
        <v>3224</v>
      </c>
      <c r="C97" s="1659">
        <v>1739.21</v>
      </c>
      <c r="D97" s="877">
        <v>5</v>
      </c>
      <c r="E97" s="574">
        <v>51569.87</v>
      </c>
      <c r="F97" s="936">
        <f t="shared" si="15"/>
        <v>51569.87</v>
      </c>
      <c r="G97" s="866">
        <f>'Заказ, cкидки и курсы валют'!$J$23*F97</f>
        <v>618838.44000000006</v>
      </c>
      <c r="H97" s="128">
        <f t="shared" si="16"/>
        <v>3094.19</v>
      </c>
      <c r="I97" s="15"/>
      <c r="J97" s="574"/>
    </row>
    <row r="98" spans="1:10" ht="14.1" customHeight="1">
      <c r="A98" s="654" t="s">
        <v>9053</v>
      </c>
      <c r="B98" s="877" t="s">
        <v>2482</v>
      </c>
      <c r="C98" s="1659">
        <v>2286</v>
      </c>
      <c r="D98" s="877">
        <v>5</v>
      </c>
      <c r="E98" s="574">
        <v>65343.11</v>
      </c>
      <c r="F98" s="936">
        <f t="shared" si="15"/>
        <v>65343.11</v>
      </c>
      <c r="G98" s="866">
        <f>'Заказ, cкидки и курсы валют'!$J$23*F98</f>
        <v>784117.32000000007</v>
      </c>
      <c r="H98" s="128">
        <f t="shared" si="16"/>
        <v>3920.59</v>
      </c>
      <c r="I98" s="2192"/>
      <c r="J98" s="574"/>
    </row>
    <row r="99" spans="1:10" ht="14.1" customHeight="1">
      <c r="A99" s="525" t="s">
        <v>9054</v>
      </c>
      <c r="B99" s="877" t="s">
        <v>3225</v>
      </c>
      <c r="C99" s="1659">
        <v>2696</v>
      </c>
      <c r="D99" s="877">
        <v>5</v>
      </c>
      <c r="E99" s="574">
        <v>75381.899999999994</v>
      </c>
      <c r="F99" s="936">
        <f t="shared" si="15"/>
        <v>75381.899999999994</v>
      </c>
      <c r="G99" s="866">
        <f>'Заказ, cкидки и курсы валют'!$J$23*F99</f>
        <v>904582.79999999993</v>
      </c>
      <c r="H99" s="128">
        <f t="shared" si="16"/>
        <v>4522.91</v>
      </c>
      <c r="I99" s="15"/>
      <c r="J99" s="574"/>
    </row>
    <row r="100" spans="1:10" ht="14.1" customHeight="1">
      <c r="A100" s="525" t="s">
        <v>12037</v>
      </c>
      <c r="B100" s="877" t="s">
        <v>11436</v>
      </c>
      <c r="C100" s="1659">
        <v>3200</v>
      </c>
      <c r="D100" s="877">
        <v>3</v>
      </c>
      <c r="E100" s="574">
        <v>97652.33</v>
      </c>
      <c r="F100" s="936">
        <f t="shared" ref="F100" si="17">ROUND(E100*(1-$F$11),2)</f>
        <v>97652.33</v>
      </c>
      <c r="G100" s="866">
        <f>'Заказ, cкидки и курсы валют'!$J$23*F100</f>
        <v>1171827.96</v>
      </c>
      <c r="H100" s="128">
        <f t="shared" ref="H100" si="18">ROUND((D100/1000)*G100,2)</f>
        <v>3515.48</v>
      </c>
      <c r="I100" s="15"/>
    </row>
    <row r="101" spans="1:10" ht="14.1" customHeight="1">
      <c r="A101" s="525" t="s">
        <v>9055</v>
      </c>
      <c r="B101" s="877" t="s">
        <v>3226</v>
      </c>
      <c r="C101" s="1659">
        <v>4171</v>
      </c>
      <c r="D101" s="877">
        <v>5</v>
      </c>
      <c r="E101" s="574">
        <v>123205.22</v>
      </c>
      <c r="F101" s="936">
        <f t="shared" ref="F101:F116" si="19">ROUND(E101*(1-$F$11),2)</f>
        <v>123205.22</v>
      </c>
      <c r="G101" s="866">
        <f>'Заказ, cкидки и курсы валют'!$J$23*F101</f>
        <v>1478462.6400000001</v>
      </c>
      <c r="H101" s="128">
        <f t="shared" ref="H101:H116" si="20">ROUND((D101/1000)*G101,2)</f>
        <v>7392.31</v>
      </c>
      <c r="I101" s="15"/>
    </row>
    <row r="102" spans="1:10" ht="14.1" customHeight="1">
      <c r="A102" s="525" t="s">
        <v>9056</v>
      </c>
      <c r="B102" s="877" t="s">
        <v>3382</v>
      </c>
      <c r="C102" s="1659">
        <v>6600</v>
      </c>
      <c r="D102" s="877">
        <v>2</v>
      </c>
      <c r="E102" s="574">
        <v>181833.29</v>
      </c>
      <c r="F102" s="936">
        <f t="shared" si="19"/>
        <v>181833.29</v>
      </c>
      <c r="G102" s="866">
        <f>'Заказ, cкидки и курсы валют'!$J$23*F102</f>
        <v>2181999.48</v>
      </c>
      <c r="H102" s="128">
        <f t="shared" si="20"/>
        <v>4364</v>
      </c>
      <c r="I102" s="15"/>
    </row>
    <row r="103" spans="1:10" ht="14.1" customHeight="1">
      <c r="A103" s="525" t="s">
        <v>9057</v>
      </c>
      <c r="B103" s="877" t="s">
        <v>984</v>
      </c>
      <c r="C103" s="1659">
        <v>221.2</v>
      </c>
      <c r="D103" s="877">
        <v>100</v>
      </c>
      <c r="E103" s="574">
        <v>9066.09</v>
      </c>
      <c r="F103" s="936">
        <f t="shared" si="19"/>
        <v>9066.09</v>
      </c>
      <c r="G103" s="866">
        <f>'Заказ, cкидки и курсы валют'!$J$23*F103</f>
        <v>108793.08</v>
      </c>
      <c r="H103" s="128">
        <f t="shared" si="20"/>
        <v>10879.31</v>
      </c>
      <c r="I103" s="15"/>
    </row>
    <row r="104" spans="1:10" ht="14.1" customHeight="1">
      <c r="A104" s="525" t="s">
        <v>9058</v>
      </c>
      <c r="B104" s="877" t="s">
        <v>3227</v>
      </c>
      <c r="C104" s="1659">
        <v>269.66000000000003</v>
      </c>
      <c r="D104" s="877">
        <v>50</v>
      </c>
      <c r="E104" s="574">
        <v>10417.459999999999</v>
      </c>
      <c r="F104" s="936">
        <f t="shared" si="19"/>
        <v>10417.459999999999</v>
      </c>
      <c r="G104" s="866">
        <f>'Заказ, cкидки и курсы валют'!$J$23*F104</f>
        <v>125009.51999999999</v>
      </c>
      <c r="H104" s="128">
        <f t="shared" si="20"/>
        <v>6250.48</v>
      </c>
      <c r="I104" s="15"/>
    </row>
    <row r="105" spans="1:10" ht="14.1" customHeight="1">
      <c r="A105" s="525" t="s">
        <v>9059</v>
      </c>
      <c r="B105" s="877" t="s">
        <v>3228</v>
      </c>
      <c r="C105" s="1659">
        <v>446.2</v>
      </c>
      <c r="D105" s="877">
        <v>25</v>
      </c>
      <c r="E105" s="574">
        <v>16417.72</v>
      </c>
      <c r="F105" s="936">
        <f t="shared" si="19"/>
        <v>16417.72</v>
      </c>
      <c r="G105" s="866">
        <f>'Заказ, cкидки и курсы валют'!$J$23*F105</f>
        <v>197012.64</v>
      </c>
      <c r="H105" s="128">
        <f t="shared" si="20"/>
        <v>4925.32</v>
      </c>
      <c r="I105" s="15"/>
    </row>
    <row r="106" spans="1:10" ht="14.1" customHeight="1">
      <c r="A106" s="525" t="s">
        <v>9060</v>
      </c>
      <c r="B106" s="877" t="s">
        <v>3229</v>
      </c>
      <c r="C106" s="1659">
        <v>692.58</v>
      </c>
      <c r="D106" s="877">
        <v>25</v>
      </c>
      <c r="E106" s="574">
        <v>24890.06</v>
      </c>
      <c r="F106" s="936">
        <f t="shared" si="19"/>
        <v>24890.06</v>
      </c>
      <c r="G106" s="866">
        <f>'Заказ, cкидки и курсы валют'!$J$23*F106</f>
        <v>298680.72000000003</v>
      </c>
      <c r="H106" s="128">
        <f t="shared" si="20"/>
        <v>7467.02</v>
      </c>
      <c r="I106" s="15"/>
    </row>
    <row r="107" spans="1:10" ht="14.1" customHeight="1">
      <c r="A107" s="525" t="s">
        <v>9061</v>
      </c>
      <c r="B107" s="877" t="s">
        <v>3230</v>
      </c>
      <c r="C107" s="1659">
        <v>1067</v>
      </c>
      <c r="D107" s="877">
        <v>20</v>
      </c>
      <c r="E107" s="574">
        <v>36022.39</v>
      </c>
      <c r="F107" s="936">
        <f t="shared" si="19"/>
        <v>36022.39</v>
      </c>
      <c r="G107" s="866">
        <f>'Заказ, cкидки и курсы валют'!$J$23*F107</f>
        <v>432268.68</v>
      </c>
      <c r="H107" s="128">
        <f t="shared" si="20"/>
        <v>8645.3700000000008</v>
      </c>
      <c r="I107" s="15"/>
    </row>
    <row r="108" spans="1:10" ht="14.1" customHeight="1">
      <c r="A108" s="525" t="s">
        <v>9062</v>
      </c>
      <c r="B108" s="877" t="s">
        <v>3231</v>
      </c>
      <c r="C108" s="1659">
        <v>1561.7</v>
      </c>
      <c r="D108" s="877">
        <v>10</v>
      </c>
      <c r="E108" s="574">
        <v>49338.21</v>
      </c>
      <c r="F108" s="936">
        <f t="shared" si="19"/>
        <v>49338.21</v>
      </c>
      <c r="G108" s="866">
        <f>'Заказ, cкидки и курсы валют'!$J$23*F108</f>
        <v>592058.52</v>
      </c>
      <c r="H108" s="128">
        <f t="shared" si="20"/>
        <v>5920.59</v>
      </c>
      <c r="I108" s="15"/>
    </row>
    <row r="109" spans="1:10" ht="14.1" customHeight="1">
      <c r="A109" s="525" t="s">
        <v>9063</v>
      </c>
      <c r="B109" s="877" t="s">
        <v>3232</v>
      </c>
      <c r="C109" s="1659">
        <v>2149.52</v>
      </c>
      <c r="D109" s="877">
        <v>10</v>
      </c>
      <c r="E109" s="574">
        <v>65359.74</v>
      </c>
      <c r="F109" s="936">
        <f t="shared" si="19"/>
        <v>65359.74</v>
      </c>
      <c r="G109" s="866">
        <f>'Заказ, cкидки и курсы валют'!$J$23*F109</f>
        <v>784316.88</v>
      </c>
      <c r="H109" s="128">
        <f t="shared" si="20"/>
        <v>7843.17</v>
      </c>
      <c r="I109" s="15"/>
    </row>
    <row r="110" spans="1:10" ht="14.1" customHeight="1">
      <c r="A110" s="525" t="s">
        <v>9064</v>
      </c>
      <c r="B110" s="877" t="s">
        <v>3756</v>
      </c>
      <c r="C110" s="1659">
        <v>2852</v>
      </c>
      <c r="D110" s="877">
        <v>5</v>
      </c>
      <c r="E110" s="574">
        <v>82194.67</v>
      </c>
      <c r="F110" s="936">
        <f t="shared" si="19"/>
        <v>82194.67</v>
      </c>
      <c r="G110" s="866">
        <f>'Заказ, cкидки и курсы валют'!$J$23*F110</f>
        <v>986336.04</v>
      </c>
      <c r="H110" s="128">
        <f t="shared" si="20"/>
        <v>4931.68</v>
      </c>
      <c r="I110" s="15"/>
    </row>
    <row r="111" spans="1:10" ht="14.1" customHeight="1">
      <c r="A111" s="525" t="s">
        <v>9065</v>
      </c>
      <c r="B111" s="877" t="s">
        <v>3233</v>
      </c>
      <c r="C111" s="1659">
        <v>3478.42</v>
      </c>
      <c r="D111" s="877">
        <v>5</v>
      </c>
      <c r="E111" s="574">
        <v>103139.7</v>
      </c>
      <c r="F111" s="936">
        <f t="shared" si="19"/>
        <v>103139.7</v>
      </c>
      <c r="G111" s="866">
        <f>'Заказ, cкидки и курсы валют'!$J$23*F111</f>
        <v>1237676.3999999999</v>
      </c>
      <c r="H111" s="128">
        <f t="shared" si="20"/>
        <v>6188.38</v>
      </c>
      <c r="I111" s="15"/>
    </row>
    <row r="112" spans="1:10" ht="14.1" customHeight="1">
      <c r="A112" s="525" t="s">
        <v>12038</v>
      </c>
      <c r="B112" s="877" t="s">
        <v>9588</v>
      </c>
      <c r="C112" s="1659">
        <v>4572</v>
      </c>
      <c r="D112" s="877">
        <v>5</v>
      </c>
      <c r="E112" s="574">
        <v>130686.22</v>
      </c>
      <c r="F112" s="936">
        <f t="shared" si="19"/>
        <v>130686.22</v>
      </c>
      <c r="G112" s="866">
        <f>'Заказ, cкидки и курсы валют'!$J$23*F112</f>
        <v>1568234.6400000001</v>
      </c>
      <c r="H112" s="128">
        <f t="shared" si="20"/>
        <v>7841.17</v>
      </c>
      <c r="I112" s="15"/>
    </row>
    <row r="113" spans="1:12" ht="15.95" customHeight="1">
      <c r="A113" s="525" t="s">
        <v>9066</v>
      </c>
      <c r="B113" s="877" t="s">
        <v>3234</v>
      </c>
      <c r="C113" s="1659">
        <v>5127.42</v>
      </c>
      <c r="D113" s="877">
        <v>5</v>
      </c>
      <c r="E113" s="574">
        <v>149288.76999999999</v>
      </c>
      <c r="F113" s="936">
        <f t="shared" si="19"/>
        <v>149288.76999999999</v>
      </c>
      <c r="G113" s="866">
        <f>'Заказ, cкидки и курсы валют'!$J$23*F113</f>
        <v>1791465.2399999998</v>
      </c>
      <c r="H113" s="128">
        <f t="shared" si="20"/>
        <v>8957.33</v>
      </c>
      <c r="I113" s="15"/>
      <c r="L113" s="346"/>
    </row>
    <row r="114" spans="1:12" ht="15" customHeight="1">
      <c r="A114" s="525" t="s">
        <v>12039</v>
      </c>
      <c r="B114" s="877" t="s">
        <v>12036</v>
      </c>
      <c r="C114" s="1659">
        <v>6400</v>
      </c>
      <c r="D114" s="877">
        <v>3</v>
      </c>
      <c r="E114" s="574">
        <v>195304.66</v>
      </c>
      <c r="F114" s="936">
        <f t="shared" si="19"/>
        <v>195304.66</v>
      </c>
      <c r="G114" s="866">
        <f>'Заказ, cкидки и курсы валют'!$J$23*F114</f>
        <v>2343655.92</v>
      </c>
      <c r="H114" s="128">
        <f t="shared" si="20"/>
        <v>7030.97</v>
      </c>
      <c r="I114" s="15"/>
      <c r="L114" s="346"/>
    </row>
    <row r="115" spans="1:12" ht="15" customHeight="1">
      <c r="A115" s="525" t="s">
        <v>9067</v>
      </c>
      <c r="B115" s="1795" t="s">
        <v>3235</v>
      </c>
      <c r="C115" s="1659">
        <v>8868</v>
      </c>
      <c r="D115" s="877">
        <v>3</v>
      </c>
      <c r="E115" s="574">
        <v>249342.92</v>
      </c>
      <c r="F115" s="936">
        <f t="shared" si="19"/>
        <v>249342.92</v>
      </c>
      <c r="G115" s="866">
        <f>'Заказ, cкидки и курсы валют'!$J$23*F115</f>
        <v>2992115.04</v>
      </c>
      <c r="H115" s="128">
        <f t="shared" si="20"/>
        <v>8976.35</v>
      </c>
      <c r="I115" s="15"/>
      <c r="L115" s="346"/>
    </row>
    <row r="116" spans="1:12" ht="16.5" customHeight="1">
      <c r="A116" s="525" t="s">
        <v>11438</v>
      </c>
      <c r="B116" s="1795" t="s">
        <v>9590</v>
      </c>
      <c r="C116" s="1659">
        <v>13200</v>
      </c>
      <c r="D116" s="877">
        <v>1</v>
      </c>
      <c r="E116" s="574">
        <v>386091.39</v>
      </c>
      <c r="F116" s="936">
        <f t="shared" si="19"/>
        <v>386091.39</v>
      </c>
      <c r="G116" s="866">
        <f>'Заказ, cкидки и курсы валют'!$J$23*F116</f>
        <v>4633096.68</v>
      </c>
      <c r="H116" s="128">
        <f t="shared" si="20"/>
        <v>4633.1000000000004</v>
      </c>
      <c r="I116" s="15"/>
      <c r="L116" s="346"/>
    </row>
    <row r="117" spans="1:12" ht="15" customHeight="1" thickBot="1">
      <c r="L117" s="346"/>
    </row>
    <row r="118" spans="1:12" ht="15" customHeight="1">
      <c r="A118" s="247"/>
      <c r="B118" s="163"/>
      <c r="C118" s="91"/>
      <c r="D118" s="91" t="s">
        <v>2531</v>
      </c>
      <c r="E118" s="555"/>
      <c r="F118" s="555"/>
      <c r="G118" s="569"/>
      <c r="H118" s="163"/>
      <c r="I118" s="95"/>
      <c r="L118" s="346"/>
    </row>
    <row r="119" spans="1:12" ht="47.25" customHeight="1">
      <c r="A119" s="248"/>
      <c r="B119" s="17"/>
      <c r="C119" s="97"/>
      <c r="D119" s="97"/>
      <c r="E119" s="557"/>
      <c r="F119" s="596"/>
      <c r="G119" s="620"/>
      <c r="H119" s="17"/>
      <c r="I119" s="167"/>
      <c r="L119" s="346"/>
    </row>
    <row r="120" spans="1:12" ht="15" customHeight="1">
      <c r="A120" s="248"/>
      <c r="B120" s="17"/>
      <c r="C120" s="97"/>
      <c r="D120" s="97"/>
      <c r="E120" s="557"/>
      <c r="F120" s="596"/>
      <c r="G120" s="620"/>
      <c r="H120" s="17"/>
      <c r="I120" s="167"/>
      <c r="L120" s="346"/>
    </row>
    <row r="121" spans="1:12" ht="15" customHeight="1">
      <c r="A121" s="248"/>
      <c r="B121" s="17"/>
      <c r="C121" s="97"/>
      <c r="D121" s="97"/>
      <c r="E121" s="557"/>
      <c r="F121" s="596"/>
      <c r="G121" s="620"/>
      <c r="H121" s="17"/>
      <c r="I121" s="167"/>
      <c r="L121" s="346"/>
    </row>
    <row r="122" spans="1:12" ht="15" customHeight="1" thickBot="1">
      <c r="A122" s="117" t="s">
        <v>7679</v>
      </c>
      <c r="B122" s="171"/>
      <c r="C122" s="99"/>
      <c r="D122" s="99"/>
      <c r="E122" s="558"/>
      <c r="F122" s="598"/>
      <c r="G122" s="621"/>
      <c r="H122" s="171"/>
      <c r="I122" s="172"/>
      <c r="L122" s="346"/>
    </row>
    <row r="123" spans="1:12" ht="37.700000000000003" customHeight="1">
      <c r="A123" s="195" t="s">
        <v>1028</v>
      </c>
      <c r="B123" s="196" t="s">
        <v>1029</v>
      </c>
      <c r="C123" s="197" t="s">
        <v>678</v>
      </c>
      <c r="D123" s="197" t="s">
        <v>3130</v>
      </c>
      <c r="E123" s="605" t="s">
        <v>11188</v>
      </c>
      <c r="F123" s="600" t="s">
        <v>2779</v>
      </c>
      <c r="G123" s="638" t="s">
        <v>2627</v>
      </c>
      <c r="H123" s="338" t="s">
        <v>497</v>
      </c>
      <c r="I123" s="199" t="s">
        <v>4239</v>
      </c>
      <c r="L123" s="346"/>
    </row>
    <row r="124" spans="1:12" ht="15" customHeight="1">
      <c r="A124" s="195"/>
      <c r="B124" s="389"/>
      <c r="C124" s="197" t="s">
        <v>3629</v>
      </c>
      <c r="D124" s="390" t="s">
        <v>2628</v>
      </c>
      <c r="E124" s="564" t="s">
        <v>265</v>
      </c>
      <c r="F124" s="607">
        <f>'Заказ, cкидки и курсы валют'!$I$12</f>
        <v>0</v>
      </c>
      <c r="G124" s="949"/>
      <c r="H124" s="455"/>
      <c r="I124" s="325"/>
      <c r="L124" s="346"/>
    </row>
    <row r="125" spans="1:12" ht="15" customHeight="1">
      <c r="A125" s="15" t="s">
        <v>1268</v>
      </c>
      <c r="B125" s="61" t="s">
        <v>180</v>
      </c>
      <c r="C125" s="61">
        <v>8.1999999999999993</v>
      </c>
      <c r="D125" s="61">
        <v>100</v>
      </c>
      <c r="E125" s="574">
        <v>257.48</v>
      </c>
      <c r="F125" s="603">
        <f t="shared" ref="F125:F145" si="21">ROUND(E125*(1-$F$124),2)</f>
        <v>257.48</v>
      </c>
      <c r="G125" s="862">
        <f>'Заказ, cкидки и курсы валют'!$J$23*F125</f>
        <v>3089.76</v>
      </c>
      <c r="H125" s="128">
        <f t="shared" ref="H125:H145" si="22">ROUND((D125/1000)*G125,2)</f>
        <v>308.98</v>
      </c>
      <c r="I125" s="15"/>
      <c r="L125" s="346"/>
    </row>
    <row r="126" spans="1:12" ht="15" customHeight="1">
      <c r="A126" s="15" t="s">
        <v>1269</v>
      </c>
      <c r="B126" s="61" t="s">
        <v>182</v>
      </c>
      <c r="C126" s="61">
        <v>13.33</v>
      </c>
      <c r="D126" s="61">
        <v>100</v>
      </c>
      <c r="E126" s="574">
        <v>344.33</v>
      </c>
      <c r="F126" s="603">
        <f t="shared" si="21"/>
        <v>344.33</v>
      </c>
      <c r="G126" s="862">
        <f>'Заказ, cкидки и курсы валют'!$J$23*F126</f>
        <v>4131.96</v>
      </c>
      <c r="H126" s="128">
        <f t="shared" si="22"/>
        <v>413.2</v>
      </c>
      <c r="I126" s="15"/>
      <c r="L126" s="346"/>
    </row>
    <row r="127" spans="1:12" ht="15" customHeight="1">
      <c r="A127" s="15" t="s">
        <v>1270</v>
      </c>
      <c r="B127" s="61" t="s">
        <v>184</v>
      </c>
      <c r="C127" s="61">
        <v>18</v>
      </c>
      <c r="D127" s="61">
        <v>100</v>
      </c>
      <c r="E127" s="574">
        <v>449.95</v>
      </c>
      <c r="F127" s="603">
        <f t="shared" si="21"/>
        <v>449.95</v>
      </c>
      <c r="G127" s="862">
        <f>'Заказ, cкидки и курсы валют'!$J$23*F127</f>
        <v>5399.4</v>
      </c>
      <c r="H127" s="128">
        <f t="shared" si="22"/>
        <v>539.94000000000005</v>
      </c>
      <c r="I127" s="15"/>
      <c r="L127" s="346"/>
    </row>
    <row r="128" spans="1:12" ht="15" customHeight="1">
      <c r="A128" s="15" t="s">
        <v>1271</v>
      </c>
      <c r="B128" s="61" t="s">
        <v>191</v>
      </c>
      <c r="C128" s="61">
        <v>11.95</v>
      </c>
      <c r="D128" s="61">
        <v>100</v>
      </c>
      <c r="E128" s="574">
        <v>289.58999999999997</v>
      </c>
      <c r="F128" s="603">
        <f t="shared" si="21"/>
        <v>289.58999999999997</v>
      </c>
      <c r="G128" s="862">
        <f>'Заказ, cкидки и курсы валют'!$J$23*F128</f>
        <v>3475.08</v>
      </c>
      <c r="H128" s="128">
        <f t="shared" si="22"/>
        <v>347.51</v>
      </c>
      <c r="I128" s="15"/>
      <c r="L128" s="346"/>
    </row>
    <row r="129" spans="1:12" ht="15" customHeight="1">
      <c r="A129" s="15" t="s">
        <v>1272</v>
      </c>
      <c r="B129" s="46" t="s">
        <v>192</v>
      </c>
      <c r="C129" s="46">
        <v>14.8</v>
      </c>
      <c r="D129" s="46">
        <v>100</v>
      </c>
      <c r="E129" s="574">
        <v>364.07</v>
      </c>
      <c r="F129" s="603">
        <f t="shared" si="21"/>
        <v>364.07</v>
      </c>
      <c r="G129" s="862">
        <f>'Заказ, cкидки и курсы валют'!$J$23*F129</f>
        <v>4368.84</v>
      </c>
      <c r="H129" s="128">
        <f t="shared" si="22"/>
        <v>436.88</v>
      </c>
      <c r="I129" s="15"/>
      <c r="L129" s="346"/>
    </row>
    <row r="130" spans="1:12" ht="15" customHeight="1">
      <c r="A130" s="15" t="s">
        <v>1273</v>
      </c>
      <c r="B130" s="46" t="s">
        <v>194</v>
      </c>
      <c r="C130" s="46">
        <v>20</v>
      </c>
      <c r="D130" s="46">
        <v>100</v>
      </c>
      <c r="E130" s="574">
        <v>506.77</v>
      </c>
      <c r="F130" s="603">
        <f t="shared" si="21"/>
        <v>506.77</v>
      </c>
      <c r="G130" s="862">
        <f>'Заказ, cкидки и курсы валют'!$J$23*F130</f>
        <v>6081.24</v>
      </c>
      <c r="H130" s="128">
        <f t="shared" si="22"/>
        <v>608.12</v>
      </c>
      <c r="I130" s="15"/>
      <c r="L130" s="346"/>
    </row>
    <row r="131" spans="1:12" ht="15" customHeight="1">
      <c r="A131" s="15" t="s">
        <v>1274</v>
      </c>
      <c r="B131" s="46" t="s">
        <v>3108</v>
      </c>
      <c r="C131" s="46">
        <v>23</v>
      </c>
      <c r="D131" s="46">
        <v>100</v>
      </c>
      <c r="E131" s="574">
        <v>569.28</v>
      </c>
      <c r="F131" s="603">
        <f t="shared" si="21"/>
        <v>569.28</v>
      </c>
      <c r="G131" s="862">
        <f>'Заказ, cкидки и курсы валют'!$J$23*F131</f>
        <v>6831.36</v>
      </c>
      <c r="H131" s="128">
        <f t="shared" si="22"/>
        <v>683.14</v>
      </c>
      <c r="I131" s="15"/>
      <c r="L131" s="346"/>
    </row>
    <row r="132" spans="1:12" ht="15" customHeight="1">
      <c r="A132" s="15" t="s">
        <v>1275</v>
      </c>
      <c r="B132" s="46" t="s">
        <v>195</v>
      </c>
      <c r="C132" s="46">
        <v>25.5</v>
      </c>
      <c r="D132" s="46">
        <v>100</v>
      </c>
      <c r="E132" s="574">
        <v>623.66999999999996</v>
      </c>
      <c r="F132" s="603">
        <f t="shared" si="21"/>
        <v>623.66999999999996</v>
      </c>
      <c r="G132" s="862">
        <f>'Заказ, cкидки и курсы валют'!$J$23*F132</f>
        <v>7484.0399999999991</v>
      </c>
      <c r="H132" s="128">
        <f t="shared" si="22"/>
        <v>748.4</v>
      </c>
      <c r="I132" s="15"/>
      <c r="L132" s="346"/>
    </row>
    <row r="133" spans="1:12" ht="15" customHeight="1">
      <c r="A133" s="15" t="s">
        <v>1276</v>
      </c>
      <c r="B133" s="46" t="s">
        <v>196</v>
      </c>
      <c r="C133" s="46">
        <v>29</v>
      </c>
      <c r="D133" s="622">
        <v>50</v>
      </c>
      <c r="E133" s="574">
        <v>770.94</v>
      </c>
      <c r="F133" s="603">
        <f t="shared" si="21"/>
        <v>770.94</v>
      </c>
      <c r="G133" s="862">
        <f>'Заказ, cкидки и курсы валют'!$J$23*F133</f>
        <v>9251.2800000000007</v>
      </c>
      <c r="H133" s="128">
        <f t="shared" si="22"/>
        <v>462.56</v>
      </c>
      <c r="I133" s="15"/>
      <c r="L133" s="346"/>
    </row>
    <row r="134" spans="1:12" ht="15" customHeight="1">
      <c r="A134" s="15" t="s">
        <v>1277</v>
      </c>
      <c r="B134" s="46" t="s">
        <v>197</v>
      </c>
      <c r="C134" s="46">
        <v>35</v>
      </c>
      <c r="D134" s="46">
        <v>50</v>
      </c>
      <c r="E134" s="574">
        <v>874.07</v>
      </c>
      <c r="F134" s="603">
        <f t="shared" si="21"/>
        <v>874.07</v>
      </c>
      <c r="G134" s="862">
        <f>'Заказ, cкидки и курсы валют'!$J$23*F134</f>
        <v>10488.84</v>
      </c>
      <c r="H134" s="128">
        <f t="shared" si="22"/>
        <v>524.44000000000005</v>
      </c>
      <c r="I134" s="15"/>
      <c r="L134" s="346"/>
    </row>
    <row r="135" spans="1:12" ht="15">
      <c r="A135" s="15" t="s">
        <v>1278</v>
      </c>
      <c r="B135" s="46" t="s">
        <v>198</v>
      </c>
      <c r="C135" s="46">
        <v>41</v>
      </c>
      <c r="D135" s="46">
        <v>50</v>
      </c>
      <c r="E135" s="574">
        <v>1048.8900000000001</v>
      </c>
      <c r="F135" s="603">
        <f t="shared" si="21"/>
        <v>1048.8900000000001</v>
      </c>
      <c r="G135" s="862">
        <f>'Заказ, cкидки и курсы валют'!$J$23*F135</f>
        <v>12586.68</v>
      </c>
      <c r="H135" s="128">
        <f t="shared" si="22"/>
        <v>629.33000000000004</v>
      </c>
      <c r="I135" s="15"/>
      <c r="L135" s="346"/>
    </row>
    <row r="136" spans="1:12" ht="15">
      <c r="A136" s="15" t="s">
        <v>1279</v>
      </c>
      <c r="B136" s="46" t="s">
        <v>199</v>
      </c>
      <c r="C136" s="46">
        <v>47</v>
      </c>
      <c r="D136" s="46">
        <v>50</v>
      </c>
      <c r="E136" s="574">
        <v>1195.6300000000001</v>
      </c>
      <c r="F136" s="603">
        <f t="shared" si="21"/>
        <v>1195.6300000000001</v>
      </c>
      <c r="G136" s="862">
        <f>'Заказ, cкидки и курсы валют'!$J$23*F136</f>
        <v>14347.560000000001</v>
      </c>
      <c r="H136" s="128">
        <f t="shared" si="22"/>
        <v>717.38</v>
      </c>
      <c r="I136" s="15"/>
      <c r="L136" s="346"/>
    </row>
    <row r="137" spans="1:12" ht="15">
      <c r="A137" s="15" t="s">
        <v>1280</v>
      </c>
      <c r="B137" s="46" t="s">
        <v>200</v>
      </c>
      <c r="C137" s="46">
        <v>53</v>
      </c>
      <c r="D137" s="46">
        <v>50</v>
      </c>
      <c r="E137" s="574">
        <v>1374.67</v>
      </c>
      <c r="F137" s="603">
        <f t="shared" si="21"/>
        <v>1374.67</v>
      </c>
      <c r="G137" s="862">
        <f>'Заказ, cкидки и курсы валют'!$J$23*F137</f>
        <v>16496.04</v>
      </c>
      <c r="H137" s="128">
        <f t="shared" si="22"/>
        <v>824.8</v>
      </c>
      <c r="I137" s="15"/>
      <c r="L137" s="346"/>
    </row>
    <row r="138" spans="1:12" ht="15">
      <c r="A138" s="15" t="s">
        <v>1281</v>
      </c>
      <c r="B138" s="46" t="s">
        <v>202</v>
      </c>
      <c r="C138" s="46">
        <v>36</v>
      </c>
      <c r="D138" s="46">
        <v>100</v>
      </c>
      <c r="E138" s="574">
        <v>565.34</v>
      </c>
      <c r="F138" s="603">
        <f t="shared" si="21"/>
        <v>565.34</v>
      </c>
      <c r="G138" s="862">
        <f>'Заказ, cкидки и курсы валют'!$J$23*F138</f>
        <v>6784.08</v>
      </c>
      <c r="H138" s="128">
        <f t="shared" si="22"/>
        <v>678.41</v>
      </c>
      <c r="I138" s="15"/>
      <c r="L138" s="346"/>
    </row>
    <row r="139" spans="1:12" ht="15">
      <c r="A139" s="15" t="s">
        <v>501</v>
      </c>
      <c r="B139" s="46" t="s">
        <v>203</v>
      </c>
      <c r="C139" s="46">
        <v>38</v>
      </c>
      <c r="D139" s="46">
        <v>100</v>
      </c>
      <c r="E139" s="574">
        <v>770.94</v>
      </c>
      <c r="F139" s="603">
        <f t="shared" si="21"/>
        <v>770.94</v>
      </c>
      <c r="G139" s="862">
        <f>'Заказ, cкидки и курсы валют'!$J$23*F139</f>
        <v>9251.2800000000007</v>
      </c>
      <c r="H139" s="128">
        <f t="shared" si="22"/>
        <v>925.13</v>
      </c>
      <c r="I139" s="15"/>
      <c r="L139" s="346"/>
    </row>
    <row r="140" spans="1:12" ht="15">
      <c r="A140" s="15" t="s">
        <v>502</v>
      </c>
      <c r="B140" s="46" t="s">
        <v>204</v>
      </c>
      <c r="C140" s="46">
        <v>40</v>
      </c>
      <c r="D140" s="46">
        <v>50</v>
      </c>
      <c r="E140" s="574">
        <v>943.83</v>
      </c>
      <c r="F140" s="603">
        <f t="shared" si="21"/>
        <v>943.83</v>
      </c>
      <c r="G140" s="862">
        <f>'Заказ, cкидки и курсы валют'!$J$23*F140</f>
        <v>11325.960000000001</v>
      </c>
      <c r="H140" s="128">
        <f t="shared" si="22"/>
        <v>566.29999999999995</v>
      </c>
      <c r="I140" s="15"/>
      <c r="L140" s="346"/>
    </row>
    <row r="141" spans="1:12" ht="15">
      <c r="A141" s="15" t="s">
        <v>503</v>
      </c>
      <c r="B141" s="46" t="s">
        <v>205</v>
      </c>
      <c r="C141" s="46">
        <v>48</v>
      </c>
      <c r="D141" s="46">
        <v>50</v>
      </c>
      <c r="E141" s="574">
        <v>1226.6600000000001</v>
      </c>
      <c r="F141" s="603">
        <f t="shared" si="21"/>
        <v>1226.6600000000001</v>
      </c>
      <c r="G141" s="862">
        <f>'Заказ, cкидки и курсы валют'!$J$23*F141</f>
        <v>14719.920000000002</v>
      </c>
      <c r="H141" s="128">
        <f t="shared" si="22"/>
        <v>736</v>
      </c>
      <c r="I141" s="15"/>
      <c r="L141" s="346"/>
    </row>
    <row r="142" spans="1:12" ht="15">
      <c r="A142" s="15" t="s">
        <v>504</v>
      </c>
      <c r="B142" s="46" t="s">
        <v>206</v>
      </c>
      <c r="C142" s="46">
        <v>64</v>
      </c>
      <c r="D142" s="46">
        <v>50</v>
      </c>
      <c r="E142" s="574">
        <v>1494.78</v>
      </c>
      <c r="F142" s="603">
        <f t="shared" si="21"/>
        <v>1494.78</v>
      </c>
      <c r="G142" s="862">
        <f>'Заказ, cкидки и курсы валют'!$J$23*F142</f>
        <v>17937.36</v>
      </c>
      <c r="H142" s="128">
        <f t="shared" si="22"/>
        <v>896.87</v>
      </c>
      <c r="I142" s="15"/>
      <c r="L142" s="346"/>
    </row>
    <row r="143" spans="1:12" ht="15" customHeight="1">
      <c r="A143" s="15" t="s">
        <v>505</v>
      </c>
      <c r="B143" s="46" t="s">
        <v>207</v>
      </c>
      <c r="C143" s="46">
        <v>74</v>
      </c>
      <c r="D143" s="46">
        <v>50</v>
      </c>
      <c r="E143" s="574">
        <v>1812.45</v>
      </c>
      <c r="F143" s="603">
        <f t="shared" si="21"/>
        <v>1812.45</v>
      </c>
      <c r="G143" s="862">
        <f>'Заказ, cкидки и курсы валют'!$J$23*F143</f>
        <v>21749.4</v>
      </c>
      <c r="H143" s="128">
        <f t="shared" si="22"/>
        <v>1087.47</v>
      </c>
      <c r="I143" s="15"/>
      <c r="L143" s="346"/>
    </row>
    <row r="144" spans="1:12" ht="15" customHeight="1">
      <c r="A144" s="15" t="s">
        <v>506</v>
      </c>
      <c r="B144" s="46" t="s">
        <v>208</v>
      </c>
      <c r="C144" s="46">
        <v>84</v>
      </c>
      <c r="D144" s="46">
        <v>50</v>
      </c>
      <c r="E144" s="574">
        <v>2091.73</v>
      </c>
      <c r="F144" s="603">
        <f t="shared" si="21"/>
        <v>2091.73</v>
      </c>
      <c r="G144" s="862">
        <f>'Заказ, cкидки и курсы валют'!$J$23*F144</f>
        <v>25100.760000000002</v>
      </c>
      <c r="H144" s="128">
        <f t="shared" si="22"/>
        <v>1255.04</v>
      </c>
      <c r="I144" s="15"/>
      <c r="L144" s="346"/>
    </row>
    <row r="145" spans="1:12" ht="16.5" customHeight="1">
      <c r="A145" s="15" t="s">
        <v>507</v>
      </c>
      <c r="B145" s="46" t="s">
        <v>209</v>
      </c>
      <c r="C145" s="46">
        <v>94</v>
      </c>
      <c r="D145" s="46">
        <v>50</v>
      </c>
      <c r="E145" s="574">
        <v>2274.88</v>
      </c>
      <c r="F145" s="603">
        <f t="shared" si="21"/>
        <v>2274.88</v>
      </c>
      <c r="G145" s="862">
        <f>'Заказ, cкидки и курсы валют'!$J$23*F145</f>
        <v>27298.560000000001</v>
      </c>
      <c r="H145" s="128">
        <f t="shared" si="22"/>
        <v>1364.93</v>
      </c>
      <c r="I145" s="15"/>
      <c r="L145" s="346"/>
    </row>
    <row r="146" spans="1:12" ht="15" customHeight="1" thickBot="1">
      <c r="L146" s="346"/>
    </row>
    <row r="147" spans="1:12" ht="15" customHeight="1">
      <c r="A147" s="247"/>
      <c r="B147" s="163"/>
      <c r="C147" s="91"/>
      <c r="D147" s="91" t="s">
        <v>2531</v>
      </c>
      <c r="E147" s="555"/>
      <c r="F147" s="555"/>
      <c r="G147" s="569"/>
      <c r="H147" s="163"/>
      <c r="I147" s="95"/>
      <c r="L147" s="346"/>
    </row>
    <row r="148" spans="1:12" ht="33" customHeight="1">
      <c r="A148" s="248"/>
      <c r="B148" s="17"/>
      <c r="C148" s="97"/>
      <c r="D148" s="97"/>
      <c r="E148" s="557"/>
      <c r="F148" s="596"/>
      <c r="G148" s="620"/>
      <c r="H148" s="17"/>
      <c r="I148" s="167"/>
      <c r="L148" s="346"/>
    </row>
    <row r="149" spans="1:12" ht="15" customHeight="1">
      <c r="A149" s="248"/>
      <c r="B149" s="17"/>
      <c r="C149" s="97"/>
      <c r="D149" s="97"/>
      <c r="E149" s="557"/>
      <c r="F149" s="596"/>
      <c r="G149" s="620"/>
      <c r="H149" s="17"/>
      <c r="I149" s="167"/>
      <c r="L149" s="346"/>
    </row>
    <row r="150" spans="1:12" ht="15" customHeight="1">
      <c r="A150" s="248"/>
      <c r="B150" s="17"/>
      <c r="C150" s="97"/>
      <c r="D150" s="97"/>
      <c r="E150" s="557"/>
      <c r="F150" s="596"/>
      <c r="G150" s="620"/>
      <c r="H150" s="17"/>
      <c r="I150" s="167"/>
      <c r="L150" s="346"/>
    </row>
    <row r="151" spans="1:12" ht="15" customHeight="1" thickBot="1">
      <c r="A151" s="2549" t="s">
        <v>7681</v>
      </c>
      <c r="B151" s="2551"/>
      <c r="C151" s="99"/>
      <c r="D151" s="99"/>
      <c r="E151" s="558"/>
      <c r="F151" s="598"/>
      <c r="G151" s="621"/>
      <c r="H151" s="171"/>
      <c r="I151" s="172"/>
      <c r="L151" s="346"/>
    </row>
    <row r="152" spans="1:12" ht="43.5" customHeight="1">
      <c r="A152" s="195" t="s">
        <v>1028</v>
      </c>
      <c r="B152" s="196" t="s">
        <v>1029</v>
      </c>
      <c r="C152" s="197" t="s">
        <v>678</v>
      </c>
      <c r="D152" s="197" t="s">
        <v>3130</v>
      </c>
      <c r="E152" s="605" t="s">
        <v>11188</v>
      </c>
      <c r="F152" s="600" t="s">
        <v>2779</v>
      </c>
      <c r="G152" s="638" t="s">
        <v>2627</v>
      </c>
      <c r="H152" s="338" t="s">
        <v>497</v>
      </c>
      <c r="I152" s="199" t="s">
        <v>4239</v>
      </c>
      <c r="J152" s="2668" t="s">
        <v>12335</v>
      </c>
      <c r="L152" s="346"/>
    </row>
    <row r="153" spans="1:12" ht="15" customHeight="1">
      <c r="A153" s="195"/>
      <c r="B153" s="389"/>
      <c r="C153" s="197" t="s">
        <v>3629</v>
      </c>
      <c r="D153" s="390" t="s">
        <v>2628</v>
      </c>
      <c r="E153" s="564" t="s">
        <v>265</v>
      </c>
      <c r="F153" s="607">
        <f>'Заказ, cкидки и курсы валют'!$I$12</f>
        <v>0</v>
      </c>
      <c r="G153" s="949"/>
      <c r="H153" s="455"/>
      <c r="I153" s="325"/>
      <c r="J153" s="2669"/>
      <c r="L153" s="346"/>
    </row>
    <row r="154" spans="1:12" ht="14.1" customHeight="1">
      <c r="A154" s="15" t="s">
        <v>7773</v>
      </c>
      <c r="B154" s="61" t="s">
        <v>180</v>
      </c>
      <c r="C154" s="61">
        <v>8.1999999999999993</v>
      </c>
      <c r="D154" s="61">
        <v>10</v>
      </c>
      <c r="E154" s="2077">
        <f>(E125*2)+(1000/D154*7.5)</f>
        <v>1264.96</v>
      </c>
      <c r="F154" s="603">
        <f t="shared" ref="F154:F174" si="23">ROUND(E154*(1-$F$124),2)</f>
        <v>1264.96</v>
      </c>
      <c r="G154" s="862">
        <f>'Заказ, cкидки и курсы валют'!$J$23*F154</f>
        <v>15179.52</v>
      </c>
      <c r="H154" s="128">
        <f t="shared" ref="H154:H174" si="24">ROUND((D154/1000)*G154,2)</f>
        <v>151.80000000000001</v>
      </c>
      <c r="I154" s="15"/>
      <c r="J154" s="128">
        <f>ROUND(IF(H154&lt;'Заказ, cкидки и курсы валют'!$B$39,H154*0.54*100/(100-'Заказ, cкидки и курсы валют'!$C$39),IF(H154&lt;'Заказ, cкидки и курсы валют'!$B$40,H154*0.54*100/(100-'Заказ, cкидки и курсы валют'!$C$40),IF(H154&lt;'Заказ, cкидки и курсы валют'!$B$41,H154*0.54*100/(100-'Заказ, cкидки и курсы валют'!$C$41),IF(H154&lt;'Заказ, cкидки и курсы валют'!$B$42,H154*0.54*100/(100-'Заказ, cкидки и курсы валют'!$C$42),IF(H154&lt;'Заказ, cкидки и курсы валют'!$B$43,H154*0.54*100/(100-'Заказ, cкидки и курсы валют'!$C$43),H154))))),2)</f>
        <v>234.21</v>
      </c>
      <c r="L154" s="346"/>
    </row>
    <row r="155" spans="1:12" ht="14.1" customHeight="1">
      <c r="A155" s="15" t="s">
        <v>7774</v>
      </c>
      <c r="B155" s="61" t="s">
        <v>182</v>
      </c>
      <c r="C155" s="61">
        <v>13.33</v>
      </c>
      <c r="D155" s="61">
        <v>10</v>
      </c>
      <c r="E155" s="2077">
        <f t="shared" ref="E155:E174" si="25">(E126*2)+(1000/D155*7.5)</f>
        <v>1438.6599999999999</v>
      </c>
      <c r="F155" s="603">
        <f t="shared" si="23"/>
        <v>1438.66</v>
      </c>
      <c r="G155" s="862">
        <f>'Заказ, cкидки и курсы валют'!$J$23*F155</f>
        <v>17263.920000000002</v>
      </c>
      <c r="H155" s="128">
        <f t="shared" si="24"/>
        <v>172.64</v>
      </c>
      <c r="I155" s="15"/>
      <c r="J155" s="128">
        <f>ROUND(IF(H155&lt;'Заказ, cкидки и курсы валют'!$B$39,H155*0.54*100/(100-'Заказ, cкидки и курсы валют'!$C$39),IF(H155&lt;'Заказ, cкидки и курсы валют'!$B$40,H155*0.54*100/(100-'Заказ, cкидки и курсы валют'!$C$40),IF(H155&lt;'Заказ, cкидки и курсы валют'!$B$41,H155*0.54*100/(100-'Заказ, cкидки и курсы валют'!$C$41),IF(H155&lt;'Заказ, cкидки и курсы валют'!$B$42,H155*0.54*100/(100-'Заказ, cкидки и курсы валют'!$C$42),IF(H155&lt;'Заказ, cкидки и курсы валют'!$B$43,H155*0.54*100/(100-'Заказ, cкидки и курсы валют'!$C$43),H155))))),2)</f>
        <v>266.36</v>
      </c>
      <c r="L155" s="346"/>
    </row>
    <row r="156" spans="1:12" ht="14.1" customHeight="1">
      <c r="A156" s="15" t="s">
        <v>7775</v>
      </c>
      <c r="B156" s="61" t="s">
        <v>184</v>
      </c>
      <c r="C156" s="61">
        <v>18</v>
      </c>
      <c r="D156" s="61">
        <v>10</v>
      </c>
      <c r="E156" s="2077">
        <f t="shared" si="25"/>
        <v>1649.9</v>
      </c>
      <c r="F156" s="603">
        <f t="shared" si="23"/>
        <v>1649.9</v>
      </c>
      <c r="G156" s="862">
        <f>'Заказ, cкидки и курсы валют'!$J$23*F156</f>
        <v>19798.800000000003</v>
      </c>
      <c r="H156" s="128">
        <f t="shared" si="24"/>
        <v>197.99</v>
      </c>
      <c r="I156" s="15"/>
      <c r="J156" s="128">
        <f>ROUND(IF(H156&lt;'Заказ, cкидки и курсы валют'!$B$39,H156*0.54*100/(100-'Заказ, cкидки и курсы валют'!$C$39),IF(H156&lt;'Заказ, cкидки и курсы валют'!$B$40,H156*0.54*100/(100-'Заказ, cкидки и курсы валют'!$C$40),IF(H156&lt;'Заказ, cкидки и курсы валют'!$B$41,H156*0.54*100/(100-'Заказ, cкидки и курсы валют'!$C$41),IF(H156&lt;'Заказ, cкидки и курсы валют'!$B$42,H156*0.54*100/(100-'Заказ, cкидки и курсы валют'!$C$42),IF(H156&lt;'Заказ, cкидки и курсы валют'!$B$43,H156*0.54*100/(100-'Заказ, cкидки и курсы валют'!$C$43),H156))))),2)</f>
        <v>267.29000000000002</v>
      </c>
      <c r="L156" s="346"/>
    </row>
    <row r="157" spans="1:12" ht="14.1" customHeight="1">
      <c r="A157" s="15" t="s">
        <v>7776</v>
      </c>
      <c r="B157" s="61" t="s">
        <v>191</v>
      </c>
      <c r="C157" s="61">
        <v>11.95</v>
      </c>
      <c r="D157" s="61">
        <v>10</v>
      </c>
      <c r="E157" s="2077">
        <f t="shared" si="25"/>
        <v>1329.1799999999998</v>
      </c>
      <c r="F157" s="603">
        <f t="shared" si="23"/>
        <v>1329.18</v>
      </c>
      <c r="G157" s="862">
        <f>'Заказ, cкидки и курсы валют'!$J$23*F157</f>
        <v>15950.16</v>
      </c>
      <c r="H157" s="128">
        <f t="shared" si="24"/>
        <v>159.5</v>
      </c>
      <c r="I157" s="15"/>
      <c r="J157" s="128">
        <f>ROUND(IF(H157&lt;'Заказ, cкидки и курсы валют'!$B$39,H157*0.54*100/(100-'Заказ, cкидки и курсы валют'!$C$39),IF(H157&lt;'Заказ, cкидки и курсы валют'!$B$40,H157*0.54*100/(100-'Заказ, cкидки и курсы валют'!$C$40),IF(H157&lt;'Заказ, cкидки и курсы валют'!$B$41,H157*0.54*100/(100-'Заказ, cкидки и курсы валют'!$C$41),IF(H157&lt;'Заказ, cкидки и курсы валют'!$B$42,H157*0.54*100/(100-'Заказ, cкидки и курсы валют'!$C$42),IF(H157&lt;'Заказ, cкидки и курсы валют'!$B$43,H157*0.54*100/(100-'Заказ, cкидки и курсы валют'!$C$43),H157))))),2)</f>
        <v>246.09</v>
      </c>
      <c r="L157" s="346"/>
    </row>
    <row r="158" spans="1:12" ht="14.1" customHeight="1">
      <c r="A158" s="15" t="s">
        <v>7777</v>
      </c>
      <c r="B158" s="46" t="s">
        <v>192</v>
      </c>
      <c r="C158" s="46">
        <v>14.8</v>
      </c>
      <c r="D158" s="46">
        <v>10</v>
      </c>
      <c r="E158" s="2077">
        <f t="shared" si="25"/>
        <v>1478.1399999999999</v>
      </c>
      <c r="F158" s="603">
        <f t="shared" si="23"/>
        <v>1478.14</v>
      </c>
      <c r="G158" s="862">
        <f>'Заказ, cкидки и курсы валют'!$J$23*F158</f>
        <v>17737.68</v>
      </c>
      <c r="H158" s="128">
        <f t="shared" si="24"/>
        <v>177.38</v>
      </c>
      <c r="I158" s="15"/>
      <c r="J158" s="128">
        <f>ROUND(IF(H158&lt;'Заказ, cкидки и курсы валют'!$B$39,H158*0.54*100/(100-'Заказ, cкидки и курсы валют'!$C$39),IF(H158&lt;'Заказ, cкидки и курсы валют'!$B$40,H158*0.54*100/(100-'Заказ, cкидки и курсы валют'!$C$40),IF(H158&lt;'Заказ, cкидки и курсы валют'!$B$41,H158*0.54*100/(100-'Заказ, cкидки и курсы валют'!$C$41),IF(H158&lt;'Заказ, cкидки и курсы валют'!$B$42,H158*0.54*100/(100-'Заказ, cкидки и курсы валют'!$C$42),IF(H158&lt;'Заказ, cкидки и курсы валют'!$B$43,H158*0.54*100/(100-'Заказ, cкидки и курсы валют'!$C$43),H158))))),2)</f>
        <v>273.67</v>
      </c>
      <c r="L158" s="346"/>
    </row>
    <row r="159" spans="1:12" ht="14.1" customHeight="1">
      <c r="A159" s="15" t="s">
        <v>7778</v>
      </c>
      <c r="B159" s="46" t="s">
        <v>194</v>
      </c>
      <c r="C159" s="46">
        <v>20</v>
      </c>
      <c r="D159" s="46">
        <v>10</v>
      </c>
      <c r="E159" s="2077">
        <f t="shared" si="25"/>
        <v>1763.54</v>
      </c>
      <c r="F159" s="603">
        <f t="shared" si="23"/>
        <v>1763.54</v>
      </c>
      <c r="G159" s="862">
        <f>'Заказ, cкидки и курсы валют'!$J$23*F159</f>
        <v>21162.48</v>
      </c>
      <c r="H159" s="128">
        <f t="shared" si="24"/>
        <v>211.62</v>
      </c>
      <c r="I159" s="15"/>
      <c r="J159" s="128">
        <f>ROUND(IF(H159&lt;'Заказ, cкидки и курсы валют'!$B$39,H159*0.54*100/(100-'Заказ, cкидки и курсы валют'!$C$39),IF(H159&lt;'Заказ, cкидки и курсы валют'!$B$40,H159*0.54*100/(100-'Заказ, cкидки и курсы валют'!$C$40),IF(H159&lt;'Заказ, cкидки и курсы валют'!$B$41,H159*0.54*100/(100-'Заказ, cкидки и курсы валют'!$C$41),IF(H159&lt;'Заказ, cкидки и курсы валют'!$B$42,H159*0.54*100/(100-'Заказ, cкидки и курсы валют'!$C$42),IF(H159&lt;'Заказ, cкидки и курсы валют'!$B$43,H159*0.54*100/(100-'Заказ, cкидки и курсы валют'!$C$43),H159))))),2)</f>
        <v>285.69</v>
      </c>
      <c r="L159" s="346"/>
    </row>
    <row r="160" spans="1:12" ht="14.1" customHeight="1">
      <c r="A160" s="15" t="s">
        <v>7779</v>
      </c>
      <c r="B160" s="46" t="s">
        <v>3108</v>
      </c>
      <c r="C160" s="46">
        <v>23</v>
      </c>
      <c r="D160" s="46">
        <v>10</v>
      </c>
      <c r="E160" s="2077">
        <f t="shared" si="25"/>
        <v>1888.56</v>
      </c>
      <c r="F160" s="603">
        <f t="shared" si="23"/>
        <v>1888.56</v>
      </c>
      <c r="G160" s="862">
        <f>'Заказ, cкидки и курсы валют'!$J$23*F160</f>
        <v>22662.720000000001</v>
      </c>
      <c r="H160" s="128">
        <f t="shared" si="24"/>
        <v>226.63</v>
      </c>
      <c r="I160" s="15"/>
      <c r="J160" s="128">
        <f>ROUND(IF(H160&lt;'Заказ, cкидки и курсы валют'!$B$39,H160*0.54*100/(100-'Заказ, cкидки и курсы валют'!$C$39),IF(H160&lt;'Заказ, cкидки и курсы валют'!$B$40,H160*0.54*100/(100-'Заказ, cкидки и курсы валют'!$C$40),IF(H160&lt;'Заказ, cкидки и курсы валют'!$B$41,H160*0.54*100/(100-'Заказ, cкидки и курсы валют'!$C$41),IF(H160&lt;'Заказ, cкидки и курсы валют'!$B$42,H160*0.54*100/(100-'Заказ, cкидки и курсы валют'!$C$42),IF(H160&lt;'Заказ, cкидки и курсы валют'!$B$43,H160*0.54*100/(100-'Заказ, cкидки и курсы валют'!$C$43),H160))))),2)</f>
        <v>305.95</v>
      </c>
      <c r="L160" s="346"/>
    </row>
    <row r="161" spans="1:12" ht="14.1" customHeight="1">
      <c r="A161" s="15" t="s">
        <v>7780</v>
      </c>
      <c r="B161" s="46" t="s">
        <v>195</v>
      </c>
      <c r="C161" s="46">
        <v>25.5</v>
      </c>
      <c r="D161" s="46">
        <v>10</v>
      </c>
      <c r="E161" s="2077">
        <f t="shared" si="25"/>
        <v>1997.34</v>
      </c>
      <c r="F161" s="603">
        <f t="shared" si="23"/>
        <v>1997.34</v>
      </c>
      <c r="G161" s="862">
        <f>'Заказ, cкидки и курсы валют'!$J$23*F161</f>
        <v>23968.079999999998</v>
      </c>
      <c r="H161" s="128">
        <f t="shared" si="24"/>
        <v>239.68</v>
      </c>
      <c r="I161" s="15"/>
      <c r="J161" s="128">
        <f>ROUND(IF(H161&lt;'Заказ, cкидки и курсы валют'!$B$39,H161*0.54*100/(100-'Заказ, cкидки и курсы валют'!$C$39),IF(H161&lt;'Заказ, cкидки и курсы валют'!$B$40,H161*0.54*100/(100-'Заказ, cкидки и курсы валют'!$C$40),IF(H161&lt;'Заказ, cкидки и курсы валют'!$B$41,H161*0.54*100/(100-'Заказ, cкидки и курсы валют'!$C$41),IF(H161&lt;'Заказ, cкидки и курсы валют'!$B$42,H161*0.54*100/(100-'Заказ, cкидки и курсы валют'!$C$42),IF(H161&lt;'Заказ, cкидки и курсы валют'!$B$43,H161*0.54*100/(100-'Заказ, cкидки и курсы валют'!$C$43),H161))))),2)</f>
        <v>323.57</v>
      </c>
      <c r="L161" s="346"/>
    </row>
    <row r="162" spans="1:12" ht="14.1" customHeight="1">
      <c r="A162" s="15" t="s">
        <v>7781</v>
      </c>
      <c r="B162" s="46" t="s">
        <v>196</v>
      </c>
      <c r="C162" s="46">
        <v>29</v>
      </c>
      <c r="D162" s="622">
        <v>5</v>
      </c>
      <c r="E162" s="2077">
        <f t="shared" si="25"/>
        <v>3041.88</v>
      </c>
      <c r="F162" s="603">
        <f t="shared" si="23"/>
        <v>3041.88</v>
      </c>
      <c r="G162" s="862">
        <f>'Заказ, cкидки и курсы валют'!$J$23*F162</f>
        <v>36502.559999999998</v>
      </c>
      <c r="H162" s="128">
        <f t="shared" si="24"/>
        <v>182.51</v>
      </c>
      <c r="I162" s="15"/>
      <c r="J162" s="128">
        <f>ROUND(IF(H162&lt;'Заказ, cкидки и курсы валют'!$B$39,H162*0.54*100/(100-'Заказ, cкидки и курсы валют'!$C$39),IF(H162&lt;'Заказ, cкидки и курсы валют'!$B$40,H162*0.54*100/(100-'Заказ, cкидки и курсы валют'!$C$40),IF(H162&lt;'Заказ, cкидки и курсы валют'!$B$41,H162*0.54*100/(100-'Заказ, cкидки и курсы валют'!$C$41),IF(H162&lt;'Заказ, cкидки и курсы валют'!$B$42,H162*0.54*100/(100-'Заказ, cкидки и курсы валют'!$C$42),IF(H162&lt;'Заказ, cкидки и курсы валют'!$B$43,H162*0.54*100/(100-'Заказ, cкидки и курсы валют'!$C$43),H162))))),2)</f>
        <v>281.58999999999997</v>
      </c>
      <c r="L162" s="346"/>
    </row>
    <row r="163" spans="1:12" ht="14.1" customHeight="1">
      <c r="A163" s="15" t="s">
        <v>7782</v>
      </c>
      <c r="B163" s="46" t="s">
        <v>197</v>
      </c>
      <c r="C163" s="46">
        <v>35</v>
      </c>
      <c r="D163" s="46">
        <v>5</v>
      </c>
      <c r="E163" s="2077">
        <f t="shared" si="25"/>
        <v>3248.1400000000003</v>
      </c>
      <c r="F163" s="603">
        <f t="shared" si="23"/>
        <v>3248.14</v>
      </c>
      <c r="G163" s="862">
        <f>'Заказ, cкидки и курсы валют'!$J$23*F163</f>
        <v>38977.68</v>
      </c>
      <c r="H163" s="128">
        <f t="shared" si="24"/>
        <v>194.89</v>
      </c>
      <c r="I163" s="15"/>
      <c r="J163" s="128">
        <f>ROUND(IF(H163&lt;'Заказ, cкидки и курсы валют'!$B$39,H163*0.54*100/(100-'Заказ, cкидки и курсы валют'!$C$39),IF(H163&lt;'Заказ, cкидки и курсы валют'!$B$40,H163*0.54*100/(100-'Заказ, cкидки и курсы валют'!$C$40),IF(H163&lt;'Заказ, cкидки и курсы валют'!$B$41,H163*0.54*100/(100-'Заказ, cкидки и курсы валют'!$C$41),IF(H163&lt;'Заказ, cкидки и курсы валют'!$B$42,H163*0.54*100/(100-'Заказ, cкидки и курсы валют'!$C$42),IF(H163&lt;'Заказ, cкидки и курсы валют'!$B$43,H163*0.54*100/(100-'Заказ, cкидки и курсы валют'!$C$43),H163))))),2)</f>
        <v>263.10000000000002</v>
      </c>
      <c r="L163" s="346"/>
    </row>
    <row r="164" spans="1:12" ht="14.1" customHeight="1">
      <c r="A164" s="15" t="s">
        <v>7783</v>
      </c>
      <c r="B164" s="46" t="s">
        <v>198</v>
      </c>
      <c r="C164" s="46">
        <v>41</v>
      </c>
      <c r="D164" s="46">
        <v>5</v>
      </c>
      <c r="E164" s="2077">
        <f t="shared" si="25"/>
        <v>3597.78</v>
      </c>
      <c r="F164" s="603">
        <f t="shared" si="23"/>
        <v>3597.78</v>
      </c>
      <c r="G164" s="862">
        <f>'Заказ, cкидки и курсы валют'!$J$23*F164</f>
        <v>43173.36</v>
      </c>
      <c r="H164" s="128">
        <f t="shared" si="24"/>
        <v>215.87</v>
      </c>
      <c r="I164" s="15"/>
      <c r="J164" s="128">
        <f>ROUND(IF(H164&lt;'Заказ, cкидки и курсы валют'!$B$39,H164*0.54*100/(100-'Заказ, cкидки и курсы валют'!$C$39),IF(H164&lt;'Заказ, cкидки и курсы валют'!$B$40,H164*0.54*100/(100-'Заказ, cкидки и курсы валют'!$C$40),IF(H164&lt;'Заказ, cкидки и курсы валют'!$B$41,H164*0.54*100/(100-'Заказ, cкидки и курсы валют'!$C$41),IF(H164&lt;'Заказ, cкидки и курсы валют'!$B$42,H164*0.54*100/(100-'Заказ, cкидки и курсы валют'!$C$42),IF(H164&lt;'Заказ, cкидки и курсы валют'!$B$43,H164*0.54*100/(100-'Заказ, cкидки и курсы валют'!$C$43),H164))))),2)</f>
        <v>291.42</v>
      </c>
      <c r="L164" s="346"/>
    </row>
    <row r="165" spans="1:12" ht="14.1" customHeight="1">
      <c r="A165" s="15" t="s">
        <v>7784</v>
      </c>
      <c r="B165" s="46" t="s">
        <v>199</v>
      </c>
      <c r="C165" s="46">
        <v>47</v>
      </c>
      <c r="D165" s="46">
        <v>5</v>
      </c>
      <c r="E165" s="2077">
        <f t="shared" si="25"/>
        <v>3891.26</v>
      </c>
      <c r="F165" s="603">
        <f t="shared" si="23"/>
        <v>3891.26</v>
      </c>
      <c r="G165" s="862">
        <f>'Заказ, cкидки и курсы валют'!$J$23*F165</f>
        <v>46695.12</v>
      </c>
      <c r="H165" s="128">
        <f t="shared" si="24"/>
        <v>233.48</v>
      </c>
      <c r="I165" s="15"/>
      <c r="J165" s="128">
        <f>ROUND(IF(H165&lt;'Заказ, cкидки и курсы валют'!$B$39,H165*0.54*100/(100-'Заказ, cкидки и курсы валют'!$C$39),IF(H165&lt;'Заказ, cкидки и курсы валют'!$B$40,H165*0.54*100/(100-'Заказ, cкидки и курсы валют'!$C$40),IF(H165&lt;'Заказ, cкидки и курсы валют'!$B$41,H165*0.54*100/(100-'Заказ, cкидки и курсы валют'!$C$41),IF(H165&lt;'Заказ, cкидки и курсы валют'!$B$42,H165*0.54*100/(100-'Заказ, cкидки и курсы валют'!$C$42),IF(H165&lt;'Заказ, cкидки и курсы валют'!$B$43,H165*0.54*100/(100-'Заказ, cкидки и курсы валют'!$C$43),H165))))),2)</f>
        <v>315.2</v>
      </c>
      <c r="L165" s="346"/>
    </row>
    <row r="166" spans="1:12" ht="14.1" customHeight="1">
      <c r="A166" s="15" t="s">
        <v>7785</v>
      </c>
      <c r="B166" s="46" t="s">
        <v>200</v>
      </c>
      <c r="C166" s="46">
        <v>53</v>
      </c>
      <c r="D166" s="46">
        <v>5</v>
      </c>
      <c r="E166" s="2077">
        <f t="shared" si="25"/>
        <v>4249.34</v>
      </c>
      <c r="F166" s="603">
        <f t="shared" si="23"/>
        <v>4249.34</v>
      </c>
      <c r="G166" s="862">
        <f>'Заказ, cкидки и курсы валют'!$J$23*F166</f>
        <v>50992.08</v>
      </c>
      <c r="H166" s="128">
        <f t="shared" si="24"/>
        <v>254.96</v>
      </c>
      <c r="I166" s="15"/>
      <c r="J166" s="128">
        <f>ROUND(IF(H166&lt;'Заказ, cкидки и курсы валют'!$B$39,H166*0.54*100/(100-'Заказ, cкидки и курсы валют'!$C$39),IF(H166&lt;'Заказ, cкидки и курсы валют'!$B$40,H166*0.54*100/(100-'Заказ, cкидки и курсы валют'!$C$40),IF(H166&lt;'Заказ, cкидки и курсы валют'!$B$41,H166*0.54*100/(100-'Заказ, cкидки и курсы валют'!$C$41),IF(H166&lt;'Заказ, cкидки и курсы валют'!$B$42,H166*0.54*100/(100-'Заказ, cкидки и курсы валют'!$C$42),IF(H166&lt;'Заказ, cкидки и курсы валют'!$B$43,H166*0.54*100/(100-'Заказ, cкидки и курсы валют'!$C$43),H166))))),2)</f>
        <v>344.2</v>
      </c>
    </row>
    <row r="167" spans="1:12" ht="14.1" customHeight="1">
      <c r="A167" s="15" t="s">
        <v>7786</v>
      </c>
      <c r="B167" s="46" t="s">
        <v>202</v>
      </c>
      <c r="C167" s="46">
        <v>36</v>
      </c>
      <c r="D167" s="46">
        <v>10</v>
      </c>
      <c r="E167" s="2077">
        <f t="shared" si="25"/>
        <v>1880.68</v>
      </c>
      <c r="F167" s="603">
        <f t="shared" si="23"/>
        <v>1880.68</v>
      </c>
      <c r="G167" s="862">
        <f>'Заказ, cкидки и курсы валют'!$J$23*F167</f>
        <v>22568.16</v>
      </c>
      <c r="H167" s="128">
        <f t="shared" si="24"/>
        <v>225.68</v>
      </c>
      <c r="I167" s="15"/>
      <c r="J167" s="128">
        <f>ROUND(IF(H167&lt;'Заказ, cкидки и курсы валют'!$B$39,H167*0.54*100/(100-'Заказ, cкидки и курсы валют'!$C$39),IF(H167&lt;'Заказ, cкидки и курсы валют'!$B$40,H167*0.54*100/(100-'Заказ, cкидки и курсы валют'!$C$40),IF(H167&lt;'Заказ, cкидки и курсы валют'!$B$41,H167*0.54*100/(100-'Заказ, cкидки и курсы валют'!$C$41),IF(H167&lt;'Заказ, cкидки и курсы валют'!$B$42,H167*0.54*100/(100-'Заказ, cкидки и курсы валют'!$C$42),IF(H167&lt;'Заказ, cкидки и курсы валют'!$B$43,H167*0.54*100/(100-'Заказ, cкидки и курсы валют'!$C$43),H167))))),2)</f>
        <v>304.67</v>
      </c>
    </row>
    <row r="168" spans="1:12" ht="14.1" customHeight="1">
      <c r="A168" s="15" t="s">
        <v>7787</v>
      </c>
      <c r="B168" s="46" t="s">
        <v>203</v>
      </c>
      <c r="C168" s="46">
        <v>38</v>
      </c>
      <c r="D168" s="46">
        <v>10</v>
      </c>
      <c r="E168" s="2077">
        <f t="shared" si="25"/>
        <v>2291.88</v>
      </c>
      <c r="F168" s="603">
        <f t="shared" si="23"/>
        <v>2291.88</v>
      </c>
      <c r="G168" s="862">
        <f>'Заказ, cкидки и курсы валют'!$J$23*F168</f>
        <v>27502.560000000001</v>
      </c>
      <c r="H168" s="128">
        <f t="shared" si="24"/>
        <v>275.02999999999997</v>
      </c>
      <c r="I168" s="15"/>
      <c r="J168" s="128">
        <f>ROUND(IF(H168&lt;'Заказ, cкидки и курсы валют'!$B$39,H168*0.54*100/(100-'Заказ, cкидки и курсы валют'!$C$39),IF(H168&lt;'Заказ, cкидки и курсы валют'!$B$40,H168*0.54*100/(100-'Заказ, cкидки и курсы валют'!$C$40),IF(H168&lt;'Заказ, cкидки и курсы валют'!$B$41,H168*0.54*100/(100-'Заказ, cкидки и курсы валют'!$C$41),IF(H168&lt;'Заказ, cкидки и курсы валют'!$B$42,H168*0.54*100/(100-'Заказ, cкидки и курсы валют'!$C$42),IF(H168&lt;'Заказ, cкидки и курсы валют'!$B$43,H168*0.54*100/(100-'Заказ, cкидки и курсы валют'!$C$43),H168))))),2)</f>
        <v>371.29</v>
      </c>
    </row>
    <row r="169" spans="1:12" ht="14.1" customHeight="1">
      <c r="A169" s="15" t="s">
        <v>7788</v>
      </c>
      <c r="B169" s="46" t="s">
        <v>204</v>
      </c>
      <c r="C169" s="46">
        <v>40</v>
      </c>
      <c r="D169" s="46">
        <v>5</v>
      </c>
      <c r="E169" s="2077">
        <f t="shared" si="25"/>
        <v>3387.66</v>
      </c>
      <c r="F169" s="603">
        <f t="shared" si="23"/>
        <v>3387.66</v>
      </c>
      <c r="G169" s="862">
        <f>'Заказ, cкидки и курсы валют'!$J$23*F169</f>
        <v>40651.919999999998</v>
      </c>
      <c r="H169" s="128">
        <f t="shared" si="24"/>
        <v>203.26</v>
      </c>
      <c r="I169" s="15"/>
      <c r="J169" s="128">
        <f>ROUND(IF(H169&lt;'Заказ, cкидки и курсы валют'!$B$39,H169*0.54*100/(100-'Заказ, cкидки и курсы валют'!$C$39),IF(H169&lt;'Заказ, cкидки и курсы валют'!$B$40,H169*0.54*100/(100-'Заказ, cкидки и курсы валют'!$C$40),IF(H169&lt;'Заказ, cкидки и курсы валют'!$B$41,H169*0.54*100/(100-'Заказ, cкидки и курсы валют'!$C$41),IF(H169&lt;'Заказ, cкидки и курсы валют'!$B$42,H169*0.54*100/(100-'Заказ, cкидки и курсы валют'!$C$42),IF(H169&lt;'Заказ, cкидки и курсы валют'!$B$43,H169*0.54*100/(100-'Заказ, cкидки и курсы валют'!$C$43),H169))))),2)</f>
        <v>274.39999999999998</v>
      </c>
    </row>
    <row r="170" spans="1:12" ht="14.1" customHeight="1">
      <c r="A170" s="15" t="s">
        <v>7789</v>
      </c>
      <c r="B170" s="46" t="s">
        <v>205</v>
      </c>
      <c r="C170" s="46">
        <v>48</v>
      </c>
      <c r="D170" s="46">
        <v>5</v>
      </c>
      <c r="E170" s="2077">
        <f t="shared" si="25"/>
        <v>3953.32</v>
      </c>
      <c r="F170" s="603">
        <f t="shared" si="23"/>
        <v>3953.32</v>
      </c>
      <c r="G170" s="862">
        <f>'Заказ, cкидки и курсы валют'!$J$23*F170</f>
        <v>47439.840000000004</v>
      </c>
      <c r="H170" s="128">
        <f t="shared" si="24"/>
        <v>237.2</v>
      </c>
      <c r="I170" s="15"/>
      <c r="J170" s="128">
        <f>ROUND(IF(H170&lt;'Заказ, cкидки и курсы валют'!$B$39,H170*0.54*100/(100-'Заказ, cкидки и курсы валют'!$C$39),IF(H170&lt;'Заказ, cкидки и курсы валют'!$B$40,H170*0.54*100/(100-'Заказ, cкидки и курсы валют'!$C$40),IF(H170&lt;'Заказ, cкидки и курсы валют'!$B$41,H170*0.54*100/(100-'Заказ, cкидки и курсы валют'!$C$41),IF(H170&lt;'Заказ, cкидки и курсы валют'!$B$42,H170*0.54*100/(100-'Заказ, cкидки и курсы валют'!$C$42),IF(H170&lt;'Заказ, cкидки и курсы валют'!$B$43,H170*0.54*100/(100-'Заказ, cкидки и курсы валют'!$C$43),H170))))),2)</f>
        <v>320.22000000000003</v>
      </c>
    </row>
    <row r="171" spans="1:12" ht="14.1" customHeight="1">
      <c r="A171" s="15" t="s">
        <v>7790</v>
      </c>
      <c r="B171" s="46" t="s">
        <v>206</v>
      </c>
      <c r="C171" s="46">
        <v>64</v>
      </c>
      <c r="D171" s="46">
        <v>5</v>
      </c>
      <c r="E171" s="2077">
        <f t="shared" si="25"/>
        <v>4489.5599999999995</v>
      </c>
      <c r="F171" s="603">
        <f t="shared" si="23"/>
        <v>4489.5600000000004</v>
      </c>
      <c r="G171" s="862">
        <f>'Заказ, cкидки и курсы валют'!$J$23*F171</f>
        <v>53874.720000000001</v>
      </c>
      <c r="H171" s="128">
        <f t="shared" si="24"/>
        <v>269.37</v>
      </c>
      <c r="I171" s="15"/>
      <c r="J171" s="128">
        <f>ROUND(IF(H171&lt;'Заказ, cкидки и курсы валют'!$B$39,H171*0.54*100/(100-'Заказ, cкидки и курсы валют'!$C$39),IF(H171&lt;'Заказ, cкидки и курсы валют'!$B$40,H171*0.54*100/(100-'Заказ, cкидки и курсы валют'!$C$40),IF(H171&lt;'Заказ, cкидки и курсы валют'!$B$41,H171*0.54*100/(100-'Заказ, cкидки и курсы валют'!$C$41),IF(H171&lt;'Заказ, cкидки и курсы валют'!$B$42,H171*0.54*100/(100-'Заказ, cкидки и курсы валют'!$C$42),IF(H171&lt;'Заказ, cкидки и курсы валют'!$B$43,H171*0.54*100/(100-'Заказ, cкидки и курсы валют'!$C$43),H171))))),2)</f>
        <v>363.65</v>
      </c>
    </row>
    <row r="172" spans="1:12" ht="14.1" customHeight="1">
      <c r="A172" s="15" t="s">
        <v>7791</v>
      </c>
      <c r="B172" s="46" t="s">
        <v>207</v>
      </c>
      <c r="C172" s="46">
        <v>74</v>
      </c>
      <c r="D172" s="46">
        <v>5</v>
      </c>
      <c r="E172" s="2077">
        <f t="shared" si="25"/>
        <v>5124.8999999999996</v>
      </c>
      <c r="F172" s="603">
        <f t="shared" si="23"/>
        <v>5124.8999999999996</v>
      </c>
      <c r="G172" s="862">
        <f>'Заказ, cкидки и курсы валют'!$J$23*F172</f>
        <v>61498.799999999996</v>
      </c>
      <c r="H172" s="128">
        <f t="shared" si="24"/>
        <v>307.49</v>
      </c>
      <c r="I172" s="15"/>
      <c r="J172" s="128">
        <f>ROUND(IF(H172&lt;'Заказ, cкидки и курсы валют'!$B$39,H172*0.54*100/(100-'Заказ, cкидки и курсы валют'!$C$39),IF(H172&lt;'Заказ, cкидки и курсы валют'!$B$40,H172*0.54*100/(100-'Заказ, cкидки и курсы валют'!$C$40),IF(H172&lt;'Заказ, cкидки и курсы валют'!$B$41,H172*0.54*100/(100-'Заказ, cкидки и курсы валют'!$C$41),IF(H172&lt;'Заказ, cкидки и курсы валют'!$B$42,H172*0.54*100/(100-'Заказ, cкидки и курсы валют'!$C$42),IF(H172&lt;'Заказ, cкидки и курсы валют'!$B$43,H172*0.54*100/(100-'Заказ, cкидки и курсы валют'!$C$43),H172))))),2)</f>
        <v>415.11</v>
      </c>
    </row>
    <row r="173" spans="1:12" ht="14.1" customHeight="1">
      <c r="A173" s="15" t="s">
        <v>7792</v>
      </c>
      <c r="B173" s="46" t="s">
        <v>208</v>
      </c>
      <c r="C173" s="46">
        <v>84</v>
      </c>
      <c r="D173" s="46">
        <v>5</v>
      </c>
      <c r="E173" s="2077">
        <f t="shared" si="25"/>
        <v>5683.46</v>
      </c>
      <c r="F173" s="603">
        <f t="shared" si="23"/>
        <v>5683.46</v>
      </c>
      <c r="G173" s="862">
        <f>'Заказ, cкидки и курсы валют'!$J$23*F173</f>
        <v>68201.52</v>
      </c>
      <c r="H173" s="128">
        <f t="shared" si="24"/>
        <v>341.01</v>
      </c>
      <c r="I173" s="15"/>
      <c r="J173" s="128">
        <f>ROUND(IF(H173&lt;'Заказ, cкидки и курсы валют'!$B$39,H173*0.54*100/(100-'Заказ, cкидки и курсы валют'!$C$39),IF(H173&lt;'Заказ, cкидки и курсы валют'!$B$40,H173*0.54*100/(100-'Заказ, cкидки и курсы валют'!$C$40),IF(H173&lt;'Заказ, cкидки и курсы валют'!$B$41,H173*0.54*100/(100-'Заказ, cкидки и курсы валют'!$C$41),IF(H173&lt;'Заказ, cкидки и курсы валют'!$B$42,H173*0.54*100/(100-'Заказ, cкидки и курсы валют'!$C$42),IF(H173&lt;'Заказ, cкидки и курсы валют'!$B$43,H173*0.54*100/(100-'Заказ, cкидки и курсы валют'!$C$43),H173))))),2)</f>
        <v>460.36</v>
      </c>
    </row>
    <row r="174" spans="1:12" ht="14.1" customHeight="1">
      <c r="A174" s="15" t="s">
        <v>7793</v>
      </c>
      <c r="B174" s="46" t="s">
        <v>209</v>
      </c>
      <c r="C174" s="46">
        <v>94</v>
      </c>
      <c r="D174" s="46">
        <v>5</v>
      </c>
      <c r="E174" s="2077">
        <f t="shared" si="25"/>
        <v>6049.76</v>
      </c>
      <c r="F174" s="603">
        <f t="shared" si="23"/>
        <v>6049.76</v>
      </c>
      <c r="G174" s="862">
        <f>'Заказ, cкидки и курсы валют'!$J$23*F174</f>
        <v>72597.119999999995</v>
      </c>
      <c r="H174" s="128">
        <f t="shared" si="24"/>
        <v>362.99</v>
      </c>
      <c r="I174" s="15"/>
      <c r="J174" s="128">
        <f>ROUND(IF(H174&lt;'Заказ, cкидки и курсы валют'!$B$39,H174*0.54*100/(100-'Заказ, cкидки и курсы валют'!$C$39),IF(H174&lt;'Заказ, cкидки и курсы валют'!$B$40,H174*0.54*100/(100-'Заказ, cкидки и курсы валют'!$C$40),IF(H174&lt;'Заказ, cкидки и курсы валют'!$B$41,H174*0.54*100/(100-'Заказ, cкидки и курсы валют'!$C$41),IF(H174&lt;'Заказ, cкидки и курсы валют'!$B$42,H174*0.54*100/(100-'Заказ, cкидки и курсы валют'!$C$42),IF(H174&lt;'Заказ, cкидки и курсы валют'!$B$43,H174*0.54*100/(100-'Заказ, cкидки и курсы валют'!$C$43),H174))))),2)</f>
        <v>490.04</v>
      </c>
    </row>
    <row r="175" spans="1:12" ht="15" customHeight="1" thickBot="1"/>
    <row r="176" spans="1:12" ht="15" customHeight="1">
      <c r="A176" s="247"/>
      <c r="B176" s="163"/>
      <c r="C176" s="91"/>
      <c r="D176" s="91" t="s">
        <v>2462</v>
      </c>
      <c r="E176" s="555"/>
      <c r="F176" s="555"/>
      <c r="G176" s="652"/>
      <c r="H176" s="94"/>
      <c r="I176" s="95"/>
    </row>
    <row r="177" spans="1:10" ht="37.700000000000003" customHeight="1">
      <c r="A177" s="248"/>
      <c r="B177" s="17"/>
      <c r="C177" s="97"/>
      <c r="D177" s="97"/>
      <c r="E177" s="896"/>
      <c r="F177" s="596"/>
      <c r="G177" s="874"/>
      <c r="H177" s="17"/>
      <c r="I177" s="167"/>
    </row>
    <row r="178" spans="1:10" ht="15" customHeight="1">
      <c r="A178" s="248"/>
      <c r="B178" s="17"/>
      <c r="C178" s="97"/>
      <c r="D178" s="97"/>
      <c r="E178" s="896"/>
      <c r="F178" s="596"/>
      <c r="G178" s="874"/>
      <c r="H178" s="17"/>
      <c r="I178" s="167"/>
      <c r="J178" s="574"/>
    </row>
    <row r="179" spans="1:10" ht="15" customHeight="1">
      <c r="A179" s="248"/>
      <c r="B179" s="17"/>
      <c r="C179" s="97"/>
      <c r="D179" s="97"/>
      <c r="E179" s="896"/>
      <c r="F179" s="596"/>
      <c r="G179" s="874"/>
      <c r="H179" s="17"/>
      <c r="I179" s="167"/>
      <c r="J179" s="574"/>
    </row>
    <row r="180" spans="1:10" ht="15" customHeight="1" thickBot="1">
      <c r="A180" s="117" t="s">
        <v>7679</v>
      </c>
      <c r="B180" s="171"/>
      <c r="C180" s="99"/>
      <c r="D180" s="99"/>
      <c r="E180" s="897"/>
      <c r="F180" s="598"/>
      <c r="G180" s="875"/>
      <c r="H180" s="171"/>
      <c r="I180" s="172"/>
      <c r="J180" s="574"/>
    </row>
    <row r="181" spans="1:10" ht="39.75" customHeight="1">
      <c r="A181" s="195" t="s">
        <v>1028</v>
      </c>
      <c r="B181" s="196" t="s">
        <v>1029</v>
      </c>
      <c r="C181" s="197" t="s">
        <v>678</v>
      </c>
      <c r="D181" s="197" t="s">
        <v>3130</v>
      </c>
      <c r="E181" s="605" t="s">
        <v>11188</v>
      </c>
      <c r="F181" s="600" t="s">
        <v>2779</v>
      </c>
      <c r="G181" s="864" t="s">
        <v>2627</v>
      </c>
      <c r="H181" s="338" t="s">
        <v>497</v>
      </c>
      <c r="I181" s="199" t="s">
        <v>4239</v>
      </c>
      <c r="J181" s="574"/>
    </row>
    <row r="182" spans="1:10" ht="15" customHeight="1">
      <c r="A182" s="195"/>
      <c r="B182" s="414"/>
      <c r="C182" s="197" t="s">
        <v>3629</v>
      </c>
      <c r="D182" s="390" t="s">
        <v>2628</v>
      </c>
      <c r="E182" s="898" t="s">
        <v>265</v>
      </c>
      <c r="F182" s="607">
        <f>'Заказ, cкидки и курсы валют'!$I$12</f>
        <v>0</v>
      </c>
      <c r="G182" s="948"/>
      <c r="H182" s="455"/>
      <c r="I182" s="325"/>
      <c r="J182" s="574"/>
    </row>
    <row r="183" spans="1:10" ht="14.1" customHeight="1">
      <c r="A183" s="15" t="s">
        <v>5086</v>
      </c>
      <c r="B183" s="46" t="s">
        <v>991</v>
      </c>
      <c r="C183" s="807">
        <v>25.36</v>
      </c>
      <c r="D183" s="46">
        <v>800</v>
      </c>
      <c r="E183" s="574">
        <v>836.73</v>
      </c>
      <c r="F183" s="603">
        <f>ROUND(E183*(1-$F$11),2)</f>
        <v>836.73</v>
      </c>
      <c r="G183" s="862">
        <f>'Заказ, cкидки и курсы валют'!$J$23*F183</f>
        <v>10040.76</v>
      </c>
      <c r="H183" s="128">
        <f>ROUND((D183/1000)*G183,2)</f>
        <v>8032.61</v>
      </c>
      <c r="I183" s="15"/>
      <c r="J183" s="574"/>
    </row>
    <row r="184" spans="1:10" ht="14.1" customHeight="1">
      <c r="A184" s="15" t="s">
        <v>5087</v>
      </c>
      <c r="B184" s="46" t="s">
        <v>992</v>
      </c>
      <c r="C184" s="807">
        <v>32.03</v>
      </c>
      <c r="D184" s="46">
        <v>700</v>
      </c>
      <c r="E184" s="574">
        <v>1197.29</v>
      </c>
      <c r="F184" s="603">
        <f t="shared" ref="F184:F194" si="26">ROUND(E184*(1-$F$11),2)</f>
        <v>1197.29</v>
      </c>
      <c r="G184" s="862">
        <f>'Заказ, cкидки и курсы валют'!$J$23*F184</f>
        <v>14367.48</v>
      </c>
      <c r="H184" s="128">
        <f t="shared" ref="H184:H194" si="27">ROUND((D184/1000)*G184,2)</f>
        <v>10057.24</v>
      </c>
      <c r="I184" s="15"/>
      <c r="J184" s="574"/>
    </row>
    <row r="185" spans="1:10" ht="14.1" customHeight="1">
      <c r="A185" s="15" t="s">
        <v>5088</v>
      </c>
      <c r="B185" s="46" t="s">
        <v>993</v>
      </c>
      <c r="C185" s="807">
        <v>43</v>
      </c>
      <c r="D185" s="46">
        <v>500</v>
      </c>
      <c r="E185" s="574">
        <v>1483.31</v>
      </c>
      <c r="F185" s="603">
        <f t="shared" si="26"/>
        <v>1483.31</v>
      </c>
      <c r="G185" s="862">
        <f>'Заказ, cкидки и курсы валют'!$J$23*F185</f>
        <v>17799.72</v>
      </c>
      <c r="H185" s="128">
        <f t="shared" si="27"/>
        <v>8899.86</v>
      </c>
      <c r="I185" s="15"/>
      <c r="J185" s="574"/>
    </row>
    <row r="186" spans="1:10" ht="14.1" customHeight="1">
      <c r="A186" s="2192" t="s">
        <v>3183</v>
      </c>
      <c r="B186" s="484" t="s">
        <v>3182</v>
      </c>
      <c r="C186" s="807">
        <v>48.24</v>
      </c>
      <c r="D186" s="484">
        <v>500</v>
      </c>
      <c r="E186" s="574">
        <v>1622.48</v>
      </c>
      <c r="F186" s="603">
        <f t="shared" si="26"/>
        <v>1622.48</v>
      </c>
      <c r="G186" s="862">
        <f>'Заказ, cкидки и курсы валют'!$J$23*F186</f>
        <v>19469.760000000002</v>
      </c>
      <c r="H186" s="128">
        <f t="shared" si="27"/>
        <v>9734.8799999999992</v>
      </c>
      <c r="I186" s="2192"/>
      <c r="J186" s="574"/>
    </row>
    <row r="187" spans="1:10" ht="14.1" customHeight="1">
      <c r="A187" s="15" t="s">
        <v>5089</v>
      </c>
      <c r="B187" s="46" t="s">
        <v>994</v>
      </c>
      <c r="C187" s="807">
        <v>68</v>
      </c>
      <c r="D187" s="46">
        <v>300</v>
      </c>
      <c r="E187" s="574">
        <v>2318.25</v>
      </c>
      <c r="F187" s="603">
        <f t="shared" si="26"/>
        <v>2318.25</v>
      </c>
      <c r="G187" s="862">
        <f>'Заказ, cкидки и курсы валют'!$J$23*F187</f>
        <v>27819</v>
      </c>
      <c r="H187" s="128">
        <f t="shared" si="27"/>
        <v>8345.7000000000007</v>
      </c>
      <c r="I187" s="15"/>
      <c r="J187" s="574"/>
    </row>
    <row r="188" spans="1:10" ht="14.1" customHeight="1">
      <c r="A188" s="15" t="s">
        <v>5090</v>
      </c>
      <c r="B188" s="46" t="s">
        <v>995</v>
      </c>
      <c r="C188" s="807">
        <v>85.2</v>
      </c>
      <c r="D188" s="46">
        <v>250</v>
      </c>
      <c r="E188" s="574">
        <v>2801.58</v>
      </c>
      <c r="F188" s="603">
        <f t="shared" si="26"/>
        <v>2801.58</v>
      </c>
      <c r="G188" s="862">
        <f>'Заказ, cкидки и курсы валют'!$J$23*F188</f>
        <v>33618.959999999999</v>
      </c>
      <c r="H188" s="128">
        <f t="shared" si="27"/>
        <v>8404.74</v>
      </c>
      <c r="I188" s="15"/>
      <c r="J188" s="574"/>
    </row>
    <row r="189" spans="1:10" ht="14.1" customHeight="1">
      <c r="A189" s="15" t="s">
        <v>5091</v>
      </c>
      <c r="B189" s="46" t="s">
        <v>996</v>
      </c>
      <c r="C189" s="807">
        <v>97.2</v>
      </c>
      <c r="D189" s="46">
        <v>250</v>
      </c>
      <c r="E189" s="574">
        <v>3300.99</v>
      </c>
      <c r="F189" s="603">
        <f t="shared" si="26"/>
        <v>3300.99</v>
      </c>
      <c r="G189" s="862">
        <f>'Заказ, cкидки и курсы валют'!$J$23*F189</f>
        <v>39611.879999999997</v>
      </c>
      <c r="H189" s="128">
        <f t="shared" si="27"/>
        <v>9902.9699999999993</v>
      </c>
      <c r="I189" s="15"/>
      <c r="J189" s="574"/>
    </row>
    <row r="190" spans="1:10" ht="14.1" customHeight="1">
      <c r="A190" s="15" t="s">
        <v>5092</v>
      </c>
      <c r="B190" s="46" t="s">
        <v>997</v>
      </c>
      <c r="C190" s="807">
        <v>112.5</v>
      </c>
      <c r="D190" s="46">
        <v>200</v>
      </c>
      <c r="E190" s="574">
        <v>4161.87</v>
      </c>
      <c r="F190" s="603">
        <f t="shared" si="26"/>
        <v>4161.87</v>
      </c>
      <c r="G190" s="862">
        <f>'Заказ, cкидки и курсы валют'!$J$23*F190</f>
        <v>49942.44</v>
      </c>
      <c r="H190" s="128">
        <f t="shared" si="27"/>
        <v>9988.49</v>
      </c>
      <c r="I190" s="15"/>
      <c r="J190" s="574"/>
    </row>
    <row r="191" spans="1:10" ht="14.1" customHeight="1">
      <c r="A191" s="15" t="s">
        <v>5093</v>
      </c>
      <c r="B191" s="46" t="s">
        <v>998</v>
      </c>
      <c r="C191" s="807">
        <v>134.80000000000001</v>
      </c>
      <c r="D191" s="46">
        <v>150</v>
      </c>
      <c r="E191" s="574">
        <v>4882.18</v>
      </c>
      <c r="F191" s="603">
        <f t="shared" si="26"/>
        <v>4882.18</v>
      </c>
      <c r="G191" s="862">
        <f>'Заказ, cкидки и курсы валют'!$J$23*F191</f>
        <v>58586.16</v>
      </c>
      <c r="H191" s="128">
        <f t="shared" si="27"/>
        <v>8787.92</v>
      </c>
      <c r="I191" s="15"/>
    </row>
    <row r="192" spans="1:10" ht="14.1" customHeight="1">
      <c r="A192" s="15" t="s">
        <v>5094</v>
      </c>
      <c r="B192" s="46" t="s">
        <v>999</v>
      </c>
      <c r="C192" s="807">
        <v>156.69999999999999</v>
      </c>
      <c r="D192" s="46">
        <v>150</v>
      </c>
      <c r="E192" s="574">
        <v>5044.76</v>
      </c>
      <c r="F192" s="603">
        <f t="shared" si="26"/>
        <v>5044.76</v>
      </c>
      <c r="G192" s="862">
        <f>'Заказ, cкидки и курсы валют'!$J$23*F192</f>
        <v>60537.120000000003</v>
      </c>
      <c r="H192" s="128">
        <f t="shared" si="27"/>
        <v>9080.57</v>
      </c>
      <c r="I192" s="15"/>
    </row>
    <row r="193" spans="1:10" ht="14.1" customHeight="1">
      <c r="A193" s="15" t="s">
        <v>5095</v>
      </c>
      <c r="B193" s="46" t="s">
        <v>1000</v>
      </c>
      <c r="C193" s="807">
        <v>183.25</v>
      </c>
      <c r="D193" s="46">
        <v>120</v>
      </c>
      <c r="E193" s="574">
        <v>10151.219999999999</v>
      </c>
      <c r="F193" s="603">
        <f t="shared" si="26"/>
        <v>10151.219999999999</v>
      </c>
      <c r="G193" s="862">
        <f>'Заказ, cкидки и курсы валют'!$J$23*F193</f>
        <v>121814.63999999998</v>
      </c>
      <c r="H193" s="128">
        <f t="shared" si="27"/>
        <v>14617.76</v>
      </c>
      <c r="I193" s="15"/>
    </row>
    <row r="194" spans="1:10" ht="14.1" customHeight="1">
      <c r="A194" s="15" t="s">
        <v>5096</v>
      </c>
      <c r="B194" s="46" t="s">
        <v>1001</v>
      </c>
      <c r="C194" s="808">
        <v>230</v>
      </c>
      <c r="D194" s="46">
        <v>100</v>
      </c>
      <c r="E194" s="574">
        <v>8568.49</v>
      </c>
      <c r="F194" s="603">
        <f t="shared" si="26"/>
        <v>8568.49</v>
      </c>
      <c r="G194" s="862">
        <f>'Заказ, cкидки и курсы валют'!$J$23*F194</f>
        <v>102821.88</v>
      </c>
      <c r="H194" s="128">
        <f t="shared" si="27"/>
        <v>10282.19</v>
      </c>
      <c r="I194" s="15"/>
    </row>
    <row r="195" spans="1:10" ht="15" customHeight="1" thickBot="1">
      <c r="A195" s="14"/>
      <c r="B195" s="50"/>
      <c r="C195" s="50"/>
      <c r="D195" s="50"/>
      <c r="E195" s="880"/>
      <c r="F195" s="578"/>
      <c r="G195" s="122"/>
      <c r="H195" s="14"/>
      <c r="I195" s="14"/>
    </row>
    <row r="196" spans="1:10" ht="15" customHeight="1">
      <c r="A196" s="247"/>
      <c r="B196" s="163"/>
      <c r="C196" s="91"/>
      <c r="D196" s="91" t="s">
        <v>2462</v>
      </c>
      <c r="E196" s="555"/>
      <c r="F196" s="555"/>
      <c r="G196" s="652"/>
      <c r="H196" s="94"/>
      <c r="I196" s="95"/>
    </row>
    <row r="197" spans="1:10" ht="36" customHeight="1">
      <c r="A197" s="248"/>
      <c r="B197" s="17"/>
      <c r="C197" s="97"/>
      <c r="D197" s="97"/>
      <c r="E197" s="896"/>
      <c r="F197" s="596"/>
      <c r="G197" s="874"/>
      <c r="H197" s="17"/>
      <c r="I197" s="167"/>
    </row>
    <row r="198" spans="1:10" ht="15" customHeight="1">
      <c r="A198" s="248"/>
      <c r="B198" s="17"/>
      <c r="C198" s="97"/>
      <c r="D198" s="97"/>
      <c r="E198" s="896"/>
      <c r="F198" s="596"/>
      <c r="G198" s="874"/>
      <c r="H198" s="17"/>
      <c r="I198" s="167"/>
    </row>
    <row r="199" spans="1:10" ht="15" customHeight="1">
      <c r="A199" s="248"/>
      <c r="B199" s="17"/>
      <c r="C199" s="97"/>
      <c r="D199" s="97"/>
      <c r="E199" s="896"/>
      <c r="F199" s="596"/>
      <c r="G199" s="874"/>
      <c r="H199" s="17"/>
      <c r="I199" s="167"/>
    </row>
    <row r="200" spans="1:10" s="432" customFormat="1" ht="15" customHeight="1" thickBot="1">
      <c r="A200" s="2549" t="s">
        <v>7681</v>
      </c>
      <c r="B200" s="2551"/>
      <c r="C200" s="99"/>
      <c r="D200" s="99"/>
      <c r="E200" s="897"/>
      <c r="F200" s="598"/>
      <c r="G200" s="875"/>
      <c r="H200" s="171"/>
      <c r="I200" s="172"/>
    </row>
    <row r="201" spans="1:10" ht="41.45" customHeight="1">
      <c r="A201" s="195" t="s">
        <v>1028</v>
      </c>
      <c r="B201" s="196" t="s">
        <v>1029</v>
      </c>
      <c r="C201" s="197" t="s">
        <v>678</v>
      </c>
      <c r="D201" s="197" t="s">
        <v>3130</v>
      </c>
      <c r="E201" s="605" t="s">
        <v>11188</v>
      </c>
      <c r="F201" s="600" t="s">
        <v>2779</v>
      </c>
      <c r="G201" s="864" t="s">
        <v>2627</v>
      </c>
      <c r="H201" s="338" t="s">
        <v>497</v>
      </c>
      <c r="I201" s="199" t="s">
        <v>4239</v>
      </c>
      <c r="J201" s="2668" t="s">
        <v>12335</v>
      </c>
    </row>
    <row r="202" spans="1:10" ht="15" customHeight="1">
      <c r="A202" s="195"/>
      <c r="B202" s="414"/>
      <c r="C202" s="197" t="s">
        <v>3629</v>
      </c>
      <c r="D202" s="390" t="s">
        <v>2628</v>
      </c>
      <c r="E202" s="898" t="s">
        <v>265</v>
      </c>
      <c r="F202" s="607">
        <f>'Заказ, cкидки и курсы валют'!$I$12</f>
        <v>0</v>
      </c>
      <c r="G202" s="948"/>
      <c r="H202" s="455"/>
      <c r="I202" s="325"/>
      <c r="J202" s="2669"/>
    </row>
    <row r="203" spans="1:10" ht="14.1" customHeight="1">
      <c r="A203" s="15" t="s">
        <v>7794</v>
      </c>
      <c r="B203" s="46" t="s">
        <v>991</v>
      </c>
      <c r="C203" s="807">
        <v>25.36</v>
      </c>
      <c r="D203" s="46">
        <v>1</v>
      </c>
      <c r="E203" s="2110">
        <f>(E183*2)+(1000/D203*7.5)</f>
        <v>9173.4599999999991</v>
      </c>
      <c r="F203" s="603">
        <f>ROUND(E203*(1-$F$11),2)</f>
        <v>9173.4599999999991</v>
      </c>
      <c r="G203" s="862">
        <f>'Заказ, cкидки и курсы валют'!$J$23*F203</f>
        <v>110081.51999999999</v>
      </c>
      <c r="H203" s="128">
        <f>ROUND((D203/1000)*G203,2)</f>
        <v>110.08</v>
      </c>
      <c r="I203" s="15"/>
      <c r="J203" s="128">
        <f>ROUND(IF(H203&lt;'Заказ, cкидки и курсы валют'!$B$39,H203*0.54*100/(100-'Заказ, cкидки и курсы валют'!$C$39),IF(H203&lt;'Заказ, cкидки и курсы валют'!$B$40,H203*0.54*100/(100-'Заказ, cкидки и курсы валют'!$C$40),IF(H203&lt;'Заказ, cкидки и курсы валют'!$B$41,H203*0.54*100/(100-'Заказ, cкидки и курсы валют'!$C$41),IF(H203&lt;'Заказ, cкидки и курсы валют'!$B$42,H203*0.54*100/(100-'Заказ, cкидки и курсы валют'!$C$42),IF(H203&lt;'Заказ, cкидки и курсы валют'!$B$43,H203*0.54*100/(100-'Заказ, cкидки и курсы валют'!$C$43),H203))))),2)</f>
        <v>169.84</v>
      </c>
    </row>
    <row r="204" spans="1:10" ht="14.1" customHeight="1">
      <c r="A204" s="15" t="s">
        <v>7795</v>
      </c>
      <c r="B204" s="46" t="s">
        <v>992</v>
      </c>
      <c r="C204" s="807">
        <v>32.03</v>
      </c>
      <c r="D204" s="46">
        <v>1</v>
      </c>
      <c r="E204" s="2110">
        <f t="shared" ref="E204:E214" si="28">(E184*2)+(1000/D204*7.5)</f>
        <v>9894.58</v>
      </c>
      <c r="F204" s="603">
        <f t="shared" ref="F204:F214" si="29">ROUND(E204*(1-$F$11),2)</f>
        <v>9894.58</v>
      </c>
      <c r="G204" s="862">
        <f>'Заказ, cкидки и курсы валют'!$J$23*F204</f>
        <v>118734.95999999999</v>
      </c>
      <c r="H204" s="128">
        <f t="shared" ref="H204:H214" si="30">ROUND((D204/1000)*G204,2)</f>
        <v>118.73</v>
      </c>
      <c r="I204" s="15"/>
      <c r="J204" s="128">
        <f>ROUND(IF(H204&lt;'Заказ, cкидки и курсы валют'!$B$39,H204*0.54*100/(100-'Заказ, cкидки и курсы валют'!$C$39),IF(H204&lt;'Заказ, cкидки и курсы валют'!$B$40,H204*0.54*100/(100-'Заказ, cкидки и курсы валют'!$C$40),IF(H204&lt;'Заказ, cкидки и курсы валют'!$B$41,H204*0.54*100/(100-'Заказ, cкидки и курсы валют'!$C$41),IF(H204&lt;'Заказ, cкидки и курсы валют'!$B$42,H204*0.54*100/(100-'Заказ, cкидки и курсы валют'!$C$42),IF(H204&lt;'Заказ, cкидки и курсы валют'!$B$43,H204*0.54*100/(100-'Заказ, cкидки и курсы валют'!$C$43),H204))))),2)</f>
        <v>183.18</v>
      </c>
    </row>
    <row r="205" spans="1:10" s="486" customFormat="1" ht="14.1" customHeight="1">
      <c r="A205" s="15" t="s">
        <v>7796</v>
      </c>
      <c r="B205" s="46" t="s">
        <v>993</v>
      </c>
      <c r="C205" s="807">
        <v>43</v>
      </c>
      <c r="D205" s="46">
        <v>1</v>
      </c>
      <c r="E205" s="2110">
        <f t="shared" si="28"/>
        <v>10466.619999999999</v>
      </c>
      <c r="F205" s="603">
        <f t="shared" si="29"/>
        <v>10466.620000000001</v>
      </c>
      <c r="G205" s="862">
        <f>'Заказ, cкидки и курсы валют'!$J$23*F205</f>
        <v>125599.44</v>
      </c>
      <c r="H205" s="128">
        <f t="shared" si="30"/>
        <v>125.6</v>
      </c>
      <c r="I205" s="15"/>
      <c r="J205" s="128">
        <f>ROUND(IF(H205&lt;'Заказ, cкидки и курсы валют'!$B$39,H205*0.54*100/(100-'Заказ, cкидки и курсы валют'!$C$39),IF(H205&lt;'Заказ, cкидки и курсы валют'!$B$40,H205*0.54*100/(100-'Заказ, cкидки и курсы валют'!$C$40),IF(H205&lt;'Заказ, cкидки и курсы валют'!$B$41,H205*0.54*100/(100-'Заказ, cкидки и курсы валют'!$C$41),IF(H205&lt;'Заказ, cкидки и курсы валют'!$B$42,H205*0.54*100/(100-'Заказ, cкидки и курсы валют'!$C$42),IF(H205&lt;'Заказ, cкидки и курсы валют'!$B$43,H205*0.54*100/(100-'Заказ, cкидки и курсы валют'!$C$43),H205))))),2)</f>
        <v>193.78</v>
      </c>
    </row>
    <row r="206" spans="1:10" ht="14.1" customHeight="1">
      <c r="A206" s="20" t="s">
        <v>7797</v>
      </c>
      <c r="B206" s="484" t="s">
        <v>3182</v>
      </c>
      <c r="C206" s="807">
        <v>48.24</v>
      </c>
      <c r="D206" s="484">
        <v>1</v>
      </c>
      <c r="E206" s="2110">
        <f t="shared" si="28"/>
        <v>10744.96</v>
      </c>
      <c r="F206" s="603">
        <f t="shared" si="29"/>
        <v>10744.96</v>
      </c>
      <c r="G206" s="862">
        <f>'Заказ, cкидки и курсы валют'!$J$23*F206</f>
        <v>128939.51999999999</v>
      </c>
      <c r="H206" s="128">
        <f t="shared" si="30"/>
        <v>128.94</v>
      </c>
      <c r="I206" s="2192"/>
      <c r="J206" s="128">
        <f>ROUND(IF(H206&lt;'Заказ, cкидки и курсы валют'!$B$39,H206*0.54*100/(100-'Заказ, cкидки и курсы валют'!$C$39),IF(H206&lt;'Заказ, cкидки и курсы валют'!$B$40,H206*0.54*100/(100-'Заказ, cкидки и курсы валют'!$C$40),IF(H206&lt;'Заказ, cкидки и курсы валют'!$B$41,H206*0.54*100/(100-'Заказ, cкидки и курсы валют'!$C$41),IF(H206&lt;'Заказ, cкидки и курсы валют'!$B$42,H206*0.54*100/(100-'Заказ, cкидки и курсы валют'!$C$42),IF(H206&lt;'Заказ, cкидки и курсы валют'!$B$43,H206*0.54*100/(100-'Заказ, cкидки и курсы валют'!$C$43),H206))))),2)</f>
        <v>198.94</v>
      </c>
    </row>
    <row r="207" spans="1:10" ht="14.1" customHeight="1">
      <c r="A207" s="15" t="s">
        <v>7798</v>
      </c>
      <c r="B207" s="46" t="s">
        <v>994</v>
      </c>
      <c r="C207" s="807">
        <v>68</v>
      </c>
      <c r="D207" s="46">
        <v>1</v>
      </c>
      <c r="E207" s="2110">
        <f t="shared" si="28"/>
        <v>12136.5</v>
      </c>
      <c r="F207" s="603">
        <f t="shared" si="29"/>
        <v>12136.5</v>
      </c>
      <c r="G207" s="862">
        <f>'Заказ, cкидки и курсы валют'!$J$23*F207</f>
        <v>145638</v>
      </c>
      <c r="H207" s="128">
        <f t="shared" si="30"/>
        <v>145.63999999999999</v>
      </c>
      <c r="I207" s="15"/>
      <c r="J207" s="128">
        <f>ROUND(IF(H207&lt;'Заказ, cкидки и курсы валют'!$B$39,H207*0.54*100/(100-'Заказ, cкидки и курсы валют'!$C$39),IF(H207&lt;'Заказ, cкидки и курсы валют'!$B$40,H207*0.54*100/(100-'Заказ, cкидки и курсы валют'!$C$40),IF(H207&lt;'Заказ, cкидки и курсы валют'!$B$41,H207*0.54*100/(100-'Заказ, cкидки и курсы валют'!$C$41),IF(H207&lt;'Заказ, cкидки и курсы валют'!$B$42,H207*0.54*100/(100-'Заказ, cкидки и курсы валют'!$C$42),IF(H207&lt;'Заказ, cкидки и курсы валют'!$B$43,H207*0.54*100/(100-'Заказ, cкидки и курсы валют'!$C$43),H207))))),2)</f>
        <v>224.7</v>
      </c>
    </row>
    <row r="208" spans="1:10" ht="14.1" customHeight="1">
      <c r="A208" s="15" t="s">
        <v>7799</v>
      </c>
      <c r="B208" s="46" t="s">
        <v>995</v>
      </c>
      <c r="C208" s="807">
        <v>85.2</v>
      </c>
      <c r="D208" s="46">
        <v>1</v>
      </c>
      <c r="E208" s="2110">
        <f t="shared" si="28"/>
        <v>13103.16</v>
      </c>
      <c r="F208" s="603">
        <f t="shared" si="29"/>
        <v>13103.16</v>
      </c>
      <c r="G208" s="862">
        <f>'Заказ, cкидки и курсы валют'!$J$23*F208</f>
        <v>157237.91999999998</v>
      </c>
      <c r="H208" s="128">
        <f t="shared" si="30"/>
        <v>157.24</v>
      </c>
      <c r="I208" s="15"/>
      <c r="J208" s="128">
        <f>ROUND(IF(H208&lt;'Заказ, cкидки и курсы валют'!$B$39,H208*0.54*100/(100-'Заказ, cкидки и курсы валют'!$C$39),IF(H208&lt;'Заказ, cкидки и курсы валют'!$B$40,H208*0.54*100/(100-'Заказ, cкидки и курсы валют'!$C$40),IF(H208&lt;'Заказ, cкидки и курсы валют'!$B$41,H208*0.54*100/(100-'Заказ, cкидки и курсы валют'!$C$41),IF(H208&lt;'Заказ, cкидки и курсы валют'!$B$42,H208*0.54*100/(100-'Заказ, cкидки и курсы валют'!$C$42),IF(H208&lt;'Заказ, cкидки и курсы валют'!$B$43,H208*0.54*100/(100-'Заказ, cкидки и курсы валют'!$C$43),H208))))),2)</f>
        <v>242.6</v>
      </c>
    </row>
    <row r="209" spans="1:10" ht="14.1" customHeight="1">
      <c r="A209" s="15" t="s">
        <v>7800</v>
      </c>
      <c r="B209" s="46" t="s">
        <v>996</v>
      </c>
      <c r="C209" s="807">
        <v>97.2</v>
      </c>
      <c r="D209" s="46">
        <v>1</v>
      </c>
      <c r="E209" s="2110">
        <f t="shared" si="28"/>
        <v>14101.98</v>
      </c>
      <c r="F209" s="603">
        <f t="shared" si="29"/>
        <v>14101.98</v>
      </c>
      <c r="G209" s="862">
        <f>'Заказ, cкидки и курсы валют'!$J$23*F209</f>
        <v>169223.76</v>
      </c>
      <c r="H209" s="128">
        <f t="shared" si="30"/>
        <v>169.22</v>
      </c>
      <c r="I209" s="15"/>
      <c r="J209" s="128">
        <f>ROUND(IF(H209&lt;'Заказ, cкидки и курсы валют'!$B$39,H209*0.54*100/(100-'Заказ, cкидки и курсы валют'!$C$39),IF(H209&lt;'Заказ, cкидки и курсы валют'!$B$40,H209*0.54*100/(100-'Заказ, cкидки и курсы валют'!$C$40),IF(H209&lt;'Заказ, cкидки и курсы валют'!$B$41,H209*0.54*100/(100-'Заказ, cкидки и курсы валют'!$C$41),IF(H209&lt;'Заказ, cкидки и курсы валют'!$B$42,H209*0.54*100/(100-'Заказ, cкидки и курсы валют'!$C$42),IF(H209&lt;'Заказ, cкидки и курсы валют'!$B$43,H209*0.54*100/(100-'Заказ, cкидки и курсы валют'!$C$43),H209))))),2)</f>
        <v>261.08</v>
      </c>
    </row>
    <row r="210" spans="1:10" ht="14.1" customHeight="1">
      <c r="A210" s="15" t="s">
        <v>7801</v>
      </c>
      <c r="B210" s="46" t="s">
        <v>997</v>
      </c>
      <c r="C210" s="807">
        <v>112.5</v>
      </c>
      <c r="D210" s="46">
        <v>1</v>
      </c>
      <c r="E210" s="2110">
        <f t="shared" si="28"/>
        <v>15823.74</v>
      </c>
      <c r="F210" s="603">
        <f t="shared" si="29"/>
        <v>15823.74</v>
      </c>
      <c r="G210" s="862">
        <f>'Заказ, cкидки и курсы валют'!$J$23*F210</f>
        <v>189884.88</v>
      </c>
      <c r="H210" s="128">
        <f t="shared" si="30"/>
        <v>189.88</v>
      </c>
      <c r="I210" s="15"/>
      <c r="J210" s="128">
        <f>ROUND(IF(H210&lt;'Заказ, cкидки и курсы валют'!$B$39,H210*0.54*100/(100-'Заказ, cкидки и курсы валют'!$C$39),IF(H210&lt;'Заказ, cкидки и курсы валют'!$B$40,H210*0.54*100/(100-'Заказ, cкидки и курсы валют'!$C$40),IF(H210&lt;'Заказ, cкидки и курсы валют'!$B$41,H210*0.54*100/(100-'Заказ, cкидки и курсы валют'!$C$41),IF(H210&lt;'Заказ, cкидки и курсы валют'!$B$42,H210*0.54*100/(100-'Заказ, cкидки и курсы валют'!$C$42),IF(H210&lt;'Заказ, cкидки и курсы валют'!$B$43,H210*0.54*100/(100-'Заказ, cкидки и курсы валют'!$C$43),H210))))),2)</f>
        <v>256.33999999999997</v>
      </c>
    </row>
    <row r="211" spans="1:10" ht="14.1" customHeight="1">
      <c r="A211" s="15" t="s">
        <v>7802</v>
      </c>
      <c r="B211" s="46" t="s">
        <v>998</v>
      </c>
      <c r="C211" s="807">
        <v>134.80000000000001</v>
      </c>
      <c r="D211" s="46">
        <v>1</v>
      </c>
      <c r="E211" s="2110">
        <f t="shared" si="28"/>
        <v>17264.36</v>
      </c>
      <c r="F211" s="603">
        <f t="shared" si="29"/>
        <v>17264.36</v>
      </c>
      <c r="G211" s="862">
        <f>'Заказ, cкидки и курсы валют'!$J$23*F211</f>
        <v>207172.32</v>
      </c>
      <c r="H211" s="128">
        <f t="shared" si="30"/>
        <v>207.17</v>
      </c>
      <c r="I211" s="15"/>
      <c r="J211" s="128">
        <f>ROUND(IF(H211&lt;'Заказ, cкидки и курсы валют'!$B$39,H211*0.54*100/(100-'Заказ, cкидки и курсы валют'!$C$39),IF(H211&lt;'Заказ, cкидки и курсы валют'!$B$40,H211*0.54*100/(100-'Заказ, cкидки и курсы валют'!$C$40),IF(H211&lt;'Заказ, cкидки и курсы валют'!$B$41,H211*0.54*100/(100-'Заказ, cкидки и курсы валют'!$C$41),IF(H211&lt;'Заказ, cкидки и курсы валют'!$B$42,H211*0.54*100/(100-'Заказ, cкидки и курсы валют'!$C$42),IF(H211&lt;'Заказ, cкидки и курсы валют'!$B$43,H211*0.54*100/(100-'Заказ, cкидки и курсы валют'!$C$43),H211))))),2)</f>
        <v>279.68</v>
      </c>
    </row>
    <row r="212" spans="1:10" ht="14.1" customHeight="1">
      <c r="A212" s="15" t="s">
        <v>7803</v>
      </c>
      <c r="B212" s="46" t="s">
        <v>999</v>
      </c>
      <c r="C212" s="807">
        <v>156.69999999999999</v>
      </c>
      <c r="D212" s="46">
        <v>1</v>
      </c>
      <c r="E212" s="2110">
        <f t="shared" si="28"/>
        <v>17589.52</v>
      </c>
      <c r="F212" s="603">
        <f t="shared" si="29"/>
        <v>17589.52</v>
      </c>
      <c r="G212" s="862">
        <f>'Заказ, cкидки и курсы валют'!$J$23*F212</f>
        <v>211074.24</v>
      </c>
      <c r="H212" s="128">
        <f t="shared" si="30"/>
        <v>211.07</v>
      </c>
      <c r="I212" s="15"/>
      <c r="J212" s="128">
        <f>ROUND(IF(H212&lt;'Заказ, cкидки и курсы валют'!$B$39,H212*0.54*100/(100-'Заказ, cкидки и курсы валют'!$C$39),IF(H212&lt;'Заказ, cкидки и курсы валют'!$B$40,H212*0.54*100/(100-'Заказ, cкидки и курсы валют'!$C$40),IF(H212&lt;'Заказ, cкидки и курсы валют'!$B$41,H212*0.54*100/(100-'Заказ, cкидки и курсы валют'!$C$41),IF(H212&lt;'Заказ, cкидки и курсы валют'!$B$42,H212*0.54*100/(100-'Заказ, cкидки и курсы валют'!$C$42),IF(H212&lt;'Заказ, cкидки и курсы валют'!$B$43,H212*0.54*100/(100-'Заказ, cкидки и курсы валют'!$C$43),H212))))),2)</f>
        <v>284.94</v>
      </c>
    </row>
    <row r="213" spans="1:10" ht="14.1" customHeight="1">
      <c r="A213" s="15" t="s">
        <v>7804</v>
      </c>
      <c r="B213" s="46" t="s">
        <v>1000</v>
      </c>
      <c r="C213" s="807">
        <v>183.25</v>
      </c>
      <c r="D213" s="46">
        <v>1</v>
      </c>
      <c r="E213" s="2110">
        <f t="shared" si="28"/>
        <v>27802.44</v>
      </c>
      <c r="F213" s="603">
        <f t="shared" si="29"/>
        <v>27802.44</v>
      </c>
      <c r="G213" s="862">
        <f>'Заказ, cкидки и курсы валют'!$J$23*F213</f>
        <v>333629.27999999997</v>
      </c>
      <c r="H213" s="128">
        <f t="shared" si="30"/>
        <v>333.63</v>
      </c>
      <c r="I213" s="15"/>
      <c r="J213" s="128">
        <f>ROUND(IF(H213&lt;'Заказ, cкидки и курсы валют'!$B$39,H213*0.54*100/(100-'Заказ, cкидки и курсы валют'!$C$39),IF(H213&lt;'Заказ, cкидки и курсы валют'!$B$40,H213*0.54*100/(100-'Заказ, cкидки и курсы валют'!$C$40),IF(H213&lt;'Заказ, cкидки и курсы валют'!$B$41,H213*0.54*100/(100-'Заказ, cкидки и курсы валют'!$C$41),IF(H213&lt;'Заказ, cкидки и курсы валют'!$B$42,H213*0.54*100/(100-'Заказ, cкидки и курсы валют'!$C$42),IF(H213&lt;'Заказ, cкидки и курсы валют'!$B$43,H213*0.54*100/(100-'Заказ, cкидки и курсы валют'!$C$43),H213))))),2)</f>
        <v>450.4</v>
      </c>
    </row>
    <row r="214" spans="1:10" ht="14.1" customHeight="1">
      <c r="A214" s="15" t="s">
        <v>7805</v>
      </c>
      <c r="B214" s="46" t="s">
        <v>1001</v>
      </c>
      <c r="C214" s="808">
        <v>230</v>
      </c>
      <c r="D214" s="46">
        <v>1</v>
      </c>
      <c r="E214" s="2110">
        <f t="shared" si="28"/>
        <v>24636.98</v>
      </c>
      <c r="F214" s="603">
        <f t="shared" si="29"/>
        <v>24636.98</v>
      </c>
      <c r="G214" s="862">
        <f>'Заказ, cкидки и курсы валют'!$J$23*F214</f>
        <v>295643.76</v>
      </c>
      <c r="H214" s="128">
        <f t="shared" si="30"/>
        <v>295.64</v>
      </c>
      <c r="I214" s="15"/>
      <c r="J214" s="128">
        <f>ROUND(IF(H214&lt;'Заказ, cкидки и курсы валют'!$B$39,H214*0.54*100/(100-'Заказ, cкидки и курсы валют'!$C$39),IF(H214&lt;'Заказ, cкидки и курсы валют'!$B$40,H214*0.54*100/(100-'Заказ, cкидки и курсы валют'!$C$40),IF(H214&lt;'Заказ, cкидки и курсы валют'!$B$41,H214*0.54*100/(100-'Заказ, cкидки и курсы валют'!$C$41),IF(H214&lt;'Заказ, cкидки и курсы валют'!$B$42,H214*0.54*100/(100-'Заказ, cкидки и курсы валют'!$C$42),IF(H214&lt;'Заказ, cкидки и курсы валют'!$B$43,H214*0.54*100/(100-'Заказ, cкидки и курсы валют'!$C$43),H214))))),2)</f>
        <v>399.11</v>
      </c>
    </row>
    <row r="215" spans="1:10" ht="15.75" thickBot="1">
      <c r="A215" s="14"/>
      <c r="B215" s="50"/>
      <c r="C215" s="50"/>
      <c r="D215" s="50"/>
      <c r="E215" s="880"/>
      <c r="F215" s="578"/>
      <c r="G215" s="122"/>
      <c r="H215" s="14"/>
      <c r="I215" s="14"/>
      <c r="J215" s="574"/>
    </row>
    <row r="216" spans="1:10" ht="18">
      <c r="A216" s="247"/>
      <c r="B216" s="163"/>
      <c r="C216" s="91"/>
      <c r="D216" s="91" t="s">
        <v>2463</v>
      </c>
      <c r="E216" s="555"/>
      <c r="F216" s="555"/>
      <c r="G216" s="652"/>
      <c r="H216" s="94"/>
      <c r="I216" s="95"/>
      <c r="J216" s="574"/>
    </row>
    <row r="217" spans="1:10" ht="15">
      <c r="A217" s="248"/>
      <c r="B217" s="17"/>
      <c r="C217" s="97"/>
      <c r="D217" s="97"/>
      <c r="E217" s="896"/>
      <c r="F217" s="596"/>
      <c r="G217" s="874"/>
      <c r="H217" s="17"/>
      <c r="I217" s="167"/>
      <c r="J217" s="574"/>
    </row>
    <row r="218" spans="1:10" ht="13.5" customHeight="1">
      <c r="A218" s="248"/>
      <c r="B218" s="17"/>
      <c r="C218" s="97"/>
      <c r="D218" s="97"/>
      <c r="E218" s="896"/>
      <c r="F218" s="596"/>
      <c r="G218" s="874"/>
      <c r="H218" s="17"/>
      <c r="I218" s="167"/>
      <c r="J218" s="574"/>
    </row>
    <row r="219" spans="1:10" ht="13.5" customHeight="1">
      <c r="A219" s="248"/>
      <c r="B219" s="17"/>
      <c r="C219" s="97"/>
      <c r="D219" s="97"/>
      <c r="E219" s="896"/>
      <c r="F219" s="596"/>
      <c r="G219" s="874"/>
      <c r="H219" s="17"/>
      <c r="I219" s="167"/>
      <c r="J219" s="574"/>
    </row>
    <row r="220" spans="1:10" ht="13.5" customHeight="1" thickBot="1">
      <c r="A220" s="117" t="s">
        <v>7679</v>
      </c>
      <c r="B220" s="171"/>
      <c r="C220" s="99"/>
      <c r="D220" s="99"/>
      <c r="E220" s="897"/>
      <c r="F220" s="598"/>
      <c r="G220" s="875"/>
      <c r="H220" s="171"/>
      <c r="I220" s="172"/>
      <c r="J220" s="574"/>
    </row>
    <row r="221" spans="1:10" ht="34.5" customHeight="1">
      <c r="A221" s="195" t="s">
        <v>1028</v>
      </c>
      <c r="B221" s="196" t="s">
        <v>1029</v>
      </c>
      <c r="C221" s="197" t="s">
        <v>678</v>
      </c>
      <c r="D221" s="197" t="s">
        <v>3130</v>
      </c>
      <c r="E221" s="605" t="s">
        <v>11188</v>
      </c>
      <c r="F221" s="600" t="s">
        <v>2779</v>
      </c>
      <c r="G221" s="864" t="s">
        <v>2627</v>
      </c>
      <c r="H221" s="338" t="s">
        <v>497</v>
      </c>
      <c r="I221" s="199" t="s">
        <v>4239</v>
      </c>
      <c r="J221" s="574"/>
    </row>
    <row r="222" spans="1:10" ht="13.5" customHeight="1">
      <c r="A222" s="195"/>
      <c r="B222" s="389"/>
      <c r="C222" s="197" t="s">
        <v>3629</v>
      </c>
      <c r="D222" s="390" t="s">
        <v>2628</v>
      </c>
      <c r="E222" s="898" t="s">
        <v>265</v>
      </c>
      <c r="F222" s="607">
        <f>'Заказ, cкидки и курсы валют'!$I$12</f>
        <v>0</v>
      </c>
      <c r="G222" s="948"/>
      <c r="H222" s="455"/>
      <c r="I222" s="325"/>
      <c r="J222" s="574"/>
    </row>
    <row r="223" spans="1:10" ht="14.1" customHeight="1">
      <c r="A223" s="12" t="s">
        <v>11707</v>
      </c>
      <c r="B223" s="44" t="s">
        <v>11708</v>
      </c>
      <c r="C223" s="671"/>
      <c r="D223" s="2183">
        <v>100</v>
      </c>
      <c r="E223" s="574">
        <v>586.33000000000004</v>
      </c>
      <c r="F223" s="603">
        <f>ROUND(E223*(1-$F$11),2)</f>
        <v>586.33000000000004</v>
      </c>
      <c r="G223" s="862">
        <f>'Заказ, cкидки и курсы валют'!$J$23*F223</f>
        <v>7035.9600000000009</v>
      </c>
      <c r="H223" s="128">
        <f>ROUND((D223/1000)*G223,2)</f>
        <v>703.6</v>
      </c>
      <c r="I223" s="16"/>
    </row>
    <row r="224" spans="1:10" ht="14.1" customHeight="1">
      <c r="A224" s="12" t="s">
        <v>11709</v>
      </c>
      <c r="B224" s="44" t="s">
        <v>11710</v>
      </c>
      <c r="C224" s="671"/>
      <c r="D224" s="2183">
        <v>80</v>
      </c>
      <c r="E224" s="574">
        <v>698.58</v>
      </c>
      <c r="F224" s="603">
        <f t="shared" ref="F224:F225" si="31">ROUND(E224*(1-$F$11),2)</f>
        <v>698.58</v>
      </c>
      <c r="G224" s="862">
        <f>'Заказ, cкидки и курсы валют'!$J$23*F224</f>
        <v>8382.9600000000009</v>
      </c>
      <c r="H224" s="128">
        <f t="shared" ref="H224" si="32">ROUND((D224/1000)*G224,2)</f>
        <v>670.64</v>
      </c>
      <c r="I224" s="16"/>
      <c r="J224" s="574"/>
    </row>
    <row r="225" spans="1:10" ht="14.1" customHeight="1">
      <c r="A225" s="15" t="s">
        <v>5589</v>
      </c>
      <c r="B225" s="44" t="s">
        <v>5571</v>
      </c>
      <c r="C225" s="807">
        <v>22.36</v>
      </c>
      <c r="D225" s="46">
        <v>900</v>
      </c>
      <c r="E225" s="574">
        <v>1534.11</v>
      </c>
      <c r="F225" s="603">
        <f t="shared" si="31"/>
        <v>1534.11</v>
      </c>
      <c r="G225" s="862">
        <f>'Заказ, cкидки и курсы валют'!$J$23*F225</f>
        <v>18409.32</v>
      </c>
      <c r="H225" s="128">
        <f>ROUND((D225/1000)*G225,2)</f>
        <v>16568.39</v>
      </c>
      <c r="I225" s="15"/>
      <c r="J225" s="574"/>
    </row>
    <row r="226" spans="1:10" ht="14.1" customHeight="1">
      <c r="A226" s="15" t="s">
        <v>5097</v>
      </c>
      <c r="B226" s="46" t="s">
        <v>991</v>
      </c>
      <c r="C226" s="807">
        <v>25.69</v>
      </c>
      <c r="D226" s="46">
        <v>800</v>
      </c>
      <c r="E226" s="574">
        <v>1653.03</v>
      </c>
      <c r="F226" s="603">
        <f t="shared" ref="F226:F239" si="33">ROUND(E226*(1-$F$11),2)</f>
        <v>1653.03</v>
      </c>
      <c r="G226" s="862">
        <f>'Заказ, cкидки и курсы валют'!$J$23*F226</f>
        <v>19836.36</v>
      </c>
      <c r="H226" s="128">
        <f t="shared" ref="H226:H239" si="34">ROUND((D226/1000)*G226,2)</f>
        <v>15869.09</v>
      </c>
      <c r="I226" s="15"/>
      <c r="J226" s="574"/>
    </row>
    <row r="227" spans="1:10" ht="14.1" customHeight="1">
      <c r="A227" s="15" t="s">
        <v>5098</v>
      </c>
      <c r="B227" s="46" t="s">
        <v>992</v>
      </c>
      <c r="C227" s="53">
        <v>34.03</v>
      </c>
      <c r="D227" s="46">
        <v>700</v>
      </c>
      <c r="E227" s="574">
        <v>1889.94</v>
      </c>
      <c r="F227" s="603">
        <f t="shared" si="33"/>
        <v>1889.94</v>
      </c>
      <c r="G227" s="862">
        <f>'Заказ, cкидки и курсы валют'!$J$23*F227</f>
        <v>22679.279999999999</v>
      </c>
      <c r="H227" s="128">
        <f t="shared" si="34"/>
        <v>15875.5</v>
      </c>
      <c r="I227" s="15"/>
    </row>
    <row r="228" spans="1:10" ht="14.1" customHeight="1">
      <c r="A228" s="15" t="s">
        <v>5099</v>
      </c>
      <c r="B228" s="46" t="s">
        <v>993</v>
      </c>
      <c r="C228" s="808">
        <v>45</v>
      </c>
      <c r="D228" s="46">
        <v>500</v>
      </c>
      <c r="E228" s="574">
        <v>2359.66</v>
      </c>
      <c r="F228" s="603">
        <f t="shared" si="33"/>
        <v>2359.66</v>
      </c>
      <c r="G228" s="862">
        <f>'Заказ, cкидки и курсы валют'!$J$23*F228</f>
        <v>28315.919999999998</v>
      </c>
      <c r="H228" s="128">
        <f t="shared" si="34"/>
        <v>14157.96</v>
      </c>
      <c r="I228" s="15"/>
    </row>
    <row r="229" spans="1:10" ht="14.1" customHeight="1">
      <c r="A229" s="15" t="s">
        <v>11711</v>
      </c>
      <c r="B229" s="44" t="s">
        <v>11712</v>
      </c>
      <c r="C229" s="808"/>
      <c r="D229" s="44">
        <v>50</v>
      </c>
      <c r="E229" s="574">
        <v>1458.3</v>
      </c>
      <c r="F229" s="603">
        <f t="shared" si="33"/>
        <v>1458.3</v>
      </c>
      <c r="G229" s="862">
        <f>'Заказ, cкидки и курсы валют'!$J$23*F229</f>
        <v>17499.599999999999</v>
      </c>
      <c r="H229" s="128">
        <f t="shared" si="34"/>
        <v>874.98</v>
      </c>
      <c r="I229" s="15"/>
    </row>
    <row r="230" spans="1:10" ht="14.1" customHeight="1">
      <c r="A230" s="15" t="s">
        <v>11713</v>
      </c>
      <c r="B230" s="44" t="s">
        <v>11714</v>
      </c>
      <c r="C230" s="808"/>
      <c r="D230" s="44">
        <v>50</v>
      </c>
      <c r="E230" s="574">
        <v>1695.97</v>
      </c>
      <c r="F230" s="603">
        <f t="shared" si="33"/>
        <v>1695.97</v>
      </c>
      <c r="G230" s="862">
        <f>'Заказ, cкидки и курсы валют'!$J$23*F230</f>
        <v>20351.64</v>
      </c>
      <c r="H230" s="128">
        <f t="shared" si="34"/>
        <v>1017.58</v>
      </c>
      <c r="I230" s="15"/>
    </row>
    <row r="231" spans="1:10" ht="14.1" customHeight="1">
      <c r="A231" s="2192" t="s">
        <v>3184</v>
      </c>
      <c r="B231" s="484" t="s">
        <v>3182</v>
      </c>
      <c r="C231" s="53">
        <v>52.58</v>
      </c>
      <c r="D231" s="484">
        <v>500</v>
      </c>
      <c r="E231" s="574">
        <v>2567.21</v>
      </c>
      <c r="F231" s="603">
        <f t="shared" si="33"/>
        <v>2567.21</v>
      </c>
      <c r="G231" s="862">
        <f>'Заказ, cкидки и курсы валют'!$J$23*F231</f>
        <v>30806.52</v>
      </c>
      <c r="H231" s="128">
        <f t="shared" si="34"/>
        <v>15403.26</v>
      </c>
      <c r="I231" s="2192"/>
    </row>
    <row r="232" spans="1:10" s="486" customFormat="1" ht="14.1" customHeight="1">
      <c r="A232" s="15" t="s">
        <v>5100</v>
      </c>
      <c r="B232" s="46" t="s">
        <v>994</v>
      </c>
      <c r="C232" s="53">
        <v>71.7</v>
      </c>
      <c r="D232" s="46">
        <v>300</v>
      </c>
      <c r="E232" s="574">
        <v>4330.34</v>
      </c>
      <c r="F232" s="603">
        <f t="shared" si="33"/>
        <v>4330.34</v>
      </c>
      <c r="G232" s="862">
        <f>'Заказ, cкидки и курсы валют'!$J$23*F232</f>
        <v>51964.08</v>
      </c>
      <c r="H232" s="128">
        <f t="shared" si="34"/>
        <v>15589.22</v>
      </c>
      <c r="I232" s="15"/>
    </row>
    <row r="233" spans="1:10" ht="14.1" customHeight="1">
      <c r="A233" s="15" t="s">
        <v>5101</v>
      </c>
      <c r="B233" s="46" t="s">
        <v>995</v>
      </c>
      <c r="C233" s="808">
        <v>89.2</v>
      </c>
      <c r="D233" s="46">
        <v>250</v>
      </c>
      <c r="E233" s="574">
        <v>4054.87</v>
      </c>
      <c r="F233" s="603">
        <f t="shared" si="33"/>
        <v>4054.87</v>
      </c>
      <c r="G233" s="862">
        <f>'Заказ, cкидки и курсы валют'!$J$23*F233</f>
        <v>48658.44</v>
      </c>
      <c r="H233" s="128">
        <f t="shared" si="34"/>
        <v>12164.61</v>
      </c>
      <c r="I233" s="15"/>
    </row>
    <row r="234" spans="1:10" ht="14.1" customHeight="1">
      <c r="A234" s="15" t="s">
        <v>5102</v>
      </c>
      <c r="B234" s="46" t="s">
        <v>996</v>
      </c>
      <c r="C234" s="808">
        <v>101</v>
      </c>
      <c r="D234" s="46">
        <v>250</v>
      </c>
      <c r="E234" s="574">
        <v>4441.67</v>
      </c>
      <c r="F234" s="603">
        <f t="shared" si="33"/>
        <v>4441.67</v>
      </c>
      <c r="G234" s="862">
        <f>'Заказ, cкидки и курсы валют'!$J$23*F234</f>
        <v>53300.04</v>
      </c>
      <c r="H234" s="128">
        <f t="shared" si="34"/>
        <v>13325.01</v>
      </c>
      <c r="I234" s="15"/>
    </row>
    <row r="235" spans="1:10" ht="14.1" customHeight="1">
      <c r="A235" s="15" t="s">
        <v>5103</v>
      </c>
      <c r="B235" s="46" t="s">
        <v>997</v>
      </c>
      <c r="C235" s="808">
        <v>117.5</v>
      </c>
      <c r="D235" s="46">
        <v>200</v>
      </c>
      <c r="E235" s="574">
        <v>6612.55</v>
      </c>
      <c r="F235" s="603">
        <f t="shared" si="33"/>
        <v>6612.55</v>
      </c>
      <c r="G235" s="862">
        <f>'Заказ, cкидки и курсы валют'!$J$23*F235</f>
        <v>79350.600000000006</v>
      </c>
      <c r="H235" s="128">
        <f t="shared" si="34"/>
        <v>15870.12</v>
      </c>
      <c r="I235" s="15"/>
    </row>
    <row r="236" spans="1:10" ht="14.1" customHeight="1">
      <c r="A236" s="15" t="s">
        <v>5104</v>
      </c>
      <c r="B236" s="46" t="s">
        <v>998</v>
      </c>
      <c r="C236" s="53">
        <v>146.69999999999999</v>
      </c>
      <c r="D236" s="46">
        <v>150</v>
      </c>
      <c r="E236" s="574">
        <v>6026.25</v>
      </c>
      <c r="F236" s="603">
        <f t="shared" si="33"/>
        <v>6026.25</v>
      </c>
      <c r="G236" s="862">
        <f>'Заказ, cкидки и курсы валют'!$J$23*F236</f>
        <v>72315</v>
      </c>
      <c r="H236" s="128">
        <f t="shared" si="34"/>
        <v>10847.25</v>
      </c>
      <c r="I236" s="15"/>
    </row>
    <row r="237" spans="1:10" ht="14.1" customHeight="1">
      <c r="A237" s="15" t="s">
        <v>5105</v>
      </c>
      <c r="B237" s="46" t="s">
        <v>999</v>
      </c>
      <c r="C237" s="53">
        <v>166.53</v>
      </c>
      <c r="D237" s="46">
        <v>150</v>
      </c>
      <c r="E237" s="574">
        <v>6623.15</v>
      </c>
      <c r="F237" s="603">
        <f t="shared" si="33"/>
        <v>6623.15</v>
      </c>
      <c r="G237" s="862">
        <f>'Заказ, cкидки и курсы валют'!$J$23*F237</f>
        <v>79477.799999999988</v>
      </c>
      <c r="H237" s="128">
        <f t="shared" si="34"/>
        <v>11921.67</v>
      </c>
      <c r="I237" s="15"/>
    </row>
    <row r="238" spans="1:10" ht="14.1" customHeight="1">
      <c r="A238" s="15" t="s">
        <v>5106</v>
      </c>
      <c r="B238" s="46" t="s">
        <v>1000</v>
      </c>
      <c r="C238" s="53">
        <v>187.5</v>
      </c>
      <c r="D238" s="46">
        <v>120</v>
      </c>
      <c r="E238" s="574">
        <v>7375.64</v>
      </c>
      <c r="F238" s="603">
        <f t="shared" si="33"/>
        <v>7375.64</v>
      </c>
      <c r="G238" s="862">
        <f>'Заказ, cкидки и курсы валют'!$J$23*F238</f>
        <v>88507.680000000008</v>
      </c>
      <c r="H238" s="128">
        <f t="shared" si="34"/>
        <v>10620.92</v>
      </c>
      <c r="I238" s="15"/>
    </row>
    <row r="239" spans="1:10" ht="14.1" customHeight="1">
      <c r="A239" s="15" t="s">
        <v>5107</v>
      </c>
      <c r="B239" s="46" t="s">
        <v>1001</v>
      </c>
      <c r="C239" s="808">
        <v>239.8</v>
      </c>
      <c r="D239" s="46">
        <v>100</v>
      </c>
      <c r="E239" s="574">
        <v>9958.48</v>
      </c>
      <c r="F239" s="603">
        <f t="shared" si="33"/>
        <v>9958.48</v>
      </c>
      <c r="G239" s="862">
        <f>'Заказ, cкидки и курсы валют'!$J$23*F239</f>
        <v>119501.75999999999</v>
      </c>
      <c r="H239" s="128">
        <f t="shared" si="34"/>
        <v>11950.18</v>
      </c>
      <c r="I239" s="15"/>
    </row>
    <row r="240" spans="1:10" ht="13.5" thickBot="1">
      <c r="A240" s="14"/>
      <c r="B240" s="50"/>
      <c r="C240" s="50"/>
      <c r="D240" s="50"/>
      <c r="E240" s="880"/>
      <c r="F240" s="578"/>
      <c r="G240" s="122"/>
      <c r="H240" s="14"/>
      <c r="I240" s="14"/>
    </row>
    <row r="241" spans="1:12" ht="18">
      <c r="A241" s="247"/>
      <c r="B241" s="163"/>
      <c r="C241" s="91"/>
      <c r="D241" s="91" t="s">
        <v>2463</v>
      </c>
      <c r="E241" s="555"/>
      <c r="F241" s="555"/>
      <c r="G241" s="652"/>
      <c r="H241" s="94"/>
      <c r="I241" s="95"/>
    </row>
    <row r="242" spans="1:12">
      <c r="A242" s="248"/>
      <c r="B242" s="17"/>
      <c r="C242" s="97"/>
      <c r="D242" s="97"/>
      <c r="E242" s="896"/>
      <c r="F242" s="596"/>
      <c r="G242" s="874"/>
      <c r="H242" s="17"/>
      <c r="I242" s="167"/>
    </row>
    <row r="243" spans="1:12" ht="13.5" customHeight="1">
      <c r="A243" s="248"/>
      <c r="B243" s="17"/>
      <c r="C243" s="97"/>
      <c r="D243" s="97"/>
      <c r="E243" s="896"/>
      <c r="F243" s="596"/>
      <c r="G243" s="874"/>
      <c r="H243" s="17"/>
      <c r="I243" s="167"/>
      <c r="L243" s="575"/>
    </row>
    <row r="244" spans="1:12" ht="13.5" customHeight="1">
      <c r="A244" s="2554"/>
      <c r="B244" s="2555"/>
      <c r="C244" s="97"/>
      <c r="D244" s="97"/>
      <c r="E244" s="896"/>
      <c r="F244" s="596"/>
      <c r="G244" s="874"/>
      <c r="H244" s="17"/>
      <c r="I244" s="167"/>
      <c r="L244" s="575"/>
    </row>
    <row r="245" spans="1:12" ht="13.5" customHeight="1" thickBot="1">
      <c r="A245" s="2556" t="s">
        <v>7681</v>
      </c>
      <c r="B245" s="2557"/>
      <c r="C245" s="2005"/>
      <c r="D245" s="2005"/>
      <c r="E245" s="2006"/>
      <c r="F245" s="2007"/>
      <c r="G245" s="2008"/>
      <c r="H245" s="1113"/>
      <c r="I245" s="1118"/>
      <c r="L245" s="575"/>
    </row>
    <row r="246" spans="1:12" ht="35.25" customHeight="1">
      <c r="A246" s="2009" t="s">
        <v>1028</v>
      </c>
      <c r="B246" s="2010" t="s">
        <v>1029</v>
      </c>
      <c r="C246" s="2011" t="s">
        <v>678</v>
      </c>
      <c r="D246" s="2011" t="s">
        <v>3130</v>
      </c>
      <c r="E246" s="2012" t="s">
        <v>11188</v>
      </c>
      <c r="F246" s="2013" t="s">
        <v>2779</v>
      </c>
      <c r="G246" s="2014" t="s">
        <v>2627</v>
      </c>
      <c r="H246" s="2015" t="s">
        <v>497</v>
      </c>
      <c r="I246" s="2016" t="s">
        <v>4239</v>
      </c>
      <c r="J246" s="2668" t="s">
        <v>12335</v>
      </c>
      <c r="L246" s="575"/>
    </row>
    <row r="247" spans="1:12" ht="13.5" customHeight="1">
      <c r="A247" s="2009"/>
      <c r="B247" s="2203"/>
      <c r="C247" s="2011" t="s">
        <v>3629</v>
      </c>
      <c r="D247" s="2204" t="s">
        <v>2628</v>
      </c>
      <c r="E247" s="2017" t="s">
        <v>265</v>
      </c>
      <c r="F247" s="2205">
        <f>'Заказ, cкидки и курсы валют'!$I$12</f>
        <v>0</v>
      </c>
      <c r="G247" s="2206"/>
      <c r="H247" s="2207"/>
      <c r="I247" s="2208"/>
      <c r="J247" s="2669"/>
      <c r="L247" s="575"/>
    </row>
    <row r="248" spans="1:12" ht="14.1" customHeight="1">
      <c r="A248" s="15" t="s">
        <v>7806</v>
      </c>
      <c r="B248" s="44" t="s">
        <v>5571</v>
      </c>
      <c r="C248" s="807">
        <v>22.36</v>
      </c>
      <c r="D248" s="46">
        <v>1</v>
      </c>
      <c r="E248" s="2110">
        <f>(E225*2)+(1000/D248*7.5)</f>
        <v>10568.22</v>
      </c>
      <c r="F248" s="603">
        <f>ROUND(E248*(1-$F$11),2)</f>
        <v>10568.22</v>
      </c>
      <c r="G248" s="862">
        <f>'Заказ, cкидки и курсы валют'!$J$23*F248</f>
        <v>126818.63999999998</v>
      </c>
      <c r="H248" s="128">
        <f>ROUND((D248/1000)*G248,2)</f>
        <v>126.82</v>
      </c>
      <c r="I248" s="15"/>
      <c r="J248" s="128">
        <f>ROUND(IF(H248&lt;'Заказ, cкидки и курсы валют'!$B$39,H248*0.54*100/(100-'Заказ, cкидки и курсы валют'!$C$39),IF(H248&lt;'Заказ, cкидки и курсы валют'!$B$40,H248*0.54*100/(100-'Заказ, cкидки и курсы валют'!$C$40),IF(H248&lt;'Заказ, cкидки и курсы валют'!$B$41,H248*0.54*100/(100-'Заказ, cкидки и курсы валют'!$C$41),IF(H248&lt;'Заказ, cкидки и курсы валют'!$B$42,H248*0.54*100/(100-'Заказ, cкидки и курсы валют'!$C$42),IF(H248&lt;'Заказ, cкидки и курсы валют'!$B$43,H248*0.54*100/(100-'Заказ, cкидки и курсы валют'!$C$43),H248))))),2)</f>
        <v>195.67</v>
      </c>
      <c r="L248" s="575"/>
    </row>
    <row r="249" spans="1:12" ht="14.1" customHeight="1">
      <c r="A249" s="15" t="s">
        <v>7807</v>
      </c>
      <c r="B249" s="46" t="s">
        <v>991</v>
      </c>
      <c r="C249" s="807">
        <v>25.69</v>
      </c>
      <c r="D249" s="46">
        <v>1</v>
      </c>
      <c r="E249" s="2110">
        <f t="shared" ref="E249:E260" si="35">(E226*2)+(1000/D249*7.5)</f>
        <v>10806.06</v>
      </c>
      <c r="F249" s="603">
        <f t="shared" ref="F249:F260" si="36">ROUND(E249*(1-$F$11),2)</f>
        <v>10806.06</v>
      </c>
      <c r="G249" s="862">
        <f>'Заказ, cкидки и курсы валют'!$J$23*F249</f>
        <v>129672.72</v>
      </c>
      <c r="H249" s="128">
        <f t="shared" ref="H249:H260" si="37">ROUND((D249/1000)*G249,2)</f>
        <v>129.66999999999999</v>
      </c>
      <c r="I249" s="15"/>
      <c r="J249" s="128">
        <f>ROUND(IF(H249&lt;'Заказ, cкидки и курсы валют'!$B$39,H249*0.54*100/(100-'Заказ, cкидки и курсы валют'!$C$39),IF(H249&lt;'Заказ, cкидки и курсы валют'!$B$40,H249*0.54*100/(100-'Заказ, cкидки и курсы валют'!$C$40),IF(H249&lt;'Заказ, cкидки и курсы валют'!$B$41,H249*0.54*100/(100-'Заказ, cкидки и курсы валют'!$C$41),IF(H249&lt;'Заказ, cкидки и курсы валют'!$B$42,H249*0.54*100/(100-'Заказ, cкидки и курсы валют'!$C$42),IF(H249&lt;'Заказ, cкидки и курсы валют'!$B$43,H249*0.54*100/(100-'Заказ, cкидки и курсы валют'!$C$43),H249))))),2)</f>
        <v>200.06</v>
      </c>
      <c r="L249" s="575"/>
    </row>
    <row r="250" spans="1:12" ht="14.1" customHeight="1">
      <c r="A250" s="15" t="s">
        <v>7808</v>
      </c>
      <c r="B250" s="46" t="s">
        <v>992</v>
      </c>
      <c r="C250" s="53">
        <v>34.03</v>
      </c>
      <c r="D250" s="46">
        <v>1</v>
      </c>
      <c r="E250" s="2110">
        <f t="shared" si="35"/>
        <v>11279.880000000001</v>
      </c>
      <c r="F250" s="603">
        <f t="shared" si="36"/>
        <v>11279.88</v>
      </c>
      <c r="G250" s="862">
        <f>'Заказ, cкидки и курсы валют'!$J$23*F250</f>
        <v>135358.56</v>
      </c>
      <c r="H250" s="128">
        <f t="shared" si="37"/>
        <v>135.36000000000001</v>
      </c>
      <c r="I250" s="15"/>
      <c r="J250" s="128">
        <f>ROUND(IF(H250&lt;'Заказ, cкидки и курсы валют'!$B$39,H250*0.54*100/(100-'Заказ, cкидки и курсы валют'!$C$39),IF(H250&lt;'Заказ, cкидки и курсы валют'!$B$40,H250*0.54*100/(100-'Заказ, cкидки и курсы валют'!$C$40),IF(H250&lt;'Заказ, cкидки и курсы валют'!$B$41,H250*0.54*100/(100-'Заказ, cкидки и курсы валют'!$C$41),IF(H250&lt;'Заказ, cкидки и курсы валют'!$B$42,H250*0.54*100/(100-'Заказ, cкидки и курсы валют'!$C$42),IF(H250&lt;'Заказ, cкидки и курсы валют'!$B$43,H250*0.54*100/(100-'Заказ, cкидки и курсы валют'!$C$43),H250))))),2)</f>
        <v>208.84</v>
      </c>
      <c r="L250" s="575"/>
    </row>
    <row r="251" spans="1:12" ht="14.1" customHeight="1">
      <c r="A251" s="15" t="s">
        <v>7809</v>
      </c>
      <c r="B251" s="46" t="s">
        <v>993</v>
      </c>
      <c r="C251" s="808">
        <v>45</v>
      </c>
      <c r="D251" s="46">
        <v>1</v>
      </c>
      <c r="E251" s="2110">
        <f t="shared" si="35"/>
        <v>12219.32</v>
      </c>
      <c r="F251" s="603">
        <f t="shared" si="36"/>
        <v>12219.32</v>
      </c>
      <c r="G251" s="862">
        <f>'Заказ, cкидки и курсы валют'!$J$23*F251</f>
        <v>146631.84</v>
      </c>
      <c r="H251" s="128">
        <f t="shared" si="37"/>
        <v>146.63</v>
      </c>
      <c r="I251" s="15"/>
      <c r="J251" s="128">
        <f>ROUND(IF(H251&lt;'Заказ, cкидки и курсы валют'!$B$39,H251*0.54*100/(100-'Заказ, cкидки и курсы валют'!$C$39),IF(H251&lt;'Заказ, cкидки и курсы валют'!$B$40,H251*0.54*100/(100-'Заказ, cкидки и курсы валют'!$C$40),IF(H251&lt;'Заказ, cкидки и курсы валют'!$B$41,H251*0.54*100/(100-'Заказ, cкидки и курсы валют'!$C$41),IF(H251&lt;'Заказ, cкидки и курсы валют'!$B$42,H251*0.54*100/(100-'Заказ, cкидки и курсы валют'!$C$42),IF(H251&lt;'Заказ, cкидки и курсы валют'!$B$43,H251*0.54*100/(100-'Заказ, cкидки и курсы валют'!$C$43),H251))))),2)</f>
        <v>226.23</v>
      </c>
      <c r="L251" s="575"/>
    </row>
    <row r="252" spans="1:12" ht="14.1" customHeight="1">
      <c r="A252" s="20" t="s">
        <v>7810</v>
      </c>
      <c r="B252" s="484" t="s">
        <v>3182</v>
      </c>
      <c r="C252" s="53">
        <v>52.58</v>
      </c>
      <c r="D252" s="484">
        <v>1</v>
      </c>
      <c r="E252" s="2110">
        <f t="shared" si="35"/>
        <v>10416.6</v>
      </c>
      <c r="F252" s="603">
        <f t="shared" si="36"/>
        <v>10416.6</v>
      </c>
      <c r="G252" s="862">
        <f>'Заказ, cкидки и курсы валют'!$J$23*F252</f>
        <v>124999.20000000001</v>
      </c>
      <c r="H252" s="128">
        <f t="shared" si="37"/>
        <v>125</v>
      </c>
      <c r="I252" s="2192"/>
      <c r="J252" s="128">
        <f>ROUND(IF(H252&lt;'Заказ, cкидки и курсы валют'!$B$39,H252*0.54*100/(100-'Заказ, cкидки и курсы валют'!$C$39),IF(H252&lt;'Заказ, cкидки и курсы валют'!$B$40,H252*0.54*100/(100-'Заказ, cкидки и курсы валют'!$C$40),IF(H252&lt;'Заказ, cкидки и курсы валют'!$B$41,H252*0.54*100/(100-'Заказ, cкидки и курсы валют'!$C$41),IF(H252&lt;'Заказ, cкидки и курсы валют'!$B$42,H252*0.54*100/(100-'Заказ, cкидки и курсы валют'!$C$42),IF(H252&lt;'Заказ, cкидки и курсы валют'!$B$43,H252*0.54*100/(100-'Заказ, cкидки и курсы валют'!$C$43),H252))))),2)</f>
        <v>192.86</v>
      </c>
      <c r="L252" s="575"/>
    </row>
    <row r="253" spans="1:12" ht="14.1" customHeight="1">
      <c r="A253" s="15" t="s">
        <v>7811</v>
      </c>
      <c r="B253" s="46" t="s">
        <v>994</v>
      </c>
      <c r="C253" s="53">
        <v>71.7</v>
      </c>
      <c r="D253" s="46">
        <v>1</v>
      </c>
      <c r="E253" s="2110">
        <f t="shared" si="35"/>
        <v>10891.94</v>
      </c>
      <c r="F253" s="603">
        <f t="shared" si="36"/>
        <v>10891.94</v>
      </c>
      <c r="G253" s="862">
        <f>'Заказ, cкидки и курсы валют'!$J$23*F253</f>
        <v>130703.28</v>
      </c>
      <c r="H253" s="128">
        <f t="shared" si="37"/>
        <v>130.69999999999999</v>
      </c>
      <c r="I253" s="15"/>
      <c r="J253" s="128">
        <f>ROUND(IF(H253&lt;'Заказ, cкидки и курсы валют'!$B$39,H253*0.54*100/(100-'Заказ, cкидки и курсы валют'!$C$39),IF(H253&lt;'Заказ, cкидки и курсы валют'!$B$40,H253*0.54*100/(100-'Заказ, cкидки и курсы валют'!$C$40),IF(H253&lt;'Заказ, cкидки и курсы валют'!$B$41,H253*0.54*100/(100-'Заказ, cкидки и курсы валют'!$C$41),IF(H253&lt;'Заказ, cкидки и курсы валют'!$B$42,H253*0.54*100/(100-'Заказ, cкидки и курсы валют'!$C$42),IF(H253&lt;'Заказ, cкидки и курсы валют'!$B$43,H253*0.54*100/(100-'Заказ, cкидки и курсы валют'!$C$43),H253))))),2)</f>
        <v>201.65</v>
      </c>
      <c r="L253" s="575"/>
    </row>
    <row r="254" spans="1:12" ht="14.1" customHeight="1">
      <c r="A254" s="15" t="s">
        <v>7812</v>
      </c>
      <c r="B254" s="46" t="s">
        <v>995</v>
      </c>
      <c r="C254" s="808">
        <v>89.2</v>
      </c>
      <c r="D254" s="46">
        <v>1</v>
      </c>
      <c r="E254" s="2110">
        <f t="shared" si="35"/>
        <v>12634.42</v>
      </c>
      <c r="F254" s="603">
        <f t="shared" si="36"/>
        <v>12634.42</v>
      </c>
      <c r="G254" s="862">
        <f>'Заказ, cкидки и курсы валют'!$J$23*F254</f>
        <v>151613.04</v>
      </c>
      <c r="H254" s="128">
        <f t="shared" si="37"/>
        <v>151.61000000000001</v>
      </c>
      <c r="I254" s="15"/>
      <c r="J254" s="128">
        <f>ROUND(IF(H254&lt;'Заказ, cкидки и курсы валют'!$B$39,H254*0.54*100/(100-'Заказ, cкидки и курсы валют'!$C$39),IF(H254&lt;'Заказ, cкидки и курсы валют'!$B$40,H254*0.54*100/(100-'Заказ, cкидки и курсы валют'!$C$40),IF(H254&lt;'Заказ, cкидки и курсы валют'!$B$41,H254*0.54*100/(100-'Заказ, cкидки и курсы валют'!$C$41),IF(H254&lt;'Заказ, cкидки и курсы валют'!$B$42,H254*0.54*100/(100-'Заказ, cкидки и курсы валют'!$C$42),IF(H254&lt;'Заказ, cкидки и курсы валют'!$B$43,H254*0.54*100/(100-'Заказ, cкидки и курсы валют'!$C$43),H254))))),2)</f>
        <v>233.91</v>
      </c>
      <c r="L254" s="575"/>
    </row>
    <row r="255" spans="1:12" ht="14.1" customHeight="1">
      <c r="A255" s="15" t="s">
        <v>7813</v>
      </c>
      <c r="B255" s="46" t="s">
        <v>996</v>
      </c>
      <c r="C255" s="808">
        <v>101</v>
      </c>
      <c r="D255" s="46">
        <v>1</v>
      </c>
      <c r="E255" s="2110">
        <f t="shared" si="35"/>
        <v>16160.68</v>
      </c>
      <c r="F255" s="603">
        <f t="shared" si="36"/>
        <v>16160.68</v>
      </c>
      <c r="G255" s="862">
        <f>'Заказ, cкидки и курсы валют'!$J$23*F255</f>
        <v>193928.16</v>
      </c>
      <c r="H255" s="128">
        <f t="shared" si="37"/>
        <v>193.93</v>
      </c>
      <c r="I255" s="15"/>
      <c r="J255" s="128">
        <f>ROUND(IF(H255&lt;'Заказ, cкидки и курсы валют'!$B$39,H255*0.54*100/(100-'Заказ, cкидки и курсы валют'!$C$39),IF(H255&lt;'Заказ, cкидки и курсы валют'!$B$40,H255*0.54*100/(100-'Заказ, cкидки и курсы валют'!$C$40),IF(H255&lt;'Заказ, cкидки и курсы валют'!$B$41,H255*0.54*100/(100-'Заказ, cкидки и курсы валют'!$C$41),IF(H255&lt;'Заказ, cкидки и курсы валют'!$B$42,H255*0.54*100/(100-'Заказ, cкидки и курсы валют'!$C$42),IF(H255&lt;'Заказ, cкидки и курсы валют'!$B$43,H255*0.54*100/(100-'Заказ, cкидки и курсы валют'!$C$43),H255))))),2)</f>
        <v>261.81</v>
      </c>
      <c r="L255" s="575"/>
    </row>
    <row r="256" spans="1:12" ht="14.1" customHeight="1">
      <c r="A256" s="15" t="s">
        <v>7814</v>
      </c>
      <c r="B256" s="46" t="s">
        <v>997</v>
      </c>
      <c r="C256" s="808">
        <v>117.5</v>
      </c>
      <c r="D256" s="46">
        <v>1</v>
      </c>
      <c r="E256" s="2110">
        <f t="shared" si="35"/>
        <v>15609.74</v>
      </c>
      <c r="F256" s="603">
        <f t="shared" si="36"/>
        <v>15609.74</v>
      </c>
      <c r="G256" s="862">
        <f>'Заказ, cкидки и курсы валют'!$J$23*F256</f>
        <v>187316.88</v>
      </c>
      <c r="H256" s="128">
        <f t="shared" si="37"/>
        <v>187.32</v>
      </c>
      <c r="I256" s="15"/>
      <c r="J256" s="128">
        <f>ROUND(IF(H256&lt;'Заказ, cкидки и курсы валют'!$B$39,H256*0.54*100/(100-'Заказ, cкидки и курсы валют'!$C$39),IF(H256&lt;'Заказ, cкидки и курсы валют'!$B$40,H256*0.54*100/(100-'Заказ, cкидки и курсы валют'!$C$40),IF(H256&lt;'Заказ, cкидки и курсы валют'!$B$41,H256*0.54*100/(100-'Заказ, cкидки и курсы валют'!$C$41),IF(H256&lt;'Заказ, cкидки и курсы валют'!$B$42,H256*0.54*100/(100-'Заказ, cкидки и курсы валют'!$C$42),IF(H256&lt;'Заказ, cкидки и курсы валют'!$B$43,H256*0.54*100/(100-'Заказ, cкидки и курсы валют'!$C$43),H256))))),2)</f>
        <v>252.88</v>
      </c>
      <c r="L256" s="575"/>
    </row>
    <row r="257" spans="1:12" ht="14.1" customHeight="1">
      <c r="A257" s="15" t="s">
        <v>7815</v>
      </c>
      <c r="B257" s="46" t="s">
        <v>998</v>
      </c>
      <c r="C257" s="53">
        <v>146.69999999999999</v>
      </c>
      <c r="D257" s="46">
        <v>1</v>
      </c>
      <c r="E257" s="2110">
        <f t="shared" si="35"/>
        <v>16383.34</v>
      </c>
      <c r="F257" s="603">
        <f t="shared" si="36"/>
        <v>16383.34</v>
      </c>
      <c r="G257" s="862">
        <f>'Заказ, cкидки и курсы валют'!$J$23*F257</f>
        <v>196600.08000000002</v>
      </c>
      <c r="H257" s="128">
        <f t="shared" si="37"/>
        <v>196.6</v>
      </c>
      <c r="I257" s="15"/>
      <c r="J257" s="128">
        <f>ROUND(IF(H257&lt;'Заказ, cкидки и курсы валют'!$B$39,H257*0.54*100/(100-'Заказ, cкидки и курсы валют'!$C$39),IF(H257&lt;'Заказ, cкидки и курсы валют'!$B$40,H257*0.54*100/(100-'Заказ, cкидки и курсы валют'!$C$40),IF(H257&lt;'Заказ, cкидки и курсы валют'!$B$41,H257*0.54*100/(100-'Заказ, cкидки и курсы валют'!$C$41),IF(H257&lt;'Заказ, cкидки и курсы валют'!$B$42,H257*0.54*100/(100-'Заказ, cкидки и курсы валют'!$C$42),IF(H257&lt;'Заказ, cкидки и курсы валют'!$B$43,H257*0.54*100/(100-'Заказ, cкидки и курсы валют'!$C$43),H257))))),2)</f>
        <v>265.41000000000003</v>
      </c>
      <c r="L257" s="575"/>
    </row>
    <row r="258" spans="1:12" ht="14.1" customHeight="1">
      <c r="A258" s="15" t="s">
        <v>7816</v>
      </c>
      <c r="B258" s="46" t="s">
        <v>999</v>
      </c>
      <c r="C258" s="53">
        <v>166.53</v>
      </c>
      <c r="D258" s="46">
        <v>1</v>
      </c>
      <c r="E258" s="2110">
        <f t="shared" si="35"/>
        <v>20725.099999999999</v>
      </c>
      <c r="F258" s="603">
        <f t="shared" si="36"/>
        <v>20725.099999999999</v>
      </c>
      <c r="G258" s="862">
        <f>'Заказ, cкидки и курсы валют'!$J$23*F258</f>
        <v>248701.19999999998</v>
      </c>
      <c r="H258" s="128">
        <f t="shared" si="37"/>
        <v>248.7</v>
      </c>
      <c r="I258" s="15"/>
      <c r="J258" s="128">
        <f>ROUND(IF(H258&lt;'Заказ, cкидки и курсы валют'!$B$39,H258*0.54*100/(100-'Заказ, cкидки и курсы валют'!$C$39),IF(H258&lt;'Заказ, cкидки и курсы валют'!$B$40,H258*0.54*100/(100-'Заказ, cкидки и курсы валют'!$C$40),IF(H258&lt;'Заказ, cкидки и курсы валют'!$B$41,H258*0.54*100/(100-'Заказ, cкидки и курсы валют'!$C$41),IF(H258&lt;'Заказ, cкидки и курсы валют'!$B$42,H258*0.54*100/(100-'Заказ, cкидки и курсы валют'!$C$42),IF(H258&lt;'Заказ, cкидки и курсы валют'!$B$43,H258*0.54*100/(100-'Заказ, cкидки и курсы валют'!$C$43),H258))))),2)</f>
        <v>335.75</v>
      </c>
      <c r="L258" s="575"/>
    </row>
    <row r="259" spans="1:12" ht="14.1" customHeight="1">
      <c r="A259" s="15" t="s">
        <v>7817</v>
      </c>
      <c r="B259" s="46" t="s">
        <v>1000</v>
      </c>
      <c r="C259" s="53">
        <v>187.5</v>
      </c>
      <c r="D259" s="46">
        <v>1</v>
      </c>
      <c r="E259" s="2110">
        <f t="shared" si="35"/>
        <v>19552.5</v>
      </c>
      <c r="F259" s="603">
        <f t="shared" si="36"/>
        <v>19552.5</v>
      </c>
      <c r="G259" s="862">
        <f>'Заказ, cкидки и курсы валют'!$J$23*F259</f>
        <v>234630</v>
      </c>
      <c r="H259" s="128">
        <f t="shared" si="37"/>
        <v>234.63</v>
      </c>
      <c r="I259" s="15"/>
      <c r="J259" s="128">
        <f>ROUND(IF(H259&lt;'Заказ, cкидки и курсы валют'!$B$39,H259*0.54*100/(100-'Заказ, cкидки и курсы валют'!$C$39),IF(H259&lt;'Заказ, cкидки и курсы валют'!$B$40,H259*0.54*100/(100-'Заказ, cкидки и курсы валют'!$C$40),IF(H259&lt;'Заказ, cкидки и курсы валют'!$B$41,H259*0.54*100/(100-'Заказ, cкидки и курсы валют'!$C$41),IF(H259&lt;'Заказ, cкидки и курсы валют'!$B$42,H259*0.54*100/(100-'Заказ, cкидки и курсы валют'!$C$42),IF(H259&lt;'Заказ, cкидки и курсы валют'!$B$43,H259*0.54*100/(100-'Заказ, cкидки и курсы валют'!$C$43),H259))))),2)</f>
        <v>316.75</v>
      </c>
      <c r="L259" s="575"/>
    </row>
    <row r="260" spans="1:12" ht="14.1" customHeight="1">
      <c r="A260" s="15" t="s">
        <v>7818</v>
      </c>
      <c r="B260" s="46" t="s">
        <v>1001</v>
      </c>
      <c r="C260" s="808">
        <v>239.8</v>
      </c>
      <c r="D260" s="46">
        <v>1</v>
      </c>
      <c r="E260" s="2110">
        <f t="shared" si="35"/>
        <v>20746.3</v>
      </c>
      <c r="F260" s="603">
        <f t="shared" si="36"/>
        <v>20746.3</v>
      </c>
      <c r="G260" s="862">
        <f>'Заказ, cкидки и курсы валют'!$J$23*F260</f>
        <v>248955.59999999998</v>
      </c>
      <c r="H260" s="128">
        <f t="shared" si="37"/>
        <v>248.96</v>
      </c>
      <c r="I260" s="15"/>
      <c r="J260" s="128">
        <f>ROUND(IF(H260&lt;'Заказ, cкидки и курсы валют'!$B$39,H260*0.54*100/(100-'Заказ, cкидки и курсы валют'!$C$39),IF(H260&lt;'Заказ, cкидки и курсы валют'!$B$40,H260*0.54*100/(100-'Заказ, cкидки и курсы валют'!$C$40),IF(H260&lt;'Заказ, cкидки и курсы валют'!$B$41,H260*0.54*100/(100-'Заказ, cкидки и курсы валют'!$C$41),IF(H260&lt;'Заказ, cкидки и курсы валют'!$B$42,H260*0.54*100/(100-'Заказ, cкидки и курсы валют'!$C$42),IF(H260&lt;'Заказ, cкидки и курсы валют'!$B$43,H260*0.54*100/(100-'Заказ, cкидки и курсы валют'!$C$43),H260))))),2)</f>
        <v>336.1</v>
      </c>
      <c r="L260" s="575"/>
    </row>
    <row r="261" spans="1:12" ht="30.75" customHeight="1" thickBot="1">
      <c r="A261" s="14"/>
      <c r="B261" s="50"/>
      <c r="C261" s="50"/>
      <c r="D261" s="50"/>
      <c r="E261" s="880"/>
      <c r="F261" s="578"/>
      <c r="G261" s="122"/>
      <c r="H261" s="14"/>
      <c r="I261" s="14"/>
      <c r="L261" s="575"/>
    </row>
    <row r="262" spans="1:12" ht="18">
      <c r="A262" s="247"/>
      <c r="B262" s="163"/>
      <c r="C262" s="91"/>
      <c r="D262" s="91" t="s">
        <v>2464</v>
      </c>
      <c r="E262" s="881"/>
      <c r="F262" s="555"/>
      <c r="G262" s="647"/>
      <c r="H262" s="93"/>
      <c r="I262" s="95"/>
      <c r="L262" s="575"/>
    </row>
    <row r="263" spans="1:12" ht="18">
      <c r="A263" s="248"/>
      <c r="B263" s="17"/>
      <c r="C263" s="108"/>
      <c r="D263" s="108"/>
      <c r="E263" s="570" t="s">
        <v>2465</v>
      </c>
      <c r="F263" s="556"/>
      <c r="G263" s="111"/>
      <c r="H263" s="111"/>
      <c r="I263" s="167"/>
      <c r="L263" s="575"/>
    </row>
    <row r="264" spans="1:12">
      <c r="A264" s="248"/>
      <c r="B264" s="17"/>
      <c r="C264" s="97"/>
      <c r="D264" s="97"/>
      <c r="E264" s="896"/>
      <c r="F264" s="596"/>
      <c r="G264" s="874"/>
      <c r="H264" s="17"/>
      <c r="I264" s="167"/>
      <c r="L264" s="575"/>
    </row>
    <row r="265" spans="1:12" ht="13.5" customHeight="1">
      <c r="A265" s="248"/>
      <c r="B265" s="17"/>
      <c r="C265" s="97"/>
      <c r="D265" s="97"/>
      <c r="E265" s="896"/>
      <c r="F265" s="596"/>
      <c r="G265" s="874"/>
      <c r="H265" s="17"/>
      <c r="I265" s="167"/>
      <c r="L265" s="575"/>
    </row>
    <row r="266" spans="1:12" ht="13.5" customHeight="1">
      <c r="A266" s="248"/>
      <c r="B266" s="17"/>
      <c r="C266" s="97"/>
      <c r="D266" s="97"/>
      <c r="E266" s="896"/>
      <c r="F266" s="596"/>
      <c r="G266" s="874"/>
      <c r="H266" s="17"/>
      <c r="I266" s="167"/>
      <c r="L266" s="575"/>
    </row>
    <row r="267" spans="1:12" ht="13.5" customHeight="1" thickBot="1">
      <c r="A267" s="117" t="s">
        <v>7679</v>
      </c>
      <c r="B267" s="171"/>
      <c r="C267" s="99"/>
      <c r="D267" s="99"/>
      <c r="E267" s="897"/>
      <c r="F267" s="598"/>
      <c r="G267" s="875"/>
      <c r="H267" s="171"/>
      <c r="I267" s="172"/>
      <c r="L267" s="575"/>
    </row>
    <row r="268" spans="1:12" ht="40.5" customHeight="1">
      <c r="A268" s="195" t="s">
        <v>1028</v>
      </c>
      <c r="B268" s="196" t="s">
        <v>1029</v>
      </c>
      <c r="C268" s="197" t="s">
        <v>678</v>
      </c>
      <c r="D268" s="197" t="s">
        <v>3130</v>
      </c>
      <c r="E268" s="559" t="s">
        <v>11192</v>
      </c>
      <c r="F268" s="600" t="s">
        <v>2779</v>
      </c>
      <c r="G268" s="864" t="s">
        <v>3947</v>
      </c>
      <c r="H268" s="338" t="s">
        <v>497</v>
      </c>
      <c r="I268" s="199" t="s">
        <v>4239</v>
      </c>
      <c r="L268" s="575"/>
    </row>
    <row r="269" spans="1:12" ht="13.5" customHeight="1">
      <c r="A269" s="195"/>
      <c r="B269" s="389"/>
      <c r="C269" s="197" t="s">
        <v>3629</v>
      </c>
      <c r="D269" s="390" t="s">
        <v>3948</v>
      </c>
      <c r="E269" s="898"/>
      <c r="F269" s="607">
        <f>'Заказ, cкидки и курсы валют'!$I$12</f>
        <v>0</v>
      </c>
      <c r="G269" s="948"/>
      <c r="H269" s="455"/>
      <c r="I269" s="325"/>
      <c r="L269" s="575"/>
    </row>
    <row r="270" spans="1:12" ht="14.1" customHeight="1">
      <c r="A270" s="15" t="s">
        <v>10875</v>
      </c>
      <c r="B270" s="46" t="s">
        <v>2479</v>
      </c>
      <c r="C270" s="46">
        <v>0.65</v>
      </c>
      <c r="D270" s="46">
        <v>25</v>
      </c>
      <c r="E270" s="574">
        <v>36.81</v>
      </c>
      <c r="F270" s="603">
        <f>ROUND(E270*(1-$F$11),2)</f>
        <v>36.81</v>
      </c>
      <c r="G270" s="862">
        <f>'Заказ, cкидки и курсы валют'!$J$23*F270</f>
        <v>441.72</v>
      </c>
      <c r="H270" s="128">
        <f>ROUND((D270)*G270,2)</f>
        <v>11043</v>
      </c>
      <c r="I270" s="15"/>
      <c r="L270" s="575"/>
    </row>
    <row r="271" spans="1:12" ht="14.1" customHeight="1">
      <c r="A271" s="15" t="s">
        <v>2111</v>
      </c>
      <c r="B271" s="46" t="s">
        <v>1348</v>
      </c>
      <c r="C271" s="46">
        <v>0.8</v>
      </c>
      <c r="D271" s="46">
        <v>25</v>
      </c>
      <c r="E271" s="574">
        <v>26.33</v>
      </c>
      <c r="F271" s="603">
        <f>ROUND(E271*(1-$F$11),2)</f>
        <v>26.33</v>
      </c>
      <c r="G271" s="862">
        <f>'Заказ, cкидки и курсы валют'!$J$23*F271</f>
        <v>315.95999999999998</v>
      </c>
      <c r="H271" s="128">
        <f>ROUND((D271)*G271,2)</f>
        <v>7899</v>
      </c>
      <c r="I271" s="15"/>
      <c r="L271" s="575"/>
    </row>
    <row r="272" spans="1:12" ht="14.1" customHeight="1">
      <c r="A272" s="15" t="s">
        <v>2112</v>
      </c>
      <c r="B272" s="46" t="s">
        <v>1349</v>
      </c>
      <c r="C272" s="46">
        <v>1.44</v>
      </c>
      <c r="D272" s="46">
        <v>25</v>
      </c>
      <c r="E272" s="574">
        <v>24.78</v>
      </c>
      <c r="F272" s="603">
        <f t="shared" ref="F272:F280" si="38">ROUND(E272*(1-$F$11),2)</f>
        <v>24.78</v>
      </c>
      <c r="G272" s="862">
        <f>'Заказ, cкидки и курсы валют'!$J$23*F272</f>
        <v>297.36</v>
      </c>
      <c r="H272" s="128">
        <f t="shared" ref="H272:H280" si="39">ROUND((D272)*G272,2)</f>
        <v>7434</v>
      </c>
      <c r="I272" s="15"/>
      <c r="L272" s="575"/>
    </row>
    <row r="273" spans="1:12" ht="14.1" customHeight="1">
      <c r="A273" s="15" t="s">
        <v>2113</v>
      </c>
      <c r="B273" s="46" t="s">
        <v>1336</v>
      </c>
      <c r="C273" s="46">
        <v>2.57</v>
      </c>
      <c r="D273" s="46">
        <v>25</v>
      </c>
      <c r="E273" s="574">
        <v>22.41</v>
      </c>
      <c r="F273" s="603">
        <f t="shared" si="38"/>
        <v>22.41</v>
      </c>
      <c r="G273" s="862">
        <f>'Заказ, cкидки и курсы валют'!$J$23*F273</f>
        <v>268.92</v>
      </c>
      <c r="H273" s="128">
        <f t="shared" si="39"/>
        <v>6723</v>
      </c>
      <c r="I273" s="15"/>
      <c r="L273" s="575"/>
    </row>
    <row r="274" spans="1:12" ht="14.1" customHeight="1">
      <c r="A274" s="15" t="s">
        <v>2114</v>
      </c>
      <c r="B274" s="46" t="s">
        <v>1337</v>
      </c>
      <c r="C274" s="46">
        <v>5.55</v>
      </c>
      <c r="D274" s="46">
        <v>25</v>
      </c>
      <c r="E274" s="574">
        <v>21.52</v>
      </c>
      <c r="F274" s="603">
        <f t="shared" si="38"/>
        <v>21.52</v>
      </c>
      <c r="G274" s="862">
        <f>'Заказ, cкидки и курсы валют'!$J$23*F274</f>
        <v>258.24</v>
      </c>
      <c r="H274" s="128">
        <f t="shared" si="39"/>
        <v>6456</v>
      </c>
      <c r="I274" s="15"/>
      <c r="J274" s="574"/>
      <c r="L274" s="575"/>
    </row>
    <row r="275" spans="1:12" ht="14.1" customHeight="1">
      <c r="A275" s="15" t="s">
        <v>2115</v>
      </c>
      <c r="B275" s="46" t="s">
        <v>1338</v>
      </c>
      <c r="C275" s="46">
        <v>10.220000000000001</v>
      </c>
      <c r="D275" s="46">
        <v>25</v>
      </c>
      <c r="E275" s="574">
        <v>20.93</v>
      </c>
      <c r="F275" s="603">
        <f t="shared" si="38"/>
        <v>20.93</v>
      </c>
      <c r="G275" s="862">
        <f>'Заказ, cкидки и курсы валют'!$J$23*F275</f>
        <v>251.16</v>
      </c>
      <c r="H275" s="128">
        <f t="shared" si="39"/>
        <v>6279</v>
      </c>
      <c r="I275" s="15"/>
      <c r="J275" s="574"/>
      <c r="L275" s="575"/>
    </row>
    <row r="276" spans="1:12" ht="14.1" customHeight="1">
      <c r="A276" s="15" t="s">
        <v>2116</v>
      </c>
      <c r="B276" s="46" t="s">
        <v>1339</v>
      </c>
      <c r="C276" s="46">
        <v>15.67</v>
      </c>
      <c r="D276" s="46">
        <v>25</v>
      </c>
      <c r="E276" s="574">
        <v>19.55</v>
      </c>
      <c r="F276" s="603">
        <f t="shared" si="38"/>
        <v>19.55</v>
      </c>
      <c r="G276" s="862">
        <f>'Заказ, cкидки и курсы валют'!$J$23*F276</f>
        <v>234.60000000000002</v>
      </c>
      <c r="H276" s="128">
        <f t="shared" si="39"/>
        <v>5865</v>
      </c>
      <c r="I276" s="15"/>
      <c r="J276" s="574"/>
      <c r="L276" s="575"/>
    </row>
    <row r="277" spans="1:12" ht="14.1" customHeight="1">
      <c r="A277" s="15" t="s">
        <v>2117</v>
      </c>
      <c r="B277" s="46" t="s">
        <v>3236</v>
      </c>
      <c r="C277" s="46">
        <v>25.33</v>
      </c>
      <c r="D277" s="46">
        <v>25</v>
      </c>
      <c r="E277" s="574">
        <v>20.81</v>
      </c>
      <c r="F277" s="603">
        <f t="shared" si="38"/>
        <v>20.81</v>
      </c>
      <c r="G277" s="862">
        <f>'Заказ, cкидки и курсы валют'!$J$23*F277</f>
        <v>249.71999999999997</v>
      </c>
      <c r="H277" s="128">
        <f t="shared" si="39"/>
        <v>6243</v>
      </c>
      <c r="I277" s="15"/>
      <c r="J277" s="574"/>
      <c r="L277" s="575"/>
    </row>
    <row r="278" spans="1:12" ht="14.1" customHeight="1">
      <c r="A278" s="15" t="s">
        <v>2118</v>
      </c>
      <c r="B278" s="46" t="s">
        <v>1340</v>
      </c>
      <c r="C278" s="46">
        <v>37.61</v>
      </c>
      <c r="D278" s="46">
        <v>25</v>
      </c>
      <c r="E278" s="574">
        <v>20.93</v>
      </c>
      <c r="F278" s="603">
        <f t="shared" si="38"/>
        <v>20.93</v>
      </c>
      <c r="G278" s="862">
        <f>'Заказ, cкидки и курсы валют'!$J$23*F278</f>
        <v>251.16</v>
      </c>
      <c r="H278" s="128">
        <f t="shared" si="39"/>
        <v>6279</v>
      </c>
      <c r="I278" s="15"/>
      <c r="J278" s="574"/>
      <c r="L278" s="575"/>
    </row>
    <row r="279" spans="1:12" ht="14.1" customHeight="1">
      <c r="A279" s="15" t="s">
        <v>2119</v>
      </c>
      <c r="B279" s="46" t="s">
        <v>3237</v>
      </c>
      <c r="C279" s="46">
        <v>53.27</v>
      </c>
      <c r="D279" s="46">
        <v>25</v>
      </c>
      <c r="E279" s="574">
        <v>21.37</v>
      </c>
      <c r="F279" s="603">
        <f t="shared" si="38"/>
        <v>21.37</v>
      </c>
      <c r="G279" s="862">
        <f>'Заказ, cкидки и курсы валют'!$J$23*F279</f>
        <v>256.44</v>
      </c>
      <c r="H279" s="128">
        <f t="shared" si="39"/>
        <v>6411</v>
      </c>
      <c r="I279" s="15"/>
      <c r="J279" s="574"/>
      <c r="L279" s="575"/>
    </row>
    <row r="280" spans="1:12" ht="14.1" customHeight="1">
      <c r="A280" s="15" t="s">
        <v>2120</v>
      </c>
      <c r="B280" s="46" t="s">
        <v>1341</v>
      </c>
      <c r="C280" s="46">
        <v>71.44</v>
      </c>
      <c r="D280" s="46">
        <v>25</v>
      </c>
      <c r="E280" s="574">
        <v>22.6</v>
      </c>
      <c r="F280" s="603">
        <f t="shared" si="38"/>
        <v>22.6</v>
      </c>
      <c r="G280" s="862">
        <f>'Заказ, cкидки и курсы валют'!$J$23*F280</f>
        <v>271.20000000000005</v>
      </c>
      <c r="H280" s="128">
        <f t="shared" si="39"/>
        <v>6780</v>
      </c>
      <c r="I280" s="15"/>
      <c r="J280" s="574"/>
      <c r="L280" s="575"/>
    </row>
    <row r="281" spans="1:12" ht="14.1" customHeight="1">
      <c r="A281" s="15" t="s">
        <v>10683</v>
      </c>
      <c r="B281" s="44" t="s">
        <v>10682</v>
      </c>
      <c r="C281" s="46"/>
      <c r="D281" s="46">
        <v>25</v>
      </c>
      <c r="E281" s="574">
        <v>23.46</v>
      </c>
      <c r="F281" s="603">
        <f t="shared" ref="F281" si="40">ROUND(E281*(1-$F$11),2)</f>
        <v>23.46</v>
      </c>
      <c r="G281" s="862">
        <f>'Заказ, cкидки и курсы валют'!$J$23*F281</f>
        <v>281.52</v>
      </c>
      <c r="H281" s="128">
        <f t="shared" ref="H281" si="41">ROUND((D281)*G281,2)</f>
        <v>7038</v>
      </c>
      <c r="I281" s="15"/>
      <c r="J281" s="574"/>
      <c r="L281" s="575"/>
    </row>
    <row r="282" spans="1:12" ht="14.1" customHeight="1">
      <c r="A282" s="15" t="s">
        <v>2121</v>
      </c>
      <c r="B282" s="46" t="s">
        <v>3238</v>
      </c>
      <c r="C282" s="46">
        <v>122.87</v>
      </c>
      <c r="D282" s="46">
        <v>25</v>
      </c>
      <c r="E282" s="574">
        <v>24.16</v>
      </c>
      <c r="F282" s="603">
        <f>ROUND(E282*(1-$F$11),2)</f>
        <v>24.16</v>
      </c>
      <c r="G282" s="862">
        <f>'Заказ, cкидки и курсы валют'!$J$23*F282</f>
        <v>289.92</v>
      </c>
      <c r="H282" s="128">
        <f>ROUND((D282)*G282,2)</f>
        <v>7248</v>
      </c>
      <c r="I282" s="15"/>
      <c r="J282" s="574"/>
      <c r="L282" s="575"/>
    </row>
    <row r="283" spans="1:12" ht="14.1" customHeight="1">
      <c r="A283" s="15" t="s">
        <v>10678</v>
      </c>
      <c r="B283" s="44" t="s">
        <v>10679</v>
      </c>
      <c r="C283" s="46"/>
      <c r="D283" s="46">
        <v>25</v>
      </c>
      <c r="E283" s="574">
        <v>24.57</v>
      </c>
      <c r="F283" s="603">
        <f>ROUND(E283*(1-$F$11),2)</f>
        <v>24.57</v>
      </c>
      <c r="G283" s="862">
        <f>'Заказ, cкидки и курсы валют'!$J$23*F283</f>
        <v>294.84000000000003</v>
      </c>
      <c r="H283" s="128">
        <f>ROUND((D283)*G283,2)</f>
        <v>7371</v>
      </c>
      <c r="I283" s="15"/>
      <c r="J283" s="574"/>
      <c r="L283" s="575"/>
    </row>
    <row r="284" spans="1:12" ht="14.1" customHeight="1">
      <c r="A284" s="15" t="s">
        <v>2122</v>
      </c>
      <c r="B284" s="46" t="s">
        <v>960</v>
      </c>
      <c r="C284" s="46">
        <v>242.54</v>
      </c>
      <c r="D284" s="46">
        <v>25</v>
      </c>
      <c r="E284" s="574">
        <v>23.3</v>
      </c>
      <c r="F284" s="603">
        <f t="shared" ref="F284" si="42">ROUND(E284*(1-$F$11),2)</f>
        <v>23.3</v>
      </c>
      <c r="G284" s="862">
        <f>'Заказ, cкидки и курсы валют'!$J$23*F284</f>
        <v>279.60000000000002</v>
      </c>
      <c r="H284" s="128">
        <f t="shared" ref="H284" si="43">ROUND((D284)*G284,2)</f>
        <v>6990</v>
      </c>
      <c r="I284" s="15"/>
      <c r="J284" s="574"/>
      <c r="L284" s="575"/>
    </row>
    <row r="285" spans="1:12" ht="14.1" customHeight="1">
      <c r="A285" s="15" t="s">
        <v>2123</v>
      </c>
      <c r="B285" s="46" t="s">
        <v>2623</v>
      </c>
      <c r="C285" s="1653">
        <v>450</v>
      </c>
      <c r="D285" s="46">
        <v>25</v>
      </c>
      <c r="E285" s="574">
        <v>24.29</v>
      </c>
      <c r="F285" s="603">
        <f>ROUND(E285*(1-$F$11),2)</f>
        <v>24.29</v>
      </c>
      <c r="G285" s="862">
        <f>'Заказ, cкидки и курсы валют'!$J$23*F285</f>
        <v>291.48</v>
      </c>
      <c r="H285" s="128">
        <f>ROUND((D285)*G285,2)</f>
        <v>7287</v>
      </c>
      <c r="I285" s="16"/>
      <c r="L285" s="575"/>
    </row>
    <row r="286" spans="1:12" ht="14.1" customHeight="1">
      <c r="A286" s="15" t="s">
        <v>10680</v>
      </c>
      <c r="B286" s="44" t="s">
        <v>10681</v>
      </c>
      <c r="C286" s="1653"/>
      <c r="D286" s="46">
        <v>25</v>
      </c>
      <c r="E286" s="574">
        <v>26.04</v>
      </c>
      <c r="F286" s="603">
        <f>ROUND(E286*(1-$F$11),2)</f>
        <v>26.04</v>
      </c>
      <c r="G286" s="862">
        <f>'Заказ, cкидки и курсы валют'!$J$23*F286</f>
        <v>312.48</v>
      </c>
      <c r="H286" s="128">
        <f>ROUND((D286)*G286,2)</f>
        <v>7812</v>
      </c>
      <c r="I286" s="15"/>
      <c r="L286" s="575"/>
    </row>
    <row r="287" spans="1:12" ht="24" customHeight="1" thickBot="1">
      <c r="L287" s="575"/>
    </row>
    <row r="288" spans="1:12" ht="13.5" customHeight="1">
      <c r="A288" s="247"/>
      <c r="B288" s="163"/>
      <c r="C288" s="91"/>
      <c r="D288" s="91" t="s">
        <v>2464</v>
      </c>
      <c r="E288" s="881"/>
      <c r="F288" s="555"/>
      <c r="G288" s="647"/>
      <c r="H288" s="93"/>
      <c r="I288" s="95"/>
      <c r="L288" s="575"/>
    </row>
    <row r="289" spans="1:12" ht="13.5" customHeight="1">
      <c r="A289" s="248"/>
      <c r="B289" s="17"/>
      <c r="C289" s="108"/>
      <c r="D289" s="108"/>
      <c r="E289" s="570" t="s">
        <v>2465</v>
      </c>
      <c r="F289" s="556"/>
      <c r="G289" s="111"/>
      <c r="H289" s="111"/>
      <c r="I289" s="167"/>
      <c r="L289" s="575"/>
    </row>
    <row r="290" spans="1:12" ht="39.75" customHeight="1">
      <c r="A290" s="248"/>
      <c r="B290" s="17"/>
      <c r="C290" s="97"/>
      <c r="D290" s="97"/>
      <c r="E290" s="896"/>
      <c r="F290" s="596"/>
      <c r="G290" s="874"/>
      <c r="H290" s="17"/>
      <c r="I290" s="167"/>
      <c r="L290" s="575"/>
    </row>
    <row r="291" spans="1:12" ht="13.5" customHeight="1">
      <c r="A291" s="248"/>
      <c r="B291" s="17"/>
      <c r="C291" s="97"/>
      <c r="D291" s="97"/>
      <c r="E291" s="896"/>
      <c r="F291" s="596"/>
      <c r="G291" s="874"/>
      <c r="H291" s="17"/>
      <c r="I291" s="167"/>
      <c r="L291" s="575"/>
    </row>
    <row r="292" spans="1:12" ht="13.5" customHeight="1">
      <c r="A292" s="248"/>
      <c r="B292" s="17"/>
      <c r="C292" s="97"/>
      <c r="D292" s="97"/>
      <c r="E292" s="896"/>
      <c r="F292" s="596"/>
      <c r="G292" s="874"/>
      <c r="H292" s="17"/>
      <c r="I292" s="167"/>
      <c r="L292" s="575"/>
    </row>
    <row r="293" spans="1:12" ht="13.5" customHeight="1" thickBot="1">
      <c r="A293" s="117" t="s">
        <v>8963</v>
      </c>
      <c r="B293" s="118"/>
      <c r="C293" s="100"/>
      <c r="D293" s="171"/>
      <c r="E293" s="900"/>
      <c r="F293" s="598"/>
      <c r="G293" s="875"/>
      <c r="H293" s="171"/>
      <c r="I293" s="172"/>
      <c r="L293" s="575"/>
    </row>
    <row r="294" spans="1:12" ht="33" customHeight="1">
      <c r="A294" s="195" t="s">
        <v>1028</v>
      </c>
      <c r="B294" s="196" t="s">
        <v>1029</v>
      </c>
      <c r="C294" s="197" t="s">
        <v>678</v>
      </c>
      <c r="D294" s="197" t="s">
        <v>3130</v>
      </c>
      <c r="E294" s="559" t="s">
        <v>11192</v>
      </c>
      <c r="F294" s="600" t="s">
        <v>2779</v>
      </c>
      <c r="G294" s="864" t="s">
        <v>3947</v>
      </c>
      <c r="H294" s="338" t="s">
        <v>497</v>
      </c>
      <c r="I294" s="199" t="s">
        <v>4239</v>
      </c>
      <c r="J294" s="2668" t="s">
        <v>12335</v>
      </c>
      <c r="L294" s="575"/>
    </row>
    <row r="295" spans="1:12" ht="19.5" customHeight="1">
      <c r="A295" s="195"/>
      <c r="B295" s="389"/>
      <c r="C295" s="197" t="s">
        <v>3629</v>
      </c>
      <c r="D295" s="390" t="s">
        <v>3948</v>
      </c>
      <c r="E295" s="898" t="s">
        <v>5228</v>
      </c>
      <c r="F295" s="607">
        <f>'Заказ, cкидки и курсы валют'!$I$12</f>
        <v>0</v>
      </c>
      <c r="G295" s="948"/>
      <c r="H295" s="455"/>
      <c r="I295" s="325"/>
      <c r="J295" s="2669"/>
      <c r="L295" s="575"/>
    </row>
    <row r="296" spans="1:12" ht="14.1" customHeight="1">
      <c r="A296" s="15" t="s">
        <v>10876</v>
      </c>
      <c r="B296" s="46" t="s">
        <v>2479</v>
      </c>
      <c r="C296" s="46">
        <v>0.65</v>
      </c>
      <c r="D296" s="48">
        <v>3</v>
      </c>
      <c r="E296" s="2110">
        <f t="shared" ref="E296:E306" si="44">E270*1.2</f>
        <v>44.172000000000004</v>
      </c>
      <c r="F296" s="603">
        <f>ROUND(E296*(1-$F$11),2)</f>
        <v>44.17</v>
      </c>
      <c r="G296" s="862">
        <f>'Заказ, cкидки и курсы валют'!$J$23*F296</f>
        <v>530.04</v>
      </c>
      <c r="H296" s="128">
        <f>ROUND((D296)*G296,2)</f>
        <v>1590.12</v>
      </c>
      <c r="I296" s="15"/>
      <c r="J296" s="128">
        <f>ROUND(IF(H296&lt;'Заказ, cкидки и курсы валют'!$B$39,H296*0.54*100/(100-'Заказ, cкидки и курсы валют'!$C$39),IF(H296&lt;'Заказ, cкидки и курсы валют'!$B$40,H296*0.54*100/(100-'Заказ, cкидки и курсы валют'!$C$40),IF(H296&lt;'Заказ, cкидки и курсы валют'!$B$41,H296*0.54*100/(100-'Заказ, cкидки и курсы валют'!$C$41),IF(H296&lt;'Заказ, cкидки и курсы валют'!$B$42,H296*0.54*100/(100-'Заказ, cкидки и курсы валют'!$C$42),IF(H296&lt;'Заказ, cкидки и курсы валют'!$B$43,H296*0.54*100/(100-'Заказ, cкидки и курсы валют'!$C$43),H296))))),2)</f>
        <v>1590.12</v>
      </c>
      <c r="L296" s="575"/>
    </row>
    <row r="297" spans="1:12" ht="14.1" customHeight="1">
      <c r="A297" s="15" t="s">
        <v>2124</v>
      </c>
      <c r="B297" s="46" t="s">
        <v>1348</v>
      </c>
      <c r="C297" s="46">
        <v>0.8</v>
      </c>
      <c r="D297" s="48">
        <v>3</v>
      </c>
      <c r="E297" s="2110">
        <f t="shared" si="44"/>
        <v>31.595999999999997</v>
      </c>
      <c r="F297" s="603">
        <f>ROUND(E297*(1-$F$11),2)</f>
        <v>31.6</v>
      </c>
      <c r="G297" s="862">
        <f>'Заказ, cкидки и курсы валют'!$J$23*F297</f>
        <v>379.20000000000005</v>
      </c>
      <c r="H297" s="128">
        <f>ROUND((D297)*G297,2)</f>
        <v>1137.5999999999999</v>
      </c>
      <c r="I297" s="15"/>
      <c r="J297" s="128">
        <f>ROUND(IF(H297&lt;'Заказ, cкидки и курсы валют'!$B$39,H297*0.54*100/(100-'Заказ, cкидки и курсы валют'!$C$39),IF(H297&lt;'Заказ, cкидки и курсы валют'!$B$40,H297*0.54*100/(100-'Заказ, cкидки и курсы валют'!$C$40),IF(H297&lt;'Заказ, cкидки и курсы валют'!$B$41,H297*0.54*100/(100-'Заказ, cкидки и курсы валют'!$C$41),IF(H297&lt;'Заказ, cкидки и курсы валют'!$B$42,H297*0.54*100/(100-'Заказ, cкидки и курсы валют'!$C$42),IF(H297&lt;'Заказ, cкидки и курсы валют'!$B$43,H297*0.54*100/(100-'Заказ, cкидки и курсы валют'!$C$43),H297))))),2)</f>
        <v>1137.5999999999999</v>
      </c>
      <c r="L297" s="575"/>
    </row>
    <row r="298" spans="1:12" ht="14.1" customHeight="1">
      <c r="A298" s="15" t="s">
        <v>2125</v>
      </c>
      <c r="B298" s="46" t="s">
        <v>1349</v>
      </c>
      <c r="C298" s="46">
        <v>1.44</v>
      </c>
      <c r="D298" s="48">
        <v>3</v>
      </c>
      <c r="E298" s="2110">
        <f t="shared" si="44"/>
        <v>29.736000000000001</v>
      </c>
      <c r="F298" s="603">
        <f t="shared" ref="F298:F310" si="45">ROUND(E298*(1-$F$11),2)</f>
        <v>29.74</v>
      </c>
      <c r="G298" s="862">
        <f>'Заказ, cкидки и курсы валют'!$J$23*F298</f>
        <v>356.88</v>
      </c>
      <c r="H298" s="128">
        <f t="shared" ref="H298:H310" si="46">ROUND((D298)*G298,2)</f>
        <v>1070.6400000000001</v>
      </c>
      <c r="I298" s="15"/>
      <c r="J298" s="128">
        <f>ROUND(IF(H298&lt;'Заказ, cкидки и курсы валют'!$B$39,H298*0.54*100/(100-'Заказ, cкидки и курсы валют'!$C$39),IF(H298&lt;'Заказ, cкидки и курсы валют'!$B$40,H298*0.54*100/(100-'Заказ, cкидки и курсы валют'!$C$40),IF(H298&lt;'Заказ, cкидки и курсы валют'!$B$41,H298*0.54*100/(100-'Заказ, cкидки и курсы валют'!$C$41),IF(H298&lt;'Заказ, cкидки и курсы валют'!$B$42,H298*0.54*100/(100-'Заказ, cкидки и курсы валют'!$C$42),IF(H298&lt;'Заказ, cкидки и курсы валют'!$B$43,H298*0.54*100/(100-'Заказ, cкидки и курсы валют'!$C$43),H298))))),2)</f>
        <v>1070.6400000000001</v>
      </c>
      <c r="L298" s="575"/>
    </row>
    <row r="299" spans="1:12" ht="14.1" customHeight="1">
      <c r="A299" s="15" t="s">
        <v>2126</v>
      </c>
      <c r="B299" s="46" t="s">
        <v>1336</v>
      </c>
      <c r="C299" s="46">
        <v>2.57</v>
      </c>
      <c r="D299" s="48">
        <v>3</v>
      </c>
      <c r="E299" s="2110">
        <f t="shared" si="44"/>
        <v>26.891999999999999</v>
      </c>
      <c r="F299" s="603">
        <f t="shared" si="45"/>
        <v>26.89</v>
      </c>
      <c r="G299" s="862">
        <f>'Заказ, cкидки и курсы валют'!$J$23*F299</f>
        <v>322.68</v>
      </c>
      <c r="H299" s="128">
        <f t="shared" si="46"/>
        <v>968.04</v>
      </c>
      <c r="I299" s="15"/>
      <c r="J299" s="128">
        <f>ROUND(IF(H299&lt;'Заказ, cкидки и курсы валют'!$B$39,H299*0.54*100/(100-'Заказ, cкидки и курсы валют'!$C$39),IF(H299&lt;'Заказ, cкидки и курсы валют'!$B$40,H299*0.54*100/(100-'Заказ, cкидки и курсы валют'!$C$40),IF(H299&lt;'Заказ, cкидки и курсы валют'!$B$41,H299*0.54*100/(100-'Заказ, cкидки и курсы валют'!$C$41),IF(H299&lt;'Заказ, cкидки и курсы валют'!$B$42,H299*0.54*100/(100-'Заказ, cкидки и курсы валют'!$C$42),IF(H299&lt;'Заказ, cкидки и курсы валют'!$B$43,H299*0.54*100/(100-'Заказ, cкидки и курсы валют'!$C$43),H299))))),2)</f>
        <v>968.04</v>
      </c>
      <c r="L299" s="575"/>
    </row>
    <row r="300" spans="1:12" ht="14.1" customHeight="1">
      <c r="A300" s="15" t="s">
        <v>2127</v>
      </c>
      <c r="B300" s="46" t="s">
        <v>1337</v>
      </c>
      <c r="C300" s="46">
        <v>5.55</v>
      </c>
      <c r="D300" s="48">
        <v>3</v>
      </c>
      <c r="E300" s="2110">
        <f t="shared" si="44"/>
        <v>25.823999999999998</v>
      </c>
      <c r="F300" s="603">
        <f t="shared" si="45"/>
        <v>25.82</v>
      </c>
      <c r="G300" s="862">
        <f>'Заказ, cкидки и курсы валют'!$J$23*F300</f>
        <v>309.84000000000003</v>
      </c>
      <c r="H300" s="128">
        <f t="shared" si="46"/>
        <v>929.52</v>
      </c>
      <c r="I300" s="15"/>
      <c r="J300" s="128">
        <f>ROUND(IF(H300&lt;'Заказ, cкидки и курсы валют'!$B$39,H300*0.54*100/(100-'Заказ, cкидки и курсы валют'!$C$39),IF(H300&lt;'Заказ, cкидки и курсы валют'!$B$40,H300*0.54*100/(100-'Заказ, cкидки и курсы валют'!$C$40),IF(H300&lt;'Заказ, cкидки и курсы валют'!$B$41,H300*0.54*100/(100-'Заказ, cкидки и курсы валют'!$C$41),IF(H300&lt;'Заказ, cкидки и курсы валют'!$B$42,H300*0.54*100/(100-'Заказ, cкидки и курсы валют'!$C$42),IF(H300&lt;'Заказ, cкидки и курсы валют'!$B$43,H300*0.54*100/(100-'Заказ, cкидки и курсы валют'!$C$43),H300))))),2)</f>
        <v>929.52</v>
      </c>
      <c r="L300" s="575"/>
    </row>
    <row r="301" spans="1:12" ht="14.1" customHeight="1">
      <c r="A301" s="15" t="s">
        <v>2128</v>
      </c>
      <c r="B301" s="46" t="s">
        <v>1338</v>
      </c>
      <c r="C301" s="46">
        <v>10.220000000000001</v>
      </c>
      <c r="D301" s="48">
        <v>3</v>
      </c>
      <c r="E301" s="2110">
        <f t="shared" si="44"/>
        <v>25.116</v>
      </c>
      <c r="F301" s="603">
        <f t="shared" si="45"/>
        <v>25.12</v>
      </c>
      <c r="G301" s="862">
        <f>'Заказ, cкидки и курсы валют'!$J$23*F301</f>
        <v>301.44</v>
      </c>
      <c r="H301" s="128">
        <f t="shared" si="46"/>
        <v>904.32</v>
      </c>
      <c r="I301" s="15"/>
      <c r="J301" s="128">
        <f>ROUND(IF(H301&lt;'Заказ, cкидки и курсы валют'!$B$39,H301*0.54*100/(100-'Заказ, cкидки и курсы валют'!$C$39),IF(H301&lt;'Заказ, cкидки и курсы валют'!$B$40,H301*0.54*100/(100-'Заказ, cкидки и курсы валют'!$C$40),IF(H301&lt;'Заказ, cкидки и курсы валют'!$B$41,H301*0.54*100/(100-'Заказ, cкидки и курсы валют'!$C$41),IF(H301&lt;'Заказ, cкидки и курсы валют'!$B$42,H301*0.54*100/(100-'Заказ, cкидки и курсы валют'!$C$42),IF(H301&lt;'Заказ, cкидки и курсы валют'!$B$43,H301*0.54*100/(100-'Заказ, cкидки и курсы валют'!$C$43),H301))))),2)</f>
        <v>976.67</v>
      </c>
      <c r="L301" s="575"/>
    </row>
    <row r="302" spans="1:12" ht="14.1" customHeight="1">
      <c r="A302" s="15" t="s">
        <v>2129</v>
      </c>
      <c r="B302" s="46" t="s">
        <v>1339</v>
      </c>
      <c r="C302" s="46">
        <v>15.67</v>
      </c>
      <c r="D302" s="48">
        <v>3</v>
      </c>
      <c r="E302" s="2110">
        <f t="shared" si="44"/>
        <v>23.46</v>
      </c>
      <c r="F302" s="603">
        <f t="shared" si="45"/>
        <v>23.46</v>
      </c>
      <c r="G302" s="862">
        <f>'Заказ, cкидки и курсы валют'!$J$23*F302</f>
        <v>281.52</v>
      </c>
      <c r="H302" s="128">
        <f t="shared" si="46"/>
        <v>844.56</v>
      </c>
      <c r="I302" s="15"/>
      <c r="J302" s="128">
        <f>ROUND(IF(H302&lt;'Заказ, cкидки и курсы валют'!$B$39,H302*0.54*100/(100-'Заказ, cкидки и курсы валют'!$C$39),IF(H302&lt;'Заказ, cкидки и курсы валют'!$B$40,H302*0.54*100/(100-'Заказ, cкидки и курсы валют'!$C$40),IF(H302&lt;'Заказ, cкидки и курсы валют'!$B$41,H302*0.54*100/(100-'Заказ, cкидки и курсы валют'!$C$41),IF(H302&lt;'Заказ, cкидки и курсы валют'!$B$42,H302*0.54*100/(100-'Заказ, cкидки и курсы валют'!$C$42),IF(H302&lt;'Заказ, cкидки и курсы валют'!$B$43,H302*0.54*100/(100-'Заказ, cкидки и курсы валют'!$C$43),H302))))),2)</f>
        <v>912.12</v>
      </c>
      <c r="L302" s="575"/>
    </row>
    <row r="303" spans="1:12" ht="14.1" customHeight="1">
      <c r="A303" s="15" t="s">
        <v>2130</v>
      </c>
      <c r="B303" s="46" t="s">
        <v>3236</v>
      </c>
      <c r="C303" s="46">
        <v>25.33</v>
      </c>
      <c r="D303" s="48">
        <v>3</v>
      </c>
      <c r="E303" s="2110">
        <f t="shared" si="44"/>
        <v>24.971999999999998</v>
      </c>
      <c r="F303" s="603">
        <f t="shared" si="45"/>
        <v>24.97</v>
      </c>
      <c r="G303" s="862">
        <f>'Заказ, cкидки и курсы валют'!$J$23*F303</f>
        <v>299.64</v>
      </c>
      <c r="H303" s="128">
        <f t="shared" si="46"/>
        <v>898.92</v>
      </c>
      <c r="I303" s="15"/>
      <c r="J303" s="128">
        <f>ROUND(IF(H303&lt;'Заказ, cкидки и курсы валют'!$B$39,H303*0.54*100/(100-'Заказ, cкидки и курсы валют'!$C$39),IF(H303&lt;'Заказ, cкидки и курсы валют'!$B$40,H303*0.54*100/(100-'Заказ, cкидки и курсы валют'!$C$40),IF(H303&lt;'Заказ, cкидки и курсы валют'!$B$41,H303*0.54*100/(100-'Заказ, cкидки и курсы валют'!$C$41),IF(H303&lt;'Заказ, cкидки и курсы валют'!$B$42,H303*0.54*100/(100-'Заказ, cкидки и курсы валют'!$C$42),IF(H303&lt;'Заказ, cкидки и курсы валют'!$B$43,H303*0.54*100/(100-'Заказ, cкидки и курсы валют'!$C$43),H303))))),2)</f>
        <v>970.83</v>
      </c>
      <c r="L303" s="575"/>
    </row>
    <row r="304" spans="1:12" ht="14.1" customHeight="1">
      <c r="A304" s="15" t="s">
        <v>2131</v>
      </c>
      <c r="B304" s="46" t="s">
        <v>1340</v>
      </c>
      <c r="C304" s="46">
        <v>37.61</v>
      </c>
      <c r="D304" s="48">
        <v>3</v>
      </c>
      <c r="E304" s="2110">
        <f t="shared" si="44"/>
        <v>25.116</v>
      </c>
      <c r="F304" s="603">
        <f t="shared" si="45"/>
        <v>25.12</v>
      </c>
      <c r="G304" s="862">
        <f>'Заказ, cкидки и курсы валют'!$J$23*F304</f>
        <v>301.44</v>
      </c>
      <c r="H304" s="128">
        <f t="shared" si="46"/>
        <v>904.32</v>
      </c>
      <c r="I304" s="15"/>
      <c r="J304" s="128">
        <f>ROUND(IF(H304&lt;'Заказ, cкидки и курсы валют'!$B$39,H304*0.54*100/(100-'Заказ, cкидки и курсы валют'!$C$39),IF(H304&lt;'Заказ, cкидки и курсы валют'!$B$40,H304*0.54*100/(100-'Заказ, cкидки и курсы валют'!$C$40),IF(H304&lt;'Заказ, cкидки и курсы валют'!$B$41,H304*0.54*100/(100-'Заказ, cкидки и курсы валют'!$C$41),IF(H304&lt;'Заказ, cкидки и курсы валют'!$B$42,H304*0.54*100/(100-'Заказ, cкидки и курсы валют'!$C$42),IF(H304&lt;'Заказ, cкидки и курсы валют'!$B$43,H304*0.54*100/(100-'Заказ, cкидки и курсы валют'!$C$43),H304))))),2)</f>
        <v>976.67</v>
      </c>
      <c r="L304" s="575"/>
    </row>
    <row r="305" spans="1:12" ht="14.1" customHeight="1">
      <c r="A305" s="15" t="s">
        <v>2132</v>
      </c>
      <c r="B305" s="46" t="s">
        <v>3237</v>
      </c>
      <c r="C305" s="46">
        <v>53.27</v>
      </c>
      <c r="D305" s="48">
        <v>2.5</v>
      </c>
      <c r="E305" s="2110">
        <f t="shared" si="44"/>
        <v>25.644000000000002</v>
      </c>
      <c r="F305" s="603">
        <f t="shared" si="45"/>
        <v>25.64</v>
      </c>
      <c r="G305" s="862">
        <f>'Заказ, cкидки и курсы валют'!$J$23*F305</f>
        <v>307.68</v>
      </c>
      <c r="H305" s="128">
        <f t="shared" si="46"/>
        <v>769.2</v>
      </c>
      <c r="I305" s="15"/>
      <c r="J305" s="128">
        <f>ROUND(IF(H305&lt;'Заказ, cкидки и курсы валют'!$B$39,H305*0.54*100/(100-'Заказ, cкидки и курсы валют'!$C$39),IF(H305&lt;'Заказ, cкидки и курсы валют'!$B$40,H305*0.54*100/(100-'Заказ, cкидки и курсы валют'!$C$40),IF(H305&lt;'Заказ, cкидки и курсы валют'!$B$41,H305*0.54*100/(100-'Заказ, cкидки и курсы валют'!$C$41),IF(H305&lt;'Заказ, cкидки и курсы валют'!$B$42,H305*0.54*100/(100-'Заказ, cкидки и курсы валют'!$C$42),IF(H305&lt;'Заказ, cкидки и курсы валют'!$B$43,H305*0.54*100/(100-'Заказ, cкидки и курсы валют'!$C$43),H305))))),2)</f>
        <v>830.74</v>
      </c>
      <c r="L305" s="575"/>
    </row>
    <row r="306" spans="1:12" ht="14.1" customHeight="1">
      <c r="A306" s="15" t="s">
        <v>2133</v>
      </c>
      <c r="B306" s="46" t="s">
        <v>1341</v>
      </c>
      <c r="C306" s="46">
        <v>71.44</v>
      </c>
      <c r="D306" s="48">
        <v>2.5</v>
      </c>
      <c r="E306" s="2110">
        <f t="shared" si="44"/>
        <v>27.12</v>
      </c>
      <c r="F306" s="603">
        <f t="shared" si="45"/>
        <v>27.12</v>
      </c>
      <c r="G306" s="862">
        <f>'Заказ, cкидки и курсы валют'!$J$23*F306</f>
        <v>325.44</v>
      </c>
      <c r="H306" s="128">
        <f t="shared" si="46"/>
        <v>813.6</v>
      </c>
      <c r="I306" s="15"/>
      <c r="J306" s="128">
        <f>ROUND(IF(H306&lt;'Заказ, cкидки и курсы валют'!$B$39,H306*0.54*100/(100-'Заказ, cкидки и курсы валют'!$C$39),IF(H306&lt;'Заказ, cкидки и курсы валют'!$B$40,H306*0.54*100/(100-'Заказ, cкидки и курсы валют'!$C$40),IF(H306&lt;'Заказ, cкидки и курсы валют'!$B$41,H306*0.54*100/(100-'Заказ, cкидки и курсы валют'!$C$41),IF(H306&lt;'Заказ, cкидки и курсы валют'!$B$42,H306*0.54*100/(100-'Заказ, cкидки и курсы валют'!$C$42),IF(H306&lt;'Заказ, cкидки и курсы валют'!$B$43,H306*0.54*100/(100-'Заказ, cкидки и курсы валют'!$C$43),H306))))),2)</f>
        <v>878.69</v>
      </c>
      <c r="L306" s="575"/>
    </row>
    <row r="307" spans="1:12" ht="14.1" customHeight="1">
      <c r="A307" s="15" t="s">
        <v>11185</v>
      </c>
      <c r="B307" s="44" t="s">
        <v>10682</v>
      </c>
      <c r="C307" s="46">
        <v>83.33</v>
      </c>
      <c r="D307" s="48">
        <v>2.5</v>
      </c>
      <c r="E307" s="2110">
        <f>E281*1.2</f>
        <v>28.152000000000001</v>
      </c>
      <c r="F307" s="603">
        <f t="shared" si="45"/>
        <v>28.15</v>
      </c>
      <c r="G307" s="862">
        <f>'Заказ, cкидки и курсы валют'!$J$23*F307</f>
        <v>337.79999999999995</v>
      </c>
      <c r="H307" s="128">
        <f t="shared" si="46"/>
        <v>844.5</v>
      </c>
      <c r="I307" s="15"/>
      <c r="J307" s="128">
        <f>ROUND(IF(H307&lt;'Заказ, cкидки и курсы валют'!$B$39,H307*0.54*100/(100-'Заказ, cкидки и курсы валют'!$C$39),IF(H307&lt;'Заказ, cкидки и курсы валют'!$B$40,H307*0.54*100/(100-'Заказ, cкидки и курсы валют'!$C$40),IF(H307&lt;'Заказ, cкидки и курсы валют'!$B$41,H307*0.54*100/(100-'Заказ, cкидки и курсы валют'!$C$41),IF(H307&lt;'Заказ, cкидки и курсы валют'!$B$42,H307*0.54*100/(100-'Заказ, cкидки и курсы валют'!$C$42),IF(H307&lt;'Заказ, cкидки и курсы валют'!$B$43,H307*0.54*100/(100-'Заказ, cкидки и курсы валют'!$C$43),H307))))),2)</f>
        <v>912.06</v>
      </c>
      <c r="L307" s="575"/>
    </row>
    <row r="308" spans="1:12" ht="14.1" customHeight="1">
      <c r="A308" s="15" t="s">
        <v>2134</v>
      </c>
      <c r="B308" s="46" t="s">
        <v>3238</v>
      </c>
      <c r="C308" s="46">
        <v>122.87</v>
      </c>
      <c r="D308" s="48">
        <v>2.5</v>
      </c>
      <c r="E308" s="2110">
        <f>E282*1.2</f>
        <v>28.991999999999997</v>
      </c>
      <c r="F308" s="603">
        <f t="shared" si="45"/>
        <v>28.99</v>
      </c>
      <c r="G308" s="862">
        <f>'Заказ, cкидки и курсы валют'!$J$23*F308</f>
        <v>347.88</v>
      </c>
      <c r="H308" s="128">
        <f t="shared" si="46"/>
        <v>869.7</v>
      </c>
      <c r="I308" s="15"/>
      <c r="J308" s="128">
        <f>ROUND(IF(H308&lt;'Заказ, cкидки и курсы валют'!$B$39,H308*0.54*100/(100-'Заказ, cкидки и курсы валют'!$C$39),IF(H308&lt;'Заказ, cкидки и курсы валют'!$B$40,H308*0.54*100/(100-'Заказ, cкидки и курсы валют'!$C$40),IF(H308&lt;'Заказ, cкидки и курсы валют'!$B$41,H308*0.54*100/(100-'Заказ, cкидки и курсы валют'!$C$41),IF(H308&lt;'Заказ, cкидки и курсы валют'!$B$42,H308*0.54*100/(100-'Заказ, cкидки и курсы валют'!$C$42),IF(H308&lt;'Заказ, cкидки и курсы валют'!$B$43,H308*0.54*100/(100-'Заказ, cкидки и курсы валют'!$C$43),H308))))),2)</f>
        <v>939.28</v>
      </c>
      <c r="L308" s="575"/>
    </row>
    <row r="309" spans="1:12" ht="14.1" customHeight="1">
      <c r="A309" s="15" t="s">
        <v>11186</v>
      </c>
      <c r="B309" s="44" t="s">
        <v>10679</v>
      </c>
      <c r="C309" s="46">
        <v>166.67</v>
      </c>
      <c r="D309" s="48">
        <v>2.5</v>
      </c>
      <c r="E309" s="2110">
        <f>E283*1.2</f>
        <v>29.483999999999998</v>
      </c>
      <c r="F309" s="603">
        <f t="shared" si="45"/>
        <v>29.48</v>
      </c>
      <c r="G309" s="862">
        <f>'Заказ, cкидки и курсы валют'!$J$23*F309</f>
        <v>353.76</v>
      </c>
      <c r="H309" s="128">
        <f t="shared" si="46"/>
        <v>884.4</v>
      </c>
      <c r="I309" s="15"/>
      <c r="J309" s="128">
        <f>ROUND(IF(H309&lt;'Заказ, cкидки и курсы валют'!$B$39,H309*0.54*100/(100-'Заказ, cкидки и курсы валют'!$C$39),IF(H309&lt;'Заказ, cкидки и курсы валют'!$B$40,H309*0.54*100/(100-'Заказ, cкидки и курсы валют'!$C$40),IF(H309&lt;'Заказ, cкидки и курсы валют'!$B$41,H309*0.54*100/(100-'Заказ, cкидки и курсы валют'!$C$41),IF(H309&lt;'Заказ, cкидки и курсы валют'!$B$42,H309*0.54*100/(100-'Заказ, cкидки и курсы валют'!$C$42),IF(H309&lt;'Заказ, cкидки и курсы валют'!$B$43,H309*0.54*100/(100-'Заказ, cкидки и курсы валют'!$C$43),H309))))),2)</f>
        <v>955.15</v>
      </c>
      <c r="L309" s="575"/>
    </row>
    <row r="310" spans="1:12" ht="14.1" customHeight="1">
      <c r="A310" s="15" t="s">
        <v>2135</v>
      </c>
      <c r="B310" s="46" t="s">
        <v>960</v>
      </c>
      <c r="C310" s="46">
        <v>242.54</v>
      </c>
      <c r="D310" s="48">
        <v>2.5</v>
      </c>
      <c r="E310" s="2110">
        <f>E284*1.2</f>
        <v>27.96</v>
      </c>
      <c r="F310" s="603">
        <f t="shared" si="45"/>
        <v>27.96</v>
      </c>
      <c r="G310" s="862">
        <f>'Заказ, cкидки и курсы валют'!$J$23*F310</f>
        <v>335.52</v>
      </c>
      <c r="H310" s="128">
        <f t="shared" si="46"/>
        <v>838.8</v>
      </c>
      <c r="I310" s="15"/>
      <c r="J310" s="128">
        <f>ROUND(IF(H310&lt;'Заказ, cкидки и курсы валют'!$B$39,H310*0.54*100/(100-'Заказ, cкидки и курсы валют'!$C$39),IF(H310&lt;'Заказ, cкидки и курсы валют'!$B$40,H310*0.54*100/(100-'Заказ, cкидки и курсы валют'!$C$40),IF(H310&lt;'Заказ, cкидки и курсы валют'!$B$41,H310*0.54*100/(100-'Заказ, cкидки и курсы валют'!$C$41),IF(H310&lt;'Заказ, cкидки и курсы валют'!$B$42,H310*0.54*100/(100-'Заказ, cкидки и курсы валют'!$C$42),IF(H310&lt;'Заказ, cкидки и курсы валют'!$B$43,H310*0.54*100/(100-'Заказ, cкидки и курсы валют'!$C$43),H310))))),2)</f>
        <v>905.9</v>
      </c>
      <c r="L310" s="575"/>
    </row>
    <row r="311" spans="1:12" ht="13.5" customHeight="1">
      <c r="A311" s="14"/>
      <c r="B311" s="50"/>
      <c r="C311" s="50"/>
      <c r="D311" s="267"/>
      <c r="E311" s="579"/>
      <c r="F311" s="1096"/>
      <c r="G311" s="865"/>
      <c r="H311" s="23"/>
      <c r="I311" s="14"/>
      <c r="L311" s="575"/>
    </row>
    <row r="312" spans="1:12" ht="15.75" thickBot="1">
      <c r="A312" s="14"/>
      <c r="B312" s="50"/>
      <c r="C312" s="50"/>
      <c r="D312" s="50"/>
      <c r="E312" s="579"/>
      <c r="F312" s="578"/>
      <c r="G312" s="122"/>
      <c r="H312" s="14"/>
      <c r="I312" s="14"/>
      <c r="J312" s="574"/>
      <c r="L312" s="575"/>
    </row>
    <row r="313" spans="1:12" ht="18">
      <c r="A313" s="247"/>
      <c r="B313" s="163"/>
      <c r="C313" s="91"/>
      <c r="D313" s="91" t="s">
        <v>6667</v>
      </c>
      <c r="E313" s="881"/>
      <c r="F313" s="555"/>
      <c r="G313" s="647"/>
      <c r="H313" s="93"/>
      <c r="I313" s="95"/>
      <c r="L313" s="575"/>
    </row>
    <row r="314" spans="1:12" ht="18">
      <c r="A314" s="248"/>
      <c r="B314" s="17"/>
      <c r="C314" s="108"/>
      <c r="D314" s="108"/>
      <c r="E314" s="570" t="s">
        <v>2465</v>
      </c>
      <c r="F314" s="556"/>
      <c r="G314" s="111"/>
      <c r="H314" s="111"/>
      <c r="I314" s="167"/>
      <c r="L314" s="575"/>
    </row>
    <row r="315" spans="1:12">
      <c r="A315" s="248"/>
      <c r="B315" s="17"/>
      <c r="C315" s="97"/>
      <c r="D315" s="97"/>
      <c r="E315" s="896"/>
      <c r="F315" s="596"/>
      <c r="G315" s="874"/>
      <c r="H315" s="17"/>
      <c r="I315" s="167"/>
      <c r="L315" s="575"/>
    </row>
    <row r="316" spans="1:12">
      <c r="A316" s="248"/>
      <c r="B316" s="17"/>
      <c r="C316" s="97"/>
      <c r="D316" s="97"/>
      <c r="E316" s="896"/>
      <c r="F316" s="596"/>
      <c r="G316" s="874"/>
      <c r="H316" s="17"/>
      <c r="I316" s="167"/>
      <c r="L316" s="575"/>
    </row>
    <row r="317" spans="1:12" ht="14.1" customHeight="1">
      <c r="A317" s="248"/>
      <c r="B317" s="17"/>
      <c r="C317" s="97"/>
      <c r="D317" s="97"/>
      <c r="E317" s="896"/>
      <c r="F317" s="596"/>
      <c r="G317" s="874"/>
      <c r="H317" s="17"/>
      <c r="I317" s="167"/>
      <c r="L317" s="575"/>
    </row>
    <row r="318" spans="1:12" ht="14.1" customHeight="1" thickBot="1">
      <c r="A318" s="117" t="s">
        <v>7679</v>
      </c>
      <c r="B318" s="171"/>
      <c r="C318" s="99"/>
      <c r="D318" s="99"/>
      <c r="E318" s="897"/>
      <c r="F318" s="598"/>
      <c r="G318" s="875"/>
      <c r="H318" s="171"/>
      <c r="I318" s="172"/>
      <c r="L318" s="575"/>
    </row>
    <row r="319" spans="1:12" ht="32.25" customHeight="1">
      <c r="A319" s="195" t="s">
        <v>1028</v>
      </c>
      <c r="B319" s="196" t="s">
        <v>1029</v>
      </c>
      <c r="C319" s="197" t="s">
        <v>678</v>
      </c>
      <c r="D319" s="197" t="s">
        <v>3130</v>
      </c>
      <c r="E319" s="559" t="s">
        <v>11193</v>
      </c>
      <c r="F319" s="600" t="s">
        <v>2779</v>
      </c>
      <c r="G319" s="864" t="s">
        <v>2627</v>
      </c>
      <c r="H319" s="338" t="s">
        <v>497</v>
      </c>
      <c r="I319" s="199" t="s">
        <v>4239</v>
      </c>
      <c r="L319" s="575"/>
    </row>
    <row r="320" spans="1:12" ht="14.1" customHeight="1">
      <c r="A320" s="195"/>
      <c r="B320" s="389"/>
      <c r="C320" s="197" t="s">
        <v>3629</v>
      </c>
      <c r="D320" s="476" t="s">
        <v>6666</v>
      </c>
      <c r="E320" s="898"/>
      <c r="F320" s="607">
        <f>'Заказ, cкидки и курсы валют'!$I$12</f>
        <v>0</v>
      </c>
      <c r="G320" s="948"/>
      <c r="H320" s="455"/>
      <c r="I320" s="325"/>
      <c r="L320" s="575"/>
    </row>
    <row r="321" spans="1:12" ht="14.1" customHeight="1">
      <c r="A321" s="15" t="s">
        <v>6675</v>
      </c>
      <c r="B321" s="46" t="s">
        <v>1348</v>
      </c>
      <c r="C321" s="46">
        <v>0.8</v>
      </c>
      <c r="D321" s="877">
        <v>35000</v>
      </c>
      <c r="E321" s="574">
        <v>19.47</v>
      </c>
      <c r="F321" s="603">
        <f>ROUND(E321*(1-$F$11),2)</f>
        <v>19.47</v>
      </c>
      <c r="G321" s="862">
        <f>'Заказ, cкидки и курсы валют'!$J$23*F321</f>
        <v>233.64</v>
      </c>
      <c r="H321" s="128">
        <f>ROUND((D321/1000)*G321,2)</f>
        <v>8177.4</v>
      </c>
      <c r="I321" s="15"/>
      <c r="L321" s="575"/>
    </row>
    <row r="322" spans="1:12" ht="14.1" customHeight="1">
      <c r="A322" s="15" t="s">
        <v>6676</v>
      </c>
      <c r="B322" s="46" t="s">
        <v>1349</v>
      </c>
      <c r="C322" s="46">
        <v>1.44</v>
      </c>
      <c r="D322" s="877">
        <v>24000</v>
      </c>
      <c r="E322" s="574">
        <v>29.08</v>
      </c>
      <c r="F322" s="603">
        <f t="shared" ref="F322:F333" si="47">ROUND(E322*(1-$F$11),2)</f>
        <v>29.08</v>
      </c>
      <c r="G322" s="862">
        <f>'Заказ, cкидки и курсы валют'!$J$23*F322</f>
        <v>348.96</v>
      </c>
      <c r="H322" s="128">
        <f t="shared" ref="H322:H333" si="48">ROUND((D322/1000)*G322,2)</f>
        <v>8375.0400000000009</v>
      </c>
      <c r="I322" s="15"/>
      <c r="L322" s="575"/>
    </row>
    <row r="323" spans="1:12" ht="14.1" customHeight="1">
      <c r="A323" s="15" t="s">
        <v>6677</v>
      </c>
      <c r="B323" s="46" t="s">
        <v>1336</v>
      </c>
      <c r="C323" s="46">
        <v>2.57</v>
      </c>
      <c r="D323" s="877">
        <v>11900</v>
      </c>
      <c r="E323" s="574">
        <v>54.26</v>
      </c>
      <c r="F323" s="603">
        <f t="shared" si="47"/>
        <v>54.26</v>
      </c>
      <c r="G323" s="862">
        <f>'Заказ, cкидки и курсы валют'!$J$23*F323</f>
        <v>651.12</v>
      </c>
      <c r="H323" s="128">
        <f t="shared" si="48"/>
        <v>7748.33</v>
      </c>
      <c r="I323" s="15"/>
      <c r="L323" s="575"/>
    </row>
    <row r="324" spans="1:12" ht="14.1" customHeight="1">
      <c r="A324" s="15" t="s">
        <v>6678</v>
      </c>
      <c r="B324" s="46" t="s">
        <v>1337</v>
      </c>
      <c r="C324" s="46">
        <v>5.55</v>
      </c>
      <c r="D324" s="877">
        <v>5400</v>
      </c>
      <c r="E324" s="574">
        <v>113.45</v>
      </c>
      <c r="F324" s="603">
        <f t="shared" si="47"/>
        <v>113.45</v>
      </c>
      <c r="G324" s="862">
        <f>'Заказ, cкидки и курсы валют'!$J$23*F324</f>
        <v>1361.4</v>
      </c>
      <c r="H324" s="128">
        <f t="shared" si="48"/>
        <v>7351.56</v>
      </c>
      <c r="I324" s="15"/>
      <c r="L324" s="575"/>
    </row>
    <row r="325" spans="1:12" ht="14.1" customHeight="1">
      <c r="A325" s="15" t="s">
        <v>6679</v>
      </c>
      <c r="B325" s="46" t="s">
        <v>1338</v>
      </c>
      <c r="C325" s="46">
        <v>10.220000000000001</v>
      </c>
      <c r="D325" s="877">
        <v>2400</v>
      </c>
      <c r="E325" s="574">
        <v>219.19</v>
      </c>
      <c r="F325" s="603">
        <f t="shared" si="47"/>
        <v>219.19</v>
      </c>
      <c r="G325" s="862">
        <f>'Заказ, cкидки и курсы валют'!$J$23*F325</f>
        <v>2630.2799999999997</v>
      </c>
      <c r="H325" s="128">
        <f t="shared" si="48"/>
        <v>6312.67</v>
      </c>
      <c r="I325" s="15"/>
      <c r="L325" s="575"/>
    </row>
    <row r="326" spans="1:12" ht="14.1" customHeight="1">
      <c r="A326" s="15" t="s">
        <v>6680</v>
      </c>
      <c r="B326" s="46" t="s">
        <v>1339</v>
      </c>
      <c r="C326" s="46">
        <v>15.67</v>
      </c>
      <c r="D326" s="877">
        <v>1600</v>
      </c>
      <c r="E326" s="574">
        <v>330.55</v>
      </c>
      <c r="F326" s="603">
        <f t="shared" si="47"/>
        <v>330.55</v>
      </c>
      <c r="G326" s="862">
        <f>'Заказ, cкидки и курсы валют'!$J$23*F326</f>
        <v>3966.6000000000004</v>
      </c>
      <c r="H326" s="128">
        <f t="shared" si="48"/>
        <v>6346.56</v>
      </c>
      <c r="I326" s="15"/>
      <c r="L326" s="575"/>
    </row>
    <row r="327" spans="1:12" ht="14.1" customHeight="1">
      <c r="A327" s="15" t="s">
        <v>6681</v>
      </c>
      <c r="B327" s="46" t="s">
        <v>3236</v>
      </c>
      <c r="C327" s="46">
        <v>25.33</v>
      </c>
      <c r="D327" s="877">
        <v>1100</v>
      </c>
      <c r="E327" s="574">
        <v>564.12</v>
      </c>
      <c r="F327" s="603">
        <f t="shared" si="47"/>
        <v>564.12</v>
      </c>
      <c r="G327" s="862">
        <f>'Заказ, cкидки и курсы валют'!$J$23*F327</f>
        <v>6769.4400000000005</v>
      </c>
      <c r="H327" s="128">
        <f t="shared" si="48"/>
        <v>7446.38</v>
      </c>
      <c r="I327" s="15"/>
      <c r="L327" s="575"/>
    </row>
    <row r="328" spans="1:12" ht="14.1" customHeight="1">
      <c r="A328" s="128" t="s">
        <v>6682</v>
      </c>
      <c r="B328" s="46" t="s">
        <v>1340</v>
      </c>
      <c r="C328" s="46">
        <v>37.61</v>
      </c>
      <c r="D328" s="877">
        <v>800</v>
      </c>
      <c r="E328" s="574">
        <v>685.15</v>
      </c>
      <c r="F328" s="603">
        <f t="shared" si="47"/>
        <v>685.15</v>
      </c>
      <c r="G328" s="862">
        <f>'Заказ, cкидки и курсы валют'!$J$23*F328</f>
        <v>8221.7999999999993</v>
      </c>
      <c r="H328" s="128">
        <f t="shared" si="48"/>
        <v>6577.44</v>
      </c>
      <c r="I328" s="15"/>
      <c r="J328" s="574"/>
      <c r="L328" s="575"/>
    </row>
    <row r="329" spans="1:12" ht="14.1" customHeight="1">
      <c r="A329" s="15" t="s">
        <v>6683</v>
      </c>
      <c r="B329" s="46" t="s">
        <v>3237</v>
      </c>
      <c r="C329" s="46">
        <v>53.27</v>
      </c>
      <c r="D329" s="877">
        <v>600</v>
      </c>
      <c r="E329" s="574">
        <v>977.55</v>
      </c>
      <c r="F329" s="603">
        <f t="shared" si="47"/>
        <v>977.55</v>
      </c>
      <c r="G329" s="862">
        <f>'Заказ, cкидки и курсы валют'!$J$23*F329</f>
        <v>11730.599999999999</v>
      </c>
      <c r="H329" s="128">
        <f t="shared" si="48"/>
        <v>7038.36</v>
      </c>
      <c r="I329" s="15"/>
      <c r="J329" s="574"/>
      <c r="L329" s="575"/>
    </row>
    <row r="330" spans="1:12" ht="14.1" customHeight="1">
      <c r="A330" s="15" t="s">
        <v>6684</v>
      </c>
      <c r="B330" s="46" t="s">
        <v>1341</v>
      </c>
      <c r="C330" s="46">
        <v>71.44</v>
      </c>
      <c r="D330" s="877">
        <v>450</v>
      </c>
      <c r="E330" s="574">
        <v>1361.17</v>
      </c>
      <c r="F330" s="603">
        <f t="shared" si="47"/>
        <v>1361.17</v>
      </c>
      <c r="G330" s="862">
        <f>'Заказ, cкидки и курсы валют'!$J$23*F330</f>
        <v>16334.04</v>
      </c>
      <c r="H330" s="128">
        <f t="shared" si="48"/>
        <v>7350.32</v>
      </c>
      <c r="I330" s="15"/>
      <c r="J330" s="574"/>
      <c r="L330" s="575"/>
    </row>
    <row r="331" spans="1:12" ht="14.1" customHeight="1">
      <c r="A331" s="15" t="s">
        <v>6685</v>
      </c>
      <c r="B331" s="46" t="s">
        <v>3238</v>
      </c>
      <c r="C331" s="46">
        <v>122.87</v>
      </c>
      <c r="D331" s="877">
        <v>260</v>
      </c>
      <c r="E331" s="574">
        <v>2514.83</v>
      </c>
      <c r="F331" s="603">
        <f t="shared" si="47"/>
        <v>2514.83</v>
      </c>
      <c r="G331" s="862">
        <f>'Заказ, cкидки и курсы валют'!$J$23*F331</f>
        <v>30177.96</v>
      </c>
      <c r="H331" s="128">
        <f t="shared" si="48"/>
        <v>7846.27</v>
      </c>
      <c r="I331" s="15"/>
      <c r="J331" s="574"/>
      <c r="L331" s="575"/>
    </row>
    <row r="332" spans="1:12" ht="14.1" customHeight="1">
      <c r="A332" s="15" t="s">
        <v>6686</v>
      </c>
      <c r="B332" s="46" t="s">
        <v>960</v>
      </c>
      <c r="C332" s="46">
        <v>242.54</v>
      </c>
      <c r="D332" s="668">
        <v>120</v>
      </c>
      <c r="E332" s="574">
        <v>4750.72</v>
      </c>
      <c r="F332" s="603">
        <f t="shared" si="47"/>
        <v>4750.72</v>
      </c>
      <c r="G332" s="862">
        <f>'Заказ, cкидки и курсы валют'!$J$23*F332</f>
        <v>57008.639999999999</v>
      </c>
      <c r="H332" s="128">
        <f t="shared" si="48"/>
        <v>6841.04</v>
      </c>
      <c r="I332" s="15"/>
      <c r="J332" s="574"/>
      <c r="L332" s="575"/>
    </row>
    <row r="333" spans="1:12" ht="14.1" customHeight="1">
      <c r="A333" s="15" t="s">
        <v>6687</v>
      </c>
      <c r="B333" s="46" t="s">
        <v>2623</v>
      </c>
      <c r="C333" s="1653">
        <v>450</v>
      </c>
      <c r="D333" s="668">
        <v>65</v>
      </c>
      <c r="E333" s="574">
        <v>8816.36</v>
      </c>
      <c r="F333" s="603">
        <f t="shared" si="47"/>
        <v>8816.36</v>
      </c>
      <c r="G333" s="862">
        <f>'Заказ, cкидки и курсы валют'!$J$23*F333</f>
        <v>105796.32</v>
      </c>
      <c r="H333" s="128">
        <f t="shared" si="48"/>
        <v>6876.76</v>
      </c>
      <c r="I333" s="15"/>
      <c r="J333" s="574"/>
      <c r="L333" s="575"/>
    </row>
    <row r="334" spans="1:12" ht="18" customHeight="1" thickBot="1">
      <c r="J334" s="574"/>
      <c r="L334" s="575"/>
    </row>
    <row r="335" spans="1:12" ht="15" customHeight="1">
      <c r="A335" s="247"/>
      <c r="B335" s="163"/>
      <c r="C335" s="91"/>
      <c r="D335" s="91" t="s">
        <v>6667</v>
      </c>
      <c r="E335" s="881"/>
      <c r="F335" s="555"/>
      <c r="G335" s="647"/>
      <c r="H335" s="93"/>
      <c r="I335" s="95"/>
      <c r="J335" s="574"/>
      <c r="L335" s="575"/>
    </row>
    <row r="336" spans="1:12" ht="18" customHeight="1">
      <c r="A336" s="248"/>
      <c r="B336" s="17"/>
      <c r="C336" s="108"/>
      <c r="D336" s="108"/>
      <c r="E336" s="570" t="s">
        <v>2465</v>
      </c>
      <c r="F336" s="556"/>
      <c r="G336" s="111"/>
      <c r="H336" s="111"/>
      <c r="I336" s="167"/>
      <c r="L336" s="575"/>
    </row>
    <row r="337" spans="1:12" ht="45.2" customHeight="1">
      <c r="A337" s="248"/>
      <c r="B337" s="17"/>
      <c r="C337" s="97"/>
      <c r="D337" s="97"/>
      <c r="E337" s="896"/>
      <c r="F337" s="596"/>
      <c r="G337" s="874"/>
      <c r="H337" s="17"/>
      <c r="I337" s="167"/>
      <c r="L337" s="575"/>
    </row>
    <row r="338" spans="1:12" ht="12.75" customHeight="1">
      <c r="A338" s="248"/>
      <c r="B338" s="17"/>
      <c r="C338" s="97"/>
      <c r="D338" s="97"/>
      <c r="E338" s="896"/>
      <c r="F338" s="596"/>
      <c r="G338" s="874"/>
      <c r="H338" s="17"/>
      <c r="I338" s="167"/>
      <c r="L338" s="575"/>
    </row>
    <row r="339" spans="1:12" ht="14.1" customHeight="1">
      <c r="A339" s="248"/>
      <c r="B339" s="17"/>
      <c r="C339" s="97"/>
      <c r="D339" s="97"/>
      <c r="E339" s="896"/>
      <c r="F339" s="596"/>
      <c r="G339" s="874"/>
      <c r="H339" s="17"/>
      <c r="I339" s="167"/>
      <c r="L339" s="575"/>
    </row>
    <row r="340" spans="1:12" ht="14.1" customHeight="1" thickBot="1">
      <c r="A340" s="2549" t="s">
        <v>7681</v>
      </c>
      <c r="B340" s="2551"/>
      <c r="C340" s="99"/>
      <c r="D340" s="99"/>
      <c r="E340" s="897"/>
      <c r="F340" s="598"/>
      <c r="G340" s="875"/>
      <c r="H340" s="171"/>
      <c r="I340" s="172"/>
      <c r="L340" s="575"/>
    </row>
    <row r="341" spans="1:12" ht="42.75" customHeight="1">
      <c r="A341" s="195" t="s">
        <v>1028</v>
      </c>
      <c r="B341" s="196" t="s">
        <v>1029</v>
      </c>
      <c r="C341" s="197" t="s">
        <v>678</v>
      </c>
      <c r="D341" s="197" t="s">
        <v>3130</v>
      </c>
      <c r="E341" s="559" t="s">
        <v>11193</v>
      </c>
      <c r="F341" s="600" t="s">
        <v>2779</v>
      </c>
      <c r="G341" s="864" t="s">
        <v>2627</v>
      </c>
      <c r="H341" s="338" t="s">
        <v>497</v>
      </c>
      <c r="I341" s="199" t="s">
        <v>4239</v>
      </c>
      <c r="J341" s="2668" t="s">
        <v>12335</v>
      </c>
      <c r="L341" s="575"/>
    </row>
    <row r="342" spans="1:12" ht="14.1" customHeight="1">
      <c r="A342" s="195"/>
      <c r="B342" s="389"/>
      <c r="C342" s="197" t="s">
        <v>3629</v>
      </c>
      <c r="D342" s="476" t="s">
        <v>6666</v>
      </c>
      <c r="E342" s="898"/>
      <c r="F342" s="607">
        <f>'Заказ, cкидки и курсы валют'!$I$12</f>
        <v>0</v>
      </c>
      <c r="G342" s="948"/>
      <c r="H342" s="455"/>
      <c r="I342" s="325"/>
      <c r="J342" s="2669"/>
      <c r="L342" s="575"/>
    </row>
    <row r="343" spans="1:12" ht="14.1" customHeight="1">
      <c r="A343" s="15" t="s">
        <v>9903</v>
      </c>
      <c r="B343" s="46" t="s">
        <v>1348</v>
      </c>
      <c r="C343" s="46">
        <v>0.8</v>
      </c>
      <c r="D343" s="877">
        <v>100</v>
      </c>
      <c r="E343" s="2077">
        <f>(E321*2)+(1000/D343*7.5)</f>
        <v>113.94</v>
      </c>
      <c r="F343" s="603">
        <f>ROUND(E343*(1-$F$11),2)</f>
        <v>113.94</v>
      </c>
      <c r="G343" s="862">
        <f>'Заказ, cкидки и курсы валют'!$J$23*F343</f>
        <v>1367.28</v>
      </c>
      <c r="H343" s="128">
        <f>ROUND((D343/1000)*G343,2)</f>
        <v>136.72999999999999</v>
      </c>
      <c r="I343" s="15"/>
      <c r="J343" s="128">
        <f>ROUND(IF(H343&lt;'Заказ, cкидки и курсы валют'!$B$39,H343*0.54*100/(100-'Заказ, cкидки и курсы валют'!$C$39),IF(H343&lt;'Заказ, cкидки и курсы валют'!$B$40,H343*0.54*100/(100-'Заказ, cкидки и курсы валют'!$C$40),IF(H343&lt;'Заказ, cкидки и курсы валют'!$B$41,H343*0.54*100/(100-'Заказ, cкидки и курсы валют'!$C$41),IF(H343&lt;'Заказ, cкидки и курсы валют'!$B$42,H343*0.54*100/(100-'Заказ, cкидки и курсы валют'!$C$42),IF(H343&lt;'Заказ, cкидки и курсы валют'!$B$43,H343*0.54*100/(100-'Заказ, cкидки и курсы валют'!$C$43),H343))))),2)</f>
        <v>210.95</v>
      </c>
      <c r="L343" s="575"/>
    </row>
    <row r="344" spans="1:12" ht="14.1" customHeight="1">
      <c r="A344" s="15" t="s">
        <v>9904</v>
      </c>
      <c r="B344" s="46" t="s">
        <v>1349</v>
      </c>
      <c r="C344" s="46">
        <v>1.44</v>
      </c>
      <c r="D344" s="877">
        <v>100</v>
      </c>
      <c r="E344" s="2077">
        <f t="shared" ref="E344:E351" si="49">(E322*2)+(1000/D344*7.5)</f>
        <v>133.16</v>
      </c>
      <c r="F344" s="603">
        <f t="shared" ref="F344:F356" si="50">ROUND(E344*(1-$F$11),2)</f>
        <v>133.16</v>
      </c>
      <c r="G344" s="862">
        <f>'Заказ, cкидки и курсы валют'!$J$23*F344</f>
        <v>1597.92</v>
      </c>
      <c r="H344" s="128">
        <f t="shared" ref="H344:H356" si="51">ROUND((D344/1000)*G344,2)</f>
        <v>159.79</v>
      </c>
      <c r="I344" s="15"/>
      <c r="J344" s="128">
        <f>ROUND(IF(H344&lt;'Заказ, cкидки и курсы валют'!$B$39,H344*0.54*100/(100-'Заказ, cкидки и курсы валют'!$C$39),IF(H344&lt;'Заказ, cкидки и курсы валют'!$B$40,H344*0.54*100/(100-'Заказ, cкидки и курсы валют'!$C$40),IF(H344&lt;'Заказ, cкидки и курсы валют'!$B$41,H344*0.54*100/(100-'Заказ, cкидки и курсы валют'!$C$41),IF(H344&lt;'Заказ, cкидки и курсы валют'!$B$42,H344*0.54*100/(100-'Заказ, cкидки и курсы валют'!$C$42),IF(H344&lt;'Заказ, cкидки и курсы валют'!$B$43,H344*0.54*100/(100-'Заказ, cкидки и курсы валют'!$C$43),H344))))),2)</f>
        <v>246.53</v>
      </c>
      <c r="L344" s="575"/>
    </row>
    <row r="345" spans="1:12" ht="14.1" customHeight="1">
      <c r="A345" s="15" t="s">
        <v>9905</v>
      </c>
      <c r="B345" s="46" t="s">
        <v>1336</v>
      </c>
      <c r="C345" s="46">
        <v>2.57</v>
      </c>
      <c r="D345" s="877">
        <v>100</v>
      </c>
      <c r="E345" s="2077">
        <f t="shared" si="49"/>
        <v>183.51999999999998</v>
      </c>
      <c r="F345" s="603">
        <f t="shared" si="50"/>
        <v>183.52</v>
      </c>
      <c r="G345" s="862">
        <f>'Заказ, cкидки и курсы валют'!$J$23*F345</f>
        <v>2202.2400000000002</v>
      </c>
      <c r="H345" s="128">
        <f t="shared" si="51"/>
        <v>220.22</v>
      </c>
      <c r="I345" s="15"/>
      <c r="J345" s="128">
        <f>ROUND(IF(H345&lt;'Заказ, cкидки и курсы валют'!$B$39,H345*0.54*100/(100-'Заказ, cкидки и курсы валют'!$C$39),IF(H345&lt;'Заказ, cкидки и курсы валют'!$B$40,H345*0.54*100/(100-'Заказ, cкидки и курсы валют'!$C$40),IF(H345&lt;'Заказ, cкидки и курсы валют'!$B$41,H345*0.54*100/(100-'Заказ, cкидки и курсы валют'!$C$41),IF(H345&lt;'Заказ, cкидки и курсы валют'!$B$42,H345*0.54*100/(100-'Заказ, cкидки и курсы валют'!$C$42),IF(H345&lt;'Заказ, cкидки и курсы валют'!$B$43,H345*0.54*100/(100-'Заказ, cкидки и курсы валют'!$C$43),H345))))),2)</f>
        <v>297.3</v>
      </c>
      <c r="L345" s="575"/>
    </row>
    <row r="346" spans="1:12" ht="14.1" customHeight="1">
      <c r="A346" s="15" t="s">
        <v>9906</v>
      </c>
      <c r="B346" s="46" t="s">
        <v>1337</v>
      </c>
      <c r="C346" s="46">
        <v>5.55</v>
      </c>
      <c r="D346" s="877">
        <v>50</v>
      </c>
      <c r="E346" s="2077">
        <f t="shared" si="49"/>
        <v>376.9</v>
      </c>
      <c r="F346" s="603">
        <f t="shared" si="50"/>
        <v>376.9</v>
      </c>
      <c r="G346" s="862">
        <f>'Заказ, cкидки и курсы валют'!$J$23*F346</f>
        <v>4522.7999999999993</v>
      </c>
      <c r="H346" s="128">
        <f t="shared" si="51"/>
        <v>226.14</v>
      </c>
      <c r="I346" s="15"/>
      <c r="J346" s="128">
        <f>ROUND(IF(H346&lt;'Заказ, cкидки и курсы валют'!$B$39,H346*0.54*100/(100-'Заказ, cкидки и курсы валют'!$C$39),IF(H346&lt;'Заказ, cкидки и курсы валют'!$B$40,H346*0.54*100/(100-'Заказ, cкидки и курсы валют'!$C$40),IF(H346&lt;'Заказ, cкидки и курсы валют'!$B$41,H346*0.54*100/(100-'Заказ, cкидки и курсы валют'!$C$41),IF(H346&lt;'Заказ, cкидки и курсы валют'!$B$42,H346*0.54*100/(100-'Заказ, cкидки и курсы валют'!$C$42),IF(H346&lt;'Заказ, cкидки и курсы валют'!$B$43,H346*0.54*100/(100-'Заказ, cкидки и курсы валют'!$C$43),H346))))),2)</f>
        <v>305.29000000000002</v>
      </c>
      <c r="L346" s="575"/>
    </row>
    <row r="347" spans="1:12" ht="14.1" customHeight="1">
      <c r="A347" s="15" t="s">
        <v>9907</v>
      </c>
      <c r="B347" s="46" t="s">
        <v>1338</v>
      </c>
      <c r="C347" s="46">
        <v>10.220000000000001</v>
      </c>
      <c r="D347" s="877">
        <v>25</v>
      </c>
      <c r="E347" s="2077">
        <f t="shared" si="49"/>
        <v>738.38</v>
      </c>
      <c r="F347" s="603">
        <f t="shared" si="50"/>
        <v>738.38</v>
      </c>
      <c r="G347" s="862">
        <f>'Заказ, cкидки и курсы валют'!$J$23*F347</f>
        <v>8860.56</v>
      </c>
      <c r="H347" s="128">
        <f t="shared" si="51"/>
        <v>221.51</v>
      </c>
      <c r="I347" s="15"/>
      <c r="J347" s="128">
        <f>ROUND(IF(H347&lt;'Заказ, cкидки и курсы валют'!$B$39,H347*0.54*100/(100-'Заказ, cкидки и курсы валют'!$C$39),IF(H347&lt;'Заказ, cкидки и курсы валют'!$B$40,H347*0.54*100/(100-'Заказ, cкидки и курсы валют'!$C$40),IF(H347&lt;'Заказ, cкидки и курсы валют'!$B$41,H347*0.54*100/(100-'Заказ, cкидки и курсы валют'!$C$41),IF(H347&lt;'Заказ, cкидки и курсы валют'!$B$42,H347*0.54*100/(100-'Заказ, cкидки и курсы валют'!$C$42),IF(H347&lt;'Заказ, cкидки и курсы валют'!$B$43,H347*0.54*100/(100-'Заказ, cкидки и курсы валют'!$C$43),H347))))),2)</f>
        <v>299.04000000000002</v>
      </c>
      <c r="L347" s="575"/>
    </row>
    <row r="348" spans="1:12" ht="14.1" customHeight="1">
      <c r="A348" s="15" t="s">
        <v>9908</v>
      </c>
      <c r="B348" s="46" t="s">
        <v>1339</v>
      </c>
      <c r="C348" s="46">
        <v>15.67</v>
      </c>
      <c r="D348" s="877">
        <v>20</v>
      </c>
      <c r="E348" s="2077">
        <f t="shared" si="49"/>
        <v>1036.0999999999999</v>
      </c>
      <c r="F348" s="603">
        <f t="shared" si="50"/>
        <v>1036.0999999999999</v>
      </c>
      <c r="G348" s="862">
        <f>'Заказ, cкидки и курсы валют'!$J$23*F348</f>
        <v>12433.199999999999</v>
      </c>
      <c r="H348" s="128">
        <f t="shared" si="51"/>
        <v>248.66</v>
      </c>
      <c r="I348" s="15"/>
      <c r="J348" s="128">
        <f>ROUND(IF(H348&lt;'Заказ, cкидки и курсы валют'!$B$39,H348*0.54*100/(100-'Заказ, cкидки и курсы валют'!$C$39),IF(H348&lt;'Заказ, cкидки и курсы валют'!$B$40,H348*0.54*100/(100-'Заказ, cкидки и курсы валют'!$C$40),IF(H348&lt;'Заказ, cкидки и курсы валют'!$B$41,H348*0.54*100/(100-'Заказ, cкидки и курсы валют'!$C$41),IF(H348&lt;'Заказ, cкидки и курсы валют'!$B$42,H348*0.54*100/(100-'Заказ, cкидки и курсы валют'!$C$42),IF(H348&lt;'Заказ, cкидки и курсы валют'!$B$43,H348*0.54*100/(100-'Заказ, cкидки и курсы валют'!$C$43),H348))))),2)</f>
        <v>335.69</v>
      </c>
      <c r="L348" s="575"/>
    </row>
    <row r="349" spans="1:12" ht="14.1" customHeight="1">
      <c r="A349" s="15" t="s">
        <v>9909</v>
      </c>
      <c r="B349" s="46" t="s">
        <v>3236</v>
      </c>
      <c r="C349" s="46">
        <v>25.33</v>
      </c>
      <c r="D349" s="877">
        <v>10</v>
      </c>
      <c r="E349" s="2077">
        <f t="shared" si="49"/>
        <v>1878.24</v>
      </c>
      <c r="F349" s="603">
        <f t="shared" si="50"/>
        <v>1878.24</v>
      </c>
      <c r="G349" s="862">
        <f>'Заказ, cкидки и курсы валют'!$J$23*F349</f>
        <v>22538.880000000001</v>
      </c>
      <c r="H349" s="128">
        <f t="shared" si="51"/>
        <v>225.39</v>
      </c>
      <c r="I349" s="15"/>
      <c r="J349" s="128">
        <f>ROUND(IF(H349&lt;'Заказ, cкидки и курсы валют'!$B$39,H349*0.54*100/(100-'Заказ, cкидки и курсы валют'!$C$39),IF(H349&lt;'Заказ, cкидки и курсы валют'!$B$40,H349*0.54*100/(100-'Заказ, cкидки и курсы валют'!$C$40),IF(H349&lt;'Заказ, cкидки и курсы валют'!$B$41,H349*0.54*100/(100-'Заказ, cкидки и курсы валют'!$C$41),IF(H349&lt;'Заказ, cкидки и курсы валют'!$B$42,H349*0.54*100/(100-'Заказ, cкидки и курсы валют'!$C$42),IF(H349&lt;'Заказ, cкидки и курсы валют'!$B$43,H349*0.54*100/(100-'Заказ, cкидки и курсы валют'!$C$43),H349))))),2)</f>
        <v>304.27999999999997</v>
      </c>
      <c r="L349" s="575"/>
    </row>
    <row r="350" spans="1:12" ht="14.1" customHeight="1">
      <c r="A350" s="128" t="s">
        <v>9910</v>
      </c>
      <c r="B350" s="46" t="s">
        <v>1340</v>
      </c>
      <c r="C350" s="46">
        <v>37.61</v>
      </c>
      <c r="D350" s="877">
        <v>5</v>
      </c>
      <c r="E350" s="2077">
        <f t="shared" si="49"/>
        <v>2870.3</v>
      </c>
      <c r="F350" s="603">
        <f t="shared" si="50"/>
        <v>2870.3</v>
      </c>
      <c r="G350" s="862">
        <f>'Заказ, cкидки и курсы валют'!$J$23*F350</f>
        <v>34443.600000000006</v>
      </c>
      <c r="H350" s="128">
        <f t="shared" si="51"/>
        <v>172.22</v>
      </c>
      <c r="I350" s="15"/>
      <c r="J350" s="128">
        <f>ROUND(IF(H350&lt;'Заказ, cкидки и курсы валют'!$B$39,H350*0.54*100/(100-'Заказ, cкидки и курсы валют'!$C$39),IF(H350&lt;'Заказ, cкидки и курсы валют'!$B$40,H350*0.54*100/(100-'Заказ, cкидки и курсы валют'!$C$40),IF(H350&lt;'Заказ, cкидки и курсы валют'!$B$41,H350*0.54*100/(100-'Заказ, cкидки и курсы валют'!$C$41),IF(H350&lt;'Заказ, cкидки и курсы валют'!$B$42,H350*0.54*100/(100-'Заказ, cкидки и курсы валют'!$C$42),IF(H350&lt;'Заказ, cкидки и курсы валют'!$B$43,H350*0.54*100/(100-'Заказ, cкидки и курсы валют'!$C$43),H350))))),2)</f>
        <v>265.70999999999998</v>
      </c>
      <c r="L350" s="575"/>
    </row>
    <row r="351" spans="1:12" ht="14.1" customHeight="1">
      <c r="A351" s="15" t="s">
        <v>9911</v>
      </c>
      <c r="B351" s="46" t="s">
        <v>3237</v>
      </c>
      <c r="C351" s="46">
        <v>53.27</v>
      </c>
      <c r="D351" s="877">
        <v>5</v>
      </c>
      <c r="E351" s="2077">
        <f t="shared" si="49"/>
        <v>3455.1</v>
      </c>
      <c r="F351" s="603">
        <f t="shared" si="50"/>
        <v>3455.1</v>
      </c>
      <c r="G351" s="862">
        <f>'Заказ, cкидки и курсы валют'!$J$23*F351</f>
        <v>41461.199999999997</v>
      </c>
      <c r="H351" s="128">
        <f t="shared" si="51"/>
        <v>207.31</v>
      </c>
      <c r="I351" s="15"/>
      <c r="J351" s="128">
        <f>ROUND(IF(H351&lt;'Заказ, cкидки и курсы валют'!$B$39,H351*0.54*100/(100-'Заказ, cкидки и курсы валют'!$C$39),IF(H351&lt;'Заказ, cкидки и курсы валют'!$B$40,H351*0.54*100/(100-'Заказ, cкидки и курсы валют'!$C$40),IF(H351&lt;'Заказ, cкидки и курсы валют'!$B$41,H351*0.54*100/(100-'Заказ, cкидки и курсы валют'!$C$41),IF(H351&lt;'Заказ, cкидки и курсы валют'!$B$42,H351*0.54*100/(100-'Заказ, cкидки и курсы валют'!$C$42),IF(H351&lt;'Заказ, cкидки и курсы валют'!$B$43,H351*0.54*100/(100-'Заказ, cкидки и курсы валют'!$C$43),H351))))),2)</f>
        <v>279.87</v>
      </c>
      <c r="L351" s="575"/>
    </row>
    <row r="352" spans="1:12" ht="14.1" customHeight="1">
      <c r="A352" s="15" t="s">
        <v>9912</v>
      </c>
      <c r="B352" s="46" t="s">
        <v>1341</v>
      </c>
      <c r="C352" s="46">
        <v>71.44</v>
      </c>
      <c r="D352" s="877">
        <v>5</v>
      </c>
      <c r="E352" s="2077">
        <f>(E330*2)+(1000/D352*7.5)</f>
        <v>4222.34</v>
      </c>
      <c r="F352" s="603">
        <f t="shared" si="50"/>
        <v>4222.34</v>
      </c>
      <c r="G352" s="862">
        <f>'Заказ, cкидки и курсы валют'!$J$23*F352</f>
        <v>50668.08</v>
      </c>
      <c r="H352" s="128">
        <f t="shared" si="51"/>
        <v>253.34</v>
      </c>
      <c r="I352" s="15"/>
      <c r="J352" s="128">
        <f>ROUND(IF(H352&lt;'Заказ, cкидки и курсы валют'!$B$39,H352*0.54*100/(100-'Заказ, cкидки и курсы валют'!$C$39),IF(H352&lt;'Заказ, cкидки и курсы валют'!$B$40,H352*0.54*100/(100-'Заказ, cкидки и курсы валют'!$C$40),IF(H352&lt;'Заказ, cкидки и курсы валют'!$B$41,H352*0.54*100/(100-'Заказ, cкидки и курсы валют'!$C$41),IF(H352&lt;'Заказ, cкидки и курсы валют'!$B$42,H352*0.54*100/(100-'Заказ, cкидки и курсы валют'!$C$42),IF(H352&lt;'Заказ, cкидки и курсы валют'!$B$43,H352*0.54*100/(100-'Заказ, cкидки и курсы валют'!$C$43),H352))))),2)</f>
        <v>342.01</v>
      </c>
      <c r="L352" s="575"/>
    </row>
    <row r="353" spans="1:12" ht="14.1" customHeight="1">
      <c r="A353" s="15" t="s">
        <v>11761</v>
      </c>
      <c r="B353" s="2558" t="s">
        <v>10682</v>
      </c>
      <c r="C353" s="46">
        <v>83.33</v>
      </c>
      <c r="D353" s="877">
        <v>1</v>
      </c>
      <c r="E353" s="2077">
        <f>(E331*2)+(1000/D353*7.5)</f>
        <v>12529.66</v>
      </c>
      <c r="F353" s="603">
        <f t="shared" si="50"/>
        <v>12529.66</v>
      </c>
      <c r="G353" s="862">
        <f>'Заказ, cкидки и курсы валют'!$J$23*F353</f>
        <v>150355.91999999998</v>
      </c>
      <c r="H353" s="128">
        <f t="shared" si="51"/>
        <v>150.36000000000001</v>
      </c>
      <c r="I353" s="15"/>
      <c r="J353" s="128">
        <f>ROUND(IF(H353&lt;'Заказ, cкидки и курсы валют'!$B$39,H353*0.54*100/(100-'Заказ, cкидки и курсы валют'!$C$39),IF(H353&lt;'Заказ, cкидки и курсы валют'!$B$40,H353*0.54*100/(100-'Заказ, cкидки и курсы валют'!$C$40),IF(H353&lt;'Заказ, cкидки и курсы валют'!$B$41,H353*0.54*100/(100-'Заказ, cкидки и курсы валют'!$C$41),IF(H353&lt;'Заказ, cкидки и курсы валют'!$B$42,H353*0.54*100/(100-'Заказ, cкидки и курсы валют'!$C$42),IF(H353&lt;'Заказ, cкидки и курсы валют'!$B$43,H353*0.54*100/(100-'Заказ, cкидки и курсы валют'!$C$43),H353))))),2)</f>
        <v>231.98</v>
      </c>
      <c r="L353" s="575"/>
    </row>
    <row r="354" spans="1:12" ht="14.1" customHeight="1">
      <c r="A354" s="15" t="s">
        <v>9913</v>
      </c>
      <c r="B354" s="46" t="s">
        <v>3238</v>
      </c>
      <c r="C354" s="46">
        <v>122.87</v>
      </c>
      <c r="D354" s="877">
        <v>2</v>
      </c>
      <c r="E354" s="2077">
        <f>(E331*2)+(1000/D354*7.5)</f>
        <v>8779.66</v>
      </c>
      <c r="F354" s="603">
        <f t="shared" si="50"/>
        <v>8779.66</v>
      </c>
      <c r="G354" s="862">
        <f>'Заказ, cкидки и курсы валют'!$J$23*F354</f>
        <v>105355.92</v>
      </c>
      <c r="H354" s="128">
        <f t="shared" si="51"/>
        <v>210.71</v>
      </c>
      <c r="I354" s="15"/>
      <c r="J354" s="128">
        <f>ROUND(IF(H354&lt;'Заказ, cкидки и курсы валют'!$B$39,H354*0.54*100/(100-'Заказ, cкидки и курсы валют'!$C$39),IF(H354&lt;'Заказ, cкидки и курсы валют'!$B$40,H354*0.54*100/(100-'Заказ, cкидки и курсы валют'!$C$40),IF(H354&lt;'Заказ, cкидки и курсы валют'!$B$41,H354*0.54*100/(100-'Заказ, cкидки и курсы валют'!$C$41),IF(H354&lt;'Заказ, cкидки и курсы валют'!$B$42,H354*0.54*100/(100-'Заказ, cкидки и курсы валют'!$C$42),IF(H354&lt;'Заказ, cкидки и курсы валют'!$B$43,H354*0.54*100/(100-'Заказ, cкидки и курсы валют'!$C$43),H354))))),2)</f>
        <v>284.45999999999998</v>
      </c>
      <c r="L354" s="575"/>
    </row>
    <row r="355" spans="1:12" ht="14.1" customHeight="1">
      <c r="A355" s="15" t="s">
        <v>9914</v>
      </c>
      <c r="B355" s="46" t="s">
        <v>960</v>
      </c>
      <c r="C355" s="46">
        <v>242.54</v>
      </c>
      <c r="D355" s="668">
        <v>1</v>
      </c>
      <c r="E355" s="2077">
        <f>(E332*2)+(1000/D355*7.5)</f>
        <v>17001.440000000002</v>
      </c>
      <c r="F355" s="603">
        <f t="shared" si="50"/>
        <v>17001.439999999999</v>
      </c>
      <c r="G355" s="862">
        <f>'Заказ, cкидки и курсы валют'!$J$23*F355</f>
        <v>204017.27999999997</v>
      </c>
      <c r="H355" s="128">
        <f t="shared" si="51"/>
        <v>204.02</v>
      </c>
      <c r="I355" s="15"/>
      <c r="J355" s="128">
        <f>ROUND(IF(H355&lt;'Заказ, cкидки и курсы валют'!$B$39,H355*0.54*100/(100-'Заказ, cкидки и курсы валют'!$C$39),IF(H355&lt;'Заказ, cкидки и курсы валют'!$B$40,H355*0.54*100/(100-'Заказ, cкидки и курсы валют'!$C$40),IF(H355&lt;'Заказ, cкидки и курсы валют'!$B$41,H355*0.54*100/(100-'Заказ, cкидки и курсы валют'!$C$41),IF(H355&lt;'Заказ, cкидки и курсы валют'!$B$42,H355*0.54*100/(100-'Заказ, cкидки и курсы валют'!$C$42),IF(H355&lt;'Заказ, cкидки и курсы валют'!$B$43,H355*0.54*100/(100-'Заказ, cкидки и курсы валют'!$C$43),H355))))),2)</f>
        <v>275.43</v>
      </c>
      <c r="L355" s="575"/>
    </row>
    <row r="356" spans="1:12" ht="14.1" customHeight="1">
      <c r="A356" s="15" t="s">
        <v>9915</v>
      </c>
      <c r="B356" s="46" t="s">
        <v>2623</v>
      </c>
      <c r="C356" s="1653">
        <v>450</v>
      </c>
      <c r="D356" s="668">
        <v>1</v>
      </c>
      <c r="E356" s="2077">
        <f>(E333*2)+(1000/D356*7.5)</f>
        <v>25132.720000000001</v>
      </c>
      <c r="F356" s="603">
        <f t="shared" si="50"/>
        <v>25132.720000000001</v>
      </c>
      <c r="G356" s="862">
        <f>'Заказ, cкидки и курсы валют'!$J$23*F356</f>
        <v>301592.64</v>
      </c>
      <c r="H356" s="128">
        <f t="shared" si="51"/>
        <v>301.58999999999997</v>
      </c>
      <c r="I356" s="15"/>
      <c r="J356" s="128">
        <f>ROUND(IF(H356&lt;'Заказ, cкидки и курсы валют'!$B$39,H356*0.54*100/(100-'Заказ, cкидки и курсы валют'!$C$39),IF(H356&lt;'Заказ, cкидки и курсы валют'!$B$40,H356*0.54*100/(100-'Заказ, cкидки и курсы валют'!$C$40),IF(H356&lt;'Заказ, cкидки и курсы валют'!$B$41,H356*0.54*100/(100-'Заказ, cкидки и курсы валют'!$C$41),IF(H356&lt;'Заказ, cкидки и курсы валют'!$B$42,H356*0.54*100/(100-'Заказ, cкидки и курсы валют'!$C$42),IF(H356&lt;'Заказ, cкидки и курсы валют'!$B$43,H356*0.54*100/(100-'Заказ, cкидки и курсы валют'!$C$43),H356))))),2)</f>
        <v>407.15</v>
      </c>
      <c r="L356" s="575"/>
    </row>
    <row r="357" spans="1:12" ht="13.5" customHeight="1" thickBot="1">
      <c r="L357" s="575"/>
    </row>
    <row r="358" spans="1:12" ht="13.5" customHeight="1">
      <c r="A358" s="247"/>
      <c r="B358" s="163"/>
      <c r="C358" s="91"/>
      <c r="D358" s="91" t="s">
        <v>2466</v>
      </c>
      <c r="E358" s="881"/>
      <c r="F358" s="555"/>
      <c r="G358" s="647"/>
      <c r="H358" s="93"/>
      <c r="I358" s="107"/>
      <c r="L358" s="575"/>
    </row>
    <row r="359" spans="1:12" ht="36" customHeight="1">
      <c r="A359" s="248"/>
      <c r="B359" s="17"/>
      <c r="C359" s="97"/>
      <c r="D359" s="97"/>
      <c r="E359" s="896"/>
      <c r="F359" s="596"/>
      <c r="G359" s="874"/>
      <c r="H359" s="17"/>
      <c r="I359" s="167"/>
      <c r="L359" s="575"/>
    </row>
    <row r="360" spans="1:12" ht="13.5" customHeight="1">
      <c r="A360" s="248"/>
      <c r="B360" s="17"/>
      <c r="C360" s="97"/>
      <c r="D360" s="97"/>
      <c r="E360" s="896"/>
      <c r="F360" s="596"/>
      <c r="G360" s="874"/>
      <c r="H360" s="17"/>
      <c r="I360" s="167"/>
      <c r="L360" s="575"/>
    </row>
    <row r="361" spans="1:12" ht="14.1" customHeight="1">
      <c r="A361" s="248"/>
      <c r="B361" s="17"/>
      <c r="C361" s="97"/>
      <c r="D361" s="97"/>
      <c r="E361" s="896"/>
      <c r="F361" s="596"/>
      <c r="G361" s="874"/>
      <c r="H361" s="17"/>
      <c r="I361" s="167"/>
      <c r="J361" s="574"/>
      <c r="L361" s="575"/>
    </row>
    <row r="362" spans="1:12" ht="14.1" customHeight="1" thickBot="1">
      <c r="A362" s="117" t="s">
        <v>7679</v>
      </c>
      <c r="B362" s="171"/>
      <c r="C362" s="99"/>
      <c r="D362" s="99"/>
      <c r="E362" s="897"/>
      <c r="F362" s="598"/>
      <c r="G362" s="875"/>
      <c r="H362" s="171"/>
      <c r="I362" s="172"/>
      <c r="J362" s="574"/>
      <c r="L362" s="575"/>
    </row>
    <row r="363" spans="1:12" ht="31.5" customHeight="1">
      <c r="A363" s="195" t="s">
        <v>1028</v>
      </c>
      <c r="B363" s="196" t="s">
        <v>1029</v>
      </c>
      <c r="C363" s="197" t="s">
        <v>678</v>
      </c>
      <c r="D363" s="197" t="s">
        <v>3130</v>
      </c>
      <c r="E363" s="559" t="s">
        <v>11193</v>
      </c>
      <c r="F363" s="600" t="s">
        <v>2779</v>
      </c>
      <c r="G363" s="864" t="s">
        <v>2627</v>
      </c>
      <c r="H363" s="338" t="s">
        <v>497</v>
      </c>
      <c r="I363" s="199" t="s">
        <v>4239</v>
      </c>
      <c r="J363" s="574"/>
      <c r="L363" s="575"/>
    </row>
    <row r="364" spans="1:12" ht="14.1" customHeight="1">
      <c r="A364" s="195"/>
      <c r="B364" s="389"/>
      <c r="C364" s="197" t="s">
        <v>3629</v>
      </c>
      <c r="D364" s="390" t="s">
        <v>2628</v>
      </c>
      <c r="E364" s="898" t="s">
        <v>265</v>
      </c>
      <c r="F364" s="607">
        <f>'Заказ, cкидки и курсы валют'!$I$12</f>
        <v>0</v>
      </c>
      <c r="G364" s="948"/>
      <c r="H364" s="455"/>
      <c r="I364" s="325"/>
      <c r="J364" s="574"/>
      <c r="L364" s="575"/>
    </row>
    <row r="365" spans="1:12" ht="14.1" customHeight="1">
      <c r="A365" s="525" t="s">
        <v>11439</v>
      </c>
      <c r="B365" s="525" t="s">
        <v>3644</v>
      </c>
      <c r="C365" s="1659">
        <v>6.2</v>
      </c>
      <c r="D365" s="2107">
        <v>3000</v>
      </c>
      <c r="E365" s="574">
        <v>238.85</v>
      </c>
      <c r="F365" s="936">
        <f>ROUND(E365*(1-$F$11),2)</f>
        <v>238.85</v>
      </c>
      <c r="G365" s="866">
        <f>'Заказ, cкидки и курсы валют'!$J$23*F365</f>
        <v>2866.2</v>
      </c>
      <c r="H365" s="128">
        <f>ROUND((D365/1000)*G365,2)</f>
        <v>8598.6</v>
      </c>
      <c r="I365" s="15"/>
      <c r="J365" s="574"/>
      <c r="L365" s="575"/>
    </row>
    <row r="366" spans="1:12" ht="14.1" customHeight="1">
      <c r="A366" s="525" t="s">
        <v>2136</v>
      </c>
      <c r="B366" s="877" t="s">
        <v>9217</v>
      </c>
      <c r="C366" s="1659">
        <v>7.88</v>
      </c>
      <c r="D366" s="2056">
        <v>2500</v>
      </c>
      <c r="E366" s="574">
        <v>241.73</v>
      </c>
      <c r="F366" s="936">
        <f>ROUND(E366*(1-$F$11),2)</f>
        <v>241.73</v>
      </c>
      <c r="G366" s="866">
        <f>'Заказ, cкидки и курсы валют'!$J$23*F366</f>
        <v>2900.7599999999998</v>
      </c>
      <c r="H366" s="128">
        <f>ROUND((D366/1000)*G366,2)</f>
        <v>7251.9</v>
      </c>
      <c r="I366" s="15"/>
      <c r="J366" s="574"/>
      <c r="L366" s="575"/>
    </row>
    <row r="367" spans="1:12" ht="14.1" customHeight="1">
      <c r="A367" s="525" t="s">
        <v>2137</v>
      </c>
      <c r="B367" s="877" t="s">
        <v>3106</v>
      </c>
      <c r="C367" s="1659">
        <v>18.670000000000002</v>
      </c>
      <c r="D367" s="2056">
        <v>1500</v>
      </c>
      <c r="E367" s="574">
        <v>538.77</v>
      </c>
      <c r="F367" s="936">
        <f t="shared" ref="F367:F373" si="52">ROUND(E367*(1-$F$11),2)</f>
        <v>538.77</v>
      </c>
      <c r="G367" s="866">
        <f>'Заказ, cкидки и курсы валют'!$J$23*F367</f>
        <v>6465.24</v>
      </c>
      <c r="H367" s="128">
        <f t="shared" ref="H367:H373" si="53">ROUND((D367/1000)*G367,2)</f>
        <v>9697.86</v>
      </c>
      <c r="I367" s="15"/>
      <c r="J367" s="574"/>
      <c r="L367" s="575"/>
    </row>
    <row r="368" spans="1:12" ht="14.1" customHeight="1">
      <c r="A368" s="525" t="s">
        <v>2138</v>
      </c>
      <c r="B368" s="877" t="s">
        <v>3109</v>
      </c>
      <c r="C368" s="1659">
        <v>40</v>
      </c>
      <c r="D368" s="877">
        <v>600</v>
      </c>
      <c r="E368" s="574">
        <v>1125.17</v>
      </c>
      <c r="F368" s="936">
        <f t="shared" si="52"/>
        <v>1125.17</v>
      </c>
      <c r="G368" s="866">
        <f>'Заказ, cкидки и курсы валют'!$J$23*F368</f>
        <v>13502.04</v>
      </c>
      <c r="H368" s="128">
        <f t="shared" si="53"/>
        <v>8101.22</v>
      </c>
      <c r="I368" s="15"/>
      <c r="L368" s="575"/>
    </row>
    <row r="369" spans="1:12" ht="14.1" customHeight="1">
      <c r="A369" s="525" t="s">
        <v>2139</v>
      </c>
      <c r="B369" s="877" t="s">
        <v>3329</v>
      </c>
      <c r="C369" s="1659">
        <v>56.67</v>
      </c>
      <c r="D369" s="877">
        <v>420</v>
      </c>
      <c r="E369" s="574">
        <v>1468.46</v>
      </c>
      <c r="F369" s="936">
        <f t="shared" si="52"/>
        <v>1468.46</v>
      </c>
      <c r="G369" s="866">
        <f>'Заказ, cкидки и курсы валют'!$J$23*F369</f>
        <v>17621.52</v>
      </c>
      <c r="H369" s="128">
        <f t="shared" si="53"/>
        <v>7401.04</v>
      </c>
      <c r="I369" s="15"/>
      <c r="L369" s="575"/>
    </row>
    <row r="370" spans="1:12" ht="14.1" customHeight="1">
      <c r="A370" s="2202" t="s">
        <v>2817</v>
      </c>
      <c r="B370" s="877" t="s">
        <v>2818</v>
      </c>
      <c r="C370" s="1659">
        <v>92</v>
      </c>
      <c r="D370" s="877">
        <v>300</v>
      </c>
      <c r="E370" s="574">
        <v>2381.16</v>
      </c>
      <c r="F370" s="936">
        <f t="shared" si="52"/>
        <v>2381.16</v>
      </c>
      <c r="G370" s="866">
        <f>'Заказ, cкидки и курсы валют'!$J$23*F370</f>
        <v>28573.919999999998</v>
      </c>
      <c r="H370" s="128">
        <f t="shared" si="53"/>
        <v>8572.18</v>
      </c>
      <c r="I370" s="2155"/>
      <c r="L370" s="575"/>
    </row>
    <row r="371" spans="1:12" ht="14.1" customHeight="1">
      <c r="A371" s="525" t="s">
        <v>2140</v>
      </c>
      <c r="B371" s="877" t="s">
        <v>3347</v>
      </c>
      <c r="C371" s="1659">
        <v>115.71</v>
      </c>
      <c r="D371" s="877">
        <v>210</v>
      </c>
      <c r="E371" s="574">
        <v>3267.59</v>
      </c>
      <c r="F371" s="936">
        <f t="shared" si="52"/>
        <v>3267.59</v>
      </c>
      <c r="G371" s="866">
        <f>'Заказ, cкидки и курсы валют'!$J$23*F371</f>
        <v>39211.08</v>
      </c>
      <c r="H371" s="128">
        <f t="shared" si="53"/>
        <v>8234.33</v>
      </c>
      <c r="I371" s="15"/>
      <c r="L371" s="575"/>
    </row>
    <row r="372" spans="1:12" ht="14.1" customHeight="1">
      <c r="A372" s="525" t="s">
        <v>2141</v>
      </c>
      <c r="B372" s="877" t="s">
        <v>3622</v>
      </c>
      <c r="C372" s="1659">
        <v>225</v>
      </c>
      <c r="D372" s="876">
        <v>110</v>
      </c>
      <c r="E372" s="574">
        <v>6805.51</v>
      </c>
      <c r="F372" s="936">
        <f t="shared" si="52"/>
        <v>6805.51</v>
      </c>
      <c r="G372" s="866">
        <f>'Заказ, cкидки и курсы валют'!$J$23*F372</f>
        <v>81666.12</v>
      </c>
      <c r="H372" s="128">
        <f t="shared" si="53"/>
        <v>8983.27</v>
      </c>
      <c r="I372" s="15"/>
      <c r="L372" s="575"/>
    </row>
    <row r="373" spans="1:12" ht="14.1" customHeight="1">
      <c r="A373" s="654" t="s">
        <v>5365</v>
      </c>
      <c r="B373" s="877" t="s">
        <v>2480</v>
      </c>
      <c r="C373" s="1659">
        <v>225.45</v>
      </c>
      <c r="D373" s="876">
        <v>60</v>
      </c>
      <c r="E373" s="574">
        <v>13987.96</v>
      </c>
      <c r="F373" s="936">
        <f t="shared" si="52"/>
        <v>13987.96</v>
      </c>
      <c r="G373" s="866">
        <f>'Заказ, cкидки и курсы валют'!$J$23*F373</f>
        <v>167855.52</v>
      </c>
      <c r="H373" s="128">
        <f t="shared" si="53"/>
        <v>10071.33</v>
      </c>
      <c r="I373" s="2192"/>
      <c r="L373" s="575"/>
    </row>
    <row r="374" spans="1:12" ht="15" customHeight="1" thickBot="1">
      <c r="L374" s="575"/>
    </row>
    <row r="375" spans="1:12" ht="15" customHeight="1">
      <c r="A375" s="247"/>
      <c r="B375" s="163"/>
      <c r="C375" s="91"/>
      <c r="D375" s="91" t="s">
        <v>2466</v>
      </c>
      <c r="E375" s="881"/>
      <c r="F375" s="555"/>
      <c r="G375" s="647"/>
      <c r="H375" s="93"/>
      <c r="I375" s="107"/>
      <c r="L375" s="575"/>
    </row>
    <row r="376" spans="1:12" ht="30" customHeight="1">
      <c r="A376" s="248"/>
      <c r="B376" s="17"/>
      <c r="C376" s="97"/>
      <c r="D376" s="97"/>
      <c r="E376" s="896"/>
      <c r="F376" s="596"/>
      <c r="G376" s="874"/>
      <c r="H376" s="17"/>
      <c r="I376" s="167"/>
      <c r="L376" s="575"/>
    </row>
    <row r="377" spans="1:12" ht="13.5" customHeight="1">
      <c r="A377" s="248"/>
      <c r="B377" s="17"/>
      <c r="C377" s="97"/>
      <c r="D377" s="97"/>
      <c r="E377" s="896"/>
      <c r="F377" s="596"/>
      <c r="G377" s="874"/>
      <c r="H377" s="17"/>
      <c r="I377" s="167"/>
      <c r="L377" s="575"/>
    </row>
    <row r="378" spans="1:12" ht="14.1" customHeight="1">
      <c r="A378" s="248"/>
      <c r="B378" s="17"/>
      <c r="C378" s="97"/>
      <c r="D378" s="97"/>
      <c r="E378" s="896"/>
      <c r="F378" s="596"/>
      <c r="G378" s="874"/>
      <c r="H378" s="17"/>
      <c r="I378" s="167"/>
      <c r="L378" s="575"/>
    </row>
    <row r="379" spans="1:12" ht="14.1" customHeight="1" thickBot="1">
      <c r="A379" s="2549" t="s">
        <v>7680</v>
      </c>
      <c r="B379" s="118"/>
      <c r="C379" s="100"/>
      <c r="D379" s="171"/>
      <c r="E379" s="900"/>
      <c r="F379" s="598"/>
      <c r="G379" s="875"/>
      <c r="H379" s="171"/>
      <c r="I379" s="172"/>
      <c r="L379" s="575"/>
    </row>
    <row r="380" spans="1:12" ht="41.45" customHeight="1">
      <c r="A380" s="195" t="s">
        <v>1028</v>
      </c>
      <c r="B380" s="196" t="s">
        <v>1029</v>
      </c>
      <c r="C380" s="197" t="s">
        <v>678</v>
      </c>
      <c r="D380" s="197" t="s">
        <v>3130</v>
      </c>
      <c r="E380" s="559" t="s">
        <v>11193</v>
      </c>
      <c r="F380" s="600" t="s">
        <v>2779</v>
      </c>
      <c r="G380" s="864" t="s">
        <v>2627</v>
      </c>
      <c r="H380" s="338" t="s">
        <v>497</v>
      </c>
      <c r="I380" s="199" t="s">
        <v>4239</v>
      </c>
      <c r="J380" s="2668" t="s">
        <v>12335</v>
      </c>
      <c r="L380" s="575"/>
    </row>
    <row r="381" spans="1:12" ht="14.1" customHeight="1">
      <c r="A381" s="195"/>
      <c r="B381" s="389"/>
      <c r="C381" s="197" t="s">
        <v>3629</v>
      </c>
      <c r="D381" s="390" t="s">
        <v>2628</v>
      </c>
      <c r="E381" s="898" t="s">
        <v>265</v>
      </c>
      <c r="F381" s="607">
        <f>'Заказ, cкидки и курсы валют'!$I$12</f>
        <v>0</v>
      </c>
      <c r="G381" s="948"/>
      <c r="H381" s="455"/>
      <c r="I381" s="325"/>
      <c r="J381" s="2669"/>
      <c r="L381" s="575"/>
    </row>
    <row r="382" spans="1:12" ht="14.1" customHeight="1">
      <c r="A382" s="15" t="s">
        <v>2142</v>
      </c>
      <c r="B382" s="46" t="s">
        <v>101</v>
      </c>
      <c r="C382" s="58">
        <v>7.88</v>
      </c>
      <c r="D382" s="2055">
        <v>250</v>
      </c>
      <c r="E382" s="2110">
        <f>E366*1.2</f>
        <v>290.07599999999996</v>
      </c>
      <c r="F382" s="603">
        <f>ROUND(E382*(1-$F$11),2)</f>
        <v>290.08</v>
      </c>
      <c r="G382" s="862">
        <f>'Заказ, cкидки и курсы валют'!$J$23*F382</f>
        <v>3480.96</v>
      </c>
      <c r="H382" s="128">
        <f>ROUND((D382/1000)*G382,2)</f>
        <v>870.24</v>
      </c>
      <c r="I382" s="15"/>
      <c r="J382" s="128">
        <f>ROUND(IF(H382&lt;'Заказ, cкидки и курсы валют'!$B$39,H382*0.54*100/(100-'Заказ, cкидки и курсы валют'!$C$39),IF(H382&lt;'Заказ, cкидки и курсы валют'!$B$40,H382*0.54*100/(100-'Заказ, cкидки и курсы валют'!$C$40),IF(H382&lt;'Заказ, cкидки и курсы валют'!$B$41,H382*0.54*100/(100-'Заказ, cкидки и курсы валют'!$C$41),IF(H382&lt;'Заказ, cкидки и курсы валют'!$B$42,H382*0.54*100/(100-'Заказ, cкидки и курсы валют'!$C$42),IF(H382&lt;'Заказ, cкидки и курсы валют'!$B$43,H382*0.54*100/(100-'Заказ, cкидки и курсы валют'!$C$43),H382))))),2)</f>
        <v>939.86</v>
      </c>
      <c r="L382" s="575"/>
    </row>
    <row r="383" spans="1:12" ht="14.1" customHeight="1">
      <c r="A383" s="15" t="s">
        <v>2143</v>
      </c>
      <c r="B383" s="46" t="s">
        <v>3106</v>
      </c>
      <c r="C383" s="58">
        <v>18.670000000000002</v>
      </c>
      <c r="D383" s="2055">
        <v>100</v>
      </c>
      <c r="E383" s="2110">
        <f t="shared" ref="E383:E388" si="54">E367*1.2</f>
        <v>646.524</v>
      </c>
      <c r="F383" s="603">
        <f t="shared" ref="F383:F388" si="55">ROUND(E383*(1-$F$11),2)</f>
        <v>646.52</v>
      </c>
      <c r="G383" s="862">
        <f>'Заказ, cкидки и курсы валют'!$J$23*F383</f>
        <v>7758.24</v>
      </c>
      <c r="H383" s="128">
        <f t="shared" ref="H383:H388" si="56">ROUND((D383/1000)*G383,2)</f>
        <v>775.82</v>
      </c>
      <c r="I383" s="15"/>
      <c r="J383" s="128">
        <f>ROUND(IF(H383&lt;'Заказ, cкидки и курсы валют'!$B$39,H383*0.54*100/(100-'Заказ, cкидки и курсы валют'!$C$39),IF(H383&lt;'Заказ, cкидки и курсы валют'!$B$40,H383*0.54*100/(100-'Заказ, cкидки и курсы валют'!$C$40),IF(H383&lt;'Заказ, cкидки и курсы валют'!$B$41,H383*0.54*100/(100-'Заказ, cкидки и курсы валют'!$C$41),IF(H383&lt;'Заказ, cкидки и курсы валют'!$B$42,H383*0.54*100/(100-'Заказ, cкидки и курсы валют'!$C$42),IF(H383&lt;'Заказ, cкидки и курсы валют'!$B$43,H383*0.54*100/(100-'Заказ, cкидки и курсы валют'!$C$43),H383))))),2)</f>
        <v>837.89</v>
      </c>
      <c r="L383" s="575"/>
    </row>
    <row r="384" spans="1:12" ht="14.1" customHeight="1">
      <c r="A384" s="15" t="s">
        <v>2144</v>
      </c>
      <c r="B384" s="46" t="s">
        <v>3109</v>
      </c>
      <c r="C384" s="58">
        <v>40</v>
      </c>
      <c r="D384" s="48">
        <v>50</v>
      </c>
      <c r="E384" s="2110">
        <f t="shared" si="54"/>
        <v>1350.204</v>
      </c>
      <c r="F384" s="603">
        <f t="shared" si="55"/>
        <v>1350.2</v>
      </c>
      <c r="G384" s="862">
        <f>'Заказ, cкидки и курсы валют'!$J$23*F384</f>
        <v>16202.400000000001</v>
      </c>
      <c r="H384" s="128">
        <f t="shared" si="56"/>
        <v>810.12</v>
      </c>
      <c r="I384" s="15"/>
      <c r="J384" s="128">
        <f>ROUND(IF(H384&lt;'Заказ, cкидки и курсы валют'!$B$39,H384*0.54*100/(100-'Заказ, cкидки и курсы валют'!$C$39),IF(H384&lt;'Заказ, cкидки и курсы валют'!$B$40,H384*0.54*100/(100-'Заказ, cкидки и курсы валют'!$C$40),IF(H384&lt;'Заказ, cкидки и курсы валют'!$B$41,H384*0.54*100/(100-'Заказ, cкидки и курсы валют'!$C$41),IF(H384&lt;'Заказ, cкидки и курсы валют'!$B$42,H384*0.54*100/(100-'Заказ, cкидки и курсы валют'!$C$42),IF(H384&lt;'Заказ, cкидки и курсы валют'!$B$43,H384*0.54*100/(100-'Заказ, cкидки и курсы валют'!$C$43),H384))))),2)</f>
        <v>874.93</v>
      </c>
      <c r="L384" s="575"/>
    </row>
    <row r="385" spans="1:12" ht="14.1" customHeight="1">
      <c r="A385" s="15" t="s">
        <v>2145</v>
      </c>
      <c r="B385" s="46" t="s">
        <v>3329</v>
      </c>
      <c r="C385" s="58">
        <v>56.67</v>
      </c>
      <c r="D385" s="48">
        <v>50</v>
      </c>
      <c r="E385" s="2110">
        <f t="shared" si="54"/>
        <v>1762.152</v>
      </c>
      <c r="F385" s="603">
        <f t="shared" si="55"/>
        <v>1762.15</v>
      </c>
      <c r="G385" s="862">
        <f>'Заказ, cкидки и курсы валют'!$J$23*F385</f>
        <v>21145.800000000003</v>
      </c>
      <c r="H385" s="128">
        <f t="shared" si="56"/>
        <v>1057.29</v>
      </c>
      <c r="I385" s="15"/>
      <c r="J385" s="128">
        <f>ROUND(IF(H385&lt;'Заказ, cкидки и курсы валют'!$B$39,H385*0.54*100/(100-'Заказ, cкидки и курсы валют'!$C$39),IF(H385&lt;'Заказ, cкидки и курсы валют'!$B$40,H385*0.54*100/(100-'Заказ, cкидки и курсы валют'!$C$40),IF(H385&lt;'Заказ, cкидки и курсы валют'!$B$41,H385*0.54*100/(100-'Заказ, cкидки и курсы валют'!$C$41),IF(H385&lt;'Заказ, cкидки и курсы валют'!$B$42,H385*0.54*100/(100-'Заказ, cкидки и курсы валют'!$C$42),IF(H385&lt;'Заказ, cкидки и курсы валют'!$B$43,H385*0.54*100/(100-'Заказ, cкидки и курсы валют'!$C$43),H385))))),2)</f>
        <v>1057.29</v>
      </c>
      <c r="L385" s="575"/>
    </row>
    <row r="386" spans="1:12" ht="14.1" customHeight="1">
      <c r="A386" s="15" t="s">
        <v>6553</v>
      </c>
      <c r="B386" s="44" t="s">
        <v>2818</v>
      </c>
      <c r="C386" s="58">
        <v>95.64</v>
      </c>
      <c r="D386" s="48">
        <v>25</v>
      </c>
      <c r="E386" s="2110">
        <f t="shared" si="54"/>
        <v>2857.3919999999998</v>
      </c>
      <c r="F386" s="603">
        <f t="shared" si="55"/>
        <v>2857.39</v>
      </c>
      <c r="G386" s="862">
        <f>'Заказ, cкидки и курсы валют'!$J$23*F386</f>
        <v>34288.68</v>
      </c>
      <c r="H386" s="128">
        <f t="shared" si="56"/>
        <v>857.22</v>
      </c>
      <c r="I386" s="16"/>
      <c r="J386" s="128">
        <f>ROUND(IF(H386&lt;'Заказ, cкидки и курсы валют'!$B$39,H386*0.54*100/(100-'Заказ, cкидки и курсы валют'!$C$39),IF(H386&lt;'Заказ, cкидки и курсы валют'!$B$40,H386*0.54*100/(100-'Заказ, cкидки и курсы валют'!$C$40),IF(H386&lt;'Заказ, cкидки и курсы валют'!$B$41,H386*0.54*100/(100-'Заказ, cкидки и курсы валют'!$C$41),IF(H386&lt;'Заказ, cкидки и курсы валют'!$B$42,H386*0.54*100/(100-'Заказ, cкидки и курсы валют'!$C$42),IF(H386&lt;'Заказ, cкидки и курсы валют'!$B$43,H386*0.54*100/(100-'Заказ, cкидки и курсы валют'!$C$43),H386))))),2)</f>
        <v>925.8</v>
      </c>
      <c r="L386" s="575"/>
    </row>
    <row r="387" spans="1:12" ht="14.1" customHeight="1">
      <c r="A387" s="15" t="s">
        <v>2146</v>
      </c>
      <c r="B387" s="46" t="s">
        <v>3347</v>
      </c>
      <c r="C387" s="58">
        <v>115.71</v>
      </c>
      <c r="D387" s="48">
        <v>20</v>
      </c>
      <c r="E387" s="2110">
        <f t="shared" si="54"/>
        <v>3921.1080000000002</v>
      </c>
      <c r="F387" s="603">
        <f t="shared" si="55"/>
        <v>3921.11</v>
      </c>
      <c r="G387" s="862">
        <f>'Заказ, cкидки и курсы валют'!$J$23*F387</f>
        <v>47053.32</v>
      </c>
      <c r="H387" s="128">
        <f t="shared" si="56"/>
        <v>941.07</v>
      </c>
      <c r="I387" s="15"/>
      <c r="J387" s="128">
        <f>ROUND(IF(H387&lt;'Заказ, cкидки и курсы валют'!$B$39,H387*0.54*100/(100-'Заказ, cкидки и курсы валют'!$C$39),IF(H387&lt;'Заказ, cкидки и курсы валют'!$B$40,H387*0.54*100/(100-'Заказ, cкидки и курсы валют'!$C$40),IF(H387&lt;'Заказ, cкидки и курсы валют'!$B$41,H387*0.54*100/(100-'Заказ, cкидки и курсы валют'!$C$41),IF(H387&lt;'Заказ, cкидки и курсы валют'!$B$42,H387*0.54*100/(100-'Заказ, cкидки и курсы валют'!$C$42),IF(H387&lt;'Заказ, cкидки и курсы валют'!$B$43,H387*0.54*100/(100-'Заказ, cкидки и курсы валют'!$C$43),H387))))),2)</f>
        <v>941.07</v>
      </c>
      <c r="L387" s="575"/>
    </row>
    <row r="388" spans="1:12" ht="14.1" customHeight="1">
      <c r="A388" s="15" t="s">
        <v>2147</v>
      </c>
      <c r="B388" s="46" t="s">
        <v>3348</v>
      </c>
      <c r="C388" s="808">
        <v>225</v>
      </c>
      <c r="D388" s="59">
        <v>10</v>
      </c>
      <c r="E388" s="2110">
        <f t="shared" si="54"/>
        <v>8166.6120000000001</v>
      </c>
      <c r="F388" s="603">
        <f t="shared" si="55"/>
        <v>8166.61</v>
      </c>
      <c r="G388" s="862">
        <f>'Заказ, cкидки и курсы валют'!$J$23*F388</f>
        <v>97999.319999999992</v>
      </c>
      <c r="H388" s="128">
        <f t="shared" si="56"/>
        <v>979.99</v>
      </c>
      <c r="I388" s="15"/>
      <c r="J388" s="128">
        <f>ROUND(IF(H388&lt;'Заказ, cкидки и курсы валют'!$B$39,H388*0.54*100/(100-'Заказ, cкидки и курсы валют'!$C$39),IF(H388&lt;'Заказ, cкидки и курсы валют'!$B$40,H388*0.54*100/(100-'Заказ, cкидки и курсы валют'!$C$40),IF(H388&lt;'Заказ, cкидки и курсы валют'!$B$41,H388*0.54*100/(100-'Заказ, cкидки и курсы валют'!$C$41),IF(H388&lt;'Заказ, cкидки и курсы валют'!$B$42,H388*0.54*100/(100-'Заказ, cкидки и курсы валют'!$C$42),IF(H388&lt;'Заказ, cкидки и курсы валют'!$B$43,H388*0.54*100/(100-'Заказ, cкидки и курсы валют'!$C$43),H388))))),2)</f>
        <v>979.99</v>
      </c>
      <c r="L388" s="575"/>
    </row>
    <row r="389" spans="1:12" ht="15" customHeight="1" thickBot="1">
      <c r="L389" s="575"/>
    </row>
    <row r="390" spans="1:12" ht="15" customHeight="1">
      <c r="A390" s="247"/>
      <c r="B390" s="163"/>
      <c r="C390" s="91"/>
      <c r="D390" s="91" t="s">
        <v>2466</v>
      </c>
      <c r="E390" s="881"/>
      <c r="F390" s="555"/>
      <c r="G390" s="647"/>
      <c r="H390" s="93"/>
      <c r="I390" s="107"/>
      <c r="L390" s="575"/>
    </row>
    <row r="391" spans="1:12" ht="32.25" customHeight="1">
      <c r="A391" s="248"/>
      <c r="B391" s="17"/>
      <c r="C391" s="97"/>
      <c r="D391" s="97"/>
      <c r="E391" s="896"/>
      <c r="F391" s="596"/>
      <c r="G391" s="874"/>
      <c r="H391" s="17"/>
      <c r="I391" s="167"/>
      <c r="L391" s="575"/>
    </row>
    <row r="392" spans="1:12">
      <c r="A392" s="248"/>
      <c r="B392" s="17"/>
      <c r="C392" s="97"/>
      <c r="D392" s="97"/>
      <c r="E392" s="896"/>
      <c r="F392" s="596"/>
      <c r="G392" s="874"/>
      <c r="H392" s="17"/>
      <c r="I392" s="167"/>
      <c r="L392" s="575"/>
    </row>
    <row r="393" spans="1:12" ht="14.1" customHeight="1">
      <c r="A393" s="248"/>
      <c r="B393" s="17"/>
      <c r="C393" s="97"/>
      <c r="D393" s="97"/>
      <c r="E393" s="896"/>
      <c r="F393" s="596"/>
      <c r="G393" s="874"/>
      <c r="H393" s="17"/>
      <c r="I393" s="167"/>
      <c r="L393" s="575"/>
    </row>
    <row r="394" spans="1:12" ht="14.1" customHeight="1" thickBot="1">
      <c r="A394" s="2549" t="s">
        <v>7681</v>
      </c>
      <c r="B394" s="2550"/>
      <c r="C394" s="100"/>
      <c r="D394" s="171"/>
      <c r="E394" s="900"/>
      <c r="F394" s="598"/>
      <c r="G394" s="875"/>
      <c r="H394" s="171"/>
      <c r="I394" s="172"/>
      <c r="L394" s="575"/>
    </row>
    <row r="395" spans="1:12" ht="41.45" customHeight="1">
      <c r="A395" s="195" t="s">
        <v>1028</v>
      </c>
      <c r="B395" s="196" t="s">
        <v>1029</v>
      </c>
      <c r="C395" s="197" t="s">
        <v>678</v>
      </c>
      <c r="D395" s="197" t="s">
        <v>3130</v>
      </c>
      <c r="E395" s="559" t="s">
        <v>11193</v>
      </c>
      <c r="F395" s="600" t="s">
        <v>2779</v>
      </c>
      <c r="G395" s="864" t="s">
        <v>2627</v>
      </c>
      <c r="H395" s="338" t="s">
        <v>497</v>
      </c>
      <c r="I395" s="199" t="s">
        <v>4239</v>
      </c>
      <c r="J395" s="2668" t="s">
        <v>12335</v>
      </c>
      <c r="L395" s="575"/>
    </row>
    <row r="396" spans="1:12" ht="14.1" customHeight="1">
      <c r="A396" s="195"/>
      <c r="B396" s="389"/>
      <c r="C396" s="197" t="s">
        <v>3629</v>
      </c>
      <c r="D396" s="390" t="s">
        <v>2628</v>
      </c>
      <c r="E396" s="898" t="s">
        <v>265</v>
      </c>
      <c r="F396" s="607">
        <f>'Заказ, cкидки и курсы валют'!$I$12</f>
        <v>0</v>
      </c>
      <c r="G396" s="948"/>
      <c r="H396" s="455"/>
      <c r="I396" s="325"/>
      <c r="J396" s="2669"/>
      <c r="L396" s="575"/>
    </row>
    <row r="397" spans="1:12" ht="14.1" customHeight="1">
      <c r="A397" s="15" t="s">
        <v>7819</v>
      </c>
      <c r="B397" s="46" t="s">
        <v>101</v>
      </c>
      <c r="C397" s="58">
        <v>7.88</v>
      </c>
      <c r="D397" s="2055">
        <v>20</v>
      </c>
      <c r="E397" s="2110">
        <f>(E366*2)+(1000/D397*7.5)</f>
        <v>858.46</v>
      </c>
      <c r="F397" s="603">
        <f>ROUND(E397*(1-$F$11),2)</f>
        <v>858.46</v>
      </c>
      <c r="G397" s="862">
        <f>'Заказ, cкидки и курсы валют'!$J$23*F397</f>
        <v>10301.52</v>
      </c>
      <c r="H397" s="128">
        <f>ROUND((D397/1000)*G397,2)</f>
        <v>206.03</v>
      </c>
      <c r="I397" s="15"/>
      <c r="J397" s="128">
        <f>ROUND(IF(H397&lt;'Заказ, cкидки и курсы валют'!$B$39,H397*0.54*100/(100-'Заказ, cкидки и курсы валют'!$C$39),IF(H397&lt;'Заказ, cкидки и курсы валют'!$B$40,H397*0.54*100/(100-'Заказ, cкидки и курсы валют'!$C$40),IF(H397&lt;'Заказ, cкидки и курсы валют'!$B$41,H397*0.54*100/(100-'Заказ, cкидки и курсы валют'!$C$41),IF(H397&lt;'Заказ, cкидки и курсы валют'!$B$42,H397*0.54*100/(100-'Заказ, cкидки и курсы валют'!$C$42),IF(H397&lt;'Заказ, cкидки и курсы валют'!$B$43,H397*0.54*100/(100-'Заказ, cкидки и курсы валют'!$C$43),H397))))),2)</f>
        <v>278.14</v>
      </c>
      <c r="L397" s="575"/>
    </row>
    <row r="398" spans="1:12" ht="14.1" customHeight="1">
      <c r="A398" s="15" t="s">
        <v>7820</v>
      </c>
      <c r="B398" s="46" t="s">
        <v>3106</v>
      </c>
      <c r="C398" s="58">
        <v>18.670000000000002</v>
      </c>
      <c r="D398" s="2055">
        <v>10</v>
      </c>
      <c r="E398" s="2110">
        <f t="shared" ref="E398:E404" si="57">(E367*2)+(1000/D398*7.5)</f>
        <v>1827.54</v>
      </c>
      <c r="F398" s="603">
        <f t="shared" ref="F398:F404" si="58">ROUND(E398*(1-$F$11),2)</f>
        <v>1827.54</v>
      </c>
      <c r="G398" s="862">
        <f>'Заказ, cкидки и курсы валют'!$J$23*F398</f>
        <v>21930.48</v>
      </c>
      <c r="H398" s="128">
        <f t="shared" ref="H398:H404" si="59">ROUND((D398/1000)*G398,2)</f>
        <v>219.3</v>
      </c>
      <c r="I398" s="15"/>
      <c r="J398" s="128">
        <f>ROUND(IF(H398&lt;'Заказ, cкидки и курсы валют'!$B$39,H398*0.54*100/(100-'Заказ, cкидки и курсы валют'!$C$39),IF(H398&lt;'Заказ, cкидки и курсы валют'!$B$40,H398*0.54*100/(100-'Заказ, cкидки и курсы валют'!$C$40),IF(H398&lt;'Заказ, cкидки и курсы валют'!$B$41,H398*0.54*100/(100-'Заказ, cкидки и курсы валют'!$C$41),IF(H398&lt;'Заказ, cкидки и курсы валют'!$B$42,H398*0.54*100/(100-'Заказ, cкидки и курсы валют'!$C$42),IF(H398&lt;'Заказ, cкидки и курсы валют'!$B$43,H398*0.54*100/(100-'Заказ, cкидки и курсы валют'!$C$43),H398))))),2)</f>
        <v>296.06</v>
      </c>
      <c r="L398" s="575"/>
    </row>
    <row r="399" spans="1:12" ht="14.1" customHeight="1">
      <c r="A399" s="15" t="s">
        <v>7821</v>
      </c>
      <c r="B399" s="46" t="s">
        <v>3109</v>
      </c>
      <c r="C399" s="58">
        <v>40</v>
      </c>
      <c r="D399" s="48">
        <v>5</v>
      </c>
      <c r="E399" s="2110">
        <f t="shared" si="57"/>
        <v>3750.34</v>
      </c>
      <c r="F399" s="603">
        <f t="shared" si="58"/>
        <v>3750.34</v>
      </c>
      <c r="G399" s="862">
        <f>'Заказ, cкидки и курсы валют'!$J$23*F399</f>
        <v>45004.08</v>
      </c>
      <c r="H399" s="128">
        <f t="shared" si="59"/>
        <v>225.02</v>
      </c>
      <c r="I399" s="15"/>
      <c r="J399" s="128">
        <f>ROUND(IF(H399&lt;'Заказ, cкидки и курсы валют'!$B$39,H399*0.54*100/(100-'Заказ, cкидки и курсы валют'!$C$39),IF(H399&lt;'Заказ, cкидки и курсы валют'!$B$40,H399*0.54*100/(100-'Заказ, cкидки и курсы валют'!$C$40),IF(H399&lt;'Заказ, cкидки и курсы валют'!$B$41,H399*0.54*100/(100-'Заказ, cкидки и курсы валют'!$C$41),IF(H399&lt;'Заказ, cкидки и курсы валют'!$B$42,H399*0.54*100/(100-'Заказ, cкидки и курсы валют'!$C$42),IF(H399&lt;'Заказ, cкидки и курсы валют'!$B$43,H399*0.54*100/(100-'Заказ, cкидки и курсы валют'!$C$43),H399))))),2)</f>
        <v>303.77999999999997</v>
      </c>
      <c r="L399" s="575"/>
    </row>
    <row r="400" spans="1:12" ht="14.1" customHeight="1">
      <c r="A400" s="15" t="s">
        <v>7822</v>
      </c>
      <c r="B400" s="46" t="s">
        <v>3329</v>
      </c>
      <c r="C400" s="58">
        <v>56.67</v>
      </c>
      <c r="D400" s="48">
        <v>4</v>
      </c>
      <c r="E400" s="2110">
        <f t="shared" si="57"/>
        <v>4811.92</v>
      </c>
      <c r="F400" s="603">
        <f t="shared" si="58"/>
        <v>4811.92</v>
      </c>
      <c r="G400" s="862">
        <f>'Заказ, cкидки и курсы валют'!$J$23*F400</f>
        <v>57743.040000000001</v>
      </c>
      <c r="H400" s="128">
        <f t="shared" si="59"/>
        <v>230.97</v>
      </c>
      <c r="I400" s="15"/>
      <c r="J400" s="128">
        <f>ROUND(IF(H400&lt;'Заказ, cкидки и курсы валют'!$B$39,H400*0.54*100/(100-'Заказ, cкидки и курсы валют'!$C$39),IF(H400&lt;'Заказ, cкидки и курсы валют'!$B$40,H400*0.54*100/(100-'Заказ, cкидки и курсы валют'!$C$40),IF(H400&lt;'Заказ, cкидки и курсы валют'!$B$41,H400*0.54*100/(100-'Заказ, cкидки и курсы валют'!$C$41),IF(H400&lt;'Заказ, cкидки и курсы валют'!$B$42,H400*0.54*100/(100-'Заказ, cкидки и курсы валют'!$C$42),IF(H400&lt;'Заказ, cкидки и курсы валют'!$B$43,H400*0.54*100/(100-'Заказ, cкидки и курсы валют'!$C$43),H400))))),2)</f>
        <v>311.81</v>
      </c>
      <c r="L400" s="575"/>
    </row>
    <row r="401" spans="1:12" ht="14.1" customHeight="1">
      <c r="A401" s="15" t="s">
        <v>7823</v>
      </c>
      <c r="B401" s="44" t="s">
        <v>2818</v>
      </c>
      <c r="C401" s="58">
        <v>95.64</v>
      </c>
      <c r="D401" s="48">
        <v>3</v>
      </c>
      <c r="E401" s="2110">
        <f t="shared" si="57"/>
        <v>7262.32</v>
      </c>
      <c r="F401" s="603">
        <f t="shared" si="58"/>
        <v>7262.32</v>
      </c>
      <c r="G401" s="862">
        <f>'Заказ, cкидки и курсы валют'!$J$23*F401</f>
        <v>87147.839999999997</v>
      </c>
      <c r="H401" s="128">
        <f t="shared" si="59"/>
        <v>261.44</v>
      </c>
      <c r="I401" s="16"/>
      <c r="J401" s="128">
        <f>ROUND(IF(H401&lt;'Заказ, cкидки и курсы валют'!$B$39,H401*0.54*100/(100-'Заказ, cкидки и курсы валют'!$C$39),IF(H401&lt;'Заказ, cкидки и курсы валют'!$B$40,H401*0.54*100/(100-'Заказ, cкидки и курсы валют'!$C$40),IF(H401&lt;'Заказ, cкидки и курсы валют'!$B$41,H401*0.54*100/(100-'Заказ, cкидки и курсы валют'!$C$41),IF(H401&lt;'Заказ, cкидки и курсы валют'!$B$42,H401*0.54*100/(100-'Заказ, cкидки и курсы валют'!$C$42),IF(H401&lt;'Заказ, cкидки и курсы валют'!$B$43,H401*0.54*100/(100-'Заказ, cкидки и курсы валют'!$C$43),H401))))),2)</f>
        <v>352.94</v>
      </c>
      <c r="L401" s="575"/>
    </row>
    <row r="402" spans="1:12" ht="14.1" customHeight="1">
      <c r="A402" s="15" t="s">
        <v>7824</v>
      </c>
      <c r="B402" s="46" t="s">
        <v>3347</v>
      </c>
      <c r="C402" s="58">
        <v>115.71</v>
      </c>
      <c r="D402" s="48">
        <v>2</v>
      </c>
      <c r="E402" s="2110">
        <f t="shared" si="57"/>
        <v>10285.18</v>
      </c>
      <c r="F402" s="603">
        <f t="shared" si="58"/>
        <v>10285.18</v>
      </c>
      <c r="G402" s="862">
        <f>'Заказ, cкидки и курсы валют'!$J$23*F402</f>
        <v>123422.16</v>
      </c>
      <c r="H402" s="128">
        <f t="shared" si="59"/>
        <v>246.84</v>
      </c>
      <c r="I402" s="15"/>
      <c r="J402" s="128">
        <f>ROUND(IF(H402&lt;'Заказ, cкидки и курсы валют'!$B$39,H402*0.54*100/(100-'Заказ, cкидки и курсы валют'!$C$39),IF(H402&lt;'Заказ, cкидки и курсы валют'!$B$40,H402*0.54*100/(100-'Заказ, cкидки и курсы валют'!$C$40),IF(H402&lt;'Заказ, cкидки и курсы валют'!$B$41,H402*0.54*100/(100-'Заказ, cкидки и курсы валют'!$C$41),IF(H402&lt;'Заказ, cкидки и курсы валют'!$B$42,H402*0.54*100/(100-'Заказ, cкидки и курсы валют'!$C$42),IF(H402&lt;'Заказ, cкидки и курсы валют'!$B$43,H402*0.54*100/(100-'Заказ, cкидки и курсы валют'!$C$43),H402))))),2)</f>
        <v>333.23</v>
      </c>
      <c r="L402" s="575"/>
    </row>
    <row r="403" spans="1:12" ht="14.1" customHeight="1">
      <c r="A403" s="15" t="s">
        <v>7825</v>
      </c>
      <c r="B403" s="46" t="s">
        <v>3348</v>
      </c>
      <c r="C403" s="808">
        <v>225</v>
      </c>
      <c r="D403" s="59">
        <v>1</v>
      </c>
      <c r="E403" s="2110">
        <f t="shared" si="57"/>
        <v>21111.02</v>
      </c>
      <c r="F403" s="603">
        <f t="shared" si="58"/>
        <v>21111.02</v>
      </c>
      <c r="G403" s="862">
        <f>'Заказ, cкидки и курсы валют'!$J$23*F403</f>
        <v>253332.24</v>
      </c>
      <c r="H403" s="128">
        <f t="shared" si="59"/>
        <v>253.33</v>
      </c>
      <c r="I403" s="15"/>
      <c r="J403" s="128">
        <f>ROUND(IF(H403&lt;'Заказ, cкидки и курсы валют'!$B$39,H403*0.54*100/(100-'Заказ, cкидки и курсы валют'!$C$39),IF(H403&lt;'Заказ, cкидки и курсы валют'!$B$40,H403*0.54*100/(100-'Заказ, cкидки и курсы валют'!$C$40),IF(H403&lt;'Заказ, cкидки и курсы валют'!$B$41,H403*0.54*100/(100-'Заказ, cкидки и курсы валют'!$C$41),IF(H403&lt;'Заказ, cкидки и курсы валют'!$B$42,H403*0.54*100/(100-'Заказ, cкидки и курсы валют'!$C$42),IF(H403&lt;'Заказ, cкидки и курсы валют'!$B$43,H403*0.54*100/(100-'Заказ, cкидки и курсы валют'!$C$43),H403))))),2)</f>
        <v>342</v>
      </c>
      <c r="L403" s="575"/>
    </row>
    <row r="404" spans="1:12" ht="14.1" customHeight="1" thickBot="1">
      <c r="A404" s="20" t="s">
        <v>7826</v>
      </c>
      <c r="B404" s="484" t="s">
        <v>2480</v>
      </c>
      <c r="C404" s="808">
        <v>325.45</v>
      </c>
      <c r="D404" s="2199">
        <v>1</v>
      </c>
      <c r="E404" s="2110">
        <f t="shared" si="57"/>
        <v>35475.919999999998</v>
      </c>
      <c r="F404" s="603">
        <f t="shared" si="58"/>
        <v>35475.919999999998</v>
      </c>
      <c r="G404" s="862">
        <f>'Заказ, cкидки и курсы валют'!$J$23*F404</f>
        <v>425711.04</v>
      </c>
      <c r="H404" s="128">
        <f t="shared" si="59"/>
        <v>425.71</v>
      </c>
      <c r="I404" s="2192"/>
      <c r="J404" s="128">
        <f>ROUND(IF(H404&lt;'Заказ, cкидки и курсы валют'!$B$39,H404*0.54*100/(100-'Заказ, cкидки и курсы валют'!$C$39),IF(H404&lt;'Заказ, cкидки и курсы валют'!$B$40,H404*0.54*100/(100-'Заказ, cкидки и курсы валют'!$C$40),IF(H404&lt;'Заказ, cкидки и курсы валют'!$B$41,H404*0.54*100/(100-'Заказ, cкидки и курсы валют'!$C$41),IF(H404&lt;'Заказ, cкидки и курсы валют'!$B$42,H404*0.54*100/(100-'Заказ, cкидки и курсы валют'!$C$42),IF(H404&lt;'Заказ, cкидки и курсы валют'!$B$43,H404*0.54*100/(100-'Заказ, cкидки и курсы валют'!$C$43),H404))))),2)</f>
        <v>510.85</v>
      </c>
      <c r="L404" s="575"/>
    </row>
    <row r="405" spans="1:12" ht="15" customHeight="1">
      <c r="D405" s="91" t="s">
        <v>12321</v>
      </c>
      <c r="E405" s="881"/>
      <c r="F405" s="555"/>
      <c r="G405" s="647"/>
      <c r="L405" s="575"/>
    </row>
    <row r="406" spans="1:12" ht="15" customHeight="1">
      <c r="A406" s="248"/>
      <c r="B406" s="17"/>
      <c r="C406" s="97"/>
      <c r="D406" s="97"/>
      <c r="E406" s="896"/>
      <c r="F406" s="596"/>
      <c r="G406" s="874"/>
      <c r="H406" s="17"/>
      <c r="I406" s="167"/>
      <c r="L406" s="575"/>
    </row>
    <row r="407" spans="1:12" ht="33" customHeight="1">
      <c r="A407" s="248"/>
      <c r="B407" s="17"/>
      <c r="C407" s="97"/>
      <c r="D407" s="97"/>
      <c r="E407" s="896"/>
      <c r="F407" s="596"/>
      <c r="G407" s="874"/>
      <c r="H407" s="17"/>
      <c r="I407" s="167"/>
      <c r="L407" s="575"/>
    </row>
    <row r="408" spans="1:12" ht="15" customHeight="1">
      <c r="A408" s="248"/>
      <c r="B408" s="17"/>
      <c r="C408" s="97"/>
      <c r="D408" s="97"/>
      <c r="E408" s="896"/>
      <c r="F408" s="596"/>
      <c r="G408" s="874"/>
      <c r="H408" s="17"/>
      <c r="I408" s="167"/>
      <c r="L408" s="575"/>
    </row>
    <row r="409" spans="1:12" ht="18" customHeight="1" thickBot="1">
      <c r="A409" s="117" t="s">
        <v>7679</v>
      </c>
      <c r="B409" s="171"/>
      <c r="C409" s="99"/>
      <c r="D409" s="99"/>
      <c r="E409" s="897"/>
      <c r="F409" s="598"/>
      <c r="G409" s="875"/>
      <c r="H409" s="171"/>
      <c r="I409" s="172"/>
      <c r="L409" s="575"/>
    </row>
    <row r="410" spans="1:12" ht="42" customHeight="1">
      <c r="A410" s="195" t="s">
        <v>1028</v>
      </c>
      <c r="B410" s="196" t="s">
        <v>1029</v>
      </c>
      <c r="C410" s="197" t="s">
        <v>678</v>
      </c>
      <c r="D410" s="197" t="s">
        <v>3130</v>
      </c>
      <c r="E410" s="559" t="s">
        <v>11193</v>
      </c>
      <c r="F410" s="600" t="s">
        <v>2779</v>
      </c>
      <c r="G410" s="2585" t="s">
        <v>2627</v>
      </c>
      <c r="H410" s="2586" t="s">
        <v>497</v>
      </c>
      <c r="I410" s="199" t="s">
        <v>4239</v>
      </c>
      <c r="L410" s="575"/>
    </row>
    <row r="411" spans="1:12" ht="21" customHeight="1">
      <c r="A411" s="195"/>
      <c r="B411" s="389"/>
      <c r="C411" s="197" t="s">
        <v>3629</v>
      </c>
      <c r="D411" s="390" t="s">
        <v>2628</v>
      </c>
      <c r="E411" s="898" t="s">
        <v>265</v>
      </c>
      <c r="F411" s="607">
        <f>'Заказ, cкидки и курсы валют'!$I$12</f>
        <v>0</v>
      </c>
      <c r="G411" s="2584"/>
      <c r="H411" s="2583"/>
      <c r="I411" s="325"/>
      <c r="J411" s="574"/>
      <c r="L411" s="575"/>
    </row>
    <row r="412" spans="1:12" ht="18.75" customHeight="1">
      <c r="A412" s="525" t="s">
        <v>12322</v>
      </c>
      <c r="B412" s="2592" t="s">
        <v>1336</v>
      </c>
      <c r="C412" s="1659">
        <v>4</v>
      </c>
      <c r="D412" s="2590">
        <v>5900</v>
      </c>
      <c r="E412" s="574">
        <v>115.86</v>
      </c>
      <c r="F412" s="936">
        <f>ROUND(E412*(1-$F$11),2)</f>
        <v>115.86</v>
      </c>
      <c r="G412" s="866">
        <f>'Заказ, cкидки и курсы валют'!$J$23*F412</f>
        <v>1390.32</v>
      </c>
      <c r="H412" s="128">
        <f>ROUND((D412/1000)*G412,2)</f>
        <v>8202.89</v>
      </c>
      <c r="I412" s="15"/>
      <c r="J412" s="574"/>
      <c r="L412" s="575"/>
    </row>
    <row r="413" spans="1:12" ht="14.1" customHeight="1">
      <c r="A413" s="525" t="s">
        <v>12323</v>
      </c>
      <c r="B413" s="2592" t="s">
        <v>1337</v>
      </c>
      <c r="C413" s="1659">
        <v>9</v>
      </c>
      <c r="D413" s="2590">
        <v>2700</v>
      </c>
      <c r="E413" s="574">
        <v>254.54</v>
      </c>
      <c r="F413" s="936">
        <f>ROUND(E413*(1-$F$11),2)</f>
        <v>254.54</v>
      </c>
      <c r="G413" s="866">
        <f>'Заказ, cкидки и курсы валют'!$J$23*F413</f>
        <v>3054.48</v>
      </c>
      <c r="H413" s="128">
        <f>ROUND((D413/1000)*G413,2)</f>
        <v>8247.1</v>
      </c>
      <c r="I413" s="15"/>
      <c r="J413" s="574"/>
      <c r="L413" s="575"/>
    </row>
    <row r="414" spans="1:12" ht="14.1" customHeight="1">
      <c r="A414" s="525" t="s">
        <v>12324</v>
      </c>
      <c r="B414" s="2592" t="s">
        <v>1338</v>
      </c>
      <c r="C414" s="1659">
        <v>20</v>
      </c>
      <c r="D414" s="2591">
        <v>1200</v>
      </c>
      <c r="E414" s="574">
        <v>558.84</v>
      </c>
      <c r="F414" s="936">
        <f t="shared" ref="F414" si="60">ROUND(E414*(1-$F$11),2)</f>
        <v>558.84</v>
      </c>
      <c r="G414" s="866">
        <f>'Заказ, cкидки и курсы валют'!$J$23*F414</f>
        <v>6706.08</v>
      </c>
      <c r="H414" s="128">
        <f t="shared" ref="H414" si="61">ROUND((D414/1000)*G414,2)</f>
        <v>8047.3</v>
      </c>
      <c r="I414" s="15"/>
      <c r="J414" s="574"/>
      <c r="L414" s="575"/>
    </row>
    <row r="415" spans="1:12" ht="14.1" customHeight="1">
      <c r="J415" s="574"/>
      <c r="L415" s="575"/>
    </row>
    <row r="416" spans="1:12" ht="14.1" customHeight="1" thickBot="1">
      <c r="J416" s="574"/>
      <c r="L416" s="575"/>
    </row>
    <row r="417" spans="1:12" ht="14.1" customHeight="1">
      <c r="A417" s="247"/>
      <c r="B417" s="163"/>
      <c r="C417" s="91"/>
      <c r="D417" s="91" t="s">
        <v>2467</v>
      </c>
      <c r="E417" s="881"/>
      <c r="F417" s="555"/>
      <c r="G417" s="647"/>
      <c r="H417" s="93"/>
      <c r="I417" s="107"/>
      <c r="J417" s="574"/>
      <c r="L417" s="575"/>
    </row>
    <row r="418" spans="1:12" ht="14.1" customHeight="1">
      <c r="A418" s="248"/>
      <c r="B418" s="17"/>
      <c r="C418" s="97"/>
      <c r="D418" s="97"/>
      <c r="E418" s="896"/>
      <c r="F418" s="596"/>
      <c r="G418" s="874"/>
      <c r="H418" s="17"/>
      <c r="I418" s="167"/>
      <c r="L418" s="575"/>
    </row>
    <row r="419" spans="1:12" ht="9.1999999999999993" customHeight="1">
      <c r="A419" s="248"/>
      <c r="B419" s="17"/>
      <c r="C419" s="97"/>
      <c r="D419" s="97"/>
      <c r="E419" s="896"/>
      <c r="F419" s="596"/>
      <c r="G419" s="874"/>
      <c r="H419" s="17"/>
      <c r="I419" s="167"/>
      <c r="L419" s="575"/>
    </row>
    <row r="420" spans="1:12" ht="13.5" hidden="1" customHeight="1">
      <c r="A420" s="248"/>
      <c r="B420" s="17"/>
      <c r="C420" s="97"/>
      <c r="D420" s="97"/>
      <c r="E420" s="896"/>
      <c r="F420" s="596"/>
      <c r="G420" s="874"/>
      <c r="H420" s="17"/>
      <c r="I420" s="167"/>
      <c r="L420" s="575"/>
    </row>
    <row r="421" spans="1:12" ht="30.75" customHeight="1" thickBot="1">
      <c r="A421" s="117" t="s">
        <v>7679</v>
      </c>
      <c r="B421" s="171"/>
      <c r="C421" s="99"/>
      <c r="D421" s="99"/>
      <c r="E421" s="897"/>
      <c r="F421" s="598"/>
      <c r="G421" s="875"/>
      <c r="H421" s="171"/>
      <c r="I421" s="172"/>
      <c r="L421" s="575"/>
    </row>
    <row r="422" spans="1:12" ht="37.700000000000003" customHeight="1">
      <c r="A422" s="195" t="s">
        <v>1028</v>
      </c>
      <c r="B422" s="196" t="s">
        <v>1029</v>
      </c>
      <c r="C422" s="197" t="s">
        <v>678</v>
      </c>
      <c r="D422" s="197" t="s">
        <v>3130</v>
      </c>
      <c r="E422" s="559" t="s">
        <v>11193</v>
      </c>
      <c r="F422" s="600" t="s">
        <v>2779</v>
      </c>
      <c r="G422" s="864" t="s">
        <v>2627</v>
      </c>
      <c r="H422" s="338" t="s">
        <v>497</v>
      </c>
      <c r="I422" s="199" t="s">
        <v>4239</v>
      </c>
      <c r="L422" s="575"/>
    </row>
    <row r="423" spans="1:12" ht="14.1" customHeight="1">
      <c r="A423" s="195"/>
      <c r="B423" s="389"/>
      <c r="C423" s="197" t="s">
        <v>3629</v>
      </c>
      <c r="D423" s="390" t="s">
        <v>2628</v>
      </c>
      <c r="E423" s="898" t="s">
        <v>265</v>
      </c>
      <c r="F423" s="607">
        <f>'Заказ, cкидки и курсы валют'!$I$12</f>
        <v>0</v>
      </c>
      <c r="G423" s="948"/>
      <c r="H423" s="455"/>
      <c r="I423" s="325"/>
      <c r="L423" s="575"/>
    </row>
    <row r="424" spans="1:12" ht="12" customHeight="1">
      <c r="A424" s="2192" t="s">
        <v>2478</v>
      </c>
      <c r="B424" s="487" t="s">
        <v>2479</v>
      </c>
      <c r="C424" s="53">
        <v>0.4</v>
      </c>
      <c r="D424" s="2193">
        <v>35000</v>
      </c>
      <c r="E424" s="574">
        <v>35.450000000000003</v>
      </c>
      <c r="F424" s="603">
        <f>ROUND(E424*(1-$F$11),2)</f>
        <v>35.450000000000003</v>
      </c>
      <c r="G424" s="862">
        <f>'Заказ, cкидки и курсы валют'!$J$23*F424</f>
        <v>425.40000000000003</v>
      </c>
      <c r="H424" s="128">
        <f>ROUND((D424/1000)*G424,2)</f>
        <v>14889</v>
      </c>
      <c r="I424" s="2192"/>
      <c r="L424" s="575"/>
    </row>
    <row r="425" spans="1:12" ht="12" customHeight="1">
      <c r="A425" s="15" t="s">
        <v>2148</v>
      </c>
      <c r="B425" s="62" t="s">
        <v>1348</v>
      </c>
      <c r="C425" s="53">
        <v>0.8</v>
      </c>
      <c r="D425" s="2160">
        <v>30000</v>
      </c>
      <c r="E425" s="574">
        <v>31.29</v>
      </c>
      <c r="F425" s="603">
        <f t="shared" ref="F425:F434" si="62">ROUND(E425*(1-$F$11),2)</f>
        <v>31.29</v>
      </c>
      <c r="G425" s="862">
        <f>'Заказ, cкидки и курсы валют'!$J$23*F425</f>
        <v>375.48</v>
      </c>
      <c r="H425" s="128">
        <f t="shared" ref="H425:H434" si="63">ROUND((D425/1000)*G425,2)</f>
        <v>11264.4</v>
      </c>
      <c r="I425" s="15"/>
      <c r="L425" s="575"/>
    </row>
    <row r="426" spans="1:12" ht="12" customHeight="1">
      <c r="A426" s="15" t="s">
        <v>2149</v>
      </c>
      <c r="B426" s="62" t="s">
        <v>1349</v>
      </c>
      <c r="C426" s="53">
        <v>1.1000000000000001</v>
      </c>
      <c r="D426" s="2160">
        <v>24000</v>
      </c>
      <c r="E426" s="574">
        <v>34.53</v>
      </c>
      <c r="F426" s="603">
        <f t="shared" si="62"/>
        <v>34.53</v>
      </c>
      <c r="G426" s="862">
        <f>'Заказ, cкидки и курсы валют'!$J$23*F426</f>
        <v>414.36</v>
      </c>
      <c r="H426" s="128">
        <f t="shared" si="63"/>
        <v>9944.64</v>
      </c>
      <c r="I426" s="15"/>
      <c r="L426" s="575"/>
    </row>
    <row r="427" spans="1:12" ht="12" customHeight="1">
      <c r="A427" s="15" t="s">
        <v>2150</v>
      </c>
      <c r="B427" s="62" t="s">
        <v>1336</v>
      </c>
      <c r="C427" s="53">
        <v>2</v>
      </c>
      <c r="D427" s="2160">
        <v>11500</v>
      </c>
      <c r="E427" s="574">
        <v>48.87</v>
      </c>
      <c r="F427" s="603">
        <f t="shared" si="62"/>
        <v>48.87</v>
      </c>
      <c r="G427" s="862">
        <f>'Заказ, cкидки и курсы валют'!$J$23*F427</f>
        <v>586.43999999999994</v>
      </c>
      <c r="H427" s="128">
        <f t="shared" si="63"/>
        <v>6744.06</v>
      </c>
      <c r="I427" s="15"/>
      <c r="J427" s="574"/>
      <c r="L427" s="575"/>
    </row>
    <row r="428" spans="1:12" ht="12" customHeight="1">
      <c r="A428" s="15" t="s">
        <v>2151</v>
      </c>
      <c r="B428" s="62" t="s">
        <v>1337</v>
      </c>
      <c r="C428" s="53">
        <v>4.5</v>
      </c>
      <c r="D428" s="2160">
        <v>5300</v>
      </c>
      <c r="E428" s="574">
        <v>119.27</v>
      </c>
      <c r="F428" s="603">
        <f t="shared" si="62"/>
        <v>119.27</v>
      </c>
      <c r="G428" s="862">
        <f>'Заказ, cкидки и курсы валют'!$J$23*F428</f>
        <v>1431.24</v>
      </c>
      <c r="H428" s="128">
        <f t="shared" si="63"/>
        <v>7585.57</v>
      </c>
      <c r="I428" s="15"/>
      <c r="J428" s="574"/>
      <c r="L428" s="575"/>
    </row>
    <row r="429" spans="1:12" ht="12" customHeight="1">
      <c r="A429" s="15" t="s">
        <v>2152</v>
      </c>
      <c r="B429" s="62" t="s">
        <v>1338</v>
      </c>
      <c r="C429" s="53">
        <v>10</v>
      </c>
      <c r="D429" s="2160">
        <v>2500</v>
      </c>
      <c r="E429" s="574">
        <v>230.78</v>
      </c>
      <c r="F429" s="603">
        <f t="shared" si="62"/>
        <v>230.78</v>
      </c>
      <c r="G429" s="862">
        <f>'Заказ, cкидки и курсы валют'!$J$23*F429</f>
        <v>2769.36</v>
      </c>
      <c r="H429" s="128">
        <f t="shared" si="63"/>
        <v>6923.4</v>
      </c>
      <c r="I429" s="15"/>
      <c r="J429" s="574"/>
      <c r="L429" s="575"/>
    </row>
    <row r="430" spans="1:12" ht="12" customHeight="1">
      <c r="A430" s="15" t="s">
        <v>2153</v>
      </c>
      <c r="B430" s="62" t="s">
        <v>1339</v>
      </c>
      <c r="C430" s="53">
        <v>14.5</v>
      </c>
      <c r="D430" s="2160">
        <v>1650</v>
      </c>
      <c r="E430" s="574">
        <v>401.87</v>
      </c>
      <c r="F430" s="603">
        <f t="shared" si="62"/>
        <v>401.87</v>
      </c>
      <c r="G430" s="862">
        <f>'Заказ, cкидки и курсы валют'!$J$23*F430</f>
        <v>4822.4400000000005</v>
      </c>
      <c r="H430" s="128">
        <f t="shared" si="63"/>
        <v>7957.03</v>
      </c>
      <c r="I430" s="15"/>
      <c r="J430" s="574"/>
      <c r="L430" s="575"/>
    </row>
    <row r="431" spans="1:12" ht="12" customHeight="1">
      <c r="A431" s="15" t="s">
        <v>2154</v>
      </c>
      <c r="B431" s="62" t="s">
        <v>3236</v>
      </c>
      <c r="C431" s="53">
        <v>22</v>
      </c>
      <c r="D431" s="39">
        <v>990</v>
      </c>
      <c r="E431" s="574">
        <v>599.44000000000005</v>
      </c>
      <c r="F431" s="603">
        <f t="shared" si="62"/>
        <v>599.44000000000005</v>
      </c>
      <c r="G431" s="862">
        <f>'Заказ, cкидки и курсы валют'!$J$23*F431</f>
        <v>7193.2800000000007</v>
      </c>
      <c r="H431" s="128">
        <f t="shared" si="63"/>
        <v>7121.35</v>
      </c>
      <c r="I431" s="15"/>
      <c r="J431" s="574"/>
      <c r="L431" s="575"/>
    </row>
    <row r="432" spans="1:12" ht="12" customHeight="1">
      <c r="A432" s="15" t="s">
        <v>2155</v>
      </c>
      <c r="B432" s="39" t="s">
        <v>1340</v>
      </c>
      <c r="C432" s="53">
        <v>29</v>
      </c>
      <c r="D432" s="39">
        <v>830</v>
      </c>
      <c r="E432" s="574">
        <v>785.08</v>
      </c>
      <c r="F432" s="603">
        <f t="shared" si="62"/>
        <v>785.08</v>
      </c>
      <c r="G432" s="862">
        <f>'Заказ, cкидки и курсы валют'!$J$23*F432</f>
        <v>9420.9600000000009</v>
      </c>
      <c r="H432" s="128">
        <f t="shared" si="63"/>
        <v>7819.4</v>
      </c>
      <c r="I432" s="15"/>
      <c r="J432" s="574"/>
      <c r="L432" s="575"/>
    </row>
    <row r="433" spans="1:12" ht="12" customHeight="1">
      <c r="A433" s="15" t="s">
        <v>2156</v>
      </c>
      <c r="B433" s="62" t="s">
        <v>1341</v>
      </c>
      <c r="C433" s="807">
        <v>56.51</v>
      </c>
      <c r="D433" s="39">
        <v>430</v>
      </c>
      <c r="E433" s="574">
        <v>1784.52</v>
      </c>
      <c r="F433" s="603">
        <f t="shared" si="62"/>
        <v>1784.52</v>
      </c>
      <c r="G433" s="862">
        <f>'Заказ, cкидки и курсы валют'!$J$23*F433</f>
        <v>21414.239999999998</v>
      </c>
      <c r="H433" s="128">
        <f t="shared" si="63"/>
        <v>9208.1200000000008</v>
      </c>
      <c r="I433" s="15"/>
      <c r="J433" s="574"/>
      <c r="L433" s="575"/>
    </row>
    <row r="434" spans="1:12" ht="12" customHeight="1">
      <c r="A434" s="15" t="s">
        <v>2157</v>
      </c>
      <c r="B434" s="62" t="s">
        <v>3238</v>
      </c>
      <c r="C434" s="808">
        <v>97</v>
      </c>
      <c r="D434" s="39">
        <v>250</v>
      </c>
      <c r="E434" s="574">
        <v>3197.83</v>
      </c>
      <c r="F434" s="603">
        <f t="shared" si="62"/>
        <v>3197.83</v>
      </c>
      <c r="G434" s="862">
        <f>'Заказ, cкидки и курсы валют'!$J$23*F434</f>
        <v>38373.96</v>
      </c>
      <c r="H434" s="128">
        <f t="shared" si="63"/>
        <v>9593.49</v>
      </c>
      <c r="I434" s="15"/>
      <c r="L434" s="575"/>
    </row>
    <row r="435" spans="1:12" ht="12" customHeight="1">
      <c r="A435" s="15" t="s">
        <v>9393</v>
      </c>
      <c r="B435" s="62" t="s">
        <v>960</v>
      </c>
      <c r="C435" s="808">
        <v>210</v>
      </c>
      <c r="D435" s="39">
        <v>120</v>
      </c>
      <c r="E435" s="574">
        <v>6951.09</v>
      </c>
      <c r="F435" s="603">
        <f t="shared" ref="F435" si="64">ROUND(E435*(1-$F$11),2)</f>
        <v>6951.09</v>
      </c>
      <c r="G435" s="862">
        <f>'Заказ, cкидки и курсы валют'!$J$23*F435</f>
        <v>83413.08</v>
      </c>
      <c r="H435" s="128">
        <f t="shared" ref="H435" si="65">ROUND((D435/1000)*G435,2)</f>
        <v>10009.57</v>
      </c>
      <c r="I435" s="15"/>
      <c r="L435" s="575"/>
    </row>
    <row r="436" spans="1:12" ht="14.1" customHeight="1" thickBot="1">
      <c r="L436" s="575"/>
    </row>
    <row r="437" spans="1:12" ht="14.1" customHeight="1">
      <c r="A437" s="247"/>
      <c r="B437" s="163"/>
      <c r="C437" s="91"/>
      <c r="D437" s="91" t="s">
        <v>2467</v>
      </c>
      <c r="E437" s="569"/>
      <c r="F437" s="562"/>
      <c r="G437" s="651"/>
      <c r="H437" s="163"/>
      <c r="I437" s="95"/>
      <c r="L437" s="575"/>
    </row>
    <row r="438" spans="1:12" ht="14.1" customHeight="1">
      <c r="A438" s="248"/>
      <c r="B438" s="17"/>
      <c r="C438" s="97"/>
      <c r="D438" s="97"/>
      <c r="E438" s="896"/>
      <c r="F438" s="596"/>
      <c r="G438" s="874"/>
      <c r="H438" s="17"/>
      <c r="I438" s="167"/>
      <c r="L438" s="575"/>
    </row>
    <row r="439" spans="1:12" ht="14.1" customHeight="1">
      <c r="A439" s="248"/>
      <c r="B439" s="17"/>
      <c r="C439" s="97"/>
      <c r="D439" s="97"/>
      <c r="E439" s="896"/>
      <c r="F439" s="596"/>
      <c r="G439" s="874"/>
      <c r="H439" s="17"/>
      <c r="I439" s="167"/>
      <c r="L439" s="575"/>
    </row>
    <row r="440" spans="1:12" ht="14.1" customHeight="1">
      <c r="A440" s="248"/>
      <c r="B440" s="17"/>
      <c r="C440" s="97"/>
      <c r="D440" s="97"/>
      <c r="E440" s="896"/>
      <c r="F440" s="596"/>
      <c r="G440" s="874"/>
      <c r="H440" s="17"/>
      <c r="I440" s="167"/>
      <c r="L440" s="575"/>
    </row>
    <row r="441" spans="1:12" ht="14.1" customHeight="1" thickBot="1">
      <c r="A441" s="2549" t="s">
        <v>7680</v>
      </c>
      <c r="B441" s="118"/>
      <c r="C441" s="100"/>
      <c r="D441" s="171"/>
      <c r="E441" s="900"/>
      <c r="F441" s="598"/>
      <c r="G441" s="875"/>
      <c r="H441" s="171"/>
      <c r="I441" s="172"/>
      <c r="L441" s="575"/>
    </row>
    <row r="442" spans="1:12" ht="30" customHeight="1">
      <c r="A442" s="195" t="s">
        <v>1028</v>
      </c>
      <c r="B442" s="196" t="s">
        <v>1029</v>
      </c>
      <c r="C442" s="197" t="s">
        <v>678</v>
      </c>
      <c r="D442" s="197" t="s">
        <v>3130</v>
      </c>
      <c r="E442" s="559" t="s">
        <v>11193</v>
      </c>
      <c r="F442" s="600" t="s">
        <v>2779</v>
      </c>
      <c r="G442" s="864" t="s">
        <v>2627</v>
      </c>
      <c r="H442" s="338" t="s">
        <v>497</v>
      </c>
      <c r="I442" s="199" t="s">
        <v>4239</v>
      </c>
      <c r="J442" s="2668" t="s">
        <v>12335</v>
      </c>
      <c r="L442" s="575"/>
    </row>
    <row r="443" spans="1:12" ht="24" customHeight="1">
      <c r="A443" s="195"/>
      <c r="B443" s="389"/>
      <c r="C443" s="197" t="s">
        <v>3629</v>
      </c>
      <c r="D443" s="390" t="s">
        <v>2628</v>
      </c>
      <c r="E443" s="898" t="s">
        <v>265</v>
      </c>
      <c r="F443" s="607">
        <f>'Заказ, cкидки и курсы валют'!$I$12</f>
        <v>0</v>
      </c>
      <c r="G443" s="948"/>
      <c r="H443" s="455"/>
      <c r="I443" s="325"/>
      <c r="J443" s="2669"/>
      <c r="L443" s="575"/>
    </row>
    <row r="444" spans="1:12" ht="12" customHeight="1">
      <c r="A444" s="15" t="s">
        <v>5948</v>
      </c>
      <c r="B444" s="62" t="s">
        <v>2479</v>
      </c>
      <c r="C444" s="53">
        <v>0.4</v>
      </c>
      <c r="D444" s="2159">
        <v>2200</v>
      </c>
      <c r="E444" s="2110">
        <f t="shared" ref="E444:E455" si="66">E424*1.2</f>
        <v>42.54</v>
      </c>
      <c r="F444" s="603">
        <f>ROUND(E444*(1-$F$11),2)</f>
        <v>42.54</v>
      </c>
      <c r="G444" s="862">
        <f>'Заказ, cкидки и курсы валют'!$J$23*F444</f>
        <v>510.48</v>
      </c>
      <c r="H444" s="128">
        <f>ROUND((D444/1000)*G444,2)</f>
        <v>1123.06</v>
      </c>
      <c r="I444" s="15"/>
      <c r="J444" s="128">
        <f>ROUND(IF(H444&lt;'Заказ, cкидки и курсы валют'!$B$39,H444*0.54*100/(100-'Заказ, cкидки и курсы валют'!$C$39),IF(H444&lt;'Заказ, cкидки и курсы валют'!$B$40,H444*0.54*100/(100-'Заказ, cкидки и курсы валют'!$C$40),IF(H444&lt;'Заказ, cкидки и курсы валют'!$B$41,H444*0.54*100/(100-'Заказ, cкидки и курсы валют'!$C$41),IF(H444&lt;'Заказ, cкидки и курсы валют'!$B$42,H444*0.54*100/(100-'Заказ, cкидки и курсы валют'!$C$42),IF(H444&lt;'Заказ, cкидки и курсы валют'!$B$43,H444*0.54*100/(100-'Заказ, cкидки и курсы валют'!$C$43),H444))))),2)</f>
        <v>1123.06</v>
      </c>
      <c r="L444" s="575"/>
    </row>
    <row r="445" spans="1:12" ht="12" customHeight="1">
      <c r="A445" s="15" t="s">
        <v>2158</v>
      </c>
      <c r="B445" s="62" t="s">
        <v>1348</v>
      </c>
      <c r="C445" s="53">
        <v>0.8</v>
      </c>
      <c r="D445" s="2159">
        <v>3000</v>
      </c>
      <c r="E445" s="2110">
        <f t="shared" si="66"/>
        <v>37.547999999999995</v>
      </c>
      <c r="F445" s="603">
        <f t="shared" ref="F445:F454" si="67">ROUND(E445*(1-$F$11),2)</f>
        <v>37.549999999999997</v>
      </c>
      <c r="G445" s="862">
        <f>'Заказ, cкидки и курсы валют'!$J$23*F445</f>
        <v>450.59999999999997</v>
      </c>
      <c r="H445" s="128">
        <f t="shared" ref="H445:H454" si="68">ROUND((D445/1000)*G445,2)</f>
        <v>1351.8</v>
      </c>
      <c r="I445" s="15"/>
      <c r="J445" s="128">
        <f>ROUND(IF(H445&lt;'Заказ, cкидки и курсы валют'!$B$39,H445*0.54*100/(100-'Заказ, cкидки и курсы валют'!$C$39),IF(H445&lt;'Заказ, cкидки и курсы валют'!$B$40,H445*0.54*100/(100-'Заказ, cкидки и курсы валют'!$C$40),IF(H445&lt;'Заказ, cкидки и курсы валют'!$B$41,H445*0.54*100/(100-'Заказ, cкидки и курсы валют'!$C$41),IF(H445&lt;'Заказ, cкидки и курсы валют'!$B$42,H445*0.54*100/(100-'Заказ, cкидки и курсы валют'!$C$42),IF(H445&lt;'Заказ, cкидки и курсы валют'!$B$43,H445*0.54*100/(100-'Заказ, cкидки и курсы валют'!$C$43),H445))))),2)</f>
        <v>1351.8</v>
      </c>
      <c r="L445" s="575"/>
    </row>
    <row r="446" spans="1:12" ht="12" customHeight="1">
      <c r="A446" s="15" t="s">
        <v>2159</v>
      </c>
      <c r="B446" s="62" t="s">
        <v>1349</v>
      </c>
      <c r="C446" s="53">
        <v>1.1000000000000001</v>
      </c>
      <c r="D446" s="2159">
        <v>3000</v>
      </c>
      <c r="E446" s="2110">
        <f t="shared" si="66"/>
        <v>41.436</v>
      </c>
      <c r="F446" s="603">
        <f t="shared" si="67"/>
        <v>41.44</v>
      </c>
      <c r="G446" s="862">
        <f>'Заказ, cкидки и курсы валют'!$J$23*F446</f>
        <v>497.28</v>
      </c>
      <c r="H446" s="128">
        <f t="shared" si="68"/>
        <v>1491.84</v>
      </c>
      <c r="I446" s="15"/>
      <c r="J446" s="128">
        <f>ROUND(IF(H446&lt;'Заказ, cкидки и курсы валют'!$B$39,H446*0.54*100/(100-'Заказ, cкидки и курсы валют'!$C$39),IF(H446&lt;'Заказ, cкидки и курсы валют'!$B$40,H446*0.54*100/(100-'Заказ, cкидки и курсы валют'!$C$40),IF(H446&lt;'Заказ, cкидки и курсы валют'!$B$41,H446*0.54*100/(100-'Заказ, cкидки и курсы валют'!$C$41),IF(H446&lt;'Заказ, cкидки и курсы валют'!$B$42,H446*0.54*100/(100-'Заказ, cкидки и курсы валют'!$C$42),IF(H446&lt;'Заказ, cкидки и курсы валют'!$B$43,H446*0.54*100/(100-'Заказ, cкидки и курсы валют'!$C$43),H446))))),2)</f>
        <v>1491.84</v>
      </c>
      <c r="L446" s="575"/>
    </row>
    <row r="447" spans="1:12" ht="12" customHeight="1">
      <c r="A447" s="15" t="s">
        <v>2160</v>
      </c>
      <c r="B447" s="62" t="s">
        <v>1336</v>
      </c>
      <c r="C447" s="53">
        <v>2</v>
      </c>
      <c r="D447" s="2159">
        <v>1000</v>
      </c>
      <c r="E447" s="2110">
        <f t="shared" si="66"/>
        <v>58.643999999999991</v>
      </c>
      <c r="F447" s="603">
        <f t="shared" si="67"/>
        <v>58.64</v>
      </c>
      <c r="G447" s="862">
        <f>'Заказ, cкидки и курсы валют'!$J$23*F447</f>
        <v>703.68000000000006</v>
      </c>
      <c r="H447" s="128">
        <f t="shared" si="68"/>
        <v>703.68</v>
      </c>
      <c r="I447" s="15"/>
      <c r="J447" s="128">
        <f>ROUND(IF(H447&lt;'Заказ, cкидки и курсы валют'!$B$39,H447*0.54*100/(100-'Заказ, cкидки и курсы валют'!$C$39),IF(H447&lt;'Заказ, cкидки и курсы валют'!$B$40,H447*0.54*100/(100-'Заказ, cкидки и курсы валют'!$C$40),IF(H447&lt;'Заказ, cкидки и курсы валют'!$B$41,H447*0.54*100/(100-'Заказ, cкидки и курсы валют'!$C$41),IF(H447&lt;'Заказ, cкидки и курсы валют'!$B$42,H447*0.54*100/(100-'Заказ, cкидки и курсы валют'!$C$42),IF(H447&lt;'Заказ, cкидки и курсы валют'!$B$43,H447*0.54*100/(100-'Заказ, cкидки и курсы валют'!$C$43),H447))))),2)</f>
        <v>759.97</v>
      </c>
      <c r="L447" s="575"/>
    </row>
    <row r="448" spans="1:12" ht="12" customHeight="1">
      <c r="A448" s="15" t="s">
        <v>2161</v>
      </c>
      <c r="B448" s="62" t="s">
        <v>1337</v>
      </c>
      <c r="C448" s="53">
        <v>4.5</v>
      </c>
      <c r="D448" s="2159">
        <v>500</v>
      </c>
      <c r="E448" s="2110">
        <f t="shared" si="66"/>
        <v>143.124</v>
      </c>
      <c r="F448" s="603">
        <f t="shared" si="67"/>
        <v>143.12</v>
      </c>
      <c r="G448" s="862">
        <f>'Заказ, cкидки и курсы валют'!$J$23*F448</f>
        <v>1717.44</v>
      </c>
      <c r="H448" s="128">
        <f t="shared" si="68"/>
        <v>858.72</v>
      </c>
      <c r="I448" s="15"/>
      <c r="J448" s="128">
        <f>ROUND(IF(H448&lt;'Заказ, cкидки и курсы валют'!$B$39,H448*0.54*100/(100-'Заказ, cкидки и курсы валют'!$C$39),IF(H448&lt;'Заказ, cкидки и курсы валют'!$B$40,H448*0.54*100/(100-'Заказ, cкидки и курсы валют'!$C$40),IF(H448&lt;'Заказ, cкидки и курсы валют'!$B$41,H448*0.54*100/(100-'Заказ, cкидки и курсы валют'!$C$41),IF(H448&lt;'Заказ, cкидки и курсы валют'!$B$42,H448*0.54*100/(100-'Заказ, cкидки и курсы валют'!$C$42),IF(H448&lt;'Заказ, cкидки и курсы валют'!$B$43,H448*0.54*100/(100-'Заказ, cкидки и курсы валют'!$C$43),H448))))),2)</f>
        <v>927.42</v>
      </c>
      <c r="L448" s="575"/>
    </row>
    <row r="449" spans="1:12" ht="12" customHeight="1">
      <c r="A449" s="15" t="s">
        <v>2162</v>
      </c>
      <c r="B449" s="62" t="s">
        <v>1338</v>
      </c>
      <c r="C449" s="53">
        <v>10</v>
      </c>
      <c r="D449" s="2159">
        <v>200</v>
      </c>
      <c r="E449" s="2110">
        <f t="shared" si="66"/>
        <v>276.93599999999998</v>
      </c>
      <c r="F449" s="603">
        <f t="shared" si="67"/>
        <v>276.94</v>
      </c>
      <c r="G449" s="862">
        <f>'Заказ, cкидки и курсы валют'!$J$23*F449</f>
        <v>3323.2799999999997</v>
      </c>
      <c r="H449" s="128">
        <f t="shared" si="68"/>
        <v>664.66</v>
      </c>
      <c r="I449" s="15"/>
      <c r="J449" s="128">
        <f>ROUND(IF(H449&lt;'Заказ, cкидки и курсы валют'!$B$39,H449*0.54*100/(100-'Заказ, cкидки и курсы валют'!$C$39),IF(H449&lt;'Заказ, cкидки и курсы валют'!$B$40,H449*0.54*100/(100-'Заказ, cкидки и курсы валют'!$C$40),IF(H449&lt;'Заказ, cкидки и курсы валют'!$B$41,H449*0.54*100/(100-'Заказ, cкидки и курсы валют'!$C$41),IF(H449&lt;'Заказ, cкидки и курсы валют'!$B$42,H449*0.54*100/(100-'Заказ, cкидки и курсы валют'!$C$42),IF(H449&lt;'Заказ, cкидки и курсы валют'!$B$43,H449*0.54*100/(100-'Заказ, cкидки и курсы валют'!$C$43),H449))))),2)</f>
        <v>717.83</v>
      </c>
      <c r="L449" s="575"/>
    </row>
    <row r="450" spans="1:12" ht="12" customHeight="1">
      <c r="A450" s="15" t="s">
        <v>2163</v>
      </c>
      <c r="B450" s="62" t="s">
        <v>1339</v>
      </c>
      <c r="C450" s="53">
        <v>14.5</v>
      </c>
      <c r="D450" s="2159">
        <v>150</v>
      </c>
      <c r="E450" s="2110">
        <f t="shared" si="66"/>
        <v>482.24399999999997</v>
      </c>
      <c r="F450" s="603">
        <f t="shared" si="67"/>
        <v>482.24</v>
      </c>
      <c r="G450" s="862">
        <f>'Заказ, cкидки и курсы валют'!$J$23*F450</f>
        <v>5786.88</v>
      </c>
      <c r="H450" s="128">
        <f t="shared" si="68"/>
        <v>868.03</v>
      </c>
      <c r="I450" s="15"/>
      <c r="J450" s="128">
        <f>ROUND(IF(H450&lt;'Заказ, cкидки и курсы валют'!$B$39,H450*0.54*100/(100-'Заказ, cкидки и курсы валют'!$C$39),IF(H450&lt;'Заказ, cкидки и курсы валют'!$B$40,H450*0.54*100/(100-'Заказ, cкидки и курсы валют'!$C$40),IF(H450&lt;'Заказ, cкидки и курсы валют'!$B$41,H450*0.54*100/(100-'Заказ, cкидки и курсы валют'!$C$41),IF(H450&lt;'Заказ, cкидки и курсы валют'!$B$42,H450*0.54*100/(100-'Заказ, cкидки и курсы валют'!$C$42),IF(H450&lt;'Заказ, cкидки и курсы валют'!$B$43,H450*0.54*100/(100-'Заказ, cкидки и курсы валют'!$C$43),H450))))),2)</f>
        <v>937.47</v>
      </c>
      <c r="L450" s="575"/>
    </row>
    <row r="451" spans="1:12" ht="12" customHeight="1">
      <c r="A451" s="15" t="s">
        <v>2164</v>
      </c>
      <c r="B451" s="62" t="s">
        <v>3236</v>
      </c>
      <c r="C451" s="53">
        <v>22</v>
      </c>
      <c r="D451" s="64">
        <v>100</v>
      </c>
      <c r="E451" s="2110">
        <f t="shared" si="66"/>
        <v>719.32800000000009</v>
      </c>
      <c r="F451" s="603">
        <f t="shared" si="67"/>
        <v>719.33</v>
      </c>
      <c r="G451" s="862">
        <f>'Заказ, cкидки и курсы валют'!$J$23*F451</f>
        <v>8631.9600000000009</v>
      </c>
      <c r="H451" s="128">
        <f t="shared" si="68"/>
        <v>863.2</v>
      </c>
      <c r="I451" s="15"/>
      <c r="J451" s="128">
        <f>ROUND(IF(H451&lt;'Заказ, cкидки и курсы валют'!$B$39,H451*0.54*100/(100-'Заказ, cкидки и курсы валют'!$C$39),IF(H451&lt;'Заказ, cкидки и курсы валют'!$B$40,H451*0.54*100/(100-'Заказ, cкидки и курсы валют'!$C$40),IF(H451&lt;'Заказ, cкидки и курсы валют'!$B$41,H451*0.54*100/(100-'Заказ, cкидки и курсы валют'!$C$41),IF(H451&lt;'Заказ, cкидки и курсы валют'!$B$42,H451*0.54*100/(100-'Заказ, cкидки и курсы валют'!$C$42),IF(H451&lt;'Заказ, cкидки и курсы валют'!$B$43,H451*0.54*100/(100-'Заказ, cкидки и курсы валют'!$C$43),H451))))),2)</f>
        <v>932.26</v>
      </c>
      <c r="L451" s="575"/>
    </row>
    <row r="452" spans="1:12" ht="12" customHeight="1">
      <c r="A452" s="15" t="s">
        <v>2165</v>
      </c>
      <c r="B452" s="39" t="s">
        <v>1340</v>
      </c>
      <c r="C452" s="53">
        <v>29</v>
      </c>
      <c r="D452" s="64">
        <v>50</v>
      </c>
      <c r="E452" s="2110">
        <f t="shared" si="66"/>
        <v>942.096</v>
      </c>
      <c r="F452" s="603">
        <f t="shared" si="67"/>
        <v>942.1</v>
      </c>
      <c r="G452" s="862">
        <f>'Заказ, cкидки и курсы валют'!$J$23*F452</f>
        <v>11305.2</v>
      </c>
      <c r="H452" s="128">
        <f t="shared" si="68"/>
        <v>565.26</v>
      </c>
      <c r="I452" s="15"/>
      <c r="J452" s="128">
        <f>ROUND(IF(H452&lt;'Заказ, cкидки и курсы валют'!$B$39,H452*0.54*100/(100-'Заказ, cкидки и курсы валют'!$C$39),IF(H452&lt;'Заказ, cкидки и курсы валют'!$B$40,H452*0.54*100/(100-'Заказ, cкидки и курсы валют'!$C$40),IF(H452&lt;'Заказ, cкидки и курсы валют'!$B$41,H452*0.54*100/(100-'Заказ, cкидки и курсы валют'!$C$41),IF(H452&lt;'Заказ, cкидки и курсы валют'!$B$42,H452*0.54*100/(100-'Заказ, cкидки и курсы валют'!$C$42),IF(H452&lt;'Заказ, cкидки и курсы валют'!$B$43,H452*0.54*100/(100-'Заказ, cкидки и курсы валют'!$C$43),H452))))),2)</f>
        <v>610.48</v>
      </c>
      <c r="L452" s="575"/>
    </row>
    <row r="453" spans="1:12" ht="12" customHeight="1">
      <c r="A453" s="15" t="s">
        <v>2166</v>
      </c>
      <c r="B453" s="62" t="s">
        <v>1341</v>
      </c>
      <c r="C453" s="807">
        <v>56.51</v>
      </c>
      <c r="D453" s="64">
        <v>40</v>
      </c>
      <c r="E453" s="2110">
        <f t="shared" si="66"/>
        <v>2141.424</v>
      </c>
      <c r="F453" s="603">
        <f t="shared" si="67"/>
        <v>2141.42</v>
      </c>
      <c r="G453" s="862">
        <f>'Заказ, cкидки и курсы валют'!$J$23*F453</f>
        <v>25697.040000000001</v>
      </c>
      <c r="H453" s="128">
        <f t="shared" si="68"/>
        <v>1027.8800000000001</v>
      </c>
      <c r="I453" s="15"/>
      <c r="J453" s="128">
        <f>ROUND(IF(H453&lt;'Заказ, cкидки и курсы валют'!$B$39,H453*0.54*100/(100-'Заказ, cкидки и курсы валют'!$C$39),IF(H453&lt;'Заказ, cкидки и курсы валют'!$B$40,H453*0.54*100/(100-'Заказ, cкидки и курсы валют'!$C$40),IF(H453&lt;'Заказ, cкидки и курсы валют'!$B$41,H453*0.54*100/(100-'Заказ, cкидки и курсы валют'!$C$41),IF(H453&lt;'Заказ, cкидки и курсы валют'!$B$42,H453*0.54*100/(100-'Заказ, cкидки и курсы валют'!$C$42),IF(H453&lt;'Заказ, cкидки и курсы валют'!$B$43,H453*0.54*100/(100-'Заказ, cкидки и курсы валют'!$C$43),H453))))),2)</f>
        <v>1027.8800000000001</v>
      </c>
      <c r="L453" s="575"/>
    </row>
    <row r="454" spans="1:12" ht="12" customHeight="1">
      <c r="A454" s="15" t="s">
        <v>2167</v>
      </c>
      <c r="B454" s="62" t="s">
        <v>3238</v>
      </c>
      <c r="C454" s="808">
        <v>97</v>
      </c>
      <c r="D454" s="64">
        <v>25</v>
      </c>
      <c r="E454" s="2110">
        <f t="shared" si="66"/>
        <v>3837.3959999999997</v>
      </c>
      <c r="F454" s="603">
        <f t="shared" si="67"/>
        <v>3837.4</v>
      </c>
      <c r="G454" s="862">
        <f>'Заказ, cкидки и курсы валют'!$J$23*F454</f>
        <v>46048.800000000003</v>
      </c>
      <c r="H454" s="128">
        <f t="shared" si="68"/>
        <v>1151.22</v>
      </c>
      <c r="I454" s="15"/>
      <c r="J454" s="128">
        <f>ROUND(IF(H454&lt;'Заказ, cкидки и курсы валют'!$B$39,H454*0.54*100/(100-'Заказ, cкидки и курсы валют'!$C$39),IF(H454&lt;'Заказ, cкидки и курсы валют'!$B$40,H454*0.54*100/(100-'Заказ, cкидки и курсы валют'!$C$40),IF(H454&lt;'Заказ, cкидки и курсы валют'!$B$41,H454*0.54*100/(100-'Заказ, cкидки и курсы валют'!$C$41),IF(H454&lt;'Заказ, cкидки и курсы валют'!$B$42,H454*0.54*100/(100-'Заказ, cкидки и курсы валют'!$C$42),IF(H454&lt;'Заказ, cкидки и курсы валют'!$B$43,H454*0.54*100/(100-'Заказ, cкидки и курсы валют'!$C$43),H454))))),2)</f>
        <v>1151.22</v>
      </c>
      <c r="L454" s="575"/>
    </row>
    <row r="455" spans="1:12" ht="12" customHeight="1">
      <c r="A455" s="15" t="s">
        <v>9636</v>
      </c>
      <c r="B455" s="62" t="s">
        <v>960</v>
      </c>
      <c r="C455" s="808">
        <v>210</v>
      </c>
      <c r="D455" s="64">
        <v>10</v>
      </c>
      <c r="E455" s="2110">
        <f t="shared" si="66"/>
        <v>8341.3079999999991</v>
      </c>
      <c r="F455" s="603">
        <f t="shared" ref="F455" si="69">ROUND(E455*(1-$F$11),2)</f>
        <v>8341.31</v>
      </c>
      <c r="G455" s="862">
        <f>'Заказ, cкидки и курсы валют'!$J$23*F455</f>
        <v>100095.72</v>
      </c>
      <c r="H455" s="128">
        <f t="shared" ref="H455" si="70">ROUND((D455/1000)*G455,2)</f>
        <v>1000.96</v>
      </c>
      <c r="I455" s="15"/>
      <c r="J455" s="128">
        <f>ROUND(IF(H455&lt;'Заказ, cкидки и курсы валют'!$B$39,H455*0.54*100/(100-'Заказ, cкидки и курсы валют'!$C$39),IF(H455&lt;'Заказ, cкидки и курсы валют'!$B$40,H455*0.54*100/(100-'Заказ, cкидки и курсы валют'!$C$40),IF(H455&lt;'Заказ, cкидки и курсы валют'!$B$41,H455*0.54*100/(100-'Заказ, cкидки и курсы валют'!$C$41),IF(H455&lt;'Заказ, cкидки и курсы валют'!$B$42,H455*0.54*100/(100-'Заказ, cкидки и курсы валют'!$C$42),IF(H455&lt;'Заказ, cкидки и курсы валют'!$B$43,H455*0.54*100/(100-'Заказ, cкидки и курсы валют'!$C$43),H455))))),2)</f>
        <v>1000.96</v>
      </c>
      <c r="L455" s="575"/>
    </row>
    <row r="456" spans="1:12" ht="14.1" customHeight="1" thickBot="1">
      <c r="J456" s="574"/>
      <c r="L456" s="575"/>
    </row>
    <row r="457" spans="1:12" ht="14.1" customHeight="1">
      <c r="A457" s="247"/>
      <c r="B457" s="163"/>
      <c r="C457" s="91"/>
      <c r="D457" s="91" t="s">
        <v>2467</v>
      </c>
      <c r="E457" s="569"/>
      <c r="F457" s="562"/>
      <c r="G457" s="651"/>
      <c r="H457" s="163"/>
      <c r="I457" s="95"/>
      <c r="J457" s="574"/>
      <c r="L457" s="575"/>
    </row>
    <row r="458" spans="1:12" ht="14.1" customHeight="1">
      <c r="A458" s="248"/>
      <c r="B458" s="17"/>
      <c r="C458" s="97"/>
      <c r="D458" s="97"/>
      <c r="E458" s="896"/>
      <c r="F458" s="596"/>
      <c r="G458" s="874"/>
      <c r="H458" s="17"/>
      <c r="I458" s="167"/>
      <c r="J458" s="574"/>
      <c r="L458" s="575"/>
    </row>
    <row r="459" spans="1:12" ht="14.1" customHeight="1">
      <c r="A459" s="248"/>
      <c r="B459" s="17"/>
      <c r="C459" s="97"/>
      <c r="D459" s="97"/>
      <c r="E459" s="896"/>
      <c r="F459" s="596"/>
      <c r="G459" s="874"/>
      <c r="H459" s="17"/>
      <c r="I459" s="167"/>
      <c r="J459" s="574"/>
      <c r="L459" s="575"/>
    </row>
    <row r="460" spans="1:12" ht="14.1" customHeight="1">
      <c r="A460" s="248"/>
      <c r="B460" s="17"/>
      <c r="C460" s="97"/>
      <c r="D460" s="97"/>
      <c r="E460" s="896"/>
      <c r="F460" s="596"/>
      <c r="G460" s="874"/>
      <c r="H460" s="17"/>
      <c r="I460" s="167"/>
      <c r="L460" s="575"/>
    </row>
    <row r="461" spans="1:12" ht="14.1" customHeight="1" thickBot="1">
      <c r="A461" s="2549" t="s">
        <v>7681</v>
      </c>
      <c r="B461" s="2550"/>
      <c r="C461" s="100"/>
      <c r="D461" s="171"/>
      <c r="E461" s="900"/>
      <c r="F461" s="598"/>
      <c r="G461" s="875"/>
      <c r="H461" s="171"/>
      <c r="I461" s="172"/>
      <c r="L461" s="575"/>
    </row>
    <row r="462" spans="1:12" ht="43.5" customHeight="1">
      <c r="A462" s="195" t="s">
        <v>1028</v>
      </c>
      <c r="B462" s="196" t="s">
        <v>1029</v>
      </c>
      <c r="C462" s="197" t="s">
        <v>678</v>
      </c>
      <c r="D462" s="197" t="s">
        <v>3130</v>
      </c>
      <c r="E462" s="559" t="s">
        <v>11193</v>
      </c>
      <c r="F462" s="600" t="s">
        <v>2779</v>
      </c>
      <c r="G462" s="864" t="s">
        <v>2627</v>
      </c>
      <c r="H462" s="338" t="s">
        <v>497</v>
      </c>
      <c r="I462" s="199" t="s">
        <v>4239</v>
      </c>
      <c r="J462" s="2668" t="s">
        <v>12335</v>
      </c>
      <c r="L462" s="575"/>
    </row>
    <row r="463" spans="1:12" ht="14.1" customHeight="1">
      <c r="A463" s="195"/>
      <c r="B463" s="389"/>
      <c r="C463" s="197" t="s">
        <v>3629</v>
      </c>
      <c r="D463" s="390" t="s">
        <v>2628</v>
      </c>
      <c r="E463" s="898" t="s">
        <v>265</v>
      </c>
      <c r="F463" s="607">
        <f>'Заказ, cкидки и курсы валют'!$I$12</f>
        <v>0</v>
      </c>
      <c r="G463" s="948"/>
      <c r="H463" s="455"/>
      <c r="I463" s="325"/>
      <c r="J463" s="2669"/>
      <c r="L463" s="575"/>
    </row>
    <row r="464" spans="1:12" ht="12" customHeight="1">
      <c r="A464" s="15" t="s">
        <v>7827</v>
      </c>
      <c r="B464" s="62" t="s">
        <v>2479</v>
      </c>
      <c r="C464" s="53">
        <v>0.4</v>
      </c>
      <c r="D464" s="2159">
        <v>100</v>
      </c>
      <c r="E464" s="2110">
        <f>(E424*2)+(1000/D464*7.5)</f>
        <v>145.9</v>
      </c>
      <c r="F464" s="603">
        <f>ROUND(E464*(1-$F$11),2)</f>
        <v>145.9</v>
      </c>
      <c r="G464" s="862">
        <f>'Заказ, cкидки и курсы валют'!$J$23*F464</f>
        <v>1750.8000000000002</v>
      </c>
      <c r="H464" s="128">
        <f>ROUND((D464/1000)*G464,2)</f>
        <v>175.08</v>
      </c>
      <c r="I464" s="15"/>
      <c r="J464" s="128">
        <f>ROUND(IF(H464&lt;'Заказ, cкидки и курсы валют'!$B$39,H464*0.54*100/(100-'Заказ, cкидки и курсы валют'!$C$39),IF(H464&lt;'Заказ, cкидки и курсы валют'!$B$40,H464*0.54*100/(100-'Заказ, cкидки и курсы валют'!$C$40),IF(H464&lt;'Заказ, cкидки и курсы валют'!$B$41,H464*0.54*100/(100-'Заказ, cкидки и курсы валют'!$C$41),IF(H464&lt;'Заказ, cкидки и курсы валют'!$B$42,H464*0.54*100/(100-'Заказ, cкидки и курсы валют'!$C$42),IF(H464&lt;'Заказ, cкидки и курсы валют'!$B$43,H464*0.54*100/(100-'Заказ, cкидки и курсы валют'!$C$43),H464))))),2)</f>
        <v>270.12</v>
      </c>
      <c r="L464" s="575"/>
    </row>
    <row r="465" spans="1:12" ht="12" customHeight="1">
      <c r="A465" s="15" t="s">
        <v>7828</v>
      </c>
      <c r="B465" s="62" t="s">
        <v>1348</v>
      </c>
      <c r="C465" s="53">
        <v>0.8</v>
      </c>
      <c r="D465" s="2159">
        <v>100</v>
      </c>
      <c r="E465" s="2110">
        <f t="shared" ref="E465:E475" si="71">(E425*2)+(1000/D465*7.5)</f>
        <v>137.57999999999998</v>
      </c>
      <c r="F465" s="603">
        <f t="shared" ref="F465:F474" si="72">ROUND(E465*(1-$F$11),2)</f>
        <v>137.58000000000001</v>
      </c>
      <c r="G465" s="862">
        <f>'Заказ, cкидки и курсы валют'!$J$23*F465</f>
        <v>1650.96</v>
      </c>
      <c r="H465" s="128">
        <f t="shared" ref="H465:H474" si="73">ROUND((D465/1000)*G465,2)</f>
        <v>165.1</v>
      </c>
      <c r="I465" s="15"/>
      <c r="J465" s="128">
        <f>ROUND(IF(H465&lt;'Заказ, cкидки и курсы валют'!$B$39,H465*0.54*100/(100-'Заказ, cкидки и курсы валют'!$C$39),IF(H465&lt;'Заказ, cкидки и курсы валют'!$B$40,H465*0.54*100/(100-'Заказ, cкидки и курсы валют'!$C$40),IF(H465&lt;'Заказ, cкидки и курсы валют'!$B$41,H465*0.54*100/(100-'Заказ, cкидки и курсы валют'!$C$41),IF(H465&lt;'Заказ, cкидки и курсы валют'!$B$42,H465*0.54*100/(100-'Заказ, cкидки и курсы валют'!$C$42),IF(H465&lt;'Заказ, cкидки и курсы валют'!$B$43,H465*0.54*100/(100-'Заказ, cкидки и курсы валют'!$C$43),H465))))),2)</f>
        <v>254.73</v>
      </c>
      <c r="L465" s="575"/>
    </row>
    <row r="466" spans="1:12" ht="12" customHeight="1">
      <c r="A466" s="15" t="s">
        <v>7829</v>
      </c>
      <c r="B466" s="62" t="s">
        <v>1349</v>
      </c>
      <c r="C466" s="53">
        <v>1.1000000000000001</v>
      </c>
      <c r="D466" s="2159">
        <v>100</v>
      </c>
      <c r="E466" s="2110">
        <f t="shared" si="71"/>
        <v>144.06</v>
      </c>
      <c r="F466" s="603">
        <f t="shared" si="72"/>
        <v>144.06</v>
      </c>
      <c r="G466" s="862">
        <f>'Заказ, cкидки и курсы валют'!$J$23*F466</f>
        <v>1728.72</v>
      </c>
      <c r="H466" s="128">
        <f t="shared" si="73"/>
        <v>172.87</v>
      </c>
      <c r="I466" s="15"/>
      <c r="J466" s="128">
        <f>ROUND(IF(H466&lt;'Заказ, cкидки и курсы валют'!$B$39,H466*0.54*100/(100-'Заказ, cкидки и курсы валют'!$C$39),IF(H466&lt;'Заказ, cкидки и курсы валют'!$B$40,H466*0.54*100/(100-'Заказ, cкидки и курсы валют'!$C$40),IF(H466&lt;'Заказ, cкидки и курсы валют'!$B$41,H466*0.54*100/(100-'Заказ, cкидки и курсы валют'!$C$41),IF(H466&lt;'Заказ, cкидки и курсы валют'!$B$42,H466*0.54*100/(100-'Заказ, cкидки и курсы валют'!$C$42),IF(H466&lt;'Заказ, cкидки и курсы валют'!$B$43,H466*0.54*100/(100-'Заказ, cкидки и курсы валют'!$C$43),H466))))),2)</f>
        <v>266.70999999999998</v>
      </c>
      <c r="L466" s="575"/>
    </row>
    <row r="467" spans="1:12" ht="12" customHeight="1">
      <c r="A467" s="15" t="s">
        <v>7830</v>
      </c>
      <c r="B467" s="62" t="s">
        <v>1336</v>
      </c>
      <c r="C467" s="53">
        <v>2</v>
      </c>
      <c r="D467" s="2159">
        <v>100</v>
      </c>
      <c r="E467" s="2110">
        <f t="shared" si="71"/>
        <v>172.74</v>
      </c>
      <c r="F467" s="603">
        <f t="shared" si="72"/>
        <v>172.74</v>
      </c>
      <c r="G467" s="862">
        <f>'Заказ, cкидки и курсы валют'!$J$23*F467</f>
        <v>2072.88</v>
      </c>
      <c r="H467" s="128">
        <f t="shared" si="73"/>
        <v>207.29</v>
      </c>
      <c r="I467" s="15"/>
      <c r="J467" s="128">
        <f>ROUND(IF(H467&lt;'Заказ, cкидки и курсы валют'!$B$39,H467*0.54*100/(100-'Заказ, cкидки и курсы валют'!$C$39),IF(H467&lt;'Заказ, cкидки и курсы валют'!$B$40,H467*0.54*100/(100-'Заказ, cкидки и курсы валют'!$C$40),IF(H467&lt;'Заказ, cкидки и курсы валют'!$B$41,H467*0.54*100/(100-'Заказ, cкидки и курсы валют'!$C$41),IF(H467&lt;'Заказ, cкидки и курсы валют'!$B$42,H467*0.54*100/(100-'Заказ, cкидки и курсы валют'!$C$42),IF(H467&lt;'Заказ, cкидки и курсы валют'!$B$43,H467*0.54*100/(100-'Заказ, cкидки и курсы валют'!$C$43),H467))))),2)</f>
        <v>279.83999999999997</v>
      </c>
      <c r="L467" s="575"/>
    </row>
    <row r="468" spans="1:12" ht="12" customHeight="1">
      <c r="A468" s="15" t="s">
        <v>7831</v>
      </c>
      <c r="B468" s="62" t="s">
        <v>1337</v>
      </c>
      <c r="C468" s="53">
        <v>4.5</v>
      </c>
      <c r="D468" s="2159">
        <v>50</v>
      </c>
      <c r="E468" s="2110">
        <f t="shared" si="71"/>
        <v>388.53999999999996</v>
      </c>
      <c r="F468" s="603">
        <f t="shared" si="72"/>
        <v>388.54</v>
      </c>
      <c r="G468" s="862">
        <f>'Заказ, cкидки и курсы валют'!$J$23*F468</f>
        <v>4662.4800000000005</v>
      </c>
      <c r="H468" s="128">
        <f t="shared" si="73"/>
        <v>233.12</v>
      </c>
      <c r="I468" s="15"/>
      <c r="J468" s="128">
        <f>ROUND(IF(H468&lt;'Заказ, cкидки и курсы валют'!$B$39,H468*0.54*100/(100-'Заказ, cкидки и курсы валют'!$C$39),IF(H468&lt;'Заказ, cкидки и курсы валют'!$B$40,H468*0.54*100/(100-'Заказ, cкидки и курсы валют'!$C$40),IF(H468&lt;'Заказ, cкидки и курсы валют'!$B$41,H468*0.54*100/(100-'Заказ, cкидки и курсы валют'!$C$41),IF(H468&lt;'Заказ, cкидки и курсы валют'!$B$42,H468*0.54*100/(100-'Заказ, cкидки и курсы валют'!$C$42),IF(H468&lt;'Заказ, cкидки и курсы валют'!$B$43,H468*0.54*100/(100-'Заказ, cкидки и курсы валют'!$C$43),H468))))),2)</f>
        <v>314.70999999999998</v>
      </c>
      <c r="L468" s="575"/>
    </row>
    <row r="469" spans="1:12" ht="12" customHeight="1">
      <c r="A469" s="15" t="s">
        <v>7832</v>
      </c>
      <c r="B469" s="62" t="s">
        <v>1338</v>
      </c>
      <c r="C469" s="53">
        <v>10</v>
      </c>
      <c r="D469" s="2159">
        <v>25</v>
      </c>
      <c r="E469" s="2110">
        <f t="shared" si="71"/>
        <v>761.56</v>
      </c>
      <c r="F469" s="603">
        <f t="shared" si="72"/>
        <v>761.56</v>
      </c>
      <c r="G469" s="862">
        <f>'Заказ, cкидки и курсы валют'!$J$23*F469</f>
        <v>9138.7199999999993</v>
      </c>
      <c r="H469" s="128">
        <f t="shared" si="73"/>
        <v>228.47</v>
      </c>
      <c r="I469" s="15"/>
      <c r="J469" s="128">
        <f>ROUND(IF(H469&lt;'Заказ, cкидки и курсы валют'!$B$39,H469*0.54*100/(100-'Заказ, cкидки и курсы валют'!$C$39),IF(H469&lt;'Заказ, cкидки и курсы валют'!$B$40,H469*0.54*100/(100-'Заказ, cкидки и курсы валют'!$C$40),IF(H469&lt;'Заказ, cкидки и курсы валют'!$B$41,H469*0.54*100/(100-'Заказ, cкидки и курсы валют'!$C$41),IF(H469&lt;'Заказ, cкидки и курсы валют'!$B$42,H469*0.54*100/(100-'Заказ, cкидки и курсы валют'!$C$42),IF(H469&lt;'Заказ, cкидки и курсы валют'!$B$43,H469*0.54*100/(100-'Заказ, cкидки и курсы валют'!$C$43),H469))))),2)</f>
        <v>308.43</v>
      </c>
      <c r="L469" s="575"/>
    </row>
    <row r="470" spans="1:12" ht="12" customHeight="1">
      <c r="A470" s="15" t="s">
        <v>7833</v>
      </c>
      <c r="B470" s="62" t="s">
        <v>1339</v>
      </c>
      <c r="C470" s="53">
        <v>14.5</v>
      </c>
      <c r="D470" s="2159">
        <v>15</v>
      </c>
      <c r="E470" s="2110">
        <f t="shared" si="71"/>
        <v>1303.74</v>
      </c>
      <c r="F470" s="603">
        <f t="shared" si="72"/>
        <v>1303.74</v>
      </c>
      <c r="G470" s="862">
        <f>'Заказ, cкидки и курсы валют'!$J$23*F470</f>
        <v>15644.880000000001</v>
      </c>
      <c r="H470" s="128">
        <f t="shared" si="73"/>
        <v>234.67</v>
      </c>
      <c r="I470" s="15"/>
      <c r="J470" s="128">
        <f>ROUND(IF(H470&lt;'Заказ, cкидки и курсы валют'!$B$39,H470*0.54*100/(100-'Заказ, cкидки и курсы валют'!$C$39),IF(H470&lt;'Заказ, cкидки и курсы валют'!$B$40,H470*0.54*100/(100-'Заказ, cкидки и курсы валют'!$C$40),IF(H470&lt;'Заказ, cкидки и курсы валют'!$B$41,H470*0.54*100/(100-'Заказ, cкидки и курсы валют'!$C$41),IF(H470&lt;'Заказ, cкидки и курсы валют'!$B$42,H470*0.54*100/(100-'Заказ, cкидки и курсы валют'!$C$42),IF(H470&lt;'Заказ, cкидки и курсы валют'!$B$43,H470*0.54*100/(100-'Заказ, cкидки и курсы валют'!$C$43),H470))))),2)</f>
        <v>316.8</v>
      </c>
      <c r="L470" s="575"/>
    </row>
    <row r="471" spans="1:12" ht="12" customHeight="1">
      <c r="A471" s="15" t="s">
        <v>7834</v>
      </c>
      <c r="B471" s="62" t="s">
        <v>3236</v>
      </c>
      <c r="C471" s="53">
        <v>22</v>
      </c>
      <c r="D471" s="64">
        <v>10</v>
      </c>
      <c r="E471" s="2110">
        <f t="shared" si="71"/>
        <v>1948.88</v>
      </c>
      <c r="F471" s="603">
        <f t="shared" si="72"/>
        <v>1948.88</v>
      </c>
      <c r="G471" s="862">
        <f>'Заказ, cкидки и курсы валют'!$J$23*F471</f>
        <v>23386.560000000001</v>
      </c>
      <c r="H471" s="128">
        <f t="shared" si="73"/>
        <v>233.87</v>
      </c>
      <c r="I471" s="15"/>
      <c r="J471" s="128">
        <f>ROUND(IF(H471&lt;'Заказ, cкидки и курсы валют'!$B$39,H471*0.54*100/(100-'Заказ, cкидки и курсы валют'!$C$39),IF(H471&lt;'Заказ, cкидки и курсы валют'!$B$40,H471*0.54*100/(100-'Заказ, cкидки и курсы валют'!$C$40),IF(H471&lt;'Заказ, cкидки и курсы валют'!$B$41,H471*0.54*100/(100-'Заказ, cкидки и курсы валют'!$C$41),IF(H471&lt;'Заказ, cкидки и курсы валют'!$B$42,H471*0.54*100/(100-'Заказ, cкидки и курсы валют'!$C$42),IF(H471&lt;'Заказ, cкидки и курсы валют'!$B$43,H471*0.54*100/(100-'Заказ, cкидки и курсы валют'!$C$43),H471))))),2)</f>
        <v>315.72000000000003</v>
      </c>
      <c r="L471" s="575"/>
    </row>
    <row r="472" spans="1:12" ht="12" customHeight="1">
      <c r="A472" s="15" t="s">
        <v>7835</v>
      </c>
      <c r="B472" s="39" t="s">
        <v>1340</v>
      </c>
      <c r="C472" s="53">
        <v>29</v>
      </c>
      <c r="D472" s="64">
        <v>5</v>
      </c>
      <c r="E472" s="2110">
        <f t="shared" si="71"/>
        <v>3070.16</v>
      </c>
      <c r="F472" s="603">
        <f t="shared" si="72"/>
        <v>3070.16</v>
      </c>
      <c r="G472" s="862">
        <f>'Заказ, cкидки и курсы валют'!$J$23*F472</f>
        <v>36841.919999999998</v>
      </c>
      <c r="H472" s="128">
        <f t="shared" si="73"/>
        <v>184.21</v>
      </c>
      <c r="I472" s="15"/>
      <c r="J472" s="128">
        <f>ROUND(IF(H472&lt;'Заказ, cкидки и курсы валют'!$B$39,H472*0.54*100/(100-'Заказ, cкидки и курсы валют'!$C$39),IF(H472&lt;'Заказ, cкидки и курсы валют'!$B$40,H472*0.54*100/(100-'Заказ, cкидки и курсы валют'!$C$40),IF(H472&lt;'Заказ, cкидки и курсы валют'!$B$41,H472*0.54*100/(100-'Заказ, cкидки и курсы валют'!$C$41),IF(H472&lt;'Заказ, cкидки и курсы валют'!$B$42,H472*0.54*100/(100-'Заказ, cкидки и курсы валют'!$C$42),IF(H472&lt;'Заказ, cкидки и курсы валют'!$B$43,H472*0.54*100/(100-'Заказ, cкидки и курсы валют'!$C$43),H472))))),2)</f>
        <v>284.20999999999998</v>
      </c>
      <c r="L472" s="575"/>
    </row>
    <row r="473" spans="1:12" ht="12" customHeight="1">
      <c r="A473" s="15" t="s">
        <v>7836</v>
      </c>
      <c r="B473" s="62" t="s">
        <v>1341</v>
      </c>
      <c r="C473" s="807">
        <v>56.51</v>
      </c>
      <c r="D473" s="64">
        <v>4</v>
      </c>
      <c r="E473" s="2110">
        <f t="shared" si="71"/>
        <v>5444.04</v>
      </c>
      <c r="F473" s="603">
        <f t="shared" si="72"/>
        <v>5444.04</v>
      </c>
      <c r="G473" s="862">
        <f>'Заказ, cкидки и курсы валют'!$J$23*F473</f>
        <v>65328.479999999996</v>
      </c>
      <c r="H473" s="128">
        <f t="shared" si="73"/>
        <v>261.31</v>
      </c>
      <c r="I473" s="15"/>
      <c r="J473" s="128">
        <f>ROUND(IF(H473&lt;'Заказ, cкидки и курсы валют'!$B$39,H473*0.54*100/(100-'Заказ, cкидки и курсы валют'!$C$39),IF(H473&lt;'Заказ, cкидки и курсы валют'!$B$40,H473*0.54*100/(100-'Заказ, cкидки и курсы валют'!$C$40),IF(H473&lt;'Заказ, cкидки и курсы валют'!$B$41,H473*0.54*100/(100-'Заказ, cкидки и курсы валют'!$C$41),IF(H473&lt;'Заказ, cкидки и курсы валют'!$B$42,H473*0.54*100/(100-'Заказ, cкидки и курсы валют'!$C$42),IF(H473&lt;'Заказ, cкидки и курсы валют'!$B$43,H473*0.54*100/(100-'Заказ, cкидки и курсы валют'!$C$43),H473))))),2)</f>
        <v>352.77</v>
      </c>
      <c r="L473" s="575"/>
    </row>
    <row r="474" spans="1:12" ht="12" customHeight="1">
      <c r="A474" s="15" t="s">
        <v>7837</v>
      </c>
      <c r="B474" s="62" t="s">
        <v>3238</v>
      </c>
      <c r="C474" s="808">
        <v>97</v>
      </c>
      <c r="D474" s="64">
        <v>2</v>
      </c>
      <c r="E474" s="2110">
        <f t="shared" si="71"/>
        <v>10145.66</v>
      </c>
      <c r="F474" s="603">
        <f t="shared" si="72"/>
        <v>10145.66</v>
      </c>
      <c r="G474" s="862">
        <f>'Заказ, cкидки и курсы валют'!$J$23*F474</f>
        <v>121747.92</v>
      </c>
      <c r="H474" s="128">
        <f t="shared" si="73"/>
        <v>243.5</v>
      </c>
      <c r="I474" s="15"/>
      <c r="J474" s="128">
        <f>ROUND(IF(H474&lt;'Заказ, cкидки и курсы валют'!$B$39,H474*0.54*100/(100-'Заказ, cкидки и курсы валют'!$C$39),IF(H474&lt;'Заказ, cкидки и курсы валют'!$B$40,H474*0.54*100/(100-'Заказ, cкидки и курсы валют'!$C$40),IF(H474&lt;'Заказ, cкидки и курсы валют'!$B$41,H474*0.54*100/(100-'Заказ, cкидки и курсы валют'!$C$41),IF(H474&lt;'Заказ, cкидки и курсы валют'!$B$42,H474*0.54*100/(100-'Заказ, cкидки и курсы валют'!$C$42),IF(H474&lt;'Заказ, cкидки и курсы валют'!$B$43,H474*0.54*100/(100-'Заказ, cкидки и курсы валют'!$C$43),H474))))),2)</f>
        <v>328.73</v>
      </c>
      <c r="L474" s="575"/>
    </row>
    <row r="475" spans="1:12" ht="12" customHeight="1">
      <c r="A475" s="15" t="s">
        <v>9394</v>
      </c>
      <c r="B475" s="62" t="s">
        <v>960</v>
      </c>
      <c r="C475" s="808">
        <v>210</v>
      </c>
      <c r="D475" s="64">
        <v>1</v>
      </c>
      <c r="E475" s="2110">
        <f t="shared" si="71"/>
        <v>21402.18</v>
      </c>
      <c r="F475" s="603">
        <f t="shared" ref="F475" si="74">ROUND(E475*(1-$F$11),2)</f>
        <v>21402.18</v>
      </c>
      <c r="G475" s="862">
        <f>'Заказ, cкидки и курсы валют'!$J$23*F475</f>
        <v>256826.16</v>
      </c>
      <c r="H475" s="128">
        <f t="shared" ref="H475" si="75">ROUND((D475/1000)*G475,2)</f>
        <v>256.83</v>
      </c>
      <c r="I475" s="15"/>
      <c r="J475" s="128">
        <f>ROUND(IF(H475&lt;'Заказ, cкидки и курсы валют'!$B$39,H475*0.54*100/(100-'Заказ, cкидки и курсы валют'!$C$39),IF(H475&lt;'Заказ, cкидки и курсы валют'!$B$40,H475*0.54*100/(100-'Заказ, cкидки и курсы валют'!$C$40),IF(H475&lt;'Заказ, cкидки и курсы валют'!$B$41,H475*0.54*100/(100-'Заказ, cкидки и курсы валют'!$C$41),IF(H475&lt;'Заказ, cкидки и курсы валют'!$B$42,H475*0.54*100/(100-'Заказ, cкидки и курсы валют'!$C$42),IF(H475&lt;'Заказ, cкидки и курсы валют'!$B$43,H475*0.54*100/(100-'Заказ, cкидки и курсы валют'!$C$43),H475))))),2)</f>
        <v>346.72</v>
      </c>
      <c r="L475" s="575"/>
    </row>
    <row r="476" spans="1:12" ht="14.1" customHeight="1" thickBot="1">
      <c r="L476" s="575"/>
    </row>
    <row r="477" spans="1:12" ht="14.1" customHeight="1">
      <c r="A477" s="247"/>
      <c r="B477" s="163"/>
      <c r="C477" s="91"/>
      <c r="D477" s="91" t="s">
        <v>2468</v>
      </c>
      <c r="E477" s="555"/>
      <c r="F477" s="555"/>
      <c r="G477" s="652"/>
      <c r="H477" s="94"/>
      <c r="I477" s="95"/>
      <c r="L477" s="575"/>
    </row>
    <row r="478" spans="1:12" ht="14.1" customHeight="1">
      <c r="A478" s="248"/>
      <c r="B478" s="17"/>
      <c r="C478" s="97"/>
      <c r="D478" s="97"/>
      <c r="E478" s="896"/>
      <c r="F478" s="596"/>
      <c r="G478" s="874"/>
      <c r="H478" s="17"/>
      <c r="I478" s="167"/>
      <c r="L478" s="575"/>
    </row>
    <row r="479" spans="1:12" ht="14.1" customHeight="1">
      <c r="A479" s="248"/>
      <c r="B479" s="17"/>
      <c r="C479" s="97"/>
      <c r="D479" s="97"/>
      <c r="E479" s="896"/>
      <c r="F479" s="596"/>
      <c r="G479" s="874"/>
      <c r="H479" s="17"/>
      <c r="I479" s="167"/>
      <c r="L479" s="575"/>
    </row>
    <row r="480" spans="1:12" ht="14.1" customHeight="1">
      <c r="A480" s="248"/>
      <c r="B480" s="17"/>
      <c r="C480" s="97"/>
      <c r="D480" s="97"/>
      <c r="E480" s="896"/>
      <c r="F480" s="596"/>
      <c r="G480" s="874"/>
      <c r="H480" s="17"/>
      <c r="I480" s="167"/>
      <c r="L480" s="575"/>
    </row>
    <row r="481" spans="1:12" ht="15" customHeight="1" thickBot="1">
      <c r="A481" s="117" t="s">
        <v>7679</v>
      </c>
      <c r="B481" s="171"/>
      <c r="C481" s="99"/>
      <c r="D481" s="99"/>
      <c r="E481" s="897"/>
      <c r="F481" s="598"/>
      <c r="G481" s="875"/>
      <c r="H481" s="171"/>
      <c r="I481" s="172"/>
      <c r="L481" s="575"/>
    </row>
    <row r="482" spans="1:12" ht="42" customHeight="1">
      <c r="A482" s="195" t="s">
        <v>1028</v>
      </c>
      <c r="B482" s="196" t="s">
        <v>1029</v>
      </c>
      <c r="C482" s="197" t="s">
        <v>678</v>
      </c>
      <c r="D482" s="197" t="s">
        <v>3130</v>
      </c>
      <c r="E482" s="559" t="s">
        <v>11193</v>
      </c>
      <c r="F482" s="600" t="s">
        <v>2779</v>
      </c>
      <c r="G482" s="864" t="s">
        <v>2627</v>
      </c>
      <c r="H482" s="338" t="s">
        <v>497</v>
      </c>
      <c r="I482" s="199" t="s">
        <v>4239</v>
      </c>
      <c r="L482" s="575"/>
    </row>
    <row r="483" spans="1:12" ht="22.5" customHeight="1">
      <c r="A483" s="195"/>
      <c r="B483" s="389"/>
      <c r="C483" s="197" t="s">
        <v>3629</v>
      </c>
      <c r="D483" s="390" t="s">
        <v>2628</v>
      </c>
      <c r="E483" s="898" t="s">
        <v>265</v>
      </c>
      <c r="F483" s="607">
        <f>'Заказ, cкидки и курсы валют'!$I$12</f>
        <v>0</v>
      </c>
      <c r="G483" s="948"/>
      <c r="H483" s="455"/>
      <c r="I483" s="325"/>
      <c r="L483" s="575"/>
    </row>
    <row r="484" spans="1:12" ht="12" customHeight="1">
      <c r="A484" s="15" t="s">
        <v>2168</v>
      </c>
      <c r="B484" s="62" t="s">
        <v>3288</v>
      </c>
      <c r="C484" s="810">
        <v>1.5</v>
      </c>
      <c r="D484" s="2159">
        <v>15000</v>
      </c>
      <c r="E484" s="574">
        <v>81.83</v>
      </c>
      <c r="F484" s="603">
        <f>ROUND(E484*(1-$F$11),2)</f>
        <v>81.83</v>
      </c>
      <c r="G484" s="862">
        <f>'Заказ, cкидки и курсы валют'!$J$23*F484</f>
        <v>981.96</v>
      </c>
      <c r="H484" s="128">
        <f>ROUND((D484/1000)*G484,2)</f>
        <v>14729.4</v>
      </c>
      <c r="I484" s="15"/>
      <c r="L484" s="575"/>
    </row>
    <row r="485" spans="1:12" ht="12" customHeight="1">
      <c r="A485" s="15" t="s">
        <v>2169</v>
      </c>
      <c r="B485" s="62" t="s">
        <v>3648</v>
      </c>
      <c r="C485" s="53">
        <v>2.0499999999999998</v>
      </c>
      <c r="D485" s="2200">
        <v>12000</v>
      </c>
      <c r="E485" s="574">
        <v>84.67</v>
      </c>
      <c r="F485" s="603">
        <f t="shared" ref="F485:F491" si="76">ROUND(E485*(1-$F$11),2)</f>
        <v>84.67</v>
      </c>
      <c r="G485" s="862">
        <f>'Заказ, cкидки и курсы валют'!$J$23*F485</f>
        <v>1016.04</v>
      </c>
      <c r="H485" s="128">
        <f t="shared" ref="H485:H491" si="77">ROUND((D485/1000)*G485,2)</f>
        <v>12192.48</v>
      </c>
      <c r="I485" s="15"/>
      <c r="L485" s="575"/>
    </row>
    <row r="486" spans="1:12" ht="12" customHeight="1">
      <c r="A486" s="15" t="s">
        <v>2170</v>
      </c>
      <c r="B486" s="62" t="s">
        <v>3649</v>
      </c>
      <c r="C486" s="53">
        <v>4.05</v>
      </c>
      <c r="D486" s="2200">
        <v>7000</v>
      </c>
      <c r="E486" s="574">
        <v>112.5</v>
      </c>
      <c r="F486" s="603">
        <f t="shared" si="76"/>
        <v>112.5</v>
      </c>
      <c r="G486" s="862">
        <f>'Заказ, cкидки и курсы валют'!$J$23*F486</f>
        <v>1350</v>
      </c>
      <c r="H486" s="128">
        <f t="shared" si="77"/>
        <v>9450</v>
      </c>
      <c r="I486" s="15"/>
      <c r="L486" s="575"/>
    </row>
    <row r="487" spans="1:12" ht="12" customHeight="1">
      <c r="A487" s="15" t="s">
        <v>2171</v>
      </c>
      <c r="B487" s="62" t="s">
        <v>3650</v>
      </c>
      <c r="C487" s="53">
        <v>8.75</v>
      </c>
      <c r="D487" s="2200">
        <v>3000</v>
      </c>
      <c r="E487" s="574">
        <v>245.15</v>
      </c>
      <c r="F487" s="603">
        <f t="shared" si="76"/>
        <v>245.15</v>
      </c>
      <c r="G487" s="862">
        <f>'Заказ, cкидки и курсы валют'!$J$23*F487</f>
        <v>2941.8</v>
      </c>
      <c r="H487" s="128">
        <f t="shared" si="77"/>
        <v>8825.4</v>
      </c>
      <c r="I487" s="15"/>
      <c r="L487" s="575"/>
    </row>
    <row r="488" spans="1:12" ht="12" customHeight="1">
      <c r="A488" s="15" t="s">
        <v>2172</v>
      </c>
      <c r="B488" s="62" t="s">
        <v>3276</v>
      </c>
      <c r="C488" s="53">
        <v>18.2</v>
      </c>
      <c r="D488" s="2200">
        <v>1500</v>
      </c>
      <c r="E488" s="574">
        <v>439.82</v>
      </c>
      <c r="F488" s="603">
        <f t="shared" si="76"/>
        <v>439.82</v>
      </c>
      <c r="G488" s="862">
        <f>'Заказ, cкидки и курсы валют'!$J$23*F488</f>
        <v>5277.84</v>
      </c>
      <c r="H488" s="128">
        <f t="shared" si="77"/>
        <v>7916.76</v>
      </c>
      <c r="I488" s="15"/>
      <c r="L488" s="575"/>
    </row>
    <row r="489" spans="1:12" ht="12" customHeight="1">
      <c r="A489" s="15" t="s">
        <v>2173</v>
      </c>
      <c r="B489" s="62" t="s">
        <v>3277</v>
      </c>
      <c r="C489" s="53">
        <v>27.5</v>
      </c>
      <c r="D489" s="2200">
        <v>1000</v>
      </c>
      <c r="E489" s="574">
        <v>622.86</v>
      </c>
      <c r="F489" s="603">
        <f t="shared" si="76"/>
        <v>622.86</v>
      </c>
      <c r="G489" s="862">
        <f>'Заказ, cкидки и курсы валют'!$J$23*F489</f>
        <v>7474.32</v>
      </c>
      <c r="H489" s="128">
        <f t="shared" si="77"/>
        <v>7474.32</v>
      </c>
      <c r="I489" s="15"/>
      <c r="L489" s="575"/>
    </row>
    <row r="490" spans="1:12" ht="12" customHeight="1">
      <c r="A490" s="15" t="s">
        <v>2174</v>
      </c>
      <c r="B490" s="62" t="s">
        <v>3278</v>
      </c>
      <c r="C490" s="811">
        <v>42</v>
      </c>
      <c r="D490" s="62">
        <v>600</v>
      </c>
      <c r="E490" s="574">
        <v>1065.4100000000001</v>
      </c>
      <c r="F490" s="603">
        <f t="shared" si="76"/>
        <v>1065.4100000000001</v>
      </c>
      <c r="G490" s="862">
        <f>'Заказ, cкидки и курсы валют'!$J$23*F490</f>
        <v>12784.920000000002</v>
      </c>
      <c r="H490" s="128">
        <f t="shared" si="77"/>
        <v>7670.95</v>
      </c>
      <c r="I490" s="15"/>
      <c r="L490" s="575"/>
    </row>
    <row r="491" spans="1:12" ht="12" customHeight="1">
      <c r="A491" s="15" t="s">
        <v>2175</v>
      </c>
      <c r="B491" s="62" t="s">
        <v>3279</v>
      </c>
      <c r="C491" s="808">
        <v>53</v>
      </c>
      <c r="D491" s="62">
        <v>500</v>
      </c>
      <c r="E491" s="574">
        <v>1347.61</v>
      </c>
      <c r="F491" s="603">
        <f t="shared" si="76"/>
        <v>1347.61</v>
      </c>
      <c r="G491" s="862">
        <f>'Заказ, cкидки и курсы валют'!$J$23*F491</f>
        <v>16171.32</v>
      </c>
      <c r="H491" s="128">
        <f t="shared" si="77"/>
        <v>8085.66</v>
      </c>
      <c r="I491" s="15"/>
      <c r="L491" s="575"/>
    </row>
    <row r="492" spans="1:12" ht="14.1" customHeight="1" thickBot="1">
      <c r="A492" s="14"/>
      <c r="B492" s="77"/>
      <c r="C492" s="113"/>
      <c r="D492" s="77"/>
      <c r="E492" s="604"/>
      <c r="F492" s="578"/>
      <c r="G492" s="122"/>
      <c r="H492" s="14"/>
      <c r="I492" s="14"/>
      <c r="L492" s="575"/>
    </row>
    <row r="493" spans="1:12" ht="14.1" customHeight="1">
      <c r="A493" s="247"/>
      <c r="B493" s="163"/>
      <c r="C493" s="91"/>
      <c r="D493" s="91" t="s">
        <v>2468</v>
      </c>
      <c r="E493" s="555"/>
      <c r="F493" s="555"/>
      <c r="G493" s="652"/>
      <c r="H493" s="94"/>
      <c r="I493" s="95"/>
      <c r="L493" s="575"/>
    </row>
    <row r="494" spans="1:12" ht="14.1" customHeight="1">
      <c r="A494" s="248"/>
      <c r="B494" s="17"/>
      <c r="C494" s="97"/>
      <c r="D494" s="97"/>
      <c r="E494" s="896"/>
      <c r="F494" s="596"/>
      <c r="G494" s="874"/>
      <c r="H494" s="17"/>
      <c r="I494" s="167"/>
      <c r="L494" s="575"/>
    </row>
    <row r="495" spans="1:12" ht="14.1" customHeight="1">
      <c r="A495" s="248"/>
      <c r="B495" s="17"/>
      <c r="C495" s="97"/>
      <c r="D495" s="97"/>
      <c r="E495" s="896"/>
      <c r="F495" s="596"/>
      <c r="G495" s="874"/>
      <c r="H495" s="17"/>
      <c r="I495" s="167"/>
      <c r="L495" s="575"/>
    </row>
    <row r="496" spans="1:12" ht="14.1" customHeight="1">
      <c r="A496" s="248"/>
      <c r="B496" s="17"/>
      <c r="C496" s="97"/>
      <c r="D496" s="97"/>
      <c r="E496" s="896"/>
      <c r="F496" s="596"/>
      <c r="G496" s="874"/>
      <c r="H496" s="17"/>
      <c r="I496" s="167"/>
      <c r="L496" s="575"/>
    </row>
    <row r="497" spans="1:12" ht="18.75" thickBot="1">
      <c r="A497" s="2549" t="s">
        <v>7680</v>
      </c>
      <c r="B497" s="118"/>
      <c r="C497" s="100"/>
      <c r="D497" s="171"/>
      <c r="E497" s="900"/>
      <c r="F497" s="598"/>
      <c r="G497" s="875"/>
      <c r="H497" s="171"/>
      <c r="I497" s="172"/>
      <c r="L497" s="575"/>
    </row>
    <row r="498" spans="1:12" ht="42">
      <c r="A498" s="195" t="s">
        <v>1028</v>
      </c>
      <c r="B498" s="196" t="s">
        <v>1029</v>
      </c>
      <c r="C498" s="197" t="s">
        <v>678</v>
      </c>
      <c r="D498" s="197" t="s">
        <v>3130</v>
      </c>
      <c r="E498" s="559" t="s">
        <v>11193</v>
      </c>
      <c r="F498" s="600" t="s">
        <v>2779</v>
      </c>
      <c r="G498" s="864" t="s">
        <v>2627</v>
      </c>
      <c r="H498" s="338" t="s">
        <v>497</v>
      </c>
      <c r="I498" s="199" t="s">
        <v>4239</v>
      </c>
      <c r="J498" s="2668" t="s">
        <v>12335</v>
      </c>
      <c r="L498" s="575"/>
    </row>
    <row r="499" spans="1:12">
      <c r="A499" s="195"/>
      <c r="B499" s="389"/>
      <c r="C499" s="197" t="s">
        <v>3629</v>
      </c>
      <c r="D499" s="390" t="s">
        <v>2628</v>
      </c>
      <c r="E499" s="898" t="s">
        <v>265</v>
      </c>
      <c r="F499" s="607">
        <f>'Заказ, cкидки и курсы валют'!$I$12</f>
        <v>0</v>
      </c>
      <c r="G499" s="948"/>
      <c r="H499" s="455"/>
      <c r="I499" s="325"/>
      <c r="J499" s="2669"/>
      <c r="L499" s="575"/>
    </row>
    <row r="500" spans="1:12" ht="12" customHeight="1">
      <c r="A500" s="15" t="s">
        <v>2176</v>
      </c>
      <c r="B500" s="62" t="s">
        <v>3288</v>
      </c>
      <c r="C500" s="810">
        <v>1.5</v>
      </c>
      <c r="D500" s="2159">
        <v>1500</v>
      </c>
      <c r="E500" s="2110">
        <f>E484*1.2</f>
        <v>98.195999999999998</v>
      </c>
      <c r="F500" s="603">
        <f>ROUND(E500*(1-$F$11),2)</f>
        <v>98.2</v>
      </c>
      <c r="G500" s="862">
        <f>'Заказ, cкидки и курсы валют'!$J$23*F500</f>
        <v>1178.4000000000001</v>
      </c>
      <c r="H500" s="128">
        <f>ROUND((D500/1000)*G500,2)</f>
        <v>1767.6</v>
      </c>
      <c r="I500" s="15"/>
      <c r="J500" s="128">
        <f>ROUND(IF(H500&lt;'Заказ, cкидки и курсы валют'!$B$39,H500*0.54*100/(100-'Заказ, cкидки и курсы валют'!$C$39),IF(H500&lt;'Заказ, cкидки и курсы валют'!$B$40,H500*0.54*100/(100-'Заказ, cкидки и курсы валют'!$C$40),IF(H500&lt;'Заказ, cкидки и курсы валют'!$B$41,H500*0.54*100/(100-'Заказ, cкидки и курсы валют'!$C$41),IF(H500&lt;'Заказ, cкидки и курсы валют'!$B$42,H500*0.54*100/(100-'Заказ, cкидки и курсы валют'!$C$42),IF(H500&lt;'Заказ, cкидки и курсы валют'!$B$43,H500*0.54*100/(100-'Заказ, cкидки и курсы валют'!$C$43),H500))))),2)</f>
        <v>1767.6</v>
      </c>
      <c r="L500" s="575"/>
    </row>
    <row r="501" spans="1:12" ht="12" customHeight="1">
      <c r="A501" s="15" t="s">
        <v>2177</v>
      </c>
      <c r="B501" s="62" t="s">
        <v>3648</v>
      </c>
      <c r="C501" s="53">
        <v>2.0499999999999998</v>
      </c>
      <c r="D501" s="2159">
        <v>1200</v>
      </c>
      <c r="E501" s="2110">
        <f t="shared" ref="E501:E506" si="78">E485*1.2</f>
        <v>101.604</v>
      </c>
      <c r="F501" s="603">
        <f t="shared" ref="F501:F507" si="79">ROUND(E501*(1-$F$11),2)</f>
        <v>101.6</v>
      </c>
      <c r="G501" s="862">
        <f>'Заказ, cкидки и курсы валют'!$J$23*F501</f>
        <v>1219.1999999999998</v>
      </c>
      <c r="H501" s="128">
        <f t="shared" ref="H501:H507" si="80">ROUND((D501/1000)*G501,2)</f>
        <v>1463.04</v>
      </c>
      <c r="I501" s="15"/>
      <c r="J501" s="128">
        <f>ROUND(IF(H501&lt;'Заказ, cкидки и курсы валют'!$B$39,H501*0.54*100/(100-'Заказ, cкидки и курсы валют'!$C$39),IF(H501&lt;'Заказ, cкидки и курсы валют'!$B$40,H501*0.54*100/(100-'Заказ, cкидки и курсы валют'!$C$40),IF(H501&lt;'Заказ, cкидки и курсы валют'!$B$41,H501*0.54*100/(100-'Заказ, cкидки и курсы валют'!$C$41),IF(H501&lt;'Заказ, cкидки и курсы валют'!$B$42,H501*0.54*100/(100-'Заказ, cкидки и курсы валют'!$C$42),IF(H501&lt;'Заказ, cкидки и курсы валют'!$B$43,H501*0.54*100/(100-'Заказ, cкидки и курсы валют'!$C$43),H501))))),2)</f>
        <v>1463.04</v>
      </c>
      <c r="L501" s="575"/>
    </row>
    <row r="502" spans="1:12" ht="12" customHeight="1">
      <c r="A502" s="15" t="s">
        <v>2178</v>
      </c>
      <c r="B502" s="62" t="s">
        <v>3649</v>
      </c>
      <c r="C502" s="53">
        <v>4.05</v>
      </c>
      <c r="D502" s="2159">
        <v>700</v>
      </c>
      <c r="E502" s="2110">
        <f>E486*1.2</f>
        <v>135</v>
      </c>
      <c r="F502" s="603">
        <f t="shared" si="79"/>
        <v>135</v>
      </c>
      <c r="G502" s="862">
        <f>'Заказ, cкидки и курсы валют'!$J$23*F502</f>
        <v>1620</v>
      </c>
      <c r="H502" s="128">
        <f t="shared" si="80"/>
        <v>1134</v>
      </c>
      <c r="I502" s="15"/>
      <c r="J502" s="128">
        <f>ROUND(IF(H502&lt;'Заказ, cкидки и курсы валют'!$B$39,H502*0.54*100/(100-'Заказ, cкидки и курсы валют'!$C$39),IF(H502&lt;'Заказ, cкидки и курсы валют'!$B$40,H502*0.54*100/(100-'Заказ, cкидки и курсы валют'!$C$40),IF(H502&lt;'Заказ, cкидки и курсы валют'!$B$41,H502*0.54*100/(100-'Заказ, cкидки и курсы валют'!$C$41),IF(H502&lt;'Заказ, cкидки и курсы валют'!$B$42,H502*0.54*100/(100-'Заказ, cкидки и курсы валют'!$C$42),IF(H502&lt;'Заказ, cкидки и курсы валют'!$B$43,H502*0.54*100/(100-'Заказ, cкидки и курсы валют'!$C$43),H502))))),2)</f>
        <v>1134</v>
      </c>
      <c r="L502" s="575"/>
    </row>
    <row r="503" spans="1:12" ht="12" customHeight="1">
      <c r="A503" s="15" t="s">
        <v>2179</v>
      </c>
      <c r="B503" s="62" t="s">
        <v>3650</v>
      </c>
      <c r="C503" s="53">
        <v>8.75</v>
      </c>
      <c r="D503" s="2159">
        <v>300</v>
      </c>
      <c r="E503" s="2110">
        <f t="shared" si="78"/>
        <v>294.18</v>
      </c>
      <c r="F503" s="603">
        <f t="shared" si="79"/>
        <v>294.18</v>
      </c>
      <c r="G503" s="862">
        <f>'Заказ, cкидки и курсы валют'!$J$23*F503</f>
        <v>3530.16</v>
      </c>
      <c r="H503" s="128">
        <f t="shared" si="80"/>
        <v>1059.05</v>
      </c>
      <c r="I503" s="15"/>
      <c r="J503" s="128">
        <f>ROUND(IF(H503&lt;'Заказ, cкидки и курсы валют'!$B$39,H503*0.54*100/(100-'Заказ, cкидки и курсы валют'!$C$39),IF(H503&lt;'Заказ, cкидки и курсы валют'!$B$40,H503*0.54*100/(100-'Заказ, cкидки и курсы валют'!$C$40),IF(H503&lt;'Заказ, cкидки и курсы валют'!$B$41,H503*0.54*100/(100-'Заказ, cкидки и курсы валют'!$C$41),IF(H503&lt;'Заказ, cкидки и курсы валют'!$B$42,H503*0.54*100/(100-'Заказ, cкидки и курсы валют'!$C$42),IF(H503&lt;'Заказ, cкидки и курсы валют'!$B$43,H503*0.54*100/(100-'Заказ, cкидки и курсы валют'!$C$43),H503))))),2)</f>
        <v>1059.05</v>
      </c>
      <c r="L503" s="575"/>
    </row>
    <row r="504" spans="1:12" ht="12" customHeight="1">
      <c r="A504" s="15" t="s">
        <v>2180</v>
      </c>
      <c r="B504" s="62" t="s">
        <v>3276</v>
      </c>
      <c r="C504" s="53">
        <v>18.2</v>
      </c>
      <c r="D504" s="2159">
        <v>150</v>
      </c>
      <c r="E504" s="2110">
        <f t="shared" si="78"/>
        <v>527.78399999999999</v>
      </c>
      <c r="F504" s="603">
        <f t="shared" si="79"/>
        <v>527.78</v>
      </c>
      <c r="G504" s="862">
        <f>'Заказ, cкидки и курсы валют'!$J$23*F504</f>
        <v>6333.36</v>
      </c>
      <c r="H504" s="128">
        <f t="shared" si="80"/>
        <v>950</v>
      </c>
      <c r="I504" s="15"/>
      <c r="J504" s="128">
        <f>ROUND(IF(H504&lt;'Заказ, cкидки и курсы валют'!$B$39,H504*0.54*100/(100-'Заказ, cкидки и курсы валют'!$C$39),IF(H504&lt;'Заказ, cкидки и курсы валют'!$B$40,H504*0.54*100/(100-'Заказ, cкидки и курсы валют'!$C$40),IF(H504&lt;'Заказ, cкидки и курсы валют'!$B$41,H504*0.54*100/(100-'Заказ, cкидки и курсы валют'!$C$41),IF(H504&lt;'Заказ, cкидки и курсы валют'!$B$42,H504*0.54*100/(100-'Заказ, cкидки и курсы валют'!$C$42),IF(H504&lt;'Заказ, cкидки и курсы валют'!$B$43,H504*0.54*100/(100-'Заказ, cкидки и курсы валют'!$C$43),H504))))),2)</f>
        <v>950</v>
      </c>
      <c r="L504" s="575"/>
    </row>
    <row r="505" spans="1:12" ht="12" customHeight="1">
      <c r="A505" s="15" t="s">
        <v>2181</v>
      </c>
      <c r="B505" s="62" t="s">
        <v>3277</v>
      </c>
      <c r="C505" s="53">
        <v>27.5</v>
      </c>
      <c r="D505" s="2159">
        <v>45</v>
      </c>
      <c r="E505" s="2110">
        <f>E489*1.2</f>
        <v>747.43200000000002</v>
      </c>
      <c r="F505" s="603">
        <f t="shared" si="79"/>
        <v>747.43</v>
      </c>
      <c r="G505" s="862">
        <f>'Заказ, cкидки и курсы валют'!$J$23*F505</f>
        <v>8969.16</v>
      </c>
      <c r="H505" s="128">
        <f t="shared" si="80"/>
        <v>403.61</v>
      </c>
      <c r="I505" s="15"/>
      <c r="J505" s="128">
        <f>ROUND(IF(H505&lt;'Заказ, cкидки и курсы валют'!$B$39,H505*0.54*100/(100-'Заказ, cкидки и курсы валют'!$C$39),IF(H505&lt;'Заказ, cкидки и курсы валют'!$B$40,H505*0.54*100/(100-'Заказ, cкидки и курсы валют'!$C$40),IF(H505&lt;'Заказ, cкидки и курсы валют'!$B$41,H505*0.54*100/(100-'Заказ, cкидки и курсы валют'!$C$41),IF(H505&lt;'Заказ, cкидки и курсы валют'!$B$42,H505*0.54*100/(100-'Заказ, cкидки и курсы валют'!$C$42),IF(H505&lt;'Заказ, cкидки и курсы валют'!$B$43,H505*0.54*100/(100-'Заказ, cкидки и курсы валют'!$C$43),H505))))),2)</f>
        <v>484.33</v>
      </c>
      <c r="L505" s="575"/>
    </row>
    <row r="506" spans="1:12" ht="12" customHeight="1">
      <c r="A506" s="15" t="s">
        <v>2182</v>
      </c>
      <c r="B506" s="62" t="s">
        <v>3278</v>
      </c>
      <c r="C506" s="811">
        <v>42</v>
      </c>
      <c r="D506" s="64">
        <v>30</v>
      </c>
      <c r="E506" s="2110">
        <f t="shared" si="78"/>
        <v>1278.492</v>
      </c>
      <c r="F506" s="603">
        <f t="shared" si="79"/>
        <v>1278.49</v>
      </c>
      <c r="G506" s="862">
        <f>'Заказ, cкидки и курсы валют'!$J$23*F506</f>
        <v>15341.880000000001</v>
      </c>
      <c r="H506" s="128">
        <f t="shared" si="80"/>
        <v>460.26</v>
      </c>
      <c r="I506" s="15"/>
      <c r="J506" s="128">
        <f>ROUND(IF(H506&lt;'Заказ, cкидки и курсы валют'!$B$39,H506*0.54*100/(100-'Заказ, cкидки и курсы валют'!$C$39),IF(H506&lt;'Заказ, cкидки и курсы валют'!$B$40,H506*0.54*100/(100-'Заказ, cкидки и курсы валют'!$C$40),IF(H506&lt;'Заказ, cкидки и курсы валют'!$B$41,H506*0.54*100/(100-'Заказ, cкидки и курсы валют'!$C$41),IF(H506&lt;'Заказ, cкидки и курсы валют'!$B$42,H506*0.54*100/(100-'Заказ, cкидки и курсы валют'!$C$42),IF(H506&lt;'Заказ, cкидки и курсы валют'!$B$43,H506*0.54*100/(100-'Заказ, cкидки и курсы валют'!$C$43),H506))))),2)</f>
        <v>552.30999999999995</v>
      </c>
      <c r="L506" s="575"/>
    </row>
    <row r="507" spans="1:12" ht="12" customHeight="1">
      <c r="A507" s="15" t="s">
        <v>2183</v>
      </c>
      <c r="B507" s="62" t="s">
        <v>3279</v>
      </c>
      <c r="C507" s="808">
        <v>53</v>
      </c>
      <c r="D507" s="64">
        <v>30</v>
      </c>
      <c r="E507" s="2110">
        <f>E491*1.2</f>
        <v>1617.1319999999998</v>
      </c>
      <c r="F507" s="603">
        <f t="shared" si="79"/>
        <v>1617.13</v>
      </c>
      <c r="G507" s="862">
        <f>'Заказ, cкидки и курсы валют'!$J$23*F507</f>
        <v>19405.560000000001</v>
      </c>
      <c r="H507" s="128">
        <f t="shared" si="80"/>
        <v>582.16999999999996</v>
      </c>
      <c r="I507" s="15"/>
      <c r="J507" s="128">
        <f>ROUND(IF(H507&lt;'Заказ, cкидки и курсы валют'!$B$39,H507*0.54*100/(100-'Заказ, cкидки и курсы валют'!$C$39),IF(H507&lt;'Заказ, cкидки и курсы валют'!$B$40,H507*0.54*100/(100-'Заказ, cкидки и курсы валют'!$C$40),IF(H507&lt;'Заказ, cкидки и курсы валют'!$B$41,H507*0.54*100/(100-'Заказ, cкидки и курсы валют'!$C$41),IF(H507&lt;'Заказ, cкидки и курсы валют'!$B$42,H507*0.54*100/(100-'Заказ, cкидки и курсы валют'!$C$42),IF(H507&lt;'Заказ, cкидки и курсы валют'!$B$43,H507*0.54*100/(100-'Заказ, cкидки и курсы валют'!$C$43),H507))))),2)</f>
        <v>628.74</v>
      </c>
      <c r="L507" s="575"/>
    </row>
    <row r="508" spans="1:12" ht="14.1" customHeight="1" thickBot="1">
      <c r="A508" s="14"/>
      <c r="B508" s="77"/>
      <c r="C508" s="113"/>
      <c r="D508" s="77"/>
      <c r="E508" s="604"/>
      <c r="F508" s="578"/>
      <c r="G508" s="122"/>
      <c r="H508" s="14"/>
      <c r="I508" s="14"/>
      <c r="J508" s="574"/>
      <c r="L508" s="575"/>
    </row>
    <row r="509" spans="1:12" ht="14.1" customHeight="1">
      <c r="A509" s="247"/>
      <c r="B509" s="163"/>
      <c r="C509" s="91"/>
      <c r="D509" s="91" t="s">
        <v>2468</v>
      </c>
      <c r="E509" s="555"/>
      <c r="F509" s="555"/>
      <c r="G509" s="652"/>
      <c r="H509" s="94"/>
      <c r="I509" s="95"/>
      <c r="J509" s="574"/>
      <c r="L509" s="575"/>
    </row>
    <row r="510" spans="1:12" ht="14.1" customHeight="1">
      <c r="A510" s="248"/>
      <c r="B510" s="17"/>
      <c r="C510" s="97"/>
      <c r="D510" s="97"/>
      <c r="E510" s="896"/>
      <c r="F510" s="596"/>
      <c r="G510" s="874"/>
      <c r="H510" s="17"/>
      <c r="I510" s="167"/>
      <c r="J510" s="574"/>
      <c r="L510" s="575"/>
    </row>
    <row r="511" spans="1:12" ht="14.1" customHeight="1">
      <c r="A511" s="248"/>
      <c r="B511" s="17"/>
      <c r="C511" s="97"/>
      <c r="D511" s="97"/>
      <c r="E511" s="896"/>
      <c r="F511" s="596"/>
      <c r="G511" s="874"/>
      <c r="H511" s="17"/>
      <c r="I511" s="167"/>
      <c r="J511" s="574"/>
      <c r="L511" s="575"/>
    </row>
    <row r="512" spans="1:12" ht="14.1" customHeight="1">
      <c r="A512" s="2554"/>
      <c r="B512" s="2555"/>
      <c r="C512" s="97"/>
      <c r="D512" s="97"/>
      <c r="E512" s="896"/>
      <c r="F512" s="596"/>
      <c r="G512" s="874"/>
      <c r="H512" s="17"/>
      <c r="I512" s="167"/>
      <c r="J512" s="574"/>
      <c r="L512" s="575"/>
    </row>
    <row r="513" spans="1:12" ht="18.75" thickBot="1">
      <c r="A513" s="2559" t="s">
        <v>7681</v>
      </c>
      <c r="B513" s="2560"/>
      <c r="C513" s="100"/>
      <c r="D513" s="171"/>
      <c r="E513" s="900"/>
      <c r="F513" s="598"/>
      <c r="G513" s="875"/>
      <c r="H513" s="171"/>
      <c r="I513" s="172"/>
      <c r="L513" s="575"/>
    </row>
    <row r="514" spans="1:12" ht="42">
      <c r="A514" s="195" t="s">
        <v>1028</v>
      </c>
      <c r="B514" s="196" t="s">
        <v>1029</v>
      </c>
      <c r="C514" s="197" t="s">
        <v>678</v>
      </c>
      <c r="D514" s="197" t="s">
        <v>3130</v>
      </c>
      <c r="E514" s="559" t="s">
        <v>11193</v>
      </c>
      <c r="F514" s="600" t="s">
        <v>2779</v>
      </c>
      <c r="G514" s="864" t="s">
        <v>2627</v>
      </c>
      <c r="H514" s="338" t="s">
        <v>497</v>
      </c>
      <c r="I514" s="199" t="s">
        <v>4239</v>
      </c>
      <c r="J514" s="2668" t="s">
        <v>12335</v>
      </c>
      <c r="L514" s="575"/>
    </row>
    <row r="515" spans="1:12">
      <c r="A515" s="195"/>
      <c r="B515" s="389"/>
      <c r="C515" s="197" t="s">
        <v>3629</v>
      </c>
      <c r="D515" s="390" t="s">
        <v>2628</v>
      </c>
      <c r="E515" s="898" t="s">
        <v>265</v>
      </c>
      <c r="F515" s="607">
        <f>'Заказ, cкидки и курсы валют'!$I$12</f>
        <v>0</v>
      </c>
      <c r="G515" s="948"/>
      <c r="H515" s="455"/>
      <c r="I515" s="325"/>
      <c r="J515" s="2669"/>
      <c r="L515" s="575"/>
    </row>
    <row r="516" spans="1:12" ht="12" customHeight="1">
      <c r="A516" s="15" t="s">
        <v>7838</v>
      </c>
      <c r="B516" s="62" t="s">
        <v>3288</v>
      </c>
      <c r="C516" s="810">
        <v>1.5</v>
      </c>
      <c r="D516" s="2159">
        <v>150</v>
      </c>
      <c r="E516" s="2110">
        <f>(E484*2)+(1000/D516*7.5)</f>
        <v>213.66</v>
      </c>
      <c r="F516" s="603">
        <f>ROUND(E516*(1-$F$11),2)</f>
        <v>213.66</v>
      </c>
      <c r="G516" s="862">
        <f>'Заказ, cкидки и курсы валют'!$J$23*F516</f>
        <v>2563.92</v>
      </c>
      <c r="H516" s="128">
        <f>ROUND((D516/1000)*G516,2)</f>
        <v>384.59</v>
      </c>
      <c r="I516" s="15"/>
      <c r="J516" s="128">
        <f>ROUND(IF(H516&lt;'Заказ, cкидки и курсы валют'!$B$39,H516*0.54*100/(100-'Заказ, cкидки и курсы валют'!$C$39),IF(H516&lt;'Заказ, cкидки и курсы валют'!$B$40,H516*0.54*100/(100-'Заказ, cкидки и курсы валют'!$C$40),IF(H516&lt;'Заказ, cкидки и курсы валют'!$B$41,H516*0.54*100/(100-'Заказ, cкидки и курсы валют'!$C$41),IF(H516&lt;'Заказ, cкидки и курсы валют'!$B$42,H516*0.54*100/(100-'Заказ, cкидки и курсы валют'!$C$42),IF(H516&lt;'Заказ, cкидки и курсы валют'!$B$43,H516*0.54*100/(100-'Заказ, cкидки и курсы валют'!$C$43),H516))))),2)</f>
        <v>461.51</v>
      </c>
      <c r="L516" s="575"/>
    </row>
    <row r="517" spans="1:12" ht="12" customHeight="1">
      <c r="A517" s="15" t="s">
        <v>7839</v>
      </c>
      <c r="B517" s="62" t="s">
        <v>3648</v>
      </c>
      <c r="C517" s="53">
        <v>2.0499999999999998</v>
      </c>
      <c r="D517" s="2159">
        <v>120</v>
      </c>
      <c r="E517" s="2110">
        <f t="shared" ref="E517:E523" si="81">(E485*2)+(1000/D517*7.5)</f>
        <v>231.84</v>
      </c>
      <c r="F517" s="603">
        <f t="shared" ref="F517:F523" si="82">ROUND(E517*(1-$F$11),2)</f>
        <v>231.84</v>
      </c>
      <c r="G517" s="862">
        <f>'Заказ, cкидки и курсы валют'!$J$23*F517</f>
        <v>2782.08</v>
      </c>
      <c r="H517" s="128">
        <f t="shared" ref="H517:H523" si="83">ROUND((D517/1000)*G517,2)</f>
        <v>333.85</v>
      </c>
      <c r="I517" s="15"/>
      <c r="J517" s="128">
        <f>ROUND(IF(H517&lt;'Заказ, cкидки и курсы валют'!$B$39,H517*0.54*100/(100-'Заказ, cкидки и курсы валют'!$C$39),IF(H517&lt;'Заказ, cкидки и курсы валют'!$B$40,H517*0.54*100/(100-'Заказ, cкидки и курсы валют'!$C$40),IF(H517&lt;'Заказ, cкидки и курсы валют'!$B$41,H517*0.54*100/(100-'Заказ, cкидки и курсы валют'!$C$41),IF(H517&lt;'Заказ, cкидки и курсы валют'!$B$42,H517*0.54*100/(100-'Заказ, cкидки и курсы валют'!$C$42),IF(H517&lt;'Заказ, cкидки и курсы валют'!$B$43,H517*0.54*100/(100-'Заказ, cкидки и курсы валют'!$C$43),H517))))),2)</f>
        <v>450.7</v>
      </c>
      <c r="L517" s="575"/>
    </row>
    <row r="518" spans="1:12" ht="12" customHeight="1">
      <c r="A518" s="15" t="s">
        <v>7840</v>
      </c>
      <c r="B518" s="62" t="s">
        <v>3649</v>
      </c>
      <c r="C518" s="53">
        <v>4.05</v>
      </c>
      <c r="D518" s="2159">
        <v>70</v>
      </c>
      <c r="E518" s="2110">
        <f t="shared" si="81"/>
        <v>332.14285714285717</v>
      </c>
      <c r="F518" s="603">
        <f t="shared" si="82"/>
        <v>332.14</v>
      </c>
      <c r="G518" s="862">
        <f>'Заказ, cкидки и курсы валют'!$J$23*F518</f>
        <v>3985.68</v>
      </c>
      <c r="H518" s="128">
        <f t="shared" si="83"/>
        <v>279</v>
      </c>
      <c r="I518" s="15"/>
      <c r="J518" s="128">
        <f>ROUND(IF(H518&lt;'Заказ, cкидки и курсы валют'!$B$39,H518*0.54*100/(100-'Заказ, cкидки и курсы валют'!$C$39),IF(H518&lt;'Заказ, cкидки и курсы валют'!$B$40,H518*0.54*100/(100-'Заказ, cкидки и курсы валют'!$C$40),IF(H518&lt;'Заказ, cкидки и курсы валют'!$B$41,H518*0.54*100/(100-'Заказ, cкидки и курсы валют'!$C$41),IF(H518&lt;'Заказ, cкидки и курсы валют'!$B$42,H518*0.54*100/(100-'Заказ, cкидки и курсы валют'!$C$42),IF(H518&lt;'Заказ, cкидки и курсы валют'!$B$43,H518*0.54*100/(100-'Заказ, cкидки и курсы валют'!$C$43),H518))))),2)</f>
        <v>376.65</v>
      </c>
      <c r="L518" s="575"/>
    </row>
    <row r="519" spans="1:12" ht="12" customHeight="1">
      <c r="A519" s="15" t="s">
        <v>7841</v>
      </c>
      <c r="B519" s="62" t="s">
        <v>3650</v>
      </c>
      <c r="C519" s="53">
        <v>8.75</v>
      </c>
      <c r="D519" s="2159">
        <v>30</v>
      </c>
      <c r="E519" s="2110">
        <f t="shared" si="81"/>
        <v>740.30000000000007</v>
      </c>
      <c r="F519" s="603">
        <f t="shared" si="82"/>
        <v>740.3</v>
      </c>
      <c r="G519" s="862">
        <f>'Заказ, cкидки и курсы валют'!$J$23*F519</f>
        <v>8883.5999999999985</v>
      </c>
      <c r="H519" s="128">
        <f t="shared" si="83"/>
        <v>266.51</v>
      </c>
      <c r="I519" s="15"/>
      <c r="J519" s="128">
        <f>ROUND(IF(H519&lt;'Заказ, cкидки и курсы валют'!$B$39,H519*0.54*100/(100-'Заказ, cкидки и курсы валют'!$C$39),IF(H519&lt;'Заказ, cкидки и курсы валют'!$B$40,H519*0.54*100/(100-'Заказ, cкидки и курсы валют'!$C$40),IF(H519&lt;'Заказ, cкидки и курсы валют'!$B$41,H519*0.54*100/(100-'Заказ, cкидки и курсы валют'!$C$41),IF(H519&lt;'Заказ, cкидки и курсы валют'!$B$42,H519*0.54*100/(100-'Заказ, cкидки и курсы валют'!$C$42),IF(H519&lt;'Заказ, cкидки и курсы валют'!$B$43,H519*0.54*100/(100-'Заказ, cкидки и курсы валют'!$C$43),H519))))),2)</f>
        <v>359.79</v>
      </c>
      <c r="L519" s="575"/>
    </row>
    <row r="520" spans="1:12" ht="12" customHeight="1">
      <c r="A520" s="15" t="s">
        <v>7842</v>
      </c>
      <c r="B520" s="62" t="s">
        <v>3276</v>
      </c>
      <c r="C520" s="53">
        <v>18.2</v>
      </c>
      <c r="D520" s="2159">
        <v>15</v>
      </c>
      <c r="E520" s="2110">
        <f t="shared" si="81"/>
        <v>1379.64</v>
      </c>
      <c r="F520" s="603">
        <f t="shared" si="82"/>
        <v>1379.64</v>
      </c>
      <c r="G520" s="862">
        <f>'Заказ, cкидки и курсы валют'!$J$23*F520</f>
        <v>16555.68</v>
      </c>
      <c r="H520" s="128">
        <f t="shared" si="83"/>
        <v>248.34</v>
      </c>
      <c r="I520" s="15"/>
      <c r="J520" s="128">
        <f>ROUND(IF(H520&lt;'Заказ, cкидки и курсы валют'!$B$39,H520*0.54*100/(100-'Заказ, cкидки и курсы валют'!$C$39),IF(H520&lt;'Заказ, cкидки и курсы валют'!$B$40,H520*0.54*100/(100-'Заказ, cкидки и курсы валют'!$C$40),IF(H520&lt;'Заказ, cкидки и курсы валют'!$B$41,H520*0.54*100/(100-'Заказ, cкидки и курсы валют'!$C$41),IF(H520&lt;'Заказ, cкидки и курсы валют'!$B$42,H520*0.54*100/(100-'Заказ, cкидки и курсы валют'!$C$42),IF(H520&lt;'Заказ, cкидки и курсы валют'!$B$43,H520*0.54*100/(100-'Заказ, cкидки и курсы валют'!$C$43),H520))))),2)</f>
        <v>335.26</v>
      </c>
      <c r="L520" s="575"/>
    </row>
    <row r="521" spans="1:12" ht="12" customHeight="1">
      <c r="A521" s="15" t="s">
        <v>7843</v>
      </c>
      <c r="B521" s="62" t="s">
        <v>3277</v>
      </c>
      <c r="C521" s="53">
        <v>27.5</v>
      </c>
      <c r="D521" s="2159">
        <v>10</v>
      </c>
      <c r="E521" s="2110">
        <f t="shared" si="81"/>
        <v>1995.72</v>
      </c>
      <c r="F521" s="603">
        <f t="shared" si="82"/>
        <v>1995.72</v>
      </c>
      <c r="G521" s="862">
        <f>'Заказ, cкидки и курсы валют'!$J$23*F521</f>
        <v>23948.639999999999</v>
      </c>
      <c r="H521" s="128">
        <f t="shared" si="83"/>
        <v>239.49</v>
      </c>
      <c r="I521" s="15"/>
      <c r="J521" s="128">
        <f>ROUND(IF(H521&lt;'Заказ, cкидки и курсы валют'!$B$39,H521*0.54*100/(100-'Заказ, cкидки и курсы валют'!$C$39),IF(H521&lt;'Заказ, cкидки и курсы валют'!$B$40,H521*0.54*100/(100-'Заказ, cкидки и курсы валют'!$C$40),IF(H521&lt;'Заказ, cкидки и курсы валют'!$B$41,H521*0.54*100/(100-'Заказ, cкидки и курсы валют'!$C$41),IF(H521&lt;'Заказ, cкидки и курсы валют'!$B$42,H521*0.54*100/(100-'Заказ, cкидки и курсы валют'!$C$42),IF(H521&lt;'Заказ, cкидки и курсы валют'!$B$43,H521*0.54*100/(100-'Заказ, cкидки и курсы валют'!$C$43),H521))))),2)</f>
        <v>323.31</v>
      </c>
      <c r="L521" s="575"/>
    </row>
    <row r="522" spans="1:12" ht="12" customHeight="1">
      <c r="A522" s="15" t="s">
        <v>7844</v>
      </c>
      <c r="B522" s="62" t="s">
        <v>3278</v>
      </c>
      <c r="C522" s="811">
        <v>42</v>
      </c>
      <c r="D522" s="64">
        <v>6</v>
      </c>
      <c r="E522" s="2110">
        <f t="shared" si="81"/>
        <v>3380.82</v>
      </c>
      <c r="F522" s="603">
        <f t="shared" si="82"/>
        <v>3380.82</v>
      </c>
      <c r="G522" s="862">
        <f>'Заказ, cкидки и курсы валют'!$J$23*F522</f>
        <v>40569.840000000004</v>
      </c>
      <c r="H522" s="128">
        <f t="shared" si="83"/>
        <v>243.42</v>
      </c>
      <c r="I522" s="15"/>
      <c r="J522" s="128">
        <f>ROUND(IF(H522&lt;'Заказ, cкидки и курсы валют'!$B$39,H522*0.54*100/(100-'Заказ, cкидки и курсы валют'!$C$39),IF(H522&lt;'Заказ, cкидки и курсы валют'!$B$40,H522*0.54*100/(100-'Заказ, cкидки и курсы валют'!$C$40),IF(H522&lt;'Заказ, cкидки и курсы валют'!$B$41,H522*0.54*100/(100-'Заказ, cкидки и курсы валют'!$C$41),IF(H522&lt;'Заказ, cкидки и курсы валют'!$B$42,H522*0.54*100/(100-'Заказ, cкидки и курсы валют'!$C$42),IF(H522&lt;'Заказ, cкидки и курсы валют'!$B$43,H522*0.54*100/(100-'Заказ, cкидки и курсы валют'!$C$43),H522))))),2)</f>
        <v>328.62</v>
      </c>
      <c r="L522" s="575"/>
    </row>
    <row r="523" spans="1:12" ht="12" customHeight="1">
      <c r="A523" s="15" t="s">
        <v>7845</v>
      </c>
      <c r="B523" s="62" t="s">
        <v>3279</v>
      </c>
      <c r="C523" s="808">
        <v>53</v>
      </c>
      <c r="D523" s="64">
        <v>5</v>
      </c>
      <c r="E523" s="2110">
        <f t="shared" si="81"/>
        <v>4195.2199999999993</v>
      </c>
      <c r="F523" s="603">
        <f t="shared" si="82"/>
        <v>4195.22</v>
      </c>
      <c r="G523" s="862">
        <f>'Заказ, cкидки и курсы валют'!$J$23*F523</f>
        <v>50342.64</v>
      </c>
      <c r="H523" s="128">
        <f t="shared" si="83"/>
        <v>251.71</v>
      </c>
      <c r="I523" s="15"/>
      <c r="J523" s="128">
        <f>ROUND(IF(H523&lt;'Заказ, cкидки и курсы валют'!$B$39,H523*0.54*100/(100-'Заказ, cкидки и курсы валют'!$C$39),IF(H523&lt;'Заказ, cкидки и курсы валют'!$B$40,H523*0.54*100/(100-'Заказ, cкидки и курсы валют'!$C$40),IF(H523&lt;'Заказ, cкидки и курсы валют'!$B$41,H523*0.54*100/(100-'Заказ, cкидки и курсы валют'!$C$41),IF(H523&lt;'Заказ, cкидки и курсы валют'!$B$42,H523*0.54*100/(100-'Заказ, cкидки и курсы валют'!$C$42),IF(H523&lt;'Заказ, cкидки и курсы валют'!$B$43,H523*0.54*100/(100-'Заказ, cкидки и курсы валют'!$C$43),H523))))),2)</f>
        <v>339.81</v>
      </c>
      <c r="L523" s="575"/>
    </row>
    <row r="524" spans="1:12" ht="14.1" customHeight="1" thickBot="1">
      <c r="A524" s="14"/>
      <c r="B524" s="77"/>
      <c r="C524" s="113"/>
      <c r="D524" s="77"/>
      <c r="E524" s="604"/>
      <c r="F524" s="578"/>
      <c r="G524" s="122"/>
      <c r="H524" s="14"/>
      <c r="I524" s="14"/>
      <c r="J524" s="574"/>
      <c r="L524" s="575"/>
    </row>
    <row r="525" spans="1:12" ht="14.1" customHeight="1">
      <c r="A525" s="247"/>
      <c r="B525" s="163"/>
      <c r="C525" s="91"/>
      <c r="D525" s="91" t="s">
        <v>2469</v>
      </c>
      <c r="E525" s="555"/>
      <c r="F525" s="555"/>
      <c r="G525" s="652"/>
      <c r="H525" s="163"/>
      <c r="I525" s="95"/>
      <c r="J525" s="574"/>
      <c r="L525" s="575"/>
    </row>
    <row r="526" spans="1:12" ht="14.1" customHeight="1">
      <c r="A526" s="248"/>
      <c r="B526" s="17"/>
      <c r="C526" s="97"/>
      <c r="D526" s="97"/>
      <c r="E526" s="896"/>
      <c r="F526" s="596"/>
      <c r="G526" s="874"/>
      <c r="H526" s="17"/>
      <c r="I526" s="167"/>
      <c r="J526" s="574"/>
      <c r="L526" s="575"/>
    </row>
    <row r="527" spans="1:12" ht="14.1" customHeight="1">
      <c r="A527" s="248"/>
      <c r="B527" s="17"/>
      <c r="C527" s="97"/>
      <c r="D527" s="97"/>
      <c r="E527" s="896"/>
      <c r="F527" s="596"/>
      <c r="G527" s="874"/>
      <c r="H527" s="17"/>
      <c r="I527" s="167"/>
      <c r="J527" s="574"/>
      <c r="L527" s="575"/>
    </row>
    <row r="528" spans="1:12" ht="14.1" customHeight="1">
      <c r="A528" s="248"/>
      <c r="B528" s="17"/>
      <c r="C528" s="97"/>
      <c r="D528" s="97"/>
      <c r="E528" s="896"/>
      <c r="F528" s="596"/>
      <c r="G528" s="874"/>
      <c r="H528" s="17"/>
      <c r="I528" s="167"/>
      <c r="J528" s="574"/>
      <c r="L528" s="575"/>
    </row>
    <row r="529" spans="1:12" ht="18.75" thickBot="1">
      <c r="A529" s="117" t="s">
        <v>7679</v>
      </c>
      <c r="B529" s="171"/>
      <c r="C529" s="99"/>
      <c r="D529" s="99"/>
      <c r="E529" s="897"/>
      <c r="F529" s="598"/>
      <c r="G529" s="875"/>
      <c r="H529" s="171"/>
      <c r="I529" s="172"/>
      <c r="J529" s="574"/>
      <c r="L529" s="575"/>
    </row>
    <row r="530" spans="1:12" ht="42">
      <c r="A530" s="195" t="s">
        <v>1028</v>
      </c>
      <c r="B530" s="196" t="s">
        <v>1029</v>
      </c>
      <c r="C530" s="197" t="s">
        <v>678</v>
      </c>
      <c r="D530" s="197" t="s">
        <v>3130</v>
      </c>
      <c r="E530" s="559" t="s">
        <v>11193</v>
      </c>
      <c r="F530" s="600" t="s">
        <v>2779</v>
      </c>
      <c r="G530" s="864" t="s">
        <v>2627</v>
      </c>
      <c r="H530" s="338" t="s">
        <v>497</v>
      </c>
      <c r="I530" s="199" t="s">
        <v>4239</v>
      </c>
      <c r="J530" s="574"/>
      <c r="L530" s="575"/>
    </row>
    <row r="531" spans="1:12" ht="15">
      <c r="A531" s="195"/>
      <c r="B531" s="389"/>
      <c r="C531" s="197" t="s">
        <v>3629</v>
      </c>
      <c r="D531" s="390" t="s">
        <v>2628</v>
      </c>
      <c r="E531" s="898" t="s">
        <v>265</v>
      </c>
      <c r="F531" s="607">
        <f>'Заказ, cкидки и курсы валют'!$I$12</f>
        <v>0</v>
      </c>
      <c r="G531" s="948"/>
      <c r="H531" s="455"/>
      <c r="I531" s="325"/>
      <c r="J531" s="574"/>
      <c r="L531" s="575"/>
    </row>
    <row r="532" spans="1:12" ht="12" customHeight="1">
      <c r="A532" s="15" t="s">
        <v>2184</v>
      </c>
      <c r="B532" s="62" t="s">
        <v>3288</v>
      </c>
      <c r="C532" s="53">
        <v>1.2</v>
      </c>
      <c r="D532" s="64">
        <v>18000</v>
      </c>
      <c r="E532" s="574">
        <v>35.29</v>
      </c>
      <c r="F532" s="603">
        <f>ROUND(E532*(1-$F$11),2)</f>
        <v>35.29</v>
      </c>
      <c r="G532" s="862">
        <f>'Заказ, cкидки и курсы валют'!$J$23*F532</f>
        <v>423.48</v>
      </c>
      <c r="H532" s="128">
        <f>ROUND((D532/1000)*G532,2)</f>
        <v>7622.64</v>
      </c>
      <c r="I532" s="15"/>
      <c r="J532" s="820"/>
      <c r="L532" s="575"/>
    </row>
    <row r="533" spans="1:12" ht="12" customHeight="1">
      <c r="A533" s="15" t="s">
        <v>2185</v>
      </c>
      <c r="B533" s="62" t="s">
        <v>3648</v>
      </c>
      <c r="C533" s="53">
        <v>1.7</v>
      </c>
      <c r="D533" s="2201">
        <v>14000</v>
      </c>
      <c r="E533" s="574">
        <v>49.87</v>
      </c>
      <c r="F533" s="603">
        <f t="shared" ref="F533:F539" si="84">ROUND(E533*(1-$F$11),2)</f>
        <v>49.87</v>
      </c>
      <c r="G533" s="862">
        <f>'Заказ, cкидки и курсы валют'!$J$23*F533</f>
        <v>598.43999999999994</v>
      </c>
      <c r="H533" s="128">
        <f t="shared" ref="H533:H539" si="85">ROUND((D533/1000)*G533,2)</f>
        <v>8378.16</v>
      </c>
      <c r="I533" s="15"/>
      <c r="L533" s="575"/>
    </row>
    <row r="534" spans="1:12" ht="12" customHeight="1">
      <c r="A534" s="15" t="s">
        <v>2186</v>
      </c>
      <c r="B534" s="62" t="s">
        <v>3649</v>
      </c>
      <c r="C534" s="53">
        <v>3</v>
      </c>
      <c r="D534" s="2201">
        <v>7500</v>
      </c>
      <c r="E534" s="574">
        <v>74.91</v>
      </c>
      <c r="F534" s="603">
        <f t="shared" si="84"/>
        <v>74.91</v>
      </c>
      <c r="G534" s="862">
        <f>'Заказ, cкидки и курсы валют'!$J$23*F534</f>
        <v>898.92</v>
      </c>
      <c r="H534" s="128">
        <f t="shared" si="85"/>
        <v>6741.9</v>
      </c>
      <c r="I534" s="15"/>
      <c r="L534" s="575"/>
    </row>
    <row r="535" spans="1:12" ht="12" customHeight="1">
      <c r="A535" s="15" t="s">
        <v>2187</v>
      </c>
      <c r="B535" s="62" t="s">
        <v>3650</v>
      </c>
      <c r="C535" s="53">
        <v>6.7</v>
      </c>
      <c r="D535" s="2201">
        <v>3500</v>
      </c>
      <c r="E535" s="574">
        <v>155.9</v>
      </c>
      <c r="F535" s="603">
        <f t="shared" si="84"/>
        <v>155.9</v>
      </c>
      <c r="G535" s="862">
        <f>'Заказ, cкидки и курсы валют'!$J$23*F535</f>
        <v>1870.8000000000002</v>
      </c>
      <c r="H535" s="128">
        <f t="shared" si="85"/>
        <v>6547.8</v>
      </c>
      <c r="I535" s="15"/>
      <c r="L535" s="575"/>
    </row>
    <row r="536" spans="1:12" ht="12" customHeight="1">
      <c r="A536" s="15" t="s">
        <v>2188</v>
      </c>
      <c r="B536" s="62" t="s">
        <v>3276</v>
      </c>
      <c r="C536" s="53">
        <v>10.5</v>
      </c>
      <c r="D536" s="2201">
        <v>2000</v>
      </c>
      <c r="E536" s="574">
        <v>262.58999999999997</v>
      </c>
      <c r="F536" s="603">
        <f t="shared" si="84"/>
        <v>262.58999999999997</v>
      </c>
      <c r="G536" s="862">
        <f>'Заказ, cкидки и курсы валют'!$J$23*F536</f>
        <v>3151.08</v>
      </c>
      <c r="H536" s="128">
        <f t="shared" si="85"/>
        <v>6302.16</v>
      </c>
      <c r="I536" s="15"/>
      <c r="L536" s="575"/>
    </row>
    <row r="537" spans="1:12" ht="12" customHeight="1">
      <c r="A537" s="15" t="s">
        <v>2189</v>
      </c>
      <c r="B537" s="62" t="s">
        <v>3277</v>
      </c>
      <c r="C537" s="53">
        <v>18.3</v>
      </c>
      <c r="D537" s="2201">
        <v>1000</v>
      </c>
      <c r="E537" s="574">
        <v>419.03</v>
      </c>
      <c r="F537" s="603">
        <f t="shared" si="84"/>
        <v>419.03</v>
      </c>
      <c r="G537" s="862">
        <f>'Заказ, cкидки и курсы валют'!$J$23*F537</f>
        <v>5028.3599999999997</v>
      </c>
      <c r="H537" s="128">
        <f t="shared" si="85"/>
        <v>5028.3599999999997</v>
      </c>
      <c r="I537" s="15"/>
      <c r="L537" s="575"/>
    </row>
    <row r="538" spans="1:12" ht="12" customHeight="1">
      <c r="A538" s="15" t="s">
        <v>2190</v>
      </c>
      <c r="B538" s="62" t="s">
        <v>3278</v>
      </c>
      <c r="C538" s="53">
        <v>30.2</v>
      </c>
      <c r="D538" s="2201">
        <v>800</v>
      </c>
      <c r="E538" s="574">
        <v>647.66</v>
      </c>
      <c r="F538" s="603">
        <f t="shared" si="84"/>
        <v>647.66</v>
      </c>
      <c r="G538" s="862">
        <f>'Заказ, cкидки и курсы валют'!$J$23*F538</f>
        <v>7771.92</v>
      </c>
      <c r="H538" s="128">
        <f t="shared" si="85"/>
        <v>6217.54</v>
      </c>
      <c r="I538" s="15"/>
      <c r="L538" s="575"/>
    </row>
    <row r="539" spans="1:12" ht="12" customHeight="1">
      <c r="A539" s="15" t="s">
        <v>2191</v>
      </c>
      <c r="B539" s="62" t="s">
        <v>3279</v>
      </c>
      <c r="C539" s="808">
        <v>43</v>
      </c>
      <c r="D539" s="2201">
        <v>500</v>
      </c>
      <c r="E539" s="574">
        <v>949.77</v>
      </c>
      <c r="F539" s="603">
        <f t="shared" si="84"/>
        <v>949.77</v>
      </c>
      <c r="G539" s="862">
        <f>'Заказ, cкидки и курсы валют'!$J$23*F539</f>
        <v>11397.24</v>
      </c>
      <c r="H539" s="128">
        <f t="shared" si="85"/>
        <v>5698.62</v>
      </c>
      <c r="I539" s="15"/>
      <c r="L539" s="575"/>
    </row>
    <row r="540" spans="1:12" ht="14.1" customHeight="1" thickBot="1">
      <c r="A540" s="14"/>
      <c r="B540" s="77"/>
      <c r="C540" s="76"/>
      <c r="D540" s="114"/>
      <c r="E540" s="604"/>
      <c r="F540" s="578"/>
      <c r="G540" s="122"/>
      <c r="H540" s="14"/>
      <c r="I540" s="14"/>
      <c r="L540" s="575"/>
    </row>
    <row r="541" spans="1:12" ht="14.1" customHeight="1">
      <c r="A541" s="247"/>
      <c r="B541" s="163"/>
      <c r="C541" s="91"/>
      <c r="D541" s="91" t="s">
        <v>2469</v>
      </c>
      <c r="E541" s="555"/>
      <c r="F541" s="555"/>
      <c r="G541" s="652"/>
      <c r="H541" s="163"/>
      <c r="I541" s="95"/>
      <c r="L541" s="575"/>
    </row>
    <row r="542" spans="1:12" ht="14.1" customHeight="1">
      <c r="A542" s="248"/>
      <c r="B542" s="17"/>
      <c r="C542" s="97"/>
      <c r="D542" s="97"/>
      <c r="E542" s="896"/>
      <c r="F542" s="596"/>
      <c r="G542" s="874"/>
      <c r="H542" s="17"/>
      <c r="I542" s="167"/>
      <c r="L542" s="575"/>
    </row>
    <row r="543" spans="1:12" ht="14.1" customHeight="1">
      <c r="A543" s="248"/>
      <c r="B543" s="17"/>
      <c r="C543" s="97"/>
      <c r="D543" s="97"/>
      <c r="E543" s="896"/>
      <c r="F543" s="596"/>
      <c r="G543" s="874"/>
      <c r="H543" s="17"/>
      <c r="I543" s="167"/>
      <c r="L543" s="575"/>
    </row>
    <row r="544" spans="1:12" ht="14.1" customHeight="1">
      <c r="A544" s="248"/>
      <c r="B544" s="17"/>
      <c r="C544" s="97"/>
      <c r="D544" s="97"/>
      <c r="E544" s="896"/>
      <c r="F544" s="596"/>
      <c r="G544" s="874"/>
      <c r="H544" s="17"/>
      <c r="I544" s="167"/>
      <c r="L544" s="575"/>
    </row>
    <row r="545" spans="1:12" ht="15" customHeight="1" thickBot="1">
      <c r="A545" s="2549" t="s">
        <v>7680</v>
      </c>
      <c r="B545" s="118"/>
      <c r="C545" s="100"/>
      <c r="D545" s="171"/>
      <c r="E545" s="900"/>
      <c r="F545" s="598"/>
      <c r="G545" s="875"/>
      <c r="H545" s="171"/>
      <c r="I545" s="172"/>
      <c r="L545" s="575"/>
    </row>
    <row r="546" spans="1:12" ht="40.5" customHeight="1">
      <c r="A546" s="195" t="s">
        <v>1028</v>
      </c>
      <c r="B546" s="196" t="s">
        <v>1029</v>
      </c>
      <c r="C546" s="197" t="s">
        <v>678</v>
      </c>
      <c r="D546" s="197" t="s">
        <v>3130</v>
      </c>
      <c r="E546" s="559" t="s">
        <v>11193</v>
      </c>
      <c r="F546" s="600" t="s">
        <v>2779</v>
      </c>
      <c r="G546" s="864" t="s">
        <v>2627</v>
      </c>
      <c r="H546" s="338" t="s">
        <v>497</v>
      </c>
      <c r="I546" s="199" t="s">
        <v>4239</v>
      </c>
      <c r="J546" s="2668" t="s">
        <v>12335</v>
      </c>
      <c r="L546" s="575"/>
    </row>
    <row r="547" spans="1:12" ht="14.25" customHeight="1">
      <c r="A547" s="195"/>
      <c r="B547" s="389"/>
      <c r="C547" s="197" t="s">
        <v>3629</v>
      </c>
      <c r="D547" s="390" t="s">
        <v>2628</v>
      </c>
      <c r="E547" s="898" t="s">
        <v>265</v>
      </c>
      <c r="F547" s="607">
        <f>'Заказ, cкидки и курсы валют'!$I$12</f>
        <v>0</v>
      </c>
      <c r="G547" s="948"/>
      <c r="H547" s="455"/>
      <c r="I547" s="325"/>
      <c r="J547" s="2669"/>
      <c r="L547" s="575"/>
    </row>
    <row r="548" spans="1:12" ht="12" customHeight="1">
      <c r="A548" s="15" t="s">
        <v>2192</v>
      </c>
      <c r="B548" s="62" t="s">
        <v>3288</v>
      </c>
      <c r="C548" s="53">
        <v>1.2</v>
      </c>
      <c r="D548" s="2159">
        <v>1800</v>
      </c>
      <c r="E548" s="2110">
        <f>E532*1.2</f>
        <v>42.347999999999999</v>
      </c>
      <c r="F548" s="603">
        <f>ROUND(E548*(1-$F$11),2)</f>
        <v>42.35</v>
      </c>
      <c r="G548" s="862">
        <f>'Заказ, cкидки и курсы валют'!$J$23*F548</f>
        <v>508.20000000000005</v>
      </c>
      <c r="H548" s="128">
        <f>ROUND((D548/1000)*G548,2)</f>
        <v>914.76</v>
      </c>
      <c r="I548" s="15"/>
      <c r="J548" s="128">
        <f>ROUND(IF(H548&lt;'Заказ, cкидки и курсы валют'!$B$39,H548*0.54*100/(100-'Заказ, cкидки и курсы валют'!$C$39),IF(H548&lt;'Заказ, cкидки и курсы валют'!$B$40,H548*0.54*100/(100-'Заказ, cкидки и курсы валют'!$C$40),IF(H548&lt;'Заказ, cкидки и курсы валют'!$B$41,H548*0.54*100/(100-'Заказ, cкидки и курсы валют'!$C$41),IF(H548&lt;'Заказ, cкидки и курсы валют'!$B$42,H548*0.54*100/(100-'Заказ, cкидки и курсы валют'!$C$42),IF(H548&lt;'Заказ, cкидки и курсы валют'!$B$43,H548*0.54*100/(100-'Заказ, cкидки и курсы валют'!$C$43),H548))))),2)</f>
        <v>987.94</v>
      </c>
      <c r="L548" s="575"/>
    </row>
    <row r="549" spans="1:12" ht="12" customHeight="1">
      <c r="A549" s="15" t="s">
        <v>2193</v>
      </c>
      <c r="B549" s="62" t="s">
        <v>3648</v>
      </c>
      <c r="C549" s="53">
        <v>1.7</v>
      </c>
      <c r="D549" s="2189">
        <v>1400</v>
      </c>
      <c r="E549" s="2110">
        <f t="shared" ref="E549:E555" si="86">E533*1.2</f>
        <v>59.843999999999994</v>
      </c>
      <c r="F549" s="603">
        <f t="shared" ref="F549:F555" si="87">ROUND(E549*(1-$F$11),2)</f>
        <v>59.84</v>
      </c>
      <c r="G549" s="862">
        <f>'Заказ, cкидки и курсы валют'!$J$23*F549</f>
        <v>718.08</v>
      </c>
      <c r="H549" s="128">
        <f t="shared" ref="H549:H555" si="88">ROUND((D549/1000)*G549,2)</f>
        <v>1005.31</v>
      </c>
      <c r="I549" s="15"/>
      <c r="J549" s="128">
        <f>ROUND(IF(H549&lt;'Заказ, cкидки и курсы валют'!$B$39,H549*0.54*100/(100-'Заказ, cкидки и курсы валют'!$C$39),IF(H549&lt;'Заказ, cкидки и курсы валют'!$B$40,H549*0.54*100/(100-'Заказ, cкидки и курсы валют'!$C$40),IF(H549&lt;'Заказ, cкидки и курсы валют'!$B$41,H549*0.54*100/(100-'Заказ, cкидки и курсы валют'!$C$41),IF(H549&lt;'Заказ, cкидки и курсы валют'!$B$42,H549*0.54*100/(100-'Заказ, cкидки и курсы валют'!$C$42),IF(H549&lt;'Заказ, cкидки и курсы валют'!$B$43,H549*0.54*100/(100-'Заказ, cкидки и курсы валют'!$C$43),H549))))),2)</f>
        <v>1005.31</v>
      </c>
      <c r="L549" s="575"/>
    </row>
    <row r="550" spans="1:12" ht="12" customHeight="1">
      <c r="A550" s="15" t="s">
        <v>2194</v>
      </c>
      <c r="B550" s="62" t="s">
        <v>3649</v>
      </c>
      <c r="C550" s="53">
        <v>3</v>
      </c>
      <c r="D550" s="2189">
        <v>750</v>
      </c>
      <c r="E550" s="2110">
        <f t="shared" si="86"/>
        <v>89.891999999999996</v>
      </c>
      <c r="F550" s="603">
        <f t="shared" si="87"/>
        <v>89.89</v>
      </c>
      <c r="G550" s="862">
        <f>'Заказ, cкидки и курсы валют'!$J$23*F550</f>
        <v>1078.68</v>
      </c>
      <c r="H550" s="128">
        <f t="shared" si="88"/>
        <v>809.01</v>
      </c>
      <c r="I550" s="15"/>
      <c r="J550" s="128">
        <f>ROUND(IF(H550&lt;'Заказ, cкидки и курсы валют'!$B$39,H550*0.54*100/(100-'Заказ, cкидки и курсы валют'!$C$39),IF(H550&lt;'Заказ, cкидки и курсы валют'!$B$40,H550*0.54*100/(100-'Заказ, cкидки и курсы валют'!$C$40),IF(H550&lt;'Заказ, cкидки и курсы валют'!$B$41,H550*0.54*100/(100-'Заказ, cкидки и курсы валют'!$C$41),IF(H550&lt;'Заказ, cкидки и курсы валют'!$B$42,H550*0.54*100/(100-'Заказ, cкидки и курсы валют'!$C$42),IF(H550&lt;'Заказ, cкидки и курсы валют'!$B$43,H550*0.54*100/(100-'Заказ, cкидки и курсы валют'!$C$43),H550))))),2)</f>
        <v>873.73</v>
      </c>
      <c r="L550" s="575"/>
    </row>
    <row r="551" spans="1:12" ht="12" customHeight="1">
      <c r="A551" s="15" t="s">
        <v>2195</v>
      </c>
      <c r="B551" s="62" t="s">
        <v>3650</v>
      </c>
      <c r="C551" s="53">
        <v>6.7</v>
      </c>
      <c r="D551" s="2189">
        <v>350</v>
      </c>
      <c r="E551" s="2110">
        <f t="shared" si="86"/>
        <v>187.08</v>
      </c>
      <c r="F551" s="603">
        <f t="shared" si="87"/>
        <v>187.08</v>
      </c>
      <c r="G551" s="862">
        <f>'Заказ, cкидки и курсы валют'!$J$23*F551</f>
        <v>2244.96</v>
      </c>
      <c r="H551" s="128">
        <f t="shared" si="88"/>
        <v>785.74</v>
      </c>
      <c r="I551" s="15"/>
      <c r="J551" s="128">
        <f>ROUND(IF(H551&lt;'Заказ, cкидки и курсы валют'!$B$39,H551*0.54*100/(100-'Заказ, cкидки и курсы валют'!$C$39),IF(H551&lt;'Заказ, cкидки и курсы валют'!$B$40,H551*0.54*100/(100-'Заказ, cкидки и курсы валют'!$C$40),IF(H551&lt;'Заказ, cкидки и курсы валют'!$B$41,H551*0.54*100/(100-'Заказ, cкидки и курсы валют'!$C$41),IF(H551&lt;'Заказ, cкидки и курсы валют'!$B$42,H551*0.54*100/(100-'Заказ, cкидки и курсы валют'!$C$42),IF(H551&lt;'Заказ, cкидки и курсы валют'!$B$43,H551*0.54*100/(100-'Заказ, cкидки и курсы валют'!$C$43),H551))))),2)</f>
        <v>848.6</v>
      </c>
      <c r="L551" s="575"/>
    </row>
    <row r="552" spans="1:12" ht="12" customHeight="1">
      <c r="A552" s="15" t="s">
        <v>2196</v>
      </c>
      <c r="B552" s="62" t="s">
        <v>3276</v>
      </c>
      <c r="C552" s="53">
        <v>10.5</v>
      </c>
      <c r="D552" s="2189">
        <v>200</v>
      </c>
      <c r="E552" s="2110">
        <f t="shared" si="86"/>
        <v>315.10799999999995</v>
      </c>
      <c r="F552" s="603">
        <f t="shared" si="87"/>
        <v>315.11</v>
      </c>
      <c r="G552" s="862">
        <f>'Заказ, cкидки и курсы валют'!$J$23*F552</f>
        <v>3781.32</v>
      </c>
      <c r="H552" s="128">
        <f t="shared" si="88"/>
        <v>756.26</v>
      </c>
      <c r="I552" s="15"/>
      <c r="J552" s="128">
        <f>ROUND(IF(H552&lt;'Заказ, cкидки и курсы валют'!$B$39,H552*0.54*100/(100-'Заказ, cкидки и курсы валют'!$C$39),IF(H552&lt;'Заказ, cкидки и курсы валют'!$B$40,H552*0.54*100/(100-'Заказ, cкидки и курсы валют'!$C$40),IF(H552&lt;'Заказ, cкидки и курсы валют'!$B$41,H552*0.54*100/(100-'Заказ, cкидки и курсы валют'!$C$41),IF(H552&lt;'Заказ, cкидки и курсы валют'!$B$42,H552*0.54*100/(100-'Заказ, cкидки и курсы валют'!$C$42),IF(H552&lt;'Заказ, cкидки и курсы валют'!$B$43,H552*0.54*100/(100-'Заказ, cкидки и курсы валют'!$C$43),H552))))),2)</f>
        <v>816.76</v>
      </c>
      <c r="L552" s="575"/>
    </row>
    <row r="553" spans="1:12" ht="12" customHeight="1">
      <c r="A553" s="15" t="s">
        <v>2197</v>
      </c>
      <c r="B553" s="62" t="s">
        <v>3277</v>
      </c>
      <c r="C553" s="53">
        <v>18.3</v>
      </c>
      <c r="D553" s="2189">
        <v>100</v>
      </c>
      <c r="E553" s="2110">
        <f t="shared" si="86"/>
        <v>502.83599999999996</v>
      </c>
      <c r="F553" s="603">
        <f t="shared" si="87"/>
        <v>502.84</v>
      </c>
      <c r="G553" s="862">
        <f>'Заказ, cкидки и курсы валют'!$J$23*F553</f>
        <v>6034.08</v>
      </c>
      <c r="H553" s="128">
        <f t="shared" si="88"/>
        <v>603.41</v>
      </c>
      <c r="I553" s="15"/>
      <c r="J553" s="128">
        <f>ROUND(IF(H553&lt;'Заказ, cкидки и курсы валют'!$B$39,H553*0.54*100/(100-'Заказ, cкидки и курсы валют'!$C$39),IF(H553&lt;'Заказ, cкидки и курсы валют'!$B$40,H553*0.54*100/(100-'Заказ, cкидки и курсы валют'!$C$40),IF(H553&lt;'Заказ, cкидки и курсы валют'!$B$41,H553*0.54*100/(100-'Заказ, cкидки и курсы валют'!$C$41),IF(H553&lt;'Заказ, cкидки и курсы валют'!$B$42,H553*0.54*100/(100-'Заказ, cкидки и курсы валют'!$C$42),IF(H553&lt;'Заказ, cкидки и курсы валют'!$B$43,H553*0.54*100/(100-'Заказ, cкидки и курсы валют'!$C$43),H553))))),2)</f>
        <v>651.67999999999995</v>
      </c>
      <c r="L553" s="575"/>
    </row>
    <row r="554" spans="1:12" ht="12" customHeight="1">
      <c r="A554" s="15" t="s">
        <v>2198</v>
      </c>
      <c r="B554" s="62" t="s">
        <v>3278</v>
      </c>
      <c r="C554" s="53">
        <v>30.2</v>
      </c>
      <c r="D554" s="2189">
        <v>80</v>
      </c>
      <c r="E554" s="2110">
        <f t="shared" si="86"/>
        <v>777.19199999999989</v>
      </c>
      <c r="F554" s="603">
        <f t="shared" si="87"/>
        <v>777.19</v>
      </c>
      <c r="G554" s="862">
        <f>'Заказ, cкидки и курсы валют'!$J$23*F554</f>
        <v>9326.2800000000007</v>
      </c>
      <c r="H554" s="128">
        <f t="shared" si="88"/>
        <v>746.1</v>
      </c>
      <c r="I554" s="15"/>
      <c r="J554" s="128">
        <f>ROUND(IF(H554&lt;'Заказ, cкидки и курсы валют'!$B$39,H554*0.54*100/(100-'Заказ, cкидки и курсы валют'!$C$39),IF(H554&lt;'Заказ, cкидки и курсы валют'!$B$40,H554*0.54*100/(100-'Заказ, cкидки и курсы валют'!$C$40),IF(H554&lt;'Заказ, cкидки и курсы валют'!$B$41,H554*0.54*100/(100-'Заказ, cкидки и курсы валют'!$C$41),IF(H554&lt;'Заказ, cкидки и курсы валют'!$B$42,H554*0.54*100/(100-'Заказ, cкидки и курсы валют'!$C$42),IF(H554&lt;'Заказ, cкидки и курсы валют'!$B$43,H554*0.54*100/(100-'Заказ, cкидки и курсы валют'!$C$43),H554))))),2)</f>
        <v>805.79</v>
      </c>
      <c r="L554" s="575"/>
    </row>
    <row r="555" spans="1:12" ht="12" customHeight="1">
      <c r="A555" s="15" t="s">
        <v>2199</v>
      </c>
      <c r="B555" s="62" t="s">
        <v>3279</v>
      </c>
      <c r="C555" s="808">
        <v>43</v>
      </c>
      <c r="D555" s="2189">
        <v>50</v>
      </c>
      <c r="E555" s="2110">
        <f t="shared" si="86"/>
        <v>1139.7239999999999</v>
      </c>
      <c r="F555" s="603">
        <f t="shared" si="87"/>
        <v>1139.72</v>
      </c>
      <c r="G555" s="862">
        <f>'Заказ, cкидки и курсы валют'!$J$23*F555</f>
        <v>13676.64</v>
      </c>
      <c r="H555" s="128">
        <f t="shared" si="88"/>
        <v>683.83</v>
      </c>
      <c r="I555" s="15"/>
      <c r="J555" s="128">
        <f>ROUND(IF(H555&lt;'Заказ, cкидки и курсы валют'!$B$39,H555*0.54*100/(100-'Заказ, cкидки и курсы валют'!$C$39),IF(H555&lt;'Заказ, cкидки и курсы валют'!$B$40,H555*0.54*100/(100-'Заказ, cкидки и курсы валют'!$C$40),IF(H555&lt;'Заказ, cкидки и курсы валют'!$B$41,H555*0.54*100/(100-'Заказ, cкидки и курсы валют'!$C$41),IF(H555&lt;'Заказ, cкидки и курсы валют'!$B$42,H555*0.54*100/(100-'Заказ, cкидки и курсы валют'!$C$42),IF(H555&lt;'Заказ, cкидки и курсы валют'!$B$43,H555*0.54*100/(100-'Заказ, cкидки и курсы валют'!$C$43),H555))))),2)</f>
        <v>738.54</v>
      </c>
      <c r="L555" s="575"/>
    </row>
    <row r="556" spans="1:12" ht="14.1" customHeight="1" thickBot="1">
      <c r="A556" s="14"/>
      <c r="B556" s="77"/>
      <c r="C556" s="76"/>
      <c r="D556" s="114"/>
      <c r="E556" s="604"/>
      <c r="F556" s="578"/>
      <c r="G556" s="122"/>
      <c r="H556" s="14"/>
      <c r="I556" s="14"/>
      <c r="L556" s="575"/>
    </row>
    <row r="557" spans="1:12" ht="14.1" customHeight="1">
      <c r="A557" s="247"/>
      <c r="B557" s="163"/>
      <c r="C557" s="91"/>
      <c r="D557" s="91" t="s">
        <v>2469</v>
      </c>
      <c r="E557" s="555"/>
      <c r="F557" s="555"/>
      <c r="G557" s="652"/>
      <c r="H557" s="163"/>
      <c r="I557" s="95"/>
      <c r="L557" s="575"/>
    </row>
    <row r="558" spans="1:12" ht="14.1" customHeight="1">
      <c r="A558" s="248"/>
      <c r="B558" s="17"/>
      <c r="C558" s="97"/>
      <c r="D558" s="97"/>
      <c r="E558" s="896"/>
      <c r="F558" s="596"/>
      <c r="G558" s="874"/>
      <c r="H558" s="17"/>
      <c r="I558" s="167"/>
      <c r="L558" s="575"/>
    </row>
    <row r="559" spans="1:12" ht="14.1" customHeight="1">
      <c r="A559" s="248"/>
      <c r="B559" s="17"/>
      <c r="C559" s="97"/>
      <c r="D559" s="97"/>
      <c r="E559" s="896"/>
      <c r="F559" s="596"/>
      <c r="G559" s="874"/>
      <c r="H559" s="17"/>
      <c r="I559" s="167"/>
      <c r="L559" s="575"/>
    </row>
    <row r="560" spans="1:12" ht="14.1" customHeight="1">
      <c r="A560" s="248"/>
      <c r="B560" s="17"/>
      <c r="C560" s="97"/>
      <c r="D560" s="97"/>
      <c r="E560" s="896"/>
      <c r="F560" s="596"/>
      <c r="G560" s="874"/>
      <c r="H560" s="17"/>
      <c r="I560" s="167"/>
      <c r="L560" s="575"/>
    </row>
    <row r="561" spans="1:12" ht="15" customHeight="1" thickBot="1">
      <c r="A561" s="2549" t="s">
        <v>7681</v>
      </c>
      <c r="B561" s="2550"/>
      <c r="C561" s="100"/>
      <c r="D561" s="171"/>
      <c r="E561" s="900"/>
      <c r="F561" s="598"/>
      <c r="G561" s="875"/>
      <c r="H561" s="171"/>
      <c r="I561" s="172"/>
      <c r="L561" s="575"/>
    </row>
    <row r="562" spans="1:12" ht="39" customHeight="1">
      <c r="A562" s="195" t="s">
        <v>1028</v>
      </c>
      <c r="B562" s="196" t="s">
        <v>1029</v>
      </c>
      <c r="C562" s="197" t="s">
        <v>678</v>
      </c>
      <c r="D562" s="197" t="s">
        <v>3130</v>
      </c>
      <c r="E562" s="559" t="s">
        <v>11193</v>
      </c>
      <c r="F562" s="600" t="s">
        <v>2779</v>
      </c>
      <c r="G562" s="864" t="s">
        <v>2627</v>
      </c>
      <c r="H562" s="338" t="s">
        <v>497</v>
      </c>
      <c r="I562" s="199" t="s">
        <v>4239</v>
      </c>
      <c r="J562" s="2668" t="s">
        <v>12335</v>
      </c>
      <c r="L562" s="575"/>
    </row>
    <row r="563" spans="1:12" ht="19.7" customHeight="1">
      <c r="A563" s="195"/>
      <c r="B563" s="389"/>
      <c r="C563" s="197" t="s">
        <v>3629</v>
      </c>
      <c r="D563" s="390" t="s">
        <v>2628</v>
      </c>
      <c r="E563" s="898" t="s">
        <v>265</v>
      </c>
      <c r="F563" s="607">
        <f>'Заказ, cкидки и курсы валют'!$I$12</f>
        <v>0</v>
      </c>
      <c r="G563" s="948"/>
      <c r="H563" s="455"/>
      <c r="I563" s="325"/>
      <c r="J563" s="2669"/>
      <c r="L563" s="575"/>
    </row>
    <row r="564" spans="1:12" ht="12" customHeight="1">
      <c r="A564" s="15" t="s">
        <v>7846</v>
      </c>
      <c r="B564" s="62" t="s">
        <v>3288</v>
      </c>
      <c r="C564" s="53">
        <v>1.2</v>
      </c>
      <c r="D564" s="2159">
        <v>100</v>
      </c>
      <c r="E564" s="2110">
        <f>(E532*2)+(1000/D564*7.5)</f>
        <v>145.57999999999998</v>
      </c>
      <c r="F564" s="603">
        <f>ROUND(E564*(1-$F$11),2)</f>
        <v>145.58000000000001</v>
      </c>
      <c r="G564" s="862">
        <f>'Заказ, cкидки и курсы валют'!$J$23*F564</f>
        <v>1746.96</v>
      </c>
      <c r="H564" s="128">
        <f>ROUND((D564/1000)*G564,2)</f>
        <v>174.7</v>
      </c>
      <c r="I564" s="15"/>
      <c r="J564" s="128">
        <f>ROUND(IF(H564&lt;'Заказ, cкидки и курсы валют'!$B$39,H564*0.54*100/(100-'Заказ, cкидки и курсы валют'!$C$39),IF(H564&lt;'Заказ, cкидки и курсы валют'!$B$40,H564*0.54*100/(100-'Заказ, cкидки и курсы валют'!$C$40),IF(H564&lt;'Заказ, cкидки и курсы валют'!$B$41,H564*0.54*100/(100-'Заказ, cкидки и курсы валют'!$C$41),IF(H564&lt;'Заказ, cкидки и курсы валют'!$B$42,H564*0.54*100/(100-'Заказ, cкидки и курсы валют'!$C$42),IF(H564&lt;'Заказ, cкидки и курсы валют'!$B$43,H564*0.54*100/(100-'Заказ, cкидки и курсы валют'!$C$43),H564))))),2)</f>
        <v>269.54000000000002</v>
      </c>
      <c r="L564" s="575"/>
    </row>
    <row r="565" spans="1:12" ht="12" customHeight="1">
      <c r="A565" s="15" t="s">
        <v>7847</v>
      </c>
      <c r="B565" s="62" t="s">
        <v>3648</v>
      </c>
      <c r="C565" s="53">
        <v>1.7</v>
      </c>
      <c r="D565" s="2189">
        <v>100</v>
      </c>
      <c r="E565" s="2110">
        <f t="shared" ref="E565:E571" si="89">(E533*2)+(1000/D565*7.5)</f>
        <v>174.74</v>
      </c>
      <c r="F565" s="603">
        <f t="shared" ref="F565:F571" si="90">ROUND(E565*(1-$F$11),2)</f>
        <v>174.74</v>
      </c>
      <c r="G565" s="862">
        <f>'Заказ, cкидки и курсы валют'!$J$23*F565</f>
        <v>2096.88</v>
      </c>
      <c r="H565" s="128">
        <f t="shared" ref="H565:H571" si="91">ROUND((D565/1000)*G565,2)</f>
        <v>209.69</v>
      </c>
      <c r="I565" s="15"/>
      <c r="J565" s="128">
        <f>ROUND(IF(H565&lt;'Заказ, cкидки и курсы валют'!$B$39,H565*0.54*100/(100-'Заказ, cкидки и курсы валют'!$C$39),IF(H565&lt;'Заказ, cкидки и курсы валют'!$B$40,H565*0.54*100/(100-'Заказ, cкидки и курсы валют'!$C$40),IF(H565&lt;'Заказ, cкидки и курсы валют'!$B$41,H565*0.54*100/(100-'Заказ, cкидки и курсы валют'!$C$41),IF(H565&lt;'Заказ, cкидки и курсы валют'!$B$42,H565*0.54*100/(100-'Заказ, cкидки и курсы валют'!$C$42),IF(H565&lt;'Заказ, cкидки и курсы валют'!$B$43,H565*0.54*100/(100-'Заказ, cкидки и курсы валют'!$C$43),H565))))),2)</f>
        <v>283.08</v>
      </c>
      <c r="L565" s="575"/>
    </row>
    <row r="566" spans="1:12" ht="12" customHeight="1">
      <c r="A566" s="15" t="s">
        <v>7848</v>
      </c>
      <c r="B566" s="62" t="s">
        <v>3649</v>
      </c>
      <c r="C566" s="53">
        <v>3</v>
      </c>
      <c r="D566" s="2189">
        <v>75</v>
      </c>
      <c r="E566" s="2110">
        <f t="shared" si="89"/>
        <v>249.82</v>
      </c>
      <c r="F566" s="603">
        <f t="shared" si="90"/>
        <v>249.82</v>
      </c>
      <c r="G566" s="862">
        <f>'Заказ, cкидки и курсы валют'!$J$23*F566</f>
        <v>2997.84</v>
      </c>
      <c r="H566" s="128">
        <f t="shared" si="91"/>
        <v>224.84</v>
      </c>
      <c r="I566" s="15"/>
      <c r="J566" s="128">
        <f>ROUND(IF(H566&lt;'Заказ, cкидки и курсы валют'!$B$39,H566*0.54*100/(100-'Заказ, cкидки и курсы валют'!$C$39),IF(H566&lt;'Заказ, cкидки и курсы валют'!$B$40,H566*0.54*100/(100-'Заказ, cкидки и курсы валют'!$C$40),IF(H566&lt;'Заказ, cкидки и курсы валют'!$B$41,H566*0.54*100/(100-'Заказ, cкидки и курсы валют'!$C$41),IF(H566&lt;'Заказ, cкидки и курсы валют'!$B$42,H566*0.54*100/(100-'Заказ, cкидки и курсы валют'!$C$42),IF(H566&lt;'Заказ, cкидки и курсы валют'!$B$43,H566*0.54*100/(100-'Заказ, cкидки и курсы валют'!$C$43),H566))))),2)</f>
        <v>303.52999999999997</v>
      </c>
      <c r="L566" s="575"/>
    </row>
    <row r="567" spans="1:12" ht="12" customHeight="1">
      <c r="A567" s="15" t="s">
        <v>7849</v>
      </c>
      <c r="B567" s="62" t="s">
        <v>3650</v>
      </c>
      <c r="C567" s="53">
        <v>6.7</v>
      </c>
      <c r="D567" s="2189">
        <v>35</v>
      </c>
      <c r="E567" s="2110">
        <f t="shared" si="89"/>
        <v>526.08571428571429</v>
      </c>
      <c r="F567" s="603">
        <f t="shared" si="90"/>
        <v>526.09</v>
      </c>
      <c r="G567" s="862">
        <f>'Заказ, cкидки и курсы валют'!$J$23*F567</f>
        <v>6313.08</v>
      </c>
      <c r="H567" s="128">
        <f t="shared" si="91"/>
        <v>220.96</v>
      </c>
      <c r="I567" s="15"/>
      <c r="J567" s="128">
        <f>ROUND(IF(H567&lt;'Заказ, cкидки и курсы валют'!$B$39,H567*0.54*100/(100-'Заказ, cкидки и курсы валют'!$C$39),IF(H567&lt;'Заказ, cкидки и курсы валют'!$B$40,H567*0.54*100/(100-'Заказ, cкидки и курсы валют'!$C$40),IF(H567&lt;'Заказ, cкидки и курсы валют'!$B$41,H567*0.54*100/(100-'Заказ, cкидки и курсы валют'!$C$41),IF(H567&lt;'Заказ, cкидки и курсы валют'!$B$42,H567*0.54*100/(100-'Заказ, cкидки и курсы валют'!$C$42),IF(H567&lt;'Заказ, cкидки и курсы валют'!$B$43,H567*0.54*100/(100-'Заказ, cкидки и курсы валют'!$C$43),H567))))),2)</f>
        <v>298.3</v>
      </c>
      <c r="L567" s="575"/>
    </row>
    <row r="568" spans="1:12" ht="12" customHeight="1">
      <c r="A568" s="15" t="s">
        <v>7850</v>
      </c>
      <c r="B568" s="62" t="s">
        <v>3276</v>
      </c>
      <c r="C568" s="53">
        <v>10.5</v>
      </c>
      <c r="D568" s="2189">
        <v>20</v>
      </c>
      <c r="E568" s="2110">
        <f t="shared" si="89"/>
        <v>900.18</v>
      </c>
      <c r="F568" s="603">
        <f t="shared" si="90"/>
        <v>900.18</v>
      </c>
      <c r="G568" s="862">
        <f>'Заказ, cкидки и курсы валют'!$J$23*F568</f>
        <v>10802.16</v>
      </c>
      <c r="H568" s="128">
        <f t="shared" si="91"/>
        <v>216.04</v>
      </c>
      <c r="I568" s="15"/>
      <c r="J568" s="128">
        <f>ROUND(IF(H568&lt;'Заказ, cкидки и курсы валют'!$B$39,H568*0.54*100/(100-'Заказ, cкидки и курсы валют'!$C$39),IF(H568&lt;'Заказ, cкидки и курсы валют'!$B$40,H568*0.54*100/(100-'Заказ, cкидки и курсы валют'!$C$40),IF(H568&lt;'Заказ, cкидки и курсы валют'!$B$41,H568*0.54*100/(100-'Заказ, cкидки и курсы валют'!$C$41),IF(H568&lt;'Заказ, cкидки и курсы валют'!$B$42,H568*0.54*100/(100-'Заказ, cкидки и курсы валют'!$C$42),IF(H568&lt;'Заказ, cкидки и курсы валют'!$B$43,H568*0.54*100/(100-'Заказ, cкидки и курсы валют'!$C$43),H568))))),2)</f>
        <v>291.64999999999998</v>
      </c>
      <c r="L568" s="575"/>
    </row>
    <row r="569" spans="1:12" ht="12" customHeight="1">
      <c r="A569" s="15" t="s">
        <v>7851</v>
      </c>
      <c r="B569" s="62" t="s">
        <v>3277</v>
      </c>
      <c r="C569" s="53">
        <v>18.3</v>
      </c>
      <c r="D569" s="2189">
        <v>10</v>
      </c>
      <c r="E569" s="2110">
        <f t="shared" si="89"/>
        <v>1588.06</v>
      </c>
      <c r="F569" s="603">
        <f t="shared" si="90"/>
        <v>1588.06</v>
      </c>
      <c r="G569" s="862">
        <f>'Заказ, cкидки и курсы валют'!$J$23*F569</f>
        <v>19056.72</v>
      </c>
      <c r="H569" s="128">
        <f t="shared" si="91"/>
        <v>190.57</v>
      </c>
      <c r="I569" s="15"/>
      <c r="J569" s="128">
        <f>ROUND(IF(H569&lt;'Заказ, cкидки и курсы валют'!$B$39,H569*0.54*100/(100-'Заказ, cкидки и курсы валют'!$C$39),IF(H569&lt;'Заказ, cкидки и курсы валют'!$B$40,H569*0.54*100/(100-'Заказ, cкидки и курсы валют'!$C$40),IF(H569&lt;'Заказ, cкидки и курсы валют'!$B$41,H569*0.54*100/(100-'Заказ, cкидки и курсы валют'!$C$41),IF(H569&lt;'Заказ, cкидки и курсы валют'!$B$42,H569*0.54*100/(100-'Заказ, cкидки и курсы валют'!$C$42),IF(H569&lt;'Заказ, cкидки и курсы валют'!$B$43,H569*0.54*100/(100-'Заказ, cкидки и курсы валют'!$C$43),H569))))),2)</f>
        <v>257.27</v>
      </c>
      <c r="L569" s="575"/>
    </row>
    <row r="570" spans="1:12" ht="12" customHeight="1">
      <c r="A570" s="15" t="s">
        <v>7852</v>
      </c>
      <c r="B570" s="62" t="s">
        <v>3278</v>
      </c>
      <c r="C570" s="53">
        <v>30.2</v>
      </c>
      <c r="D570" s="2189">
        <v>8</v>
      </c>
      <c r="E570" s="2110">
        <f t="shared" si="89"/>
        <v>2232.8199999999997</v>
      </c>
      <c r="F570" s="603">
        <f t="shared" si="90"/>
        <v>2232.8200000000002</v>
      </c>
      <c r="G570" s="862">
        <f>'Заказ, cкидки и курсы валют'!$J$23*F570</f>
        <v>26793.840000000004</v>
      </c>
      <c r="H570" s="128">
        <f t="shared" si="91"/>
        <v>214.35</v>
      </c>
      <c r="I570" s="15"/>
      <c r="J570" s="128">
        <f>ROUND(IF(H570&lt;'Заказ, cкидки и курсы валют'!$B$39,H570*0.54*100/(100-'Заказ, cкидки и курсы валют'!$C$39),IF(H570&lt;'Заказ, cкидки и курсы валют'!$B$40,H570*0.54*100/(100-'Заказ, cкидки и курсы валют'!$C$40),IF(H570&lt;'Заказ, cкидки и курсы валют'!$B$41,H570*0.54*100/(100-'Заказ, cкидки и курсы валют'!$C$41),IF(H570&lt;'Заказ, cкидки и курсы валют'!$B$42,H570*0.54*100/(100-'Заказ, cкидки и курсы валют'!$C$42),IF(H570&lt;'Заказ, cкидки и курсы валют'!$B$43,H570*0.54*100/(100-'Заказ, cкидки и курсы валют'!$C$43),H570))))),2)</f>
        <v>289.37</v>
      </c>
      <c r="L570" s="575"/>
    </row>
    <row r="571" spans="1:12" ht="12" customHeight="1">
      <c r="A571" s="15" t="s">
        <v>7853</v>
      </c>
      <c r="B571" s="62" t="s">
        <v>3279</v>
      </c>
      <c r="C571" s="808">
        <v>43</v>
      </c>
      <c r="D571" s="2189">
        <v>5</v>
      </c>
      <c r="E571" s="2110">
        <f t="shared" si="89"/>
        <v>3399.54</v>
      </c>
      <c r="F571" s="603">
        <f t="shared" si="90"/>
        <v>3399.54</v>
      </c>
      <c r="G571" s="862">
        <f>'Заказ, cкидки и курсы валют'!$J$23*F571</f>
        <v>40794.479999999996</v>
      </c>
      <c r="H571" s="128">
        <f t="shared" si="91"/>
        <v>203.97</v>
      </c>
      <c r="I571" s="15"/>
      <c r="J571" s="128">
        <f>ROUND(IF(H571&lt;'Заказ, cкидки и курсы валют'!$B$39,H571*0.54*100/(100-'Заказ, cкидки и курсы валют'!$C$39),IF(H571&lt;'Заказ, cкидки и курсы валют'!$B$40,H571*0.54*100/(100-'Заказ, cкидки и курсы валют'!$C$40),IF(H571&lt;'Заказ, cкидки и курсы валют'!$B$41,H571*0.54*100/(100-'Заказ, cкидки и курсы валют'!$C$41),IF(H571&lt;'Заказ, cкидки и курсы валют'!$B$42,H571*0.54*100/(100-'Заказ, cкидки и курсы валют'!$C$42),IF(H571&lt;'Заказ, cкидки и курсы валют'!$B$43,H571*0.54*100/(100-'Заказ, cкидки и курсы валют'!$C$43),H571))))),2)</f>
        <v>275.36</v>
      </c>
      <c r="L571" s="575"/>
    </row>
    <row r="572" spans="1:12" ht="14.1" customHeight="1" thickBot="1">
      <c r="A572" s="14"/>
      <c r="B572" s="77"/>
      <c r="C572" s="76"/>
      <c r="D572" s="114"/>
      <c r="E572" s="604"/>
      <c r="F572" s="578"/>
      <c r="G572" s="122"/>
      <c r="H572" s="14"/>
      <c r="I572" s="14"/>
      <c r="L572" s="575"/>
    </row>
    <row r="573" spans="1:12" ht="14.1" customHeight="1">
      <c r="A573" s="247"/>
      <c r="B573" s="163"/>
      <c r="C573" s="91"/>
      <c r="D573" s="91" t="s">
        <v>2470</v>
      </c>
      <c r="E573" s="555"/>
      <c r="F573" s="555"/>
      <c r="G573" s="652"/>
      <c r="H573" s="163"/>
      <c r="I573" s="95"/>
      <c r="L573" s="575"/>
    </row>
    <row r="574" spans="1:12" ht="14.1" customHeight="1">
      <c r="A574" s="248"/>
      <c r="B574" s="17"/>
      <c r="C574" s="97"/>
      <c r="D574" s="97"/>
      <c r="E574" s="896"/>
      <c r="F574" s="596"/>
      <c r="G574" s="874"/>
      <c r="H574" s="17"/>
      <c r="I574" s="167"/>
      <c r="L574" s="575"/>
    </row>
    <row r="575" spans="1:12" ht="14.1" customHeight="1">
      <c r="A575" s="248"/>
      <c r="B575" s="17"/>
      <c r="C575" s="97"/>
      <c r="D575" s="97"/>
      <c r="E575" s="896"/>
      <c r="F575" s="596"/>
      <c r="G575" s="874"/>
      <c r="H575" s="17"/>
      <c r="I575" s="167"/>
      <c r="L575" s="575"/>
    </row>
    <row r="576" spans="1:12" ht="15" customHeight="1">
      <c r="A576" s="248"/>
      <c r="B576" s="17"/>
      <c r="C576" s="97"/>
      <c r="D576" s="97"/>
      <c r="E576" s="896"/>
      <c r="F576" s="596"/>
      <c r="G576" s="874"/>
      <c r="H576" s="17"/>
      <c r="I576" s="167"/>
      <c r="J576" s="574"/>
      <c r="L576" s="575"/>
    </row>
    <row r="577" spans="1:12" ht="15" customHeight="1" thickBot="1">
      <c r="A577" s="117" t="s">
        <v>7679</v>
      </c>
      <c r="B577" s="171"/>
      <c r="C577" s="99"/>
      <c r="D577" s="99"/>
      <c r="E577" s="897"/>
      <c r="F577" s="598"/>
      <c r="G577" s="875"/>
      <c r="H577" s="171"/>
      <c r="I577" s="172"/>
      <c r="J577" s="574"/>
      <c r="L577" s="575"/>
    </row>
    <row r="578" spans="1:12" ht="37.700000000000003" customHeight="1">
      <c r="A578" s="195" t="s">
        <v>1028</v>
      </c>
      <c r="B578" s="196" t="s">
        <v>1029</v>
      </c>
      <c r="C578" s="197" t="s">
        <v>678</v>
      </c>
      <c r="D578" s="197" t="s">
        <v>3130</v>
      </c>
      <c r="E578" s="559" t="s">
        <v>11193</v>
      </c>
      <c r="F578" s="600" t="s">
        <v>2779</v>
      </c>
      <c r="G578" s="864" t="s">
        <v>2627</v>
      </c>
      <c r="H578" s="338" t="s">
        <v>497</v>
      </c>
      <c r="I578" s="199" t="s">
        <v>4239</v>
      </c>
      <c r="J578" s="574"/>
      <c r="L578" s="575"/>
    </row>
    <row r="579" spans="1:12" ht="13.5" customHeight="1">
      <c r="A579" s="195"/>
      <c r="B579" s="389"/>
      <c r="C579" s="197" t="s">
        <v>3629</v>
      </c>
      <c r="D579" s="390" t="s">
        <v>2628</v>
      </c>
      <c r="E579" s="898" t="s">
        <v>265</v>
      </c>
      <c r="F579" s="607">
        <f>'Заказ, cкидки и курсы валют'!$I$12</f>
        <v>0</v>
      </c>
      <c r="G579" s="948"/>
      <c r="H579" s="455"/>
      <c r="I579" s="325"/>
      <c r="J579" s="574"/>
      <c r="L579" s="575"/>
    </row>
    <row r="580" spans="1:12" ht="12" customHeight="1">
      <c r="A580" s="15" t="s">
        <v>2200</v>
      </c>
      <c r="B580" s="39" t="s">
        <v>3288</v>
      </c>
      <c r="C580" s="807">
        <v>3</v>
      </c>
      <c r="D580" s="2160">
        <v>7800</v>
      </c>
      <c r="E580" s="574">
        <v>100.74</v>
      </c>
      <c r="F580" s="603">
        <f>ROUND(E580*(1-$F$11),2)</f>
        <v>100.74</v>
      </c>
      <c r="G580" s="862">
        <f>'Заказ, cкидки и курсы валют'!$J$23*F580</f>
        <v>1208.8799999999999</v>
      </c>
      <c r="H580" s="128">
        <f>ROUND((D580/1000)*G580,2)</f>
        <v>9429.26</v>
      </c>
      <c r="I580" s="15"/>
      <c r="J580" s="574"/>
      <c r="L580" s="575"/>
    </row>
    <row r="581" spans="1:12" ht="12" customHeight="1">
      <c r="A581" s="15" t="s">
        <v>2201</v>
      </c>
      <c r="B581" s="39" t="s">
        <v>3648</v>
      </c>
      <c r="C581" s="807">
        <v>3</v>
      </c>
      <c r="D581" s="2160">
        <v>8000</v>
      </c>
      <c r="E581" s="574">
        <v>98.84</v>
      </c>
      <c r="F581" s="603">
        <f t="shared" ref="F581:F586" si="92">ROUND(E581*(1-$F$11),2)</f>
        <v>98.84</v>
      </c>
      <c r="G581" s="862">
        <f>'Заказ, cкидки и курсы валют'!$J$23*F581</f>
        <v>1186.08</v>
      </c>
      <c r="H581" s="128">
        <f t="shared" ref="H581:H586" si="93">ROUND((D581/1000)*G581,2)</f>
        <v>9488.64</v>
      </c>
      <c r="I581" s="15"/>
      <c r="J581" s="574"/>
      <c r="L581" s="575"/>
    </row>
    <row r="582" spans="1:12" ht="12" customHeight="1">
      <c r="A582" s="15" t="s">
        <v>2202</v>
      </c>
      <c r="B582" s="39" t="s">
        <v>3649</v>
      </c>
      <c r="C582" s="807">
        <v>4.5</v>
      </c>
      <c r="D582" s="2160">
        <v>5000</v>
      </c>
      <c r="E582" s="574">
        <v>129.03</v>
      </c>
      <c r="F582" s="603">
        <f t="shared" si="92"/>
        <v>129.03</v>
      </c>
      <c r="G582" s="862">
        <f>'Заказ, cкидки и курсы валют'!$J$23*F582</f>
        <v>1548.3600000000001</v>
      </c>
      <c r="H582" s="128">
        <f t="shared" si="93"/>
        <v>7741.8</v>
      </c>
      <c r="I582" s="15"/>
      <c r="J582" s="574"/>
      <c r="L582" s="575"/>
    </row>
    <row r="583" spans="1:12" ht="12" customHeight="1">
      <c r="A583" s="15" t="s">
        <v>2203</v>
      </c>
      <c r="B583" s="39" t="s">
        <v>3650</v>
      </c>
      <c r="C583" s="807">
        <v>6.1</v>
      </c>
      <c r="D583" s="2160">
        <v>4000</v>
      </c>
      <c r="E583" s="574">
        <v>159.72999999999999</v>
      </c>
      <c r="F583" s="603">
        <f t="shared" si="92"/>
        <v>159.72999999999999</v>
      </c>
      <c r="G583" s="862">
        <f>'Заказ, cкидки и курсы валют'!$J$23*F583</f>
        <v>1916.7599999999998</v>
      </c>
      <c r="H583" s="128">
        <f t="shared" si="93"/>
        <v>7667.04</v>
      </c>
      <c r="I583" s="15"/>
      <c r="J583" s="574"/>
      <c r="L583" s="575"/>
    </row>
    <row r="584" spans="1:12" ht="12" customHeight="1">
      <c r="A584" s="15" t="s">
        <v>2204</v>
      </c>
      <c r="B584" s="39" t="s">
        <v>3276</v>
      </c>
      <c r="C584" s="807">
        <v>10</v>
      </c>
      <c r="D584" s="2160">
        <v>1500</v>
      </c>
      <c r="E584" s="574">
        <v>330.55</v>
      </c>
      <c r="F584" s="603">
        <f t="shared" si="92"/>
        <v>330.55</v>
      </c>
      <c r="G584" s="862">
        <f>'Заказ, cкидки и курсы валют'!$J$23*F584</f>
        <v>3966.6000000000004</v>
      </c>
      <c r="H584" s="128">
        <f t="shared" si="93"/>
        <v>5949.9</v>
      </c>
      <c r="I584" s="15"/>
      <c r="J584" s="574"/>
      <c r="L584" s="575"/>
    </row>
    <row r="585" spans="1:12" ht="12" customHeight="1">
      <c r="A585" s="15" t="s">
        <v>2205</v>
      </c>
      <c r="B585" s="39" t="s">
        <v>3277</v>
      </c>
      <c r="C585" s="807">
        <v>15.85</v>
      </c>
      <c r="D585" s="39">
        <v>1100</v>
      </c>
      <c r="E585" s="574">
        <v>499.4</v>
      </c>
      <c r="F585" s="603">
        <f t="shared" si="92"/>
        <v>499.4</v>
      </c>
      <c r="G585" s="862">
        <f>'Заказ, cкидки и курсы валют'!$J$23*F585</f>
        <v>5992.7999999999993</v>
      </c>
      <c r="H585" s="128">
        <f t="shared" si="93"/>
        <v>6592.08</v>
      </c>
      <c r="I585" s="15"/>
      <c r="J585" s="574"/>
      <c r="L585" s="575"/>
    </row>
    <row r="586" spans="1:12" ht="12" customHeight="1">
      <c r="A586" s="15" t="s">
        <v>2206</v>
      </c>
      <c r="B586" s="39" t="s">
        <v>3279</v>
      </c>
      <c r="C586" s="808">
        <v>55.12</v>
      </c>
      <c r="D586" s="39">
        <v>250</v>
      </c>
      <c r="E586" s="574">
        <v>2540.83</v>
      </c>
      <c r="F586" s="603">
        <f t="shared" si="92"/>
        <v>2540.83</v>
      </c>
      <c r="G586" s="862">
        <f>'Заказ, cкидки и курсы валют'!$J$23*F586</f>
        <v>30489.96</v>
      </c>
      <c r="H586" s="128">
        <f t="shared" si="93"/>
        <v>7622.49</v>
      </c>
      <c r="I586" s="15"/>
      <c r="J586" s="574"/>
      <c r="L586" s="575"/>
    </row>
    <row r="587" spans="1:12" ht="14.1" customHeight="1" thickBot="1">
      <c r="A587" s="14"/>
      <c r="B587" s="80"/>
      <c r="C587" s="115"/>
      <c r="D587" s="80"/>
      <c r="E587" s="604"/>
      <c r="F587" s="578"/>
      <c r="G587" s="122"/>
      <c r="H587" s="14"/>
      <c r="I587" s="14"/>
      <c r="J587" s="574"/>
      <c r="L587" s="575"/>
    </row>
    <row r="588" spans="1:12" ht="14.1" customHeight="1">
      <c r="A588" s="247"/>
      <c r="B588" s="163"/>
      <c r="C588" s="91"/>
      <c r="D588" s="91" t="s">
        <v>2470</v>
      </c>
      <c r="E588" s="555"/>
      <c r="F588" s="555"/>
      <c r="G588" s="652"/>
      <c r="H588" s="163"/>
      <c r="I588" s="95"/>
      <c r="J588" s="574"/>
      <c r="L588" s="575"/>
    </row>
    <row r="589" spans="1:12" ht="14.1" customHeight="1">
      <c r="A589" s="248"/>
      <c r="B589" s="17"/>
      <c r="C589" s="97"/>
      <c r="D589" s="97"/>
      <c r="E589" s="896"/>
      <c r="F589" s="596"/>
      <c r="G589" s="874"/>
      <c r="H589" s="17"/>
      <c r="I589" s="167"/>
      <c r="L589" s="575"/>
    </row>
    <row r="590" spans="1:12" ht="14.1" customHeight="1">
      <c r="A590" s="248"/>
      <c r="B590" s="17"/>
      <c r="C590" s="97"/>
      <c r="D590" s="97"/>
      <c r="E590" s="896"/>
      <c r="F590" s="596"/>
      <c r="G590" s="874"/>
      <c r="H590" s="17"/>
      <c r="I590" s="167"/>
      <c r="L590" s="575"/>
    </row>
    <row r="591" spans="1:12" ht="15" customHeight="1">
      <c r="A591" s="248"/>
      <c r="B591" s="17"/>
      <c r="C591" s="97"/>
      <c r="D591" s="97"/>
      <c r="E591" s="896"/>
      <c r="F591" s="596"/>
      <c r="G591" s="874"/>
      <c r="H591" s="17"/>
      <c r="I591" s="167"/>
      <c r="L591" s="575"/>
    </row>
    <row r="592" spans="1:12" ht="15" customHeight="1" thickBot="1">
      <c r="A592" s="2549" t="s">
        <v>7680</v>
      </c>
      <c r="B592" s="118"/>
      <c r="C592" s="100"/>
      <c r="D592" s="171"/>
      <c r="E592" s="900"/>
      <c r="F592" s="598"/>
      <c r="G592" s="875"/>
      <c r="H592" s="171"/>
      <c r="I592" s="172"/>
      <c r="L592" s="575"/>
    </row>
    <row r="593" spans="1:12" ht="42">
      <c r="A593" s="195" t="s">
        <v>1028</v>
      </c>
      <c r="B593" s="196" t="s">
        <v>1029</v>
      </c>
      <c r="C593" s="197" t="s">
        <v>678</v>
      </c>
      <c r="D593" s="197" t="s">
        <v>3130</v>
      </c>
      <c r="E593" s="559" t="s">
        <v>11193</v>
      </c>
      <c r="F593" s="600" t="s">
        <v>2779</v>
      </c>
      <c r="G593" s="864" t="s">
        <v>2627</v>
      </c>
      <c r="H593" s="338" t="s">
        <v>497</v>
      </c>
      <c r="I593" s="199" t="s">
        <v>4239</v>
      </c>
      <c r="J593" s="2668" t="s">
        <v>12335</v>
      </c>
      <c r="L593" s="575"/>
    </row>
    <row r="594" spans="1:12" ht="15" customHeight="1">
      <c r="A594" s="195"/>
      <c r="B594" s="389"/>
      <c r="C594" s="197" t="s">
        <v>3629</v>
      </c>
      <c r="D594" s="390" t="s">
        <v>2628</v>
      </c>
      <c r="E594" s="898" t="s">
        <v>265</v>
      </c>
      <c r="F594" s="607">
        <f>'Заказ, cкидки и курсы валют'!$I$12</f>
        <v>0</v>
      </c>
      <c r="G594" s="948"/>
      <c r="H594" s="455"/>
      <c r="I594" s="325"/>
      <c r="J594" s="2669"/>
      <c r="L594" s="575"/>
    </row>
    <row r="595" spans="1:12" ht="12" customHeight="1">
      <c r="A595" s="15" t="s">
        <v>2207</v>
      </c>
      <c r="B595" s="39" t="s">
        <v>3288</v>
      </c>
      <c r="C595" s="807">
        <v>3</v>
      </c>
      <c r="D595" s="2159">
        <v>1000</v>
      </c>
      <c r="E595" s="2110">
        <f>E580*1.2</f>
        <v>120.88799999999999</v>
      </c>
      <c r="F595" s="603">
        <f>ROUND(E595*(1-$F$11),2)</f>
        <v>120.89</v>
      </c>
      <c r="G595" s="862">
        <f>'Заказ, cкидки и курсы валют'!$J$23*F595</f>
        <v>1450.68</v>
      </c>
      <c r="H595" s="128">
        <f>ROUND((D595/1000)*G595,2)</f>
        <v>1450.68</v>
      </c>
      <c r="I595" s="15"/>
      <c r="J595" s="128">
        <f>ROUND(IF(H595&lt;'Заказ, cкидки и курсы валют'!$B$39,H595*0.54*100/(100-'Заказ, cкидки и курсы валют'!$C$39),IF(H595&lt;'Заказ, cкидки и курсы валют'!$B$40,H595*0.54*100/(100-'Заказ, cкидки и курсы валют'!$C$40),IF(H595&lt;'Заказ, cкидки и курсы валют'!$B$41,H595*0.54*100/(100-'Заказ, cкидки и курсы валют'!$C$41),IF(H595&lt;'Заказ, cкидки и курсы валют'!$B$42,H595*0.54*100/(100-'Заказ, cкидки и курсы валют'!$C$42),IF(H595&lt;'Заказ, cкидки и курсы валют'!$B$43,H595*0.54*100/(100-'Заказ, cкидки и курсы валют'!$C$43),H595))))),2)</f>
        <v>1450.68</v>
      </c>
      <c r="L595" s="575"/>
    </row>
    <row r="596" spans="1:12" ht="12" customHeight="1">
      <c r="A596" s="15" t="s">
        <v>2208</v>
      </c>
      <c r="B596" s="39" t="s">
        <v>3648</v>
      </c>
      <c r="C596" s="807">
        <v>3</v>
      </c>
      <c r="D596" s="2159">
        <v>800</v>
      </c>
      <c r="E596" s="2110">
        <f t="shared" ref="E596:E601" si="94">E581*1.2</f>
        <v>118.608</v>
      </c>
      <c r="F596" s="603">
        <f t="shared" ref="F596:F601" si="95">ROUND(E596*(1-$F$11),2)</f>
        <v>118.61</v>
      </c>
      <c r="G596" s="862">
        <f>'Заказ, cкидки и курсы валют'!$J$23*F596</f>
        <v>1423.32</v>
      </c>
      <c r="H596" s="128">
        <f t="shared" ref="H596:H601" si="96">ROUND((D596/1000)*G596,2)</f>
        <v>1138.6600000000001</v>
      </c>
      <c r="I596" s="15"/>
      <c r="J596" s="128">
        <f>ROUND(IF(H596&lt;'Заказ, cкидки и курсы валют'!$B$39,H596*0.54*100/(100-'Заказ, cкидки и курсы валют'!$C$39),IF(H596&lt;'Заказ, cкидки и курсы валют'!$B$40,H596*0.54*100/(100-'Заказ, cкидки и курсы валют'!$C$40),IF(H596&lt;'Заказ, cкидки и курсы валют'!$B$41,H596*0.54*100/(100-'Заказ, cкидки и курсы валют'!$C$41),IF(H596&lt;'Заказ, cкидки и курсы валют'!$B$42,H596*0.54*100/(100-'Заказ, cкидки и курсы валют'!$C$42),IF(H596&lt;'Заказ, cкидки и курсы валют'!$B$43,H596*0.54*100/(100-'Заказ, cкидки и курсы валют'!$C$43),H596))))),2)</f>
        <v>1138.6600000000001</v>
      </c>
      <c r="L596" s="575"/>
    </row>
    <row r="597" spans="1:12" ht="12" customHeight="1">
      <c r="A597" s="15" t="s">
        <v>2209</v>
      </c>
      <c r="B597" s="39" t="s">
        <v>3649</v>
      </c>
      <c r="C597" s="807">
        <v>4.5</v>
      </c>
      <c r="D597" s="2159">
        <v>400</v>
      </c>
      <c r="E597" s="2110">
        <f t="shared" si="94"/>
        <v>154.83599999999998</v>
      </c>
      <c r="F597" s="603">
        <f t="shared" si="95"/>
        <v>154.84</v>
      </c>
      <c r="G597" s="862">
        <f>'Заказ, cкидки и курсы валют'!$J$23*F597</f>
        <v>1858.08</v>
      </c>
      <c r="H597" s="128">
        <f t="shared" si="96"/>
        <v>743.23</v>
      </c>
      <c r="I597" s="15"/>
      <c r="J597" s="128">
        <f>ROUND(IF(H597&lt;'Заказ, cкидки и курсы валют'!$B$39,H597*0.54*100/(100-'Заказ, cкидки и курсы валют'!$C$39),IF(H597&lt;'Заказ, cкидки и курсы валют'!$B$40,H597*0.54*100/(100-'Заказ, cкидки и курсы валют'!$C$40),IF(H597&lt;'Заказ, cкидки и курсы валют'!$B$41,H597*0.54*100/(100-'Заказ, cкидки и курсы валют'!$C$41),IF(H597&lt;'Заказ, cкидки и курсы валют'!$B$42,H597*0.54*100/(100-'Заказ, cкидки и курсы валют'!$C$42),IF(H597&lt;'Заказ, cкидки и курсы валют'!$B$43,H597*0.54*100/(100-'Заказ, cкидки и курсы валют'!$C$43),H597))))),2)</f>
        <v>802.69</v>
      </c>
      <c r="L597" s="575"/>
    </row>
    <row r="598" spans="1:12" ht="12" customHeight="1">
      <c r="A598" s="15" t="s">
        <v>2210</v>
      </c>
      <c r="B598" s="39" t="s">
        <v>3650</v>
      </c>
      <c r="C598" s="807">
        <v>6.1</v>
      </c>
      <c r="D598" s="2159">
        <v>300</v>
      </c>
      <c r="E598" s="2110">
        <f t="shared" si="94"/>
        <v>191.67599999999999</v>
      </c>
      <c r="F598" s="603">
        <f t="shared" si="95"/>
        <v>191.68</v>
      </c>
      <c r="G598" s="862">
        <f>'Заказ, cкидки и курсы валют'!$J$23*F598</f>
        <v>2300.16</v>
      </c>
      <c r="H598" s="128">
        <f t="shared" si="96"/>
        <v>690.05</v>
      </c>
      <c r="I598" s="15"/>
      <c r="J598" s="128">
        <f>ROUND(IF(H598&lt;'Заказ, cкидки и курсы валют'!$B$39,H598*0.54*100/(100-'Заказ, cкидки и курсы валют'!$C$39),IF(H598&lt;'Заказ, cкидки и курсы валют'!$B$40,H598*0.54*100/(100-'Заказ, cкидки и курсы валют'!$C$40),IF(H598&lt;'Заказ, cкидки и курсы валют'!$B$41,H598*0.54*100/(100-'Заказ, cкидки и курсы валют'!$C$41),IF(H598&lt;'Заказ, cкидки и курсы валют'!$B$42,H598*0.54*100/(100-'Заказ, cкидки и курсы валют'!$C$42),IF(H598&lt;'Заказ, cкидки и курсы валют'!$B$43,H598*0.54*100/(100-'Заказ, cкидки и курсы валют'!$C$43),H598))))),2)</f>
        <v>745.25</v>
      </c>
      <c r="L598" s="575"/>
    </row>
    <row r="599" spans="1:12" ht="12" customHeight="1">
      <c r="A599" s="15" t="s">
        <v>2211</v>
      </c>
      <c r="B599" s="39" t="s">
        <v>3276</v>
      </c>
      <c r="C599" s="807">
        <v>10</v>
      </c>
      <c r="D599" s="2159">
        <v>200</v>
      </c>
      <c r="E599" s="2110">
        <f t="shared" si="94"/>
        <v>396.66</v>
      </c>
      <c r="F599" s="603">
        <f t="shared" si="95"/>
        <v>396.66</v>
      </c>
      <c r="G599" s="862">
        <f>'Заказ, cкидки и курсы валют'!$J$23*F599</f>
        <v>4759.92</v>
      </c>
      <c r="H599" s="128">
        <f t="shared" si="96"/>
        <v>951.98</v>
      </c>
      <c r="I599" s="15"/>
      <c r="J599" s="128">
        <f>ROUND(IF(H599&lt;'Заказ, cкидки и курсы валют'!$B$39,H599*0.54*100/(100-'Заказ, cкидки и курсы валют'!$C$39),IF(H599&lt;'Заказ, cкидки и курсы валют'!$B$40,H599*0.54*100/(100-'Заказ, cкидки и курсы валют'!$C$40),IF(H599&lt;'Заказ, cкидки и курсы валют'!$B$41,H599*0.54*100/(100-'Заказ, cкидки и курсы валют'!$C$41),IF(H599&lt;'Заказ, cкидки и курсы валют'!$B$42,H599*0.54*100/(100-'Заказ, cкидки и курсы валют'!$C$42),IF(H599&lt;'Заказ, cкидки и курсы валют'!$B$43,H599*0.54*100/(100-'Заказ, cкидки и курсы валют'!$C$43),H599))))),2)</f>
        <v>951.98</v>
      </c>
      <c r="L599" s="575"/>
    </row>
    <row r="600" spans="1:12" ht="12" customHeight="1">
      <c r="A600" s="15" t="s">
        <v>2212</v>
      </c>
      <c r="B600" s="39" t="s">
        <v>3277</v>
      </c>
      <c r="C600" s="807">
        <v>15.85</v>
      </c>
      <c r="D600" s="64">
        <v>80</v>
      </c>
      <c r="E600" s="2110">
        <f t="shared" si="94"/>
        <v>599.28</v>
      </c>
      <c r="F600" s="603">
        <f t="shared" si="95"/>
        <v>599.28</v>
      </c>
      <c r="G600" s="862">
        <f>'Заказ, cкидки и курсы валют'!$J$23*F600</f>
        <v>7191.36</v>
      </c>
      <c r="H600" s="128">
        <f t="shared" si="96"/>
        <v>575.30999999999995</v>
      </c>
      <c r="I600" s="15"/>
      <c r="J600" s="128">
        <f>ROUND(IF(H600&lt;'Заказ, cкидки и курсы валют'!$B$39,H600*0.54*100/(100-'Заказ, cкидки и курсы валют'!$C$39),IF(H600&lt;'Заказ, cкидки и курсы валют'!$B$40,H600*0.54*100/(100-'Заказ, cкидки и курсы валют'!$C$40),IF(H600&lt;'Заказ, cкидки и курсы валют'!$B$41,H600*0.54*100/(100-'Заказ, cкидки и курсы валют'!$C$41),IF(H600&lt;'Заказ, cкидки и курсы валют'!$B$42,H600*0.54*100/(100-'Заказ, cкидки и курсы валют'!$C$42),IF(H600&lt;'Заказ, cкидки и курсы валют'!$B$43,H600*0.54*100/(100-'Заказ, cкидки и курсы валют'!$C$43),H600))))),2)</f>
        <v>621.33000000000004</v>
      </c>
      <c r="L600" s="575"/>
    </row>
    <row r="601" spans="1:12" ht="12" customHeight="1">
      <c r="A601" s="15" t="s">
        <v>2213</v>
      </c>
      <c r="B601" s="39" t="s">
        <v>3279</v>
      </c>
      <c r="C601" s="808">
        <v>55.12</v>
      </c>
      <c r="D601" s="64">
        <v>25</v>
      </c>
      <c r="E601" s="2110">
        <f t="shared" si="94"/>
        <v>3048.9959999999996</v>
      </c>
      <c r="F601" s="603">
        <f t="shared" si="95"/>
        <v>3049</v>
      </c>
      <c r="G601" s="862">
        <f>'Заказ, cкидки и курсы валют'!$J$23*F601</f>
        <v>36588</v>
      </c>
      <c r="H601" s="128">
        <f t="shared" si="96"/>
        <v>914.7</v>
      </c>
      <c r="I601" s="15"/>
      <c r="J601" s="128">
        <f>ROUND(IF(H601&lt;'Заказ, cкидки и курсы валют'!$B$39,H601*0.54*100/(100-'Заказ, cкидки и курсы валют'!$C$39),IF(H601&lt;'Заказ, cкидки и курсы валют'!$B$40,H601*0.54*100/(100-'Заказ, cкидки и курсы валют'!$C$40),IF(H601&lt;'Заказ, cкидки и курсы валют'!$B$41,H601*0.54*100/(100-'Заказ, cкидки и курсы валют'!$C$41),IF(H601&lt;'Заказ, cкидки и курсы валют'!$B$42,H601*0.54*100/(100-'Заказ, cкидки и курсы валют'!$C$42),IF(H601&lt;'Заказ, cкидки и курсы валют'!$B$43,H601*0.54*100/(100-'Заказ, cкидки и курсы валют'!$C$43),H601))))),2)</f>
        <v>987.88</v>
      </c>
      <c r="L601" s="575"/>
    </row>
    <row r="602" spans="1:12" ht="14.1" customHeight="1" thickBot="1">
      <c r="A602" s="14"/>
      <c r="B602" s="80"/>
      <c r="C602" s="115"/>
      <c r="D602" s="80"/>
      <c r="E602" s="604"/>
      <c r="F602" s="578"/>
      <c r="G602" s="122"/>
      <c r="H602" s="14"/>
      <c r="I602" s="14"/>
      <c r="L602" s="575"/>
    </row>
    <row r="603" spans="1:12" ht="14.1" customHeight="1">
      <c r="A603" s="247"/>
      <c r="B603" s="163"/>
      <c r="C603" s="91"/>
      <c r="D603" s="91" t="s">
        <v>2470</v>
      </c>
      <c r="E603" s="555"/>
      <c r="F603" s="555"/>
      <c r="G603" s="652"/>
      <c r="H603" s="163"/>
      <c r="I603" s="95"/>
      <c r="L603" s="575"/>
    </row>
    <row r="604" spans="1:12" ht="14.1" customHeight="1">
      <c r="A604" s="248"/>
      <c r="B604" s="17"/>
      <c r="C604" s="97"/>
      <c r="D604" s="97"/>
      <c r="E604" s="896"/>
      <c r="F604" s="596"/>
      <c r="G604" s="874"/>
      <c r="H604" s="17"/>
      <c r="I604" s="167"/>
      <c r="L604" s="575"/>
    </row>
    <row r="605" spans="1:12" ht="14.1" customHeight="1">
      <c r="A605" s="248"/>
      <c r="B605" s="17"/>
      <c r="C605" s="97"/>
      <c r="D605" s="97"/>
      <c r="E605" s="896"/>
      <c r="F605" s="596"/>
      <c r="G605" s="874"/>
      <c r="H605" s="17"/>
      <c r="I605" s="167"/>
      <c r="L605" s="575"/>
    </row>
    <row r="606" spans="1:12" ht="13.5" customHeight="1">
      <c r="A606" s="248"/>
      <c r="B606" s="17"/>
      <c r="C606" s="97"/>
      <c r="D606" s="97"/>
      <c r="E606" s="896"/>
      <c r="F606" s="596"/>
      <c r="G606" s="874"/>
      <c r="H606" s="17"/>
      <c r="I606" s="167"/>
      <c r="L606" s="575"/>
    </row>
    <row r="607" spans="1:12" ht="19.7" customHeight="1" thickBot="1">
      <c r="A607" s="2549" t="s">
        <v>7681</v>
      </c>
      <c r="B607" s="2550"/>
      <c r="C607" s="100"/>
      <c r="D607" s="171"/>
      <c r="E607" s="900"/>
      <c r="F607" s="598"/>
      <c r="G607" s="875"/>
      <c r="H607" s="171"/>
      <c r="I607" s="172"/>
      <c r="L607" s="575"/>
    </row>
    <row r="608" spans="1:12" ht="42">
      <c r="A608" s="195" t="s">
        <v>1028</v>
      </c>
      <c r="B608" s="196" t="s">
        <v>1029</v>
      </c>
      <c r="C608" s="197" t="s">
        <v>678</v>
      </c>
      <c r="D608" s="197" t="s">
        <v>3130</v>
      </c>
      <c r="E608" s="559" t="s">
        <v>11193</v>
      </c>
      <c r="F608" s="600" t="s">
        <v>2779</v>
      </c>
      <c r="G608" s="864" t="s">
        <v>2627</v>
      </c>
      <c r="H608" s="338" t="s">
        <v>497</v>
      </c>
      <c r="I608" s="199" t="s">
        <v>4239</v>
      </c>
      <c r="J608" s="2668" t="s">
        <v>12335</v>
      </c>
      <c r="L608" s="575"/>
    </row>
    <row r="609" spans="1:12">
      <c r="A609" s="195"/>
      <c r="B609" s="389"/>
      <c r="C609" s="197" t="s">
        <v>3629</v>
      </c>
      <c r="D609" s="390" t="s">
        <v>2628</v>
      </c>
      <c r="E609" s="898" t="s">
        <v>265</v>
      </c>
      <c r="F609" s="607">
        <f>'Заказ, cкидки и курсы валют'!$I$12</f>
        <v>0</v>
      </c>
      <c r="G609" s="948"/>
      <c r="H609" s="455"/>
      <c r="I609" s="325"/>
      <c r="J609" s="2669"/>
      <c r="L609" s="575"/>
    </row>
    <row r="610" spans="1:12">
      <c r="A610" s="15" t="s">
        <v>7854</v>
      </c>
      <c r="B610" s="39" t="s">
        <v>3288</v>
      </c>
      <c r="C610" s="807">
        <v>3</v>
      </c>
      <c r="D610" s="2159">
        <v>50</v>
      </c>
      <c r="E610" s="2110">
        <f>(E580*2)+(1000/D610*7.5)</f>
        <v>351.48</v>
      </c>
      <c r="F610" s="603">
        <f>ROUND(E610*(1-$F$11),2)</f>
        <v>351.48</v>
      </c>
      <c r="G610" s="862">
        <f>'Заказ, cкидки и курсы валют'!$J$23*F610</f>
        <v>4217.76</v>
      </c>
      <c r="H610" s="128">
        <f>ROUND((D610/1000)*G610,2)</f>
        <v>210.89</v>
      </c>
      <c r="I610" s="15"/>
      <c r="J610" s="128">
        <f>ROUND(IF(H610&lt;'Заказ, cкидки и курсы валют'!$B$39,H610*0.54*100/(100-'Заказ, cкидки и курсы валют'!$C$39),IF(H610&lt;'Заказ, cкидки и курсы валют'!$B$40,H610*0.54*100/(100-'Заказ, cкидки и курсы валют'!$C$40),IF(H610&lt;'Заказ, cкидки и курсы валют'!$B$41,H610*0.54*100/(100-'Заказ, cкидки и курсы валют'!$C$41),IF(H610&lt;'Заказ, cкидки и курсы валют'!$B$42,H610*0.54*100/(100-'Заказ, cкидки и курсы валют'!$C$42),IF(H610&lt;'Заказ, cкидки и курсы валют'!$B$43,H610*0.54*100/(100-'Заказ, cкидки и курсы валют'!$C$43),H610))))),2)</f>
        <v>284.7</v>
      </c>
      <c r="L610" s="575"/>
    </row>
    <row r="611" spans="1:12">
      <c r="A611" s="15" t="s">
        <v>7855</v>
      </c>
      <c r="B611" s="39" t="s">
        <v>3648</v>
      </c>
      <c r="C611" s="807">
        <v>3</v>
      </c>
      <c r="D611" s="2159">
        <v>50</v>
      </c>
      <c r="E611" s="2110">
        <f t="shared" ref="E611:E616" si="97">(E581*2)+(1000/D611*7.5)</f>
        <v>347.68</v>
      </c>
      <c r="F611" s="603">
        <f t="shared" ref="F611:F616" si="98">ROUND(E611*(1-$F$11),2)</f>
        <v>347.68</v>
      </c>
      <c r="G611" s="862">
        <f>'Заказ, cкидки и курсы валют'!$J$23*F611</f>
        <v>4172.16</v>
      </c>
      <c r="H611" s="128">
        <f t="shared" ref="H611:H616" si="99">ROUND((D611/1000)*G611,2)</f>
        <v>208.61</v>
      </c>
      <c r="I611" s="15"/>
      <c r="J611" s="128">
        <f>ROUND(IF(H611&lt;'Заказ, cкидки и курсы валют'!$B$39,H611*0.54*100/(100-'Заказ, cкидки и курсы валют'!$C$39),IF(H611&lt;'Заказ, cкидки и курсы валют'!$B$40,H611*0.54*100/(100-'Заказ, cкидки и курсы валют'!$C$40),IF(H611&lt;'Заказ, cкидки и курсы валют'!$B$41,H611*0.54*100/(100-'Заказ, cкидки и курсы валют'!$C$41),IF(H611&lt;'Заказ, cкидки и курсы валют'!$B$42,H611*0.54*100/(100-'Заказ, cкидки и курсы валют'!$C$42),IF(H611&lt;'Заказ, cкидки и курсы валют'!$B$43,H611*0.54*100/(100-'Заказ, cкидки и курсы валют'!$C$43),H611))))),2)</f>
        <v>281.62</v>
      </c>
      <c r="L611" s="575"/>
    </row>
    <row r="612" spans="1:12">
      <c r="A612" s="15" t="s">
        <v>7856</v>
      </c>
      <c r="B612" s="39" t="s">
        <v>3649</v>
      </c>
      <c r="C612" s="807">
        <v>4.5</v>
      </c>
      <c r="D612" s="2159">
        <v>50</v>
      </c>
      <c r="E612" s="2110">
        <f t="shared" si="97"/>
        <v>408.06</v>
      </c>
      <c r="F612" s="603">
        <f t="shared" si="98"/>
        <v>408.06</v>
      </c>
      <c r="G612" s="862">
        <f>'Заказ, cкидки и курсы валют'!$J$23*F612</f>
        <v>4896.72</v>
      </c>
      <c r="H612" s="128">
        <f t="shared" si="99"/>
        <v>244.84</v>
      </c>
      <c r="I612" s="15"/>
      <c r="J612" s="128">
        <f>ROUND(IF(H612&lt;'Заказ, cкидки и курсы валют'!$B$39,H612*0.54*100/(100-'Заказ, cкидки и курсы валют'!$C$39),IF(H612&lt;'Заказ, cкидки и курсы валют'!$B$40,H612*0.54*100/(100-'Заказ, cкидки и курсы валют'!$C$40),IF(H612&lt;'Заказ, cкидки и курсы валют'!$B$41,H612*0.54*100/(100-'Заказ, cкидки и курсы валют'!$C$41),IF(H612&lt;'Заказ, cкидки и курсы валют'!$B$42,H612*0.54*100/(100-'Заказ, cкидки и курсы валют'!$C$42),IF(H612&lt;'Заказ, cкидки и курсы валют'!$B$43,H612*0.54*100/(100-'Заказ, cкидки и курсы валют'!$C$43),H612))))),2)</f>
        <v>330.53</v>
      </c>
      <c r="L612" s="575"/>
    </row>
    <row r="613" spans="1:12">
      <c r="A613" s="15" t="s">
        <v>7857</v>
      </c>
      <c r="B613" s="39" t="s">
        <v>3650</v>
      </c>
      <c r="C613" s="807">
        <v>6.1</v>
      </c>
      <c r="D613" s="2159">
        <v>40</v>
      </c>
      <c r="E613" s="2110">
        <f t="shared" si="97"/>
        <v>506.96</v>
      </c>
      <c r="F613" s="603">
        <f t="shared" si="98"/>
        <v>506.96</v>
      </c>
      <c r="G613" s="862">
        <f>'Заказ, cкидки и курсы валют'!$J$23*F613</f>
        <v>6083.5199999999995</v>
      </c>
      <c r="H613" s="128">
        <f t="shared" si="99"/>
        <v>243.34</v>
      </c>
      <c r="I613" s="15"/>
      <c r="J613" s="128">
        <f>ROUND(IF(H613&lt;'Заказ, cкидки и курсы валют'!$B$39,H613*0.54*100/(100-'Заказ, cкидки и курсы валют'!$C$39),IF(H613&lt;'Заказ, cкидки и курсы валют'!$B$40,H613*0.54*100/(100-'Заказ, cкидки и курсы валют'!$C$40),IF(H613&lt;'Заказ, cкидки и курсы валют'!$B$41,H613*0.54*100/(100-'Заказ, cкидки и курсы валют'!$C$41),IF(H613&lt;'Заказ, cкидки и курсы валют'!$B$42,H613*0.54*100/(100-'Заказ, cкидки и курсы валют'!$C$42),IF(H613&lt;'Заказ, cкидки и курсы валют'!$B$43,H613*0.54*100/(100-'Заказ, cкидки и курсы валют'!$C$43),H613))))),2)</f>
        <v>328.51</v>
      </c>
      <c r="L613" s="575"/>
    </row>
    <row r="614" spans="1:12" ht="14.1" customHeight="1">
      <c r="A614" s="15" t="s">
        <v>7858</v>
      </c>
      <c r="B614" s="39" t="s">
        <v>3276</v>
      </c>
      <c r="C614" s="807">
        <v>10</v>
      </c>
      <c r="D614" s="2159">
        <v>15</v>
      </c>
      <c r="E614" s="2110">
        <f t="shared" si="97"/>
        <v>1161.1000000000001</v>
      </c>
      <c r="F614" s="603">
        <f t="shared" si="98"/>
        <v>1161.0999999999999</v>
      </c>
      <c r="G614" s="862">
        <f>'Заказ, cкидки и курсы валют'!$J$23*F614</f>
        <v>13933.199999999999</v>
      </c>
      <c r="H614" s="128">
        <f t="shared" si="99"/>
        <v>209</v>
      </c>
      <c r="I614" s="15"/>
      <c r="J614" s="128">
        <f>ROUND(IF(H614&lt;'Заказ, cкидки и курсы валют'!$B$39,H614*0.54*100/(100-'Заказ, cкидки и курсы валют'!$C$39),IF(H614&lt;'Заказ, cкидки и курсы валют'!$B$40,H614*0.54*100/(100-'Заказ, cкидки и курсы валют'!$C$40),IF(H614&lt;'Заказ, cкидки и курсы валют'!$B$41,H614*0.54*100/(100-'Заказ, cкидки и курсы валют'!$C$41),IF(H614&lt;'Заказ, cкидки и курсы валют'!$B$42,H614*0.54*100/(100-'Заказ, cкидки и курсы валют'!$C$42),IF(H614&lt;'Заказ, cкидки и курсы валют'!$B$43,H614*0.54*100/(100-'Заказ, cкидки и курсы валют'!$C$43),H614))))),2)</f>
        <v>282.14999999999998</v>
      </c>
      <c r="L614" s="575"/>
    </row>
    <row r="615" spans="1:12" ht="14.1" customHeight="1">
      <c r="A615" s="15" t="s">
        <v>7859</v>
      </c>
      <c r="B615" s="39" t="s">
        <v>3277</v>
      </c>
      <c r="C615" s="807">
        <v>15.85</v>
      </c>
      <c r="D615" s="64">
        <v>10</v>
      </c>
      <c r="E615" s="2110">
        <f t="shared" si="97"/>
        <v>1748.8</v>
      </c>
      <c r="F615" s="603">
        <f t="shared" si="98"/>
        <v>1748.8</v>
      </c>
      <c r="G615" s="862">
        <f>'Заказ, cкидки и курсы валют'!$J$23*F615</f>
        <v>20985.599999999999</v>
      </c>
      <c r="H615" s="128">
        <f t="shared" si="99"/>
        <v>209.86</v>
      </c>
      <c r="I615" s="15"/>
      <c r="J615" s="128">
        <f>ROUND(IF(H615&lt;'Заказ, cкидки и курсы валют'!$B$39,H615*0.54*100/(100-'Заказ, cкидки и курсы валют'!$C$39),IF(H615&lt;'Заказ, cкидки и курсы валют'!$B$40,H615*0.54*100/(100-'Заказ, cкидки и курсы валют'!$C$40),IF(H615&lt;'Заказ, cкидки и курсы валют'!$B$41,H615*0.54*100/(100-'Заказ, cкидки и курсы валют'!$C$41),IF(H615&lt;'Заказ, cкидки и курсы валют'!$B$42,H615*0.54*100/(100-'Заказ, cкидки и курсы валют'!$C$42),IF(H615&lt;'Заказ, cкидки и курсы валют'!$B$43,H615*0.54*100/(100-'Заказ, cкидки и курсы валют'!$C$43),H615))))),2)</f>
        <v>283.31</v>
      </c>
      <c r="L615" s="575"/>
    </row>
    <row r="616" spans="1:12" ht="14.1" customHeight="1">
      <c r="A616" s="15" t="s">
        <v>7860</v>
      </c>
      <c r="B616" s="39" t="s">
        <v>3279</v>
      </c>
      <c r="C616" s="808">
        <v>55.12</v>
      </c>
      <c r="D616" s="64">
        <v>5</v>
      </c>
      <c r="E616" s="2110">
        <f t="shared" si="97"/>
        <v>6581.66</v>
      </c>
      <c r="F616" s="603">
        <f t="shared" si="98"/>
        <v>6581.66</v>
      </c>
      <c r="G616" s="862">
        <f>'Заказ, cкидки и курсы валют'!$J$23*F616</f>
        <v>78979.92</v>
      </c>
      <c r="H616" s="128">
        <f t="shared" si="99"/>
        <v>394.9</v>
      </c>
      <c r="I616" s="15"/>
      <c r="J616" s="128">
        <f>ROUND(IF(H616&lt;'Заказ, cкидки и курсы валют'!$B$39,H616*0.54*100/(100-'Заказ, cкидки и курсы валют'!$C$39),IF(H616&lt;'Заказ, cкидки и курсы валют'!$B$40,H616*0.54*100/(100-'Заказ, cкидки и курсы валют'!$C$40),IF(H616&lt;'Заказ, cкидки и курсы валют'!$B$41,H616*0.54*100/(100-'Заказ, cкидки и курсы валют'!$C$41),IF(H616&lt;'Заказ, cкидки и курсы валют'!$B$42,H616*0.54*100/(100-'Заказ, cкидки и курсы валют'!$C$42),IF(H616&lt;'Заказ, cкидки и курсы валют'!$B$43,H616*0.54*100/(100-'Заказ, cкидки и курсы валют'!$C$43),H616))))),2)</f>
        <v>473.88</v>
      </c>
      <c r="L616" s="575"/>
    </row>
    <row r="617" spans="1:12" ht="14.1" customHeight="1" thickBot="1">
      <c r="A617" s="14"/>
      <c r="B617" s="80"/>
      <c r="C617" s="115"/>
      <c r="D617" s="80"/>
      <c r="E617" s="604"/>
      <c r="F617" s="578"/>
      <c r="G617" s="122"/>
      <c r="H617" s="14"/>
      <c r="I617" s="14"/>
      <c r="L617" s="575"/>
    </row>
    <row r="618" spans="1:12" ht="14.1" customHeight="1">
      <c r="A618" s="247"/>
      <c r="B618" s="163"/>
      <c r="C618" s="91"/>
      <c r="D618" s="91" t="s">
        <v>2471</v>
      </c>
      <c r="E618" s="569"/>
      <c r="F618" s="562"/>
      <c r="G618" s="651"/>
      <c r="H618" s="163"/>
      <c r="I618" s="95"/>
      <c r="L618" s="575"/>
    </row>
    <row r="619" spans="1:12" ht="13.5" customHeight="1">
      <c r="A619" s="248"/>
      <c r="B619" s="17"/>
      <c r="C619" s="97"/>
      <c r="D619" s="97"/>
      <c r="E619" s="896"/>
      <c r="F619" s="596"/>
      <c r="G619" s="874"/>
      <c r="H619" s="17"/>
      <c r="I619" s="167"/>
      <c r="L619" s="575"/>
    </row>
    <row r="620" spans="1:12" ht="13.5" customHeight="1">
      <c r="A620" s="248"/>
      <c r="B620" s="17"/>
      <c r="C620" s="97"/>
      <c r="D620" s="97"/>
      <c r="E620" s="896"/>
      <c r="F620" s="596"/>
      <c r="G620" s="874"/>
      <c r="H620" s="17"/>
      <c r="I620" s="167"/>
      <c r="L620" s="575"/>
    </row>
    <row r="621" spans="1:12" ht="33.950000000000003" customHeight="1">
      <c r="A621" s="248"/>
      <c r="B621" s="17"/>
      <c r="C621" s="97"/>
      <c r="D621" s="97"/>
      <c r="E621" s="896"/>
      <c r="F621" s="596"/>
      <c r="G621" s="874"/>
      <c r="H621" s="17"/>
      <c r="I621" s="167"/>
      <c r="L621" s="575"/>
    </row>
    <row r="622" spans="1:12" ht="13.5" customHeight="1" thickBot="1">
      <c r="A622" s="117" t="s">
        <v>7679</v>
      </c>
      <c r="B622" s="171"/>
      <c r="C622" s="99"/>
      <c r="D622" s="99"/>
      <c r="E622" s="897"/>
      <c r="F622" s="598"/>
      <c r="G622" s="875"/>
      <c r="H622" s="171"/>
      <c r="I622" s="172"/>
      <c r="L622" s="575"/>
    </row>
    <row r="623" spans="1:12" ht="42.75" customHeight="1">
      <c r="A623" s="195" t="s">
        <v>1028</v>
      </c>
      <c r="B623" s="196" t="s">
        <v>1029</v>
      </c>
      <c r="C623" s="197" t="s">
        <v>678</v>
      </c>
      <c r="D623" s="197" t="s">
        <v>3130</v>
      </c>
      <c r="E623" s="559" t="s">
        <v>11193</v>
      </c>
      <c r="F623" s="600" t="s">
        <v>2779</v>
      </c>
      <c r="G623" s="864" t="s">
        <v>2627</v>
      </c>
      <c r="H623" s="338" t="s">
        <v>497</v>
      </c>
      <c r="I623" s="199" t="s">
        <v>4239</v>
      </c>
      <c r="L623" s="575"/>
    </row>
    <row r="624" spans="1:12" ht="14.1" customHeight="1">
      <c r="A624" s="195"/>
      <c r="B624" s="389"/>
      <c r="C624" s="197" t="s">
        <v>3629</v>
      </c>
      <c r="D624" s="390" t="s">
        <v>2628</v>
      </c>
      <c r="E624" s="898" t="s">
        <v>265</v>
      </c>
      <c r="F624" s="607">
        <f>'Заказ, cкидки и курсы валют'!$I$12</f>
        <v>0</v>
      </c>
      <c r="G624" s="948"/>
      <c r="H624" s="455"/>
      <c r="I624" s="325"/>
      <c r="L624" s="575"/>
    </row>
    <row r="625" spans="1:12" ht="12" customHeight="1">
      <c r="A625" s="15" t="s">
        <v>2214</v>
      </c>
      <c r="B625" s="46" t="s">
        <v>1006</v>
      </c>
      <c r="C625" s="53">
        <v>2.2000000000000002</v>
      </c>
      <c r="D625" s="2200">
        <v>6000</v>
      </c>
      <c r="E625" s="574">
        <v>122.88</v>
      </c>
      <c r="F625" s="603">
        <f>ROUND(E625*(1-$F$11),2)</f>
        <v>122.88</v>
      </c>
      <c r="G625" s="862">
        <f>'Заказ, cкидки и курсы валют'!$J$23*F625</f>
        <v>1474.56</v>
      </c>
      <c r="H625" s="128">
        <f>ROUND((D625/1000)*G625,2)</f>
        <v>8847.36</v>
      </c>
      <c r="I625" s="15"/>
      <c r="L625" s="575"/>
    </row>
    <row r="626" spans="1:12" ht="12" customHeight="1">
      <c r="A626" s="15" t="s">
        <v>2215</v>
      </c>
      <c r="B626" s="46" t="s">
        <v>1007</v>
      </c>
      <c r="C626" s="53">
        <v>2.75</v>
      </c>
      <c r="D626" s="2200">
        <v>6000</v>
      </c>
      <c r="E626" s="574">
        <v>127.13</v>
      </c>
      <c r="F626" s="603">
        <f t="shared" ref="F626:F629" si="100">ROUND(E626*(1-$F$11),2)</f>
        <v>127.13</v>
      </c>
      <c r="G626" s="862">
        <f>'Заказ, cкидки и курсы валют'!$J$23*F626</f>
        <v>1525.56</v>
      </c>
      <c r="H626" s="128">
        <f t="shared" ref="H626:H629" si="101">ROUND((D626/1000)*G626,2)</f>
        <v>9153.36</v>
      </c>
      <c r="I626" s="15"/>
      <c r="L626" s="575"/>
    </row>
    <row r="627" spans="1:12" ht="12" customHeight="1">
      <c r="A627" s="15" t="s">
        <v>2216</v>
      </c>
      <c r="B627" s="46" t="s">
        <v>1008</v>
      </c>
      <c r="C627" s="53">
        <v>3.6</v>
      </c>
      <c r="D627" s="2200">
        <v>4000</v>
      </c>
      <c r="E627" s="574">
        <v>143.96</v>
      </c>
      <c r="F627" s="603">
        <f t="shared" si="100"/>
        <v>143.96</v>
      </c>
      <c r="G627" s="862">
        <f>'Заказ, cкидки и курсы валют'!$J$23*F627</f>
        <v>1727.52</v>
      </c>
      <c r="H627" s="128">
        <f t="shared" si="101"/>
        <v>6910.08</v>
      </c>
      <c r="I627" s="15"/>
      <c r="L627" s="575"/>
    </row>
    <row r="628" spans="1:12" ht="12" customHeight="1">
      <c r="A628" s="15" t="s">
        <v>2217</v>
      </c>
      <c r="B628" s="46" t="s">
        <v>1009</v>
      </c>
      <c r="C628" s="53">
        <v>5.7</v>
      </c>
      <c r="D628" s="2200">
        <v>2500</v>
      </c>
      <c r="E628" s="574">
        <v>218.1</v>
      </c>
      <c r="F628" s="603">
        <f t="shared" si="100"/>
        <v>218.1</v>
      </c>
      <c r="G628" s="862">
        <f>'Заказ, cкидки и курсы валют'!$J$23*F628</f>
        <v>2617.1999999999998</v>
      </c>
      <c r="H628" s="128">
        <f t="shared" si="101"/>
        <v>6543</v>
      </c>
      <c r="I628" s="15"/>
      <c r="L628" s="575"/>
    </row>
    <row r="629" spans="1:12" ht="12" customHeight="1">
      <c r="A629" s="15" t="s">
        <v>2218</v>
      </c>
      <c r="B629" s="46" t="s">
        <v>1010</v>
      </c>
      <c r="C629" s="808">
        <v>8.5</v>
      </c>
      <c r="D629" s="2200">
        <v>1500</v>
      </c>
      <c r="E629" s="574">
        <v>305.32</v>
      </c>
      <c r="F629" s="603">
        <f t="shared" si="100"/>
        <v>305.32</v>
      </c>
      <c r="G629" s="862">
        <f>'Заказ, cкидки и курсы валют'!$J$23*F629</f>
        <v>3663.84</v>
      </c>
      <c r="H629" s="128">
        <f t="shared" si="101"/>
        <v>5495.76</v>
      </c>
      <c r="I629" s="15"/>
    </row>
    <row r="630" spans="1:12" ht="14.1" customHeight="1" thickBot="1">
      <c r="A630" s="14"/>
      <c r="B630" s="50"/>
      <c r="C630" s="76"/>
      <c r="D630" s="116"/>
      <c r="E630" s="604"/>
      <c r="F630" s="578"/>
      <c r="G630" s="122"/>
      <c r="H630" s="14"/>
      <c r="I630" s="14"/>
    </row>
    <row r="631" spans="1:12" ht="14.1" customHeight="1">
      <c r="A631" s="247"/>
      <c r="B631" s="163"/>
      <c r="C631" s="91"/>
      <c r="D631" s="91" t="s">
        <v>2471</v>
      </c>
      <c r="E631" s="569"/>
      <c r="F631" s="562"/>
      <c r="G631" s="651"/>
      <c r="H631" s="163"/>
      <c r="I631" s="95"/>
    </row>
    <row r="632" spans="1:12">
      <c r="A632" s="248"/>
      <c r="B632" s="17"/>
      <c r="C632" s="97"/>
      <c r="D632" s="97"/>
      <c r="E632" s="896"/>
      <c r="F632" s="596"/>
      <c r="G632" s="874"/>
      <c r="H632" s="17"/>
      <c r="I632" s="167"/>
    </row>
    <row r="633" spans="1:12">
      <c r="A633" s="248"/>
      <c r="B633" s="17"/>
      <c r="C633" s="97"/>
      <c r="D633" s="97"/>
      <c r="E633" s="896"/>
      <c r="F633" s="596"/>
      <c r="G633" s="874"/>
      <c r="H633" s="17"/>
      <c r="I633" s="167"/>
    </row>
    <row r="634" spans="1:12">
      <c r="A634" s="248"/>
      <c r="B634" s="17"/>
      <c r="C634" s="97"/>
      <c r="D634" s="97"/>
      <c r="E634" s="896"/>
      <c r="F634" s="596"/>
      <c r="G634" s="874"/>
      <c r="H634" s="17"/>
      <c r="I634" s="167"/>
    </row>
    <row r="635" spans="1:12" ht="18.75" thickBot="1">
      <c r="A635" s="2549" t="s">
        <v>7680</v>
      </c>
      <c r="B635" s="118"/>
      <c r="C635" s="100"/>
      <c r="D635" s="171"/>
      <c r="E635" s="900"/>
      <c r="F635" s="598"/>
      <c r="G635" s="875"/>
      <c r="H635" s="171"/>
      <c r="I635" s="172"/>
    </row>
    <row r="636" spans="1:12" ht="42">
      <c r="A636" s="195" t="s">
        <v>1028</v>
      </c>
      <c r="B636" s="196" t="s">
        <v>1029</v>
      </c>
      <c r="C636" s="197" t="s">
        <v>678</v>
      </c>
      <c r="D636" s="197" t="s">
        <v>3130</v>
      </c>
      <c r="E636" s="559" t="s">
        <v>11193</v>
      </c>
      <c r="F636" s="600" t="s">
        <v>2779</v>
      </c>
      <c r="G636" s="864" t="s">
        <v>2627</v>
      </c>
      <c r="H636" s="338" t="s">
        <v>497</v>
      </c>
      <c r="I636" s="199" t="s">
        <v>4239</v>
      </c>
      <c r="J636" s="2668" t="s">
        <v>12335</v>
      </c>
    </row>
    <row r="637" spans="1:12">
      <c r="A637" s="195"/>
      <c r="B637" s="389"/>
      <c r="C637" s="197" t="s">
        <v>3629</v>
      </c>
      <c r="D637" s="390" t="s">
        <v>2628</v>
      </c>
      <c r="E637" s="898" t="s">
        <v>265</v>
      </c>
      <c r="F637" s="607">
        <f>'Заказ, cкидки и курсы валют'!$I$12</f>
        <v>0</v>
      </c>
      <c r="G637" s="948"/>
      <c r="H637" s="455"/>
      <c r="I637" s="325"/>
      <c r="J637" s="2669"/>
    </row>
    <row r="638" spans="1:12">
      <c r="A638" s="15" t="s">
        <v>2219</v>
      </c>
      <c r="B638" s="46" t="s">
        <v>1006</v>
      </c>
      <c r="C638" s="53">
        <v>2.2000000000000002</v>
      </c>
      <c r="D638" s="2159">
        <v>600</v>
      </c>
      <c r="E638" s="2110">
        <f>E625*1.2</f>
        <v>147.45599999999999</v>
      </c>
      <c r="F638" s="603">
        <f>ROUND(E638*(1-$F$11),2)</f>
        <v>147.46</v>
      </c>
      <c r="G638" s="862">
        <f>'Заказ, cкидки и курсы валют'!$J$23*F638</f>
        <v>1769.52</v>
      </c>
      <c r="H638" s="128">
        <f>ROUND((D638/1000)*G638,2)</f>
        <v>1061.71</v>
      </c>
      <c r="I638" s="15"/>
      <c r="J638" s="128">
        <f>ROUND(IF(H638&lt;'Заказ, cкидки и курсы валют'!$B$39,H638*0.54*100/(100-'Заказ, cкидки и курсы валют'!$C$39),IF(H638&lt;'Заказ, cкидки и курсы валют'!$B$40,H638*0.54*100/(100-'Заказ, cкидки и курсы валют'!$C$40),IF(H638&lt;'Заказ, cкидки и курсы валют'!$B$41,H638*0.54*100/(100-'Заказ, cкидки и курсы валют'!$C$41),IF(H638&lt;'Заказ, cкидки и курсы валют'!$B$42,H638*0.54*100/(100-'Заказ, cкидки и курсы валют'!$C$42),IF(H638&lt;'Заказ, cкидки и курсы валют'!$B$43,H638*0.54*100/(100-'Заказ, cкидки и курсы валют'!$C$43),H638))))),2)</f>
        <v>1061.71</v>
      </c>
    </row>
    <row r="639" spans="1:12">
      <c r="A639" s="15" t="s">
        <v>2220</v>
      </c>
      <c r="B639" s="46" t="s">
        <v>1007</v>
      </c>
      <c r="C639" s="53">
        <v>2.75</v>
      </c>
      <c r="D639" s="2159">
        <v>500</v>
      </c>
      <c r="E639" s="2110">
        <f t="shared" ref="E639:E642" si="102">E626*1.2</f>
        <v>152.55599999999998</v>
      </c>
      <c r="F639" s="603">
        <f t="shared" ref="F639:F642" si="103">ROUND(E639*(1-$F$11),2)</f>
        <v>152.56</v>
      </c>
      <c r="G639" s="862">
        <f>'Заказ, cкидки и курсы валют'!$J$23*F639</f>
        <v>1830.72</v>
      </c>
      <c r="H639" s="128">
        <f t="shared" ref="H639:H642" si="104">ROUND((D639/1000)*G639,2)</f>
        <v>915.36</v>
      </c>
      <c r="I639" s="15"/>
      <c r="J639" s="128">
        <f>ROUND(IF(H639&lt;'Заказ, cкидки и курсы валют'!$B$39,H639*0.54*100/(100-'Заказ, cкидки и курсы валют'!$C$39),IF(H639&lt;'Заказ, cкидки и курсы валют'!$B$40,H639*0.54*100/(100-'Заказ, cкидки и курсы валют'!$C$40),IF(H639&lt;'Заказ, cкидки и курсы валют'!$B$41,H639*0.54*100/(100-'Заказ, cкидки и курсы валют'!$C$41),IF(H639&lt;'Заказ, cкидки и курсы валют'!$B$42,H639*0.54*100/(100-'Заказ, cкидки и курсы валют'!$C$42),IF(H639&lt;'Заказ, cкидки и курсы валют'!$B$43,H639*0.54*100/(100-'Заказ, cкидки и курсы валют'!$C$43),H639))))),2)</f>
        <v>988.59</v>
      </c>
    </row>
    <row r="640" spans="1:12">
      <c r="A640" s="15" t="s">
        <v>2221</v>
      </c>
      <c r="B640" s="46" t="s">
        <v>1008</v>
      </c>
      <c r="C640" s="53">
        <v>3.6</v>
      </c>
      <c r="D640" s="2159">
        <v>400</v>
      </c>
      <c r="E640" s="2110">
        <f t="shared" si="102"/>
        <v>172.75200000000001</v>
      </c>
      <c r="F640" s="603">
        <f t="shared" si="103"/>
        <v>172.75</v>
      </c>
      <c r="G640" s="862">
        <f>'Заказ, cкидки и курсы валют'!$J$23*F640</f>
        <v>2073</v>
      </c>
      <c r="H640" s="128">
        <f t="shared" si="104"/>
        <v>829.2</v>
      </c>
      <c r="I640" s="15"/>
      <c r="J640" s="128">
        <f>ROUND(IF(H640&lt;'Заказ, cкидки и курсы валют'!$B$39,H640*0.54*100/(100-'Заказ, cкидки и курсы валют'!$C$39),IF(H640&lt;'Заказ, cкидки и курсы валют'!$B$40,H640*0.54*100/(100-'Заказ, cкидки и курсы валют'!$C$40),IF(H640&lt;'Заказ, cкидки и курсы валют'!$B$41,H640*0.54*100/(100-'Заказ, cкидки и курсы валют'!$C$41),IF(H640&lt;'Заказ, cкидки и курсы валют'!$B$42,H640*0.54*100/(100-'Заказ, cкидки и курсы валют'!$C$42),IF(H640&lt;'Заказ, cкидки и курсы валют'!$B$43,H640*0.54*100/(100-'Заказ, cкидки и курсы валют'!$C$43),H640))))),2)</f>
        <v>895.54</v>
      </c>
    </row>
    <row r="641" spans="1:10">
      <c r="A641" s="15" t="s">
        <v>2222</v>
      </c>
      <c r="B641" s="46" t="s">
        <v>1009</v>
      </c>
      <c r="C641" s="53">
        <v>5.7</v>
      </c>
      <c r="D641" s="2159">
        <v>250</v>
      </c>
      <c r="E641" s="2110">
        <f t="shared" si="102"/>
        <v>261.71999999999997</v>
      </c>
      <c r="F641" s="603">
        <f t="shared" si="103"/>
        <v>261.72000000000003</v>
      </c>
      <c r="G641" s="862">
        <f>'Заказ, cкидки и курсы валют'!$J$23*F641</f>
        <v>3140.6400000000003</v>
      </c>
      <c r="H641" s="128">
        <f t="shared" si="104"/>
        <v>785.16</v>
      </c>
      <c r="I641" s="15"/>
      <c r="J641" s="128">
        <f>ROUND(IF(H641&lt;'Заказ, cкидки и курсы валют'!$B$39,H641*0.54*100/(100-'Заказ, cкидки и курсы валют'!$C$39),IF(H641&lt;'Заказ, cкидки и курсы валют'!$B$40,H641*0.54*100/(100-'Заказ, cкидки и курсы валют'!$C$40),IF(H641&lt;'Заказ, cкидки и курсы валют'!$B$41,H641*0.54*100/(100-'Заказ, cкидки и курсы валют'!$C$41),IF(H641&lt;'Заказ, cкидки и курсы валют'!$B$42,H641*0.54*100/(100-'Заказ, cкидки и курсы валют'!$C$42),IF(H641&lt;'Заказ, cкидки и курсы валют'!$B$43,H641*0.54*100/(100-'Заказ, cкидки и курсы валют'!$C$43),H641))))),2)</f>
        <v>847.97</v>
      </c>
    </row>
    <row r="642" spans="1:10">
      <c r="A642" s="15" t="s">
        <v>2223</v>
      </c>
      <c r="B642" s="46" t="s">
        <v>1010</v>
      </c>
      <c r="C642" s="808">
        <v>8.5</v>
      </c>
      <c r="D642" s="2159">
        <v>150</v>
      </c>
      <c r="E642" s="2110">
        <f t="shared" si="102"/>
        <v>366.38399999999996</v>
      </c>
      <c r="F642" s="603">
        <f t="shared" si="103"/>
        <v>366.38</v>
      </c>
      <c r="G642" s="862">
        <f>'Заказ, cкидки и курсы валют'!$J$23*F642</f>
        <v>4396.5599999999995</v>
      </c>
      <c r="H642" s="128">
        <f t="shared" si="104"/>
        <v>659.48</v>
      </c>
      <c r="I642" s="15"/>
      <c r="J642" s="128">
        <f>ROUND(IF(H642&lt;'Заказ, cкидки и курсы валют'!$B$39,H642*0.54*100/(100-'Заказ, cкидки и курсы валют'!$C$39),IF(H642&lt;'Заказ, cкидки и курсы валют'!$B$40,H642*0.54*100/(100-'Заказ, cкидки и курсы валют'!$C$40),IF(H642&lt;'Заказ, cкидки и курсы валют'!$B$41,H642*0.54*100/(100-'Заказ, cкидки и курсы валют'!$C$41),IF(H642&lt;'Заказ, cкидки и курсы валют'!$B$42,H642*0.54*100/(100-'Заказ, cкидки и курсы валют'!$C$42),IF(H642&lt;'Заказ, cкидки и курсы валют'!$B$43,H642*0.54*100/(100-'Заказ, cкидки и курсы валют'!$C$43),H642))))),2)</f>
        <v>712.24</v>
      </c>
    </row>
    <row r="643" spans="1:10" ht="13.5" thickBot="1">
      <c r="A643" s="14"/>
      <c r="B643" s="50"/>
      <c r="C643" s="76"/>
      <c r="D643" s="116"/>
      <c r="E643" s="604"/>
      <c r="F643" s="578"/>
      <c r="G643" s="122"/>
      <c r="H643" s="14"/>
      <c r="I643" s="14"/>
    </row>
    <row r="644" spans="1:10" ht="18">
      <c r="A644" s="247"/>
      <c r="B644" s="163"/>
      <c r="C644" s="91"/>
      <c r="D644" s="91" t="s">
        <v>2471</v>
      </c>
      <c r="E644" s="569"/>
      <c r="F644" s="562"/>
      <c r="G644" s="651"/>
      <c r="H644" s="163"/>
      <c r="I644" s="95"/>
    </row>
    <row r="645" spans="1:10">
      <c r="A645" s="248"/>
      <c r="B645" s="17"/>
      <c r="C645" s="97"/>
      <c r="D645" s="97"/>
      <c r="E645" s="896"/>
      <c r="F645" s="596"/>
      <c r="G645" s="874"/>
      <c r="H645" s="17"/>
      <c r="I645" s="167"/>
    </row>
    <row r="646" spans="1:10">
      <c r="A646" s="248"/>
      <c r="B646" s="17"/>
      <c r="C646" s="97"/>
      <c r="D646" s="97"/>
      <c r="E646" s="896"/>
      <c r="F646" s="596"/>
      <c r="G646" s="874"/>
      <c r="H646" s="17"/>
      <c r="I646" s="167"/>
    </row>
    <row r="647" spans="1:10">
      <c r="A647" s="248"/>
      <c r="B647" s="17"/>
      <c r="C647" s="97"/>
      <c r="D647" s="97"/>
      <c r="E647" s="896"/>
      <c r="F647" s="596"/>
      <c r="G647" s="874"/>
      <c r="H647" s="17"/>
      <c r="I647" s="167"/>
    </row>
    <row r="648" spans="1:10" ht="18.75" thickBot="1">
      <c r="A648" s="2549" t="s">
        <v>7681</v>
      </c>
      <c r="B648" s="2550"/>
      <c r="C648" s="100"/>
      <c r="D648" s="171"/>
      <c r="E648" s="900"/>
      <c r="F648" s="598"/>
      <c r="G648" s="875"/>
      <c r="H648" s="171"/>
      <c r="I648" s="172"/>
    </row>
    <row r="649" spans="1:10" ht="42">
      <c r="A649" s="195" t="s">
        <v>1028</v>
      </c>
      <c r="B649" s="196" t="s">
        <v>1029</v>
      </c>
      <c r="C649" s="197" t="s">
        <v>678</v>
      </c>
      <c r="D649" s="197" t="s">
        <v>3130</v>
      </c>
      <c r="E649" s="559" t="s">
        <v>11193</v>
      </c>
      <c r="F649" s="600" t="s">
        <v>2779</v>
      </c>
      <c r="G649" s="864" t="s">
        <v>2627</v>
      </c>
      <c r="H649" s="338" t="s">
        <v>497</v>
      </c>
      <c r="I649" s="199" t="s">
        <v>4239</v>
      </c>
      <c r="J649" s="2668" t="s">
        <v>12335</v>
      </c>
    </row>
    <row r="650" spans="1:10">
      <c r="A650" s="195"/>
      <c r="B650" s="389"/>
      <c r="C650" s="197" t="s">
        <v>3629</v>
      </c>
      <c r="D650" s="390" t="s">
        <v>2628</v>
      </c>
      <c r="E650" s="898" t="s">
        <v>265</v>
      </c>
      <c r="F650" s="607">
        <f>'Заказ, cкидки и курсы валют'!$I$12</f>
        <v>0</v>
      </c>
      <c r="G650" s="948"/>
      <c r="H650" s="455"/>
      <c r="I650" s="325"/>
      <c r="J650" s="2669"/>
    </row>
    <row r="651" spans="1:10">
      <c r="A651" s="15" t="s">
        <v>7861</v>
      </c>
      <c r="B651" s="46" t="s">
        <v>1006</v>
      </c>
      <c r="C651" s="53">
        <v>2.2000000000000002</v>
      </c>
      <c r="D651" s="2159">
        <v>60</v>
      </c>
      <c r="E651" s="2110">
        <f>(E625*2)+(1000/D651*7.5)</f>
        <v>370.76</v>
      </c>
      <c r="F651" s="603">
        <f>ROUND(E651*(1-$F$11),2)</f>
        <v>370.76</v>
      </c>
      <c r="G651" s="862">
        <f>'Заказ, cкидки и курсы валют'!$J$23*F651</f>
        <v>4449.12</v>
      </c>
      <c r="H651" s="128">
        <f>ROUND((D651/1000)*G651,2)</f>
        <v>266.95</v>
      </c>
      <c r="I651" s="15"/>
      <c r="J651" s="128">
        <f>ROUND(IF(H651&lt;'Заказ, cкидки и курсы валют'!$B$39,H651*0.54*100/(100-'Заказ, cкидки и курсы валют'!$C$39),IF(H651&lt;'Заказ, cкидки и курсы валют'!$B$40,H651*0.54*100/(100-'Заказ, cкидки и курсы валют'!$C$40),IF(H651&lt;'Заказ, cкидки и курсы валют'!$B$41,H651*0.54*100/(100-'Заказ, cкидки и курсы валют'!$C$41),IF(H651&lt;'Заказ, cкидки и курсы валют'!$B$42,H651*0.54*100/(100-'Заказ, cкидки и курсы валют'!$C$42),IF(H651&lt;'Заказ, cкидки и курсы валют'!$B$43,H651*0.54*100/(100-'Заказ, cкидки и курсы валют'!$C$43),H651))))),2)</f>
        <v>360.38</v>
      </c>
    </row>
    <row r="652" spans="1:10">
      <c r="A652" s="15" t="s">
        <v>7862</v>
      </c>
      <c r="B652" s="46" t="s">
        <v>1007</v>
      </c>
      <c r="C652" s="53">
        <v>2.75</v>
      </c>
      <c r="D652" s="2159">
        <v>60</v>
      </c>
      <c r="E652" s="2110">
        <f t="shared" ref="E652:E655" si="105">(E626*2)+(1000/D652*7.5)</f>
        <v>379.26</v>
      </c>
      <c r="F652" s="603">
        <f t="shared" ref="F652:F655" si="106">ROUND(E652*(1-$F$11),2)</f>
        <v>379.26</v>
      </c>
      <c r="G652" s="862">
        <f>'Заказ, cкидки и курсы валют'!$J$23*F652</f>
        <v>4551.12</v>
      </c>
      <c r="H652" s="128">
        <f t="shared" ref="H652:H655" si="107">ROUND((D652/1000)*G652,2)</f>
        <v>273.07</v>
      </c>
      <c r="I652" s="15"/>
      <c r="J652" s="128">
        <f>ROUND(IF(H652&lt;'Заказ, cкидки и курсы валют'!$B$39,H652*0.54*100/(100-'Заказ, cкидки и курсы валют'!$C$39),IF(H652&lt;'Заказ, cкидки и курсы валют'!$B$40,H652*0.54*100/(100-'Заказ, cкидки и курсы валют'!$C$40),IF(H652&lt;'Заказ, cкидки и курсы валют'!$B$41,H652*0.54*100/(100-'Заказ, cкидки и курсы валют'!$C$41),IF(H652&lt;'Заказ, cкидки и курсы валют'!$B$42,H652*0.54*100/(100-'Заказ, cкидки и курсы валют'!$C$42),IF(H652&lt;'Заказ, cкидки и курсы валют'!$B$43,H652*0.54*100/(100-'Заказ, cкидки и курсы валют'!$C$43),H652))))),2)</f>
        <v>368.64</v>
      </c>
    </row>
    <row r="653" spans="1:10">
      <c r="A653" s="15" t="s">
        <v>7863</v>
      </c>
      <c r="B653" s="46" t="s">
        <v>1008</v>
      </c>
      <c r="C653" s="53">
        <v>3.6</v>
      </c>
      <c r="D653" s="2159">
        <v>40</v>
      </c>
      <c r="E653" s="2110">
        <f t="shared" si="105"/>
        <v>475.42</v>
      </c>
      <c r="F653" s="603">
        <f t="shared" si="106"/>
        <v>475.42</v>
      </c>
      <c r="G653" s="862">
        <f>'Заказ, cкидки и курсы валют'!$J$23*F653</f>
        <v>5705.04</v>
      </c>
      <c r="H653" s="128">
        <f t="shared" si="107"/>
        <v>228.2</v>
      </c>
      <c r="I653" s="15"/>
      <c r="J653" s="128">
        <f>ROUND(IF(H653&lt;'Заказ, cкидки и курсы валют'!$B$39,H653*0.54*100/(100-'Заказ, cкидки и курсы валют'!$C$39),IF(H653&lt;'Заказ, cкидки и курсы валют'!$B$40,H653*0.54*100/(100-'Заказ, cкидки и курсы валют'!$C$40),IF(H653&lt;'Заказ, cкидки и курсы валют'!$B$41,H653*0.54*100/(100-'Заказ, cкидки и курсы валют'!$C$41),IF(H653&lt;'Заказ, cкидки и курсы валют'!$B$42,H653*0.54*100/(100-'Заказ, cкидки и курсы валют'!$C$42),IF(H653&lt;'Заказ, cкидки и курсы валют'!$B$43,H653*0.54*100/(100-'Заказ, cкидки и курсы валют'!$C$43),H653))))),2)</f>
        <v>308.07</v>
      </c>
    </row>
    <row r="654" spans="1:10">
      <c r="A654" s="15" t="s">
        <v>7864</v>
      </c>
      <c r="B654" s="46" t="s">
        <v>1009</v>
      </c>
      <c r="C654" s="53">
        <v>5.7</v>
      </c>
      <c r="D654" s="2159">
        <v>25</v>
      </c>
      <c r="E654" s="2110">
        <f t="shared" si="105"/>
        <v>736.2</v>
      </c>
      <c r="F654" s="603">
        <f t="shared" si="106"/>
        <v>736.2</v>
      </c>
      <c r="G654" s="862">
        <f>'Заказ, cкидки и курсы валют'!$J$23*F654</f>
        <v>8834.4000000000015</v>
      </c>
      <c r="H654" s="128">
        <f t="shared" si="107"/>
        <v>220.86</v>
      </c>
      <c r="I654" s="15"/>
      <c r="J654" s="128">
        <f>ROUND(IF(H654&lt;'Заказ, cкидки и курсы валют'!$B$39,H654*0.54*100/(100-'Заказ, cкидки и курсы валют'!$C$39),IF(H654&lt;'Заказ, cкидки и курсы валют'!$B$40,H654*0.54*100/(100-'Заказ, cкидки и курсы валют'!$C$40),IF(H654&lt;'Заказ, cкидки и курсы валют'!$B$41,H654*0.54*100/(100-'Заказ, cкидки и курсы валют'!$C$41),IF(H654&lt;'Заказ, cкидки и курсы валют'!$B$42,H654*0.54*100/(100-'Заказ, cкидки и курсы валют'!$C$42),IF(H654&lt;'Заказ, cкидки и курсы валют'!$B$43,H654*0.54*100/(100-'Заказ, cкидки и курсы валют'!$C$43),H654))))),2)</f>
        <v>298.16000000000003</v>
      </c>
    </row>
    <row r="655" spans="1:10">
      <c r="A655" s="15" t="s">
        <v>7865</v>
      </c>
      <c r="B655" s="46" t="s">
        <v>1010</v>
      </c>
      <c r="C655" s="808">
        <v>8.5</v>
      </c>
      <c r="D655" s="2159">
        <v>15</v>
      </c>
      <c r="E655" s="2110">
        <f t="shared" si="105"/>
        <v>1110.6400000000001</v>
      </c>
      <c r="F655" s="603">
        <f t="shared" si="106"/>
        <v>1110.6400000000001</v>
      </c>
      <c r="G655" s="862">
        <f>'Заказ, cкидки и курсы валют'!$J$23*F655</f>
        <v>13327.68</v>
      </c>
      <c r="H655" s="128">
        <f t="shared" si="107"/>
        <v>199.92</v>
      </c>
      <c r="I655" s="15"/>
      <c r="J655" s="128">
        <f>ROUND(IF(H655&lt;'Заказ, cкидки и курсы валют'!$B$39,H655*0.54*100/(100-'Заказ, cкидки и курсы валют'!$C$39),IF(H655&lt;'Заказ, cкидки и курсы валют'!$B$40,H655*0.54*100/(100-'Заказ, cкидки и курсы валют'!$C$40),IF(H655&lt;'Заказ, cкидки и курсы валют'!$B$41,H655*0.54*100/(100-'Заказ, cкидки и курсы валют'!$C$41),IF(H655&lt;'Заказ, cкидки и курсы валют'!$B$42,H655*0.54*100/(100-'Заказ, cкидки и курсы валют'!$C$42),IF(H655&lt;'Заказ, cкидки и курсы валют'!$B$43,H655*0.54*100/(100-'Заказ, cкидки и курсы валют'!$C$43),H655))))),2)</f>
        <v>269.89</v>
      </c>
    </row>
    <row r="656" spans="1:10" ht="13.5" thickBot="1">
      <c r="A656" s="14"/>
      <c r="B656" s="50"/>
      <c r="C656" s="76"/>
      <c r="D656" s="116"/>
      <c r="E656" s="604"/>
      <c r="F656" s="578"/>
      <c r="G656" s="122"/>
      <c r="H656" s="14"/>
      <c r="I656" s="14"/>
    </row>
    <row r="657" spans="1:9" ht="18">
      <c r="A657" s="247"/>
      <c r="B657" s="163"/>
      <c r="C657" s="91"/>
      <c r="D657" s="91" t="s">
        <v>9495</v>
      </c>
      <c r="E657" s="569"/>
      <c r="F657" s="562"/>
      <c r="G657" s="651"/>
      <c r="H657" s="163"/>
      <c r="I657" s="95"/>
    </row>
    <row r="658" spans="1:9">
      <c r="A658" s="248"/>
      <c r="B658" s="17"/>
      <c r="C658" s="97"/>
      <c r="D658" s="97"/>
      <c r="E658" s="896"/>
      <c r="F658" s="596"/>
      <c r="G658" s="874"/>
      <c r="H658" s="17"/>
      <c r="I658" s="167"/>
    </row>
    <row r="659" spans="1:9">
      <c r="A659" s="248"/>
      <c r="B659" s="17"/>
      <c r="C659" s="97"/>
      <c r="D659" s="97"/>
      <c r="E659" s="896"/>
      <c r="F659" s="596"/>
      <c r="G659" s="874"/>
      <c r="H659" s="17"/>
      <c r="I659" s="167"/>
    </row>
    <row r="660" spans="1:9">
      <c r="A660" s="248"/>
      <c r="B660" s="17"/>
      <c r="C660" s="97"/>
      <c r="D660" s="97"/>
      <c r="E660" s="896"/>
      <c r="F660" s="596"/>
      <c r="G660" s="874"/>
      <c r="H660" s="17"/>
      <c r="I660" s="167"/>
    </row>
    <row r="661" spans="1:9" ht="18.75" thickBot="1">
      <c r="A661" s="117" t="s">
        <v>7679</v>
      </c>
      <c r="B661" s="171"/>
      <c r="C661" s="99"/>
      <c r="D661" s="99"/>
      <c r="E661" s="897"/>
      <c r="F661" s="598"/>
      <c r="G661" s="875"/>
      <c r="H661" s="171"/>
      <c r="I661" s="172"/>
    </row>
    <row r="662" spans="1:9" ht="42">
      <c r="A662" s="187" t="s">
        <v>1028</v>
      </c>
      <c r="B662" s="189" t="s">
        <v>1029</v>
      </c>
      <c r="C662" s="192" t="s">
        <v>678</v>
      </c>
      <c r="D662" s="192" t="s">
        <v>3130</v>
      </c>
      <c r="E662" s="561" t="s">
        <v>11193</v>
      </c>
      <c r="F662" s="611" t="s">
        <v>2779</v>
      </c>
      <c r="G662" s="1204" t="s">
        <v>2627</v>
      </c>
      <c r="H662" s="419" t="s">
        <v>497</v>
      </c>
      <c r="I662" s="173" t="s">
        <v>4239</v>
      </c>
    </row>
    <row r="663" spans="1:9">
      <c r="A663" s="195"/>
      <c r="B663" s="389"/>
      <c r="C663" s="197" t="s">
        <v>3629</v>
      </c>
      <c r="D663" s="390" t="s">
        <v>2628</v>
      </c>
      <c r="E663" s="898" t="s">
        <v>265</v>
      </c>
      <c r="F663" s="607">
        <f>'Заказ, cкидки и курсы валют'!$I$12</f>
        <v>0</v>
      </c>
      <c r="G663" s="948"/>
      <c r="H663" s="455"/>
      <c r="I663" s="325"/>
    </row>
    <row r="664" spans="1:9" ht="15">
      <c r="A664" s="525" t="s">
        <v>9491</v>
      </c>
      <c r="B664" s="877" t="s">
        <v>9493</v>
      </c>
      <c r="C664" s="1797">
        <v>6.8</v>
      </c>
      <c r="D664" s="2056">
        <v>3000</v>
      </c>
      <c r="E664" s="574">
        <v>267.72000000000003</v>
      </c>
      <c r="F664" s="936">
        <f>ROUND(E664*(1-$F$11),2)</f>
        <v>267.72000000000003</v>
      </c>
      <c r="G664" s="866">
        <f>'Заказ, cкидки и курсы валют'!$J$23*F664</f>
        <v>3212.6400000000003</v>
      </c>
      <c r="H664" s="128">
        <f>ROUND((D664/1000)*G664,2)</f>
        <v>9637.92</v>
      </c>
      <c r="I664" s="15"/>
    </row>
    <row r="665" spans="1:9" ht="15">
      <c r="A665" s="525" t="s">
        <v>9492</v>
      </c>
      <c r="B665" s="877" t="s">
        <v>9494</v>
      </c>
      <c r="C665" s="1797">
        <v>10</v>
      </c>
      <c r="D665" s="2056">
        <v>2000</v>
      </c>
      <c r="E665" s="574">
        <v>414.43</v>
      </c>
      <c r="F665" s="936">
        <f t="shared" ref="F665" si="108">ROUND(E665*(1-$F$11),2)</f>
        <v>414.43</v>
      </c>
      <c r="G665" s="866">
        <f>'Заказ, cкидки и курсы валют'!$J$23*F665</f>
        <v>4973.16</v>
      </c>
      <c r="H665" s="128">
        <f t="shared" ref="H665" si="109">ROUND((D665/1000)*G665,2)</f>
        <v>9946.32</v>
      </c>
      <c r="I665" s="15"/>
    </row>
    <row r="666" spans="1:9" ht="15">
      <c r="A666" s="525" t="s">
        <v>11440</v>
      </c>
      <c r="B666" s="877" t="s">
        <v>11441</v>
      </c>
      <c r="C666" s="1797">
        <v>17</v>
      </c>
      <c r="D666" s="2056">
        <v>1500</v>
      </c>
      <c r="E666" s="574">
        <v>782.61</v>
      </c>
      <c r="F666" s="936">
        <f t="shared" ref="F666" si="110">ROUND(E666*(1-$F$11),2)</f>
        <v>782.61</v>
      </c>
      <c r="G666" s="866">
        <f>'Заказ, cкидки и курсы валют'!$J$23*F666</f>
        <v>9391.32</v>
      </c>
      <c r="H666" s="128">
        <f t="shared" ref="H666" si="111">ROUND((D666/1000)*G666,2)</f>
        <v>14086.98</v>
      </c>
      <c r="I666" s="15"/>
    </row>
    <row r="667" spans="1:9" ht="15.75" thickBot="1">
      <c r="A667" s="14"/>
      <c r="B667" s="49"/>
      <c r="C667" s="88"/>
      <c r="D667" s="116"/>
      <c r="E667" s="667"/>
      <c r="F667" s="1096"/>
      <c r="G667" s="865"/>
      <c r="H667" s="23"/>
      <c r="I667" s="14"/>
    </row>
    <row r="668" spans="1:9" ht="18">
      <c r="A668" s="247"/>
      <c r="B668" s="163"/>
      <c r="C668" s="91"/>
      <c r="D668" s="91" t="s">
        <v>9495</v>
      </c>
      <c r="E668" s="569"/>
      <c r="F668" s="562"/>
      <c r="G668" s="651"/>
      <c r="H668" s="163"/>
      <c r="I668" s="95"/>
    </row>
    <row r="669" spans="1:9">
      <c r="A669" s="248"/>
      <c r="B669" s="17"/>
      <c r="C669" s="97"/>
      <c r="D669" s="97"/>
      <c r="E669" s="896"/>
      <c r="F669" s="596"/>
      <c r="G669" s="874"/>
      <c r="H669" s="17"/>
      <c r="I669" s="167"/>
    </row>
    <row r="670" spans="1:9">
      <c r="A670" s="248"/>
      <c r="B670" s="17"/>
      <c r="C670" s="97"/>
      <c r="D670" s="97"/>
      <c r="E670" s="896"/>
      <c r="F670" s="596"/>
      <c r="G670" s="874"/>
      <c r="H670" s="17"/>
      <c r="I670" s="167"/>
    </row>
    <row r="671" spans="1:9">
      <c r="A671" s="248"/>
      <c r="B671" s="17"/>
      <c r="C671" s="97"/>
      <c r="D671" s="97"/>
      <c r="E671" s="896"/>
      <c r="F671" s="596"/>
      <c r="G671" s="874"/>
      <c r="H671" s="17"/>
      <c r="I671" s="167"/>
    </row>
    <row r="672" spans="1:9" ht="18.75" thickBot="1">
      <c r="A672" s="2549" t="s">
        <v>7680</v>
      </c>
      <c r="B672" s="171"/>
      <c r="C672" s="99"/>
      <c r="D672" s="99"/>
      <c r="E672" s="897"/>
      <c r="F672" s="598"/>
      <c r="G672" s="875"/>
      <c r="H672" s="171"/>
      <c r="I672" s="172"/>
    </row>
    <row r="673" spans="1:12" ht="42" customHeight="1">
      <c r="A673" s="195" t="s">
        <v>1028</v>
      </c>
      <c r="B673" s="196" t="s">
        <v>1029</v>
      </c>
      <c r="C673" s="197" t="s">
        <v>678</v>
      </c>
      <c r="D673" s="197" t="s">
        <v>3130</v>
      </c>
      <c r="E673" s="559" t="s">
        <v>11193</v>
      </c>
      <c r="F673" s="600" t="s">
        <v>2779</v>
      </c>
      <c r="G673" s="864" t="s">
        <v>2627</v>
      </c>
      <c r="H673" s="338" t="s">
        <v>497</v>
      </c>
      <c r="I673" s="199" t="s">
        <v>4239</v>
      </c>
      <c r="J673" s="2668" t="s">
        <v>12335</v>
      </c>
    </row>
    <row r="674" spans="1:12">
      <c r="A674" s="195"/>
      <c r="B674" s="389"/>
      <c r="C674" s="197" t="s">
        <v>3629</v>
      </c>
      <c r="D674" s="390" t="s">
        <v>2628</v>
      </c>
      <c r="E674" s="898" t="s">
        <v>265</v>
      </c>
      <c r="F674" s="607">
        <f>'Заказ, cкидки и курсы валют'!$I$12</f>
        <v>0</v>
      </c>
      <c r="G674" s="948"/>
      <c r="H674" s="455"/>
      <c r="I674" s="325"/>
      <c r="J674" s="2669"/>
    </row>
    <row r="675" spans="1:12" ht="15">
      <c r="A675" s="15" t="s">
        <v>11168</v>
      </c>
      <c r="B675" s="44" t="s">
        <v>9494</v>
      </c>
      <c r="C675" s="53">
        <v>10</v>
      </c>
      <c r="D675" s="2200">
        <v>200</v>
      </c>
      <c r="E675" s="2077">
        <f>E665*1.2</f>
        <v>497.31599999999997</v>
      </c>
      <c r="F675" s="603">
        <f t="shared" ref="F675" si="112">ROUND(E675*(1-$F$11),2)</f>
        <v>497.32</v>
      </c>
      <c r="G675" s="862">
        <f>'Заказ, cкидки и курсы валют'!$J$23*F675</f>
        <v>5967.84</v>
      </c>
      <c r="H675" s="128">
        <f t="shared" ref="H675" si="113">ROUND((D675/1000)*G675,2)</f>
        <v>1193.57</v>
      </c>
      <c r="I675" s="15"/>
      <c r="J675" s="128">
        <f>ROUND(IF(H675&lt;'Заказ, cкидки и курсы валют'!$B$39,H675*0.54*100/(100-'Заказ, cкидки и курсы валют'!$C$39),IF(H675&lt;'Заказ, cкидки и курсы валют'!$B$40,H675*0.54*100/(100-'Заказ, cкидки и курсы валют'!$C$40),IF(H675&lt;'Заказ, cкидки и курсы валют'!$B$41,H675*0.54*100/(100-'Заказ, cкидки и курсы валют'!$C$41),IF(H675&lt;'Заказ, cкидки и курсы валют'!$B$42,H675*0.54*100/(100-'Заказ, cкидки и курсы валют'!$C$42),IF(H675&lt;'Заказ, cкидки и курсы валют'!$B$43,H675*0.54*100/(100-'Заказ, cкидки и курсы валют'!$C$43),H675))))),2)</f>
        <v>1193.57</v>
      </c>
    </row>
    <row r="676" spans="1:12" ht="15.75" thickBot="1">
      <c r="A676" s="1139"/>
      <c r="B676" s="49"/>
      <c r="C676" s="88"/>
      <c r="D676" s="116"/>
      <c r="E676" s="667"/>
      <c r="F676" s="1096"/>
      <c r="G676" s="865"/>
      <c r="H676" s="23"/>
      <c r="I676" s="513"/>
    </row>
    <row r="677" spans="1:12" ht="18">
      <c r="A677" s="247"/>
      <c r="B677" s="163"/>
      <c r="C677" s="91"/>
      <c r="D677" s="91" t="s">
        <v>9495</v>
      </c>
      <c r="E677" s="569"/>
      <c r="F677" s="562"/>
      <c r="G677" s="651"/>
      <c r="H677" s="163"/>
      <c r="I677" s="95"/>
    </row>
    <row r="678" spans="1:12">
      <c r="A678" s="248"/>
      <c r="B678" s="17"/>
      <c r="C678" s="97"/>
      <c r="D678" s="97"/>
      <c r="E678" s="896"/>
      <c r="F678" s="596"/>
      <c r="G678" s="874"/>
      <c r="H678" s="17"/>
      <c r="I678" s="167"/>
    </row>
    <row r="679" spans="1:12">
      <c r="A679" s="248"/>
      <c r="B679" s="17"/>
      <c r="C679" s="97"/>
      <c r="D679" s="97"/>
      <c r="E679" s="896"/>
      <c r="F679" s="596"/>
      <c r="G679" s="874"/>
      <c r="H679" s="17"/>
      <c r="I679" s="167"/>
    </row>
    <row r="680" spans="1:12">
      <c r="A680" s="248"/>
      <c r="B680" s="17"/>
      <c r="C680" s="97"/>
      <c r="D680" s="97"/>
      <c r="E680" s="896"/>
      <c r="F680" s="596"/>
      <c r="G680" s="874"/>
      <c r="H680" s="17"/>
      <c r="I680" s="167"/>
    </row>
    <row r="681" spans="1:12" ht="18.75" thickBot="1">
      <c r="A681" s="2549" t="s">
        <v>7681</v>
      </c>
      <c r="B681" s="2551"/>
      <c r="C681" s="99"/>
      <c r="D681" s="99"/>
      <c r="E681" s="897"/>
      <c r="F681" s="598"/>
      <c r="G681" s="875"/>
      <c r="H681" s="171"/>
      <c r="I681" s="172"/>
    </row>
    <row r="682" spans="1:12" ht="42">
      <c r="A682" s="195" t="s">
        <v>1028</v>
      </c>
      <c r="B682" s="196" t="s">
        <v>1029</v>
      </c>
      <c r="C682" s="197" t="s">
        <v>678</v>
      </c>
      <c r="D682" s="197" t="s">
        <v>3130</v>
      </c>
      <c r="E682" s="559" t="s">
        <v>11193</v>
      </c>
      <c r="F682" s="600" t="s">
        <v>2779</v>
      </c>
      <c r="G682" s="864" t="s">
        <v>2627</v>
      </c>
      <c r="H682" s="338" t="s">
        <v>497</v>
      </c>
      <c r="I682" s="199" t="s">
        <v>4239</v>
      </c>
      <c r="J682" s="2668" t="s">
        <v>12335</v>
      </c>
    </row>
    <row r="683" spans="1:12">
      <c r="A683" s="195"/>
      <c r="B683" s="389"/>
      <c r="C683" s="197" t="s">
        <v>3629</v>
      </c>
      <c r="D683" s="390" t="s">
        <v>2628</v>
      </c>
      <c r="E683" s="898" t="s">
        <v>265</v>
      </c>
      <c r="F683" s="607">
        <f>'Заказ, cкидки и курсы валют'!$I$12</f>
        <v>0</v>
      </c>
      <c r="G683" s="948"/>
      <c r="H683" s="455"/>
      <c r="I683" s="325"/>
      <c r="J683" s="2669"/>
    </row>
    <row r="684" spans="1:12" ht="15">
      <c r="A684" s="15" t="s">
        <v>11169</v>
      </c>
      <c r="B684" s="44" t="s">
        <v>9494</v>
      </c>
      <c r="C684" s="53">
        <v>10</v>
      </c>
      <c r="D684" s="2200">
        <v>20</v>
      </c>
      <c r="E684" s="2561">
        <f>(E665*2)+(1000/D684*7.5)</f>
        <v>1203.8600000000001</v>
      </c>
      <c r="F684" s="603">
        <f t="shared" ref="F684" si="114">ROUND(E684*(1-$F$11),2)</f>
        <v>1203.8599999999999</v>
      </c>
      <c r="G684" s="862">
        <f>'Заказ, cкидки и курсы валют'!$J$23*F684</f>
        <v>14446.32</v>
      </c>
      <c r="H684" s="128">
        <f t="shared" ref="H684" si="115">ROUND((D684/1000)*G684,2)</f>
        <v>288.93</v>
      </c>
      <c r="I684" s="15"/>
      <c r="J684" s="128">
        <f>ROUND(IF(H684&lt;'Заказ, cкидки и курсы валют'!$B$39,H684*0.54*100/(100-'Заказ, cкидки и курсы валют'!$C$39),IF(H684&lt;'Заказ, cкидки и курсы валют'!$B$40,H684*0.54*100/(100-'Заказ, cкидки и курсы валют'!$C$40),IF(H684&lt;'Заказ, cкидки и курсы валют'!$B$41,H684*0.54*100/(100-'Заказ, cкидки и курсы валют'!$C$41),IF(H684&lt;'Заказ, cкидки и курсы валют'!$B$42,H684*0.54*100/(100-'Заказ, cкидки и курсы валют'!$C$42),IF(H684&lt;'Заказ, cкидки и курсы валют'!$B$43,H684*0.54*100/(100-'Заказ, cкидки и курсы валют'!$C$43),H684))))),2)</f>
        <v>390.06</v>
      </c>
    </row>
    <row r="685" spans="1:12" ht="15.75" thickBot="1">
      <c r="A685" s="1139"/>
      <c r="B685" s="49"/>
      <c r="C685" s="88"/>
      <c r="D685" s="116"/>
      <c r="E685" s="667"/>
      <c r="F685" s="1096"/>
      <c r="G685" s="865"/>
      <c r="H685" s="23"/>
      <c r="I685" s="513"/>
    </row>
    <row r="686" spans="1:12" ht="18">
      <c r="A686" s="247"/>
      <c r="B686" s="163"/>
      <c r="C686" s="91"/>
      <c r="D686" s="91" t="s">
        <v>9496</v>
      </c>
      <c r="E686" s="569"/>
      <c r="F686" s="562"/>
      <c r="G686" s="651"/>
      <c r="H686" s="163"/>
      <c r="I686" s="95"/>
    </row>
    <row r="687" spans="1:12" ht="14.1" customHeight="1">
      <c r="A687" s="248"/>
      <c r="B687" s="17"/>
      <c r="C687" s="97"/>
      <c r="D687" s="97"/>
      <c r="E687" s="896"/>
      <c r="F687" s="596"/>
      <c r="G687" s="874"/>
      <c r="H687" s="17"/>
      <c r="I687" s="167"/>
    </row>
    <row r="688" spans="1:12" ht="19.7" customHeight="1">
      <c r="A688" s="248"/>
      <c r="B688" s="17"/>
      <c r="C688" s="97"/>
      <c r="D688" s="97"/>
      <c r="E688" s="896"/>
      <c r="F688" s="596"/>
      <c r="G688" s="874"/>
      <c r="H688" s="17"/>
      <c r="I688" s="167"/>
      <c r="L688" s="575"/>
    </row>
    <row r="689" spans="1:12" ht="31.5" customHeight="1">
      <c r="A689" s="248"/>
      <c r="B689" s="17"/>
      <c r="C689" s="97"/>
      <c r="D689" s="97"/>
      <c r="E689" s="896"/>
      <c r="F689" s="596"/>
      <c r="G689" s="874"/>
      <c r="H689" s="17"/>
      <c r="I689" s="167"/>
      <c r="L689" s="575"/>
    </row>
    <row r="690" spans="1:12" ht="14.1" customHeight="1" thickBot="1">
      <c r="A690" s="117" t="s">
        <v>7679</v>
      </c>
      <c r="B690" s="171"/>
      <c r="C690" s="99"/>
      <c r="D690" s="99"/>
      <c r="E690" s="897"/>
      <c r="F690" s="598"/>
      <c r="G690" s="875"/>
      <c r="H690" s="171"/>
      <c r="I690" s="172"/>
      <c r="L690" s="575"/>
    </row>
    <row r="691" spans="1:12" ht="46.5" customHeight="1">
      <c r="A691" s="195" t="s">
        <v>1028</v>
      </c>
      <c r="B691" s="196" t="s">
        <v>1029</v>
      </c>
      <c r="C691" s="197" t="s">
        <v>678</v>
      </c>
      <c r="D691" s="197" t="s">
        <v>3130</v>
      </c>
      <c r="E691" s="559" t="s">
        <v>11193</v>
      </c>
      <c r="F691" s="600" t="s">
        <v>2779</v>
      </c>
      <c r="G691" s="864" t="s">
        <v>2627</v>
      </c>
      <c r="H691" s="338" t="s">
        <v>497</v>
      </c>
      <c r="I691" s="199" t="s">
        <v>4239</v>
      </c>
      <c r="L691" s="575"/>
    </row>
    <row r="692" spans="1:12" ht="14.1" customHeight="1">
      <c r="A692" s="195"/>
      <c r="B692" s="389"/>
      <c r="C692" s="197" t="s">
        <v>3629</v>
      </c>
      <c r="D692" s="390" t="s">
        <v>2628</v>
      </c>
      <c r="E692" s="898" t="s">
        <v>265</v>
      </c>
      <c r="F692" s="607">
        <f>'Заказ, cкидки и курсы валют'!$I$12</f>
        <v>0</v>
      </c>
      <c r="G692" s="948"/>
      <c r="H692" s="455"/>
      <c r="I692" s="325"/>
      <c r="L692" s="575"/>
    </row>
    <row r="693" spans="1:12" ht="14.1" customHeight="1">
      <c r="A693" s="15" t="s">
        <v>9498</v>
      </c>
      <c r="B693" s="44" t="s">
        <v>9497</v>
      </c>
      <c r="C693" s="53">
        <v>10</v>
      </c>
      <c r="D693" s="2200">
        <v>2500</v>
      </c>
      <c r="E693" s="574">
        <v>397.08</v>
      </c>
      <c r="F693" s="603">
        <f>ROUND(E693*(1-$F$11),2)</f>
        <v>397.08</v>
      </c>
      <c r="G693" s="862">
        <f>'Заказ, cкидки и курсы валют'!$J$23*F693</f>
        <v>4764.96</v>
      </c>
      <c r="H693" s="128">
        <f>ROUND((D693/1000)*G693,2)</f>
        <v>11912.4</v>
      </c>
      <c r="I693" s="15"/>
      <c r="L693" s="575"/>
    </row>
    <row r="694" spans="1:12" ht="14.1" customHeight="1" thickBot="1">
      <c r="L694" s="575"/>
    </row>
    <row r="695" spans="1:12" ht="14.1" customHeight="1">
      <c r="A695" s="247"/>
      <c r="B695" s="163"/>
      <c r="C695" s="91"/>
      <c r="D695" s="91" t="s">
        <v>2472</v>
      </c>
      <c r="E695" s="555"/>
      <c r="F695" s="555"/>
      <c r="G695" s="652"/>
      <c r="H695" s="94"/>
      <c r="I695" s="95"/>
      <c r="L695" s="575"/>
    </row>
    <row r="696" spans="1:12" ht="14.1" customHeight="1">
      <c r="A696" s="248"/>
      <c r="B696" s="17"/>
      <c r="C696" s="97"/>
      <c r="D696" s="97"/>
      <c r="E696" s="896"/>
      <c r="F696" s="596"/>
      <c r="G696" s="874"/>
      <c r="H696" s="17"/>
      <c r="I696" s="167"/>
      <c r="L696" s="575"/>
    </row>
    <row r="697" spans="1:12" ht="14.1" customHeight="1">
      <c r="A697" s="248"/>
      <c r="B697" s="17"/>
      <c r="C697" s="97"/>
      <c r="D697" s="97"/>
      <c r="E697" s="896"/>
      <c r="F697" s="596"/>
      <c r="G697" s="874"/>
      <c r="H697" s="17"/>
      <c r="I697" s="167"/>
      <c r="L697" s="575"/>
    </row>
    <row r="698" spans="1:12" ht="14.1" customHeight="1">
      <c r="A698" s="248"/>
      <c r="B698" s="17"/>
      <c r="C698" s="97"/>
      <c r="D698" s="97"/>
      <c r="E698" s="896"/>
      <c r="F698" s="596"/>
      <c r="G698" s="874"/>
      <c r="H698" s="17"/>
      <c r="I698" s="167"/>
      <c r="L698" s="575"/>
    </row>
    <row r="699" spans="1:12" ht="14.1" customHeight="1" thickBot="1">
      <c r="A699" s="117" t="s">
        <v>7679</v>
      </c>
      <c r="B699" s="171"/>
      <c r="C699" s="99"/>
      <c r="D699" s="99"/>
      <c r="E699" s="897"/>
      <c r="F699" s="598"/>
      <c r="G699" s="875"/>
      <c r="H699" s="171"/>
      <c r="I699" s="172"/>
      <c r="L699" s="575"/>
    </row>
    <row r="700" spans="1:12" ht="45.75" customHeight="1">
      <c r="A700" s="195" t="s">
        <v>1028</v>
      </c>
      <c r="B700" s="196" t="s">
        <v>1029</v>
      </c>
      <c r="C700" s="197" t="s">
        <v>678</v>
      </c>
      <c r="D700" s="197" t="s">
        <v>3130</v>
      </c>
      <c r="E700" s="559" t="s">
        <v>11192</v>
      </c>
      <c r="F700" s="600" t="s">
        <v>2779</v>
      </c>
      <c r="G700" s="864" t="s">
        <v>3947</v>
      </c>
      <c r="H700" s="338" t="s">
        <v>497</v>
      </c>
      <c r="I700" s="199" t="s">
        <v>4239</v>
      </c>
      <c r="L700" s="575"/>
    </row>
    <row r="701" spans="1:12" ht="14.1" customHeight="1">
      <c r="A701" s="195"/>
      <c r="B701" s="389"/>
      <c r="C701" s="197" t="s">
        <v>3629</v>
      </c>
      <c r="D701" s="390" t="s">
        <v>3948</v>
      </c>
      <c r="E701" s="898" t="s">
        <v>265</v>
      </c>
      <c r="F701" s="607">
        <f>'Заказ, cкидки и курсы валют'!$I$12</f>
        <v>0</v>
      </c>
      <c r="G701" s="948"/>
      <c r="H701" s="455"/>
      <c r="I701" s="325"/>
      <c r="L701" s="575"/>
    </row>
    <row r="702" spans="1:12" ht="12" customHeight="1">
      <c r="A702" s="15" t="s">
        <v>12040</v>
      </c>
      <c r="B702" s="44" t="s">
        <v>2479</v>
      </c>
      <c r="C702" s="46"/>
      <c r="D702" s="46">
        <v>25</v>
      </c>
      <c r="E702" s="574">
        <v>26.29</v>
      </c>
      <c r="F702" s="603">
        <f>ROUND(E702*(1-$F$11),2)</f>
        <v>26.29</v>
      </c>
      <c r="G702" s="862">
        <f>'Заказ, cкидки и курсы валют'!$J$23*F702</f>
        <v>315.48</v>
      </c>
      <c r="H702" s="128">
        <f>ROUND((D702)*G702,2)</f>
        <v>7887</v>
      </c>
      <c r="I702" s="15"/>
      <c r="L702" s="575"/>
    </row>
    <row r="703" spans="1:12" ht="12" customHeight="1">
      <c r="A703" s="15" t="s">
        <v>2224</v>
      </c>
      <c r="B703" s="46" t="s">
        <v>1348</v>
      </c>
      <c r="C703" s="46">
        <v>0.31</v>
      </c>
      <c r="D703" s="46">
        <v>25</v>
      </c>
      <c r="E703" s="574">
        <v>24.12</v>
      </c>
      <c r="F703" s="603">
        <f>ROUND(E703*(1-$F$11),2)</f>
        <v>24.12</v>
      </c>
      <c r="G703" s="862">
        <f>'Заказ, cкидки и курсы валют'!$J$23*F703</f>
        <v>289.44</v>
      </c>
      <c r="H703" s="128">
        <f>ROUND((D703)*G703,2)</f>
        <v>7236</v>
      </c>
      <c r="I703" s="15"/>
      <c r="L703" s="575"/>
    </row>
    <row r="704" spans="1:12" ht="12" customHeight="1">
      <c r="A704" s="15" t="s">
        <v>2225</v>
      </c>
      <c r="B704" s="46" t="s">
        <v>1349</v>
      </c>
      <c r="C704" s="46">
        <v>0.44</v>
      </c>
      <c r="D704" s="46">
        <v>25</v>
      </c>
      <c r="E704" s="574">
        <v>24.12</v>
      </c>
      <c r="F704" s="603">
        <f t="shared" ref="F704:F712" si="116">ROUND(E704*(1-$F$11),2)</f>
        <v>24.12</v>
      </c>
      <c r="G704" s="862">
        <f>'Заказ, cкидки и курсы валют'!$J$23*F704</f>
        <v>289.44</v>
      </c>
      <c r="H704" s="128">
        <f t="shared" ref="H704:H712" si="117">ROUND((D704)*G704,2)</f>
        <v>7236</v>
      </c>
      <c r="I704" s="15"/>
      <c r="L704" s="575"/>
    </row>
    <row r="705" spans="1:12" ht="12" customHeight="1">
      <c r="A705" s="15" t="s">
        <v>2226</v>
      </c>
      <c r="B705" s="46" t="s">
        <v>1336</v>
      </c>
      <c r="C705" s="46">
        <v>1.02</v>
      </c>
      <c r="D705" s="46">
        <v>25</v>
      </c>
      <c r="E705" s="574">
        <v>24.41</v>
      </c>
      <c r="F705" s="603">
        <f t="shared" si="116"/>
        <v>24.41</v>
      </c>
      <c r="G705" s="862">
        <f>'Заказ, cкидки и курсы валют'!$J$23*F705</f>
        <v>292.92</v>
      </c>
      <c r="H705" s="128">
        <f t="shared" si="117"/>
        <v>7323</v>
      </c>
      <c r="I705" s="15"/>
      <c r="L705" s="575"/>
    </row>
    <row r="706" spans="1:12" ht="12" customHeight="1">
      <c r="A706" s="15" t="s">
        <v>2227</v>
      </c>
      <c r="B706" s="46" t="s">
        <v>1337</v>
      </c>
      <c r="C706" s="46">
        <v>1.83</v>
      </c>
      <c r="D706" s="46">
        <v>25</v>
      </c>
      <c r="E706" s="574">
        <v>23.98</v>
      </c>
      <c r="F706" s="603">
        <f t="shared" si="116"/>
        <v>23.98</v>
      </c>
      <c r="G706" s="862">
        <f>'Заказ, cкидки и курсы валют'!$J$23*F706</f>
        <v>287.76</v>
      </c>
      <c r="H706" s="128">
        <f t="shared" si="117"/>
        <v>7194</v>
      </c>
      <c r="I706" s="15"/>
      <c r="L706" s="575"/>
    </row>
    <row r="707" spans="1:12" ht="12" customHeight="1">
      <c r="A707" s="15" t="s">
        <v>2228</v>
      </c>
      <c r="B707" s="46" t="s">
        <v>1338</v>
      </c>
      <c r="C707" s="46">
        <v>3.57</v>
      </c>
      <c r="D707" s="46">
        <v>25</v>
      </c>
      <c r="E707" s="574">
        <v>22.94</v>
      </c>
      <c r="F707" s="603">
        <f t="shared" si="116"/>
        <v>22.94</v>
      </c>
      <c r="G707" s="862">
        <f>'Заказ, cкидки и курсы валют'!$J$23*F707</f>
        <v>275.28000000000003</v>
      </c>
      <c r="H707" s="128">
        <f t="shared" si="117"/>
        <v>6882</v>
      </c>
      <c r="I707" s="15"/>
      <c r="L707" s="575"/>
    </row>
    <row r="708" spans="1:12" ht="12" customHeight="1">
      <c r="A708" s="15" t="s">
        <v>2229</v>
      </c>
      <c r="B708" s="46" t="s">
        <v>1339</v>
      </c>
      <c r="C708" s="46">
        <v>6.27</v>
      </c>
      <c r="D708" s="46">
        <v>25</v>
      </c>
      <c r="E708" s="574">
        <v>22.64</v>
      </c>
      <c r="F708" s="603">
        <f t="shared" si="116"/>
        <v>22.64</v>
      </c>
      <c r="G708" s="862">
        <f>'Заказ, cкидки и курсы валют'!$J$23*F708</f>
        <v>271.68</v>
      </c>
      <c r="H708" s="128">
        <f t="shared" si="117"/>
        <v>6792</v>
      </c>
      <c r="I708" s="15"/>
      <c r="L708" s="575"/>
    </row>
    <row r="709" spans="1:12" ht="12" customHeight="1">
      <c r="A709" s="15" t="s">
        <v>2230</v>
      </c>
      <c r="B709" s="46" t="s">
        <v>3236</v>
      </c>
      <c r="C709" s="46">
        <v>8.61</v>
      </c>
      <c r="D709" s="46">
        <v>25</v>
      </c>
      <c r="E709" s="574">
        <v>22.64</v>
      </c>
      <c r="F709" s="603">
        <f t="shared" si="116"/>
        <v>22.64</v>
      </c>
      <c r="G709" s="862">
        <f>'Заказ, cкидки и курсы валют'!$J$23*F709</f>
        <v>271.68</v>
      </c>
      <c r="H709" s="128">
        <f t="shared" si="117"/>
        <v>6792</v>
      </c>
      <c r="I709" s="15"/>
      <c r="L709" s="575"/>
    </row>
    <row r="710" spans="1:12" ht="12" customHeight="1">
      <c r="A710" s="15" t="s">
        <v>2231</v>
      </c>
      <c r="B710" s="46" t="s">
        <v>1340</v>
      </c>
      <c r="C710" s="46">
        <v>11.3</v>
      </c>
      <c r="D710" s="46">
        <v>25</v>
      </c>
      <c r="E710" s="574">
        <v>20.68</v>
      </c>
      <c r="F710" s="603">
        <f t="shared" si="116"/>
        <v>20.68</v>
      </c>
      <c r="G710" s="862">
        <f>'Заказ, cкидки и курсы валют'!$J$23*F710</f>
        <v>248.16</v>
      </c>
      <c r="H710" s="128">
        <f t="shared" si="117"/>
        <v>6204</v>
      </c>
      <c r="I710" s="15"/>
      <c r="L710" s="575"/>
    </row>
    <row r="711" spans="1:12" ht="12" customHeight="1">
      <c r="A711" s="15" t="s">
        <v>2232</v>
      </c>
      <c r="B711" s="46" t="s">
        <v>3237</v>
      </c>
      <c r="C711" s="46">
        <v>14.7</v>
      </c>
      <c r="D711" s="46">
        <v>25</v>
      </c>
      <c r="E711" s="574">
        <v>20.440000000000001</v>
      </c>
      <c r="F711" s="603">
        <f t="shared" si="116"/>
        <v>20.440000000000001</v>
      </c>
      <c r="G711" s="862">
        <f>'Заказ, cкидки и курсы валют'!$J$23*F711</f>
        <v>245.28000000000003</v>
      </c>
      <c r="H711" s="128">
        <f t="shared" si="117"/>
        <v>6132</v>
      </c>
      <c r="I711" s="15"/>
      <c r="L711" s="575"/>
    </row>
    <row r="712" spans="1:12" ht="12" customHeight="1">
      <c r="A712" s="15" t="s">
        <v>2233</v>
      </c>
      <c r="B712" s="46" t="s">
        <v>1341</v>
      </c>
      <c r="C712" s="46">
        <v>17.16</v>
      </c>
      <c r="D712" s="46">
        <v>25</v>
      </c>
      <c r="E712" s="574">
        <v>21.32</v>
      </c>
      <c r="F712" s="603">
        <f t="shared" si="116"/>
        <v>21.32</v>
      </c>
      <c r="G712" s="862">
        <f>'Заказ, cкидки и курсы валют'!$J$23*F712</f>
        <v>255.84</v>
      </c>
      <c r="H712" s="128">
        <f t="shared" si="117"/>
        <v>6396</v>
      </c>
      <c r="I712" s="15"/>
      <c r="L712" s="575"/>
    </row>
    <row r="713" spans="1:12" ht="12" customHeight="1">
      <c r="A713" s="15" t="s">
        <v>10877</v>
      </c>
      <c r="B713" s="44" t="s">
        <v>10682</v>
      </c>
      <c r="C713" s="46">
        <v>24</v>
      </c>
      <c r="D713" s="46">
        <v>25</v>
      </c>
      <c r="E713" s="574">
        <v>21.32</v>
      </c>
      <c r="F713" s="603">
        <f t="shared" ref="F713" si="118">ROUND(E713*(1-$F$11),2)</f>
        <v>21.32</v>
      </c>
      <c r="G713" s="862">
        <f>'Заказ, cкидки и курсы валют'!$J$23*F713</f>
        <v>255.84</v>
      </c>
      <c r="H713" s="128">
        <f t="shared" ref="H713" si="119">ROUND((D713)*G713,2)</f>
        <v>6396</v>
      </c>
      <c r="I713" s="15"/>
      <c r="J713" s="574"/>
      <c r="L713" s="575"/>
    </row>
    <row r="714" spans="1:12" ht="12" customHeight="1">
      <c r="A714" s="15" t="s">
        <v>2234</v>
      </c>
      <c r="B714" s="46" t="s">
        <v>3238</v>
      </c>
      <c r="C714" s="46">
        <v>32.32</v>
      </c>
      <c r="D714" s="46">
        <v>25</v>
      </c>
      <c r="E714" s="574">
        <v>21.32</v>
      </c>
      <c r="F714" s="603">
        <f t="shared" ref="F714:F719" si="120">ROUND(E714*(1-$F$11),2)</f>
        <v>21.32</v>
      </c>
      <c r="G714" s="862">
        <f>'Заказ, cкидки и курсы валют'!$J$23*F714</f>
        <v>255.84</v>
      </c>
      <c r="H714" s="128">
        <f t="shared" ref="H714:H719" si="121">ROUND((D714)*G714,2)</f>
        <v>6396</v>
      </c>
      <c r="I714" s="15"/>
      <c r="J714" s="574"/>
      <c r="L714" s="575"/>
    </row>
    <row r="715" spans="1:12" ht="12" customHeight="1">
      <c r="A715" s="15" t="s">
        <v>12041</v>
      </c>
      <c r="B715" s="44" t="s">
        <v>10679</v>
      </c>
      <c r="C715" s="46"/>
      <c r="D715" s="46">
        <v>25</v>
      </c>
      <c r="E715" s="574">
        <v>21.47</v>
      </c>
      <c r="F715" s="603">
        <f t="shared" si="120"/>
        <v>21.47</v>
      </c>
      <c r="G715" s="862">
        <f>'Заказ, cкидки и курсы валют'!$J$23*F715</f>
        <v>257.64</v>
      </c>
      <c r="H715" s="128">
        <f t="shared" si="121"/>
        <v>6441</v>
      </c>
      <c r="I715" s="15"/>
      <c r="J715" s="574"/>
      <c r="L715" s="575"/>
    </row>
    <row r="716" spans="1:12" ht="12" customHeight="1">
      <c r="A716" s="15" t="s">
        <v>2235</v>
      </c>
      <c r="B716" s="46" t="s">
        <v>960</v>
      </c>
      <c r="C716" s="46">
        <v>53.61</v>
      </c>
      <c r="D716" s="46">
        <v>25</v>
      </c>
      <c r="E716" s="574">
        <v>21.62</v>
      </c>
      <c r="F716" s="603">
        <f t="shared" si="120"/>
        <v>21.62</v>
      </c>
      <c r="G716" s="862">
        <f>'Заказ, cкидки и курсы валют'!$J$23*F716</f>
        <v>259.44</v>
      </c>
      <c r="H716" s="128">
        <f t="shared" si="121"/>
        <v>6486</v>
      </c>
      <c r="I716" s="15"/>
      <c r="J716" s="574"/>
      <c r="L716" s="575"/>
    </row>
    <row r="717" spans="1:12" ht="12" customHeight="1">
      <c r="A717" s="15" t="s">
        <v>2236</v>
      </c>
      <c r="B717" s="46" t="s">
        <v>2623</v>
      </c>
      <c r="C717" s="46"/>
      <c r="D717" s="46">
        <v>25</v>
      </c>
      <c r="E717" s="574">
        <v>21.62</v>
      </c>
      <c r="F717" s="603">
        <f t="shared" si="120"/>
        <v>21.62</v>
      </c>
      <c r="G717" s="862">
        <f>'Заказ, cкидки и курсы валют'!$J$23*F717</f>
        <v>259.44</v>
      </c>
      <c r="H717" s="128">
        <f t="shared" si="121"/>
        <v>6486</v>
      </c>
      <c r="I717" s="15"/>
      <c r="J717" s="574"/>
      <c r="L717" s="575"/>
    </row>
    <row r="718" spans="1:12" ht="12" customHeight="1">
      <c r="A718" s="15" t="s">
        <v>12042</v>
      </c>
      <c r="B718" s="44" t="s">
        <v>10681</v>
      </c>
      <c r="C718" s="46"/>
      <c r="D718" s="46">
        <v>25</v>
      </c>
      <c r="E718" s="574">
        <v>22.64</v>
      </c>
      <c r="F718" s="603">
        <f t="shared" si="120"/>
        <v>22.64</v>
      </c>
      <c r="G718" s="862">
        <f>'Заказ, cкидки и курсы валют'!$J$23*F718</f>
        <v>271.68</v>
      </c>
      <c r="H718" s="128">
        <f t="shared" si="121"/>
        <v>6792</v>
      </c>
      <c r="I718" s="15"/>
      <c r="J718" s="574"/>
      <c r="L718" s="575"/>
    </row>
    <row r="719" spans="1:12" ht="12" customHeight="1">
      <c r="A719" s="15" t="s">
        <v>12043</v>
      </c>
      <c r="B719" s="44" t="s">
        <v>12044</v>
      </c>
      <c r="C719" s="46"/>
      <c r="D719" s="46">
        <v>25</v>
      </c>
      <c r="E719" s="574">
        <v>22.64</v>
      </c>
      <c r="F719" s="603">
        <f t="shared" si="120"/>
        <v>22.64</v>
      </c>
      <c r="G719" s="862">
        <f>'Заказ, cкидки и курсы валют'!$J$23*F719</f>
        <v>271.68</v>
      </c>
      <c r="H719" s="128">
        <f t="shared" si="121"/>
        <v>6792</v>
      </c>
      <c r="I719" s="15"/>
      <c r="J719" s="574"/>
      <c r="L719" s="575"/>
    </row>
    <row r="720" spans="1:12" ht="14.1" customHeight="1" thickBot="1">
      <c r="J720" s="574"/>
      <c r="L720" s="575"/>
    </row>
    <row r="721" spans="1:12" ht="14.1" customHeight="1">
      <c r="A721" s="247"/>
      <c r="B721" s="163"/>
      <c r="C721" s="91"/>
      <c r="D721" s="91" t="s">
        <v>2472</v>
      </c>
      <c r="E721" s="555"/>
      <c r="F721" s="555"/>
      <c r="G721" s="652"/>
      <c r="H721" s="94"/>
      <c r="I721" s="95"/>
      <c r="J721" s="574"/>
      <c r="L721" s="575"/>
    </row>
    <row r="722" spans="1:12" ht="14.1" customHeight="1">
      <c r="A722" s="248"/>
      <c r="B722" s="17"/>
      <c r="C722" s="97"/>
      <c r="D722" s="97"/>
      <c r="E722" s="896"/>
      <c r="F722" s="596"/>
      <c r="G722" s="874"/>
      <c r="H722" s="17"/>
      <c r="I722" s="167"/>
      <c r="J722" s="574"/>
      <c r="L722" s="575"/>
    </row>
    <row r="723" spans="1:12" ht="14.1" customHeight="1">
      <c r="A723" s="248"/>
      <c r="B723" s="17"/>
      <c r="C723" s="97"/>
      <c r="D723" s="97"/>
      <c r="E723" s="896"/>
      <c r="F723" s="596"/>
      <c r="G723" s="874"/>
      <c r="H723" s="17"/>
      <c r="I723" s="167"/>
      <c r="J723" s="574"/>
      <c r="L723" s="575"/>
    </row>
    <row r="724" spans="1:12" ht="14.1" customHeight="1">
      <c r="A724" s="248"/>
      <c r="B724" s="17"/>
      <c r="C724" s="97"/>
      <c r="D724" s="97"/>
      <c r="E724" s="896"/>
      <c r="F724" s="596"/>
      <c r="G724" s="874"/>
      <c r="H724" s="17"/>
      <c r="I724" s="167"/>
      <c r="J724" s="574"/>
      <c r="L724" s="575"/>
    </row>
    <row r="725" spans="1:12" ht="14.1" customHeight="1" thickBot="1">
      <c r="A725" s="2549" t="s">
        <v>7680</v>
      </c>
      <c r="B725" s="118"/>
      <c r="C725" s="100"/>
      <c r="D725" s="171"/>
      <c r="E725" s="900"/>
      <c r="F725" s="598"/>
      <c r="G725" s="875"/>
      <c r="H725" s="171"/>
      <c r="I725" s="172"/>
      <c r="J725" s="574"/>
      <c r="L725" s="575"/>
    </row>
    <row r="726" spans="1:12" ht="45.2" customHeight="1">
      <c r="A726" s="195" t="s">
        <v>1028</v>
      </c>
      <c r="B726" s="196" t="s">
        <v>1029</v>
      </c>
      <c r="C726" s="197" t="s">
        <v>678</v>
      </c>
      <c r="D726" s="197" t="s">
        <v>3130</v>
      </c>
      <c r="E726" s="559" t="s">
        <v>11192</v>
      </c>
      <c r="F726" s="600" t="s">
        <v>2779</v>
      </c>
      <c r="G726" s="864" t="s">
        <v>3947</v>
      </c>
      <c r="H726" s="338" t="s">
        <v>497</v>
      </c>
      <c r="I726" s="199" t="s">
        <v>4239</v>
      </c>
      <c r="J726" s="2668" t="s">
        <v>12335</v>
      </c>
      <c r="L726" s="575"/>
    </row>
    <row r="727" spans="1:12" ht="14.1" customHeight="1">
      <c r="A727" s="195"/>
      <c r="B727" s="389"/>
      <c r="C727" s="197" t="s">
        <v>3629</v>
      </c>
      <c r="D727" s="390" t="s">
        <v>3948</v>
      </c>
      <c r="E727" s="898" t="s">
        <v>265</v>
      </c>
      <c r="F727" s="607">
        <f>'Заказ, cкидки и курсы валют'!$I$12</f>
        <v>0</v>
      </c>
      <c r="G727" s="948"/>
      <c r="H727" s="455"/>
      <c r="I727" s="325"/>
      <c r="J727" s="2669"/>
      <c r="L727" s="575"/>
    </row>
    <row r="728" spans="1:12" ht="12" customHeight="1">
      <c r="A728" s="15" t="s">
        <v>2237</v>
      </c>
      <c r="B728" s="46" t="s">
        <v>1348</v>
      </c>
      <c r="C728" s="46">
        <v>0.31</v>
      </c>
      <c r="D728" s="48">
        <v>3</v>
      </c>
      <c r="E728" s="2110">
        <f t="shared" ref="E728:E739" si="122">E703*1.2</f>
        <v>28.943999999999999</v>
      </c>
      <c r="F728" s="603">
        <f t="shared" ref="F728:F738" si="123">ROUND(E728*(1-$F$11),2)</f>
        <v>28.94</v>
      </c>
      <c r="G728" s="862">
        <f>'Заказ, cкидки и курсы валют'!$J$23*F728</f>
        <v>347.28000000000003</v>
      </c>
      <c r="H728" s="128">
        <f t="shared" ref="H728:H738" si="124">ROUND((D728)*G728,2)</f>
        <v>1041.8399999999999</v>
      </c>
      <c r="I728" s="15"/>
      <c r="J728" s="128">
        <f>ROUND(IF(H728&lt;'Заказ, cкидки и курсы валют'!$B$39,H728*0.54*100/(100-'Заказ, cкидки и курсы валют'!$C$39),IF(H728&lt;'Заказ, cкидки и курсы валют'!$B$40,H728*0.54*100/(100-'Заказ, cкидки и курсы валют'!$C$40),IF(H728&lt;'Заказ, cкидки и курсы валют'!$B$41,H728*0.54*100/(100-'Заказ, cкидки и курсы валют'!$C$41),IF(H728&lt;'Заказ, cкидки и курсы валют'!$B$42,H728*0.54*100/(100-'Заказ, cкидки и курсы валют'!$C$42),IF(H728&lt;'Заказ, cкидки и курсы валют'!$B$43,H728*0.54*100/(100-'Заказ, cкидки и курсы валют'!$C$43),H728))))),2)</f>
        <v>1041.8399999999999</v>
      </c>
      <c r="L728" s="575"/>
    </row>
    <row r="729" spans="1:12" ht="12" customHeight="1">
      <c r="A729" s="15" t="s">
        <v>2238</v>
      </c>
      <c r="B729" s="46" t="s">
        <v>1349</v>
      </c>
      <c r="C729" s="46">
        <v>0.44</v>
      </c>
      <c r="D729" s="48">
        <v>3</v>
      </c>
      <c r="E729" s="2110">
        <f t="shared" si="122"/>
        <v>28.943999999999999</v>
      </c>
      <c r="F729" s="603">
        <f t="shared" si="123"/>
        <v>28.94</v>
      </c>
      <c r="G729" s="862">
        <f>'Заказ, cкидки и курсы валют'!$J$23*F729</f>
        <v>347.28000000000003</v>
      </c>
      <c r="H729" s="128">
        <f t="shared" si="124"/>
        <v>1041.8399999999999</v>
      </c>
      <c r="I729" s="15"/>
      <c r="J729" s="128">
        <f>ROUND(IF(H729&lt;'Заказ, cкидки и курсы валют'!$B$39,H729*0.54*100/(100-'Заказ, cкидки и курсы валют'!$C$39),IF(H729&lt;'Заказ, cкидки и курсы валют'!$B$40,H729*0.54*100/(100-'Заказ, cкидки и курсы валют'!$C$40),IF(H729&lt;'Заказ, cкидки и курсы валют'!$B$41,H729*0.54*100/(100-'Заказ, cкидки и курсы валют'!$C$41),IF(H729&lt;'Заказ, cкидки и курсы валют'!$B$42,H729*0.54*100/(100-'Заказ, cкидки и курсы валют'!$C$42),IF(H729&lt;'Заказ, cкидки и курсы валют'!$B$43,H729*0.54*100/(100-'Заказ, cкидки и курсы валют'!$C$43),H729))))),2)</f>
        <v>1041.8399999999999</v>
      </c>
      <c r="L729" s="575"/>
    </row>
    <row r="730" spans="1:12" ht="12" customHeight="1">
      <c r="A730" s="15" t="s">
        <v>2239</v>
      </c>
      <c r="B730" s="46" t="s">
        <v>1336</v>
      </c>
      <c r="C730" s="46">
        <v>1.02</v>
      </c>
      <c r="D730" s="48">
        <v>3</v>
      </c>
      <c r="E730" s="2110">
        <f t="shared" si="122"/>
        <v>29.291999999999998</v>
      </c>
      <c r="F730" s="603">
        <f t="shared" si="123"/>
        <v>29.29</v>
      </c>
      <c r="G730" s="862">
        <f>'Заказ, cкидки и курсы валют'!$J$23*F730</f>
        <v>351.48</v>
      </c>
      <c r="H730" s="128">
        <f t="shared" si="124"/>
        <v>1054.44</v>
      </c>
      <c r="I730" s="15"/>
      <c r="J730" s="128">
        <f>ROUND(IF(H730&lt;'Заказ, cкидки и курсы валют'!$B$39,H730*0.54*100/(100-'Заказ, cкидки и курсы валют'!$C$39),IF(H730&lt;'Заказ, cкидки и курсы валют'!$B$40,H730*0.54*100/(100-'Заказ, cкидки и курсы валют'!$C$40),IF(H730&lt;'Заказ, cкидки и курсы валют'!$B$41,H730*0.54*100/(100-'Заказ, cкидки и курсы валют'!$C$41),IF(H730&lt;'Заказ, cкидки и курсы валют'!$B$42,H730*0.54*100/(100-'Заказ, cкидки и курсы валют'!$C$42),IF(H730&lt;'Заказ, cкидки и курсы валют'!$B$43,H730*0.54*100/(100-'Заказ, cкидки и курсы валют'!$C$43),H730))))),2)</f>
        <v>1054.44</v>
      </c>
      <c r="L730" s="575"/>
    </row>
    <row r="731" spans="1:12" ht="12" customHeight="1">
      <c r="A731" s="15" t="s">
        <v>2240</v>
      </c>
      <c r="B731" s="46" t="s">
        <v>1337</v>
      </c>
      <c r="C731" s="46">
        <v>1.83</v>
      </c>
      <c r="D731" s="48">
        <v>3</v>
      </c>
      <c r="E731" s="2110">
        <f t="shared" si="122"/>
        <v>28.776</v>
      </c>
      <c r="F731" s="603">
        <f t="shared" si="123"/>
        <v>28.78</v>
      </c>
      <c r="G731" s="862">
        <f>'Заказ, cкидки и курсы валют'!$J$23*F731</f>
        <v>345.36</v>
      </c>
      <c r="H731" s="128">
        <f t="shared" si="124"/>
        <v>1036.08</v>
      </c>
      <c r="I731" s="15"/>
      <c r="J731" s="128">
        <f>ROUND(IF(H731&lt;'Заказ, cкидки и курсы валют'!$B$39,H731*0.54*100/(100-'Заказ, cкидки и курсы валют'!$C$39),IF(H731&lt;'Заказ, cкидки и курсы валют'!$B$40,H731*0.54*100/(100-'Заказ, cкидки и курсы валют'!$C$40),IF(H731&lt;'Заказ, cкидки и курсы валют'!$B$41,H731*0.54*100/(100-'Заказ, cкидки и курсы валют'!$C$41),IF(H731&lt;'Заказ, cкидки и курсы валют'!$B$42,H731*0.54*100/(100-'Заказ, cкидки и курсы валют'!$C$42),IF(H731&lt;'Заказ, cкидки и курсы валют'!$B$43,H731*0.54*100/(100-'Заказ, cкидки и курсы валют'!$C$43),H731))))),2)</f>
        <v>1036.08</v>
      </c>
      <c r="L731" s="575"/>
    </row>
    <row r="732" spans="1:12" ht="12" customHeight="1">
      <c r="A732" s="15" t="s">
        <v>2241</v>
      </c>
      <c r="B732" s="46" t="s">
        <v>1338</v>
      </c>
      <c r="C732" s="46">
        <v>3.57</v>
      </c>
      <c r="D732" s="48">
        <v>3</v>
      </c>
      <c r="E732" s="2110">
        <f t="shared" si="122"/>
        <v>27.528000000000002</v>
      </c>
      <c r="F732" s="603">
        <f t="shared" si="123"/>
        <v>27.53</v>
      </c>
      <c r="G732" s="862">
        <f>'Заказ, cкидки и курсы валют'!$J$23*F732</f>
        <v>330.36</v>
      </c>
      <c r="H732" s="128">
        <f t="shared" si="124"/>
        <v>991.08</v>
      </c>
      <c r="I732" s="15"/>
      <c r="J732" s="128">
        <f>ROUND(IF(H732&lt;'Заказ, cкидки и курсы валют'!$B$39,H732*0.54*100/(100-'Заказ, cкидки и курсы валют'!$C$39),IF(H732&lt;'Заказ, cкидки и курсы валют'!$B$40,H732*0.54*100/(100-'Заказ, cкидки и курсы валют'!$C$40),IF(H732&lt;'Заказ, cкидки и курсы валют'!$B$41,H732*0.54*100/(100-'Заказ, cкидки и курсы валют'!$C$41),IF(H732&lt;'Заказ, cкидки и курсы валют'!$B$42,H732*0.54*100/(100-'Заказ, cкидки и курсы валют'!$C$42),IF(H732&lt;'Заказ, cкидки и курсы валют'!$B$43,H732*0.54*100/(100-'Заказ, cкидки и курсы валют'!$C$43),H732))))),2)</f>
        <v>991.08</v>
      </c>
      <c r="L732" s="575"/>
    </row>
    <row r="733" spans="1:12" ht="12" customHeight="1">
      <c r="A733" s="15" t="s">
        <v>2242</v>
      </c>
      <c r="B733" s="46" t="s">
        <v>1339</v>
      </c>
      <c r="C733" s="46">
        <v>6.27</v>
      </c>
      <c r="D733" s="48">
        <v>3</v>
      </c>
      <c r="E733" s="2110">
        <f t="shared" si="122"/>
        <v>27.167999999999999</v>
      </c>
      <c r="F733" s="603">
        <f t="shared" si="123"/>
        <v>27.17</v>
      </c>
      <c r="G733" s="862">
        <f>'Заказ, cкидки и курсы валют'!$J$23*F733</f>
        <v>326.04000000000002</v>
      </c>
      <c r="H733" s="128">
        <f t="shared" si="124"/>
        <v>978.12</v>
      </c>
      <c r="I733" s="15"/>
      <c r="J733" s="128">
        <f>ROUND(IF(H733&lt;'Заказ, cкидки и курсы валют'!$B$39,H733*0.54*100/(100-'Заказ, cкидки и курсы валют'!$C$39),IF(H733&lt;'Заказ, cкидки и курсы валют'!$B$40,H733*0.54*100/(100-'Заказ, cкидки и курсы валют'!$C$40),IF(H733&lt;'Заказ, cкидки и курсы валют'!$B$41,H733*0.54*100/(100-'Заказ, cкидки и курсы валют'!$C$41),IF(H733&lt;'Заказ, cкидки и курсы валют'!$B$42,H733*0.54*100/(100-'Заказ, cкидки и курсы валют'!$C$42),IF(H733&lt;'Заказ, cкидки и курсы валют'!$B$43,H733*0.54*100/(100-'Заказ, cкидки и курсы валют'!$C$43),H733))))),2)</f>
        <v>978.12</v>
      </c>
      <c r="L733" s="575"/>
    </row>
    <row r="734" spans="1:12" ht="12" customHeight="1">
      <c r="A734" s="15" t="s">
        <v>2243</v>
      </c>
      <c r="B734" s="46" t="s">
        <v>3236</v>
      </c>
      <c r="C734" s="46">
        <v>8.61</v>
      </c>
      <c r="D734" s="48">
        <v>2.5</v>
      </c>
      <c r="E734" s="2110">
        <f t="shared" si="122"/>
        <v>27.167999999999999</v>
      </c>
      <c r="F734" s="603">
        <f t="shared" si="123"/>
        <v>27.17</v>
      </c>
      <c r="G734" s="862">
        <f>'Заказ, cкидки и курсы валют'!$J$23*F734</f>
        <v>326.04000000000002</v>
      </c>
      <c r="H734" s="128">
        <f t="shared" si="124"/>
        <v>815.1</v>
      </c>
      <c r="I734" s="15"/>
      <c r="J734" s="128">
        <f>ROUND(IF(H734&lt;'Заказ, cкидки и курсы валют'!$B$39,H734*0.54*100/(100-'Заказ, cкидки и курсы валют'!$C$39),IF(H734&lt;'Заказ, cкидки и курсы валют'!$B$40,H734*0.54*100/(100-'Заказ, cкидки и курсы валют'!$C$40),IF(H734&lt;'Заказ, cкидки и курсы валют'!$B$41,H734*0.54*100/(100-'Заказ, cкидки и курсы валют'!$C$41),IF(H734&lt;'Заказ, cкидки и курсы валют'!$B$42,H734*0.54*100/(100-'Заказ, cкидки и курсы валют'!$C$42),IF(H734&lt;'Заказ, cкидки и курсы валют'!$B$43,H734*0.54*100/(100-'Заказ, cкидки и курсы валют'!$C$43),H734))))),2)</f>
        <v>880.31</v>
      </c>
      <c r="L734" s="575"/>
    </row>
    <row r="735" spans="1:12" ht="12" customHeight="1">
      <c r="A735" s="15" t="s">
        <v>2244</v>
      </c>
      <c r="B735" s="46" t="s">
        <v>1340</v>
      </c>
      <c r="C735" s="46">
        <v>11.3</v>
      </c>
      <c r="D735" s="48">
        <v>2.5</v>
      </c>
      <c r="E735" s="2110">
        <f t="shared" si="122"/>
        <v>24.815999999999999</v>
      </c>
      <c r="F735" s="603">
        <f t="shared" si="123"/>
        <v>24.82</v>
      </c>
      <c r="G735" s="862">
        <f>'Заказ, cкидки и курсы валют'!$J$23*F735</f>
        <v>297.84000000000003</v>
      </c>
      <c r="H735" s="128">
        <f t="shared" si="124"/>
        <v>744.6</v>
      </c>
      <c r="I735" s="15"/>
      <c r="J735" s="128">
        <f>ROUND(IF(H735&lt;'Заказ, cкидки и курсы валют'!$B$39,H735*0.54*100/(100-'Заказ, cкидки и курсы валют'!$C$39),IF(H735&lt;'Заказ, cкидки и курсы валют'!$B$40,H735*0.54*100/(100-'Заказ, cкидки и курсы валют'!$C$40),IF(H735&lt;'Заказ, cкидки и курсы валют'!$B$41,H735*0.54*100/(100-'Заказ, cкидки и курсы валют'!$C$41),IF(H735&lt;'Заказ, cкидки и курсы валют'!$B$42,H735*0.54*100/(100-'Заказ, cкидки и курсы валют'!$C$42),IF(H735&lt;'Заказ, cкидки и курсы валют'!$B$43,H735*0.54*100/(100-'Заказ, cкидки и курсы валют'!$C$43),H735))))),2)</f>
        <v>804.17</v>
      </c>
      <c r="L735" s="575"/>
    </row>
    <row r="736" spans="1:12" ht="12" customHeight="1">
      <c r="A736" s="15" t="s">
        <v>2245</v>
      </c>
      <c r="B736" s="46" t="s">
        <v>3237</v>
      </c>
      <c r="C736" s="46">
        <v>14.7</v>
      </c>
      <c r="D736" s="48">
        <v>2.5</v>
      </c>
      <c r="E736" s="2110">
        <f t="shared" si="122"/>
        <v>24.528000000000002</v>
      </c>
      <c r="F736" s="603">
        <f t="shared" si="123"/>
        <v>24.53</v>
      </c>
      <c r="G736" s="862">
        <f>'Заказ, cкидки и курсы валют'!$J$23*F736</f>
        <v>294.36</v>
      </c>
      <c r="H736" s="128">
        <f t="shared" si="124"/>
        <v>735.9</v>
      </c>
      <c r="I736" s="15"/>
      <c r="J736" s="128">
        <f>ROUND(IF(H736&lt;'Заказ, cкидки и курсы валют'!$B$39,H736*0.54*100/(100-'Заказ, cкидки и курсы валют'!$C$39),IF(H736&lt;'Заказ, cкидки и курсы валют'!$B$40,H736*0.54*100/(100-'Заказ, cкидки и курсы валют'!$C$40),IF(H736&lt;'Заказ, cкидки и курсы валют'!$B$41,H736*0.54*100/(100-'Заказ, cкидки и курсы валют'!$C$41),IF(H736&lt;'Заказ, cкидки и курсы валют'!$B$42,H736*0.54*100/(100-'Заказ, cкидки и курсы валют'!$C$42),IF(H736&lt;'Заказ, cкидки и курсы валют'!$B$43,H736*0.54*100/(100-'Заказ, cкидки и курсы валют'!$C$43),H736))))),2)</f>
        <v>794.77</v>
      </c>
      <c r="L736" s="575"/>
    </row>
    <row r="737" spans="1:12" ht="12" customHeight="1">
      <c r="A737" s="15" t="s">
        <v>2246</v>
      </c>
      <c r="B737" s="46" t="s">
        <v>1341</v>
      </c>
      <c r="C737" s="46">
        <v>17.16</v>
      </c>
      <c r="D737" s="48">
        <v>2.5</v>
      </c>
      <c r="E737" s="2110">
        <f t="shared" si="122"/>
        <v>25.584</v>
      </c>
      <c r="F737" s="603">
        <f t="shared" si="123"/>
        <v>25.58</v>
      </c>
      <c r="G737" s="862">
        <f>'Заказ, cкидки и курсы валют'!$J$23*F737</f>
        <v>306.95999999999998</v>
      </c>
      <c r="H737" s="128">
        <f t="shared" si="124"/>
        <v>767.4</v>
      </c>
      <c r="I737" s="15"/>
      <c r="J737" s="128">
        <f>ROUND(IF(H737&lt;'Заказ, cкидки и курсы валют'!$B$39,H737*0.54*100/(100-'Заказ, cкидки и курсы валют'!$C$39),IF(H737&lt;'Заказ, cкидки и курсы валют'!$B$40,H737*0.54*100/(100-'Заказ, cкидки и курсы валют'!$C$40),IF(H737&lt;'Заказ, cкидки и курсы валют'!$B$41,H737*0.54*100/(100-'Заказ, cкидки и курсы валют'!$C$41),IF(H737&lt;'Заказ, cкидки и курсы валют'!$B$42,H737*0.54*100/(100-'Заказ, cкидки и курсы валют'!$C$42),IF(H737&lt;'Заказ, cкидки и курсы валют'!$B$43,H737*0.54*100/(100-'Заказ, cкидки и курсы валют'!$C$43),H737))))),2)</f>
        <v>828.79</v>
      </c>
      <c r="L737" s="575"/>
    </row>
    <row r="738" spans="1:12" ht="12" customHeight="1">
      <c r="A738" s="15" t="s">
        <v>10878</v>
      </c>
      <c r="B738" s="44" t="s">
        <v>10682</v>
      </c>
      <c r="C738" s="46">
        <v>24</v>
      </c>
      <c r="D738" s="48">
        <v>2</v>
      </c>
      <c r="E738" s="2110">
        <f t="shared" si="122"/>
        <v>25.584</v>
      </c>
      <c r="F738" s="603">
        <f t="shared" si="123"/>
        <v>25.58</v>
      </c>
      <c r="G738" s="862">
        <f>'Заказ, cкидки и курсы валют'!$J$23*F738</f>
        <v>306.95999999999998</v>
      </c>
      <c r="H738" s="128">
        <f t="shared" si="124"/>
        <v>613.91999999999996</v>
      </c>
      <c r="I738" s="15"/>
      <c r="J738" s="128">
        <f>ROUND(IF(H738&lt;'Заказ, cкидки и курсы валют'!$B$39,H738*0.54*100/(100-'Заказ, cкидки и курсы валют'!$C$39),IF(H738&lt;'Заказ, cкидки и курсы валют'!$B$40,H738*0.54*100/(100-'Заказ, cкидки и курсы валют'!$C$40),IF(H738&lt;'Заказ, cкидки и курсы валют'!$B$41,H738*0.54*100/(100-'Заказ, cкидки и курсы валют'!$C$41),IF(H738&lt;'Заказ, cкидки и курсы валют'!$B$42,H738*0.54*100/(100-'Заказ, cкидки и курсы валют'!$C$42),IF(H738&lt;'Заказ, cкидки и курсы валют'!$B$43,H738*0.54*100/(100-'Заказ, cкидки и курсы валют'!$C$43),H738))))),2)</f>
        <v>663.03</v>
      </c>
      <c r="L738" s="575"/>
    </row>
    <row r="739" spans="1:12" ht="12" customHeight="1">
      <c r="A739" s="15" t="s">
        <v>2247</v>
      </c>
      <c r="B739" s="46" t="s">
        <v>3238</v>
      </c>
      <c r="C739" s="46">
        <v>32.32</v>
      </c>
      <c r="D739" s="48">
        <v>2.5</v>
      </c>
      <c r="E739" s="2110">
        <f t="shared" si="122"/>
        <v>25.584</v>
      </c>
      <c r="F739" s="603">
        <f t="shared" ref="F739:F741" si="125">ROUND(E739*(1-$F$11),2)</f>
        <v>25.58</v>
      </c>
      <c r="G739" s="862">
        <f>'Заказ, cкидки и курсы валют'!$J$23*F739</f>
        <v>306.95999999999998</v>
      </c>
      <c r="H739" s="128">
        <f t="shared" ref="H739:H741" si="126">ROUND((D739)*G739,2)</f>
        <v>767.4</v>
      </c>
      <c r="I739" s="15"/>
      <c r="J739" s="128">
        <f>ROUND(IF(H739&lt;'Заказ, cкидки и курсы валют'!$B$39,H739*0.54*100/(100-'Заказ, cкидки и курсы валют'!$C$39),IF(H739&lt;'Заказ, cкидки и курсы валют'!$B$40,H739*0.54*100/(100-'Заказ, cкидки и курсы валют'!$C$40),IF(H739&lt;'Заказ, cкидки и курсы валют'!$B$41,H739*0.54*100/(100-'Заказ, cкидки и курсы валют'!$C$41),IF(H739&lt;'Заказ, cкидки и курсы валют'!$B$42,H739*0.54*100/(100-'Заказ, cкидки и курсы валют'!$C$42),IF(H739&lt;'Заказ, cкидки и курсы валют'!$B$43,H739*0.54*100/(100-'Заказ, cкидки и курсы валют'!$C$43),H739))))),2)</f>
        <v>828.79</v>
      </c>
      <c r="L739" s="575"/>
    </row>
    <row r="740" spans="1:12" ht="12" customHeight="1">
      <c r="A740" s="15" t="s">
        <v>2248</v>
      </c>
      <c r="B740" s="46" t="s">
        <v>960</v>
      </c>
      <c r="C740" s="46">
        <v>53.61</v>
      </c>
      <c r="D740" s="48">
        <v>2</v>
      </c>
      <c r="E740" s="2110">
        <f>E716*1.2</f>
        <v>25.943999999999999</v>
      </c>
      <c r="F740" s="603">
        <f t="shared" si="125"/>
        <v>25.94</v>
      </c>
      <c r="G740" s="862">
        <f>'Заказ, cкидки и курсы валют'!$J$23*F740</f>
        <v>311.28000000000003</v>
      </c>
      <c r="H740" s="128">
        <f t="shared" si="126"/>
        <v>622.55999999999995</v>
      </c>
      <c r="I740" s="15"/>
      <c r="J740" s="128">
        <f>ROUND(IF(H740&lt;'Заказ, cкидки и курсы валют'!$B$39,H740*0.54*100/(100-'Заказ, cкидки и курсы валют'!$C$39),IF(H740&lt;'Заказ, cкидки и курсы валют'!$B$40,H740*0.54*100/(100-'Заказ, cкидки и курсы валют'!$C$40),IF(H740&lt;'Заказ, cкидки и курсы валют'!$B$41,H740*0.54*100/(100-'Заказ, cкидки и курсы валют'!$C$41),IF(H740&lt;'Заказ, cкидки и курсы валют'!$B$42,H740*0.54*100/(100-'Заказ, cкидки и курсы валют'!$C$42),IF(H740&lt;'Заказ, cкидки и курсы валют'!$B$43,H740*0.54*100/(100-'Заказ, cкидки и курсы валют'!$C$43),H740))))),2)</f>
        <v>672.36</v>
      </c>
      <c r="L740" s="575"/>
    </row>
    <row r="741" spans="1:12" ht="12" customHeight="1">
      <c r="A741" s="15" t="s">
        <v>2249</v>
      </c>
      <c r="B741" s="46" t="s">
        <v>2623</v>
      </c>
      <c r="C741" s="46"/>
      <c r="D741" s="48">
        <v>2.5</v>
      </c>
      <c r="E741" s="2110">
        <f>E717*1.2</f>
        <v>25.943999999999999</v>
      </c>
      <c r="F741" s="603">
        <f t="shared" si="125"/>
        <v>25.94</v>
      </c>
      <c r="G741" s="862">
        <f>'Заказ, cкидки и курсы валют'!$J$23*F741</f>
        <v>311.28000000000003</v>
      </c>
      <c r="H741" s="128">
        <f t="shared" si="126"/>
        <v>778.2</v>
      </c>
      <c r="I741" s="15"/>
      <c r="J741" s="128">
        <f>ROUND(IF(H741&lt;'Заказ, cкидки и курсы валют'!$B$39,H741*0.54*100/(100-'Заказ, cкидки и курсы валют'!$C$39),IF(H741&lt;'Заказ, cкидки и курсы валют'!$B$40,H741*0.54*100/(100-'Заказ, cкидки и курсы валют'!$C$40),IF(H741&lt;'Заказ, cкидки и курсы валют'!$B$41,H741*0.54*100/(100-'Заказ, cкидки и курсы валют'!$C$41),IF(H741&lt;'Заказ, cкидки и курсы валют'!$B$42,H741*0.54*100/(100-'Заказ, cкидки и курсы валют'!$C$42),IF(H741&lt;'Заказ, cкидки и курсы валют'!$B$43,H741*0.54*100/(100-'Заказ, cкидки и курсы валют'!$C$43),H741))))),2)</f>
        <v>840.46</v>
      </c>
      <c r="L741" s="575"/>
    </row>
    <row r="742" spans="1:12" ht="14.1" customHeight="1" thickBot="1">
      <c r="A742" s="14"/>
      <c r="B742" s="50"/>
      <c r="C742" s="50"/>
      <c r="D742" s="267"/>
      <c r="E742" s="579"/>
      <c r="F742" s="1096"/>
      <c r="G742" s="865"/>
      <c r="H742" s="23"/>
      <c r="I742" s="14"/>
      <c r="L742" s="575"/>
    </row>
    <row r="743" spans="1:12" ht="14.1" customHeight="1">
      <c r="A743" s="247"/>
      <c r="B743" s="163"/>
      <c r="C743" s="91"/>
      <c r="D743" s="91" t="s">
        <v>6668</v>
      </c>
      <c r="E743" s="555"/>
      <c r="F743" s="555"/>
      <c r="G743" s="652"/>
      <c r="H743" s="923"/>
      <c r="I743" s="924"/>
    </row>
    <row r="744" spans="1:12" ht="14.1" customHeight="1">
      <c r="A744" s="248"/>
      <c r="B744" s="17"/>
      <c r="C744" s="97"/>
      <c r="D744" s="97"/>
      <c r="E744" s="896"/>
      <c r="F744" s="596"/>
      <c r="G744" s="874"/>
      <c r="H744" s="17"/>
      <c r="I744" s="167"/>
    </row>
    <row r="745" spans="1:12" ht="14.1" customHeight="1">
      <c r="A745" s="248"/>
      <c r="B745" s="17"/>
      <c r="C745" s="97"/>
      <c r="D745" s="97"/>
      <c r="E745" s="896"/>
      <c r="F745" s="596"/>
      <c r="G745" s="874"/>
      <c r="H745" s="17"/>
      <c r="I745" s="167"/>
    </row>
    <row r="746" spans="1:12" ht="14.1" customHeight="1">
      <c r="A746" s="248"/>
      <c r="B746" s="17"/>
      <c r="C746" s="97"/>
      <c r="D746" s="97"/>
      <c r="E746" s="896"/>
      <c r="F746" s="596"/>
      <c r="G746" s="874"/>
      <c r="H746" s="17"/>
      <c r="I746" s="167"/>
    </row>
    <row r="747" spans="1:12" ht="14.1" customHeight="1" thickBot="1">
      <c r="A747" s="117" t="s">
        <v>7679</v>
      </c>
      <c r="B747" s="171"/>
      <c r="C747" s="99"/>
      <c r="D747" s="99"/>
      <c r="E747" s="897"/>
      <c r="F747" s="598"/>
      <c r="G747" s="875"/>
      <c r="H747" s="171"/>
      <c r="I747" s="172"/>
    </row>
    <row r="748" spans="1:12" ht="43.5" customHeight="1">
      <c r="A748" s="195" t="s">
        <v>1028</v>
      </c>
      <c r="B748" s="196" t="s">
        <v>1029</v>
      </c>
      <c r="C748" s="197" t="s">
        <v>678</v>
      </c>
      <c r="D748" s="197" t="s">
        <v>3130</v>
      </c>
      <c r="E748" s="559" t="s">
        <v>11194</v>
      </c>
      <c r="F748" s="600" t="s">
        <v>2779</v>
      </c>
      <c r="G748" s="864" t="s">
        <v>6670</v>
      </c>
      <c r="H748" s="338" t="s">
        <v>497</v>
      </c>
      <c r="I748" s="199" t="s">
        <v>4239</v>
      </c>
    </row>
    <row r="749" spans="1:12" ht="14.1" customHeight="1">
      <c r="A749" s="195"/>
      <c r="B749" s="389"/>
      <c r="C749" s="197" t="s">
        <v>3629</v>
      </c>
      <c r="D749" s="476" t="s">
        <v>6669</v>
      </c>
      <c r="E749" s="898" t="s">
        <v>265</v>
      </c>
      <c r="F749" s="607">
        <f>'Заказ, cкидки и курсы валют'!$I$12</f>
        <v>0</v>
      </c>
      <c r="G749" s="948"/>
      <c r="H749" s="455"/>
      <c r="I749" s="325"/>
    </row>
    <row r="750" spans="1:12" ht="12" customHeight="1">
      <c r="A750" s="15" t="s">
        <v>6688</v>
      </c>
      <c r="B750" s="46" t="s">
        <v>1348</v>
      </c>
      <c r="C750" s="46">
        <v>0.31</v>
      </c>
      <c r="D750" s="877">
        <v>87000</v>
      </c>
      <c r="E750" s="574">
        <v>7.5</v>
      </c>
      <c r="F750" s="603">
        <f>ROUND(E750*(1-$F$11),2)</f>
        <v>7.5</v>
      </c>
      <c r="G750" s="862">
        <f>'Заказ, cкидки и курсы валют'!$J$23*F750</f>
        <v>90</v>
      </c>
      <c r="H750" s="128">
        <f>ROUND((D750/1000)*G750,2)</f>
        <v>7830</v>
      </c>
      <c r="I750" s="15"/>
    </row>
    <row r="751" spans="1:12" ht="12" customHeight="1">
      <c r="A751" s="15" t="s">
        <v>6689</v>
      </c>
      <c r="B751" s="46" t="s">
        <v>1349</v>
      </c>
      <c r="C751" s="46">
        <v>0.44</v>
      </c>
      <c r="D751" s="877">
        <v>63400</v>
      </c>
      <c r="E751" s="574">
        <v>10.199999999999999</v>
      </c>
      <c r="F751" s="603">
        <f t="shared" ref="F751:F762" si="127">ROUND(E751*(1-$F$11),2)</f>
        <v>10.199999999999999</v>
      </c>
      <c r="G751" s="862">
        <f>'Заказ, cкидки и курсы валют'!$J$23*F751</f>
        <v>122.39999999999999</v>
      </c>
      <c r="H751" s="128">
        <f t="shared" ref="H751:H762" si="128">ROUND((D751/1000)*G751,2)</f>
        <v>7760.16</v>
      </c>
      <c r="I751" s="15"/>
    </row>
    <row r="752" spans="1:12" ht="12" customHeight="1">
      <c r="A752" s="15" t="s">
        <v>6690</v>
      </c>
      <c r="B752" s="46" t="s">
        <v>1336</v>
      </c>
      <c r="C752" s="46">
        <v>1.02</v>
      </c>
      <c r="D752" s="668">
        <v>25000</v>
      </c>
      <c r="E752" s="574">
        <v>25.57</v>
      </c>
      <c r="F752" s="603">
        <f t="shared" si="127"/>
        <v>25.57</v>
      </c>
      <c r="G752" s="862">
        <f>'Заказ, cкидки и курсы валют'!$J$23*F752</f>
        <v>306.84000000000003</v>
      </c>
      <c r="H752" s="128">
        <f t="shared" si="128"/>
        <v>7671</v>
      </c>
      <c r="I752" s="15"/>
    </row>
    <row r="753" spans="1:12" ht="12" customHeight="1">
      <c r="A753" s="15" t="s">
        <v>6691</v>
      </c>
      <c r="B753" s="46" t="s">
        <v>1337</v>
      </c>
      <c r="C753" s="46">
        <v>1.83</v>
      </c>
      <c r="D753" s="668">
        <v>15000</v>
      </c>
      <c r="E753" s="574">
        <v>41.4</v>
      </c>
      <c r="F753" s="603">
        <f t="shared" si="127"/>
        <v>41.4</v>
      </c>
      <c r="G753" s="862">
        <f>'Заказ, cкидки и курсы валют'!$J$23*F753</f>
        <v>496.79999999999995</v>
      </c>
      <c r="H753" s="128">
        <f t="shared" si="128"/>
        <v>7452</v>
      </c>
      <c r="I753" s="15"/>
    </row>
    <row r="754" spans="1:12" ht="12" customHeight="1">
      <c r="A754" s="15" t="s">
        <v>6692</v>
      </c>
      <c r="B754" s="46" t="s">
        <v>1338</v>
      </c>
      <c r="C754" s="46">
        <v>3.57</v>
      </c>
      <c r="D754" s="668">
        <v>8000</v>
      </c>
      <c r="E754" s="574">
        <v>76.28</v>
      </c>
      <c r="F754" s="603">
        <f t="shared" si="127"/>
        <v>76.28</v>
      </c>
      <c r="G754" s="862">
        <f>'Заказ, cкидки и курсы валют'!$J$23*F754</f>
        <v>915.36</v>
      </c>
      <c r="H754" s="128">
        <f t="shared" si="128"/>
        <v>7322.88</v>
      </c>
      <c r="I754" s="15"/>
    </row>
    <row r="755" spans="1:12" ht="12" customHeight="1">
      <c r="A755" s="15" t="s">
        <v>6693</v>
      </c>
      <c r="B755" s="46" t="s">
        <v>1339</v>
      </c>
      <c r="C755" s="46">
        <v>6.27</v>
      </c>
      <c r="D755" s="668">
        <v>4300</v>
      </c>
      <c r="E755" s="574">
        <v>142.91999999999999</v>
      </c>
      <c r="F755" s="603">
        <f t="shared" si="127"/>
        <v>142.91999999999999</v>
      </c>
      <c r="G755" s="862">
        <f>'Заказ, cкидки и курсы валют'!$J$23*F755</f>
        <v>1715.04</v>
      </c>
      <c r="H755" s="128">
        <f t="shared" si="128"/>
        <v>7374.67</v>
      </c>
      <c r="I755" s="15"/>
    </row>
    <row r="756" spans="1:12" ht="12" customHeight="1">
      <c r="A756" s="15" t="s">
        <v>6694</v>
      </c>
      <c r="B756" s="46" t="s">
        <v>3236</v>
      </c>
      <c r="C756" s="46">
        <v>8.61</v>
      </c>
      <c r="D756" s="668">
        <v>3000</v>
      </c>
      <c r="E756" s="574">
        <v>189.3</v>
      </c>
      <c r="F756" s="603">
        <f t="shared" si="127"/>
        <v>189.3</v>
      </c>
      <c r="G756" s="862">
        <f>'Заказ, cкидки и курсы валют'!$J$23*F756</f>
        <v>2271.6000000000004</v>
      </c>
      <c r="H756" s="128">
        <f t="shared" si="128"/>
        <v>6814.8</v>
      </c>
      <c r="I756" s="15"/>
    </row>
    <row r="757" spans="1:12" ht="12" customHeight="1">
      <c r="A757" s="15" t="s">
        <v>6695</v>
      </c>
      <c r="B757" s="46" t="s">
        <v>1340</v>
      </c>
      <c r="C757" s="46">
        <v>11.3</v>
      </c>
      <c r="D757" s="668">
        <v>2200</v>
      </c>
      <c r="E757" s="574">
        <v>235.7</v>
      </c>
      <c r="F757" s="603">
        <f t="shared" si="127"/>
        <v>235.7</v>
      </c>
      <c r="G757" s="862">
        <f>'Заказ, cкидки и курсы валют'!$J$23*F757</f>
        <v>2828.3999999999996</v>
      </c>
      <c r="H757" s="128">
        <f t="shared" si="128"/>
        <v>6222.48</v>
      </c>
      <c r="I757" s="15"/>
    </row>
    <row r="758" spans="1:12" ht="12" customHeight="1">
      <c r="A758" s="15" t="s">
        <v>6696</v>
      </c>
      <c r="B758" s="46" t="s">
        <v>3237</v>
      </c>
      <c r="C758" s="46">
        <v>14.7</v>
      </c>
      <c r="D758" s="668">
        <v>1800</v>
      </c>
      <c r="E758" s="574">
        <v>404.97</v>
      </c>
      <c r="F758" s="603">
        <f t="shared" si="127"/>
        <v>404.97</v>
      </c>
      <c r="G758" s="862">
        <f>'Заказ, cкидки и курсы валют'!$J$23*F758</f>
        <v>4859.6400000000003</v>
      </c>
      <c r="H758" s="128">
        <f t="shared" si="128"/>
        <v>8747.35</v>
      </c>
      <c r="I758" s="15"/>
    </row>
    <row r="759" spans="1:12" ht="12" customHeight="1">
      <c r="A759" s="15" t="s">
        <v>6697</v>
      </c>
      <c r="B759" s="46" t="s">
        <v>1341</v>
      </c>
      <c r="C759" s="46">
        <v>17.16</v>
      </c>
      <c r="D759" s="668">
        <v>1500</v>
      </c>
      <c r="E759" s="574">
        <v>353.61</v>
      </c>
      <c r="F759" s="603">
        <f t="shared" si="127"/>
        <v>353.61</v>
      </c>
      <c r="G759" s="862">
        <f>'Заказ, cкидки и курсы валют'!$J$23*F759</f>
        <v>4243.32</v>
      </c>
      <c r="H759" s="128">
        <f t="shared" si="128"/>
        <v>6364.98</v>
      </c>
      <c r="I759" s="15"/>
    </row>
    <row r="760" spans="1:12" ht="12" customHeight="1">
      <c r="A760" s="15" t="s">
        <v>6698</v>
      </c>
      <c r="B760" s="46" t="s">
        <v>3238</v>
      </c>
      <c r="C760" s="46">
        <v>32.32</v>
      </c>
      <c r="D760" s="668">
        <v>750</v>
      </c>
      <c r="E760" s="574">
        <v>796.29</v>
      </c>
      <c r="F760" s="603">
        <f t="shared" si="127"/>
        <v>796.29</v>
      </c>
      <c r="G760" s="862">
        <f>'Заказ, cкидки и курсы валют'!$J$23*F760</f>
        <v>9555.48</v>
      </c>
      <c r="H760" s="128">
        <f t="shared" si="128"/>
        <v>7166.61</v>
      </c>
      <c r="I760" s="15"/>
    </row>
    <row r="761" spans="1:12" ht="12" customHeight="1">
      <c r="A761" s="15" t="s">
        <v>6699</v>
      </c>
      <c r="B761" s="46" t="s">
        <v>960</v>
      </c>
      <c r="C761" s="46">
        <v>53.61</v>
      </c>
      <c r="D761" s="668">
        <v>500</v>
      </c>
      <c r="E761" s="574">
        <v>1133.23</v>
      </c>
      <c r="F761" s="603">
        <f t="shared" si="127"/>
        <v>1133.23</v>
      </c>
      <c r="G761" s="862">
        <f>'Заказ, cкидки и курсы валют'!$J$23*F761</f>
        <v>13598.76</v>
      </c>
      <c r="H761" s="128">
        <f t="shared" si="128"/>
        <v>6799.38</v>
      </c>
      <c r="I761" s="15"/>
    </row>
    <row r="762" spans="1:12" ht="12" customHeight="1">
      <c r="A762" s="15" t="s">
        <v>6700</v>
      </c>
      <c r="B762" s="46" t="s">
        <v>2623</v>
      </c>
      <c r="C762" s="1797">
        <v>88</v>
      </c>
      <c r="D762" s="668">
        <v>290</v>
      </c>
      <c r="E762" s="574">
        <v>1981.54</v>
      </c>
      <c r="F762" s="603">
        <f t="shared" si="127"/>
        <v>1981.54</v>
      </c>
      <c r="G762" s="862">
        <f>'Заказ, cкидки и курсы валют'!$J$23*F762</f>
        <v>23778.48</v>
      </c>
      <c r="H762" s="128">
        <f t="shared" si="128"/>
        <v>6895.76</v>
      </c>
      <c r="I762" s="15"/>
    </row>
    <row r="763" spans="1:12" ht="14.1" customHeight="1" thickBot="1">
      <c r="A763" s="14"/>
      <c r="B763" s="50"/>
      <c r="C763" s="50"/>
      <c r="D763" s="267"/>
      <c r="E763" s="579"/>
      <c r="F763" s="1096"/>
      <c r="G763" s="865"/>
      <c r="H763" s="23"/>
      <c r="I763" s="14"/>
      <c r="J763" s="574"/>
      <c r="L763" s="575"/>
    </row>
    <row r="764" spans="1:12" ht="14.1" customHeight="1">
      <c r="A764" s="247"/>
      <c r="B764" s="163"/>
      <c r="C764" s="91"/>
      <c r="D764" s="91" t="s">
        <v>6668</v>
      </c>
      <c r="E764" s="555"/>
      <c r="F764" s="555"/>
      <c r="G764" s="652"/>
      <c r="H764" s="923"/>
      <c r="I764" s="924"/>
      <c r="J764" s="574"/>
      <c r="L764" s="575"/>
    </row>
    <row r="765" spans="1:12" ht="14.1" customHeight="1">
      <c r="A765" s="248"/>
      <c r="B765" s="17"/>
      <c r="C765" s="97"/>
      <c r="D765" s="97"/>
      <c r="E765" s="896"/>
      <c r="F765" s="596"/>
      <c r="G765" s="874"/>
      <c r="H765" s="17"/>
      <c r="I765" s="167"/>
      <c r="J765" s="574"/>
      <c r="L765" s="575"/>
    </row>
    <row r="766" spans="1:12" ht="14.1" customHeight="1">
      <c r="A766" s="248"/>
      <c r="B766" s="17"/>
      <c r="C766" s="97"/>
      <c r="D766" s="97"/>
      <c r="E766" s="896"/>
      <c r="F766" s="596"/>
      <c r="G766" s="874"/>
      <c r="H766" s="17"/>
      <c r="I766" s="167"/>
      <c r="J766" s="574"/>
      <c r="L766" s="575"/>
    </row>
    <row r="767" spans="1:12" ht="14.1" customHeight="1">
      <c r="A767" s="248"/>
      <c r="B767" s="17"/>
      <c r="C767" s="97"/>
      <c r="D767" s="97"/>
      <c r="E767" s="896"/>
      <c r="F767" s="596"/>
      <c r="G767" s="874"/>
      <c r="H767" s="17"/>
      <c r="I767" s="167"/>
      <c r="J767" s="574"/>
      <c r="L767" s="575"/>
    </row>
    <row r="768" spans="1:12" ht="14.1" customHeight="1" thickBot="1">
      <c r="A768" s="2549" t="s">
        <v>7681</v>
      </c>
      <c r="B768" s="2551"/>
      <c r="C768" s="99"/>
      <c r="D768" s="99"/>
      <c r="E768" s="897"/>
      <c r="F768" s="598"/>
      <c r="G768" s="875"/>
      <c r="H768" s="171"/>
      <c r="I768" s="172"/>
      <c r="J768" s="574"/>
      <c r="L768" s="575"/>
    </row>
    <row r="769" spans="1:12" ht="47.25" customHeight="1">
      <c r="A769" s="195" t="s">
        <v>1028</v>
      </c>
      <c r="B769" s="196" t="s">
        <v>1029</v>
      </c>
      <c r="C769" s="197" t="s">
        <v>678</v>
      </c>
      <c r="D769" s="197" t="s">
        <v>3130</v>
      </c>
      <c r="E769" s="559" t="s">
        <v>11194</v>
      </c>
      <c r="F769" s="600" t="s">
        <v>2779</v>
      </c>
      <c r="G769" s="864" t="s">
        <v>6670</v>
      </c>
      <c r="H769" s="338" t="s">
        <v>497</v>
      </c>
      <c r="I769" s="199" t="s">
        <v>4239</v>
      </c>
      <c r="J769" s="2668" t="s">
        <v>12335</v>
      </c>
      <c r="L769" s="575"/>
    </row>
    <row r="770" spans="1:12" ht="14.1" customHeight="1">
      <c r="A770" s="195"/>
      <c r="B770" s="389"/>
      <c r="C770" s="197" t="s">
        <v>3629</v>
      </c>
      <c r="D770" s="476" t="s">
        <v>6669</v>
      </c>
      <c r="E770" s="898" t="s">
        <v>265</v>
      </c>
      <c r="F770" s="607">
        <f>'Заказ, cкидки и курсы валют'!$I$12</f>
        <v>0</v>
      </c>
      <c r="G770" s="948"/>
      <c r="H770" s="455"/>
      <c r="I770" s="325"/>
      <c r="J770" s="2669"/>
      <c r="L770" s="575"/>
    </row>
    <row r="771" spans="1:12" ht="14.1" customHeight="1">
      <c r="A771" s="15" t="s">
        <v>10303</v>
      </c>
      <c r="B771" s="46" t="s">
        <v>1348</v>
      </c>
      <c r="C771" s="46">
        <v>0.31</v>
      </c>
      <c r="D771" s="877">
        <v>200</v>
      </c>
      <c r="E771" s="2077">
        <f>(E750*2)+(1000/D771*7.5)</f>
        <v>52.5</v>
      </c>
      <c r="F771" s="603">
        <f>ROUND(E771*(1-$F$11),2)</f>
        <v>52.5</v>
      </c>
      <c r="G771" s="862">
        <f>'Заказ, cкидки и курсы валют'!$J$23*F771</f>
        <v>630</v>
      </c>
      <c r="H771" s="128">
        <f>ROUND((D771/1000)*G771,2)</f>
        <v>126</v>
      </c>
      <c r="I771" s="15"/>
      <c r="J771" s="128">
        <f>ROUND(IF(H771&lt;'Заказ, cкидки и курсы валют'!$B$39,H771*0.54*100/(100-'Заказ, cкидки и курсы валют'!$C$39),IF(H771&lt;'Заказ, cкидки и курсы валют'!$B$40,H771*0.54*100/(100-'Заказ, cкидки и курсы валют'!$C$40),IF(H771&lt;'Заказ, cкидки и курсы валют'!$B$41,H771*0.54*100/(100-'Заказ, cкидки и курсы валют'!$C$41),IF(H771&lt;'Заказ, cкидки и курсы валют'!$B$42,H771*0.54*100/(100-'Заказ, cкидки и курсы валют'!$C$42),IF(H771&lt;'Заказ, cкидки и курсы валют'!$B$43,H771*0.54*100/(100-'Заказ, cкидки и курсы валют'!$C$43),H771))))),2)</f>
        <v>194.4</v>
      </c>
      <c r="L771" s="575"/>
    </row>
    <row r="772" spans="1:12" ht="14.1" customHeight="1">
      <c r="A772" s="15" t="s">
        <v>10304</v>
      </c>
      <c r="B772" s="46" t="s">
        <v>1349</v>
      </c>
      <c r="C772" s="46">
        <v>0.44</v>
      </c>
      <c r="D772" s="877">
        <v>200</v>
      </c>
      <c r="E772" s="2077">
        <f t="shared" ref="E772:E783" si="129">(E751*2)+(1000/D772*7.5)</f>
        <v>57.9</v>
      </c>
      <c r="F772" s="603">
        <f t="shared" ref="F772:F783" si="130">ROUND(E772*(1-$F$11),2)</f>
        <v>57.9</v>
      </c>
      <c r="G772" s="862">
        <f>'Заказ, cкидки и курсы валют'!$J$23*F772</f>
        <v>694.8</v>
      </c>
      <c r="H772" s="128">
        <f t="shared" ref="H772:H783" si="131">ROUND((D772/1000)*G772,2)</f>
        <v>138.96</v>
      </c>
      <c r="I772" s="15"/>
      <c r="J772" s="128">
        <f>ROUND(IF(H772&lt;'Заказ, cкидки и курсы валют'!$B$39,H772*0.54*100/(100-'Заказ, cкидки и курсы валют'!$C$39),IF(H772&lt;'Заказ, cкидки и курсы валют'!$B$40,H772*0.54*100/(100-'Заказ, cкидки и курсы валют'!$C$40),IF(H772&lt;'Заказ, cкидки и курсы валют'!$B$41,H772*0.54*100/(100-'Заказ, cкидки и курсы валют'!$C$41),IF(H772&lt;'Заказ, cкидки и курсы валют'!$B$42,H772*0.54*100/(100-'Заказ, cкидки и курсы валют'!$C$42),IF(H772&lt;'Заказ, cкидки и курсы валют'!$B$43,H772*0.54*100/(100-'Заказ, cкидки и курсы валют'!$C$43),H772))))),2)</f>
        <v>214.4</v>
      </c>
      <c r="L772" s="575"/>
    </row>
    <row r="773" spans="1:12" ht="13.5" customHeight="1">
      <c r="A773" s="15" t="s">
        <v>10305</v>
      </c>
      <c r="B773" s="46" t="s">
        <v>1336</v>
      </c>
      <c r="C773" s="46">
        <v>1.02</v>
      </c>
      <c r="D773" s="668">
        <v>100</v>
      </c>
      <c r="E773" s="2077">
        <f t="shared" si="129"/>
        <v>126.14</v>
      </c>
      <c r="F773" s="603">
        <f t="shared" si="130"/>
        <v>126.14</v>
      </c>
      <c r="G773" s="862">
        <f>'Заказ, cкидки и курсы валют'!$J$23*F773</f>
        <v>1513.68</v>
      </c>
      <c r="H773" s="128">
        <f t="shared" si="131"/>
        <v>151.37</v>
      </c>
      <c r="I773" s="15"/>
      <c r="J773" s="128">
        <f>ROUND(IF(H773&lt;'Заказ, cкидки и курсы валют'!$B$39,H773*0.54*100/(100-'Заказ, cкидки и курсы валют'!$C$39),IF(H773&lt;'Заказ, cкидки и курсы валют'!$B$40,H773*0.54*100/(100-'Заказ, cкидки и курсы валют'!$C$40),IF(H773&lt;'Заказ, cкидки и курсы валют'!$B$41,H773*0.54*100/(100-'Заказ, cкидки и курсы валют'!$C$41),IF(H773&lt;'Заказ, cкидки и курсы валют'!$B$42,H773*0.54*100/(100-'Заказ, cкидки и курсы валют'!$C$42),IF(H773&lt;'Заказ, cкидки и курсы валют'!$B$43,H773*0.54*100/(100-'Заказ, cкидки и курсы валют'!$C$43),H773))))),2)</f>
        <v>233.54</v>
      </c>
      <c r="L773" s="575"/>
    </row>
    <row r="774" spans="1:12" ht="13.5" customHeight="1">
      <c r="A774" s="15" t="s">
        <v>10306</v>
      </c>
      <c r="B774" s="46" t="s">
        <v>1337</v>
      </c>
      <c r="C774" s="46">
        <v>1.83</v>
      </c>
      <c r="D774" s="668">
        <v>100</v>
      </c>
      <c r="E774" s="2077">
        <f t="shared" si="129"/>
        <v>157.80000000000001</v>
      </c>
      <c r="F774" s="603">
        <f t="shared" si="130"/>
        <v>157.80000000000001</v>
      </c>
      <c r="G774" s="862">
        <f>'Заказ, cкидки и курсы валют'!$J$23*F774</f>
        <v>1893.6000000000001</v>
      </c>
      <c r="H774" s="128">
        <f t="shared" si="131"/>
        <v>189.36</v>
      </c>
      <c r="I774" s="15"/>
      <c r="J774" s="128">
        <f>ROUND(IF(H774&lt;'Заказ, cкидки и курсы валют'!$B$39,H774*0.54*100/(100-'Заказ, cкидки и курсы валют'!$C$39),IF(H774&lt;'Заказ, cкидки и курсы валют'!$B$40,H774*0.54*100/(100-'Заказ, cкидки и курсы валют'!$C$40),IF(H774&lt;'Заказ, cкидки и курсы валют'!$B$41,H774*0.54*100/(100-'Заказ, cкидки и курсы валют'!$C$41),IF(H774&lt;'Заказ, cкидки и курсы валют'!$B$42,H774*0.54*100/(100-'Заказ, cкидки и курсы валют'!$C$42),IF(H774&lt;'Заказ, cкидки и курсы валют'!$B$43,H774*0.54*100/(100-'Заказ, cкидки и курсы валют'!$C$43),H774))))),2)</f>
        <v>255.64</v>
      </c>
      <c r="L774" s="575"/>
    </row>
    <row r="775" spans="1:12" ht="15">
      <c r="A775" s="15" t="s">
        <v>10307</v>
      </c>
      <c r="B775" s="46" t="s">
        <v>1338</v>
      </c>
      <c r="C775" s="46">
        <v>3.57</v>
      </c>
      <c r="D775" s="668">
        <v>50</v>
      </c>
      <c r="E775" s="2077">
        <f t="shared" si="129"/>
        <v>302.56</v>
      </c>
      <c r="F775" s="603">
        <f t="shared" si="130"/>
        <v>302.56</v>
      </c>
      <c r="G775" s="862">
        <f>'Заказ, cкидки и курсы валют'!$J$23*F775</f>
        <v>3630.7200000000003</v>
      </c>
      <c r="H775" s="128">
        <f t="shared" si="131"/>
        <v>181.54</v>
      </c>
      <c r="I775" s="15"/>
      <c r="J775" s="128">
        <f>ROUND(IF(H775&lt;'Заказ, cкидки и курсы валют'!$B$39,H775*0.54*100/(100-'Заказ, cкидки и курсы валют'!$C$39),IF(H775&lt;'Заказ, cкидки и курсы валют'!$B$40,H775*0.54*100/(100-'Заказ, cкидки и курсы валют'!$C$40),IF(H775&lt;'Заказ, cкидки и курсы валют'!$B$41,H775*0.54*100/(100-'Заказ, cкидки и курсы валют'!$C$41),IF(H775&lt;'Заказ, cкидки и курсы валют'!$B$42,H775*0.54*100/(100-'Заказ, cкидки и курсы валют'!$C$42),IF(H775&lt;'Заказ, cкидки и курсы валют'!$B$43,H775*0.54*100/(100-'Заказ, cкидки и курсы валют'!$C$43),H775))))),2)</f>
        <v>280.08999999999997</v>
      </c>
      <c r="L775" s="575"/>
    </row>
    <row r="776" spans="1:12" ht="15">
      <c r="A776" s="15" t="s">
        <v>10308</v>
      </c>
      <c r="B776" s="46" t="s">
        <v>1339</v>
      </c>
      <c r="C776" s="46">
        <v>6.27</v>
      </c>
      <c r="D776" s="668">
        <v>40</v>
      </c>
      <c r="E776" s="2077">
        <f t="shared" si="129"/>
        <v>473.34</v>
      </c>
      <c r="F776" s="603">
        <f t="shared" si="130"/>
        <v>473.34</v>
      </c>
      <c r="G776" s="862">
        <f>'Заказ, cкидки и курсы валют'!$J$23*F776</f>
        <v>5680.08</v>
      </c>
      <c r="H776" s="128">
        <f t="shared" si="131"/>
        <v>227.2</v>
      </c>
      <c r="I776" s="15"/>
      <c r="J776" s="128">
        <f>ROUND(IF(H776&lt;'Заказ, cкидки и курсы валют'!$B$39,H776*0.54*100/(100-'Заказ, cкидки и курсы валют'!$C$39),IF(H776&lt;'Заказ, cкидки и курсы валют'!$B$40,H776*0.54*100/(100-'Заказ, cкидки и курсы валют'!$C$40),IF(H776&lt;'Заказ, cкидки и курсы валют'!$B$41,H776*0.54*100/(100-'Заказ, cкидки и курсы валют'!$C$41),IF(H776&lt;'Заказ, cкидки и курсы валют'!$B$42,H776*0.54*100/(100-'Заказ, cкидки и курсы валют'!$C$42),IF(H776&lt;'Заказ, cкидки и курсы валют'!$B$43,H776*0.54*100/(100-'Заказ, cкидки и курсы валют'!$C$43),H776))))),2)</f>
        <v>306.72000000000003</v>
      </c>
      <c r="L776" s="575"/>
    </row>
    <row r="777" spans="1:12" ht="15">
      <c r="A777" s="15" t="s">
        <v>10309</v>
      </c>
      <c r="B777" s="46" t="s">
        <v>3236</v>
      </c>
      <c r="C777" s="46">
        <v>8.61</v>
      </c>
      <c r="D777" s="668">
        <v>30</v>
      </c>
      <c r="E777" s="2077">
        <f t="shared" si="129"/>
        <v>628.6</v>
      </c>
      <c r="F777" s="603">
        <f t="shared" si="130"/>
        <v>628.6</v>
      </c>
      <c r="G777" s="862">
        <f>'Заказ, cкидки и курсы валют'!$J$23*F777</f>
        <v>7543.2000000000007</v>
      </c>
      <c r="H777" s="128">
        <f t="shared" si="131"/>
        <v>226.3</v>
      </c>
      <c r="I777" s="15"/>
      <c r="J777" s="128">
        <f>ROUND(IF(H777&lt;'Заказ, cкидки и курсы валют'!$B$39,H777*0.54*100/(100-'Заказ, cкидки и курсы валют'!$C$39),IF(H777&lt;'Заказ, cкидки и курсы валют'!$B$40,H777*0.54*100/(100-'Заказ, cкидки и курсы валют'!$C$40),IF(H777&lt;'Заказ, cкидки и курсы валют'!$B$41,H777*0.54*100/(100-'Заказ, cкидки и курсы валют'!$C$41),IF(H777&lt;'Заказ, cкидки и курсы валют'!$B$42,H777*0.54*100/(100-'Заказ, cкидки и курсы валют'!$C$42),IF(H777&lt;'Заказ, cкидки и курсы валют'!$B$43,H777*0.54*100/(100-'Заказ, cкидки и курсы валют'!$C$43),H777))))),2)</f>
        <v>305.51</v>
      </c>
      <c r="L777" s="575"/>
    </row>
    <row r="778" spans="1:12" ht="15">
      <c r="A778" s="15" t="s">
        <v>10310</v>
      </c>
      <c r="B778" s="46" t="s">
        <v>1340</v>
      </c>
      <c r="C778" s="46">
        <v>11.3</v>
      </c>
      <c r="D778" s="668">
        <v>20</v>
      </c>
      <c r="E778" s="2077">
        <f t="shared" si="129"/>
        <v>846.4</v>
      </c>
      <c r="F778" s="603">
        <f t="shared" si="130"/>
        <v>846.4</v>
      </c>
      <c r="G778" s="862">
        <f>'Заказ, cкидки и курсы валют'!$J$23*F778</f>
        <v>10156.799999999999</v>
      </c>
      <c r="H778" s="128">
        <f t="shared" si="131"/>
        <v>203.14</v>
      </c>
      <c r="I778" s="15"/>
      <c r="J778" s="128">
        <f>ROUND(IF(H778&lt;'Заказ, cкидки и курсы валют'!$B$39,H778*0.54*100/(100-'Заказ, cкидки и курсы валют'!$C$39),IF(H778&lt;'Заказ, cкидки и курсы валют'!$B$40,H778*0.54*100/(100-'Заказ, cкидки и курсы валют'!$C$40),IF(H778&lt;'Заказ, cкидки и курсы валют'!$B$41,H778*0.54*100/(100-'Заказ, cкидки и курсы валют'!$C$41),IF(H778&lt;'Заказ, cкидки и курсы валют'!$B$42,H778*0.54*100/(100-'Заказ, cкидки и курсы валют'!$C$42),IF(H778&lt;'Заказ, cкидки и курсы валют'!$B$43,H778*0.54*100/(100-'Заказ, cкидки и курсы валют'!$C$43),H778))))),2)</f>
        <v>274.24</v>
      </c>
      <c r="L778" s="575"/>
    </row>
    <row r="779" spans="1:12" ht="15.95" customHeight="1">
      <c r="A779" s="15" t="s">
        <v>10311</v>
      </c>
      <c r="B779" s="46" t="s">
        <v>3237</v>
      </c>
      <c r="C779" s="46">
        <v>14.7</v>
      </c>
      <c r="D779" s="668">
        <v>15</v>
      </c>
      <c r="E779" s="2077">
        <f t="shared" si="129"/>
        <v>1309.94</v>
      </c>
      <c r="F779" s="603">
        <f t="shared" si="130"/>
        <v>1309.94</v>
      </c>
      <c r="G779" s="862">
        <f>'Заказ, cкидки и курсы валют'!$J$23*F779</f>
        <v>15719.28</v>
      </c>
      <c r="H779" s="128">
        <f t="shared" si="131"/>
        <v>235.79</v>
      </c>
      <c r="I779" s="15"/>
      <c r="J779" s="128">
        <f>ROUND(IF(H779&lt;'Заказ, cкидки и курсы валют'!$B$39,H779*0.54*100/(100-'Заказ, cкидки и курсы валют'!$C$39),IF(H779&lt;'Заказ, cкидки и курсы валют'!$B$40,H779*0.54*100/(100-'Заказ, cкидки и курсы валют'!$C$40),IF(H779&lt;'Заказ, cкидки и курсы валют'!$B$41,H779*0.54*100/(100-'Заказ, cкидки и курсы валют'!$C$41),IF(H779&lt;'Заказ, cкидки и курсы валют'!$B$42,H779*0.54*100/(100-'Заказ, cкидки и курсы валют'!$C$42),IF(H779&lt;'Заказ, cкидки и курсы валют'!$B$43,H779*0.54*100/(100-'Заказ, cкидки и курсы валют'!$C$43),H779))))),2)</f>
        <v>318.32</v>
      </c>
      <c r="L779" s="575"/>
    </row>
    <row r="780" spans="1:12" ht="14.1" customHeight="1">
      <c r="A780" s="15" t="s">
        <v>10312</v>
      </c>
      <c r="B780" s="46" t="s">
        <v>1341</v>
      </c>
      <c r="C780" s="46">
        <v>17.16</v>
      </c>
      <c r="D780" s="668">
        <v>10</v>
      </c>
      <c r="E780" s="2077">
        <f t="shared" si="129"/>
        <v>1457.22</v>
      </c>
      <c r="F780" s="603">
        <f t="shared" si="130"/>
        <v>1457.22</v>
      </c>
      <c r="G780" s="862">
        <f>'Заказ, cкидки и курсы валют'!$J$23*F780</f>
        <v>17486.64</v>
      </c>
      <c r="H780" s="128">
        <f t="shared" si="131"/>
        <v>174.87</v>
      </c>
      <c r="I780" s="15"/>
      <c r="J780" s="128">
        <f>ROUND(IF(H780&lt;'Заказ, cкидки и курсы валют'!$B$39,H780*0.54*100/(100-'Заказ, cкидки и курсы валют'!$C$39),IF(H780&lt;'Заказ, cкидки и курсы валют'!$B$40,H780*0.54*100/(100-'Заказ, cкидки и курсы валют'!$C$40),IF(H780&lt;'Заказ, cкидки и курсы валют'!$B$41,H780*0.54*100/(100-'Заказ, cкидки и курсы валют'!$C$41),IF(H780&lt;'Заказ, cкидки и курсы валют'!$B$42,H780*0.54*100/(100-'Заказ, cкидки и курсы валют'!$C$42),IF(H780&lt;'Заказ, cкидки и курсы валют'!$B$43,H780*0.54*100/(100-'Заказ, cкидки и курсы валют'!$C$43),H780))))),2)</f>
        <v>269.8</v>
      </c>
      <c r="L780" s="575"/>
    </row>
    <row r="781" spans="1:12" ht="14.1" customHeight="1">
      <c r="A781" s="15" t="s">
        <v>10313</v>
      </c>
      <c r="B781" s="46" t="s">
        <v>3238</v>
      </c>
      <c r="C781" s="46">
        <v>32.32</v>
      </c>
      <c r="D781" s="668">
        <v>5</v>
      </c>
      <c r="E781" s="2077">
        <f t="shared" si="129"/>
        <v>3092.58</v>
      </c>
      <c r="F781" s="603">
        <f t="shared" si="130"/>
        <v>3092.58</v>
      </c>
      <c r="G781" s="862">
        <f>'Заказ, cкидки и курсы валют'!$J$23*F781</f>
        <v>37110.959999999999</v>
      </c>
      <c r="H781" s="128">
        <f t="shared" si="131"/>
        <v>185.55</v>
      </c>
      <c r="I781" s="15"/>
      <c r="J781" s="128">
        <f>ROUND(IF(H781&lt;'Заказ, cкидки и курсы валют'!$B$39,H781*0.54*100/(100-'Заказ, cкидки и курсы валют'!$C$39),IF(H781&lt;'Заказ, cкидки и курсы валют'!$B$40,H781*0.54*100/(100-'Заказ, cкидки и курсы валют'!$C$40),IF(H781&lt;'Заказ, cкидки и курсы валют'!$B$41,H781*0.54*100/(100-'Заказ, cкидки и курсы валют'!$C$41),IF(H781&lt;'Заказ, cкидки и курсы валют'!$B$42,H781*0.54*100/(100-'Заказ, cкидки и курсы валют'!$C$42),IF(H781&lt;'Заказ, cкидки и курсы валют'!$B$43,H781*0.54*100/(100-'Заказ, cкидки и курсы валют'!$C$43),H781))))),2)</f>
        <v>250.49</v>
      </c>
      <c r="L781" s="575"/>
    </row>
    <row r="782" spans="1:12" ht="14.1" customHeight="1">
      <c r="A782" s="15" t="s">
        <v>10314</v>
      </c>
      <c r="B782" s="46" t="s">
        <v>960</v>
      </c>
      <c r="C782" s="46">
        <v>53.61</v>
      </c>
      <c r="D782" s="668">
        <v>5</v>
      </c>
      <c r="E782" s="2077">
        <f t="shared" si="129"/>
        <v>3766.46</v>
      </c>
      <c r="F782" s="603">
        <f t="shared" si="130"/>
        <v>3766.46</v>
      </c>
      <c r="G782" s="862">
        <f>'Заказ, cкидки и курсы валют'!$J$23*F782</f>
        <v>45197.520000000004</v>
      </c>
      <c r="H782" s="128">
        <f t="shared" si="131"/>
        <v>225.99</v>
      </c>
      <c r="I782" s="15"/>
      <c r="J782" s="128">
        <f>ROUND(IF(H782&lt;'Заказ, cкидки и курсы валют'!$B$39,H782*0.54*100/(100-'Заказ, cкидки и курсы валют'!$C$39),IF(H782&lt;'Заказ, cкидки и курсы валют'!$B$40,H782*0.54*100/(100-'Заказ, cкидки и курсы валют'!$C$40),IF(H782&lt;'Заказ, cкидки и курсы валют'!$B$41,H782*0.54*100/(100-'Заказ, cкидки и курсы валют'!$C$41),IF(H782&lt;'Заказ, cкидки и курсы валют'!$B$42,H782*0.54*100/(100-'Заказ, cкидки и курсы валют'!$C$42),IF(H782&lt;'Заказ, cкидки и курсы валют'!$B$43,H782*0.54*100/(100-'Заказ, cкидки и курсы валют'!$C$43),H782))))),2)</f>
        <v>305.08999999999997</v>
      </c>
      <c r="L782" s="575"/>
    </row>
    <row r="783" spans="1:12" ht="14.1" customHeight="1">
      <c r="A783" s="15" t="s">
        <v>10315</v>
      </c>
      <c r="B783" s="46" t="s">
        <v>2623</v>
      </c>
      <c r="C783" s="46"/>
      <c r="D783" s="668">
        <v>3</v>
      </c>
      <c r="E783" s="2077">
        <f t="shared" si="129"/>
        <v>6463.08</v>
      </c>
      <c r="F783" s="603">
        <f t="shared" si="130"/>
        <v>6463.08</v>
      </c>
      <c r="G783" s="862">
        <f>'Заказ, cкидки и курсы валют'!$J$23*F783</f>
        <v>77556.959999999992</v>
      </c>
      <c r="H783" s="128">
        <f t="shared" si="131"/>
        <v>232.67</v>
      </c>
      <c r="I783" s="15"/>
      <c r="J783" s="128">
        <f>ROUND(IF(H783&lt;'Заказ, cкидки и курсы валют'!$B$39,H783*0.54*100/(100-'Заказ, cкидки и курсы валют'!$C$39),IF(H783&lt;'Заказ, cкидки и курсы валют'!$B$40,H783*0.54*100/(100-'Заказ, cкидки и курсы валют'!$C$40),IF(H783&lt;'Заказ, cкидки и курсы валют'!$B$41,H783*0.54*100/(100-'Заказ, cкидки и курсы валют'!$C$41),IF(H783&lt;'Заказ, cкидки и курсы валют'!$B$42,H783*0.54*100/(100-'Заказ, cкидки и курсы валют'!$C$42),IF(H783&lt;'Заказ, cкидки и курсы валют'!$B$43,H783*0.54*100/(100-'Заказ, cкидки и курсы валют'!$C$43),H783))))),2)</f>
        <v>314.10000000000002</v>
      </c>
      <c r="L783" s="575"/>
    </row>
    <row r="784" spans="1:12" ht="14.1" customHeight="1" thickBot="1">
      <c r="J784" s="574"/>
      <c r="L784" s="575"/>
    </row>
    <row r="785" spans="1:12" ht="14.1" customHeight="1">
      <c r="A785" s="247"/>
      <c r="B785" s="163"/>
      <c r="C785" s="1667"/>
      <c r="D785" s="1667"/>
      <c r="E785" s="1668"/>
      <c r="F785" s="1669"/>
      <c r="G785" s="1670"/>
      <c r="H785" s="163"/>
      <c r="I785" s="95"/>
      <c r="J785" s="574"/>
      <c r="L785" s="575"/>
    </row>
    <row r="786" spans="1:12" ht="14.1" customHeight="1">
      <c r="A786" s="248"/>
      <c r="B786" s="17"/>
      <c r="C786" s="97"/>
      <c r="D786" s="97"/>
      <c r="E786" s="896"/>
      <c r="F786" s="596"/>
      <c r="G786" s="874"/>
      <c r="H786" s="17"/>
      <c r="I786" s="167"/>
      <c r="J786" s="574"/>
      <c r="L786" s="575"/>
    </row>
    <row r="787" spans="1:12" ht="14.1" customHeight="1">
      <c r="A787" s="248"/>
      <c r="B787" s="17"/>
      <c r="C787" s="97"/>
      <c r="D787" s="97"/>
      <c r="E787" s="896"/>
      <c r="F787" s="596"/>
      <c r="G787" s="874"/>
      <c r="H787" s="17"/>
      <c r="I787" s="167"/>
      <c r="J787" s="574"/>
      <c r="L787" s="575"/>
    </row>
    <row r="788" spans="1:12" ht="14.1" customHeight="1" thickBot="1">
      <c r="A788" s="117" t="s">
        <v>7679</v>
      </c>
      <c r="B788" s="171"/>
      <c r="C788" s="99"/>
      <c r="D788" s="99"/>
      <c r="E788" s="897"/>
      <c r="F788" s="598"/>
      <c r="G788" s="875"/>
      <c r="H788" s="171"/>
      <c r="I788" s="172"/>
      <c r="J788" s="574"/>
      <c r="L788" s="575"/>
    </row>
    <row r="789" spans="1:12" ht="40.5" customHeight="1">
      <c r="A789" s="195" t="s">
        <v>1028</v>
      </c>
      <c r="B789" s="196" t="s">
        <v>1029</v>
      </c>
      <c r="C789" s="197" t="s">
        <v>678</v>
      </c>
      <c r="D789" s="197" t="s">
        <v>3130</v>
      </c>
      <c r="E789" s="559" t="s">
        <v>11192</v>
      </c>
      <c r="F789" s="600" t="s">
        <v>2779</v>
      </c>
      <c r="G789" s="864" t="s">
        <v>3947</v>
      </c>
      <c r="H789" s="338" t="s">
        <v>497</v>
      </c>
      <c r="I789" s="199" t="s">
        <v>4239</v>
      </c>
      <c r="J789" s="574"/>
      <c r="L789" s="575"/>
    </row>
    <row r="790" spans="1:12" ht="14.1" customHeight="1">
      <c r="A790" s="195"/>
      <c r="B790" s="389"/>
      <c r="C790" s="197" t="s">
        <v>3629</v>
      </c>
      <c r="D790" s="390" t="s">
        <v>3948</v>
      </c>
      <c r="E790" s="898" t="s">
        <v>265</v>
      </c>
      <c r="F790" s="607">
        <f>'Заказ, cкидки и курсы валют'!$I$12</f>
        <v>0</v>
      </c>
      <c r="G790" s="948"/>
      <c r="H790" s="455"/>
      <c r="I790" s="325"/>
      <c r="J790" s="574"/>
      <c r="L790" s="575"/>
    </row>
    <row r="791" spans="1:12" ht="12" customHeight="1">
      <c r="A791" s="15" t="s">
        <v>12045</v>
      </c>
      <c r="B791" s="44" t="s">
        <v>2479</v>
      </c>
      <c r="C791" s="46"/>
      <c r="D791" s="46">
        <v>25</v>
      </c>
      <c r="E791" s="574">
        <v>22.99</v>
      </c>
      <c r="F791" s="603">
        <f t="shared" ref="F791:F808" si="132">ROUND(E791*(1-$F$11),2)</f>
        <v>22.99</v>
      </c>
      <c r="G791" s="862">
        <f>'Заказ, cкидки и курсы валют'!$J$23*F791</f>
        <v>275.88</v>
      </c>
      <c r="H791" s="128">
        <f t="shared" ref="H791:H808" si="133">ROUND((D791)*G791,2)</f>
        <v>6897</v>
      </c>
      <c r="I791" s="15"/>
      <c r="J791" s="574"/>
      <c r="L791" s="575"/>
    </row>
    <row r="792" spans="1:12" ht="12" customHeight="1">
      <c r="A792" s="15" t="s">
        <v>2250</v>
      </c>
      <c r="B792" s="46" t="s">
        <v>1348</v>
      </c>
      <c r="C792" s="46">
        <v>0.84</v>
      </c>
      <c r="D792" s="46">
        <v>25</v>
      </c>
      <c r="E792" s="574">
        <v>22.69</v>
      </c>
      <c r="F792" s="603">
        <f t="shared" si="132"/>
        <v>22.69</v>
      </c>
      <c r="G792" s="862">
        <f>'Заказ, cкидки и курсы валют'!$J$23*F792</f>
        <v>272.28000000000003</v>
      </c>
      <c r="H792" s="128">
        <f t="shared" si="133"/>
        <v>6807</v>
      </c>
      <c r="I792" s="15"/>
      <c r="J792" s="574"/>
      <c r="L792" s="575"/>
    </row>
    <row r="793" spans="1:12" ht="12" customHeight="1">
      <c r="A793" s="15" t="s">
        <v>2251</v>
      </c>
      <c r="B793" s="46" t="s">
        <v>1349</v>
      </c>
      <c r="C793" s="46">
        <v>1.39</v>
      </c>
      <c r="D793" s="46">
        <v>25</v>
      </c>
      <c r="E793" s="574">
        <v>22.07</v>
      </c>
      <c r="F793" s="603">
        <f t="shared" si="132"/>
        <v>22.07</v>
      </c>
      <c r="G793" s="862">
        <f>'Заказ, cкидки и курсы валют'!$J$23*F793</f>
        <v>264.84000000000003</v>
      </c>
      <c r="H793" s="128">
        <f t="shared" si="133"/>
        <v>6621</v>
      </c>
      <c r="I793" s="15"/>
      <c r="J793" s="574"/>
      <c r="L793" s="575"/>
    </row>
    <row r="794" spans="1:12" ht="12" customHeight="1">
      <c r="A794" s="15" t="s">
        <v>2252</v>
      </c>
      <c r="B794" s="46" t="s">
        <v>1336</v>
      </c>
      <c r="C794" s="46">
        <v>2.68</v>
      </c>
      <c r="D794" s="46">
        <v>25</v>
      </c>
      <c r="E794" s="574">
        <v>22.35</v>
      </c>
      <c r="F794" s="603">
        <f t="shared" si="132"/>
        <v>22.35</v>
      </c>
      <c r="G794" s="862">
        <f>'Заказ, cкидки и курсы валют'!$J$23*F794</f>
        <v>268.20000000000005</v>
      </c>
      <c r="H794" s="128">
        <f t="shared" si="133"/>
        <v>6705</v>
      </c>
      <c r="I794" s="15"/>
      <c r="J794" s="574"/>
      <c r="L794" s="575"/>
    </row>
    <row r="795" spans="1:12" ht="12" customHeight="1">
      <c r="A795" s="15" t="s">
        <v>2253</v>
      </c>
      <c r="B795" s="46" t="s">
        <v>1337</v>
      </c>
      <c r="C795" s="46">
        <v>5.82</v>
      </c>
      <c r="D795" s="46">
        <v>25</v>
      </c>
      <c r="E795" s="574">
        <v>21.62</v>
      </c>
      <c r="F795" s="603">
        <f t="shared" si="132"/>
        <v>21.62</v>
      </c>
      <c r="G795" s="862">
        <f>'Заказ, cкидки и курсы валют'!$J$23*F795</f>
        <v>259.44</v>
      </c>
      <c r="H795" s="128">
        <f t="shared" si="133"/>
        <v>6486</v>
      </c>
      <c r="I795" s="15"/>
      <c r="J795" s="574"/>
      <c r="L795" s="575"/>
    </row>
    <row r="796" spans="1:12" ht="12" customHeight="1">
      <c r="A796" s="15" t="s">
        <v>2374</v>
      </c>
      <c r="B796" s="46" t="s">
        <v>1338</v>
      </c>
      <c r="C796" s="46">
        <v>11.64</v>
      </c>
      <c r="D796" s="46">
        <v>25</v>
      </c>
      <c r="E796" s="574">
        <v>21.32</v>
      </c>
      <c r="F796" s="603">
        <f t="shared" si="132"/>
        <v>21.32</v>
      </c>
      <c r="G796" s="862">
        <f>'Заказ, cкидки и курсы валют'!$J$23*F796</f>
        <v>255.84</v>
      </c>
      <c r="H796" s="128">
        <f t="shared" si="133"/>
        <v>6396</v>
      </c>
      <c r="I796" s="15"/>
      <c r="J796" s="574"/>
      <c r="L796" s="575"/>
    </row>
    <row r="797" spans="1:12" ht="12" customHeight="1">
      <c r="A797" s="15" t="s">
        <v>2375</v>
      </c>
      <c r="B797" s="46" t="s">
        <v>1339</v>
      </c>
      <c r="C797" s="46">
        <v>20.98</v>
      </c>
      <c r="D797" s="46">
        <v>25</v>
      </c>
      <c r="E797" s="574">
        <v>19.579999999999998</v>
      </c>
      <c r="F797" s="603">
        <f t="shared" si="132"/>
        <v>19.579999999999998</v>
      </c>
      <c r="G797" s="862">
        <f>'Заказ, cкидки и курсы валют'!$J$23*F797</f>
        <v>234.95999999999998</v>
      </c>
      <c r="H797" s="128">
        <f t="shared" si="133"/>
        <v>5874</v>
      </c>
      <c r="I797" s="15"/>
      <c r="J797" s="574"/>
      <c r="L797" s="575"/>
    </row>
    <row r="798" spans="1:12" ht="12" customHeight="1">
      <c r="A798" s="15" t="s">
        <v>2376</v>
      </c>
      <c r="B798" s="46" t="s">
        <v>3236</v>
      </c>
      <c r="C798" s="46">
        <v>30.61</v>
      </c>
      <c r="D798" s="46">
        <v>25</v>
      </c>
      <c r="E798" s="574">
        <v>19.579999999999998</v>
      </c>
      <c r="F798" s="603">
        <f t="shared" si="132"/>
        <v>19.579999999999998</v>
      </c>
      <c r="G798" s="862">
        <f>'Заказ, cкидки и курсы валют'!$J$23*F798</f>
        <v>234.95999999999998</v>
      </c>
      <c r="H798" s="128">
        <f t="shared" si="133"/>
        <v>5874</v>
      </c>
      <c r="I798" s="15"/>
      <c r="J798" s="574"/>
      <c r="L798" s="575"/>
    </row>
    <row r="799" spans="1:12" ht="12" customHeight="1">
      <c r="A799" s="15" t="s">
        <v>2377</v>
      </c>
      <c r="B799" s="46" t="s">
        <v>1340</v>
      </c>
      <c r="C799" s="46">
        <v>39.119999999999997</v>
      </c>
      <c r="D799" s="46">
        <v>25</v>
      </c>
      <c r="E799" s="574">
        <v>19.989999999999998</v>
      </c>
      <c r="F799" s="603">
        <f t="shared" si="132"/>
        <v>19.989999999999998</v>
      </c>
      <c r="G799" s="862">
        <f>'Заказ, cкидки и курсы валют'!$J$23*F799</f>
        <v>239.88</v>
      </c>
      <c r="H799" s="128">
        <f t="shared" si="133"/>
        <v>5997</v>
      </c>
      <c r="I799" s="15"/>
      <c r="J799" s="574"/>
      <c r="L799" s="575"/>
    </row>
    <row r="800" spans="1:12" ht="12" customHeight="1">
      <c r="A800" s="15" t="s">
        <v>2378</v>
      </c>
      <c r="B800" s="46" t="s">
        <v>3237</v>
      </c>
      <c r="C800" s="46">
        <v>65.12</v>
      </c>
      <c r="D800" s="46">
        <v>25</v>
      </c>
      <c r="E800" s="574">
        <v>21</v>
      </c>
      <c r="F800" s="603">
        <f t="shared" si="132"/>
        <v>21</v>
      </c>
      <c r="G800" s="862">
        <f>'Заказ, cкидки и курсы валют'!$J$23*F800</f>
        <v>252</v>
      </c>
      <c r="H800" s="128">
        <f t="shared" si="133"/>
        <v>6300</v>
      </c>
      <c r="I800" s="15"/>
      <c r="L800" s="575"/>
    </row>
    <row r="801" spans="1:12" ht="12" customHeight="1">
      <c r="A801" s="15" t="s">
        <v>2379</v>
      </c>
      <c r="B801" s="46" t="s">
        <v>1341</v>
      </c>
      <c r="C801" s="46">
        <v>74.69</v>
      </c>
      <c r="D801" s="46">
        <v>25</v>
      </c>
      <c r="E801" s="574">
        <v>21</v>
      </c>
      <c r="F801" s="603">
        <f t="shared" si="132"/>
        <v>21</v>
      </c>
      <c r="G801" s="862">
        <f>'Заказ, cкидки и курсы валют'!$J$23*F801</f>
        <v>252</v>
      </c>
      <c r="H801" s="128">
        <f t="shared" si="133"/>
        <v>6300</v>
      </c>
      <c r="I801" s="15"/>
      <c r="L801" s="575"/>
    </row>
    <row r="802" spans="1:12" ht="12" customHeight="1">
      <c r="A802" s="15" t="s">
        <v>10879</v>
      </c>
      <c r="B802" s="44" t="s">
        <v>10682</v>
      </c>
      <c r="C802" s="46">
        <v>104</v>
      </c>
      <c r="D802" s="46">
        <v>25</v>
      </c>
      <c r="E802" s="574">
        <v>20.52</v>
      </c>
      <c r="F802" s="603">
        <f t="shared" si="132"/>
        <v>20.52</v>
      </c>
      <c r="G802" s="862">
        <f>'Заказ, cкидки и курсы валют'!$J$23*F802</f>
        <v>246.24</v>
      </c>
      <c r="H802" s="128">
        <f t="shared" si="133"/>
        <v>6156</v>
      </c>
      <c r="I802" s="15"/>
      <c r="L802" s="575"/>
    </row>
    <row r="803" spans="1:12" ht="12" customHeight="1">
      <c r="A803" s="15" t="s">
        <v>2380</v>
      </c>
      <c r="B803" s="46" t="s">
        <v>3238</v>
      </c>
      <c r="C803" s="46">
        <v>134.83000000000001</v>
      </c>
      <c r="D803" s="46">
        <v>25</v>
      </c>
      <c r="E803" s="574">
        <v>21</v>
      </c>
      <c r="F803" s="603">
        <f t="shared" si="132"/>
        <v>21</v>
      </c>
      <c r="G803" s="862">
        <f>'Заказ, cкидки и курсы валют'!$J$23*F803</f>
        <v>252</v>
      </c>
      <c r="H803" s="128">
        <f t="shared" si="133"/>
        <v>6300</v>
      </c>
      <c r="I803" s="15"/>
      <c r="L803" s="575"/>
    </row>
    <row r="804" spans="1:12" ht="12" customHeight="1">
      <c r="A804" s="15" t="s">
        <v>12046</v>
      </c>
      <c r="B804" s="44" t="s">
        <v>10679</v>
      </c>
      <c r="C804" s="46"/>
      <c r="D804" s="46">
        <v>25</v>
      </c>
      <c r="E804" s="574">
        <v>21</v>
      </c>
      <c r="F804" s="603">
        <f t="shared" si="132"/>
        <v>21</v>
      </c>
      <c r="G804" s="862">
        <f>'Заказ, cкидки и курсы валют'!$J$23*F804</f>
        <v>252</v>
      </c>
      <c r="H804" s="128">
        <f t="shared" si="133"/>
        <v>6300</v>
      </c>
      <c r="I804" s="15"/>
      <c r="L804" s="575"/>
    </row>
    <row r="805" spans="1:12" ht="12" customHeight="1">
      <c r="A805" s="15" t="s">
        <v>2381</v>
      </c>
      <c r="B805" s="46" t="s">
        <v>960</v>
      </c>
      <c r="C805" s="46">
        <v>273</v>
      </c>
      <c r="D805" s="46">
        <v>25</v>
      </c>
      <c r="E805" s="574">
        <v>22.07</v>
      </c>
      <c r="F805" s="603">
        <f t="shared" si="132"/>
        <v>22.07</v>
      </c>
      <c r="G805" s="862">
        <f>'Заказ, cкидки и курсы валют'!$J$23*F805</f>
        <v>264.84000000000003</v>
      </c>
      <c r="H805" s="128">
        <f t="shared" si="133"/>
        <v>6621</v>
      </c>
      <c r="I805" s="15"/>
      <c r="L805" s="575"/>
    </row>
    <row r="806" spans="1:12" ht="12" customHeight="1">
      <c r="A806" s="15" t="s">
        <v>2382</v>
      </c>
      <c r="B806" s="46" t="s">
        <v>2623</v>
      </c>
      <c r="C806" s="46"/>
      <c r="D806" s="46">
        <v>25</v>
      </c>
      <c r="E806" s="574">
        <v>22.07</v>
      </c>
      <c r="F806" s="603">
        <f t="shared" si="132"/>
        <v>22.07</v>
      </c>
      <c r="G806" s="862">
        <f>'Заказ, cкидки и курсы валют'!$J$23*F806</f>
        <v>264.84000000000003</v>
      </c>
      <c r="H806" s="128">
        <f t="shared" si="133"/>
        <v>6621</v>
      </c>
      <c r="I806" s="15"/>
      <c r="L806" s="575"/>
    </row>
    <row r="807" spans="1:12" ht="12" customHeight="1">
      <c r="A807" s="15" t="s">
        <v>12047</v>
      </c>
      <c r="B807" s="44" t="s">
        <v>10681</v>
      </c>
      <c r="C807" s="46"/>
      <c r="D807" s="46">
        <v>25</v>
      </c>
      <c r="E807" s="574">
        <v>21</v>
      </c>
      <c r="F807" s="603">
        <f t="shared" si="132"/>
        <v>21</v>
      </c>
      <c r="G807" s="862">
        <f>'Заказ, cкидки и курсы валют'!$J$23*F807</f>
        <v>252</v>
      </c>
      <c r="H807" s="128">
        <f t="shared" si="133"/>
        <v>6300</v>
      </c>
      <c r="I807" s="15"/>
      <c r="L807" s="575"/>
    </row>
    <row r="808" spans="1:12" ht="12" customHeight="1">
      <c r="A808" s="15" t="s">
        <v>12048</v>
      </c>
      <c r="B808" s="44" t="s">
        <v>12044</v>
      </c>
      <c r="C808" s="46"/>
      <c r="D808" s="46">
        <v>25</v>
      </c>
      <c r="E808" s="574">
        <v>21</v>
      </c>
      <c r="F808" s="603">
        <f t="shared" si="132"/>
        <v>21</v>
      </c>
      <c r="G808" s="862">
        <f>'Заказ, cкидки и курсы валют'!$J$23*F808</f>
        <v>252</v>
      </c>
      <c r="H808" s="128">
        <f t="shared" si="133"/>
        <v>6300</v>
      </c>
      <c r="I808" s="15"/>
      <c r="L808" s="575"/>
    </row>
    <row r="809" spans="1:12" ht="14.1" customHeight="1" thickBot="1">
      <c r="L809" s="575"/>
    </row>
    <row r="810" spans="1:12" ht="14.1" customHeight="1">
      <c r="A810" s="247"/>
      <c r="B810" s="163"/>
      <c r="C810" s="91"/>
      <c r="D810" s="91" t="s">
        <v>2473</v>
      </c>
      <c r="E810" s="569"/>
      <c r="F810" s="562"/>
      <c r="G810" s="651"/>
      <c r="H810" s="163"/>
      <c r="I810" s="95"/>
      <c r="L810" s="575"/>
    </row>
    <row r="811" spans="1:12" ht="14.1" customHeight="1">
      <c r="A811" s="248"/>
      <c r="B811" s="17"/>
      <c r="C811" s="97"/>
      <c r="D811" s="97"/>
      <c r="E811" s="896"/>
      <c r="F811" s="596"/>
      <c r="G811" s="874"/>
      <c r="H811" s="17"/>
      <c r="I811" s="167"/>
      <c r="L811" s="575"/>
    </row>
    <row r="812" spans="1:12" ht="14.1" customHeight="1">
      <c r="A812" s="248"/>
      <c r="B812" s="17"/>
      <c r="C812" s="97"/>
      <c r="D812" s="97"/>
      <c r="E812" s="896"/>
      <c r="F812" s="596"/>
      <c r="G812" s="874"/>
      <c r="H812" s="17"/>
      <c r="I812" s="167"/>
      <c r="L812" s="575"/>
    </row>
    <row r="813" spans="1:12" ht="14.1" customHeight="1">
      <c r="A813" s="248"/>
      <c r="B813" s="17"/>
      <c r="C813" s="97"/>
      <c r="D813" s="97"/>
      <c r="E813" s="896"/>
      <c r="F813" s="596"/>
      <c r="G813" s="874"/>
      <c r="H813" s="17"/>
      <c r="I813" s="167"/>
      <c r="L813" s="575"/>
    </row>
    <row r="814" spans="1:12" ht="14.1" customHeight="1" thickBot="1">
      <c r="A814" s="117" t="s">
        <v>7680</v>
      </c>
      <c r="B814" s="118"/>
      <c r="C814" s="100"/>
      <c r="D814" s="171"/>
      <c r="E814" s="900"/>
      <c r="F814" s="598"/>
      <c r="G814" s="875"/>
      <c r="H814" s="171"/>
      <c r="I814" s="172"/>
      <c r="L814" s="575"/>
    </row>
    <row r="815" spans="1:12" ht="42" customHeight="1">
      <c r="A815" s="195" t="s">
        <v>1028</v>
      </c>
      <c r="B815" s="196" t="s">
        <v>1029</v>
      </c>
      <c r="C815" s="197" t="s">
        <v>678</v>
      </c>
      <c r="D815" s="197" t="s">
        <v>3130</v>
      </c>
      <c r="E815" s="559" t="s">
        <v>11192</v>
      </c>
      <c r="F815" s="600" t="s">
        <v>2779</v>
      </c>
      <c r="G815" s="864" t="s">
        <v>3947</v>
      </c>
      <c r="H815" s="338" t="s">
        <v>497</v>
      </c>
      <c r="I815" s="199" t="s">
        <v>4239</v>
      </c>
      <c r="J815" s="2668" t="s">
        <v>12335</v>
      </c>
      <c r="L815" s="575"/>
    </row>
    <row r="816" spans="1:12" ht="14.1" customHeight="1">
      <c r="A816" s="195"/>
      <c r="B816" s="389"/>
      <c r="C816" s="197" t="s">
        <v>3629</v>
      </c>
      <c r="D816" s="390" t="s">
        <v>3948</v>
      </c>
      <c r="E816" s="898" t="s">
        <v>265</v>
      </c>
      <c r="F816" s="607">
        <f>'Заказ, cкидки и курсы валют'!$I$12</f>
        <v>0</v>
      </c>
      <c r="G816" s="948"/>
      <c r="H816" s="455"/>
      <c r="I816" s="325"/>
      <c r="J816" s="2669"/>
      <c r="L816" s="575"/>
    </row>
    <row r="817" spans="1:12" ht="12" customHeight="1">
      <c r="A817" s="15" t="s">
        <v>2383</v>
      </c>
      <c r="B817" s="46" t="s">
        <v>1348</v>
      </c>
      <c r="C817" s="46">
        <v>0.84</v>
      </c>
      <c r="D817" s="48">
        <v>3</v>
      </c>
      <c r="E817" s="2110">
        <f t="shared" ref="E817:E828" si="134">E792*1.2</f>
        <v>27.228000000000002</v>
      </c>
      <c r="F817" s="603">
        <f t="shared" ref="F817:F830" si="135">ROUND(E817*(1-$F$11),2)</f>
        <v>27.23</v>
      </c>
      <c r="G817" s="862">
        <f>'Заказ, cкидки и курсы валют'!$J$23*F817</f>
        <v>326.76</v>
      </c>
      <c r="H817" s="128">
        <f t="shared" ref="H817:H830" si="136">ROUND((D817)*G817,2)</f>
        <v>980.28</v>
      </c>
      <c r="I817" s="15"/>
      <c r="J817" s="128">
        <f>ROUND(IF(H817&lt;'Заказ, cкидки и курсы валют'!$B$39,H817*0.54*100/(100-'Заказ, cкидки и курсы валют'!$C$39),IF(H817&lt;'Заказ, cкидки и курсы валют'!$B$40,H817*0.54*100/(100-'Заказ, cкидки и курсы валют'!$C$40),IF(H817&lt;'Заказ, cкидки и курсы валют'!$B$41,H817*0.54*100/(100-'Заказ, cкидки и курсы валют'!$C$41),IF(H817&lt;'Заказ, cкидки и курсы валют'!$B$42,H817*0.54*100/(100-'Заказ, cкидки и курсы валют'!$C$42),IF(H817&lt;'Заказ, cкидки и курсы валют'!$B$43,H817*0.54*100/(100-'Заказ, cкидки и курсы валют'!$C$43),H817))))),2)</f>
        <v>980.28</v>
      </c>
      <c r="L817" s="575"/>
    </row>
    <row r="818" spans="1:12" ht="12" customHeight="1">
      <c r="A818" s="15" t="s">
        <v>2384</v>
      </c>
      <c r="B818" s="46" t="s">
        <v>1349</v>
      </c>
      <c r="C818" s="46">
        <v>1.39</v>
      </c>
      <c r="D818" s="48">
        <v>3</v>
      </c>
      <c r="E818" s="2110">
        <f t="shared" si="134"/>
        <v>26.483999999999998</v>
      </c>
      <c r="F818" s="603">
        <f t="shared" si="135"/>
        <v>26.48</v>
      </c>
      <c r="G818" s="862">
        <f>'Заказ, cкидки и курсы валют'!$J$23*F818</f>
        <v>317.76</v>
      </c>
      <c r="H818" s="128">
        <f t="shared" si="136"/>
        <v>953.28</v>
      </c>
      <c r="I818" s="15"/>
      <c r="J818" s="128">
        <f>ROUND(IF(H818&lt;'Заказ, cкидки и курсы валют'!$B$39,H818*0.54*100/(100-'Заказ, cкидки и курсы валют'!$C$39),IF(H818&lt;'Заказ, cкидки и курсы валют'!$B$40,H818*0.54*100/(100-'Заказ, cкидки и курсы валют'!$C$40),IF(H818&lt;'Заказ, cкидки и курсы валют'!$B$41,H818*0.54*100/(100-'Заказ, cкидки и курсы валют'!$C$41),IF(H818&lt;'Заказ, cкидки и курсы валют'!$B$42,H818*0.54*100/(100-'Заказ, cкидки и курсы валют'!$C$42),IF(H818&lt;'Заказ, cкидки и курсы валют'!$B$43,H818*0.54*100/(100-'Заказ, cкидки и курсы валют'!$C$43),H818))))),2)</f>
        <v>953.28</v>
      </c>
      <c r="L818" s="575"/>
    </row>
    <row r="819" spans="1:12" ht="12" customHeight="1">
      <c r="A819" s="15" t="s">
        <v>2385</v>
      </c>
      <c r="B819" s="46" t="s">
        <v>1336</v>
      </c>
      <c r="C819" s="46">
        <v>2.68</v>
      </c>
      <c r="D819" s="48">
        <v>3</v>
      </c>
      <c r="E819" s="2110">
        <f t="shared" si="134"/>
        <v>26.82</v>
      </c>
      <c r="F819" s="603">
        <f t="shared" si="135"/>
        <v>26.82</v>
      </c>
      <c r="G819" s="862">
        <f>'Заказ, cкидки и курсы валют'!$J$23*F819</f>
        <v>321.84000000000003</v>
      </c>
      <c r="H819" s="128">
        <f t="shared" si="136"/>
        <v>965.52</v>
      </c>
      <c r="I819" s="15"/>
      <c r="J819" s="128">
        <f>ROUND(IF(H819&lt;'Заказ, cкидки и курсы валют'!$B$39,H819*0.54*100/(100-'Заказ, cкидки и курсы валют'!$C$39),IF(H819&lt;'Заказ, cкидки и курсы валют'!$B$40,H819*0.54*100/(100-'Заказ, cкидки и курсы валют'!$C$40),IF(H819&lt;'Заказ, cкидки и курсы валют'!$B$41,H819*0.54*100/(100-'Заказ, cкидки и курсы валют'!$C$41),IF(H819&lt;'Заказ, cкидки и курсы валют'!$B$42,H819*0.54*100/(100-'Заказ, cкидки и курсы валют'!$C$42),IF(H819&lt;'Заказ, cкидки и курсы валют'!$B$43,H819*0.54*100/(100-'Заказ, cкидки и курсы валют'!$C$43),H819))))),2)</f>
        <v>965.52</v>
      </c>
      <c r="L819" s="575"/>
    </row>
    <row r="820" spans="1:12" ht="12" customHeight="1">
      <c r="A820" s="15" t="s">
        <v>2386</v>
      </c>
      <c r="B820" s="46" t="s">
        <v>1337</v>
      </c>
      <c r="C820" s="46">
        <v>5.82</v>
      </c>
      <c r="D820" s="48">
        <v>3</v>
      </c>
      <c r="E820" s="2110">
        <f t="shared" si="134"/>
        <v>25.943999999999999</v>
      </c>
      <c r="F820" s="603">
        <f t="shared" si="135"/>
        <v>25.94</v>
      </c>
      <c r="G820" s="862">
        <f>'Заказ, cкидки и курсы валют'!$J$23*F820</f>
        <v>311.28000000000003</v>
      </c>
      <c r="H820" s="128">
        <f t="shared" si="136"/>
        <v>933.84</v>
      </c>
      <c r="I820" s="15"/>
      <c r="J820" s="128">
        <f>ROUND(IF(H820&lt;'Заказ, cкидки и курсы валют'!$B$39,H820*0.54*100/(100-'Заказ, cкидки и курсы валют'!$C$39),IF(H820&lt;'Заказ, cкидки и курсы валют'!$B$40,H820*0.54*100/(100-'Заказ, cкидки и курсы валют'!$C$40),IF(H820&lt;'Заказ, cкидки и курсы валют'!$B$41,H820*0.54*100/(100-'Заказ, cкидки и курсы валют'!$C$41),IF(H820&lt;'Заказ, cкидки и курсы валют'!$B$42,H820*0.54*100/(100-'Заказ, cкидки и курсы валют'!$C$42),IF(H820&lt;'Заказ, cкидки и курсы валют'!$B$43,H820*0.54*100/(100-'Заказ, cкидки и курсы валют'!$C$43),H820))))),2)</f>
        <v>933.84</v>
      </c>
      <c r="L820" s="575"/>
    </row>
    <row r="821" spans="1:12" ht="12" customHeight="1">
      <c r="A821" s="15" t="s">
        <v>2387</v>
      </c>
      <c r="B821" s="46" t="s">
        <v>1338</v>
      </c>
      <c r="C821" s="46">
        <v>11.64</v>
      </c>
      <c r="D821" s="48">
        <v>3</v>
      </c>
      <c r="E821" s="2110">
        <f t="shared" si="134"/>
        <v>25.584</v>
      </c>
      <c r="F821" s="603">
        <f t="shared" si="135"/>
        <v>25.58</v>
      </c>
      <c r="G821" s="862">
        <f>'Заказ, cкидки и курсы валют'!$J$23*F821</f>
        <v>306.95999999999998</v>
      </c>
      <c r="H821" s="128">
        <f t="shared" si="136"/>
        <v>920.88</v>
      </c>
      <c r="I821" s="15"/>
      <c r="J821" s="128">
        <f>ROUND(IF(H821&lt;'Заказ, cкидки и курсы валют'!$B$39,H821*0.54*100/(100-'Заказ, cкидки и курсы валют'!$C$39),IF(H821&lt;'Заказ, cкидки и курсы валют'!$B$40,H821*0.54*100/(100-'Заказ, cкидки и курсы валют'!$C$40),IF(H821&lt;'Заказ, cкидки и курсы валют'!$B$41,H821*0.54*100/(100-'Заказ, cкидки и курсы валют'!$C$41),IF(H821&lt;'Заказ, cкидки и курсы валют'!$B$42,H821*0.54*100/(100-'Заказ, cкидки и курсы валют'!$C$42),IF(H821&lt;'Заказ, cкидки и курсы валют'!$B$43,H821*0.54*100/(100-'Заказ, cкидки и курсы валют'!$C$43),H821))))),2)</f>
        <v>994.55</v>
      </c>
      <c r="L821" s="575"/>
    </row>
    <row r="822" spans="1:12" ht="12" customHeight="1">
      <c r="A822" s="15" t="s">
        <v>2388</v>
      </c>
      <c r="B822" s="46" t="s">
        <v>1339</v>
      </c>
      <c r="C822" s="46">
        <v>20.98</v>
      </c>
      <c r="D822" s="48">
        <v>3</v>
      </c>
      <c r="E822" s="2110">
        <f t="shared" si="134"/>
        <v>23.495999999999999</v>
      </c>
      <c r="F822" s="603">
        <f t="shared" si="135"/>
        <v>23.5</v>
      </c>
      <c r="G822" s="862">
        <f>'Заказ, cкидки и курсы валют'!$J$23*F822</f>
        <v>282</v>
      </c>
      <c r="H822" s="128">
        <f t="shared" si="136"/>
        <v>846</v>
      </c>
      <c r="I822" s="15"/>
      <c r="J822" s="128">
        <f>ROUND(IF(H822&lt;'Заказ, cкидки и курсы валют'!$B$39,H822*0.54*100/(100-'Заказ, cкидки и курсы валют'!$C$39),IF(H822&lt;'Заказ, cкидки и курсы валют'!$B$40,H822*0.54*100/(100-'Заказ, cкидки и курсы валют'!$C$40),IF(H822&lt;'Заказ, cкидки и курсы валют'!$B$41,H822*0.54*100/(100-'Заказ, cкидки и курсы валют'!$C$41),IF(H822&lt;'Заказ, cкидки и курсы валют'!$B$42,H822*0.54*100/(100-'Заказ, cкидки и курсы валют'!$C$42),IF(H822&lt;'Заказ, cкидки и курсы валют'!$B$43,H822*0.54*100/(100-'Заказ, cкидки и курсы валют'!$C$43),H822))))),2)</f>
        <v>913.68</v>
      </c>
      <c r="L822" s="575"/>
    </row>
    <row r="823" spans="1:12" ht="12" customHeight="1">
      <c r="A823" s="15" t="s">
        <v>2389</v>
      </c>
      <c r="B823" s="46" t="s">
        <v>3236</v>
      </c>
      <c r="C823" s="46">
        <v>30.61</v>
      </c>
      <c r="D823" s="48">
        <v>3</v>
      </c>
      <c r="E823" s="2110">
        <f t="shared" si="134"/>
        <v>23.495999999999999</v>
      </c>
      <c r="F823" s="603">
        <f t="shared" si="135"/>
        <v>23.5</v>
      </c>
      <c r="G823" s="862">
        <f>'Заказ, cкидки и курсы валют'!$J$23*F823</f>
        <v>282</v>
      </c>
      <c r="H823" s="128">
        <f t="shared" si="136"/>
        <v>846</v>
      </c>
      <c r="I823" s="15"/>
      <c r="J823" s="128">
        <f>ROUND(IF(H823&lt;'Заказ, cкидки и курсы валют'!$B$39,H823*0.54*100/(100-'Заказ, cкидки и курсы валют'!$C$39),IF(H823&lt;'Заказ, cкидки и курсы валют'!$B$40,H823*0.54*100/(100-'Заказ, cкидки и курсы валют'!$C$40),IF(H823&lt;'Заказ, cкидки и курсы валют'!$B$41,H823*0.54*100/(100-'Заказ, cкидки и курсы валют'!$C$41),IF(H823&lt;'Заказ, cкидки и курсы валют'!$B$42,H823*0.54*100/(100-'Заказ, cкидки и курсы валют'!$C$42),IF(H823&lt;'Заказ, cкидки и курсы валют'!$B$43,H823*0.54*100/(100-'Заказ, cкидки и курсы валют'!$C$43),H823))))),2)</f>
        <v>913.68</v>
      </c>
      <c r="L823" s="575"/>
    </row>
    <row r="824" spans="1:12" ht="12" customHeight="1">
      <c r="A824" s="15" t="s">
        <v>2390</v>
      </c>
      <c r="B824" s="46" t="s">
        <v>1340</v>
      </c>
      <c r="C824" s="46">
        <v>39.119999999999997</v>
      </c>
      <c r="D824" s="48">
        <v>2.5</v>
      </c>
      <c r="E824" s="2110">
        <f t="shared" si="134"/>
        <v>23.987999999999996</v>
      </c>
      <c r="F824" s="603">
        <f t="shared" si="135"/>
        <v>23.99</v>
      </c>
      <c r="G824" s="862">
        <f>'Заказ, cкидки и курсы валют'!$J$23*F824</f>
        <v>287.88</v>
      </c>
      <c r="H824" s="128">
        <f t="shared" si="136"/>
        <v>719.7</v>
      </c>
      <c r="I824" s="15"/>
      <c r="J824" s="128">
        <f>ROUND(IF(H824&lt;'Заказ, cкидки и курсы валют'!$B$39,H824*0.54*100/(100-'Заказ, cкидки и курсы валют'!$C$39),IF(H824&lt;'Заказ, cкидки и курсы валют'!$B$40,H824*0.54*100/(100-'Заказ, cкидки и курсы валют'!$C$40),IF(H824&lt;'Заказ, cкидки и курсы валют'!$B$41,H824*0.54*100/(100-'Заказ, cкидки и курсы валют'!$C$41),IF(H824&lt;'Заказ, cкидки и курсы валют'!$B$42,H824*0.54*100/(100-'Заказ, cкидки и курсы валют'!$C$42),IF(H824&lt;'Заказ, cкидки и курсы валют'!$B$43,H824*0.54*100/(100-'Заказ, cкидки и курсы валют'!$C$43),H824))))),2)</f>
        <v>777.28</v>
      </c>
      <c r="L824" s="575"/>
    </row>
    <row r="825" spans="1:12" ht="12" customHeight="1">
      <c r="A825" s="15" t="s">
        <v>2391</v>
      </c>
      <c r="B825" s="46" t="s">
        <v>3237</v>
      </c>
      <c r="C825" s="46">
        <v>65.12</v>
      </c>
      <c r="D825" s="48">
        <v>2.5</v>
      </c>
      <c r="E825" s="2110">
        <f t="shared" si="134"/>
        <v>25.2</v>
      </c>
      <c r="F825" s="603">
        <f t="shared" si="135"/>
        <v>25.2</v>
      </c>
      <c r="G825" s="862">
        <f>'Заказ, cкидки и курсы валют'!$J$23*F825</f>
        <v>302.39999999999998</v>
      </c>
      <c r="H825" s="128">
        <f t="shared" si="136"/>
        <v>756</v>
      </c>
      <c r="I825" s="15"/>
      <c r="J825" s="128">
        <f>ROUND(IF(H825&lt;'Заказ, cкидки и курсы валют'!$B$39,H825*0.54*100/(100-'Заказ, cкидки и курсы валют'!$C$39),IF(H825&lt;'Заказ, cкидки и курсы валют'!$B$40,H825*0.54*100/(100-'Заказ, cкидки и курсы валют'!$C$40),IF(H825&lt;'Заказ, cкидки и курсы валют'!$B$41,H825*0.54*100/(100-'Заказ, cкидки и курсы валют'!$C$41),IF(H825&lt;'Заказ, cкидки и курсы валют'!$B$42,H825*0.54*100/(100-'Заказ, cкидки и курсы валют'!$C$42),IF(H825&lt;'Заказ, cкидки и курсы валют'!$B$43,H825*0.54*100/(100-'Заказ, cкидки и курсы валют'!$C$43),H825))))),2)</f>
        <v>816.48</v>
      </c>
    </row>
    <row r="826" spans="1:12" ht="12" customHeight="1">
      <c r="A826" s="15" t="s">
        <v>2392</v>
      </c>
      <c r="B826" s="46" t="s">
        <v>1341</v>
      </c>
      <c r="C826" s="46">
        <v>74.69</v>
      </c>
      <c r="D826" s="48">
        <v>2.5</v>
      </c>
      <c r="E826" s="2110">
        <f t="shared" si="134"/>
        <v>25.2</v>
      </c>
      <c r="F826" s="603">
        <f t="shared" si="135"/>
        <v>25.2</v>
      </c>
      <c r="G826" s="862">
        <f>'Заказ, cкидки и курсы валют'!$J$23*F826</f>
        <v>302.39999999999998</v>
      </c>
      <c r="H826" s="128">
        <f t="shared" si="136"/>
        <v>756</v>
      </c>
      <c r="I826" s="15"/>
      <c r="J826" s="128">
        <f>ROUND(IF(H826&lt;'Заказ, cкидки и курсы валют'!$B$39,H826*0.54*100/(100-'Заказ, cкидки и курсы валют'!$C$39),IF(H826&lt;'Заказ, cкидки и курсы валют'!$B$40,H826*0.54*100/(100-'Заказ, cкидки и курсы валют'!$C$40),IF(H826&lt;'Заказ, cкидки и курсы валют'!$B$41,H826*0.54*100/(100-'Заказ, cкидки и курсы валют'!$C$41),IF(H826&lt;'Заказ, cкидки и курсы валют'!$B$42,H826*0.54*100/(100-'Заказ, cкидки и курсы валют'!$C$42),IF(H826&lt;'Заказ, cкидки и курсы валют'!$B$43,H826*0.54*100/(100-'Заказ, cкидки и курсы валют'!$C$43),H826))))),2)</f>
        <v>816.48</v>
      </c>
    </row>
    <row r="827" spans="1:12" ht="12" customHeight="1">
      <c r="A827" s="15" t="s">
        <v>10880</v>
      </c>
      <c r="B827" s="44" t="s">
        <v>10682</v>
      </c>
      <c r="C827" s="46">
        <v>104</v>
      </c>
      <c r="D827" s="48">
        <v>2</v>
      </c>
      <c r="E827" s="2110">
        <f t="shared" si="134"/>
        <v>24.623999999999999</v>
      </c>
      <c r="F827" s="603">
        <f t="shared" si="135"/>
        <v>24.62</v>
      </c>
      <c r="G827" s="862">
        <f>'Заказ, cкидки и курсы валют'!$J$23*F827</f>
        <v>295.44</v>
      </c>
      <c r="H827" s="128">
        <f t="shared" si="136"/>
        <v>590.88</v>
      </c>
      <c r="I827" s="15"/>
      <c r="J827" s="128">
        <f>ROUND(IF(H827&lt;'Заказ, cкидки и курсы валют'!$B$39,H827*0.54*100/(100-'Заказ, cкидки и курсы валют'!$C$39),IF(H827&lt;'Заказ, cкидки и курсы валют'!$B$40,H827*0.54*100/(100-'Заказ, cкидки и курсы валют'!$C$40),IF(H827&lt;'Заказ, cкидки и курсы валют'!$B$41,H827*0.54*100/(100-'Заказ, cкидки и курсы валют'!$C$41),IF(H827&lt;'Заказ, cкидки и курсы валют'!$B$42,H827*0.54*100/(100-'Заказ, cкидки и курсы валют'!$C$42),IF(H827&lt;'Заказ, cкидки и курсы валют'!$B$43,H827*0.54*100/(100-'Заказ, cкидки и курсы валют'!$C$43),H827))))),2)</f>
        <v>638.15</v>
      </c>
    </row>
    <row r="828" spans="1:12" ht="12" customHeight="1">
      <c r="A828" s="15" t="s">
        <v>2393</v>
      </c>
      <c r="B828" s="46" t="s">
        <v>3238</v>
      </c>
      <c r="C828" s="46">
        <v>134.83000000000001</v>
      </c>
      <c r="D828" s="48">
        <v>2.5</v>
      </c>
      <c r="E828" s="2110">
        <f t="shared" si="134"/>
        <v>25.2</v>
      </c>
      <c r="F828" s="603">
        <f t="shared" si="135"/>
        <v>25.2</v>
      </c>
      <c r="G828" s="862">
        <f>'Заказ, cкидки и курсы валют'!$J$23*F828</f>
        <v>302.39999999999998</v>
      </c>
      <c r="H828" s="128">
        <f t="shared" si="136"/>
        <v>756</v>
      </c>
      <c r="I828" s="15"/>
      <c r="J828" s="128">
        <f>ROUND(IF(H828&lt;'Заказ, cкидки и курсы валют'!$B$39,H828*0.54*100/(100-'Заказ, cкидки и курсы валют'!$C$39),IF(H828&lt;'Заказ, cкидки и курсы валют'!$B$40,H828*0.54*100/(100-'Заказ, cкидки и курсы валют'!$C$40),IF(H828&lt;'Заказ, cкидки и курсы валют'!$B$41,H828*0.54*100/(100-'Заказ, cкидки и курсы валют'!$C$41),IF(H828&lt;'Заказ, cкидки и курсы валют'!$B$42,H828*0.54*100/(100-'Заказ, cкидки и курсы валют'!$C$42),IF(H828&lt;'Заказ, cкидки и курсы валют'!$B$43,H828*0.54*100/(100-'Заказ, cкидки и курсы валют'!$C$43),H828))))),2)</f>
        <v>816.48</v>
      </c>
    </row>
    <row r="829" spans="1:12" ht="12" customHeight="1">
      <c r="A829" s="15" t="s">
        <v>2394</v>
      </c>
      <c r="B829" s="46" t="s">
        <v>960</v>
      </c>
      <c r="C829" s="46">
        <v>273</v>
      </c>
      <c r="D829" s="48">
        <v>2.5</v>
      </c>
      <c r="E829" s="2110">
        <f>E805*1.2</f>
        <v>26.483999999999998</v>
      </c>
      <c r="F829" s="603">
        <f t="shared" si="135"/>
        <v>26.48</v>
      </c>
      <c r="G829" s="862">
        <f>'Заказ, cкидки и курсы валют'!$J$23*F829</f>
        <v>317.76</v>
      </c>
      <c r="H829" s="128">
        <f t="shared" si="136"/>
        <v>794.4</v>
      </c>
      <c r="I829" s="15"/>
      <c r="J829" s="128">
        <f>ROUND(IF(H829&lt;'Заказ, cкидки и курсы валют'!$B$39,H829*0.54*100/(100-'Заказ, cкидки и курсы валют'!$C$39),IF(H829&lt;'Заказ, cкидки и курсы валют'!$B$40,H829*0.54*100/(100-'Заказ, cкидки и курсы валют'!$C$40),IF(H829&lt;'Заказ, cкидки и курсы валют'!$B$41,H829*0.54*100/(100-'Заказ, cкидки и курсы валют'!$C$41),IF(H829&lt;'Заказ, cкидки и курсы валют'!$B$42,H829*0.54*100/(100-'Заказ, cкидки и курсы валют'!$C$42),IF(H829&lt;'Заказ, cкидки и курсы валют'!$B$43,H829*0.54*100/(100-'Заказ, cкидки и курсы валют'!$C$43),H829))))),2)</f>
        <v>857.95</v>
      </c>
    </row>
    <row r="830" spans="1:12" ht="12" customHeight="1">
      <c r="A830" s="15" t="s">
        <v>2395</v>
      </c>
      <c r="B830" s="46" t="s">
        <v>2623</v>
      </c>
      <c r="C830" s="46">
        <v>273</v>
      </c>
      <c r="D830" s="48">
        <v>2.5</v>
      </c>
      <c r="E830" s="2110">
        <f>E806*1.2</f>
        <v>26.483999999999998</v>
      </c>
      <c r="F830" s="603">
        <f t="shared" si="135"/>
        <v>26.48</v>
      </c>
      <c r="G830" s="862">
        <f>'Заказ, cкидки и курсы валют'!$J$23*F830</f>
        <v>317.76</v>
      </c>
      <c r="H830" s="128">
        <f t="shared" si="136"/>
        <v>794.4</v>
      </c>
      <c r="I830" s="15"/>
      <c r="J830" s="128">
        <f>ROUND(IF(H830&lt;'Заказ, cкидки и курсы валют'!$B$39,H830*0.54*100/(100-'Заказ, cкидки и курсы валют'!$C$39),IF(H830&lt;'Заказ, cкидки и курсы валют'!$B$40,H830*0.54*100/(100-'Заказ, cкидки и курсы валют'!$C$40),IF(H830&lt;'Заказ, cкидки и курсы валют'!$B$41,H830*0.54*100/(100-'Заказ, cкидки и курсы валют'!$C$41),IF(H830&lt;'Заказ, cкидки и курсы валют'!$B$42,H830*0.54*100/(100-'Заказ, cкидки и курсы валют'!$C$42),IF(H830&lt;'Заказ, cкидки и курсы валют'!$B$43,H830*0.54*100/(100-'Заказ, cкидки и курсы валют'!$C$43),H830))))),2)</f>
        <v>857.95</v>
      </c>
    </row>
    <row r="831" spans="1:12" ht="14.1" customHeight="1" thickBot="1"/>
    <row r="832" spans="1:12" ht="14.1" customHeight="1">
      <c r="A832" s="247"/>
      <c r="B832" s="163"/>
      <c r="C832" s="91"/>
      <c r="D832" s="91" t="s">
        <v>6671</v>
      </c>
      <c r="E832" s="569"/>
      <c r="F832" s="562"/>
      <c r="G832" s="651"/>
      <c r="H832" s="163"/>
      <c r="I832" s="924"/>
    </row>
    <row r="833" spans="1:9" ht="14.1" customHeight="1">
      <c r="A833" s="248"/>
      <c r="B833" s="17"/>
      <c r="C833" s="97"/>
      <c r="D833" s="97"/>
      <c r="E833" s="896"/>
      <c r="F833" s="596"/>
      <c r="G833" s="874"/>
      <c r="H833" s="17"/>
      <c r="I833" s="167"/>
    </row>
    <row r="834" spans="1:9" ht="14.1" customHeight="1">
      <c r="A834" s="248"/>
      <c r="B834" s="17"/>
      <c r="C834" s="97"/>
      <c r="D834" s="97"/>
      <c r="E834" s="896"/>
      <c r="F834" s="596"/>
      <c r="G834" s="874"/>
      <c r="H834" s="17"/>
      <c r="I834" s="167"/>
    </row>
    <row r="835" spans="1:9" ht="14.1" customHeight="1">
      <c r="A835" s="1649" t="s">
        <v>10684</v>
      </c>
      <c r="B835" s="1650"/>
      <c r="C835" s="97"/>
      <c r="D835" s="97"/>
      <c r="E835" s="896"/>
      <c r="F835" s="596"/>
      <c r="G835" s="874"/>
      <c r="H835" s="17"/>
      <c r="I835" s="167"/>
    </row>
    <row r="836" spans="1:9" ht="14.1" customHeight="1" thickBot="1">
      <c r="A836" s="1651"/>
      <c r="B836" s="1652"/>
      <c r="C836" s="99"/>
      <c r="D836" s="99"/>
      <c r="E836" s="897"/>
      <c r="F836" s="598"/>
      <c r="G836" s="875"/>
      <c r="H836" s="171"/>
      <c r="I836" s="172"/>
    </row>
    <row r="837" spans="1:9" ht="48" customHeight="1">
      <c r="A837" s="195" t="s">
        <v>1028</v>
      </c>
      <c r="B837" s="196" t="s">
        <v>1029</v>
      </c>
      <c r="C837" s="197" t="s">
        <v>678</v>
      </c>
      <c r="D837" s="197" t="s">
        <v>3130</v>
      </c>
      <c r="E837" s="559" t="s">
        <v>11194</v>
      </c>
      <c r="F837" s="600" t="s">
        <v>2779</v>
      </c>
      <c r="G837" s="864" t="s">
        <v>6670</v>
      </c>
      <c r="H837" s="338" t="s">
        <v>497</v>
      </c>
      <c r="I837" s="199" t="s">
        <v>4239</v>
      </c>
    </row>
    <row r="838" spans="1:9" ht="14.1" customHeight="1">
      <c r="A838" s="195"/>
      <c r="B838" s="389"/>
      <c r="C838" s="197" t="s">
        <v>3629</v>
      </c>
      <c r="D838" s="476" t="s">
        <v>6669</v>
      </c>
      <c r="E838" s="898" t="s">
        <v>265</v>
      </c>
      <c r="F838" s="607">
        <f>'Заказ, cкидки и курсы валют'!$I$12</f>
        <v>0</v>
      </c>
      <c r="G838" s="948"/>
      <c r="H838" s="455"/>
      <c r="I838" s="325"/>
    </row>
    <row r="839" spans="1:9" ht="12" customHeight="1">
      <c r="A839" s="15" t="s">
        <v>6701</v>
      </c>
      <c r="B839" s="46" t="s">
        <v>1348</v>
      </c>
      <c r="C839" s="46">
        <v>0.84</v>
      </c>
      <c r="D839" s="877">
        <v>36200</v>
      </c>
      <c r="E839" s="574">
        <v>16.54</v>
      </c>
      <c r="F839" s="603">
        <f>ROUND(E839*(1-$F$11),2)</f>
        <v>16.54</v>
      </c>
      <c r="G839" s="862">
        <f>'Заказ, cкидки и курсы валют'!$J$23*F839</f>
        <v>198.48</v>
      </c>
      <c r="H839" s="128">
        <f>ROUND((D839/1000)*G839,2)</f>
        <v>7184.98</v>
      </c>
      <c r="I839" s="15"/>
    </row>
    <row r="840" spans="1:9" ht="12" customHeight="1">
      <c r="A840" s="15" t="s">
        <v>6702</v>
      </c>
      <c r="B840" s="46" t="s">
        <v>1349</v>
      </c>
      <c r="C840" s="46">
        <v>1.39</v>
      </c>
      <c r="D840" s="877">
        <v>20000</v>
      </c>
      <c r="E840" s="574">
        <v>30.65</v>
      </c>
      <c r="F840" s="603">
        <f t="shared" ref="F840:F851" si="137">ROUND(E840*(1-$F$11),2)</f>
        <v>30.65</v>
      </c>
      <c r="G840" s="862">
        <f>'Заказ, cкидки и курсы валют'!$J$23*F840</f>
        <v>367.79999999999995</v>
      </c>
      <c r="H840" s="128">
        <f t="shared" ref="H840:H851" si="138">ROUND((D840/1000)*G840,2)</f>
        <v>7356</v>
      </c>
      <c r="I840" s="15"/>
    </row>
    <row r="841" spans="1:9" ht="12" customHeight="1">
      <c r="A841" s="15" t="s">
        <v>6703</v>
      </c>
      <c r="B841" s="46" t="s">
        <v>1336</v>
      </c>
      <c r="C841" s="46">
        <v>2.68</v>
      </c>
      <c r="D841" s="877">
        <v>10000</v>
      </c>
      <c r="E841" s="574">
        <v>62.51</v>
      </c>
      <c r="F841" s="603">
        <f t="shared" si="137"/>
        <v>62.51</v>
      </c>
      <c r="G841" s="862">
        <f>'Заказ, cкидки и курсы валют'!$J$23*F841</f>
        <v>750.12</v>
      </c>
      <c r="H841" s="128">
        <f t="shared" si="138"/>
        <v>7501.2</v>
      </c>
      <c r="I841" s="15"/>
    </row>
    <row r="842" spans="1:9" ht="12" customHeight="1">
      <c r="A842" s="15" t="s">
        <v>6704</v>
      </c>
      <c r="B842" s="46" t="s">
        <v>1337</v>
      </c>
      <c r="C842" s="46">
        <v>5.82</v>
      </c>
      <c r="D842" s="877">
        <v>4400</v>
      </c>
      <c r="E842" s="574">
        <v>126.88</v>
      </c>
      <c r="F842" s="603">
        <f t="shared" si="137"/>
        <v>126.88</v>
      </c>
      <c r="G842" s="862">
        <f>'Заказ, cкидки и курсы валют'!$J$23*F842</f>
        <v>1522.56</v>
      </c>
      <c r="H842" s="128">
        <f t="shared" si="138"/>
        <v>6699.26</v>
      </c>
      <c r="I842" s="15"/>
    </row>
    <row r="843" spans="1:9" ht="12" customHeight="1">
      <c r="A843" s="15" t="s">
        <v>6705</v>
      </c>
      <c r="B843" s="46" t="s">
        <v>1338</v>
      </c>
      <c r="C843" s="46">
        <v>11.64</v>
      </c>
      <c r="D843" s="877">
        <v>2400</v>
      </c>
      <c r="E843" s="574">
        <v>253.76</v>
      </c>
      <c r="F843" s="603">
        <f t="shared" si="137"/>
        <v>253.76</v>
      </c>
      <c r="G843" s="862">
        <f>'Заказ, cкидки и курсы валют'!$J$23*F843</f>
        <v>3045.12</v>
      </c>
      <c r="H843" s="128">
        <f t="shared" si="138"/>
        <v>7308.29</v>
      </c>
      <c r="I843" s="15"/>
    </row>
    <row r="844" spans="1:9" ht="12" customHeight="1">
      <c r="A844" s="15" t="s">
        <v>6706</v>
      </c>
      <c r="B844" s="46" t="s">
        <v>1339</v>
      </c>
      <c r="C844" s="46">
        <v>20.98</v>
      </c>
      <c r="D844" s="877">
        <v>1200</v>
      </c>
      <c r="E844" s="574">
        <v>469.79</v>
      </c>
      <c r="F844" s="603">
        <f t="shared" si="137"/>
        <v>469.79</v>
      </c>
      <c r="G844" s="862">
        <f>'Заказ, cкидки и курсы валют'!$J$23*F844</f>
        <v>5637.4800000000005</v>
      </c>
      <c r="H844" s="128">
        <f t="shared" si="138"/>
        <v>6764.98</v>
      </c>
      <c r="I844" s="15"/>
    </row>
    <row r="845" spans="1:9" ht="12" customHeight="1">
      <c r="A845" s="15" t="s">
        <v>6707</v>
      </c>
      <c r="B845" s="46" t="s">
        <v>3236</v>
      </c>
      <c r="C845" s="46">
        <v>30.61</v>
      </c>
      <c r="D845" s="877">
        <v>900</v>
      </c>
      <c r="E845" s="574">
        <v>666.46</v>
      </c>
      <c r="F845" s="603">
        <f t="shared" si="137"/>
        <v>666.46</v>
      </c>
      <c r="G845" s="862">
        <f>'Заказ, cкидки и курсы валют'!$J$23*F845</f>
        <v>7997.52</v>
      </c>
      <c r="H845" s="128">
        <f t="shared" si="138"/>
        <v>7197.77</v>
      </c>
      <c r="I845" s="15"/>
    </row>
    <row r="846" spans="1:9" ht="12" customHeight="1">
      <c r="A846" s="15" t="s">
        <v>6708</v>
      </c>
      <c r="B846" s="46" t="s">
        <v>1340</v>
      </c>
      <c r="C846" s="46">
        <v>39.119999999999997</v>
      </c>
      <c r="D846" s="877">
        <v>600</v>
      </c>
      <c r="E846" s="574">
        <v>844.18</v>
      </c>
      <c r="F846" s="603">
        <f t="shared" si="137"/>
        <v>844.18</v>
      </c>
      <c r="G846" s="862">
        <f>'Заказ, cкидки и курсы валют'!$J$23*F846</f>
        <v>10130.16</v>
      </c>
      <c r="H846" s="128">
        <f t="shared" si="138"/>
        <v>6078.1</v>
      </c>
      <c r="I846" s="15"/>
    </row>
    <row r="847" spans="1:9" ht="12" customHeight="1">
      <c r="A847" s="15" t="s">
        <v>6709</v>
      </c>
      <c r="B847" s="46" t="s">
        <v>3237</v>
      </c>
      <c r="C847" s="46">
        <v>65.12</v>
      </c>
      <c r="D847" s="877">
        <v>440</v>
      </c>
      <c r="E847" s="574">
        <v>1451.03</v>
      </c>
      <c r="F847" s="603">
        <f t="shared" si="137"/>
        <v>1451.03</v>
      </c>
      <c r="G847" s="862">
        <f>'Заказ, cкидки и курсы валют'!$J$23*F847</f>
        <v>17412.36</v>
      </c>
      <c r="H847" s="128">
        <f t="shared" si="138"/>
        <v>7661.44</v>
      </c>
      <c r="I847" s="15"/>
    </row>
    <row r="848" spans="1:9" ht="12" customHeight="1">
      <c r="A848" s="15" t="s">
        <v>6710</v>
      </c>
      <c r="B848" s="46" t="s">
        <v>1341</v>
      </c>
      <c r="C848" s="46">
        <v>74.69</v>
      </c>
      <c r="D848" s="877">
        <v>400</v>
      </c>
      <c r="E848" s="574">
        <v>1667.97</v>
      </c>
      <c r="F848" s="603">
        <f t="shared" si="137"/>
        <v>1667.97</v>
      </c>
      <c r="G848" s="862">
        <f>'Заказ, cкидки и курсы валют'!$J$23*F848</f>
        <v>20015.64</v>
      </c>
      <c r="H848" s="128">
        <f t="shared" si="138"/>
        <v>8006.26</v>
      </c>
      <c r="I848" s="15"/>
    </row>
    <row r="849" spans="1:12" ht="12" customHeight="1">
      <c r="A849" s="15" t="s">
        <v>6711</v>
      </c>
      <c r="B849" s="46" t="s">
        <v>3238</v>
      </c>
      <c r="C849" s="46">
        <v>134.83000000000001</v>
      </c>
      <c r="D849" s="877">
        <v>210</v>
      </c>
      <c r="E849" s="574">
        <v>2897.07</v>
      </c>
      <c r="F849" s="603">
        <f t="shared" si="137"/>
        <v>2897.07</v>
      </c>
      <c r="G849" s="862">
        <f>'Заказ, cкидки и курсы валют'!$J$23*F849</f>
        <v>34764.840000000004</v>
      </c>
      <c r="H849" s="128">
        <f t="shared" si="138"/>
        <v>7300.62</v>
      </c>
      <c r="I849" s="15"/>
    </row>
    <row r="850" spans="1:12" ht="12" customHeight="1">
      <c r="A850" s="15" t="s">
        <v>6712</v>
      </c>
      <c r="B850" s="46" t="s">
        <v>960</v>
      </c>
      <c r="C850" s="46">
        <v>273</v>
      </c>
      <c r="D850" s="668">
        <v>110</v>
      </c>
      <c r="E850" s="574">
        <v>5303.61</v>
      </c>
      <c r="F850" s="603">
        <f t="shared" si="137"/>
        <v>5303.61</v>
      </c>
      <c r="G850" s="862">
        <f>'Заказ, cкидки и курсы валют'!$J$23*F850</f>
        <v>63643.319999999992</v>
      </c>
      <c r="H850" s="128">
        <f t="shared" si="138"/>
        <v>7000.77</v>
      </c>
      <c r="I850" s="15"/>
    </row>
    <row r="851" spans="1:12" ht="12" customHeight="1">
      <c r="A851" s="15" t="s">
        <v>6713</v>
      </c>
      <c r="B851" s="46" t="s">
        <v>2623</v>
      </c>
      <c r="C851" s="46">
        <v>273</v>
      </c>
      <c r="D851" s="668">
        <v>50</v>
      </c>
      <c r="E851" s="574">
        <v>7351.79</v>
      </c>
      <c r="F851" s="603">
        <f t="shared" si="137"/>
        <v>7351.79</v>
      </c>
      <c r="G851" s="862">
        <f>'Заказ, cкидки и курсы валют'!$J$23*F851</f>
        <v>88221.48</v>
      </c>
      <c r="H851" s="128">
        <f t="shared" si="138"/>
        <v>4411.07</v>
      </c>
      <c r="I851" s="15"/>
      <c r="L851" s="575"/>
    </row>
    <row r="852" spans="1:12" ht="14.1" customHeight="1" thickBot="1">
      <c r="B852" s="575"/>
      <c r="E852" s="548"/>
      <c r="F852"/>
      <c r="G852"/>
      <c r="L852" s="575"/>
    </row>
    <row r="853" spans="1:12" ht="14.1" customHeight="1">
      <c r="A853" s="247"/>
      <c r="B853" s="163"/>
      <c r="C853" s="91"/>
      <c r="D853" s="91" t="s">
        <v>6671</v>
      </c>
      <c r="E853" s="569"/>
      <c r="F853" s="562"/>
      <c r="G853" s="651"/>
      <c r="H853" s="163"/>
      <c r="I853" s="924"/>
      <c r="L853" s="575"/>
    </row>
    <row r="854" spans="1:12" ht="14.1" customHeight="1">
      <c r="A854" s="248"/>
      <c r="B854" s="17"/>
      <c r="C854" s="97"/>
      <c r="D854" s="97"/>
      <c r="E854" s="896"/>
      <c r="F854" s="596"/>
      <c r="G854" s="874"/>
      <c r="H854" s="17"/>
      <c r="I854" s="167"/>
      <c r="L854" s="575"/>
    </row>
    <row r="855" spans="1:12" ht="14.1" customHeight="1">
      <c r="A855" s="248"/>
      <c r="B855" s="17"/>
      <c r="C855" s="97"/>
      <c r="D855" s="97"/>
      <c r="E855" s="896"/>
      <c r="F855" s="596"/>
      <c r="G855" s="874"/>
      <c r="H855" s="17"/>
      <c r="I855" s="167"/>
      <c r="L855" s="575"/>
    </row>
    <row r="856" spans="1:12" ht="14.1" customHeight="1">
      <c r="A856" s="248"/>
      <c r="B856" s="17"/>
      <c r="C856" s="97"/>
      <c r="D856" s="97"/>
      <c r="E856" s="896"/>
      <c r="F856" s="596"/>
      <c r="G856" s="874"/>
      <c r="H856" s="17"/>
      <c r="I856" s="167"/>
      <c r="L856" s="575"/>
    </row>
    <row r="857" spans="1:12" ht="14.1" customHeight="1" thickBot="1">
      <c r="A857" s="2549" t="s">
        <v>7681</v>
      </c>
      <c r="B857" s="2551"/>
      <c r="C857" s="99"/>
      <c r="D857" s="99"/>
      <c r="E857" s="897"/>
      <c r="F857" s="598"/>
      <c r="G857" s="875"/>
      <c r="H857" s="171"/>
      <c r="I857" s="172"/>
      <c r="L857" s="575"/>
    </row>
    <row r="858" spans="1:12" ht="42" customHeight="1">
      <c r="A858" s="195" t="s">
        <v>1028</v>
      </c>
      <c r="B858" s="196" t="s">
        <v>1029</v>
      </c>
      <c r="C858" s="197" t="s">
        <v>678</v>
      </c>
      <c r="D858" s="197" t="s">
        <v>3130</v>
      </c>
      <c r="E858" s="559" t="s">
        <v>11194</v>
      </c>
      <c r="F858" s="600" t="s">
        <v>2779</v>
      </c>
      <c r="G858" s="864" t="s">
        <v>6670</v>
      </c>
      <c r="H858" s="338" t="s">
        <v>497</v>
      </c>
      <c r="I858" s="199" t="s">
        <v>4239</v>
      </c>
      <c r="J858" s="2668" t="s">
        <v>12335</v>
      </c>
      <c r="L858" s="575"/>
    </row>
    <row r="859" spans="1:12" ht="14.1" customHeight="1">
      <c r="A859" s="195"/>
      <c r="B859" s="389"/>
      <c r="C859" s="197" t="s">
        <v>3629</v>
      </c>
      <c r="D859" s="476" t="s">
        <v>6669</v>
      </c>
      <c r="E859" s="898" t="s">
        <v>265</v>
      </c>
      <c r="F859" s="607">
        <f>'Заказ, cкидки и курсы валют'!$I$12</f>
        <v>0</v>
      </c>
      <c r="G859" s="948"/>
      <c r="H859" s="455"/>
      <c r="I859" s="325"/>
      <c r="J859" s="2669"/>
      <c r="L859" s="575"/>
    </row>
    <row r="860" spans="1:12" ht="12" customHeight="1">
      <c r="A860" s="15" t="s">
        <v>10316</v>
      </c>
      <c r="B860" s="46" t="s">
        <v>1348</v>
      </c>
      <c r="C860" s="46">
        <v>0.84</v>
      </c>
      <c r="D860" s="877">
        <v>100</v>
      </c>
      <c r="E860" s="2077">
        <f>(E839*2)+(1000/D860*7.5)</f>
        <v>108.08</v>
      </c>
      <c r="F860" s="603">
        <f>ROUND(E860*(1-$F$11),2)</f>
        <v>108.08</v>
      </c>
      <c r="G860" s="862">
        <f>'Заказ, cкидки и курсы валют'!$J$23*F860</f>
        <v>1296.96</v>
      </c>
      <c r="H860" s="128">
        <f>ROUND((D860/1000)*G860,2)</f>
        <v>129.69999999999999</v>
      </c>
      <c r="I860" s="15"/>
      <c r="J860" s="128">
        <f>ROUND(IF(H860&lt;'Заказ, cкидки и курсы валют'!$B$39,H860*0.54*100/(100-'Заказ, cкидки и курсы валют'!$C$39),IF(H860&lt;'Заказ, cкидки и курсы валют'!$B$40,H860*0.54*100/(100-'Заказ, cкидки и курсы валют'!$C$40),IF(H860&lt;'Заказ, cкидки и курсы валют'!$B$41,H860*0.54*100/(100-'Заказ, cкидки и курсы валют'!$C$41),IF(H860&lt;'Заказ, cкидки и курсы валют'!$B$42,H860*0.54*100/(100-'Заказ, cкидки и курсы валют'!$C$42),IF(H860&lt;'Заказ, cкидки и курсы валют'!$B$43,H860*0.54*100/(100-'Заказ, cкидки и курсы валют'!$C$43),H860))))),2)</f>
        <v>200.11</v>
      </c>
      <c r="L860" s="575"/>
    </row>
    <row r="861" spans="1:12" ht="12" customHeight="1">
      <c r="A861" s="15" t="s">
        <v>10317</v>
      </c>
      <c r="B861" s="46" t="s">
        <v>1349</v>
      </c>
      <c r="C861" s="46">
        <v>1.39</v>
      </c>
      <c r="D861" s="877">
        <v>100</v>
      </c>
      <c r="E861" s="2077">
        <f t="shared" ref="E861:E872" si="139">(E840*2)+(1000/D861*7.5)</f>
        <v>136.30000000000001</v>
      </c>
      <c r="F861" s="603">
        <f t="shared" ref="F861:F872" si="140">ROUND(E861*(1-$F$11),2)</f>
        <v>136.30000000000001</v>
      </c>
      <c r="G861" s="862">
        <f>'Заказ, cкидки и курсы валют'!$J$23*F861</f>
        <v>1635.6000000000001</v>
      </c>
      <c r="H861" s="128">
        <f t="shared" ref="H861:H872" si="141">ROUND((D861/1000)*G861,2)</f>
        <v>163.56</v>
      </c>
      <c r="I861" s="15"/>
      <c r="J861" s="128">
        <f>ROUND(IF(H861&lt;'Заказ, cкидки и курсы валют'!$B$39,H861*0.54*100/(100-'Заказ, cкидки и курсы валют'!$C$39),IF(H861&lt;'Заказ, cкидки и курсы валют'!$B$40,H861*0.54*100/(100-'Заказ, cкидки и курсы валют'!$C$40),IF(H861&lt;'Заказ, cкидки и курсы валют'!$B$41,H861*0.54*100/(100-'Заказ, cкидки и курсы валют'!$C$41),IF(H861&lt;'Заказ, cкидки и курсы валют'!$B$42,H861*0.54*100/(100-'Заказ, cкидки и курсы валют'!$C$42),IF(H861&lt;'Заказ, cкидки и курсы валют'!$B$43,H861*0.54*100/(100-'Заказ, cкидки и курсы валют'!$C$43),H861))))),2)</f>
        <v>252.35</v>
      </c>
      <c r="L861" s="575"/>
    </row>
    <row r="862" spans="1:12" ht="12" customHeight="1">
      <c r="A862" s="15" t="s">
        <v>10318</v>
      </c>
      <c r="B862" s="46" t="s">
        <v>1336</v>
      </c>
      <c r="C862" s="46">
        <v>2.68</v>
      </c>
      <c r="D862" s="877">
        <v>100</v>
      </c>
      <c r="E862" s="2077">
        <f t="shared" si="139"/>
        <v>200.01999999999998</v>
      </c>
      <c r="F862" s="603">
        <f t="shared" si="140"/>
        <v>200.02</v>
      </c>
      <c r="G862" s="862">
        <f>'Заказ, cкидки и курсы валют'!$J$23*F862</f>
        <v>2400.2400000000002</v>
      </c>
      <c r="H862" s="128">
        <f t="shared" si="141"/>
        <v>240.02</v>
      </c>
      <c r="I862" s="15"/>
      <c r="J862" s="128">
        <f>ROUND(IF(H862&lt;'Заказ, cкидки и курсы валют'!$B$39,H862*0.54*100/(100-'Заказ, cкидки и курсы валют'!$C$39),IF(H862&lt;'Заказ, cкидки и курсы валют'!$B$40,H862*0.54*100/(100-'Заказ, cкидки и курсы валют'!$C$40),IF(H862&lt;'Заказ, cкидки и курсы валют'!$B$41,H862*0.54*100/(100-'Заказ, cкидки и курсы валют'!$C$41),IF(H862&lt;'Заказ, cкидки и курсы валют'!$B$42,H862*0.54*100/(100-'Заказ, cкидки и курсы валют'!$C$42),IF(H862&lt;'Заказ, cкидки и курсы валют'!$B$43,H862*0.54*100/(100-'Заказ, cкидки и курсы валют'!$C$43),H862))))),2)</f>
        <v>324.02999999999997</v>
      </c>
      <c r="L862" s="575"/>
    </row>
    <row r="863" spans="1:12" ht="12" customHeight="1">
      <c r="A863" s="15" t="s">
        <v>10319</v>
      </c>
      <c r="B863" s="46" t="s">
        <v>1337</v>
      </c>
      <c r="C863" s="46">
        <v>5.82</v>
      </c>
      <c r="D863" s="877">
        <v>50</v>
      </c>
      <c r="E863" s="2077">
        <f t="shared" si="139"/>
        <v>403.76</v>
      </c>
      <c r="F863" s="603">
        <f t="shared" si="140"/>
        <v>403.76</v>
      </c>
      <c r="G863" s="862">
        <f>'Заказ, cкидки и курсы валют'!$J$23*F863</f>
        <v>4845.12</v>
      </c>
      <c r="H863" s="128">
        <f t="shared" si="141"/>
        <v>242.26</v>
      </c>
      <c r="I863" s="15"/>
      <c r="J863" s="128">
        <f>ROUND(IF(H863&lt;'Заказ, cкидки и курсы валют'!$B$39,H863*0.54*100/(100-'Заказ, cкидки и курсы валют'!$C$39),IF(H863&lt;'Заказ, cкидки и курсы валют'!$B$40,H863*0.54*100/(100-'Заказ, cкидки и курсы валют'!$C$40),IF(H863&lt;'Заказ, cкидки и курсы валют'!$B$41,H863*0.54*100/(100-'Заказ, cкидки и курсы валют'!$C$41),IF(H863&lt;'Заказ, cкидки и курсы валют'!$B$42,H863*0.54*100/(100-'Заказ, cкидки и курсы валют'!$C$42),IF(H863&lt;'Заказ, cкидки и курсы валют'!$B$43,H863*0.54*100/(100-'Заказ, cкидки и курсы валют'!$C$43),H863))))),2)</f>
        <v>327.05</v>
      </c>
      <c r="L863" s="575"/>
    </row>
    <row r="864" spans="1:12" ht="12" customHeight="1">
      <c r="A864" s="15" t="s">
        <v>10320</v>
      </c>
      <c r="B864" s="46" t="s">
        <v>1338</v>
      </c>
      <c r="C864" s="46">
        <v>11.64</v>
      </c>
      <c r="D864" s="877">
        <v>20</v>
      </c>
      <c r="E864" s="2077">
        <f t="shared" si="139"/>
        <v>882.52</v>
      </c>
      <c r="F864" s="603">
        <f t="shared" si="140"/>
        <v>882.52</v>
      </c>
      <c r="G864" s="862">
        <f>'Заказ, cкидки и курсы валют'!$J$23*F864</f>
        <v>10590.24</v>
      </c>
      <c r="H864" s="128">
        <f t="shared" si="141"/>
        <v>211.8</v>
      </c>
      <c r="I864" s="15"/>
      <c r="J864" s="128">
        <f>ROUND(IF(H864&lt;'Заказ, cкидки и курсы валют'!$B$39,H864*0.54*100/(100-'Заказ, cкидки и курсы валют'!$C$39),IF(H864&lt;'Заказ, cкидки и курсы валют'!$B$40,H864*0.54*100/(100-'Заказ, cкидки и курсы валют'!$C$40),IF(H864&lt;'Заказ, cкидки и курсы валют'!$B$41,H864*0.54*100/(100-'Заказ, cкидки и курсы валют'!$C$41),IF(H864&lt;'Заказ, cкидки и курсы валют'!$B$42,H864*0.54*100/(100-'Заказ, cкидки и курсы валют'!$C$42),IF(H864&lt;'Заказ, cкидки и курсы валют'!$B$43,H864*0.54*100/(100-'Заказ, cкидки и курсы валют'!$C$43),H864))))),2)</f>
        <v>285.93</v>
      </c>
      <c r="L864" s="575"/>
    </row>
    <row r="865" spans="1:12" ht="12" customHeight="1">
      <c r="A865" s="15" t="s">
        <v>10321</v>
      </c>
      <c r="B865" s="46" t="s">
        <v>1339</v>
      </c>
      <c r="C865" s="46">
        <v>20.98</v>
      </c>
      <c r="D865" s="877">
        <v>10</v>
      </c>
      <c r="E865" s="2077">
        <f t="shared" si="139"/>
        <v>1689.58</v>
      </c>
      <c r="F865" s="603">
        <f t="shared" si="140"/>
        <v>1689.58</v>
      </c>
      <c r="G865" s="862">
        <f>'Заказ, cкидки и курсы валют'!$J$23*F865</f>
        <v>20274.96</v>
      </c>
      <c r="H865" s="128">
        <f t="shared" si="141"/>
        <v>202.75</v>
      </c>
      <c r="I865" s="15"/>
      <c r="J865" s="128">
        <f>ROUND(IF(H865&lt;'Заказ, cкидки и курсы валют'!$B$39,H865*0.54*100/(100-'Заказ, cкидки и курсы валют'!$C$39),IF(H865&lt;'Заказ, cкидки и курсы валют'!$B$40,H865*0.54*100/(100-'Заказ, cкидки и курсы валют'!$C$40),IF(H865&lt;'Заказ, cкидки и курсы валют'!$B$41,H865*0.54*100/(100-'Заказ, cкидки и курсы валют'!$C$41),IF(H865&lt;'Заказ, cкидки и курсы валют'!$B$42,H865*0.54*100/(100-'Заказ, cкидки и курсы валют'!$C$42),IF(H865&lt;'Заказ, cкидки и курсы валют'!$B$43,H865*0.54*100/(100-'Заказ, cкидки и курсы валют'!$C$43),H865))))),2)</f>
        <v>273.70999999999998</v>
      </c>
      <c r="L865" s="575"/>
    </row>
    <row r="866" spans="1:12" ht="12" customHeight="1">
      <c r="A866" s="15" t="s">
        <v>10322</v>
      </c>
      <c r="B866" s="46" t="s">
        <v>3236</v>
      </c>
      <c r="C866" s="46">
        <v>30.61</v>
      </c>
      <c r="D866" s="877">
        <v>8</v>
      </c>
      <c r="E866" s="2077">
        <f t="shared" si="139"/>
        <v>2270.42</v>
      </c>
      <c r="F866" s="603">
        <f t="shared" si="140"/>
        <v>2270.42</v>
      </c>
      <c r="G866" s="862">
        <f>'Заказ, cкидки и курсы валют'!$J$23*F866</f>
        <v>27245.040000000001</v>
      </c>
      <c r="H866" s="128">
        <f t="shared" si="141"/>
        <v>217.96</v>
      </c>
      <c r="I866" s="15"/>
      <c r="J866" s="128">
        <f>ROUND(IF(H866&lt;'Заказ, cкидки и курсы валют'!$B$39,H866*0.54*100/(100-'Заказ, cкидки и курсы валют'!$C$39),IF(H866&lt;'Заказ, cкидки и курсы валют'!$B$40,H866*0.54*100/(100-'Заказ, cкидки и курсы валют'!$C$40),IF(H866&lt;'Заказ, cкидки и курсы валют'!$B$41,H866*0.54*100/(100-'Заказ, cкидки и курсы валют'!$C$41),IF(H866&lt;'Заказ, cкидки и курсы валют'!$B$42,H866*0.54*100/(100-'Заказ, cкидки и курсы валют'!$C$42),IF(H866&lt;'Заказ, cкидки и курсы валют'!$B$43,H866*0.54*100/(100-'Заказ, cкидки и курсы валют'!$C$43),H866))))),2)</f>
        <v>294.25</v>
      </c>
      <c r="L866" s="575"/>
    </row>
    <row r="867" spans="1:12" ht="12" customHeight="1">
      <c r="A867" s="15" t="s">
        <v>10323</v>
      </c>
      <c r="B867" s="46" t="s">
        <v>1340</v>
      </c>
      <c r="C867" s="46">
        <v>39.119999999999997</v>
      </c>
      <c r="D867" s="877">
        <v>6</v>
      </c>
      <c r="E867" s="2077">
        <f t="shared" si="139"/>
        <v>2938.3599999999997</v>
      </c>
      <c r="F867" s="603">
        <f t="shared" si="140"/>
        <v>2938.36</v>
      </c>
      <c r="G867" s="862">
        <f>'Заказ, cкидки и курсы валют'!$J$23*F867</f>
        <v>35260.32</v>
      </c>
      <c r="H867" s="128">
        <f t="shared" si="141"/>
        <v>211.56</v>
      </c>
      <c r="I867" s="15"/>
      <c r="J867" s="128">
        <f>ROUND(IF(H867&lt;'Заказ, cкидки и курсы валют'!$B$39,H867*0.54*100/(100-'Заказ, cкидки и курсы валют'!$C$39),IF(H867&lt;'Заказ, cкидки и курсы валют'!$B$40,H867*0.54*100/(100-'Заказ, cкидки и курсы валют'!$C$40),IF(H867&lt;'Заказ, cкидки и курсы валют'!$B$41,H867*0.54*100/(100-'Заказ, cкидки и курсы валют'!$C$41),IF(H867&lt;'Заказ, cкидки и курсы валют'!$B$42,H867*0.54*100/(100-'Заказ, cкидки и курсы валют'!$C$42),IF(H867&lt;'Заказ, cкидки и курсы валют'!$B$43,H867*0.54*100/(100-'Заказ, cкидки и курсы валют'!$C$43),H867))))),2)</f>
        <v>285.61</v>
      </c>
      <c r="L867" s="575"/>
    </row>
    <row r="868" spans="1:12" ht="12" customHeight="1">
      <c r="A868" s="15" t="s">
        <v>10324</v>
      </c>
      <c r="B868" s="46" t="s">
        <v>3237</v>
      </c>
      <c r="C868" s="46">
        <v>65.12</v>
      </c>
      <c r="D868" s="877">
        <v>4</v>
      </c>
      <c r="E868" s="2077">
        <f t="shared" si="139"/>
        <v>4777.0599999999995</v>
      </c>
      <c r="F868" s="603">
        <f t="shared" si="140"/>
        <v>4777.0600000000004</v>
      </c>
      <c r="G868" s="862">
        <f>'Заказ, cкидки и курсы валют'!$J$23*F868</f>
        <v>57324.72</v>
      </c>
      <c r="H868" s="128">
        <f t="shared" si="141"/>
        <v>229.3</v>
      </c>
      <c r="I868" s="15"/>
      <c r="J868" s="128">
        <f>ROUND(IF(H868&lt;'Заказ, cкидки и курсы валют'!$B$39,H868*0.54*100/(100-'Заказ, cкидки и курсы валют'!$C$39),IF(H868&lt;'Заказ, cкидки и курсы валют'!$B$40,H868*0.54*100/(100-'Заказ, cкидки и курсы валют'!$C$40),IF(H868&lt;'Заказ, cкидки и курсы валют'!$B$41,H868*0.54*100/(100-'Заказ, cкидки и курсы валют'!$C$41),IF(H868&lt;'Заказ, cкидки и курсы валют'!$B$42,H868*0.54*100/(100-'Заказ, cкидки и курсы валют'!$C$42),IF(H868&lt;'Заказ, cкидки и курсы валют'!$B$43,H868*0.54*100/(100-'Заказ, cкидки и курсы валют'!$C$43),H868))))),2)</f>
        <v>309.56</v>
      </c>
      <c r="L868" s="575"/>
    </row>
    <row r="869" spans="1:12" ht="12" customHeight="1">
      <c r="A869" s="15" t="s">
        <v>10325</v>
      </c>
      <c r="B869" s="46" t="s">
        <v>1341</v>
      </c>
      <c r="C869" s="46">
        <v>74.69</v>
      </c>
      <c r="D869" s="877">
        <v>3</v>
      </c>
      <c r="E869" s="2077">
        <f t="shared" si="139"/>
        <v>5835.9400000000005</v>
      </c>
      <c r="F869" s="603">
        <f t="shared" si="140"/>
        <v>5835.94</v>
      </c>
      <c r="G869" s="862">
        <f>'Заказ, cкидки и курсы валют'!$J$23*F869</f>
        <v>70031.28</v>
      </c>
      <c r="H869" s="128">
        <f t="shared" si="141"/>
        <v>210.09</v>
      </c>
      <c r="I869" s="15"/>
      <c r="J869" s="128">
        <f>ROUND(IF(H869&lt;'Заказ, cкидки и курсы валют'!$B$39,H869*0.54*100/(100-'Заказ, cкидки и курсы валют'!$C$39),IF(H869&lt;'Заказ, cкидки и курсы валют'!$B$40,H869*0.54*100/(100-'Заказ, cкидки и курсы валют'!$C$40),IF(H869&lt;'Заказ, cкидки и курсы валют'!$B$41,H869*0.54*100/(100-'Заказ, cкидки и курсы валют'!$C$41),IF(H869&lt;'Заказ, cкидки и курсы валют'!$B$42,H869*0.54*100/(100-'Заказ, cкидки и курсы валют'!$C$42),IF(H869&lt;'Заказ, cкидки и курсы валют'!$B$43,H869*0.54*100/(100-'Заказ, cкидки и курсы валют'!$C$43),H869))))),2)</f>
        <v>283.62</v>
      </c>
      <c r="L869" s="575"/>
    </row>
    <row r="870" spans="1:12" ht="12" customHeight="1">
      <c r="A870" s="15" t="s">
        <v>10326</v>
      </c>
      <c r="B870" s="46" t="s">
        <v>3238</v>
      </c>
      <c r="C870" s="46">
        <v>134.83000000000001</v>
      </c>
      <c r="D870" s="877">
        <v>1</v>
      </c>
      <c r="E870" s="2077">
        <f t="shared" si="139"/>
        <v>13294.14</v>
      </c>
      <c r="F870" s="603">
        <f t="shared" si="140"/>
        <v>13294.14</v>
      </c>
      <c r="G870" s="862">
        <f>'Заказ, cкидки и курсы валют'!$J$23*F870</f>
        <v>159529.68</v>
      </c>
      <c r="H870" s="128">
        <f t="shared" si="141"/>
        <v>159.53</v>
      </c>
      <c r="I870" s="15"/>
      <c r="J870" s="128">
        <f>ROUND(IF(H870&lt;'Заказ, cкидки и курсы валют'!$B$39,H870*0.54*100/(100-'Заказ, cкидки и курсы валют'!$C$39),IF(H870&lt;'Заказ, cкидки и курсы валют'!$B$40,H870*0.54*100/(100-'Заказ, cкидки и курсы валют'!$C$40),IF(H870&lt;'Заказ, cкидки и курсы валют'!$B$41,H870*0.54*100/(100-'Заказ, cкидки и курсы валют'!$C$41),IF(H870&lt;'Заказ, cкидки и курсы валют'!$B$42,H870*0.54*100/(100-'Заказ, cкидки и курсы валют'!$C$42),IF(H870&lt;'Заказ, cкидки и курсы валют'!$B$43,H870*0.54*100/(100-'Заказ, cкидки и курсы валют'!$C$43),H870))))),2)</f>
        <v>246.13</v>
      </c>
      <c r="L870" s="575"/>
    </row>
    <row r="871" spans="1:12" ht="12" customHeight="1">
      <c r="A871" s="15" t="s">
        <v>10327</v>
      </c>
      <c r="B871" s="46" t="s">
        <v>960</v>
      </c>
      <c r="C871" s="46">
        <v>273</v>
      </c>
      <c r="D871" s="668">
        <v>1</v>
      </c>
      <c r="E871" s="2077">
        <f t="shared" si="139"/>
        <v>18107.22</v>
      </c>
      <c r="F871" s="603">
        <f t="shared" si="140"/>
        <v>18107.22</v>
      </c>
      <c r="G871" s="862">
        <f>'Заказ, cкидки и курсы валют'!$J$23*F871</f>
        <v>217286.64</v>
      </c>
      <c r="H871" s="128">
        <f t="shared" si="141"/>
        <v>217.29</v>
      </c>
      <c r="I871" s="15"/>
      <c r="J871" s="128">
        <f>ROUND(IF(H871&lt;'Заказ, cкидки и курсы валют'!$B$39,H871*0.54*100/(100-'Заказ, cкидки и курсы валют'!$C$39),IF(H871&lt;'Заказ, cкидки и курсы валют'!$B$40,H871*0.54*100/(100-'Заказ, cкидки и курсы валют'!$C$40),IF(H871&lt;'Заказ, cкидки и курсы валют'!$B$41,H871*0.54*100/(100-'Заказ, cкидки и курсы валют'!$C$41),IF(H871&lt;'Заказ, cкидки и курсы валют'!$B$42,H871*0.54*100/(100-'Заказ, cкидки и курсы валют'!$C$42),IF(H871&lt;'Заказ, cкидки и курсы валют'!$B$43,H871*0.54*100/(100-'Заказ, cкидки и курсы валют'!$C$43),H871))))),2)</f>
        <v>293.33999999999997</v>
      </c>
      <c r="L871" s="575"/>
    </row>
    <row r="872" spans="1:12" ht="12" customHeight="1">
      <c r="A872" s="15" t="s">
        <v>10328</v>
      </c>
      <c r="B872" s="46" t="s">
        <v>2623</v>
      </c>
      <c r="C872" s="46">
        <v>273</v>
      </c>
      <c r="D872" s="668">
        <v>1</v>
      </c>
      <c r="E872" s="2077">
        <f t="shared" si="139"/>
        <v>22203.58</v>
      </c>
      <c r="F872" s="603">
        <f t="shared" si="140"/>
        <v>22203.58</v>
      </c>
      <c r="G872" s="862">
        <f>'Заказ, cкидки и курсы валют'!$J$23*F872</f>
        <v>266442.96000000002</v>
      </c>
      <c r="H872" s="128">
        <f t="shared" si="141"/>
        <v>266.44</v>
      </c>
      <c r="I872" s="15"/>
      <c r="J872" s="128">
        <f>ROUND(IF(H872&lt;'Заказ, cкидки и курсы валют'!$B$39,H872*0.54*100/(100-'Заказ, cкидки и курсы валют'!$C$39),IF(H872&lt;'Заказ, cкидки и курсы валют'!$B$40,H872*0.54*100/(100-'Заказ, cкидки и курсы валют'!$C$40),IF(H872&lt;'Заказ, cкидки и курсы валют'!$B$41,H872*0.54*100/(100-'Заказ, cкидки и курсы валют'!$C$41),IF(H872&lt;'Заказ, cкидки и курсы валют'!$B$42,H872*0.54*100/(100-'Заказ, cкидки и курсы валют'!$C$42),IF(H872&lt;'Заказ, cкидки и курсы валют'!$B$43,H872*0.54*100/(100-'Заказ, cкидки и курсы валют'!$C$43),H872))))),2)</f>
        <v>359.69</v>
      </c>
      <c r="L872" s="575"/>
    </row>
    <row r="873" spans="1:12" ht="14.1" customHeight="1" thickBot="1">
      <c r="L873" s="575"/>
    </row>
    <row r="874" spans="1:12" ht="14.1" customHeight="1">
      <c r="A874" s="247"/>
      <c r="B874" s="163"/>
      <c r="C874" s="91"/>
      <c r="D874" s="91" t="s">
        <v>2474</v>
      </c>
      <c r="E874" s="569"/>
      <c r="F874" s="562"/>
      <c r="G874" s="651"/>
      <c r="H874" s="163"/>
      <c r="I874" s="95"/>
      <c r="L874" s="575"/>
    </row>
    <row r="875" spans="1:12" ht="14.1" customHeight="1">
      <c r="A875" s="248"/>
      <c r="B875" s="17"/>
      <c r="C875" s="97"/>
      <c r="D875" s="97"/>
      <c r="E875" s="896"/>
      <c r="F875" s="596"/>
      <c r="G875" s="874"/>
      <c r="H875" s="17"/>
      <c r="I875" s="167"/>
      <c r="L875" s="575"/>
    </row>
    <row r="876" spans="1:12" ht="14.1" customHeight="1">
      <c r="A876" s="248"/>
      <c r="B876" s="17"/>
      <c r="C876" s="97"/>
      <c r="D876" s="97"/>
      <c r="E876" s="896"/>
      <c r="F876" s="596"/>
      <c r="G876" s="874"/>
      <c r="H876" s="17"/>
      <c r="I876" s="167"/>
      <c r="L876" s="575"/>
    </row>
    <row r="877" spans="1:12" ht="14.1" customHeight="1">
      <c r="A877" s="248"/>
      <c r="B877" s="17"/>
      <c r="C877" s="97"/>
      <c r="D877" s="97"/>
      <c r="E877" s="896"/>
      <c r="F877" s="596"/>
      <c r="G877" s="874"/>
      <c r="H877" s="17"/>
      <c r="I877" s="167"/>
      <c r="L877" s="575"/>
    </row>
    <row r="878" spans="1:12" ht="14.1" customHeight="1" thickBot="1">
      <c r="A878" s="117" t="s">
        <v>7679</v>
      </c>
      <c r="B878" s="171"/>
      <c r="C878" s="99"/>
      <c r="D878" s="99"/>
      <c r="E878" s="897"/>
      <c r="F878" s="598"/>
      <c r="G878" s="875"/>
      <c r="H878" s="171"/>
      <c r="I878" s="172"/>
      <c r="L878" s="575"/>
    </row>
    <row r="879" spans="1:12" ht="43.5" customHeight="1">
      <c r="A879" s="195" t="s">
        <v>1028</v>
      </c>
      <c r="B879" s="196" t="s">
        <v>1029</v>
      </c>
      <c r="C879" s="197" t="s">
        <v>678</v>
      </c>
      <c r="D879" s="197" t="s">
        <v>3130</v>
      </c>
      <c r="E879" s="559" t="s">
        <v>11192</v>
      </c>
      <c r="F879" s="600" t="s">
        <v>2779</v>
      </c>
      <c r="G879" s="864" t="s">
        <v>3947</v>
      </c>
      <c r="H879" s="338" t="s">
        <v>497</v>
      </c>
      <c r="I879" s="199" t="s">
        <v>4239</v>
      </c>
      <c r="L879" s="575"/>
    </row>
    <row r="880" spans="1:12" ht="14.1" customHeight="1">
      <c r="A880" s="195"/>
      <c r="B880" s="389"/>
      <c r="C880" s="197" t="s">
        <v>3629</v>
      </c>
      <c r="D880" s="390" t="s">
        <v>3948</v>
      </c>
      <c r="E880" s="898" t="s">
        <v>265</v>
      </c>
      <c r="F880" s="607">
        <f>'Заказ, cкидки и курсы валют'!$I$12</f>
        <v>0</v>
      </c>
      <c r="G880" s="948"/>
      <c r="H880" s="455"/>
      <c r="I880" s="325"/>
      <c r="L880" s="575"/>
    </row>
    <row r="881" spans="1:12" ht="12" customHeight="1">
      <c r="A881" s="15" t="s">
        <v>2396</v>
      </c>
      <c r="B881" s="61" t="s">
        <v>1348</v>
      </c>
      <c r="C881" s="61"/>
      <c r="D881" s="61">
        <v>25</v>
      </c>
      <c r="E881" s="574">
        <v>37.909999999999997</v>
      </c>
      <c r="F881" s="603">
        <f>ROUND(E881*(1-$F$11),2)</f>
        <v>37.909999999999997</v>
      </c>
      <c r="G881" s="862">
        <f>'Заказ, cкидки и курсы валют'!$J$23*F881</f>
        <v>454.91999999999996</v>
      </c>
      <c r="H881" s="128">
        <f>ROUND((D881)*G881,2)</f>
        <v>11373</v>
      </c>
      <c r="I881" s="15"/>
      <c r="L881" s="575"/>
    </row>
    <row r="882" spans="1:12" ht="12" customHeight="1">
      <c r="A882" s="15" t="s">
        <v>4660</v>
      </c>
      <c r="B882" s="61" t="s">
        <v>1349</v>
      </c>
      <c r="C882" s="61">
        <v>0.23</v>
      </c>
      <c r="D882" s="46">
        <v>25</v>
      </c>
      <c r="E882" s="574">
        <v>33.28</v>
      </c>
      <c r="F882" s="603">
        <f t="shared" ref="F882:F890" si="142">ROUND(E882*(1-$F$11),2)</f>
        <v>33.28</v>
      </c>
      <c r="G882" s="862">
        <f>'Заказ, cкидки и курсы валют'!$J$23*F882</f>
        <v>399.36</v>
      </c>
      <c r="H882" s="128">
        <f t="shared" ref="H882:H890" si="143">ROUND((D882)*G882,2)</f>
        <v>9984</v>
      </c>
      <c r="I882" s="15"/>
      <c r="L882" s="575"/>
    </row>
    <row r="883" spans="1:12" ht="12" customHeight="1">
      <c r="A883" s="15" t="s">
        <v>4661</v>
      </c>
      <c r="B883" s="46" t="s">
        <v>1336</v>
      </c>
      <c r="C883" s="46">
        <v>0.38</v>
      </c>
      <c r="D883" s="46">
        <v>25</v>
      </c>
      <c r="E883" s="574">
        <v>27.66</v>
      </c>
      <c r="F883" s="603">
        <f t="shared" si="142"/>
        <v>27.66</v>
      </c>
      <c r="G883" s="862">
        <f>'Заказ, cкидки и курсы валют'!$J$23*F883</f>
        <v>331.92</v>
      </c>
      <c r="H883" s="128">
        <f t="shared" si="143"/>
        <v>8298</v>
      </c>
      <c r="I883" s="15"/>
      <c r="L883" s="575"/>
    </row>
    <row r="884" spans="1:12" ht="12" customHeight="1">
      <c r="A884" s="15" t="s">
        <v>4662</v>
      </c>
      <c r="B884" s="46" t="s">
        <v>1337</v>
      </c>
      <c r="C884" s="46">
        <v>1.04</v>
      </c>
      <c r="D884" s="46">
        <v>25</v>
      </c>
      <c r="E884" s="574">
        <v>26.66</v>
      </c>
      <c r="F884" s="603">
        <f t="shared" si="142"/>
        <v>26.66</v>
      </c>
      <c r="G884" s="862">
        <f>'Заказ, cкидки и курсы валют'!$J$23*F884</f>
        <v>319.92</v>
      </c>
      <c r="H884" s="128">
        <f t="shared" si="143"/>
        <v>7998</v>
      </c>
      <c r="I884" s="15"/>
      <c r="L884" s="575"/>
    </row>
    <row r="885" spans="1:12" ht="12" customHeight="1">
      <c r="A885" s="15" t="s">
        <v>4663</v>
      </c>
      <c r="B885" s="46" t="s">
        <v>1338</v>
      </c>
      <c r="C885" s="46">
        <v>2.0099999999999998</v>
      </c>
      <c r="D885" s="46">
        <v>25</v>
      </c>
      <c r="E885" s="574">
        <v>26.33</v>
      </c>
      <c r="F885" s="603">
        <f t="shared" si="142"/>
        <v>26.33</v>
      </c>
      <c r="G885" s="862">
        <f>'Заказ, cкидки и курсы валют'!$J$23*F885</f>
        <v>315.95999999999998</v>
      </c>
      <c r="H885" s="128">
        <f t="shared" si="143"/>
        <v>7899</v>
      </c>
      <c r="I885" s="15"/>
      <c r="L885" s="575"/>
    </row>
    <row r="886" spans="1:12" ht="12" customHeight="1">
      <c r="A886" s="15" t="s">
        <v>4664</v>
      </c>
      <c r="B886" s="46" t="s">
        <v>1339</v>
      </c>
      <c r="C886" s="46">
        <v>3.45</v>
      </c>
      <c r="D886" s="46">
        <v>25</v>
      </c>
      <c r="E886" s="574">
        <v>26.66</v>
      </c>
      <c r="F886" s="603">
        <f t="shared" si="142"/>
        <v>26.66</v>
      </c>
      <c r="G886" s="862">
        <f>'Заказ, cкидки и курсы валют'!$J$23*F886</f>
        <v>319.92</v>
      </c>
      <c r="H886" s="128">
        <f t="shared" si="143"/>
        <v>7998</v>
      </c>
      <c r="I886" s="15"/>
      <c r="L886" s="575"/>
    </row>
    <row r="887" spans="1:12" ht="12" customHeight="1">
      <c r="A887" s="15" t="s">
        <v>4665</v>
      </c>
      <c r="B887" s="46" t="s">
        <v>3236</v>
      </c>
      <c r="C887" s="46">
        <v>5.35</v>
      </c>
      <c r="D887" s="46">
        <v>25</v>
      </c>
      <c r="E887" s="574">
        <v>25.67</v>
      </c>
      <c r="F887" s="603">
        <f t="shared" si="142"/>
        <v>25.67</v>
      </c>
      <c r="G887" s="862">
        <f>'Заказ, cкидки и курсы валют'!$J$23*F887</f>
        <v>308.04000000000002</v>
      </c>
      <c r="H887" s="128">
        <f t="shared" si="143"/>
        <v>7701</v>
      </c>
      <c r="I887" s="15"/>
      <c r="L887" s="575"/>
    </row>
    <row r="888" spans="1:12" ht="12" customHeight="1">
      <c r="A888" s="15" t="s">
        <v>4666</v>
      </c>
      <c r="B888" s="46" t="s">
        <v>1340</v>
      </c>
      <c r="C888" s="46">
        <v>8.02</v>
      </c>
      <c r="D888" s="46">
        <v>25</v>
      </c>
      <c r="E888" s="574">
        <v>26.33</v>
      </c>
      <c r="F888" s="603">
        <f t="shared" si="142"/>
        <v>26.33</v>
      </c>
      <c r="G888" s="862">
        <f>'Заказ, cкидки и курсы валют'!$J$23*F888</f>
        <v>315.95999999999998</v>
      </c>
      <c r="H888" s="128">
        <f t="shared" si="143"/>
        <v>7899</v>
      </c>
      <c r="I888" s="15"/>
      <c r="L888" s="575"/>
    </row>
    <row r="889" spans="1:12" ht="12" customHeight="1">
      <c r="A889" s="15" t="s">
        <v>4667</v>
      </c>
      <c r="B889" s="46" t="s">
        <v>1341</v>
      </c>
      <c r="C889" s="46">
        <v>15.75</v>
      </c>
      <c r="D889" s="46">
        <v>25</v>
      </c>
      <c r="E889" s="574">
        <v>25.67</v>
      </c>
      <c r="F889" s="603">
        <f t="shared" si="142"/>
        <v>25.67</v>
      </c>
      <c r="G889" s="862">
        <f>'Заказ, cкидки и курсы валют'!$J$23*F889</f>
        <v>308.04000000000002</v>
      </c>
      <c r="H889" s="128">
        <f t="shared" si="143"/>
        <v>7701</v>
      </c>
      <c r="I889" s="15"/>
      <c r="L889" s="575"/>
    </row>
    <row r="890" spans="1:12" ht="12" customHeight="1">
      <c r="A890" s="15" t="s">
        <v>4668</v>
      </c>
      <c r="B890" s="46" t="s">
        <v>3238</v>
      </c>
      <c r="C890" s="61"/>
      <c r="D890" s="46">
        <v>25</v>
      </c>
      <c r="E890" s="574">
        <v>26.66</v>
      </c>
      <c r="F890" s="603">
        <f t="shared" si="142"/>
        <v>26.66</v>
      </c>
      <c r="G890" s="862">
        <f>'Заказ, cкидки и курсы валют'!$J$23*F890</f>
        <v>319.92</v>
      </c>
      <c r="H890" s="128">
        <f t="shared" si="143"/>
        <v>7998</v>
      </c>
      <c r="I890" s="15"/>
      <c r="L890" s="575"/>
    </row>
    <row r="891" spans="1:12" ht="14.1" customHeight="1" thickBot="1">
      <c r="A891" s="14"/>
      <c r="B891" s="50"/>
      <c r="C891" s="70"/>
      <c r="D891" s="50"/>
      <c r="E891" s="604"/>
      <c r="F891" s="578"/>
      <c r="G891" s="122"/>
      <c r="H891" s="14"/>
      <c r="I891" s="14"/>
      <c r="L891" s="575"/>
    </row>
    <row r="892" spans="1:12" ht="14.1" customHeight="1">
      <c r="A892" s="247"/>
      <c r="B892" s="163"/>
      <c r="C892" s="91"/>
      <c r="D892" s="91" t="s">
        <v>2474</v>
      </c>
      <c r="E892" s="569"/>
      <c r="F892" s="562"/>
      <c r="G892" s="651"/>
      <c r="H892" s="163"/>
      <c r="I892" s="95"/>
      <c r="L892" s="575"/>
    </row>
    <row r="893" spans="1:12" ht="14.1" customHeight="1">
      <c r="A893" s="248"/>
      <c r="B893" s="17"/>
      <c r="C893" s="97"/>
      <c r="D893" s="97"/>
      <c r="E893" s="896"/>
      <c r="F893" s="596"/>
      <c r="G893" s="874"/>
      <c r="H893" s="17"/>
      <c r="I893" s="167"/>
      <c r="L893" s="575"/>
    </row>
    <row r="894" spans="1:12" ht="14.1" customHeight="1">
      <c r="A894" s="248"/>
      <c r="B894" s="17"/>
      <c r="C894" s="97"/>
      <c r="D894" s="97"/>
      <c r="E894" s="896"/>
      <c r="F894" s="596"/>
      <c r="G894" s="874"/>
      <c r="H894" s="17"/>
      <c r="I894" s="167"/>
      <c r="L894" s="575"/>
    </row>
    <row r="895" spans="1:12" ht="14.1" customHeight="1">
      <c r="A895" s="248"/>
      <c r="B895" s="17"/>
      <c r="C895" s="97"/>
      <c r="D895" s="97"/>
      <c r="E895" s="896"/>
      <c r="F895" s="596"/>
      <c r="G895" s="874"/>
      <c r="H895" s="17"/>
      <c r="I895" s="167"/>
      <c r="L895" s="575"/>
    </row>
    <row r="896" spans="1:12" ht="14.1" customHeight="1" thickBot="1">
      <c r="A896" s="117" t="s">
        <v>7680</v>
      </c>
      <c r="B896" s="118"/>
      <c r="C896" s="100"/>
      <c r="D896" s="171"/>
      <c r="E896" s="900"/>
      <c r="F896" s="598"/>
      <c r="G896" s="875"/>
      <c r="H896" s="171"/>
      <c r="I896" s="172"/>
      <c r="L896" s="575"/>
    </row>
    <row r="897" spans="1:12" ht="41.45" customHeight="1">
      <c r="A897" s="195" t="s">
        <v>1028</v>
      </c>
      <c r="B897" s="196" t="s">
        <v>1029</v>
      </c>
      <c r="C897" s="197" t="s">
        <v>678</v>
      </c>
      <c r="D897" s="197" t="s">
        <v>3130</v>
      </c>
      <c r="E897" s="559" t="s">
        <v>11192</v>
      </c>
      <c r="F897" s="600" t="s">
        <v>2779</v>
      </c>
      <c r="G897" s="2585" t="s">
        <v>3947</v>
      </c>
      <c r="H897" s="2586" t="s">
        <v>497</v>
      </c>
      <c r="I897" s="199" t="s">
        <v>4239</v>
      </c>
      <c r="J897" s="2668" t="s">
        <v>12335</v>
      </c>
      <c r="L897" s="575"/>
    </row>
    <row r="898" spans="1:12" ht="14.1" customHeight="1">
      <c r="A898" s="195"/>
      <c r="B898" s="389"/>
      <c r="C898" s="197" t="s">
        <v>3629</v>
      </c>
      <c r="D898" s="390" t="s">
        <v>3948</v>
      </c>
      <c r="E898" s="898" t="s">
        <v>265</v>
      </c>
      <c r="F898" s="607">
        <f>'Заказ, cкидки и курсы валют'!$I$12</f>
        <v>0</v>
      </c>
      <c r="G898" s="948"/>
      <c r="H898" s="455"/>
      <c r="I898" s="325"/>
      <c r="J898" s="2669"/>
      <c r="L898" s="575"/>
    </row>
    <row r="899" spans="1:12" ht="12" customHeight="1">
      <c r="A899" s="15" t="s">
        <v>4669</v>
      </c>
      <c r="B899" s="61" t="s">
        <v>1348</v>
      </c>
      <c r="C899" s="61"/>
      <c r="D899" s="48">
        <v>2.5</v>
      </c>
      <c r="E899" s="2110">
        <f>E881*1.2</f>
        <v>45.491999999999997</v>
      </c>
      <c r="F899" s="603">
        <f>ROUND(E899*(1-$F$11),2)</f>
        <v>45.49</v>
      </c>
      <c r="G899" s="862">
        <f>'Заказ, cкидки и курсы валют'!$J$23*F899</f>
        <v>545.88</v>
      </c>
      <c r="H899" s="128">
        <f>ROUND((D899)*G899,2)</f>
        <v>1364.7</v>
      </c>
      <c r="I899" s="15"/>
      <c r="J899" s="128">
        <f>ROUND(IF(H899&lt;'Заказ, cкидки и курсы валют'!$B$39,H899*0.54*100/(100-'Заказ, cкидки и курсы валют'!$C$39),IF(H899&lt;'Заказ, cкидки и курсы валют'!$B$40,H899*0.54*100/(100-'Заказ, cкидки и курсы валют'!$C$40),IF(H899&lt;'Заказ, cкидки и курсы валют'!$B$41,H899*0.54*100/(100-'Заказ, cкидки и курсы валют'!$C$41),IF(H899&lt;'Заказ, cкидки и курсы валют'!$B$42,H899*0.54*100/(100-'Заказ, cкидки и курсы валют'!$C$42),IF(H899&lt;'Заказ, cкидки и курсы валют'!$B$43,H899*0.54*100/(100-'Заказ, cкидки и курсы валют'!$C$43),H899))))),2)</f>
        <v>1364.7</v>
      </c>
      <c r="L899" s="575"/>
    </row>
    <row r="900" spans="1:12" ht="12" customHeight="1">
      <c r="A900" s="15" t="s">
        <v>4670</v>
      </c>
      <c r="B900" s="61" t="s">
        <v>1349</v>
      </c>
      <c r="C900" s="61">
        <v>0.23</v>
      </c>
      <c r="D900" s="48">
        <v>2.5</v>
      </c>
      <c r="E900" s="2110">
        <f t="shared" ref="E900:E908" si="144">E882*1.2</f>
        <v>39.936</v>
      </c>
      <c r="F900" s="603">
        <f t="shared" ref="F900:F908" si="145">ROUND(E900*(1-$F$11),2)</f>
        <v>39.94</v>
      </c>
      <c r="G900" s="862">
        <f>'Заказ, cкидки и курсы валют'!$J$23*F900</f>
        <v>479.28</v>
      </c>
      <c r="H900" s="128">
        <f t="shared" ref="H900:H908" si="146">ROUND((D900)*G900,2)</f>
        <v>1198.2</v>
      </c>
      <c r="I900" s="15"/>
      <c r="J900" s="128">
        <f>ROUND(IF(H900&lt;'Заказ, cкидки и курсы валют'!$B$39,H900*0.54*100/(100-'Заказ, cкидки и курсы валют'!$C$39),IF(H900&lt;'Заказ, cкидки и курсы валют'!$B$40,H900*0.54*100/(100-'Заказ, cкидки и курсы валют'!$C$40),IF(H900&lt;'Заказ, cкидки и курсы валют'!$B$41,H900*0.54*100/(100-'Заказ, cкидки и курсы валют'!$C$41),IF(H900&lt;'Заказ, cкидки и курсы валют'!$B$42,H900*0.54*100/(100-'Заказ, cкидки и курсы валют'!$C$42),IF(H900&lt;'Заказ, cкидки и курсы валют'!$B$43,H900*0.54*100/(100-'Заказ, cкидки и курсы валют'!$C$43),H900))))),2)</f>
        <v>1198.2</v>
      </c>
      <c r="L900" s="575"/>
    </row>
    <row r="901" spans="1:12" ht="12" customHeight="1">
      <c r="A901" s="15" t="s">
        <v>4671</v>
      </c>
      <c r="B901" s="46" t="s">
        <v>1336</v>
      </c>
      <c r="C901" s="46">
        <v>0.38</v>
      </c>
      <c r="D901" s="48">
        <v>2.5</v>
      </c>
      <c r="E901" s="2110">
        <f t="shared" si="144"/>
        <v>33.192</v>
      </c>
      <c r="F901" s="603">
        <f t="shared" si="145"/>
        <v>33.19</v>
      </c>
      <c r="G901" s="862">
        <f>'Заказ, cкидки и курсы валют'!$J$23*F901</f>
        <v>398.28</v>
      </c>
      <c r="H901" s="128">
        <f t="shared" si="146"/>
        <v>995.7</v>
      </c>
      <c r="I901" s="15"/>
      <c r="J901" s="128">
        <f>ROUND(IF(H901&lt;'Заказ, cкидки и курсы валют'!$B$39,H901*0.54*100/(100-'Заказ, cкидки и курсы валют'!$C$39),IF(H901&lt;'Заказ, cкидки и курсы валют'!$B$40,H901*0.54*100/(100-'Заказ, cкидки и курсы валют'!$C$40),IF(H901&lt;'Заказ, cкидки и курсы валют'!$B$41,H901*0.54*100/(100-'Заказ, cкидки и курсы валют'!$C$41),IF(H901&lt;'Заказ, cкидки и курсы валют'!$B$42,H901*0.54*100/(100-'Заказ, cкидки и курсы валют'!$C$42),IF(H901&lt;'Заказ, cкидки и курсы валют'!$B$43,H901*0.54*100/(100-'Заказ, cкидки и курсы валют'!$C$43),H901))))),2)</f>
        <v>995.7</v>
      </c>
      <c r="L901" s="575"/>
    </row>
    <row r="902" spans="1:12" ht="12" customHeight="1">
      <c r="A902" s="15" t="s">
        <v>4672</v>
      </c>
      <c r="B902" s="46" t="s">
        <v>1337</v>
      </c>
      <c r="C902" s="46">
        <v>1.04</v>
      </c>
      <c r="D902" s="48">
        <v>2.5</v>
      </c>
      <c r="E902" s="2110">
        <f t="shared" si="144"/>
        <v>31.991999999999997</v>
      </c>
      <c r="F902" s="603">
        <f t="shared" si="145"/>
        <v>31.99</v>
      </c>
      <c r="G902" s="862">
        <f>'Заказ, cкидки и курсы валют'!$J$23*F902</f>
        <v>383.88</v>
      </c>
      <c r="H902" s="128">
        <f t="shared" si="146"/>
        <v>959.7</v>
      </c>
      <c r="I902" s="15"/>
      <c r="J902" s="128">
        <f>ROUND(IF(H902&lt;'Заказ, cкидки и курсы валют'!$B$39,H902*0.54*100/(100-'Заказ, cкидки и курсы валют'!$C$39),IF(H902&lt;'Заказ, cкидки и курсы валют'!$B$40,H902*0.54*100/(100-'Заказ, cкидки и курсы валют'!$C$40),IF(H902&lt;'Заказ, cкидки и курсы валют'!$B$41,H902*0.54*100/(100-'Заказ, cкидки и курсы валют'!$C$41),IF(H902&lt;'Заказ, cкидки и курсы валют'!$B$42,H902*0.54*100/(100-'Заказ, cкидки и курсы валют'!$C$42),IF(H902&lt;'Заказ, cкидки и курсы валют'!$B$43,H902*0.54*100/(100-'Заказ, cкидки и курсы валют'!$C$43),H902))))),2)</f>
        <v>959.7</v>
      </c>
      <c r="L902" s="575"/>
    </row>
    <row r="903" spans="1:12" ht="12" customHeight="1">
      <c r="A903" s="15" t="s">
        <v>4673</v>
      </c>
      <c r="B903" s="46" t="s">
        <v>1338</v>
      </c>
      <c r="C903" s="46">
        <v>2.0099999999999998</v>
      </c>
      <c r="D903" s="48">
        <v>2.5</v>
      </c>
      <c r="E903" s="2110">
        <f t="shared" si="144"/>
        <v>31.595999999999997</v>
      </c>
      <c r="F903" s="603">
        <f t="shared" si="145"/>
        <v>31.6</v>
      </c>
      <c r="G903" s="862">
        <f>'Заказ, cкидки и курсы валют'!$J$23*F903</f>
        <v>379.20000000000005</v>
      </c>
      <c r="H903" s="128">
        <f t="shared" si="146"/>
        <v>948</v>
      </c>
      <c r="I903" s="15"/>
      <c r="J903" s="128">
        <f>ROUND(IF(H903&lt;'Заказ, cкидки и курсы валют'!$B$39,H903*0.54*100/(100-'Заказ, cкидки и курсы валют'!$C$39),IF(H903&lt;'Заказ, cкидки и курсы валют'!$B$40,H903*0.54*100/(100-'Заказ, cкидки и курсы валют'!$C$40),IF(H903&lt;'Заказ, cкидки и курсы валют'!$B$41,H903*0.54*100/(100-'Заказ, cкидки и курсы валют'!$C$41),IF(H903&lt;'Заказ, cкидки и курсы валют'!$B$42,H903*0.54*100/(100-'Заказ, cкидки и курсы валют'!$C$42),IF(H903&lt;'Заказ, cкидки и курсы валют'!$B$43,H903*0.54*100/(100-'Заказ, cкидки и курсы валют'!$C$43),H903))))),2)</f>
        <v>948</v>
      </c>
      <c r="L903" s="575"/>
    </row>
    <row r="904" spans="1:12" ht="12" customHeight="1">
      <c r="A904" s="15" t="s">
        <v>4674</v>
      </c>
      <c r="B904" s="46" t="s">
        <v>1339</v>
      </c>
      <c r="C904" s="46">
        <v>3.45</v>
      </c>
      <c r="D904" s="48">
        <v>2.5</v>
      </c>
      <c r="E904" s="2110">
        <f t="shared" si="144"/>
        <v>31.991999999999997</v>
      </c>
      <c r="F904" s="603">
        <f t="shared" si="145"/>
        <v>31.99</v>
      </c>
      <c r="G904" s="862">
        <f>'Заказ, cкидки и курсы валют'!$J$23*F904</f>
        <v>383.88</v>
      </c>
      <c r="H904" s="128">
        <f t="shared" si="146"/>
        <v>959.7</v>
      </c>
      <c r="I904" s="15"/>
      <c r="J904" s="128">
        <f>ROUND(IF(H904&lt;'Заказ, cкидки и курсы валют'!$B$39,H904*0.54*100/(100-'Заказ, cкидки и курсы валют'!$C$39),IF(H904&lt;'Заказ, cкидки и курсы валют'!$B$40,H904*0.54*100/(100-'Заказ, cкидки и курсы валют'!$C$40),IF(H904&lt;'Заказ, cкидки и курсы валют'!$B$41,H904*0.54*100/(100-'Заказ, cкидки и курсы валют'!$C$41),IF(H904&lt;'Заказ, cкидки и курсы валют'!$B$42,H904*0.54*100/(100-'Заказ, cкидки и курсы валют'!$C$42),IF(H904&lt;'Заказ, cкидки и курсы валют'!$B$43,H904*0.54*100/(100-'Заказ, cкидки и курсы валют'!$C$43),H904))))),2)</f>
        <v>959.7</v>
      </c>
      <c r="L904" s="575"/>
    </row>
    <row r="905" spans="1:12" ht="12" customHeight="1">
      <c r="A905" s="15" t="s">
        <v>4675</v>
      </c>
      <c r="B905" s="46" t="s">
        <v>3236</v>
      </c>
      <c r="C905" s="46">
        <v>5.35</v>
      </c>
      <c r="D905" s="48">
        <v>2.5</v>
      </c>
      <c r="E905" s="2110">
        <f t="shared" si="144"/>
        <v>30.804000000000002</v>
      </c>
      <c r="F905" s="603">
        <f t="shared" si="145"/>
        <v>30.8</v>
      </c>
      <c r="G905" s="862">
        <f>'Заказ, cкидки и курсы валют'!$J$23*F905</f>
        <v>369.6</v>
      </c>
      <c r="H905" s="128">
        <f t="shared" si="146"/>
        <v>924</v>
      </c>
      <c r="I905" s="15"/>
      <c r="J905" s="128">
        <f>ROUND(IF(H905&lt;'Заказ, cкидки и курсы валют'!$B$39,H905*0.54*100/(100-'Заказ, cкидки и курсы валют'!$C$39),IF(H905&lt;'Заказ, cкидки и курсы валют'!$B$40,H905*0.54*100/(100-'Заказ, cкидки и курсы валют'!$C$40),IF(H905&lt;'Заказ, cкидки и курсы валют'!$B$41,H905*0.54*100/(100-'Заказ, cкидки и курсы валют'!$C$41),IF(H905&lt;'Заказ, cкидки и курсы валют'!$B$42,H905*0.54*100/(100-'Заказ, cкидки и курсы валют'!$C$42),IF(H905&lt;'Заказ, cкидки и курсы валют'!$B$43,H905*0.54*100/(100-'Заказ, cкидки и курсы валют'!$C$43),H905))))),2)</f>
        <v>997.92</v>
      </c>
      <c r="L905" s="575"/>
    </row>
    <row r="906" spans="1:12" ht="12" customHeight="1">
      <c r="A906" s="15" t="s">
        <v>4676</v>
      </c>
      <c r="B906" s="46" t="s">
        <v>1340</v>
      </c>
      <c r="C906" s="46">
        <v>8.02</v>
      </c>
      <c r="D906" s="48">
        <v>2.5</v>
      </c>
      <c r="E906" s="2110">
        <f t="shared" si="144"/>
        <v>31.595999999999997</v>
      </c>
      <c r="F906" s="603">
        <f t="shared" si="145"/>
        <v>31.6</v>
      </c>
      <c r="G906" s="862">
        <f>'Заказ, cкидки и курсы валют'!$J$23*F906</f>
        <v>379.20000000000005</v>
      </c>
      <c r="H906" s="128">
        <f t="shared" si="146"/>
        <v>948</v>
      </c>
      <c r="I906" s="15"/>
      <c r="J906" s="128">
        <f>ROUND(IF(H906&lt;'Заказ, cкидки и курсы валют'!$B$39,H906*0.54*100/(100-'Заказ, cкидки и курсы валют'!$C$39),IF(H906&lt;'Заказ, cкидки и курсы валют'!$B$40,H906*0.54*100/(100-'Заказ, cкидки и курсы валют'!$C$40),IF(H906&lt;'Заказ, cкидки и курсы валют'!$B$41,H906*0.54*100/(100-'Заказ, cкидки и курсы валют'!$C$41),IF(H906&lt;'Заказ, cкидки и курсы валют'!$B$42,H906*0.54*100/(100-'Заказ, cкидки и курсы валют'!$C$42),IF(H906&lt;'Заказ, cкидки и курсы валют'!$B$43,H906*0.54*100/(100-'Заказ, cкидки и курсы валют'!$C$43),H906))))),2)</f>
        <v>948</v>
      </c>
      <c r="L906" s="575"/>
    </row>
    <row r="907" spans="1:12" ht="12" customHeight="1">
      <c r="A907" s="15" t="s">
        <v>4677</v>
      </c>
      <c r="B907" s="46" t="s">
        <v>1341</v>
      </c>
      <c r="C907" s="46">
        <v>15.75</v>
      </c>
      <c r="D907" s="48">
        <v>2.5</v>
      </c>
      <c r="E907" s="2110">
        <f t="shared" si="144"/>
        <v>30.804000000000002</v>
      </c>
      <c r="F907" s="603">
        <f t="shared" si="145"/>
        <v>30.8</v>
      </c>
      <c r="G907" s="862">
        <f>'Заказ, cкидки и курсы валют'!$J$23*F907</f>
        <v>369.6</v>
      </c>
      <c r="H907" s="128">
        <f t="shared" si="146"/>
        <v>924</v>
      </c>
      <c r="I907" s="15"/>
      <c r="J907" s="128">
        <f>ROUND(IF(H907&lt;'Заказ, cкидки и курсы валют'!$B$39,H907*0.54*100/(100-'Заказ, cкидки и курсы валют'!$C$39),IF(H907&lt;'Заказ, cкидки и курсы валют'!$B$40,H907*0.54*100/(100-'Заказ, cкидки и курсы валют'!$C$40),IF(H907&lt;'Заказ, cкидки и курсы валют'!$B$41,H907*0.54*100/(100-'Заказ, cкидки и курсы валют'!$C$41),IF(H907&lt;'Заказ, cкидки и курсы валют'!$B$42,H907*0.54*100/(100-'Заказ, cкидки и курсы валют'!$C$42),IF(H907&lt;'Заказ, cкидки и курсы валют'!$B$43,H907*0.54*100/(100-'Заказ, cкидки и курсы валют'!$C$43),H907))))),2)</f>
        <v>997.92</v>
      </c>
      <c r="L907" s="575"/>
    </row>
    <row r="908" spans="1:12" ht="12" customHeight="1">
      <c r="A908" s="15" t="s">
        <v>4678</v>
      </c>
      <c r="B908" s="46" t="s">
        <v>3238</v>
      </c>
      <c r="C908" s="61"/>
      <c r="D908" s="48">
        <v>2</v>
      </c>
      <c r="E908" s="2110">
        <f t="shared" si="144"/>
        <v>31.991999999999997</v>
      </c>
      <c r="F908" s="603">
        <f t="shared" si="145"/>
        <v>31.99</v>
      </c>
      <c r="G908" s="862">
        <f>'Заказ, cкидки и курсы валют'!$J$23*F908</f>
        <v>383.88</v>
      </c>
      <c r="H908" s="128">
        <f t="shared" si="146"/>
        <v>767.76</v>
      </c>
      <c r="I908" s="15"/>
      <c r="J908" s="128">
        <f>ROUND(IF(H908&lt;'Заказ, cкидки и курсы валют'!$B$39,H908*0.54*100/(100-'Заказ, cкидки и курсы валют'!$C$39),IF(H908&lt;'Заказ, cкидки и курсы валют'!$B$40,H908*0.54*100/(100-'Заказ, cкидки и курсы валют'!$C$40),IF(H908&lt;'Заказ, cкидки и курсы валют'!$B$41,H908*0.54*100/(100-'Заказ, cкидки и курсы валют'!$C$41),IF(H908&lt;'Заказ, cкидки и курсы валют'!$B$42,H908*0.54*100/(100-'Заказ, cкидки и курсы валют'!$C$42),IF(H908&lt;'Заказ, cкидки и курсы валют'!$B$43,H908*0.54*100/(100-'Заказ, cкидки и курсы валют'!$C$43),H908))))),2)</f>
        <v>829.18</v>
      </c>
      <c r="L908" s="575"/>
    </row>
    <row r="909" spans="1:12" ht="14.1" customHeight="1" thickBot="1">
      <c r="A909" s="14"/>
      <c r="B909" s="50"/>
      <c r="C909" s="70"/>
      <c r="D909" s="120"/>
      <c r="E909" s="579"/>
      <c r="F909" s="1096"/>
      <c r="G909" s="865"/>
      <c r="H909" s="23"/>
      <c r="I909" s="14"/>
      <c r="L909" s="575"/>
    </row>
    <row r="910" spans="1:12" ht="14.1" customHeight="1">
      <c r="A910" s="2562"/>
      <c r="B910" s="2563"/>
      <c r="C910" s="2564"/>
      <c r="D910" s="2564" t="s">
        <v>2474</v>
      </c>
      <c r="E910" s="2565"/>
      <c r="F910" s="2566"/>
      <c r="G910" s="2567"/>
      <c r="H910" s="2563"/>
      <c r="I910" s="2568"/>
      <c r="L910" s="575"/>
    </row>
    <row r="911" spans="1:12" ht="14.1" customHeight="1">
      <c r="A911" s="2569"/>
      <c r="B911" s="2570"/>
      <c r="C911" s="2571"/>
      <c r="D911" s="2571"/>
      <c r="E911" s="2572"/>
      <c r="F911" s="2573"/>
      <c r="G911" s="2574"/>
      <c r="H911" s="2570"/>
      <c r="I911" s="2575"/>
      <c r="L911" s="575"/>
    </row>
    <row r="912" spans="1:12" ht="14.1" customHeight="1">
      <c r="A912" s="2569"/>
      <c r="B912" s="2570"/>
      <c r="C912" s="2571"/>
      <c r="D912" s="2571"/>
      <c r="E912" s="2572"/>
      <c r="F912" s="2573"/>
      <c r="G912" s="2574"/>
      <c r="H912" s="2570"/>
      <c r="I912" s="2575"/>
      <c r="L912" s="575"/>
    </row>
    <row r="913" spans="1:12" ht="14.1" customHeight="1">
      <c r="A913" s="2569"/>
      <c r="B913" s="2570"/>
      <c r="C913" s="2571"/>
      <c r="D913" s="2571"/>
      <c r="E913" s="2572"/>
      <c r="F913" s="2573"/>
      <c r="G913" s="2574"/>
      <c r="H913" s="2570"/>
      <c r="I913" s="2575"/>
      <c r="K913" s="14"/>
      <c r="L913" s="575"/>
    </row>
    <row r="914" spans="1:12" ht="14.1" customHeight="1" thickBot="1">
      <c r="A914" s="2593" t="s">
        <v>7681</v>
      </c>
      <c r="B914" s="2594"/>
      <c r="C914" s="2577"/>
      <c r="D914" s="2577"/>
      <c r="E914" s="2578"/>
      <c r="F914" s="2579"/>
      <c r="G914" s="2580"/>
      <c r="H914" s="2576"/>
      <c r="I914" s="2581"/>
      <c r="K914" s="14"/>
      <c r="L914" s="575"/>
    </row>
    <row r="915" spans="1:12" ht="36.75" customHeight="1">
      <c r="A915" s="195" t="s">
        <v>1028</v>
      </c>
      <c r="B915" s="196" t="s">
        <v>1029</v>
      </c>
      <c r="C915" s="197" t="s">
        <v>678</v>
      </c>
      <c r="D915" s="197" t="s">
        <v>3130</v>
      </c>
      <c r="E915" s="559" t="s">
        <v>11194</v>
      </c>
      <c r="F915" s="600" t="s">
        <v>2779</v>
      </c>
      <c r="G915" s="2585" t="s">
        <v>6670</v>
      </c>
      <c r="H915" s="2586" t="s">
        <v>497</v>
      </c>
      <c r="I915" s="199" t="s">
        <v>4239</v>
      </c>
      <c r="J915" s="2668" t="s">
        <v>12335</v>
      </c>
      <c r="K915" s="14"/>
      <c r="L915" s="575"/>
    </row>
    <row r="916" spans="1:12" ht="14.1" customHeight="1">
      <c r="A916" s="195"/>
      <c r="B916" s="389"/>
      <c r="C916" s="197" t="s">
        <v>3629</v>
      </c>
      <c r="D916" s="476" t="s">
        <v>6666</v>
      </c>
      <c r="E916" s="898" t="s">
        <v>265</v>
      </c>
      <c r="F916" s="607">
        <f>'Заказ, cкидки и курсы валют'!$I$12</f>
        <v>0</v>
      </c>
      <c r="G916" s="948"/>
      <c r="H916" s="455"/>
      <c r="I916" s="325"/>
      <c r="J916" s="2669"/>
      <c r="K916" s="14"/>
      <c r="L916" s="575"/>
    </row>
    <row r="917" spans="1:12" ht="12" customHeight="1">
      <c r="A917" s="15" t="s">
        <v>11775</v>
      </c>
      <c r="B917" s="61" t="s">
        <v>1348</v>
      </c>
      <c r="C917" s="61"/>
      <c r="D917" s="61">
        <v>200</v>
      </c>
      <c r="E917" s="2077"/>
      <c r="F917" s="603"/>
      <c r="G917" s="862"/>
      <c r="H917" s="128">
        <f>H860</f>
        <v>129.69999999999999</v>
      </c>
      <c r="I917" s="15"/>
      <c r="J917" s="128">
        <f>ROUND(IF(H917&lt;'Заказ, cкидки и курсы валют'!$B$39,H917*0.54*100/(100-'Заказ, cкидки и курсы валют'!$C$39),IF(H917&lt;'Заказ, cкидки и курсы валют'!$B$40,H917*0.54*100/(100-'Заказ, cкидки и курсы валют'!$C$40),IF(H917&lt;'Заказ, cкидки и курсы валют'!$B$41,H917*0.54*100/(100-'Заказ, cкидки и курсы валют'!$C$41),IF(H917&lt;'Заказ, cкидки и курсы валют'!$B$42,H917*0.54*100/(100-'Заказ, cкидки и курсы валют'!$C$42),IF(H917&lt;'Заказ, cкидки и курсы валют'!$B$43,H917*0.54*100/(100-'Заказ, cкидки и курсы валют'!$C$43),H917))))),2)</f>
        <v>200.11</v>
      </c>
      <c r="K917" s="14"/>
      <c r="L917" s="575"/>
    </row>
    <row r="918" spans="1:12" ht="12" customHeight="1">
      <c r="A918" s="15" t="s">
        <v>11776</v>
      </c>
      <c r="B918" s="61" t="s">
        <v>1349</v>
      </c>
      <c r="C918" s="61">
        <v>0.23</v>
      </c>
      <c r="D918" s="46">
        <v>200</v>
      </c>
      <c r="E918" s="2077"/>
      <c r="F918" s="603"/>
      <c r="G918" s="862"/>
      <c r="H918" s="128">
        <f t="shared" ref="H918:H926" si="147">H861</f>
        <v>163.56</v>
      </c>
      <c r="I918" s="15"/>
      <c r="J918" s="128">
        <f>ROUND(IF(H918&lt;'Заказ, cкидки и курсы валют'!$B$39,H918*0.54*100/(100-'Заказ, cкидки и курсы валют'!$C$39),IF(H918&lt;'Заказ, cкидки и курсы валют'!$B$40,H918*0.54*100/(100-'Заказ, cкидки и курсы валют'!$C$40),IF(H918&lt;'Заказ, cкидки и курсы валют'!$B$41,H918*0.54*100/(100-'Заказ, cкидки и курсы валют'!$C$41),IF(H918&lt;'Заказ, cкидки и курсы валют'!$B$42,H918*0.54*100/(100-'Заказ, cкидки и курсы валют'!$C$42),IF(H918&lt;'Заказ, cкидки и курсы валют'!$B$43,H918*0.54*100/(100-'Заказ, cкидки и курсы валют'!$C$43),H918))))),2)</f>
        <v>252.35</v>
      </c>
      <c r="K918" s="14"/>
      <c r="L918" s="575"/>
    </row>
    <row r="919" spans="1:12" ht="12" customHeight="1">
      <c r="A919" s="15" t="s">
        <v>11777</v>
      </c>
      <c r="B919" s="46" t="s">
        <v>1336</v>
      </c>
      <c r="C919" s="46">
        <v>0.38</v>
      </c>
      <c r="D919" s="46">
        <v>100</v>
      </c>
      <c r="E919" s="2077"/>
      <c r="F919" s="603"/>
      <c r="G919" s="862"/>
      <c r="H919" s="128">
        <f t="shared" si="147"/>
        <v>240.02</v>
      </c>
      <c r="I919" s="15"/>
      <c r="J919" s="128">
        <f>ROUND(IF(H919&lt;'Заказ, cкидки и курсы валют'!$B$39,H919*0.54*100/(100-'Заказ, cкидки и курсы валют'!$C$39),IF(H919&lt;'Заказ, cкидки и курсы валют'!$B$40,H919*0.54*100/(100-'Заказ, cкидки и курсы валют'!$C$40),IF(H919&lt;'Заказ, cкидки и курсы валют'!$B$41,H919*0.54*100/(100-'Заказ, cкидки и курсы валют'!$C$41),IF(H919&lt;'Заказ, cкидки и курсы валют'!$B$42,H919*0.54*100/(100-'Заказ, cкидки и курсы валют'!$C$42),IF(H919&lt;'Заказ, cкидки и курсы валют'!$B$43,H919*0.54*100/(100-'Заказ, cкидки и курсы валют'!$C$43),H919))))),2)</f>
        <v>324.02999999999997</v>
      </c>
      <c r="K919" s="14"/>
      <c r="L919" s="575"/>
    </row>
    <row r="920" spans="1:12" ht="12" customHeight="1">
      <c r="A920" s="15" t="s">
        <v>11778</v>
      </c>
      <c r="B920" s="46" t="s">
        <v>1337</v>
      </c>
      <c r="C920" s="46">
        <v>1.04</v>
      </c>
      <c r="D920" s="46">
        <v>100</v>
      </c>
      <c r="E920" s="2077"/>
      <c r="F920" s="603"/>
      <c r="G920" s="862"/>
      <c r="H920" s="128">
        <f t="shared" si="147"/>
        <v>242.26</v>
      </c>
      <c r="I920" s="15"/>
      <c r="J920" s="128">
        <f>ROUND(IF(H920&lt;'Заказ, cкидки и курсы валют'!$B$39,H920*0.54*100/(100-'Заказ, cкидки и курсы валют'!$C$39),IF(H920&lt;'Заказ, cкидки и курсы валют'!$B$40,H920*0.54*100/(100-'Заказ, cкидки и курсы валют'!$C$40),IF(H920&lt;'Заказ, cкидки и курсы валют'!$B$41,H920*0.54*100/(100-'Заказ, cкидки и курсы валют'!$C$41),IF(H920&lt;'Заказ, cкидки и курсы валют'!$B$42,H920*0.54*100/(100-'Заказ, cкидки и курсы валют'!$C$42),IF(H920&lt;'Заказ, cкидки и курсы валют'!$B$43,H920*0.54*100/(100-'Заказ, cкидки и курсы валют'!$C$43),H920))))),2)</f>
        <v>327.05</v>
      </c>
      <c r="K920" s="14"/>
      <c r="L920" s="575"/>
    </row>
    <row r="921" spans="1:12" ht="12" customHeight="1">
      <c r="A921" s="15" t="s">
        <v>11779</v>
      </c>
      <c r="B921" s="46" t="s">
        <v>1338</v>
      </c>
      <c r="C921" s="46">
        <v>2.0099999999999998</v>
      </c>
      <c r="D921" s="46">
        <v>50</v>
      </c>
      <c r="E921" s="2077"/>
      <c r="F921" s="603"/>
      <c r="G921" s="862"/>
      <c r="H921" s="128">
        <f t="shared" si="147"/>
        <v>211.8</v>
      </c>
      <c r="I921" s="15"/>
      <c r="J921" s="128">
        <f>ROUND(IF(H921&lt;'Заказ, cкидки и курсы валют'!$B$39,H921*0.54*100/(100-'Заказ, cкидки и курсы валют'!$C$39),IF(H921&lt;'Заказ, cкидки и курсы валют'!$B$40,H921*0.54*100/(100-'Заказ, cкидки и курсы валют'!$C$40),IF(H921&lt;'Заказ, cкидки и курсы валют'!$B$41,H921*0.54*100/(100-'Заказ, cкидки и курсы валют'!$C$41),IF(H921&lt;'Заказ, cкидки и курсы валют'!$B$42,H921*0.54*100/(100-'Заказ, cкидки и курсы валют'!$C$42),IF(H921&lt;'Заказ, cкидки и курсы валют'!$B$43,H921*0.54*100/(100-'Заказ, cкидки и курсы валют'!$C$43),H921))))),2)</f>
        <v>285.93</v>
      </c>
      <c r="K921" s="14"/>
      <c r="L921" s="575"/>
    </row>
    <row r="922" spans="1:12" ht="12" customHeight="1">
      <c r="A922" s="15" t="s">
        <v>11780</v>
      </c>
      <c r="B922" s="46" t="s">
        <v>1339</v>
      </c>
      <c r="C922" s="46">
        <v>3.45</v>
      </c>
      <c r="D922" s="46">
        <v>50</v>
      </c>
      <c r="E922" s="2077"/>
      <c r="F922" s="603"/>
      <c r="G922" s="862"/>
      <c r="H922" s="128">
        <f t="shared" si="147"/>
        <v>202.75</v>
      </c>
      <c r="I922" s="15"/>
      <c r="J922" s="128">
        <f>ROUND(IF(H922&lt;'Заказ, cкидки и курсы валют'!$B$39,H922*0.54*100/(100-'Заказ, cкидки и курсы валют'!$C$39),IF(H922&lt;'Заказ, cкидки и курсы валют'!$B$40,H922*0.54*100/(100-'Заказ, cкидки и курсы валют'!$C$40),IF(H922&lt;'Заказ, cкидки и курсы валют'!$B$41,H922*0.54*100/(100-'Заказ, cкидки и курсы валют'!$C$41),IF(H922&lt;'Заказ, cкидки и курсы валют'!$B$42,H922*0.54*100/(100-'Заказ, cкидки и курсы валют'!$C$42),IF(H922&lt;'Заказ, cкидки и курсы валют'!$B$43,H922*0.54*100/(100-'Заказ, cкидки и курсы валют'!$C$43),H922))))),2)</f>
        <v>273.70999999999998</v>
      </c>
      <c r="K922" s="14"/>
      <c r="L922" s="575"/>
    </row>
    <row r="923" spans="1:12" ht="12" customHeight="1">
      <c r="A923" s="15" t="s">
        <v>11781</v>
      </c>
      <c r="B923" s="46" t="s">
        <v>3236</v>
      </c>
      <c r="C923" s="46">
        <v>5.35</v>
      </c>
      <c r="D923" s="46">
        <v>40</v>
      </c>
      <c r="E923" s="2077"/>
      <c r="F923" s="603"/>
      <c r="G923" s="862"/>
      <c r="H923" s="128">
        <f t="shared" si="147"/>
        <v>217.96</v>
      </c>
      <c r="I923" s="15"/>
      <c r="J923" s="128">
        <f>ROUND(IF(H923&lt;'Заказ, cкидки и курсы валют'!$B$39,H923*0.54*100/(100-'Заказ, cкидки и курсы валют'!$C$39),IF(H923&lt;'Заказ, cкидки и курсы валют'!$B$40,H923*0.54*100/(100-'Заказ, cкидки и курсы валют'!$C$40),IF(H923&lt;'Заказ, cкидки и курсы валют'!$B$41,H923*0.54*100/(100-'Заказ, cкидки и курсы валют'!$C$41),IF(H923&lt;'Заказ, cкидки и курсы валют'!$B$42,H923*0.54*100/(100-'Заказ, cкидки и курсы валют'!$C$42),IF(H923&lt;'Заказ, cкидки и курсы валют'!$B$43,H923*0.54*100/(100-'Заказ, cкидки и курсы валют'!$C$43),H923))))),2)</f>
        <v>294.25</v>
      </c>
      <c r="K923" s="14"/>
      <c r="L923" s="575"/>
    </row>
    <row r="924" spans="1:12" ht="12" customHeight="1">
      <c r="A924" s="15" t="s">
        <v>11782</v>
      </c>
      <c r="B924" s="46" t="s">
        <v>1340</v>
      </c>
      <c r="C924" s="46">
        <v>8.02</v>
      </c>
      <c r="D924" s="46">
        <v>20</v>
      </c>
      <c r="E924" s="2077"/>
      <c r="F924" s="603"/>
      <c r="G924" s="862"/>
      <c r="H924" s="128">
        <f t="shared" si="147"/>
        <v>211.56</v>
      </c>
      <c r="I924" s="15"/>
      <c r="J924" s="128">
        <f>ROUND(IF(H924&lt;'Заказ, cкидки и курсы валют'!$B$39,H924*0.54*100/(100-'Заказ, cкидки и курсы валют'!$C$39),IF(H924&lt;'Заказ, cкидки и курсы валют'!$B$40,H924*0.54*100/(100-'Заказ, cкидки и курсы валют'!$C$40),IF(H924&lt;'Заказ, cкидки и курсы валют'!$B$41,H924*0.54*100/(100-'Заказ, cкидки и курсы валют'!$C$41),IF(H924&lt;'Заказ, cкидки и курсы валют'!$B$42,H924*0.54*100/(100-'Заказ, cкидки и курсы валют'!$C$42),IF(H924&lt;'Заказ, cкидки и курсы валют'!$B$43,H924*0.54*100/(100-'Заказ, cкидки и курсы валют'!$C$43),H924))))),2)</f>
        <v>285.61</v>
      </c>
      <c r="K924" s="14"/>
      <c r="L924" s="575"/>
    </row>
    <row r="925" spans="1:12" ht="12" customHeight="1">
      <c r="A925" s="15" t="s">
        <v>11783</v>
      </c>
      <c r="B925" s="46" t="s">
        <v>1341</v>
      </c>
      <c r="C925" s="46">
        <v>15.75</v>
      </c>
      <c r="D925" s="46">
        <v>10</v>
      </c>
      <c r="E925" s="2077"/>
      <c r="F925" s="603"/>
      <c r="G925" s="862"/>
      <c r="H925" s="128">
        <f t="shared" si="147"/>
        <v>229.3</v>
      </c>
      <c r="I925" s="15"/>
      <c r="J925" s="128">
        <f>ROUND(IF(H925&lt;'Заказ, cкидки и курсы валют'!$B$39,H925*0.54*100/(100-'Заказ, cкидки и курсы валют'!$C$39),IF(H925&lt;'Заказ, cкидки и курсы валют'!$B$40,H925*0.54*100/(100-'Заказ, cкидки и курсы валют'!$C$40),IF(H925&lt;'Заказ, cкидки и курсы валют'!$B$41,H925*0.54*100/(100-'Заказ, cкидки и курсы валют'!$C$41),IF(H925&lt;'Заказ, cкидки и курсы валют'!$B$42,H925*0.54*100/(100-'Заказ, cкидки и курсы валют'!$C$42),IF(H925&lt;'Заказ, cкидки и курсы валют'!$B$43,H925*0.54*100/(100-'Заказ, cкидки и курсы валют'!$C$43),H925))))),2)</f>
        <v>309.56</v>
      </c>
      <c r="K925" s="14"/>
      <c r="L925" s="575"/>
    </row>
    <row r="926" spans="1:12" ht="12" customHeight="1">
      <c r="A926" s="15" t="s">
        <v>11784</v>
      </c>
      <c r="B926" s="46" t="s">
        <v>3238</v>
      </c>
      <c r="C926" s="61"/>
      <c r="D926" s="46">
        <v>5</v>
      </c>
      <c r="E926" s="2077"/>
      <c r="F926" s="603"/>
      <c r="G926" s="862"/>
      <c r="H926" s="128">
        <f t="shared" si="147"/>
        <v>210.09</v>
      </c>
      <c r="I926" s="15"/>
      <c r="J926" s="128">
        <f>ROUND(IF(H926&lt;'Заказ, cкидки и курсы валют'!$B$39,H926*0.54*100/(100-'Заказ, cкидки и курсы валют'!$C$39),IF(H926&lt;'Заказ, cкидки и курсы валют'!$B$40,H926*0.54*100/(100-'Заказ, cкидки и курсы валют'!$C$40),IF(H926&lt;'Заказ, cкидки и курсы валют'!$B$41,H926*0.54*100/(100-'Заказ, cкидки и курсы валют'!$C$41),IF(H926&lt;'Заказ, cкидки и курсы валют'!$B$42,H926*0.54*100/(100-'Заказ, cкидки и курсы валют'!$C$42),IF(H926&lt;'Заказ, cкидки и курсы валют'!$B$43,H926*0.54*100/(100-'Заказ, cкидки и курсы валют'!$C$43),H926))))),2)</f>
        <v>283.62</v>
      </c>
      <c r="K926" s="14"/>
      <c r="L926" s="575"/>
    </row>
    <row r="927" spans="1:12" ht="14.1" customHeight="1" thickBot="1">
      <c r="A927" s="14"/>
      <c r="B927" s="50"/>
      <c r="C927" s="70"/>
      <c r="D927" s="267"/>
      <c r="E927" s="579"/>
      <c r="F927" s="1096"/>
      <c r="G927" s="865"/>
      <c r="H927" s="23"/>
      <c r="I927" s="14"/>
      <c r="K927" s="14"/>
      <c r="L927" s="575"/>
    </row>
    <row r="928" spans="1:12" ht="14.1" customHeight="1">
      <c r="A928" s="247"/>
      <c r="B928" s="163"/>
      <c r="C928" s="91" t="s">
        <v>2516</v>
      </c>
      <c r="D928" s="91"/>
      <c r="E928" s="881"/>
      <c r="F928" s="555"/>
      <c r="G928" s="647"/>
      <c r="H928" s="93"/>
      <c r="I928" s="107"/>
      <c r="K928" s="14"/>
      <c r="L928" s="575"/>
    </row>
    <row r="929" spans="1:12" ht="14.1" customHeight="1">
      <c r="A929" s="248"/>
      <c r="B929" s="17"/>
      <c r="C929" s="108" t="s">
        <v>5367</v>
      </c>
      <c r="D929" s="108"/>
      <c r="E929" s="570" t="s">
        <v>2517</v>
      </c>
      <c r="F929" s="556"/>
      <c r="G929" s="111"/>
      <c r="H929" s="111"/>
      <c r="I929" s="112"/>
      <c r="K929" s="14"/>
      <c r="L929" s="575"/>
    </row>
    <row r="930" spans="1:12" ht="14.1" customHeight="1">
      <c r="A930" s="248"/>
      <c r="B930" s="17"/>
      <c r="C930" s="97"/>
      <c r="D930" s="97"/>
      <c r="E930" s="896"/>
      <c r="F930" s="596"/>
      <c r="G930" s="874"/>
      <c r="H930" s="17"/>
      <c r="I930" s="167"/>
      <c r="K930" s="14"/>
      <c r="L930" s="575"/>
    </row>
    <row r="931" spans="1:12" ht="14.1" customHeight="1">
      <c r="A931" s="248"/>
      <c r="B931" s="17"/>
      <c r="C931" s="97"/>
      <c r="D931" s="97"/>
      <c r="E931" s="896"/>
      <c r="F931" s="596"/>
      <c r="G931" s="874"/>
      <c r="H931" s="17"/>
      <c r="I931" s="167"/>
      <c r="K931" s="14"/>
      <c r="L931" s="575"/>
    </row>
    <row r="932" spans="1:12" ht="14.1" customHeight="1">
      <c r="A932" s="248"/>
      <c r="B932" s="17"/>
      <c r="C932" s="97"/>
      <c r="D932" s="97"/>
      <c r="E932" s="896"/>
      <c r="F932" s="596"/>
      <c r="G932" s="874"/>
      <c r="H932" s="17"/>
      <c r="I932" s="167"/>
      <c r="K932" s="14"/>
      <c r="L932" s="575"/>
    </row>
    <row r="933" spans="1:12" ht="14.1" customHeight="1" thickBot="1">
      <c r="A933" s="117" t="s">
        <v>7679</v>
      </c>
      <c r="B933" s="171"/>
      <c r="C933" s="99"/>
      <c r="D933" s="99"/>
      <c r="E933" s="897"/>
      <c r="F933" s="598"/>
      <c r="G933" s="875"/>
      <c r="H933" s="171"/>
      <c r="I933" s="172"/>
      <c r="K933" s="14"/>
      <c r="L933" s="575"/>
    </row>
    <row r="934" spans="1:12" ht="47.25" customHeight="1">
      <c r="A934" s="195" t="s">
        <v>1028</v>
      </c>
      <c r="B934" s="196" t="s">
        <v>1029</v>
      </c>
      <c r="C934" s="197" t="s">
        <v>678</v>
      </c>
      <c r="D934" s="197" t="s">
        <v>3130</v>
      </c>
      <c r="E934" s="559" t="s">
        <v>11192</v>
      </c>
      <c r="F934" s="600" t="s">
        <v>2779</v>
      </c>
      <c r="G934" s="864" t="s">
        <v>3947</v>
      </c>
      <c r="H934" s="338" t="s">
        <v>497</v>
      </c>
      <c r="I934" s="199" t="s">
        <v>4239</v>
      </c>
      <c r="K934" s="14"/>
      <c r="L934" s="575"/>
    </row>
    <row r="935" spans="1:12" ht="14.1" customHeight="1">
      <c r="A935" s="195"/>
      <c r="B935" s="389"/>
      <c r="C935" s="197" t="s">
        <v>3629</v>
      </c>
      <c r="D935" s="390" t="s">
        <v>3948</v>
      </c>
      <c r="E935" s="898" t="s">
        <v>265</v>
      </c>
      <c r="F935" s="607">
        <f>'Заказ, cкидки и курсы валют'!$I$12</f>
        <v>0</v>
      </c>
      <c r="G935" s="948"/>
      <c r="H935" s="455"/>
      <c r="I935" s="325"/>
      <c r="K935" s="14"/>
      <c r="L935" s="575"/>
    </row>
    <row r="936" spans="1:12" ht="12" customHeight="1">
      <c r="A936" s="15" t="s">
        <v>4679</v>
      </c>
      <c r="B936" s="46" t="s">
        <v>100</v>
      </c>
      <c r="C936" s="46">
        <v>5.1100000000000003</v>
      </c>
      <c r="D936" s="46">
        <v>25</v>
      </c>
      <c r="E936" s="574">
        <v>25.14</v>
      </c>
      <c r="F936" s="603">
        <f>ROUND(E936*(1-$F$11),2)</f>
        <v>25.14</v>
      </c>
      <c r="G936" s="862">
        <f>'Заказ, cкидки и курсы валют'!$J$23*F936</f>
        <v>301.68</v>
      </c>
      <c r="H936" s="128">
        <f>ROUND((D936)*G936,2)</f>
        <v>7542</v>
      </c>
      <c r="I936" s="15"/>
      <c r="K936" s="14"/>
      <c r="L936" s="575"/>
    </row>
    <row r="937" spans="1:12" ht="12" customHeight="1">
      <c r="A937" s="15" t="s">
        <v>4680</v>
      </c>
      <c r="B937" s="46" t="s">
        <v>101</v>
      </c>
      <c r="C937" s="46">
        <v>5.8</v>
      </c>
      <c r="D937" s="46">
        <v>25</v>
      </c>
      <c r="E937" s="574">
        <v>24.12</v>
      </c>
      <c r="F937" s="603">
        <f t="shared" ref="F937:F965" si="148">ROUND(E937*(1-$F$11),2)</f>
        <v>24.12</v>
      </c>
      <c r="G937" s="862">
        <f>'Заказ, cкидки и курсы валют'!$J$23*F937</f>
        <v>289.44</v>
      </c>
      <c r="H937" s="128">
        <f t="shared" ref="H937:H965" si="149">ROUND((D937)*G937,2)</f>
        <v>7236</v>
      </c>
      <c r="I937" s="15"/>
      <c r="K937" s="14"/>
      <c r="L937" s="575"/>
    </row>
    <row r="938" spans="1:12" ht="12" customHeight="1">
      <c r="A938" s="15" t="s">
        <v>4681</v>
      </c>
      <c r="B938" s="46" t="s">
        <v>1346</v>
      </c>
      <c r="C938" s="46">
        <v>6.65</v>
      </c>
      <c r="D938" s="46">
        <v>25</v>
      </c>
      <c r="E938" s="574">
        <v>23.78</v>
      </c>
      <c r="F938" s="603">
        <f t="shared" si="148"/>
        <v>23.78</v>
      </c>
      <c r="G938" s="862">
        <f>'Заказ, cкидки и курсы валют'!$J$23*F938</f>
        <v>285.36</v>
      </c>
      <c r="H938" s="128">
        <f t="shared" si="149"/>
        <v>7134</v>
      </c>
      <c r="I938" s="15"/>
      <c r="K938" s="14"/>
      <c r="L938" s="575"/>
    </row>
    <row r="939" spans="1:12" ht="12" customHeight="1">
      <c r="A939" s="15" t="s">
        <v>4682</v>
      </c>
      <c r="B939" s="46" t="s">
        <v>189</v>
      </c>
      <c r="C939" s="46">
        <v>7.51</v>
      </c>
      <c r="D939" s="46">
        <v>25</v>
      </c>
      <c r="E939" s="574">
        <v>22.51</v>
      </c>
      <c r="F939" s="603">
        <f t="shared" si="148"/>
        <v>22.51</v>
      </c>
      <c r="G939" s="862">
        <f>'Заказ, cкидки и курсы валют'!$J$23*F939</f>
        <v>270.12</v>
      </c>
      <c r="H939" s="128">
        <f t="shared" si="149"/>
        <v>6753</v>
      </c>
      <c r="I939" s="15"/>
      <c r="K939" s="14"/>
      <c r="L939" s="575"/>
    </row>
    <row r="940" spans="1:12" ht="12" customHeight="1">
      <c r="A940" s="15" t="s">
        <v>4683</v>
      </c>
      <c r="B940" s="46" t="s">
        <v>616</v>
      </c>
      <c r="C940" s="46">
        <v>8</v>
      </c>
      <c r="D940" s="46">
        <v>25</v>
      </c>
      <c r="E940" s="574">
        <v>23.45</v>
      </c>
      <c r="F940" s="603">
        <f t="shared" si="148"/>
        <v>23.45</v>
      </c>
      <c r="G940" s="862">
        <f>'Заказ, cкидки и курсы валют'!$J$23*F940</f>
        <v>281.39999999999998</v>
      </c>
      <c r="H940" s="128">
        <f t="shared" si="149"/>
        <v>7035</v>
      </c>
      <c r="I940" s="15"/>
      <c r="K940" s="14"/>
      <c r="L940" s="575"/>
    </row>
    <row r="941" spans="1:12" ht="12" customHeight="1">
      <c r="A941" s="15" t="s">
        <v>4684</v>
      </c>
      <c r="B941" s="46" t="s">
        <v>178</v>
      </c>
      <c r="C941" s="46">
        <v>8.23</v>
      </c>
      <c r="D941" s="46">
        <v>25</v>
      </c>
      <c r="E941" s="574">
        <v>22.51</v>
      </c>
      <c r="F941" s="603">
        <f t="shared" si="148"/>
        <v>22.51</v>
      </c>
      <c r="G941" s="862">
        <f>'Заказ, cкидки и курсы валют'!$J$23*F941</f>
        <v>270.12</v>
      </c>
      <c r="H941" s="128">
        <f t="shared" si="149"/>
        <v>6753</v>
      </c>
      <c r="I941" s="15"/>
      <c r="K941" s="14"/>
      <c r="L941" s="575"/>
    </row>
    <row r="942" spans="1:12" ht="12" customHeight="1">
      <c r="A942" s="15" t="s">
        <v>4685</v>
      </c>
      <c r="B942" s="46" t="s">
        <v>84</v>
      </c>
      <c r="C942" s="46">
        <v>10</v>
      </c>
      <c r="D942" s="46">
        <v>25</v>
      </c>
      <c r="E942" s="574">
        <v>24.73</v>
      </c>
      <c r="F942" s="603">
        <f t="shared" si="148"/>
        <v>24.73</v>
      </c>
      <c r="G942" s="862">
        <f>'Заказ, cкидки и курсы валют'!$J$23*F942</f>
        <v>296.76</v>
      </c>
      <c r="H942" s="128">
        <f t="shared" si="149"/>
        <v>7419</v>
      </c>
      <c r="I942" s="15"/>
      <c r="K942" s="14"/>
      <c r="L942" s="575"/>
    </row>
    <row r="943" spans="1:12" ht="12" customHeight="1">
      <c r="A943" s="15" t="s">
        <v>4686</v>
      </c>
      <c r="B943" s="46" t="s">
        <v>179</v>
      </c>
      <c r="C943" s="46">
        <v>11</v>
      </c>
      <c r="D943" s="46">
        <v>25</v>
      </c>
      <c r="E943" s="574">
        <v>22.95</v>
      </c>
      <c r="F943" s="603">
        <f t="shared" si="148"/>
        <v>22.95</v>
      </c>
      <c r="G943" s="862">
        <f>'Заказ, cкидки и курсы валют'!$J$23*F943</f>
        <v>275.39999999999998</v>
      </c>
      <c r="H943" s="128">
        <f t="shared" si="149"/>
        <v>6885</v>
      </c>
      <c r="I943" s="15"/>
      <c r="K943" s="14"/>
      <c r="L943" s="575"/>
    </row>
    <row r="944" spans="1:12" ht="12" customHeight="1">
      <c r="A944" s="15" t="s">
        <v>4687</v>
      </c>
      <c r="B944" s="46" t="s">
        <v>180</v>
      </c>
      <c r="C944" s="46">
        <v>12.7</v>
      </c>
      <c r="D944" s="46">
        <v>25</v>
      </c>
      <c r="E944" s="574">
        <v>24.16</v>
      </c>
      <c r="F944" s="603">
        <f t="shared" si="148"/>
        <v>24.16</v>
      </c>
      <c r="G944" s="862">
        <f>'Заказ, cкидки и курсы валют'!$J$23*F944</f>
        <v>289.92</v>
      </c>
      <c r="H944" s="128">
        <f t="shared" si="149"/>
        <v>7248</v>
      </c>
      <c r="I944" s="15"/>
      <c r="K944" s="14"/>
      <c r="L944" s="575"/>
    </row>
    <row r="945" spans="1:12" ht="12" customHeight="1">
      <c r="A945" s="15" t="s">
        <v>4688</v>
      </c>
      <c r="B945" s="46" t="s">
        <v>181</v>
      </c>
      <c r="C945" s="46">
        <v>14.4</v>
      </c>
      <c r="D945" s="46">
        <v>25</v>
      </c>
      <c r="E945" s="574">
        <v>22.95</v>
      </c>
      <c r="F945" s="603">
        <f t="shared" si="148"/>
        <v>22.95</v>
      </c>
      <c r="G945" s="862">
        <f>'Заказ, cкидки и курсы валют'!$J$23*F945</f>
        <v>275.39999999999998</v>
      </c>
      <c r="H945" s="128">
        <f t="shared" si="149"/>
        <v>6885</v>
      </c>
      <c r="I945" s="15"/>
      <c r="K945" s="14"/>
      <c r="L945" s="575"/>
    </row>
    <row r="946" spans="1:12" ht="12" customHeight="1">
      <c r="A946" s="15" t="s">
        <v>4689</v>
      </c>
      <c r="B946" s="46" t="s">
        <v>182</v>
      </c>
      <c r="C946" s="46">
        <v>16.2</v>
      </c>
      <c r="D946" s="46">
        <v>25</v>
      </c>
      <c r="E946" s="574">
        <v>24.48</v>
      </c>
      <c r="F946" s="603">
        <f t="shared" si="148"/>
        <v>24.48</v>
      </c>
      <c r="G946" s="862">
        <f>'Заказ, cкидки и курсы валют'!$J$23*F946</f>
        <v>293.76</v>
      </c>
      <c r="H946" s="128">
        <f t="shared" si="149"/>
        <v>7344</v>
      </c>
      <c r="I946" s="15"/>
      <c r="K946" s="14"/>
      <c r="L946" s="575"/>
    </row>
    <row r="947" spans="1:12" ht="12" customHeight="1">
      <c r="A947" s="15" t="s">
        <v>4690</v>
      </c>
      <c r="B947" s="46" t="s">
        <v>183</v>
      </c>
      <c r="C947" s="46">
        <v>18</v>
      </c>
      <c r="D947" s="46">
        <v>25</v>
      </c>
      <c r="E947" s="574">
        <v>26.35</v>
      </c>
      <c r="F947" s="603">
        <f t="shared" si="148"/>
        <v>26.35</v>
      </c>
      <c r="G947" s="862">
        <f>'Заказ, cкидки и курсы валют'!$J$23*F947</f>
        <v>316.20000000000005</v>
      </c>
      <c r="H947" s="128">
        <f t="shared" si="149"/>
        <v>7905</v>
      </c>
      <c r="I947" s="15"/>
      <c r="K947" s="14"/>
      <c r="L947" s="575"/>
    </row>
    <row r="948" spans="1:12" ht="12" customHeight="1">
      <c r="A948" s="15" t="s">
        <v>4691</v>
      </c>
      <c r="B948" s="46" t="s">
        <v>184</v>
      </c>
      <c r="C948" s="46">
        <v>19.8</v>
      </c>
      <c r="D948" s="46">
        <v>25</v>
      </c>
      <c r="E948" s="574">
        <v>21.87</v>
      </c>
      <c r="F948" s="603">
        <f t="shared" si="148"/>
        <v>21.87</v>
      </c>
      <c r="G948" s="862">
        <f>'Заказ, cкидки и курсы валют'!$J$23*F948</f>
        <v>262.44</v>
      </c>
      <c r="H948" s="128">
        <f t="shared" si="149"/>
        <v>6561</v>
      </c>
      <c r="I948" s="15"/>
      <c r="K948" s="14"/>
      <c r="L948" s="575"/>
    </row>
    <row r="949" spans="1:12" ht="12" customHeight="1">
      <c r="A949" s="15" t="s">
        <v>4692</v>
      </c>
      <c r="B949" s="46" t="s">
        <v>185</v>
      </c>
      <c r="C949" s="46">
        <v>23.4</v>
      </c>
      <c r="D949" s="46">
        <v>25</v>
      </c>
      <c r="E949" s="574">
        <v>24.9</v>
      </c>
      <c r="F949" s="603">
        <f t="shared" si="148"/>
        <v>24.9</v>
      </c>
      <c r="G949" s="862">
        <f>'Заказ, cкидки и курсы валют'!$J$23*F949</f>
        <v>298.79999999999995</v>
      </c>
      <c r="H949" s="128">
        <f t="shared" si="149"/>
        <v>7470</v>
      </c>
      <c r="I949" s="15"/>
      <c r="K949" s="14"/>
      <c r="L949" s="575"/>
    </row>
    <row r="950" spans="1:12" ht="12" customHeight="1">
      <c r="A950" s="15" t="s">
        <v>4693</v>
      </c>
      <c r="B950" s="46" t="s">
        <v>186</v>
      </c>
      <c r="C950" s="46">
        <v>27</v>
      </c>
      <c r="D950" s="46">
        <v>25</v>
      </c>
      <c r="E950" s="574">
        <v>24.29</v>
      </c>
      <c r="F950" s="603">
        <f t="shared" si="148"/>
        <v>24.29</v>
      </c>
      <c r="G950" s="862">
        <f>'Заказ, cкидки и курсы валют'!$J$23*F950</f>
        <v>291.48</v>
      </c>
      <c r="H950" s="128">
        <f t="shared" si="149"/>
        <v>7287</v>
      </c>
      <c r="I950" s="15"/>
      <c r="K950" s="14"/>
      <c r="L950" s="575"/>
    </row>
    <row r="951" spans="1:12" ht="12" customHeight="1">
      <c r="A951" s="15" t="s">
        <v>4694</v>
      </c>
      <c r="B951" s="46" t="s">
        <v>3104</v>
      </c>
      <c r="C951" s="46">
        <v>28.8</v>
      </c>
      <c r="D951" s="46">
        <v>25</v>
      </c>
      <c r="E951" s="574">
        <v>27.18</v>
      </c>
      <c r="F951" s="603">
        <f t="shared" si="148"/>
        <v>27.18</v>
      </c>
      <c r="G951" s="862">
        <f>'Заказ, cкидки и курсы валют'!$J$23*F951</f>
        <v>326.15999999999997</v>
      </c>
      <c r="H951" s="128">
        <f t="shared" si="149"/>
        <v>8154</v>
      </c>
      <c r="I951" s="15"/>
      <c r="K951" s="14"/>
      <c r="L951" s="575"/>
    </row>
    <row r="952" spans="1:12" ht="12" customHeight="1">
      <c r="A952" s="15" t="s">
        <v>4695</v>
      </c>
      <c r="B952" s="46" t="s">
        <v>3641</v>
      </c>
      <c r="C952" s="46">
        <v>11.1</v>
      </c>
      <c r="D952" s="46">
        <v>25</v>
      </c>
      <c r="E952" s="574">
        <v>22.74</v>
      </c>
      <c r="F952" s="603">
        <f t="shared" si="148"/>
        <v>22.74</v>
      </c>
      <c r="G952" s="862">
        <f>'Заказ, cкидки и курсы валют'!$J$23*F952</f>
        <v>272.88</v>
      </c>
      <c r="H952" s="128">
        <f t="shared" si="149"/>
        <v>6822</v>
      </c>
      <c r="I952" s="15"/>
      <c r="K952" s="14"/>
      <c r="L952" s="575"/>
    </row>
    <row r="953" spans="1:12" ht="12" customHeight="1">
      <c r="A953" s="15" t="s">
        <v>4696</v>
      </c>
      <c r="B953" s="46" t="s">
        <v>3105</v>
      </c>
      <c r="C953" s="46">
        <v>11.93</v>
      </c>
      <c r="D953" s="46">
        <v>25</v>
      </c>
      <c r="E953" s="574">
        <v>22.4</v>
      </c>
      <c r="F953" s="603">
        <f t="shared" si="148"/>
        <v>22.4</v>
      </c>
      <c r="G953" s="862">
        <f>'Заказ, cкидки и курсы валют'!$J$23*F953</f>
        <v>268.79999999999995</v>
      </c>
      <c r="H953" s="128">
        <f t="shared" si="149"/>
        <v>6720</v>
      </c>
      <c r="I953" s="15"/>
      <c r="K953" s="14"/>
      <c r="L953" s="575"/>
    </row>
    <row r="954" spans="1:12" ht="12" customHeight="1">
      <c r="A954" s="15" t="s">
        <v>4697</v>
      </c>
      <c r="B954" s="46" t="s">
        <v>3106</v>
      </c>
      <c r="C954" s="46">
        <v>13.48</v>
      </c>
      <c r="D954" s="46">
        <v>25</v>
      </c>
      <c r="E954" s="574">
        <v>22.06</v>
      </c>
      <c r="F954" s="603">
        <f t="shared" si="148"/>
        <v>22.06</v>
      </c>
      <c r="G954" s="862">
        <f>'Заказ, cкидки и курсы валют'!$J$23*F954</f>
        <v>264.71999999999997</v>
      </c>
      <c r="H954" s="128">
        <f t="shared" si="149"/>
        <v>6618</v>
      </c>
      <c r="I954" s="15"/>
      <c r="K954" s="14"/>
      <c r="L954" s="575"/>
    </row>
    <row r="955" spans="1:12" ht="12" customHeight="1">
      <c r="A955" s="15" t="s">
        <v>4698</v>
      </c>
      <c r="B955" s="46" t="s">
        <v>617</v>
      </c>
      <c r="C955" s="46">
        <v>15.03</v>
      </c>
      <c r="D955" s="46">
        <v>25</v>
      </c>
      <c r="E955" s="574">
        <v>21.88</v>
      </c>
      <c r="F955" s="603">
        <f t="shared" si="148"/>
        <v>21.88</v>
      </c>
      <c r="G955" s="862">
        <f>'Заказ, cкидки и курсы валют'!$J$23*F955</f>
        <v>262.56</v>
      </c>
      <c r="H955" s="128">
        <f t="shared" si="149"/>
        <v>6564</v>
      </c>
      <c r="I955" s="15"/>
      <c r="K955" s="14"/>
      <c r="L955" s="575"/>
    </row>
    <row r="956" spans="1:12" ht="12" customHeight="1">
      <c r="A956" s="15" t="s">
        <v>4699</v>
      </c>
      <c r="B956" s="46" t="s">
        <v>3107</v>
      </c>
      <c r="C956" s="46">
        <v>16.579999999999998</v>
      </c>
      <c r="D956" s="46">
        <v>25</v>
      </c>
      <c r="E956" s="574">
        <v>21.73</v>
      </c>
      <c r="F956" s="603">
        <f t="shared" si="148"/>
        <v>21.73</v>
      </c>
      <c r="G956" s="862">
        <f>'Заказ, cкидки и курсы валют'!$J$23*F956</f>
        <v>260.76</v>
      </c>
      <c r="H956" s="128">
        <f t="shared" si="149"/>
        <v>6519</v>
      </c>
      <c r="I956" s="15"/>
      <c r="K956" s="14"/>
      <c r="L956" s="575"/>
    </row>
    <row r="957" spans="1:12" ht="12" customHeight="1">
      <c r="A957" s="15" t="s">
        <v>4700</v>
      </c>
      <c r="B957" s="46" t="s">
        <v>190</v>
      </c>
      <c r="C957" s="46">
        <v>18.13</v>
      </c>
      <c r="D957" s="46">
        <v>25</v>
      </c>
      <c r="E957" s="574">
        <v>21.73</v>
      </c>
      <c r="F957" s="603">
        <f t="shared" si="148"/>
        <v>21.73</v>
      </c>
      <c r="G957" s="862">
        <f>'Заказ, cкидки и курсы валют'!$J$23*F957</f>
        <v>260.76</v>
      </c>
      <c r="H957" s="128">
        <f t="shared" si="149"/>
        <v>6519</v>
      </c>
      <c r="I957" s="15"/>
      <c r="K957" s="14"/>
      <c r="L957" s="575"/>
    </row>
    <row r="958" spans="1:12" ht="12" customHeight="1">
      <c r="A958" s="15" t="s">
        <v>4701</v>
      </c>
      <c r="B958" s="46" t="s">
        <v>1332</v>
      </c>
      <c r="C958" s="46">
        <v>19.690000000000001</v>
      </c>
      <c r="D958" s="46">
        <v>25</v>
      </c>
      <c r="E958" s="574">
        <v>21.27</v>
      </c>
      <c r="F958" s="603">
        <f t="shared" si="148"/>
        <v>21.27</v>
      </c>
      <c r="G958" s="862">
        <f>'Заказ, cкидки и курсы валют'!$J$23*F958</f>
        <v>255.24</v>
      </c>
      <c r="H958" s="128">
        <f t="shared" si="149"/>
        <v>6381</v>
      </c>
      <c r="I958" s="15"/>
      <c r="K958" s="14"/>
      <c r="L958" s="575"/>
    </row>
    <row r="959" spans="1:12" ht="12" customHeight="1">
      <c r="A959" s="15" t="s">
        <v>4702</v>
      </c>
      <c r="B959" s="46" t="s">
        <v>191</v>
      </c>
      <c r="C959" s="46">
        <v>21.14</v>
      </c>
      <c r="D959" s="46">
        <v>25</v>
      </c>
      <c r="E959" s="574">
        <v>21.73</v>
      </c>
      <c r="F959" s="603">
        <f t="shared" si="148"/>
        <v>21.73</v>
      </c>
      <c r="G959" s="862">
        <f>'Заказ, cкидки и курсы валют'!$J$23*F959</f>
        <v>260.76</v>
      </c>
      <c r="H959" s="128">
        <f t="shared" si="149"/>
        <v>6519</v>
      </c>
      <c r="I959" s="15"/>
      <c r="K959" s="14"/>
      <c r="L959" s="575"/>
    </row>
    <row r="960" spans="1:12" ht="12" customHeight="1">
      <c r="A960" s="15" t="s">
        <v>4703</v>
      </c>
      <c r="B960" s="46" t="s">
        <v>4284</v>
      </c>
      <c r="C960" s="46">
        <v>23.4</v>
      </c>
      <c r="D960" s="46">
        <v>25</v>
      </c>
      <c r="E960" s="574">
        <v>21.27</v>
      </c>
      <c r="F960" s="603">
        <f t="shared" si="148"/>
        <v>21.27</v>
      </c>
      <c r="G960" s="862">
        <f>'Заказ, cкидки и курсы валют'!$J$23*F960</f>
        <v>255.24</v>
      </c>
      <c r="H960" s="128">
        <f t="shared" si="149"/>
        <v>6381</v>
      </c>
      <c r="I960" s="15"/>
      <c r="K960" s="14"/>
      <c r="L960" s="575"/>
    </row>
    <row r="961" spans="1:12" ht="12" customHeight="1">
      <c r="A961" s="15" t="s">
        <v>4704</v>
      </c>
      <c r="B961" s="46" t="s">
        <v>192</v>
      </c>
      <c r="C961" s="46">
        <v>24.25</v>
      </c>
      <c r="D961" s="46">
        <v>25</v>
      </c>
      <c r="E961" s="574">
        <v>21.73</v>
      </c>
      <c r="F961" s="603">
        <f t="shared" si="148"/>
        <v>21.73</v>
      </c>
      <c r="G961" s="862">
        <f>'Заказ, cкидки и курсы валют'!$J$23*F961</f>
        <v>260.76</v>
      </c>
      <c r="H961" s="128">
        <f t="shared" si="149"/>
        <v>6519</v>
      </c>
      <c r="I961" s="15"/>
      <c r="K961" s="14"/>
      <c r="L961" s="575"/>
    </row>
    <row r="962" spans="1:12" ht="12" customHeight="1">
      <c r="A962" s="15" t="s">
        <v>4705</v>
      </c>
      <c r="B962" s="46" t="s">
        <v>193</v>
      </c>
      <c r="C962" s="46">
        <v>27.35</v>
      </c>
      <c r="D962" s="46">
        <v>25</v>
      </c>
      <c r="E962" s="574">
        <v>21.27</v>
      </c>
      <c r="F962" s="603">
        <f t="shared" si="148"/>
        <v>21.27</v>
      </c>
      <c r="G962" s="862">
        <f>'Заказ, cкидки и курсы валют'!$J$23*F962</f>
        <v>255.24</v>
      </c>
      <c r="H962" s="128">
        <f t="shared" si="149"/>
        <v>6381</v>
      </c>
      <c r="I962" s="15"/>
      <c r="K962" s="14"/>
      <c r="L962" s="575"/>
    </row>
    <row r="963" spans="1:12" ht="12" customHeight="1">
      <c r="A963" s="15" t="s">
        <v>4706</v>
      </c>
      <c r="B963" s="46" t="s">
        <v>194</v>
      </c>
      <c r="C963" s="46">
        <v>30.45</v>
      </c>
      <c r="D963" s="46">
        <v>25</v>
      </c>
      <c r="E963" s="574">
        <v>23.01</v>
      </c>
      <c r="F963" s="603">
        <f t="shared" si="148"/>
        <v>23.01</v>
      </c>
      <c r="G963" s="862">
        <f>'Заказ, cкидки и курсы валют'!$J$23*F963</f>
        <v>276.12</v>
      </c>
      <c r="H963" s="128">
        <f t="shared" si="149"/>
        <v>6903</v>
      </c>
      <c r="I963" s="15"/>
      <c r="K963" s="14"/>
      <c r="L963" s="575"/>
    </row>
    <row r="964" spans="1:12" ht="12" customHeight="1">
      <c r="A964" s="15" t="s">
        <v>4707</v>
      </c>
      <c r="B964" s="46" t="s">
        <v>3108</v>
      </c>
      <c r="C964" s="46">
        <v>33.56</v>
      </c>
      <c r="D964" s="46">
        <v>25</v>
      </c>
      <c r="E964" s="574">
        <v>23.01</v>
      </c>
      <c r="F964" s="603">
        <f t="shared" si="148"/>
        <v>23.01</v>
      </c>
      <c r="G964" s="862">
        <f>'Заказ, cкидки и курсы валют'!$J$23*F964</f>
        <v>276.12</v>
      </c>
      <c r="H964" s="128">
        <f t="shared" si="149"/>
        <v>6903</v>
      </c>
      <c r="I964" s="15"/>
      <c r="K964" s="14"/>
      <c r="L964" s="575"/>
    </row>
    <row r="965" spans="1:12" ht="12" customHeight="1">
      <c r="A965" s="15" t="s">
        <v>4708</v>
      </c>
      <c r="B965" s="46" t="s">
        <v>195</v>
      </c>
      <c r="C965" s="46">
        <v>36.56</v>
      </c>
      <c r="D965" s="46">
        <v>25</v>
      </c>
      <c r="E965" s="574">
        <v>23.01</v>
      </c>
      <c r="F965" s="603">
        <f t="shared" si="148"/>
        <v>23.01</v>
      </c>
      <c r="G965" s="862">
        <f>'Заказ, cкидки и курсы валют'!$J$23*F965</f>
        <v>276.12</v>
      </c>
      <c r="H965" s="128">
        <f t="shared" si="149"/>
        <v>6903</v>
      </c>
      <c r="I965" s="15"/>
      <c r="K965" s="14"/>
      <c r="L965" s="575"/>
    </row>
    <row r="966" spans="1:12" ht="12" customHeight="1">
      <c r="A966" s="15" t="s">
        <v>10685</v>
      </c>
      <c r="B966" s="44" t="s">
        <v>969</v>
      </c>
      <c r="C966" s="46">
        <v>48.73</v>
      </c>
      <c r="D966" s="46">
        <v>25</v>
      </c>
      <c r="E966" s="574">
        <v>23.99</v>
      </c>
      <c r="F966" s="603">
        <f t="shared" ref="F966" si="150">ROUND(E966*(1-$F$11),2)</f>
        <v>23.99</v>
      </c>
      <c r="G966" s="862">
        <f>'Заказ, cкидки и курсы валют'!$J$23*F966</f>
        <v>287.88</v>
      </c>
      <c r="H966" s="128">
        <f t="shared" ref="H966" si="151">ROUND((D966)*G966,2)</f>
        <v>7197</v>
      </c>
      <c r="I966" s="15"/>
      <c r="K966" s="14"/>
      <c r="L966" s="575"/>
    </row>
    <row r="967" spans="1:12" ht="12" customHeight="1">
      <c r="A967" s="15" t="s">
        <v>4709</v>
      </c>
      <c r="B967" s="46" t="s">
        <v>196</v>
      </c>
      <c r="C967" s="46">
        <v>42.77</v>
      </c>
      <c r="D967" s="46">
        <v>25</v>
      </c>
      <c r="E967" s="574">
        <v>23.99</v>
      </c>
      <c r="F967" s="603">
        <f t="shared" ref="F967:F1001" si="152">ROUND(E967*(1-$F$11),2)</f>
        <v>23.99</v>
      </c>
      <c r="G967" s="862">
        <f>'Заказ, cкидки и курсы валют'!$J$23*F967</f>
        <v>287.88</v>
      </c>
      <c r="H967" s="128">
        <f t="shared" ref="H967:H1001" si="153">ROUND((D967)*G967,2)</f>
        <v>7197</v>
      </c>
      <c r="I967" s="15"/>
      <c r="K967" s="14"/>
      <c r="L967" s="575"/>
    </row>
    <row r="968" spans="1:12" ht="12" customHeight="1">
      <c r="A968" s="15" t="s">
        <v>4710</v>
      </c>
      <c r="B968" s="46" t="s">
        <v>197</v>
      </c>
      <c r="C968" s="46">
        <v>48.98</v>
      </c>
      <c r="D968" s="46">
        <v>25</v>
      </c>
      <c r="E968" s="574">
        <v>21.4</v>
      </c>
      <c r="F968" s="603">
        <f t="shared" si="152"/>
        <v>21.4</v>
      </c>
      <c r="G968" s="862">
        <f>'Заказ, cкидки и курсы валют'!$J$23*F968</f>
        <v>256.79999999999995</v>
      </c>
      <c r="H968" s="128">
        <f t="shared" si="153"/>
        <v>6420</v>
      </c>
      <c r="I968" s="15"/>
      <c r="K968" s="14"/>
      <c r="L968" s="575"/>
    </row>
    <row r="969" spans="1:12" ht="12" customHeight="1">
      <c r="A969" s="15" t="s">
        <v>4711</v>
      </c>
      <c r="B969" s="46" t="s">
        <v>198</v>
      </c>
      <c r="C969" s="46">
        <v>55.19</v>
      </c>
      <c r="D969" s="46">
        <v>25</v>
      </c>
      <c r="E969" s="574">
        <v>24.5</v>
      </c>
      <c r="F969" s="603">
        <f t="shared" si="152"/>
        <v>24.5</v>
      </c>
      <c r="G969" s="862">
        <f>'Заказ, cкидки и курсы валют'!$J$23*F969</f>
        <v>294</v>
      </c>
      <c r="H969" s="128">
        <f t="shared" si="153"/>
        <v>7350</v>
      </c>
      <c r="I969" s="15"/>
      <c r="K969" s="14"/>
      <c r="L969" s="575"/>
    </row>
    <row r="970" spans="1:12" ht="12" customHeight="1">
      <c r="A970" s="15" t="s">
        <v>4712</v>
      </c>
      <c r="B970" s="46" t="s">
        <v>199</v>
      </c>
      <c r="C970" s="46">
        <v>61.4</v>
      </c>
      <c r="D970" s="46">
        <v>25</v>
      </c>
      <c r="E970" s="574">
        <v>24.5</v>
      </c>
      <c r="F970" s="603">
        <f t="shared" si="152"/>
        <v>24.5</v>
      </c>
      <c r="G970" s="862">
        <f>'Заказ, cкидки и курсы валют'!$J$23*F970</f>
        <v>294</v>
      </c>
      <c r="H970" s="128">
        <f t="shared" si="153"/>
        <v>7350</v>
      </c>
      <c r="I970" s="15"/>
      <c r="K970" s="14"/>
      <c r="L970" s="575"/>
    </row>
    <row r="971" spans="1:12" ht="12" customHeight="1">
      <c r="A971" s="15" t="s">
        <v>4713</v>
      </c>
      <c r="B971" s="46" t="s">
        <v>200</v>
      </c>
      <c r="C971" s="46">
        <v>69.7</v>
      </c>
      <c r="D971" s="46">
        <v>25</v>
      </c>
      <c r="E971" s="574">
        <v>25.96</v>
      </c>
      <c r="F971" s="603">
        <f t="shared" si="152"/>
        <v>25.96</v>
      </c>
      <c r="G971" s="862">
        <f>'Заказ, cкидки и курсы валют'!$J$23*F971</f>
        <v>311.52</v>
      </c>
      <c r="H971" s="128">
        <f t="shared" si="153"/>
        <v>7788</v>
      </c>
      <c r="I971" s="15"/>
      <c r="K971" s="14"/>
      <c r="L971" s="575"/>
    </row>
    <row r="972" spans="1:12" ht="12" customHeight="1">
      <c r="A972" s="15" t="s">
        <v>5366</v>
      </c>
      <c r="B972" s="46" t="s">
        <v>3349</v>
      </c>
      <c r="C972" s="46">
        <v>19.23</v>
      </c>
      <c r="D972" s="46">
        <v>25</v>
      </c>
      <c r="E972" s="574">
        <v>23.97</v>
      </c>
      <c r="F972" s="603">
        <f t="shared" si="152"/>
        <v>23.97</v>
      </c>
      <c r="G972" s="862">
        <f>'Заказ, cкидки и курсы валют'!$J$23*F972</f>
        <v>287.64</v>
      </c>
      <c r="H972" s="128">
        <f t="shared" si="153"/>
        <v>7191</v>
      </c>
      <c r="I972" s="15"/>
      <c r="K972" s="14"/>
      <c r="L972" s="575"/>
    </row>
    <row r="973" spans="1:12" ht="12" customHeight="1">
      <c r="A973" s="15" t="s">
        <v>4714</v>
      </c>
      <c r="B973" s="46" t="s">
        <v>3640</v>
      </c>
      <c r="C973" s="46">
        <v>20.77</v>
      </c>
      <c r="D973" s="46">
        <v>25</v>
      </c>
      <c r="E973" s="574">
        <v>23.5</v>
      </c>
      <c r="F973" s="603">
        <f t="shared" si="152"/>
        <v>23.5</v>
      </c>
      <c r="G973" s="862">
        <f>'Заказ, cкидки и курсы валют'!$J$23*F973</f>
        <v>282</v>
      </c>
      <c r="H973" s="128">
        <f t="shared" si="153"/>
        <v>7050</v>
      </c>
      <c r="I973" s="15"/>
      <c r="K973" s="14"/>
      <c r="L973" s="575"/>
    </row>
    <row r="974" spans="1:12" ht="12" customHeight="1">
      <c r="A974" s="15" t="s">
        <v>4715</v>
      </c>
      <c r="B974" s="46" t="s">
        <v>3384</v>
      </c>
      <c r="C974" s="46">
        <v>23.22</v>
      </c>
      <c r="D974" s="46">
        <v>25</v>
      </c>
      <c r="E974" s="574">
        <v>21.88</v>
      </c>
      <c r="F974" s="603">
        <f t="shared" si="152"/>
        <v>21.88</v>
      </c>
      <c r="G974" s="862">
        <f>'Заказ, cкидки и курсы валют'!$J$23*F974</f>
        <v>262.56</v>
      </c>
      <c r="H974" s="128">
        <f t="shared" si="153"/>
        <v>6564</v>
      </c>
      <c r="I974" s="15"/>
      <c r="K974" s="14"/>
      <c r="L974" s="575"/>
    </row>
    <row r="975" spans="1:12" ht="12" customHeight="1">
      <c r="A975" s="15" t="s">
        <v>4716</v>
      </c>
      <c r="B975" s="46" t="s">
        <v>3109</v>
      </c>
      <c r="C975" s="46">
        <v>25.67</v>
      </c>
      <c r="D975" s="46">
        <v>25</v>
      </c>
      <c r="E975" s="574">
        <v>22.85</v>
      </c>
      <c r="F975" s="603">
        <f t="shared" si="152"/>
        <v>22.85</v>
      </c>
      <c r="G975" s="862">
        <f>'Заказ, cкидки и курсы валют'!$J$23*F975</f>
        <v>274.20000000000005</v>
      </c>
      <c r="H975" s="128">
        <f t="shared" si="153"/>
        <v>6855</v>
      </c>
      <c r="I975" s="15"/>
      <c r="J975" s="574"/>
      <c r="K975" s="14"/>
      <c r="L975" s="575"/>
    </row>
    <row r="976" spans="1:12" ht="12" customHeight="1">
      <c r="A976" s="15" t="s">
        <v>4717</v>
      </c>
      <c r="B976" s="46" t="s">
        <v>3110</v>
      </c>
      <c r="C976" s="46">
        <v>28.12</v>
      </c>
      <c r="D976" s="46">
        <v>25</v>
      </c>
      <c r="E976" s="574">
        <v>22.85</v>
      </c>
      <c r="F976" s="603">
        <f t="shared" si="152"/>
        <v>22.85</v>
      </c>
      <c r="G976" s="862">
        <f>'Заказ, cкидки и курсы валют'!$J$23*F976</f>
        <v>274.20000000000005</v>
      </c>
      <c r="H976" s="128">
        <f t="shared" si="153"/>
        <v>6855</v>
      </c>
      <c r="I976" s="15"/>
      <c r="J976" s="574"/>
      <c r="K976" s="14"/>
      <c r="L976" s="575"/>
    </row>
    <row r="977" spans="1:12" ht="12" customHeight="1">
      <c r="A977" s="15" t="s">
        <v>4718</v>
      </c>
      <c r="B977" s="46" t="s">
        <v>3111</v>
      </c>
      <c r="C977" s="46">
        <v>30.57</v>
      </c>
      <c r="D977" s="46">
        <v>25</v>
      </c>
      <c r="E977" s="574">
        <v>20.85</v>
      </c>
      <c r="F977" s="603">
        <f t="shared" si="152"/>
        <v>20.85</v>
      </c>
      <c r="G977" s="862">
        <f>'Заказ, cкидки и курсы валют'!$J$23*F977</f>
        <v>250.20000000000002</v>
      </c>
      <c r="H977" s="128">
        <f t="shared" si="153"/>
        <v>6255</v>
      </c>
      <c r="I977" s="15"/>
      <c r="J977" s="574"/>
      <c r="K977" s="14"/>
      <c r="L977" s="575"/>
    </row>
    <row r="978" spans="1:12" ht="12" customHeight="1">
      <c r="A978" s="15" t="s">
        <v>4719</v>
      </c>
      <c r="B978" s="46" t="s">
        <v>3112</v>
      </c>
      <c r="C978" s="46">
        <v>33.020000000000003</v>
      </c>
      <c r="D978" s="46">
        <v>25</v>
      </c>
      <c r="E978" s="574">
        <v>19.989999999999998</v>
      </c>
      <c r="F978" s="603">
        <f t="shared" si="152"/>
        <v>19.989999999999998</v>
      </c>
      <c r="G978" s="862">
        <f>'Заказ, cкидки и курсы валют'!$J$23*F978</f>
        <v>239.88</v>
      </c>
      <c r="H978" s="128">
        <f t="shared" si="153"/>
        <v>5997</v>
      </c>
      <c r="I978" s="15"/>
      <c r="J978" s="574"/>
      <c r="K978" s="14"/>
      <c r="L978" s="575"/>
    </row>
    <row r="979" spans="1:12" ht="12" customHeight="1">
      <c r="A979" s="15" t="s">
        <v>4720</v>
      </c>
      <c r="B979" s="46" t="s">
        <v>201</v>
      </c>
      <c r="C979" s="46">
        <v>35.47</v>
      </c>
      <c r="D979" s="46">
        <v>25</v>
      </c>
      <c r="E979" s="574">
        <v>20.85</v>
      </c>
      <c r="F979" s="603">
        <f t="shared" si="152"/>
        <v>20.85</v>
      </c>
      <c r="G979" s="862">
        <f>'Заказ, cкидки и курсы валют'!$J$23*F979</f>
        <v>250.20000000000002</v>
      </c>
      <c r="H979" s="128">
        <f t="shared" si="153"/>
        <v>6255</v>
      </c>
      <c r="I979" s="15"/>
      <c r="J979" s="574"/>
      <c r="K979" s="14"/>
      <c r="L979" s="575"/>
    </row>
    <row r="980" spans="1:12" ht="12" customHeight="1">
      <c r="A980" s="15" t="s">
        <v>4721</v>
      </c>
      <c r="B980" s="46" t="s">
        <v>202</v>
      </c>
      <c r="C980" s="46">
        <v>40.47</v>
      </c>
      <c r="D980" s="46">
        <v>25</v>
      </c>
      <c r="E980" s="574">
        <v>20.85</v>
      </c>
      <c r="F980" s="603">
        <f t="shared" si="152"/>
        <v>20.85</v>
      </c>
      <c r="G980" s="862">
        <f>'Заказ, cкидки и курсы валют'!$J$23*F980</f>
        <v>250.20000000000002</v>
      </c>
      <c r="H980" s="128">
        <f t="shared" si="153"/>
        <v>6255</v>
      </c>
      <c r="I980" s="15"/>
      <c r="J980" s="574"/>
      <c r="K980" s="14"/>
      <c r="L980" s="575"/>
    </row>
    <row r="981" spans="1:12" ht="12" customHeight="1">
      <c r="A981" s="15" t="s">
        <v>711</v>
      </c>
      <c r="B981" s="46" t="s">
        <v>255</v>
      </c>
      <c r="C981" s="46">
        <v>43.8</v>
      </c>
      <c r="D981" s="46">
        <v>25</v>
      </c>
      <c r="E981" s="574">
        <v>21.88</v>
      </c>
      <c r="F981" s="603">
        <f t="shared" si="152"/>
        <v>21.88</v>
      </c>
      <c r="G981" s="862">
        <f>'Заказ, cкидки и курсы валют'!$J$23*F981</f>
        <v>262.56</v>
      </c>
      <c r="H981" s="128">
        <f t="shared" si="153"/>
        <v>6564</v>
      </c>
      <c r="I981" s="15"/>
      <c r="J981" s="574"/>
      <c r="K981" s="14"/>
      <c r="L981" s="575"/>
    </row>
    <row r="982" spans="1:12" ht="12" customHeight="1">
      <c r="A982" s="15" t="s">
        <v>712</v>
      </c>
      <c r="B982" s="46" t="s">
        <v>614</v>
      </c>
      <c r="C982" s="46">
        <v>45.37</v>
      </c>
      <c r="D982" s="46">
        <v>25</v>
      </c>
      <c r="E982" s="574">
        <v>20.74</v>
      </c>
      <c r="F982" s="603">
        <f t="shared" si="152"/>
        <v>20.74</v>
      </c>
      <c r="G982" s="862">
        <f>'Заказ, cкидки и курсы валют'!$J$23*F982</f>
        <v>248.88</v>
      </c>
      <c r="H982" s="128">
        <f t="shared" si="153"/>
        <v>6222</v>
      </c>
      <c r="I982" s="15"/>
      <c r="J982" s="574"/>
      <c r="K982" s="14"/>
      <c r="L982" s="575"/>
    </row>
    <row r="983" spans="1:12" ht="12" customHeight="1">
      <c r="A983" s="15" t="s">
        <v>713</v>
      </c>
      <c r="B983" s="46" t="s">
        <v>203</v>
      </c>
      <c r="C983" s="46">
        <v>50.27</v>
      </c>
      <c r="D983" s="46">
        <v>25</v>
      </c>
      <c r="E983" s="574">
        <v>20.85</v>
      </c>
      <c r="F983" s="603">
        <f t="shared" si="152"/>
        <v>20.85</v>
      </c>
      <c r="G983" s="862">
        <f>'Заказ, cкидки и курсы валют'!$J$23*F983</f>
        <v>250.20000000000002</v>
      </c>
      <c r="H983" s="128">
        <f t="shared" si="153"/>
        <v>6255</v>
      </c>
      <c r="I983" s="15"/>
      <c r="J983" s="574"/>
      <c r="L983" s="575"/>
    </row>
    <row r="984" spans="1:12" ht="12" customHeight="1">
      <c r="A984" s="15" t="s">
        <v>714</v>
      </c>
      <c r="B984" s="46" t="s">
        <v>613</v>
      </c>
      <c r="C984" s="46">
        <v>56.3</v>
      </c>
      <c r="D984" s="46">
        <v>25</v>
      </c>
      <c r="E984" s="574">
        <v>23.85</v>
      </c>
      <c r="F984" s="603">
        <f t="shared" si="152"/>
        <v>23.85</v>
      </c>
      <c r="G984" s="862">
        <f>'Заказ, cкидки и курсы валют'!$J$23*F984</f>
        <v>286.20000000000005</v>
      </c>
      <c r="H984" s="128">
        <f t="shared" si="153"/>
        <v>7155</v>
      </c>
      <c r="I984" s="15"/>
      <c r="J984" s="574"/>
      <c r="L984" s="575"/>
    </row>
    <row r="985" spans="1:12" ht="12" customHeight="1">
      <c r="A985" s="15" t="s">
        <v>715</v>
      </c>
      <c r="B985" s="46" t="s">
        <v>204</v>
      </c>
      <c r="C985" s="46">
        <v>60.07</v>
      </c>
      <c r="D985" s="46">
        <v>25</v>
      </c>
      <c r="E985" s="574">
        <v>20.74</v>
      </c>
      <c r="F985" s="603">
        <f t="shared" si="152"/>
        <v>20.74</v>
      </c>
      <c r="G985" s="862">
        <f>'Заказ, cкидки и курсы валют'!$J$23*F985</f>
        <v>248.88</v>
      </c>
      <c r="H985" s="128">
        <f t="shared" si="153"/>
        <v>6222</v>
      </c>
      <c r="I985" s="15"/>
      <c r="J985" s="574"/>
      <c r="L985" s="575"/>
    </row>
    <row r="986" spans="1:12" ht="12" customHeight="1">
      <c r="A986" s="15" t="s">
        <v>716</v>
      </c>
      <c r="B986" s="46" t="s">
        <v>205</v>
      </c>
      <c r="C986" s="46">
        <v>69.97</v>
      </c>
      <c r="D986" s="46">
        <v>25</v>
      </c>
      <c r="E986" s="574">
        <v>21.04</v>
      </c>
      <c r="F986" s="603">
        <f t="shared" si="152"/>
        <v>21.04</v>
      </c>
      <c r="G986" s="862">
        <f>'Заказ, cкидки и курсы валют'!$J$23*F986</f>
        <v>252.48</v>
      </c>
      <c r="H986" s="128">
        <f t="shared" si="153"/>
        <v>6312</v>
      </c>
      <c r="I986" s="15"/>
      <c r="J986" s="574"/>
      <c r="L986" s="575"/>
    </row>
    <row r="987" spans="1:12" ht="12" customHeight="1">
      <c r="A987" s="15" t="s">
        <v>717</v>
      </c>
      <c r="B987" s="46" t="s">
        <v>206</v>
      </c>
      <c r="C987" s="46">
        <v>79.77</v>
      </c>
      <c r="D987" s="46">
        <v>25</v>
      </c>
      <c r="E987" s="574">
        <v>21.04</v>
      </c>
      <c r="F987" s="603">
        <f t="shared" si="152"/>
        <v>21.04</v>
      </c>
      <c r="G987" s="862">
        <f>'Заказ, cкидки и курсы валют'!$J$23*F987</f>
        <v>252.48</v>
      </c>
      <c r="H987" s="128">
        <f t="shared" si="153"/>
        <v>6312</v>
      </c>
      <c r="I987" s="15"/>
      <c r="J987" s="574"/>
      <c r="L987" s="575"/>
    </row>
    <row r="988" spans="1:12" ht="12" customHeight="1">
      <c r="A988" s="15" t="s">
        <v>718</v>
      </c>
      <c r="B988" s="46" t="s">
        <v>207</v>
      </c>
      <c r="C988" s="46">
        <v>89.57</v>
      </c>
      <c r="D988" s="46">
        <v>25</v>
      </c>
      <c r="E988" s="574">
        <v>24.83</v>
      </c>
      <c r="F988" s="603">
        <f t="shared" si="152"/>
        <v>24.83</v>
      </c>
      <c r="G988" s="862">
        <f>'Заказ, cкидки и курсы валют'!$J$23*F988</f>
        <v>297.95999999999998</v>
      </c>
      <c r="H988" s="128">
        <f t="shared" si="153"/>
        <v>7449</v>
      </c>
      <c r="I988" s="15"/>
      <c r="J988" s="574"/>
      <c r="L988" s="575"/>
    </row>
    <row r="989" spans="1:12" ht="12" customHeight="1">
      <c r="A989" s="15" t="s">
        <v>719</v>
      </c>
      <c r="B989" s="46" t="s">
        <v>208</v>
      </c>
      <c r="C989" s="46">
        <v>99.37</v>
      </c>
      <c r="D989" s="46">
        <v>25</v>
      </c>
      <c r="E989" s="574">
        <v>23.99</v>
      </c>
      <c r="F989" s="603">
        <f t="shared" si="152"/>
        <v>23.99</v>
      </c>
      <c r="G989" s="862">
        <f>'Заказ, cкидки и курсы валют'!$J$23*F989</f>
        <v>287.88</v>
      </c>
      <c r="H989" s="128">
        <f t="shared" si="153"/>
        <v>7197</v>
      </c>
      <c r="I989" s="15"/>
      <c r="J989" s="574"/>
      <c r="L989" s="575"/>
    </row>
    <row r="990" spans="1:12" ht="12" customHeight="1">
      <c r="A990" s="15" t="s">
        <v>720</v>
      </c>
      <c r="B990" s="46" t="s">
        <v>209</v>
      </c>
      <c r="C990" s="46">
        <v>131.02000000000001</v>
      </c>
      <c r="D990" s="46">
        <v>25</v>
      </c>
      <c r="E990" s="574">
        <v>23.99</v>
      </c>
      <c r="F990" s="603">
        <f t="shared" si="152"/>
        <v>23.99</v>
      </c>
      <c r="G990" s="862">
        <f>'Заказ, cкидки и курсы валют'!$J$23*F990</f>
        <v>287.88</v>
      </c>
      <c r="H990" s="128">
        <f t="shared" si="153"/>
        <v>7197</v>
      </c>
      <c r="I990" s="15"/>
      <c r="J990" s="574"/>
      <c r="L990" s="575"/>
    </row>
    <row r="991" spans="1:12" ht="12" customHeight="1">
      <c r="A991" s="15" t="s">
        <v>722</v>
      </c>
      <c r="B991" s="46" t="s">
        <v>4285</v>
      </c>
      <c r="C991" s="46">
        <v>31</v>
      </c>
      <c r="D991" s="46">
        <v>25</v>
      </c>
      <c r="E991" s="574">
        <v>24.33</v>
      </c>
      <c r="F991" s="603">
        <f t="shared" si="152"/>
        <v>24.33</v>
      </c>
      <c r="G991" s="862">
        <f>'Заказ, cкидки и курсы валют'!$J$23*F991</f>
        <v>291.95999999999998</v>
      </c>
      <c r="H991" s="128">
        <f t="shared" si="153"/>
        <v>7299</v>
      </c>
      <c r="I991" s="15"/>
      <c r="J991" s="574"/>
      <c r="L991" s="575"/>
    </row>
    <row r="992" spans="1:12" ht="12" customHeight="1">
      <c r="A992" s="15" t="s">
        <v>723</v>
      </c>
      <c r="B992" s="46" t="s">
        <v>4286</v>
      </c>
      <c r="C992" s="46">
        <v>34.1</v>
      </c>
      <c r="D992" s="46">
        <v>25</v>
      </c>
      <c r="E992" s="574">
        <v>25.27</v>
      </c>
      <c r="F992" s="603">
        <f t="shared" si="152"/>
        <v>25.27</v>
      </c>
      <c r="G992" s="862">
        <f>'Заказ, cкидки и курсы валют'!$J$23*F992</f>
        <v>303.24</v>
      </c>
      <c r="H992" s="128">
        <f t="shared" si="153"/>
        <v>7581</v>
      </c>
      <c r="I992" s="15"/>
      <c r="J992" s="574"/>
      <c r="L992" s="575"/>
    </row>
    <row r="993" spans="1:12" ht="12" customHeight="1">
      <c r="A993" s="15" t="s">
        <v>724</v>
      </c>
      <c r="B993" s="46" t="s">
        <v>3338</v>
      </c>
      <c r="C993" s="46">
        <v>37.700000000000003</v>
      </c>
      <c r="D993" s="46">
        <v>25</v>
      </c>
      <c r="E993" s="574">
        <v>24.26</v>
      </c>
      <c r="F993" s="603">
        <f t="shared" si="152"/>
        <v>24.26</v>
      </c>
      <c r="G993" s="862">
        <f>'Заказ, cкидки и курсы валют'!$J$23*F993</f>
        <v>291.12</v>
      </c>
      <c r="H993" s="128">
        <f t="shared" si="153"/>
        <v>7278</v>
      </c>
      <c r="I993" s="15"/>
      <c r="J993" s="574"/>
      <c r="L993" s="575"/>
    </row>
    <row r="994" spans="1:12" ht="12" customHeight="1">
      <c r="A994" s="15" t="s">
        <v>725</v>
      </c>
      <c r="B994" s="46" t="s">
        <v>1021</v>
      </c>
      <c r="C994" s="61">
        <v>41.3</v>
      </c>
      <c r="D994" s="46">
        <v>25</v>
      </c>
      <c r="E994" s="574">
        <v>21.04</v>
      </c>
      <c r="F994" s="603">
        <f t="shared" si="152"/>
        <v>21.04</v>
      </c>
      <c r="G994" s="862">
        <f>'Заказ, cкидки и курсы валют'!$J$23*F994</f>
        <v>252.48</v>
      </c>
      <c r="H994" s="128">
        <f t="shared" si="153"/>
        <v>6312</v>
      </c>
      <c r="I994" s="15"/>
      <c r="J994" s="574"/>
      <c r="L994" s="575"/>
    </row>
    <row r="995" spans="1:12" ht="12" customHeight="1">
      <c r="A995" s="15" t="s">
        <v>726</v>
      </c>
      <c r="B995" s="46" t="s">
        <v>3113</v>
      </c>
      <c r="C995" s="46">
        <v>44.9</v>
      </c>
      <c r="D995" s="46">
        <v>25</v>
      </c>
      <c r="E995" s="574">
        <v>22.85</v>
      </c>
      <c r="F995" s="603">
        <f t="shared" si="152"/>
        <v>22.85</v>
      </c>
      <c r="G995" s="862">
        <f>'Заказ, cкидки и курсы валют'!$J$23*F995</f>
        <v>274.20000000000005</v>
      </c>
      <c r="H995" s="128">
        <f t="shared" si="153"/>
        <v>6855</v>
      </c>
      <c r="I995" s="15"/>
      <c r="J995" s="574"/>
      <c r="L995" s="575"/>
    </row>
    <row r="996" spans="1:12" ht="12" customHeight="1">
      <c r="A996" s="15" t="s">
        <v>727</v>
      </c>
      <c r="B996" s="46" t="s">
        <v>1022</v>
      </c>
      <c r="C996" s="46">
        <v>48.5</v>
      </c>
      <c r="D996" s="46">
        <v>25</v>
      </c>
      <c r="E996" s="574">
        <v>20.7</v>
      </c>
      <c r="F996" s="603">
        <f t="shared" si="152"/>
        <v>20.7</v>
      </c>
      <c r="G996" s="862">
        <f>'Заказ, cкидки и курсы валют'!$J$23*F996</f>
        <v>248.39999999999998</v>
      </c>
      <c r="H996" s="128">
        <f t="shared" si="153"/>
        <v>6210</v>
      </c>
      <c r="I996" s="15"/>
      <c r="J996" s="574"/>
      <c r="L996" s="575"/>
    </row>
    <row r="997" spans="1:12" ht="12" customHeight="1">
      <c r="A997" s="15" t="s">
        <v>728</v>
      </c>
      <c r="B997" s="46" t="s">
        <v>3114</v>
      </c>
      <c r="C997" s="46">
        <v>52</v>
      </c>
      <c r="D997" s="46">
        <v>25</v>
      </c>
      <c r="E997" s="574">
        <v>20.7</v>
      </c>
      <c r="F997" s="603">
        <f t="shared" si="152"/>
        <v>20.7</v>
      </c>
      <c r="G997" s="862">
        <f>'Заказ, cкидки и курсы валют'!$J$23*F997</f>
        <v>248.39999999999998</v>
      </c>
      <c r="H997" s="128">
        <f t="shared" si="153"/>
        <v>6210</v>
      </c>
      <c r="I997" s="15"/>
      <c r="J997" s="574"/>
      <c r="L997" s="575"/>
    </row>
    <row r="998" spans="1:12" ht="12" customHeight="1">
      <c r="A998" s="15" t="s">
        <v>729</v>
      </c>
      <c r="B998" s="46" t="s">
        <v>4287</v>
      </c>
      <c r="C998" s="46">
        <v>55.6</v>
      </c>
      <c r="D998" s="46">
        <v>25</v>
      </c>
      <c r="E998" s="574">
        <v>20.7</v>
      </c>
      <c r="F998" s="603">
        <f t="shared" si="152"/>
        <v>20.7</v>
      </c>
      <c r="G998" s="862">
        <f>'Заказ, cкидки и курсы валют'!$J$23*F998</f>
        <v>248.39999999999998</v>
      </c>
      <c r="H998" s="128">
        <f t="shared" si="153"/>
        <v>6210</v>
      </c>
      <c r="I998" s="15"/>
      <c r="J998" s="574"/>
      <c r="L998" s="575"/>
    </row>
    <row r="999" spans="1:12" ht="12" customHeight="1">
      <c r="A999" s="15" t="s">
        <v>730</v>
      </c>
      <c r="B999" s="46" t="s">
        <v>243</v>
      </c>
      <c r="C999" s="46">
        <v>58.2</v>
      </c>
      <c r="D999" s="46">
        <v>25</v>
      </c>
      <c r="E999" s="574">
        <v>20.7</v>
      </c>
      <c r="F999" s="603">
        <f t="shared" si="152"/>
        <v>20.7</v>
      </c>
      <c r="G999" s="862">
        <f>'Заказ, cкидки и курсы валют'!$J$23*F999</f>
        <v>248.39999999999998</v>
      </c>
      <c r="H999" s="128">
        <f t="shared" si="153"/>
        <v>6210</v>
      </c>
      <c r="I999" s="15"/>
      <c r="J999" s="574"/>
      <c r="L999" s="575"/>
    </row>
    <row r="1000" spans="1:12" ht="12" customHeight="1">
      <c r="A1000" s="15" t="s">
        <v>731</v>
      </c>
      <c r="B1000" s="46" t="s">
        <v>618</v>
      </c>
      <c r="C1000" s="46">
        <v>66.400000000000006</v>
      </c>
      <c r="D1000" s="46">
        <v>25</v>
      </c>
      <c r="E1000" s="574">
        <v>22.68</v>
      </c>
      <c r="F1000" s="603">
        <f t="shared" si="152"/>
        <v>22.68</v>
      </c>
      <c r="G1000" s="862">
        <f>'Заказ, cкидки и курсы валют'!$J$23*F1000</f>
        <v>272.15999999999997</v>
      </c>
      <c r="H1000" s="128">
        <f t="shared" si="153"/>
        <v>6804</v>
      </c>
      <c r="I1000" s="15"/>
      <c r="J1000" s="574"/>
      <c r="L1000" s="575"/>
    </row>
    <row r="1001" spans="1:12" ht="12" customHeight="1">
      <c r="A1001" s="15" t="s">
        <v>732</v>
      </c>
      <c r="B1001" s="46" t="s">
        <v>3115</v>
      </c>
      <c r="C1001" s="46">
        <v>73.599999999999994</v>
      </c>
      <c r="D1001" s="46">
        <v>25</v>
      </c>
      <c r="E1001" s="574">
        <v>22.68</v>
      </c>
      <c r="F1001" s="603">
        <f t="shared" si="152"/>
        <v>22.68</v>
      </c>
      <c r="G1001" s="862">
        <f>'Заказ, cкидки и курсы валют'!$J$23*F1001</f>
        <v>272.15999999999997</v>
      </c>
      <c r="H1001" s="128">
        <f t="shared" si="153"/>
        <v>6804</v>
      </c>
      <c r="I1001" s="15"/>
      <c r="J1001" s="574"/>
      <c r="L1001" s="575"/>
    </row>
    <row r="1002" spans="1:12" ht="12" customHeight="1">
      <c r="A1002" s="15" t="s">
        <v>733</v>
      </c>
      <c r="B1002" s="46" t="s">
        <v>675</v>
      </c>
      <c r="C1002" s="46">
        <v>80.8</v>
      </c>
      <c r="D1002" s="46">
        <v>25</v>
      </c>
      <c r="E1002" s="574">
        <v>23.86</v>
      </c>
      <c r="F1002" s="603">
        <f t="shared" ref="F1002:F1008" si="154">ROUND(E1002*(1-$F$11),2)</f>
        <v>23.86</v>
      </c>
      <c r="G1002" s="862">
        <f>'Заказ, cкидки и курсы валют'!$J$23*F1002</f>
        <v>286.32</v>
      </c>
      <c r="H1002" s="128">
        <f t="shared" ref="H1002:H1008" si="155">ROUND((D1002)*G1002,2)</f>
        <v>7158</v>
      </c>
      <c r="I1002" s="15"/>
      <c r="J1002" s="574"/>
      <c r="L1002" s="575"/>
    </row>
    <row r="1003" spans="1:12" ht="12" customHeight="1">
      <c r="A1003" s="15" t="s">
        <v>734</v>
      </c>
      <c r="B1003" s="46" t="s">
        <v>1324</v>
      </c>
      <c r="C1003" s="46">
        <v>88</v>
      </c>
      <c r="D1003" s="46">
        <v>25</v>
      </c>
      <c r="E1003" s="574">
        <v>20.39</v>
      </c>
      <c r="F1003" s="603">
        <f t="shared" si="154"/>
        <v>20.39</v>
      </c>
      <c r="G1003" s="862">
        <f>'Заказ, cкидки и курсы валют'!$J$23*F1003</f>
        <v>244.68</v>
      </c>
      <c r="H1003" s="128">
        <f t="shared" si="155"/>
        <v>6117</v>
      </c>
      <c r="I1003" s="15"/>
      <c r="J1003" s="574"/>
      <c r="L1003" s="575"/>
    </row>
    <row r="1004" spans="1:12" ht="12" customHeight="1">
      <c r="A1004" s="15" t="s">
        <v>735</v>
      </c>
      <c r="B1004" s="46" t="s">
        <v>1325</v>
      </c>
      <c r="C1004" s="46">
        <v>102</v>
      </c>
      <c r="D1004" s="46">
        <v>25</v>
      </c>
      <c r="E1004" s="574">
        <v>20.85</v>
      </c>
      <c r="F1004" s="603">
        <f t="shared" si="154"/>
        <v>20.85</v>
      </c>
      <c r="G1004" s="862">
        <f>'Заказ, cкидки и курсы валют'!$J$23*F1004</f>
        <v>250.20000000000002</v>
      </c>
      <c r="H1004" s="128">
        <f t="shared" si="155"/>
        <v>6255</v>
      </c>
      <c r="I1004" s="15"/>
      <c r="J1004" s="574"/>
      <c r="L1004" s="575"/>
    </row>
    <row r="1005" spans="1:12" ht="12" customHeight="1">
      <c r="A1005" s="15" t="s">
        <v>736</v>
      </c>
      <c r="B1005" s="46" t="s">
        <v>213</v>
      </c>
      <c r="C1005" s="46">
        <v>116</v>
      </c>
      <c r="D1005" s="46">
        <v>25</v>
      </c>
      <c r="E1005" s="574">
        <v>23.01</v>
      </c>
      <c r="F1005" s="603">
        <f t="shared" si="154"/>
        <v>23.01</v>
      </c>
      <c r="G1005" s="862">
        <f>'Заказ, cкидки и курсы валют'!$J$23*F1005</f>
        <v>276.12</v>
      </c>
      <c r="H1005" s="128">
        <f t="shared" si="155"/>
        <v>6903</v>
      </c>
      <c r="I1005" s="15"/>
      <c r="J1005" s="574"/>
      <c r="L1005" s="575"/>
    </row>
    <row r="1006" spans="1:12" ht="12" customHeight="1">
      <c r="A1006" s="15" t="s">
        <v>737</v>
      </c>
      <c r="B1006" s="46" t="s">
        <v>214</v>
      </c>
      <c r="C1006" s="46">
        <v>130</v>
      </c>
      <c r="D1006" s="46">
        <v>25</v>
      </c>
      <c r="E1006" s="574">
        <v>23.67</v>
      </c>
      <c r="F1006" s="603">
        <f t="shared" si="154"/>
        <v>23.67</v>
      </c>
      <c r="G1006" s="862">
        <f>'Заказ, cкидки и курсы валют'!$J$23*F1006</f>
        <v>284.04000000000002</v>
      </c>
      <c r="H1006" s="128">
        <f t="shared" si="155"/>
        <v>7101</v>
      </c>
      <c r="I1006" s="15"/>
      <c r="L1006" s="575"/>
    </row>
    <row r="1007" spans="1:12" ht="12" customHeight="1">
      <c r="A1007" s="15" t="s">
        <v>738</v>
      </c>
      <c r="B1007" s="46" t="s">
        <v>215</v>
      </c>
      <c r="C1007" s="46">
        <v>149</v>
      </c>
      <c r="D1007" s="46">
        <v>25</v>
      </c>
      <c r="E1007" s="574">
        <v>22.81</v>
      </c>
      <c r="F1007" s="603">
        <f t="shared" si="154"/>
        <v>22.81</v>
      </c>
      <c r="G1007" s="862">
        <f>'Заказ, cкидки и курсы валют'!$J$23*F1007</f>
        <v>273.71999999999997</v>
      </c>
      <c r="H1007" s="128">
        <f t="shared" si="155"/>
        <v>6843</v>
      </c>
      <c r="I1007" s="15"/>
      <c r="J1007" s="574"/>
      <c r="L1007" s="575"/>
    </row>
    <row r="1008" spans="1:12" ht="12" customHeight="1">
      <c r="A1008" s="15" t="s">
        <v>721</v>
      </c>
      <c r="B1008" s="46" t="s">
        <v>216</v>
      </c>
      <c r="C1008" s="46">
        <v>158</v>
      </c>
      <c r="D1008" s="46">
        <v>25</v>
      </c>
      <c r="E1008" s="574">
        <v>22.81</v>
      </c>
      <c r="F1008" s="603">
        <f t="shared" si="154"/>
        <v>22.81</v>
      </c>
      <c r="G1008" s="862">
        <f>'Заказ, cкидки и курсы валют'!$J$23*F1008</f>
        <v>273.71999999999997</v>
      </c>
      <c r="H1008" s="128">
        <f t="shared" si="155"/>
        <v>6843</v>
      </c>
      <c r="I1008" s="15"/>
      <c r="J1008" s="574"/>
      <c r="L1008" s="575"/>
    </row>
    <row r="1009" spans="1:12" ht="12" customHeight="1" thickBot="1">
      <c r="J1009" s="574"/>
      <c r="L1009" s="575"/>
    </row>
    <row r="1010" spans="1:12" ht="12" customHeight="1">
      <c r="A1010" s="247"/>
      <c r="B1010" s="163"/>
      <c r="C1010" s="91" t="s">
        <v>2516</v>
      </c>
      <c r="D1010" s="91"/>
      <c r="E1010" s="881"/>
      <c r="F1010" s="555"/>
      <c r="G1010" s="647"/>
      <c r="H1010" s="93"/>
      <c r="I1010" s="107"/>
      <c r="J1010" s="574"/>
      <c r="L1010" s="575"/>
    </row>
    <row r="1011" spans="1:12" ht="12" customHeight="1">
      <c r="A1011" s="248"/>
      <c r="B1011" s="17"/>
      <c r="C1011" s="108"/>
      <c r="D1011" s="108"/>
      <c r="E1011" s="570" t="s">
        <v>4183</v>
      </c>
      <c r="F1011" s="556"/>
      <c r="G1011" s="111"/>
      <c r="H1011" s="111" t="s">
        <v>2519</v>
      </c>
      <c r="I1011" s="112"/>
      <c r="J1011" s="574"/>
      <c r="L1011" s="575"/>
    </row>
    <row r="1012" spans="1:12" ht="12" customHeight="1">
      <c r="A1012" s="248"/>
      <c r="B1012" s="17"/>
      <c r="C1012" s="97"/>
      <c r="D1012" s="97"/>
      <c r="E1012" s="896"/>
      <c r="F1012" s="596"/>
      <c r="G1012" s="874"/>
      <c r="H1012" s="17"/>
      <c r="I1012" s="167"/>
      <c r="J1012" s="574"/>
      <c r="L1012" s="575"/>
    </row>
    <row r="1013" spans="1:12" ht="12" customHeight="1">
      <c r="A1013" s="248"/>
      <c r="B1013" s="17"/>
      <c r="C1013" s="97"/>
      <c r="D1013" s="97"/>
      <c r="E1013" s="896"/>
      <c r="F1013" s="596"/>
      <c r="G1013" s="874"/>
      <c r="H1013" s="17"/>
      <c r="I1013" s="167"/>
      <c r="J1013" s="574"/>
      <c r="L1013" s="575"/>
    </row>
    <row r="1014" spans="1:12" ht="12" customHeight="1">
      <c r="A1014" s="248"/>
      <c r="B1014" s="17"/>
      <c r="C1014" s="97"/>
      <c r="D1014" s="97"/>
      <c r="E1014" s="896"/>
      <c r="F1014" s="596"/>
      <c r="G1014" s="874"/>
      <c r="H1014" s="17"/>
      <c r="I1014" s="167"/>
      <c r="J1014" s="574"/>
      <c r="L1014" s="575"/>
    </row>
    <row r="1015" spans="1:12" ht="12" customHeight="1" thickBot="1">
      <c r="A1015" s="117" t="s">
        <v>7680</v>
      </c>
      <c r="B1015" s="118"/>
      <c r="C1015" s="100"/>
      <c r="D1015" s="171"/>
      <c r="E1015" s="900"/>
      <c r="F1015" s="598"/>
      <c r="G1015" s="875"/>
      <c r="H1015" s="171"/>
      <c r="I1015" s="172"/>
      <c r="J1015" s="574"/>
      <c r="L1015" s="575"/>
    </row>
    <row r="1016" spans="1:12" ht="39" customHeight="1">
      <c r="A1016" s="195" t="s">
        <v>1028</v>
      </c>
      <c r="B1016" s="196" t="s">
        <v>1029</v>
      </c>
      <c r="C1016" s="197" t="s">
        <v>678</v>
      </c>
      <c r="D1016" s="197" t="s">
        <v>3130</v>
      </c>
      <c r="E1016" s="559" t="s">
        <v>11192</v>
      </c>
      <c r="F1016" s="600" t="s">
        <v>2779</v>
      </c>
      <c r="G1016" s="864" t="s">
        <v>3947</v>
      </c>
      <c r="H1016" s="338" t="s">
        <v>497</v>
      </c>
      <c r="I1016" s="199" t="s">
        <v>4239</v>
      </c>
      <c r="J1016" s="2668" t="s">
        <v>12335</v>
      </c>
      <c r="L1016" s="575"/>
    </row>
    <row r="1017" spans="1:12" ht="21" customHeight="1">
      <c r="A1017" s="195"/>
      <c r="B1017" s="389"/>
      <c r="C1017" s="197" t="s">
        <v>3629</v>
      </c>
      <c r="D1017" s="390" t="s">
        <v>3948</v>
      </c>
      <c r="E1017" s="898" t="s">
        <v>265</v>
      </c>
      <c r="F1017" s="607">
        <f>'Заказ, cкидки и курсы валют'!$I$12</f>
        <v>0</v>
      </c>
      <c r="G1017" s="948"/>
      <c r="H1017" s="455"/>
      <c r="I1017" s="325"/>
      <c r="J1017" s="2669"/>
      <c r="L1017" s="575"/>
    </row>
    <row r="1018" spans="1:12" ht="12" customHeight="1">
      <c r="A1018" s="15" t="s">
        <v>4514</v>
      </c>
      <c r="B1018" s="46" t="s">
        <v>100</v>
      </c>
      <c r="C1018" s="46">
        <v>5.1100000000000003</v>
      </c>
      <c r="D1018" s="48">
        <v>2.5</v>
      </c>
      <c r="E1018" s="2110">
        <f>E936*1.2</f>
        <v>30.167999999999999</v>
      </c>
      <c r="F1018" s="603">
        <f>ROUND(E1018*(1-$F$11),2)</f>
        <v>30.17</v>
      </c>
      <c r="G1018" s="862">
        <f>'Заказ, cкидки и курсы валют'!$J$23*F1018</f>
        <v>362.04</v>
      </c>
      <c r="H1018" s="128">
        <f>ROUND((D1018)*G1018,2)</f>
        <v>905.1</v>
      </c>
      <c r="I1018" s="15"/>
      <c r="J1018" s="128">
        <f>ROUND(IF(H1018&lt;'Заказ, cкидки и курсы валют'!$B$39,H1018*0.54*100/(100-'Заказ, cкидки и курсы валют'!$C$39),IF(H1018&lt;'Заказ, cкидки и курсы валют'!$B$40,H1018*0.54*100/(100-'Заказ, cкидки и курсы валют'!$C$40),IF(H1018&lt;'Заказ, cкидки и курсы валют'!$B$41,H1018*0.54*100/(100-'Заказ, cкидки и курсы валют'!$C$41),IF(H1018&lt;'Заказ, cкидки и курсы валют'!$B$42,H1018*0.54*100/(100-'Заказ, cкидки и курсы валют'!$C$42),IF(H1018&lt;'Заказ, cкидки и курсы валют'!$B$43,H1018*0.54*100/(100-'Заказ, cкидки и курсы валют'!$C$43),H1018))))),2)</f>
        <v>977.51</v>
      </c>
      <c r="L1018" s="575"/>
    </row>
    <row r="1019" spans="1:12" ht="12" customHeight="1">
      <c r="A1019" s="15" t="s">
        <v>4515</v>
      </c>
      <c r="B1019" s="46" t="s">
        <v>101</v>
      </c>
      <c r="C1019" s="46">
        <v>5.8</v>
      </c>
      <c r="D1019" s="48">
        <v>2.5</v>
      </c>
      <c r="E1019" s="2110">
        <f t="shared" ref="E1019:E1041" si="156">E937*1.2</f>
        <v>28.943999999999999</v>
      </c>
      <c r="F1019" s="603">
        <f t="shared" ref="F1019:F1078" si="157">ROUND(E1019*(1-$F$11),2)</f>
        <v>28.94</v>
      </c>
      <c r="G1019" s="862">
        <f>'Заказ, cкидки и курсы валют'!$J$23*F1019</f>
        <v>347.28000000000003</v>
      </c>
      <c r="H1019" s="128">
        <f t="shared" ref="H1019:H1078" si="158">ROUND((D1019)*G1019,2)</f>
        <v>868.2</v>
      </c>
      <c r="I1019" s="15"/>
      <c r="J1019" s="128">
        <f>ROUND(IF(H1019&lt;'Заказ, cкидки и курсы валют'!$B$39,H1019*0.54*100/(100-'Заказ, cкидки и курсы валют'!$C$39),IF(H1019&lt;'Заказ, cкидки и курсы валют'!$B$40,H1019*0.54*100/(100-'Заказ, cкидки и курсы валют'!$C$40),IF(H1019&lt;'Заказ, cкидки и курсы валют'!$B$41,H1019*0.54*100/(100-'Заказ, cкидки и курсы валют'!$C$41),IF(H1019&lt;'Заказ, cкидки и курсы валют'!$B$42,H1019*0.54*100/(100-'Заказ, cкидки и курсы валют'!$C$42),IF(H1019&lt;'Заказ, cкидки и курсы валют'!$B$43,H1019*0.54*100/(100-'Заказ, cкидки и курсы валют'!$C$43),H1019))))),2)</f>
        <v>937.66</v>
      </c>
      <c r="L1019" s="575"/>
    </row>
    <row r="1020" spans="1:12" ht="12" customHeight="1">
      <c r="A1020" s="15" t="s">
        <v>4516</v>
      </c>
      <c r="B1020" s="46" t="s">
        <v>1346</v>
      </c>
      <c r="C1020" s="46">
        <v>6.65</v>
      </c>
      <c r="D1020" s="48">
        <v>2.5</v>
      </c>
      <c r="E1020" s="2110">
        <f t="shared" si="156"/>
        <v>28.536000000000001</v>
      </c>
      <c r="F1020" s="603">
        <f t="shared" si="157"/>
        <v>28.54</v>
      </c>
      <c r="G1020" s="862">
        <f>'Заказ, cкидки и курсы валют'!$J$23*F1020</f>
        <v>342.48</v>
      </c>
      <c r="H1020" s="128">
        <f t="shared" si="158"/>
        <v>856.2</v>
      </c>
      <c r="I1020" s="15"/>
      <c r="J1020" s="128">
        <f>ROUND(IF(H1020&lt;'Заказ, cкидки и курсы валют'!$B$39,H1020*0.54*100/(100-'Заказ, cкидки и курсы валют'!$C$39),IF(H1020&lt;'Заказ, cкидки и курсы валют'!$B$40,H1020*0.54*100/(100-'Заказ, cкидки и курсы валют'!$C$40),IF(H1020&lt;'Заказ, cкидки и курсы валют'!$B$41,H1020*0.54*100/(100-'Заказ, cкидки и курсы валют'!$C$41),IF(H1020&lt;'Заказ, cкидки и курсы валют'!$B$42,H1020*0.54*100/(100-'Заказ, cкидки и курсы валют'!$C$42),IF(H1020&lt;'Заказ, cкидки и курсы валют'!$B$43,H1020*0.54*100/(100-'Заказ, cкидки и курсы валют'!$C$43),H1020))))),2)</f>
        <v>924.7</v>
      </c>
      <c r="L1020" s="575"/>
    </row>
    <row r="1021" spans="1:12" ht="12" customHeight="1">
      <c r="A1021" s="15" t="s">
        <v>4517</v>
      </c>
      <c r="B1021" s="46" t="s">
        <v>189</v>
      </c>
      <c r="C1021" s="46">
        <v>7.51</v>
      </c>
      <c r="D1021" s="48">
        <v>2.5</v>
      </c>
      <c r="E1021" s="2110">
        <f t="shared" si="156"/>
        <v>27.012</v>
      </c>
      <c r="F1021" s="603">
        <f t="shared" si="157"/>
        <v>27.01</v>
      </c>
      <c r="G1021" s="862">
        <f>'Заказ, cкидки и курсы валют'!$J$23*F1021</f>
        <v>324.12</v>
      </c>
      <c r="H1021" s="128">
        <f t="shared" si="158"/>
        <v>810.3</v>
      </c>
      <c r="I1021" s="15"/>
      <c r="J1021" s="128">
        <f>ROUND(IF(H1021&lt;'Заказ, cкидки и курсы валют'!$B$39,H1021*0.54*100/(100-'Заказ, cкидки и курсы валют'!$C$39),IF(H1021&lt;'Заказ, cкидки и курсы валют'!$B$40,H1021*0.54*100/(100-'Заказ, cкидки и курсы валют'!$C$40),IF(H1021&lt;'Заказ, cкидки и курсы валют'!$B$41,H1021*0.54*100/(100-'Заказ, cкидки и курсы валют'!$C$41),IF(H1021&lt;'Заказ, cкидки и курсы валют'!$B$42,H1021*0.54*100/(100-'Заказ, cкидки и курсы валют'!$C$42),IF(H1021&lt;'Заказ, cкидки и курсы валют'!$B$43,H1021*0.54*100/(100-'Заказ, cкидки и курсы валют'!$C$43),H1021))))),2)</f>
        <v>875.12</v>
      </c>
      <c r="L1021" s="575"/>
    </row>
    <row r="1022" spans="1:12" ht="12" customHeight="1">
      <c r="A1022" s="15" t="s">
        <v>4518</v>
      </c>
      <c r="B1022" s="46" t="s">
        <v>616</v>
      </c>
      <c r="C1022" s="46">
        <v>8</v>
      </c>
      <c r="D1022" s="48">
        <v>2.5</v>
      </c>
      <c r="E1022" s="2110">
        <f t="shared" si="156"/>
        <v>28.139999999999997</v>
      </c>
      <c r="F1022" s="603">
        <f t="shared" si="157"/>
        <v>28.14</v>
      </c>
      <c r="G1022" s="862">
        <f>'Заказ, cкидки и курсы валют'!$J$23*F1022</f>
        <v>337.68</v>
      </c>
      <c r="H1022" s="128">
        <f t="shared" si="158"/>
        <v>844.2</v>
      </c>
      <c r="I1022" s="15"/>
      <c r="J1022" s="128">
        <f>ROUND(IF(H1022&lt;'Заказ, cкидки и курсы валют'!$B$39,H1022*0.54*100/(100-'Заказ, cкидки и курсы валют'!$C$39),IF(H1022&lt;'Заказ, cкидки и курсы валют'!$B$40,H1022*0.54*100/(100-'Заказ, cкидки и курсы валют'!$C$40),IF(H1022&lt;'Заказ, cкидки и курсы валют'!$B$41,H1022*0.54*100/(100-'Заказ, cкидки и курсы валют'!$C$41),IF(H1022&lt;'Заказ, cкидки и курсы валют'!$B$42,H1022*0.54*100/(100-'Заказ, cкидки и курсы валют'!$C$42),IF(H1022&lt;'Заказ, cкидки и курсы валют'!$B$43,H1022*0.54*100/(100-'Заказ, cкидки и курсы валют'!$C$43),H1022))))),2)</f>
        <v>911.74</v>
      </c>
      <c r="L1022" s="575"/>
    </row>
    <row r="1023" spans="1:12" ht="12" customHeight="1">
      <c r="A1023" s="15" t="s">
        <v>4519</v>
      </c>
      <c r="B1023" s="46" t="s">
        <v>178</v>
      </c>
      <c r="C1023" s="46">
        <v>8.23</v>
      </c>
      <c r="D1023" s="48">
        <v>2.5</v>
      </c>
      <c r="E1023" s="2110">
        <f t="shared" si="156"/>
        <v>27.012</v>
      </c>
      <c r="F1023" s="603">
        <f t="shared" si="157"/>
        <v>27.01</v>
      </c>
      <c r="G1023" s="862">
        <f>'Заказ, cкидки и курсы валют'!$J$23*F1023</f>
        <v>324.12</v>
      </c>
      <c r="H1023" s="128">
        <f t="shared" si="158"/>
        <v>810.3</v>
      </c>
      <c r="I1023" s="15"/>
      <c r="J1023" s="128">
        <f>ROUND(IF(H1023&lt;'Заказ, cкидки и курсы валют'!$B$39,H1023*0.54*100/(100-'Заказ, cкидки и курсы валют'!$C$39),IF(H1023&lt;'Заказ, cкидки и курсы валют'!$B$40,H1023*0.54*100/(100-'Заказ, cкидки и курсы валют'!$C$40),IF(H1023&lt;'Заказ, cкидки и курсы валют'!$B$41,H1023*0.54*100/(100-'Заказ, cкидки и курсы валют'!$C$41),IF(H1023&lt;'Заказ, cкидки и курсы валют'!$B$42,H1023*0.54*100/(100-'Заказ, cкидки и курсы валют'!$C$42),IF(H1023&lt;'Заказ, cкидки и курсы валют'!$B$43,H1023*0.54*100/(100-'Заказ, cкидки и курсы валют'!$C$43),H1023))))),2)</f>
        <v>875.12</v>
      </c>
      <c r="L1023" s="575"/>
    </row>
    <row r="1024" spans="1:12" ht="12" customHeight="1">
      <c r="A1024" s="15" t="s">
        <v>4520</v>
      </c>
      <c r="B1024" s="46" t="s">
        <v>84</v>
      </c>
      <c r="C1024" s="46">
        <v>10</v>
      </c>
      <c r="D1024" s="48">
        <v>2.5</v>
      </c>
      <c r="E1024" s="2110">
        <f t="shared" si="156"/>
        <v>29.675999999999998</v>
      </c>
      <c r="F1024" s="603">
        <f t="shared" si="157"/>
        <v>29.68</v>
      </c>
      <c r="G1024" s="862">
        <f>'Заказ, cкидки и курсы валют'!$J$23*F1024</f>
        <v>356.15999999999997</v>
      </c>
      <c r="H1024" s="128">
        <f t="shared" si="158"/>
        <v>890.4</v>
      </c>
      <c r="I1024" s="15"/>
      <c r="J1024" s="128">
        <f>ROUND(IF(H1024&lt;'Заказ, cкидки и курсы валют'!$B$39,H1024*0.54*100/(100-'Заказ, cкидки и курсы валют'!$C$39),IF(H1024&lt;'Заказ, cкидки и курсы валют'!$B$40,H1024*0.54*100/(100-'Заказ, cкидки и курсы валют'!$C$40),IF(H1024&lt;'Заказ, cкидки и курсы валют'!$B$41,H1024*0.54*100/(100-'Заказ, cкидки и курсы валют'!$C$41),IF(H1024&lt;'Заказ, cкидки и курсы валют'!$B$42,H1024*0.54*100/(100-'Заказ, cкидки и курсы валют'!$C$42),IF(H1024&lt;'Заказ, cкидки и курсы валют'!$B$43,H1024*0.54*100/(100-'Заказ, cкидки и курсы валют'!$C$43),H1024))))),2)</f>
        <v>961.63</v>
      </c>
      <c r="L1024" s="575"/>
    </row>
    <row r="1025" spans="1:12" ht="12" customHeight="1">
      <c r="A1025" s="15" t="s">
        <v>4521</v>
      </c>
      <c r="B1025" s="46" t="s">
        <v>179</v>
      </c>
      <c r="C1025" s="46">
        <v>11</v>
      </c>
      <c r="D1025" s="48">
        <v>2</v>
      </c>
      <c r="E1025" s="2110">
        <f t="shared" si="156"/>
        <v>27.54</v>
      </c>
      <c r="F1025" s="603">
        <f t="shared" si="157"/>
        <v>27.54</v>
      </c>
      <c r="G1025" s="862">
        <f>'Заказ, cкидки и курсы валют'!$J$23*F1025</f>
        <v>330.48</v>
      </c>
      <c r="H1025" s="128">
        <f t="shared" si="158"/>
        <v>660.96</v>
      </c>
      <c r="I1025" s="15"/>
      <c r="J1025" s="128">
        <f>ROUND(IF(H1025&lt;'Заказ, cкидки и курсы валют'!$B$39,H1025*0.54*100/(100-'Заказ, cкидки и курсы валют'!$C$39),IF(H1025&lt;'Заказ, cкидки и курсы валют'!$B$40,H1025*0.54*100/(100-'Заказ, cкидки и курсы валют'!$C$40),IF(H1025&lt;'Заказ, cкидки и курсы валют'!$B$41,H1025*0.54*100/(100-'Заказ, cкидки и курсы валют'!$C$41),IF(H1025&lt;'Заказ, cкидки и курсы валют'!$B$42,H1025*0.54*100/(100-'Заказ, cкидки и курсы валют'!$C$42),IF(H1025&lt;'Заказ, cкидки и курсы валют'!$B$43,H1025*0.54*100/(100-'Заказ, cкидки и курсы валют'!$C$43),H1025))))),2)</f>
        <v>713.84</v>
      </c>
      <c r="L1025" s="575"/>
    </row>
    <row r="1026" spans="1:12" ht="12" customHeight="1">
      <c r="A1026" s="15" t="s">
        <v>4522</v>
      </c>
      <c r="B1026" s="46" t="s">
        <v>180</v>
      </c>
      <c r="C1026" s="46">
        <v>12.7</v>
      </c>
      <c r="D1026" s="48">
        <v>2</v>
      </c>
      <c r="E1026" s="2110">
        <f t="shared" si="156"/>
        <v>28.991999999999997</v>
      </c>
      <c r="F1026" s="603">
        <f t="shared" si="157"/>
        <v>28.99</v>
      </c>
      <c r="G1026" s="862">
        <f>'Заказ, cкидки и курсы валют'!$J$23*F1026</f>
        <v>347.88</v>
      </c>
      <c r="H1026" s="128">
        <f t="shared" si="158"/>
        <v>695.76</v>
      </c>
      <c r="I1026" s="15"/>
      <c r="J1026" s="128">
        <f>ROUND(IF(H1026&lt;'Заказ, cкидки и курсы валют'!$B$39,H1026*0.54*100/(100-'Заказ, cкидки и курсы валют'!$C$39),IF(H1026&lt;'Заказ, cкидки и курсы валют'!$B$40,H1026*0.54*100/(100-'Заказ, cкидки и курсы валют'!$C$40),IF(H1026&lt;'Заказ, cкидки и курсы валют'!$B$41,H1026*0.54*100/(100-'Заказ, cкидки и курсы валют'!$C$41),IF(H1026&lt;'Заказ, cкидки и курсы валют'!$B$42,H1026*0.54*100/(100-'Заказ, cкидки и курсы валют'!$C$42),IF(H1026&lt;'Заказ, cкидки и курсы валют'!$B$43,H1026*0.54*100/(100-'Заказ, cкидки и курсы валют'!$C$43),H1026))))),2)</f>
        <v>751.42</v>
      </c>
      <c r="L1026" s="575"/>
    </row>
    <row r="1027" spans="1:12" ht="12" customHeight="1">
      <c r="A1027" s="15" t="s">
        <v>4523</v>
      </c>
      <c r="B1027" s="46" t="s">
        <v>181</v>
      </c>
      <c r="C1027" s="46">
        <v>14.4</v>
      </c>
      <c r="D1027" s="48">
        <v>2</v>
      </c>
      <c r="E1027" s="2110">
        <f t="shared" si="156"/>
        <v>27.54</v>
      </c>
      <c r="F1027" s="603">
        <f t="shared" si="157"/>
        <v>27.54</v>
      </c>
      <c r="G1027" s="862">
        <f>'Заказ, cкидки и курсы валют'!$J$23*F1027</f>
        <v>330.48</v>
      </c>
      <c r="H1027" s="128">
        <f t="shared" si="158"/>
        <v>660.96</v>
      </c>
      <c r="I1027" s="15"/>
      <c r="J1027" s="128">
        <f>ROUND(IF(H1027&lt;'Заказ, cкидки и курсы валют'!$B$39,H1027*0.54*100/(100-'Заказ, cкидки и курсы валют'!$C$39),IF(H1027&lt;'Заказ, cкидки и курсы валют'!$B$40,H1027*0.54*100/(100-'Заказ, cкидки и курсы валют'!$C$40),IF(H1027&lt;'Заказ, cкидки и курсы валют'!$B$41,H1027*0.54*100/(100-'Заказ, cкидки и курсы валют'!$C$41),IF(H1027&lt;'Заказ, cкидки и курсы валют'!$B$42,H1027*0.54*100/(100-'Заказ, cкидки и курсы валют'!$C$42),IF(H1027&lt;'Заказ, cкидки и курсы валют'!$B$43,H1027*0.54*100/(100-'Заказ, cкидки и курсы валют'!$C$43),H1027))))),2)</f>
        <v>713.84</v>
      </c>
      <c r="L1027" s="575"/>
    </row>
    <row r="1028" spans="1:12" ht="12" customHeight="1">
      <c r="A1028" s="15" t="s">
        <v>4524</v>
      </c>
      <c r="B1028" s="46" t="s">
        <v>182</v>
      </c>
      <c r="C1028" s="46">
        <v>16.2</v>
      </c>
      <c r="D1028" s="48">
        <v>2.5</v>
      </c>
      <c r="E1028" s="2110">
        <f t="shared" si="156"/>
        <v>29.375999999999998</v>
      </c>
      <c r="F1028" s="603">
        <f t="shared" si="157"/>
        <v>29.38</v>
      </c>
      <c r="G1028" s="862">
        <f>'Заказ, cкидки и курсы валют'!$J$23*F1028</f>
        <v>352.56</v>
      </c>
      <c r="H1028" s="128">
        <f t="shared" si="158"/>
        <v>881.4</v>
      </c>
      <c r="I1028" s="15"/>
      <c r="J1028" s="128">
        <f>ROUND(IF(H1028&lt;'Заказ, cкидки и курсы валют'!$B$39,H1028*0.54*100/(100-'Заказ, cкидки и курсы валют'!$C$39),IF(H1028&lt;'Заказ, cкидки и курсы валют'!$B$40,H1028*0.54*100/(100-'Заказ, cкидки и курсы валют'!$C$40),IF(H1028&lt;'Заказ, cкидки и курсы валют'!$B$41,H1028*0.54*100/(100-'Заказ, cкидки и курсы валют'!$C$41),IF(H1028&lt;'Заказ, cкидки и курсы валют'!$B$42,H1028*0.54*100/(100-'Заказ, cкидки и курсы валют'!$C$42),IF(H1028&lt;'Заказ, cкидки и курсы валют'!$B$43,H1028*0.54*100/(100-'Заказ, cкидки и курсы валют'!$C$43),H1028))))),2)</f>
        <v>951.91</v>
      </c>
      <c r="L1028" s="575"/>
    </row>
    <row r="1029" spans="1:12" ht="12" customHeight="1">
      <c r="A1029" s="15" t="s">
        <v>4525</v>
      </c>
      <c r="B1029" s="46" t="s">
        <v>183</v>
      </c>
      <c r="C1029" s="46">
        <v>18</v>
      </c>
      <c r="D1029" s="48">
        <v>2</v>
      </c>
      <c r="E1029" s="2110">
        <f t="shared" si="156"/>
        <v>31.62</v>
      </c>
      <c r="F1029" s="603">
        <f t="shared" si="157"/>
        <v>31.62</v>
      </c>
      <c r="G1029" s="862">
        <f>'Заказ, cкидки и курсы валют'!$J$23*F1029</f>
        <v>379.44</v>
      </c>
      <c r="H1029" s="128">
        <f t="shared" si="158"/>
        <v>758.88</v>
      </c>
      <c r="I1029" s="15"/>
      <c r="J1029" s="128">
        <f>ROUND(IF(H1029&lt;'Заказ, cкидки и курсы валют'!$B$39,H1029*0.54*100/(100-'Заказ, cкидки и курсы валют'!$C$39),IF(H1029&lt;'Заказ, cкидки и курсы валют'!$B$40,H1029*0.54*100/(100-'Заказ, cкидки и курсы валют'!$C$40),IF(H1029&lt;'Заказ, cкидки и курсы валют'!$B$41,H1029*0.54*100/(100-'Заказ, cкидки и курсы валют'!$C$41),IF(H1029&lt;'Заказ, cкидки и курсы валют'!$B$42,H1029*0.54*100/(100-'Заказ, cкидки и курсы валют'!$C$42),IF(H1029&lt;'Заказ, cкидки и курсы валют'!$B$43,H1029*0.54*100/(100-'Заказ, cкидки и курсы валют'!$C$43),H1029))))),2)</f>
        <v>819.59</v>
      </c>
      <c r="L1029" s="575"/>
    </row>
    <row r="1030" spans="1:12" ht="12" customHeight="1">
      <c r="A1030" s="15" t="s">
        <v>4526</v>
      </c>
      <c r="B1030" s="46" t="s">
        <v>184</v>
      </c>
      <c r="C1030" s="46">
        <v>19.8</v>
      </c>
      <c r="D1030" s="48">
        <v>2</v>
      </c>
      <c r="E1030" s="2110">
        <f t="shared" si="156"/>
        <v>26.244</v>
      </c>
      <c r="F1030" s="603">
        <f t="shared" si="157"/>
        <v>26.24</v>
      </c>
      <c r="G1030" s="862">
        <f>'Заказ, cкидки и курсы валют'!$J$23*F1030</f>
        <v>314.88</v>
      </c>
      <c r="H1030" s="128">
        <f t="shared" si="158"/>
        <v>629.76</v>
      </c>
      <c r="I1030" s="15"/>
      <c r="J1030" s="128">
        <f>ROUND(IF(H1030&lt;'Заказ, cкидки и курсы валют'!$B$39,H1030*0.54*100/(100-'Заказ, cкидки и курсы валют'!$C$39),IF(H1030&lt;'Заказ, cкидки и курсы валют'!$B$40,H1030*0.54*100/(100-'Заказ, cкидки и курсы валют'!$C$40),IF(H1030&lt;'Заказ, cкидки и курсы валют'!$B$41,H1030*0.54*100/(100-'Заказ, cкидки и курсы валют'!$C$41),IF(H1030&lt;'Заказ, cкидки и курсы валют'!$B$42,H1030*0.54*100/(100-'Заказ, cкидки и курсы валют'!$C$42),IF(H1030&lt;'Заказ, cкидки и курсы валют'!$B$43,H1030*0.54*100/(100-'Заказ, cкидки и курсы валют'!$C$43),H1030))))),2)</f>
        <v>680.14</v>
      </c>
      <c r="L1030" s="575"/>
    </row>
    <row r="1031" spans="1:12" ht="12" customHeight="1">
      <c r="A1031" s="15" t="s">
        <v>4527</v>
      </c>
      <c r="B1031" s="46" t="s">
        <v>185</v>
      </c>
      <c r="C1031" s="46">
        <v>23.4</v>
      </c>
      <c r="D1031" s="48">
        <v>2</v>
      </c>
      <c r="E1031" s="2110">
        <f t="shared" si="156"/>
        <v>29.879999999999995</v>
      </c>
      <c r="F1031" s="603">
        <f t="shared" si="157"/>
        <v>29.88</v>
      </c>
      <c r="G1031" s="862">
        <f>'Заказ, cкидки и курсы валют'!$J$23*F1031</f>
        <v>358.56</v>
      </c>
      <c r="H1031" s="128">
        <f t="shared" si="158"/>
        <v>717.12</v>
      </c>
      <c r="I1031" s="15"/>
      <c r="J1031" s="128">
        <f>ROUND(IF(H1031&lt;'Заказ, cкидки и курсы валют'!$B$39,H1031*0.54*100/(100-'Заказ, cкидки и курсы валют'!$C$39),IF(H1031&lt;'Заказ, cкидки и курсы валют'!$B$40,H1031*0.54*100/(100-'Заказ, cкидки и курсы валют'!$C$40),IF(H1031&lt;'Заказ, cкидки и курсы валют'!$B$41,H1031*0.54*100/(100-'Заказ, cкидки и курсы валют'!$C$41),IF(H1031&lt;'Заказ, cкидки и курсы валют'!$B$42,H1031*0.54*100/(100-'Заказ, cкидки и курсы валют'!$C$42),IF(H1031&lt;'Заказ, cкидки и курсы валют'!$B$43,H1031*0.54*100/(100-'Заказ, cкидки и курсы валют'!$C$43),H1031))))),2)</f>
        <v>774.49</v>
      </c>
      <c r="L1031" s="575"/>
    </row>
    <row r="1032" spans="1:12" ht="12" customHeight="1">
      <c r="A1032" s="15" t="s">
        <v>4528</v>
      </c>
      <c r="B1032" s="46" t="s">
        <v>186</v>
      </c>
      <c r="C1032" s="46">
        <v>27</v>
      </c>
      <c r="D1032" s="48">
        <v>2.5</v>
      </c>
      <c r="E1032" s="2110">
        <f t="shared" si="156"/>
        <v>29.147999999999996</v>
      </c>
      <c r="F1032" s="603">
        <f t="shared" si="157"/>
        <v>29.15</v>
      </c>
      <c r="G1032" s="862">
        <f>'Заказ, cкидки и курсы валют'!$J$23*F1032</f>
        <v>349.79999999999995</v>
      </c>
      <c r="H1032" s="128">
        <f t="shared" si="158"/>
        <v>874.5</v>
      </c>
      <c r="I1032" s="15"/>
      <c r="J1032" s="128">
        <f>ROUND(IF(H1032&lt;'Заказ, cкидки и курсы валют'!$B$39,H1032*0.54*100/(100-'Заказ, cкидки и курсы валют'!$C$39),IF(H1032&lt;'Заказ, cкидки и курсы валют'!$B$40,H1032*0.54*100/(100-'Заказ, cкидки и курсы валют'!$C$40),IF(H1032&lt;'Заказ, cкидки и курсы валют'!$B$41,H1032*0.54*100/(100-'Заказ, cкидки и курсы валют'!$C$41),IF(H1032&lt;'Заказ, cкидки и курсы валют'!$B$42,H1032*0.54*100/(100-'Заказ, cкидки и курсы валют'!$C$42),IF(H1032&lt;'Заказ, cкидки и курсы валют'!$B$43,H1032*0.54*100/(100-'Заказ, cкидки и курсы валют'!$C$43),H1032))))),2)</f>
        <v>944.46</v>
      </c>
      <c r="L1032" s="575"/>
    </row>
    <row r="1033" spans="1:12" ht="12" customHeight="1">
      <c r="A1033" s="15" t="s">
        <v>4529</v>
      </c>
      <c r="B1033" s="46" t="s">
        <v>3104</v>
      </c>
      <c r="C1033" s="46">
        <v>28.8</v>
      </c>
      <c r="D1033" s="48">
        <v>2.5</v>
      </c>
      <c r="E1033" s="2110">
        <f t="shared" si="156"/>
        <v>32.616</v>
      </c>
      <c r="F1033" s="603">
        <f t="shared" si="157"/>
        <v>32.619999999999997</v>
      </c>
      <c r="G1033" s="862">
        <f>'Заказ, cкидки и курсы валют'!$J$23*F1033</f>
        <v>391.43999999999994</v>
      </c>
      <c r="H1033" s="128">
        <f t="shared" si="158"/>
        <v>978.6</v>
      </c>
      <c r="I1033" s="15"/>
      <c r="J1033" s="128">
        <f>ROUND(IF(H1033&lt;'Заказ, cкидки и курсы валют'!$B$39,H1033*0.54*100/(100-'Заказ, cкидки и курсы валют'!$C$39),IF(H1033&lt;'Заказ, cкидки и курсы валют'!$B$40,H1033*0.54*100/(100-'Заказ, cкидки и курсы валют'!$C$40),IF(H1033&lt;'Заказ, cкидки и курсы валют'!$B$41,H1033*0.54*100/(100-'Заказ, cкидки и курсы валют'!$C$41),IF(H1033&lt;'Заказ, cкидки и курсы валют'!$B$42,H1033*0.54*100/(100-'Заказ, cкидки и курсы валют'!$C$42),IF(H1033&lt;'Заказ, cкидки и курсы валют'!$B$43,H1033*0.54*100/(100-'Заказ, cкидки и курсы валют'!$C$43),H1033))))),2)</f>
        <v>978.6</v>
      </c>
      <c r="L1033" s="575"/>
    </row>
    <row r="1034" spans="1:12" ht="12" customHeight="1">
      <c r="A1034" s="15" t="s">
        <v>4530</v>
      </c>
      <c r="B1034" s="46" t="s">
        <v>3641</v>
      </c>
      <c r="C1034" s="46">
        <v>11.1</v>
      </c>
      <c r="D1034" s="48">
        <v>2.5</v>
      </c>
      <c r="E1034" s="2110">
        <f t="shared" si="156"/>
        <v>27.287999999999997</v>
      </c>
      <c r="F1034" s="603">
        <f t="shared" si="157"/>
        <v>27.29</v>
      </c>
      <c r="G1034" s="862">
        <f>'Заказ, cкидки и курсы валют'!$J$23*F1034</f>
        <v>327.48</v>
      </c>
      <c r="H1034" s="128">
        <f t="shared" si="158"/>
        <v>818.7</v>
      </c>
      <c r="I1034" s="15"/>
      <c r="J1034" s="128">
        <f>ROUND(IF(H1034&lt;'Заказ, cкидки и курсы валют'!$B$39,H1034*0.54*100/(100-'Заказ, cкидки и курсы валют'!$C$39),IF(H1034&lt;'Заказ, cкидки и курсы валют'!$B$40,H1034*0.54*100/(100-'Заказ, cкидки и курсы валют'!$C$40),IF(H1034&lt;'Заказ, cкидки и курсы валют'!$B$41,H1034*0.54*100/(100-'Заказ, cкидки и курсы валют'!$C$41),IF(H1034&lt;'Заказ, cкидки и курсы валют'!$B$42,H1034*0.54*100/(100-'Заказ, cкидки и курсы валют'!$C$42),IF(H1034&lt;'Заказ, cкидки и курсы валют'!$B$43,H1034*0.54*100/(100-'Заказ, cкидки и курсы валют'!$C$43),H1034))))),2)</f>
        <v>884.2</v>
      </c>
      <c r="L1034" s="575"/>
    </row>
    <row r="1035" spans="1:12" ht="12" customHeight="1">
      <c r="A1035" s="15" t="s">
        <v>4531</v>
      </c>
      <c r="B1035" s="46" t="s">
        <v>3105</v>
      </c>
      <c r="C1035" s="46">
        <v>11.93</v>
      </c>
      <c r="D1035" s="48">
        <v>2.5</v>
      </c>
      <c r="E1035" s="2110">
        <f t="shared" si="156"/>
        <v>26.88</v>
      </c>
      <c r="F1035" s="603">
        <f t="shared" si="157"/>
        <v>26.88</v>
      </c>
      <c r="G1035" s="862">
        <f>'Заказ, cкидки и курсы валют'!$J$23*F1035</f>
        <v>322.56</v>
      </c>
      <c r="H1035" s="128">
        <f t="shared" si="158"/>
        <v>806.4</v>
      </c>
      <c r="I1035" s="15"/>
      <c r="J1035" s="128">
        <f>ROUND(IF(H1035&lt;'Заказ, cкидки и курсы валют'!$B$39,H1035*0.54*100/(100-'Заказ, cкидки и курсы валют'!$C$39),IF(H1035&lt;'Заказ, cкидки и курсы валют'!$B$40,H1035*0.54*100/(100-'Заказ, cкидки и курсы валют'!$C$40),IF(H1035&lt;'Заказ, cкидки и курсы валют'!$B$41,H1035*0.54*100/(100-'Заказ, cкидки и курсы валют'!$C$41),IF(H1035&lt;'Заказ, cкидки и курсы валют'!$B$42,H1035*0.54*100/(100-'Заказ, cкидки и курсы валют'!$C$42),IF(H1035&lt;'Заказ, cкидки и курсы валют'!$B$43,H1035*0.54*100/(100-'Заказ, cкидки и курсы валют'!$C$43),H1035))))),2)</f>
        <v>870.91</v>
      </c>
      <c r="L1035" s="575"/>
    </row>
    <row r="1036" spans="1:12" ht="12" customHeight="1">
      <c r="A1036" s="15" t="s">
        <v>4532</v>
      </c>
      <c r="B1036" s="46" t="s">
        <v>3106</v>
      </c>
      <c r="C1036" s="46">
        <v>13.48</v>
      </c>
      <c r="D1036" s="48">
        <v>2.5</v>
      </c>
      <c r="E1036" s="2110">
        <f t="shared" si="156"/>
        <v>26.471999999999998</v>
      </c>
      <c r="F1036" s="603">
        <f t="shared" si="157"/>
        <v>26.47</v>
      </c>
      <c r="G1036" s="862">
        <f>'Заказ, cкидки и курсы валют'!$J$23*F1036</f>
        <v>317.64</v>
      </c>
      <c r="H1036" s="128">
        <f t="shared" si="158"/>
        <v>794.1</v>
      </c>
      <c r="I1036" s="15"/>
      <c r="J1036" s="128">
        <f>ROUND(IF(H1036&lt;'Заказ, cкидки и курсы валют'!$B$39,H1036*0.54*100/(100-'Заказ, cкидки и курсы валют'!$C$39),IF(H1036&lt;'Заказ, cкидки и курсы валют'!$B$40,H1036*0.54*100/(100-'Заказ, cкидки и курсы валют'!$C$40),IF(H1036&lt;'Заказ, cкидки и курсы валют'!$B$41,H1036*0.54*100/(100-'Заказ, cкидки и курсы валют'!$C$41),IF(H1036&lt;'Заказ, cкидки и курсы валют'!$B$42,H1036*0.54*100/(100-'Заказ, cкидки и курсы валют'!$C$42),IF(H1036&lt;'Заказ, cкидки и курсы валют'!$B$43,H1036*0.54*100/(100-'Заказ, cкидки и курсы валют'!$C$43),H1036))))),2)</f>
        <v>857.63</v>
      </c>
      <c r="L1036" s="575"/>
    </row>
    <row r="1037" spans="1:12" ht="12" customHeight="1">
      <c r="A1037" s="15" t="s">
        <v>4533</v>
      </c>
      <c r="B1037" s="46" t="s">
        <v>617</v>
      </c>
      <c r="C1037" s="46">
        <v>15.03</v>
      </c>
      <c r="D1037" s="48">
        <v>2.5</v>
      </c>
      <c r="E1037" s="2110">
        <f t="shared" si="156"/>
        <v>26.255999999999997</v>
      </c>
      <c r="F1037" s="603">
        <f t="shared" si="157"/>
        <v>26.26</v>
      </c>
      <c r="G1037" s="862">
        <f>'Заказ, cкидки и курсы валют'!$J$23*F1037</f>
        <v>315.12</v>
      </c>
      <c r="H1037" s="128">
        <f t="shared" si="158"/>
        <v>787.8</v>
      </c>
      <c r="I1037" s="15"/>
      <c r="J1037" s="128">
        <f>ROUND(IF(H1037&lt;'Заказ, cкидки и курсы валют'!$B$39,H1037*0.54*100/(100-'Заказ, cкидки и курсы валют'!$C$39),IF(H1037&lt;'Заказ, cкидки и курсы валют'!$B$40,H1037*0.54*100/(100-'Заказ, cкидки и курсы валют'!$C$40),IF(H1037&lt;'Заказ, cкидки и курсы валют'!$B$41,H1037*0.54*100/(100-'Заказ, cкидки и курсы валют'!$C$41),IF(H1037&lt;'Заказ, cкидки и курсы валют'!$B$42,H1037*0.54*100/(100-'Заказ, cкидки и курсы валют'!$C$42),IF(H1037&lt;'Заказ, cкидки и курсы валют'!$B$43,H1037*0.54*100/(100-'Заказ, cкидки и курсы валют'!$C$43),H1037))))),2)</f>
        <v>850.82</v>
      </c>
      <c r="L1037" s="575"/>
    </row>
    <row r="1038" spans="1:12" ht="12" customHeight="1">
      <c r="A1038" s="15" t="s">
        <v>4534</v>
      </c>
      <c r="B1038" s="46" t="s">
        <v>3107</v>
      </c>
      <c r="C1038" s="46">
        <v>16.579999999999998</v>
      </c>
      <c r="D1038" s="48">
        <v>2.5</v>
      </c>
      <c r="E1038" s="2110">
        <f t="shared" si="156"/>
        <v>26.076000000000001</v>
      </c>
      <c r="F1038" s="603">
        <f t="shared" si="157"/>
        <v>26.08</v>
      </c>
      <c r="G1038" s="862">
        <f>'Заказ, cкидки и курсы валют'!$J$23*F1038</f>
        <v>312.95999999999998</v>
      </c>
      <c r="H1038" s="128">
        <f t="shared" si="158"/>
        <v>782.4</v>
      </c>
      <c r="I1038" s="15"/>
      <c r="J1038" s="128">
        <f>ROUND(IF(H1038&lt;'Заказ, cкидки и курсы валют'!$B$39,H1038*0.54*100/(100-'Заказ, cкидки и курсы валют'!$C$39),IF(H1038&lt;'Заказ, cкидки и курсы валют'!$B$40,H1038*0.54*100/(100-'Заказ, cкидки и курсы валют'!$C$40),IF(H1038&lt;'Заказ, cкидки и курсы валют'!$B$41,H1038*0.54*100/(100-'Заказ, cкидки и курсы валют'!$C$41),IF(H1038&lt;'Заказ, cкидки и курсы валют'!$B$42,H1038*0.54*100/(100-'Заказ, cкидки и курсы валют'!$C$42),IF(H1038&lt;'Заказ, cкидки и курсы валют'!$B$43,H1038*0.54*100/(100-'Заказ, cкидки и курсы валют'!$C$43),H1038))))),2)</f>
        <v>844.99</v>
      </c>
      <c r="L1038" s="575"/>
    </row>
    <row r="1039" spans="1:12" ht="12" customHeight="1">
      <c r="A1039" s="15" t="s">
        <v>4535</v>
      </c>
      <c r="B1039" s="46" t="s">
        <v>190</v>
      </c>
      <c r="C1039" s="46">
        <v>18.13</v>
      </c>
      <c r="D1039" s="48">
        <v>2.5</v>
      </c>
      <c r="E1039" s="2110">
        <f t="shared" si="156"/>
        <v>26.076000000000001</v>
      </c>
      <c r="F1039" s="603">
        <f t="shared" si="157"/>
        <v>26.08</v>
      </c>
      <c r="G1039" s="862">
        <f>'Заказ, cкидки и курсы валют'!$J$23*F1039</f>
        <v>312.95999999999998</v>
      </c>
      <c r="H1039" s="128">
        <f t="shared" si="158"/>
        <v>782.4</v>
      </c>
      <c r="I1039" s="15"/>
      <c r="J1039" s="128">
        <f>ROUND(IF(H1039&lt;'Заказ, cкидки и курсы валют'!$B$39,H1039*0.54*100/(100-'Заказ, cкидки и курсы валют'!$C$39),IF(H1039&lt;'Заказ, cкидки и курсы валют'!$B$40,H1039*0.54*100/(100-'Заказ, cкидки и курсы валют'!$C$40),IF(H1039&lt;'Заказ, cкидки и курсы валют'!$B$41,H1039*0.54*100/(100-'Заказ, cкидки и курсы валют'!$C$41),IF(H1039&lt;'Заказ, cкидки и курсы валют'!$B$42,H1039*0.54*100/(100-'Заказ, cкидки и курсы валют'!$C$42),IF(H1039&lt;'Заказ, cкидки и курсы валют'!$B$43,H1039*0.54*100/(100-'Заказ, cкидки и курсы валют'!$C$43),H1039))))),2)</f>
        <v>844.99</v>
      </c>
      <c r="L1039" s="575"/>
    </row>
    <row r="1040" spans="1:12" ht="12" customHeight="1">
      <c r="A1040" s="15" t="s">
        <v>4536</v>
      </c>
      <c r="B1040" s="46" t="s">
        <v>1332</v>
      </c>
      <c r="C1040" s="46">
        <v>19.690000000000001</v>
      </c>
      <c r="D1040" s="48">
        <v>2.5</v>
      </c>
      <c r="E1040" s="2110">
        <f t="shared" si="156"/>
        <v>25.523999999999997</v>
      </c>
      <c r="F1040" s="603">
        <f t="shared" si="157"/>
        <v>25.52</v>
      </c>
      <c r="G1040" s="862">
        <f>'Заказ, cкидки и курсы валют'!$J$23*F1040</f>
        <v>306.24</v>
      </c>
      <c r="H1040" s="128">
        <f t="shared" si="158"/>
        <v>765.6</v>
      </c>
      <c r="I1040" s="15"/>
      <c r="J1040" s="128">
        <f>ROUND(IF(H1040&lt;'Заказ, cкидки и курсы валют'!$B$39,H1040*0.54*100/(100-'Заказ, cкидки и курсы валют'!$C$39),IF(H1040&lt;'Заказ, cкидки и курсы валют'!$B$40,H1040*0.54*100/(100-'Заказ, cкидки и курсы валют'!$C$40),IF(H1040&lt;'Заказ, cкидки и курсы валют'!$B$41,H1040*0.54*100/(100-'Заказ, cкидки и курсы валют'!$C$41),IF(H1040&lt;'Заказ, cкидки и курсы валют'!$B$42,H1040*0.54*100/(100-'Заказ, cкидки и курсы валют'!$C$42),IF(H1040&lt;'Заказ, cкидки и курсы валют'!$B$43,H1040*0.54*100/(100-'Заказ, cкидки и курсы валют'!$C$43),H1040))))),2)</f>
        <v>826.85</v>
      </c>
      <c r="L1040" s="575"/>
    </row>
    <row r="1041" spans="1:12" ht="12" customHeight="1">
      <c r="A1041" s="15" t="s">
        <v>4537</v>
      </c>
      <c r="B1041" s="46" t="s">
        <v>191</v>
      </c>
      <c r="C1041" s="46">
        <v>21.14</v>
      </c>
      <c r="D1041" s="48">
        <v>2.5</v>
      </c>
      <c r="E1041" s="2110">
        <f t="shared" si="156"/>
        <v>26.076000000000001</v>
      </c>
      <c r="F1041" s="603">
        <f t="shared" si="157"/>
        <v>26.08</v>
      </c>
      <c r="G1041" s="862">
        <f>'Заказ, cкидки и курсы валют'!$J$23*F1041</f>
        <v>312.95999999999998</v>
      </c>
      <c r="H1041" s="128">
        <f t="shared" si="158"/>
        <v>782.4</v>
      </c>
      <c r="I1041" s="15"/>
      <c r="J1041" s="128">
        <f>ROUND(IF(H1041&lt;'Заказ, cкидки и курсы валют'!$B$39,H1041*0.54*100/(100-'Заказ, cкидки и курсы валют'!$C$39),IF(H1041&lt;'Заказ, cкидки и курсы валют'!$B$40,H1041*0.54*100/(100-'Заказ, cкидки и курсы валют'!$C$40),IF(H1041&lt;'Заказ, cкидки и курсы валют'!$B$41,H1041*0.54*100/(100-'Заказ, cкидки и курсы валют'!$C$41),IF(H1041&lt;'Заказ, cкидки и курсы валют'!$B$42,H1041*0.54*100/(100-'Заказ, cкидки и курсы валют'!$C$42),IF(H1041&lt;'Заказ, cкидки и курсы валют'!$B$43,H1041*0.54*100/(100-'Заказ, cкидки и курсы валют'!$C$43),H1041))))),2)</f>
        <v>844.99</v>
      </c>
      <c r="L1041" s="575"/>
    </row>
    <row r="1042" spans="1:12" ht="12" customHeight="1">
      <c r="A1042" s="15" t="s">
        <v>4538</v>
      </c>
      <c r="B1042" s="46" t="s">
        <v>192</v>
      </c>
      <c r="C1042" s="46">
        <v>24.25</v>
      </c>
      <c r="D1042" s="48">
        <v>2.5</v>
      </c>
      <c r="E1042" s="2110">
        <f t="shared" ref="E1042:E1049" si="159">E961*1.2</f>
        <v>26.076000000000001</v>
      </c>
      <c r="F1042" s="603">
        <f t="shared" si="157"/>
        <v>26.08</v>
      </c>
      <c r="G1042" s="862">
        <f>'Заказ, cкидки и курсы валют'!$J$23*F1042</f>
        <v>312.95999999999998</v>
      </c>
      <c r="H1042" s="128">
        <f t="shared" si="158"/>
        <v>782.4</v>
      </c>
      <c r="I1042" s="15"/>
      <c r="J1042" s="128">
        <f>ROUND(IF(H1042&lt;'Заказ, cкидки и курсы валют'!$B$39,H1042*0.54*100/(100-'Заказ, cкидки и курсы валют'!$C$39),IF(H1042&lt;'Заказ, cкидки и курсы валют'!$B$40,H1042*0.54*100/(100-'Заказ, cкидки и курсы валют'!$C$40),IF(H1042&lt;'Заказ, cкидки и курсы валют'!$B$41,H1042*0.54*100/(100-'Заказ, cкидки и курсы валют'!$C$41),IF(H1042&lt;'Заказ, cкидки и курсы валют'!$B$42,H1042*0.54*100/(100-'Заказ, cкидки и курсы валют'!$C$42),IF(H1042&lt;'Заказ, cкидки и курсы валют'!$B$43,H1042*0.54*100/(100-'Заказ, cкидки и курсы валют'!$C$43),H1042))))),2)</f>
        <v>844.99</v>
      </c>
      <c r="L1042" s="575"/>
    </row>
    <row r="1043" spans="1:12" ht="12" customHeight="1">
      <c r="A1043" s="15" t="s">
        <v>4539</v>
      </c>
      <c r="B1043" s="46" t="s">
        <v>193</v>
      </c>
      <c r="C1043" s="46">
        <v>27.35</v>
      </c>
      <c r="D1043" s="48">
        <v>2.5</v>
      </c>
      <c r="E1043" s="2110">
        <f t="shared" si="159"/>
        <v>25.523999999999997</v>
      </c>
      <c r="F1043" s="603">
        <f t="shared" si="157"/>
        <v>25.52</v>
      </c>
      <c r="G1043" s="862">
        <f>'Заказ, cкидки и курсы валют'!$J$23*F1043</f>
        <v>306.24</v>
      </c>
      <c r="H1043" s="128">
        <f t="shared" si="158"/>
        <v>765.6</v>
      </c>
      <c r="I1043" s="15"/>
      <c r="J1043" s="128">
        <f>ROUND(IF(H1043&lt;'Заказ, cкидки и курсы валют'!$B$39,H1043*0.54*100/(100-'Заказ, cкидки и курсы валют'!$C$39),IF(H1043&lt;'Заказ, cкидки и курсы валют'!$B$40,H1043*0.54*100/(100-'Заказ, cкидки и курсы валют'!$C$40),IF(H1043&lt;'Заказ, cкидки и курсы валют'!$B$41,H1043*0.54*100/(100-'Заказ, cкидки и курсы валют'!$C$41),IF(H1043&lt;'Заказ, cкидки и курсы валют'!$B$42,H1043*0.54*100/(100-'Заказ, cкидки и курсы валют'!$C$42),IF(H1043&lt;'Заказ, cкидки и курсы валют'!$B$43,H1043*0.54*100/(100-'Заказ, cкидки и курсы валют'!$C$43),H1043))))),2)</f>
        <v>826.85</v>
      </c>
      <c r="L1043" s="575"/>
    </row>
    <row r="1044" spans="1:12" ht="12" customHeight="1">
      <c r="A1044" s="15" t="s">
        <v>4540</v>
      </c>
      <c r="B1044" s="46" t="s">
        <v>194</v>
      </c>
      <c r="C1044" s="46">
        <v>30.45</v>
      </c>
      <c r="D1044" s="48">
        <v>2</v>
      </c>
      <c r="E1044" s="2110">
        <f t="shared" si="159"/>
        <v>27.612000000000002</v>
      </c>
      <c r="F1044" s="603">
        <f t="shared" si="157"/>
        <v>27.61</v>
      </c>
      <c r="G1044" s="862">
        <f>'Заказ, cкидки и курсы валют'!$J$23*F1044</f>
        <v>331.32</v>
      </c>
      <c r="H1044" s="128">
        <f t="shared" si="158"/>
        <v>662.64</v>
      </c>
      <c r="I1044" s="15"/>
      <c r="J1044" s="128">
        <f>ROUND(IF(H1044&lt;'Заказ, cкидки и курсы валют'!$B$39,H1044*0.54*100/(100-'Заказ, cкидки и курсы валют'!$C$39),IF(H1044&lt;'Заказ, cкидки и курсы валют'!$B$40,H1044*0.54*100/(100-'Заказ, cкидки и курсы валют'!$C$40),IF(H1044&lt;'Заказ, cкидки и курсы валют'!$B$41,H1044*0.54*100/(100-'Заказ, cкидки и курсы валют'!$C$41),IF(H1044&lt;'Заказ, cкидки и курсы валют'!$B$42,H1044*0.54*100/(100-'Заказ, cкидки и курсы валют'!$C$42),IF(H1044&lt;'Заказ, cкидки и курсы валют'!$B$43,H1044*0.54*100/(100-'Заказ, cкидки и курсы валют'!$C$43),H1044))))),2)</f>
        <v>715.65</v>
      </c>
      <c r="L1044" s="575"/>
    </row>
    <row r="1045" spans="1:12" ht="12" customHeight="1">
      <c r="A1045" s="15" t="s">
        <v>4541</v>
      </c>
      <c r="B1045" s="46" t="s">
        <v>3108</v>
      </c>
      <c r="C1045" s="46">
        <v>33.56</v>
      </c>
      <c r="D1045" s="48">
        <v>2</v>
      </c>
      <c r="E1045" s="2110">
        <f t="shared" si="159"/>
        <v>27.612000000000002</v>
      </c>
      <c r="F1045" s="603">
        <f t="shared" si="157"/>
        <v>27.61</v>
      </c>
      <c r="G1045" s="862">
        <f>'Заказ, cкидки и курсы валют'!$J$23*F1045</f>
        <v>331.32</v>
      </c>
      <c r="H1045" s="128">
        <f t="shared" si="158"/>
        <v>662.64</v>
      </c>
      <c r="I1045" s="15"/>
      <c r="J1045" s="128">
        <f>ROUND(IF(H1045&lt;'Заказ, cкидки и курсы валют'!$B$39,H1045*0.54*100/(100-'Заказ, cкидки и курсы валют'!$C$39),IF(H1045&lt;'Заказ, cкидки и курсы валют'!$B$40,H1045*0.54*100/(100-'Заказ, cкидки и курсы валют'!$C$40),IF(H1045&lt;'Заказ, cкидки и курсы валют'!$B$41,H1045*0.54*100/(100-'Заказ, cкидки и курсы валют'!$C$41),IF(H1045&lt;'Заказ, cкидки и курсы валют'!$B$42,H1045*0.54*100/(100-'Заказ, cкидки и курсы валют'!$C$42),IF(H1045&lt;'Заказ, cкидки и курсы валют'!$B$43,H1045*0.54*100/(100-'Заказ, cкидки и курсы валют'!$C$43),H1045))))),2)</f>
        <v>715.65</v>
      </c>
      <c r="L1045" s="575"/>
    </row>
    <row r="1046" spans="1:12" ht="12" customHeight="1">
      <c r="A1046" s="15" t="s">
        <v>4542</v>
      </c>
      <c r="B1046" s="46" t="s">
        <v>195</v>
      </c>
      <c r="C1046" s="46">
        <v>36.56</v>
      </c>
      <c r="D1046" s="48">
        <v>2</v>
      </c>
      <c r="E1046" s="2110">
        <f t="shared" si="159"/>
        <v>27.612000000000002</v>
      </c>
      <c r="F1046" s="603">
        <f t="shared" si="157"/>
        <v>27.61</v>
      </c>
      <c r="G1046" s="862">
        <f>'Заказ, cкидки и курсы валют'!$J$23*F1046</f>
        <v>331.32</v>
      </c>
      <c r="H1046" s="128">
        <f t="shared" si="158"/>
        <v>662.64</v>
      </c>
      <c r="I1046" s="15"/>
      <c r="J1046" s="128">
        <f>ROUND(IF(H1046&lt;'Заказ, cкидки и курсы валют'!$B$39,H1046*0.54*100/(100-'Заказ, cкидки и курсы валют'!$C$39),IF(H1046&lt;'Заказ, cкидки и курсы валют'!$B$40,H1046*0.54*100/(100-'Заказ, cкидки и курсы валют'!$C$40),IF(H1046&lt;'Заказ, cкидки и курсы валют'!$B$41,H1046*0.54*100/(100-'Заказ, cкидки и курсы валют'!$C$41),IF(H1046&lt;'Заказ, cкидки и курсы валют'!$B$42,H1046*0.54*100/(100-'Заказ, cкидки и курсы валют'!$C$42),IF(H1046&lt;'Заказ, cкидки и курсы валют'!$B$43,H1046*0.54*100/(100-'Заказ, cкидки и курсы валют'!$C$43),H1046))))),2)</f>
        <v>715.65</v>
      </c>
      <c r="L1046" s="575"/>
    </row>
    <row r="1047" spans="1:12" ht="12" customHeight="1">
      <c r="A1047" s="15" t="s">
        <v>11633</v>
      </c>
      <c r="B1047" s="44" t="s">
        <v>969</v>
      </c>
      <c r="C1047" s="46">
        <v>48.73</v>
      </c>
      <c r="D1047" s="48">
        <v>2</v>
      </c>
      <c r="E1047" s="2110">
        <f t="shared" si="159"/>
        <v>28.787999999999997</v>
      </c>
      <c r="F1047" s="603">
        <f t="shared" si="157"/>
        <v>28.79</v>
      </c>
      <c r="G1047" s="862">
        <f>'Заказ, cкидки и курсы валют'!$J$23*F1047</f>
        <v>345.48</v>
      </c>
      <c r="H1047" s="128">
        <f t="shared" si="158"/>
        <v>690.96</v>
      </c>
      <c r="I1047" s="15"/>
      <c r="J1047" s="128">
        <f>ROUND(IF(H1047&lt;'Заказ, cкидки и курсы валют'!$B$39,H1047*0.54*100/(100-'Заказ, cкидки и курсы валют'!$C$39),IF(H1047&lt;'Заказ, cкидки и курсы валют'!$B$40,H1047*0.54*100/(100-'Заказ, cкидки и курсы валют'!$C$40),IF(H1047&lt;'Заказ, cкидки и курсы валют'!$B$41,H1047*0.54*100/(100-'Заказ, cкидки и курсы валют'!$C$41),IF(H1047&lt;'Заказ, cкидки и курсы валют'!$B$42,H1047*0.54*100/(100-'Заказ, cкидки и курсы валют'!$C$42),IF(H1047&lt;'Заказ, cкидки и курсы валют'!$B$43,H1047*0.54*100/(100-'Заказ, cкидки и курсы валют'!$C$43),H1047))))),2)</f>
        <v>746.24</v>
      </c>
      <c r="L1047" s="575"/>
    </row>
    <row r="1048" spans="1:12" ht="12" customHeight="1">
      <c r="A1048" s="15" t="s">
        <v>4543</v>
      </c>
      <c r="B1048" s="46" t="s">
        <v>196</v>
      </c>
      <c r="C1048" s="46">
        <v>42.77</v>
      </c>
      <c r="D1048" s="48">
        <v>2</v>
      </c>
      <c r="E1048" s="2110">
        <f t="shared" si="159"/>
        <v>28.787999999999997</v>
      </c>
      <c r="F1048" s="603">
        <f t="shared" si="157"/>
        <v>28.79</v>
      </c>
      <c r="G1048" s="862">
        <f>'Заказ, cкидки и курсы валют'!$J$23*F1048</f>
        <v>345.48</v>
      </c>
      <c r="H1048" s="128">
        <f t="shared" si="158"/>
        <v>690.96</v>
      </c>
      <c r="I1048" s="15"/>
      <c r="J1048" s="128">
        <f>ROUND(IF(H1048&lt;'Заказ, cкидки и курсы валют'!$B$39,H1048*0.54*100/(100-'Заказ, cкидки и курсы валют'!$C$39),IF(H1048&lt;'Заказ, cкидки и курсы валют'!$B$40,H1048*0.54*100/(100-'Заказ, cкидки и курсы валют'!$C$40),IF(H1048&lt;'Заказ, cкидки и курсы валют'!$B$41,H1048*0.54*100/(100-'Заказ, cкидки и курсы валют'!$C$41),IF(H1048&lt;'Заказ, cкидки и курсы валют'!$B$42,H1048*0.54*100/(100-'Заказ, cкидки и курсы валют'!$C$42),IF(H1048&lt;'Заказ, cкидки и курсы валют'!$B$43,H1048*0.54*100/(100-'Заказ, cкидки и курсы валют'!$C$43),H1048))))),2)</f>
        <v>746.24</v>
      </c>
      <c r="L1048" s="575"/>
    </row>
    <row r="1049" spans="1:12" ht="12" customHeight="1">
      <c r="A1049" s="15" t="s">
        <v>4544</v>
      </c>
      <c r="B1049" s="46" t="s">
        <v>197</v>
      </c>
      <c r="C1049" s="46">
        <v>48.98</v>
      </c>
      <c r="D1049" s="48">
        <v>2</v>
      </c>
      <c r="E1049" s="2110">
        <f t="shared" si="159"/>
        <v>25.679999999999996</v>
      </c>
      <c r="F1049" s="603">
        <f t="shared" si="157"/>
        <v>25.68</v>
      </c>
      <c r="G1049" s="862">
        <f>'Заказ, cкидки и курсы валют'!$J$23*F1049</f>
        <v>308.15999999999997</v>
      </c>
      <c r="H1049" s="128">
        <f t="shared" si="158"/>
        <v>616.32000000000005</v>
      </c>
      <c r="I1049" s="15"/>
      <c r="J1049" s="128">
        <f>ROUND(IF(H1049&lt;'Заказ, cкидки и курсы валют'!$B$39,H1049*0.54*100/(100-'Заказ, cкидки и курсы валют'!$C$39),IF(H1049&lt;'Заказ, cкидки и курсы валют'!$B$40,H1049*0.54*100/(100-'Заказ, cкидки и курсы валют'!$C$40),IF(H1049&lt;'Заказ, cкидки и курсы валют'!$B$41,H1049*0.54*100/(100-'Заказ, cкидки и курсы валют'!$C$41),IF(H1049&lt;'Заказ, cкидки и курсы валют'!$B$42,H1049*0.54*100/(100-'Заказ, cкидки и курсы валют'!$C$42),IF(H1049&lt;'Заказ, cкидки и курсы валют'!$B$43,H1049*0.54*100/(100-'Заказ, cкидки и курсы валют'!$C$43),H1049))))),2)</f>
        <v>665.63</v>
      </c>
      <c r="L1049" s="575"/>
    </row>
    <row r="1050" spans="1:12" ht="12" customHeight="1">
      <c r="A1050" s="15" t="s">
        <v>5238</v>
      </c>
      <c r="B1050" s="46" t="s">
        <v>3349</v>
      </c>
      <c r="C1050" s="46">
        <v>19.23</v>
      </c>
      <c r="D1050" s="48">
        <v>2.5</v>
      </c>
      <c r="E1050" s="2110">
        <f t="shared" ref="E1050:E1058" si="160">E972*1.2</f>
        <v>28.763999999999999</v>
      </c>
      <c r="F1050" s="603">
        <f t="shared" si="157"/>
        <v>28.76</v>
      </c>
      <c r="G1050" s="862">
        <f>'Заказ, cкидки и курсы валют'!$J$23*F1050</f>
        <v>345.12</v>
      </c>
      <c r="H1050" s="128">
        <f t="shared" si="158"/>
        <v>862.8</v>
      </c>
      <c r="I1050" s="15"/>
      <c r="J1050" s="128">
        <f>ROUND(IF(H1050&lt;'Заказ, cкидки и курсы валют'!$B$39,H1050*0.54*100/(100-'Заказ, cкидки и курсы валют'!$C$39),IF(H1050&lt;'Заказ, cкидки и курсы валют'!$B$40,H1050*0.54*100/(100-'Заказ, cкидки и курсы валют'!$C$40),IF(H1050&lt;'Заказ, cкидки и курсы валют'!$B$41,H1050*0.54*100/(100-'Заказ, cкидки и курсы валют'!$C$41),IF(H1050&lt;'Заказ, cкидки и курсы валют'!$B$42,H1050*0.54*100/(100-'Заказ, cкидки и курсы валют'!$C$42),IF(H1050&lt;'Заказ, cкидки и курсы валют'!$B$43,H1050*0.54*100/(100-'Заказ, cкидки и курсы валют'!$C$43),H1050))))),2)</f>
        <v>931.82</v>
      </c>
      <c r="L1050" s="575"/>
    </row>
    <row r="1051" spans="1:12" ht="12" customHeight="1">
      <c r="A1051" s="15" t="s">
        <v>3651</v>
      </c>
      <c r="B1051" s="46" t="s">
        <v>3640</v>
      </c>
      <c r="C1051" s="46">
        <v>20.77</v>
      </c>
      <c r="D1051" s="48">
        <v>2.5</v>
      </c>
      <c r="E1051" s="2110">
        <f t="shared" si="160"/>
        <v>28.2</v>
      </c>
      <c r="F1051" s="603">
        <f t="shared" si="157"/>
        <v>28.2</v>
      </c>
      <c r="G1051" s="862">
        <f>'Заказ, cкидки и курсы валют'!$J$23*F1051</f>
        <v>338.4</v>
      </c>
      <c r="H1051" s="128">
        <f t="shared" si="158"/>
        <v>846</v>
      </c>
      <c r="I1051" s="15"/>
      <c r="J1051" s="128">
        <f>ROUND(IF(H1051&lt;'Заказ, cкидки и курсы валют'!$B$39,H1051*0.54*100/(100-'Заказ, cкидки и курсы валют'!$C$39),IF(H1051&lt;'Заказ, cкидки и курсы валют'!$B$40,H1051*0.54*100/(100-'Заказ, cкидки и курсы валют'!$C$40),IF(H1051&lt;'Заказ, cкидки и курсы валют'!$B$41,H1051*0.54*100/(100-'Заказ, cкидки и курсы валют'!$C$41),IF(H1051&lt;'Заказ, cкидки и курсы валют'!$B$42,H1051*0.54*100/(100-'Заказ, cкидки и курсы валют'!$C$42),IF(H1051&lt;'Заказ, cкидки и курсы валют'!$B$43,H1051*0.54*100/(100-'Заказ, cкидки и курсы валют'!$C$43),H1051))))),2)</f>
        <v>913.68</v>
      </c>
      <c r="L1051" s="575"/>
    </row>
    <row r="1052" spans="1:12" ht="12" customHeight="1">
      <c r="A1052" s="15" t="s">
        <v>3652</v>
      </c>
      <c r="B1052" s="46" t="s">
        <v>3384</v>
      </c>
      <c r="C1052" s="46">
        <v>23.22</v>
      </c>
      <c r="D1052" s="48">
        <v>2.5</v>
      </c>
      <c r="E1052" s="2110">
        <f t="shared" si="160"/>
        <v>26.255999999999997</v>
      </c>
      <c r="F1052" s="603">
        <f t="shared" si="157"/>
        <v>26.26</v>
      </c>
      <c r="G1052" s="862">
        <f>'Заказ, cкидки и курсы валют'!$J$23*F1052</f>
        <v>315.12</v>
      </c>
      <c r="H1052" s="128">
        <f t="shared" si="158"/>
        <v>787.8</v>
      </c>
      <c r="I1052" s="15"/>
      <c r="J1052" s="128">
        <f>ROUND(IF(H1052&lt;'Заказ, cкидки и курсы валют'!$B$39,H1052*0.54*100/(100-'Заказ, cкидки и курсы валют'!$C$39),IF(H1052&lt;'Заказ, cкидки и курсы валют'!$B$40,H1052*0.54*100/(100-'Заказ, cкидки и курсы валют'!$C$40),IF(H1052&lt;'Заказ, cкидки и курсы валют'!$B$41,H1052*0.54*100/(100-'Заказ, cкидки и курсы валют'!$C$41),IF(H1052&lt;'Заказ, cкидки и курсы валют'!$B$42,H1052*0.54*100/(100-'Заказ, cкидки и курсы валют'!$C$42),IF(H1052&lt;'Заказ, cкидки и курсы валют'!$B$43,H1052*0.54*100/(100-'Заказ, cкидки и курсы валют'!$C$43),H1052))))),2)</f>
        <v>850.82</v>
      </c>
      <c r="L1052" s="575"/>
    </row>
    <row r="1053" spans="1:12" ht="12" customHeight="1">
      <c r="A1053" s="15" t="s">
        <v>3653</v>
      </c>
      <c r="B1053" s="46" t="s">
        <v>3109</v>
      </c>
      <c r="C1053" s="46">
        <v>25.67</v>
      </c>
      <c r="D1053" s="48">
        <v>2.5</v>
      </c>
      <c r="E1053" s="2110">
        <f t="shared" si="160"/>
        <v>27.42</v>
      </c>
      <c r="F1053" s="603">
        <f t="shared" si="157"/>
        <v>27.42</v>
      </c>
      <c r="G1053" s="862">
        <f>'Заказ, cкидки и курсы валют'!$J$23*F1053</f>
        <v>329.04</v>
      </c>
      <c r="H1053" s="128">
        <f t="shared" si="158"/>
        <v>822.6</v>
      </c>
      <c r="I1053" s="15"/>
      <c r="J1053" s="128">
        <f>ROUND(IF(H1053&lt;'Заказ, cкидки и курсы валют'!$B$39,H1053*0.54*100/(100-'Заказ, cкидки и курсы валют'!$C$39),IF(H1053&lt;'Заказ, cкидки и курсы валют'!$B$40,H1053*0.54*100/(100-'Заказ, cкидки и курсы валют'!$C$40),IF(H1053&lt;'Заказ, cкидки и курсы валют'!$B$41,H1053*0.54*100/(100-'Заказ, cкидки и курсы валют'!$C$41),IF(H1053&lt;'Заказ, cкидки и курсы валют'!$B$42,H1053*0.54*100/(100-'Заказ, cкидки и курсы валют'!$C$42),IF(H1053&lt;'Заказ, cкидки и курсы валют'!$B$43,H1053*0.54*100/(100-'Заказ, cкидки и курсы валют'!$C$43),H1053))))),2)</f>
        <v>888.41</v>
      </c>
    </row>
    <row r="1054" spans="1:12" ht="12" customHeight="1">
      <c r="A1054" s="15" t="s">
        <v>3654</v>
      </c>
      <c r="B1054" s="46" t="s">
        <v>3110</v>
      </c>
      <c r="C1054" s="46">
        <v>28.12</v>
      </c>
      <c r="D1054" s="48">
        <v>2.5</v>
      </c>
      <c r="E1054" s="2110">
        <f t="shared" si="160"/>
        <v>27.42</v>
      </c>
      <c r="F1054" s="603">
        <f t="shared" si="157"/>
        <v>27.42</v>
      </c>
      <c r="G1054" s="862">
        <f>'Заказ, cкидки и курсы валют'!$J$23*F1054</f>
        <v>329.04</v>
      </c>
      <c r="H1054" s="128">
        <f t="shared" si="158"/>
        <v>822.6</v>
      </c>
      <c r="I1054" s="15"/>
      <c r="J1054" s="128">
        <f>ROUND(IF(H1054&lt;'Заказ, cкидки и курсы валют'!$B$39,H1054*0.54*100/(100-'Заказ, cкидки и курсы валют'!$C$39),IF(H1054&lt;'Заказ, cкидки и курсы валют'!$B$40,H1054*0.54*100/(100-'Заказ, cкидки и курсы валют'!$C$40),IF(H1054&lt;'Заказ, cкидки и курсы валют'!$B$41,H1054*0.54*100/(100-'Заказ, cкидки и курсы валют'!$C$41),IF(H1054&lt;'Заказ, cкидки и курсы валют'!$B$42,H1054*0.54*100/(100-'Заказ, cкидки и курсы валют'!$C$42),IF(H1054&lt;'Заказ, cкидки и курсы валют'!$B$43,H1054*0.54*100/(100-'Заказ, cкидки и курсы валют'!$C$43),H1054))))),2)</f>
        <v>888.41</v>
      </c>
    </row>
    <row r="1055" spans="1:12" ht="12" customHeight="1">
      <c r="A1055" s="15" t="s">
        <v>3655</v>
      </c>
      <c r="B1055" s="46" t="s">
        <v>3111</v>
      </c>
      <c r="C1055" s="46">
        <v>30.57</v>
      </c>
      <c r="D1055" s="48">
        <v>2.5</v>
      </c>
      <c r="E1055" s="2110">
        <f t="shared" si="160"/>
        <v>25.02</v>
      </c>
      <c r="F1055" s="603">
        <f t="shared" si="157"/>
        <v>25.02</v>
      </c>
      <c r="G1055" s="862">
        <f>'Заказ, cкидки и курсы валют'!$J$23*F1055</f>
        <v>300.24</v>
      </c>
      <c r="H1055" s="128">
        <f t="shared" si="158"/>
        <v>750.6</v>
      </c>
      <c r="I1055" s="15"/>
      <c r="J1055" s="128">
        <f>ROUND(IF(H1055&lt;'Заказ, cкидки и курсы валют'!$B$39,H1055*0.54*100/(100-'Заказ, cкидки и курсы валют'!$C$39),IF(H1055&lt;'Заказ, cкидки и курсы валют'!$B$40,H1055*0.54*100/(100-'Заказ, cкидки и курсы валют'!$C$40),IF(H1055&lt;'Заказ, cкидки и курсы валют'!$B$41,H1055*0.54*100/(100-'Заказ, cкидки и курсы валют'!$C$41),IF(H1055&lt;'Заказ, cкидки и курсы валют'!$B$42,H1055*0.54*100/(100-'Заказ, cкидки и курсы валют'!$C$42),IF(H1055&lt;'Заказ, cкидки и курсы валют'!$B$43,H1055*0.54*100/(100-'Заказ, cкидки и курсы валют'!$C$43),H1055))))),2)</f>
        <v>810.65</v>
      </c>
    </row>
    <row r="1056" spans="1:12" ht="12" customHeight="1">
      <c r="A1056" s="15" t="s">
        <v>3656</v>
      </c>
      <c r="B1056" s="46" t="s">
        <v>3112</v>
      </c>
      <c r="C1056" s="46">
        <v>33.020000000000003</v>
      </c>
      <c r="D1056" s="48">
        <v>2.5</v>
      </c>
      <c r="E1056" s="2110">
        <f t="shared" si="160"/>
        <v>23.987999999999996</v>
      </c>
      <c r="F1056" s="603">
        <f t="shared" si="157"/>
        <v>23.99</v>
      </c>
      <c r="G1056" s="862">
        <f>'Заказ, cкидки и курсы валют'!$J$23*F1056</f>
        <v>287.88</v>
      </c>
      <c r="H1056" s="128">
        <f t="shared" si="158"/>
        <v>719.7</v>
      </c>
      <c r="I1056" s="15"/>
      <c r="J1056" s="128">
        <f>ROUND(IF(H1056&lt;'Заказ, cкидки и курсы валют'!$B$39,H1056*0.54*100/(100-'Заказ, cкидки и курсы валют'!$C$39),IF(H1056&lt;'Заказ, cкидки и курсы валют'!$B$40,H1056*0.54*100/(100-'Заказ, cкидки и курсы валют'!$C$40),IF(H1056&lt;'Заказ, cкидки и курсы валют'!$B$41,H1056*0.54*100/(100-'Заказ, cкидки и курсы валют'!$C$41),IF(H1056&lt;'Заказ, cкидки и курсы валют'!$B$42,H1056*0.54*100/(100-'Заказ, cкидки и курсы валют'!$C$42),IF(H1056&lt;'Заказ, cкидки и курсы валют'!$B$43,H1056*0.54*100/(100-'Заказ, cкидки и курсы валют'!$C$43),H1056))))),2)</f>
        <v>777.28</v>
      </c>
    </row>
    <row r="1057" spans="1:10" ht="12" customHeight="1">
      <c r="A1057" s="15" t="s">
        <v>3657</v>
      </c>
      <c r="B1057" s="46" t="s">
        <v>201</v>
      </c>
      <c r="C1057" s="46">
        <v>35.47</v>
      </c>
      <c r="D1057" s="48">
        <v>2.5</v>
      </c>
      <c r="E1057" s="2110">
        <f t="shared" si="160"/>
        <v>25.02</v>
      </c>
      <c r="F1057" s="603">
        <f t="shared" si="157"/>
        <v>25.02</v>
      </c>
      <c r="G1057" s="862">
        <f>'Заказ, cкидки и курсы валют'!$J$23*F1057</f>
        <v>300.24</v>
      </c>
      <c r="H1057" s="128">
        <f t="shared" si="158"/>
        <v>750.6</v>
      </c>
      <c r="I1057" s="15"/>
      <c r="J1057" s="128">
        <f>ROUND(IF(H1057&lt;'Заказ, cкидки и курсы валют'!$B$39,H1057*0.54*100/(100-'Заказ, cкидки и курсы валют'!$C$39),IF(H1057&lt;'Заказ, cкидки и курсы валют'!$B$40,H1057*0.54*100/(100-'Заказ, cкидки и курсы валют'!$C$40),IF(H1057&lt;'Заказ, cкидки и курсы валют'!$B$41,H1057*0.54*100/(100-'Заказ, cкидки и курсы валют'!$C$41),IF(H1057&lt;'Заказ, cкидки и курсы валют'!$B$42,H1057*0.54*100/(100-'Заказ, cкидки и курсы валют'!$C$42),IF(H1057&lt;'Заказ, cкидки и курсы валют'!$B$43,H1057*0.54*100/(100-'Заказ, cкидки и курсы валют'!$C$43),H1057))))),2)</f>
        <v>810.65</v>
      </c>
    </row>
    <row r="1058" spans="1:10" ht="12" customHeight="1">
      <c r="A1058" s="15" t="s">
        <v>3658</v>
      </c>
      <c r="B1058" s="46" t="s">
        <v>202</v>
      </c>
      <c r="C1058" s="46">
        <v>40.47</v>
      </c>
      <c r="D1058" s="48">
        <v>2.5</v>
      </c>
      <c r="E1058" s="2110">
        <f t="shared" si="160"/>
        <v>25.02</v>
      </c>
      <c r="F1058" s="603">
        <f t="shared" si="157"/>
        <v>25.02</v>
      </c>
      <c r="G1058" s="862">
        <f>'Заказ, cкидки и курсы валют'!$J$23*F1058</f>
        <v>300.24</v>
      </c>
      <c r="H1058" s="128">
        <f t="shared" si="158"/>
        <v>750.6</v>
      </c>
      <c r="I1058" s="15"/>
      <c r="J1058" s="128">
        <f>ROUND(IF(H1058&lt;'Заказ, cкидки и курсы валют'!$B$39,H1058*0.54*100/(100-'Заказ, cкидки и курсы валют'!$C$39),IF(H1058&lt;'Заказ, cкидки и курсы валют'!$B$40,H1058*0.54*100/(100-'Заказ, cкидки и курсы валют'!$C$40),IF(H1058&lt;'Заказ, cкидки и курсы валют'!$B$41,H1058*0.54*100/(100-'Заказ, cкидки и курсы валют'!$C$41),IF(H1058&lt;'Заказ, cкидки и курсы валют'!$B$42,H1058*0.54*100/(100-'Заказ, cкидки и курсы валют'!$C$42),IF(H1058&lt;'Заказ, cкидки и курсы валют'!$B$43,H1058*0.54*100/(100-'Заказ, cкидки и курсы валют'!$C$43),H1058))))),2)</f>
        <v>810.65</v>
      </c>
    </row>
    <row r="1059" spans="1:10" ht="12" customHeight="1">
      <c r="A1059" s="15" t="s">
        <v>3659</v>
      </c>
      <c r="B1059" s="46" t="s">
        <v>614</v>
      </c>
      <c r="C1059" s="46">
        <v>45.37</v>
      </c>
      <c r="D1059" s="48">
        <v>2.5</v>
      </c>
      <c r="E1059" s="2110">
        <f t="shared" ref="E1059:E1064" si="161">E982*1.2</f>
        <v>24.887999999999998</v>
      </c>
      <c r="F1059" s="603">
        <f t="shared" si="157"/>
        <v>24.89</v>
      </c>
      <c r="G1059" s="862">
        <f>'Заказ, cкидки и курсы валют'!$J$23*F1059</f>
        <v>298.68</v>
      </c>
      <c r="H1059" s="128">
        <f t="shared" si="158"/>
        <v>746.7</v>
      </c>
      <c r="I1059" s="15"/>
      <c r="J1059" s="128">
        <f>ROUND(IF(H1059&lt;'Заказ, cкидки и курсы валют'!$B$39,H1059*0.54*100/(100-'Заказ, cкидки и курсы валют'!$C$39),IF(H1059&lt;'Заказ, cкидки и курсы валют'!$B$40,H1059*0.54*100/(100-'Заказ, cкидки и курсы валют'!$C$40),IF(H1059&lt;'Заказ, cкидки и курсы валют'!$B$41,H1059*0.54*100/(100-'Заказ, cкидки и курсы валют'!$C$41),IF(H1059&lt;'Заказ, cкидки и курсы валют'!$B$42,H1059*0.54*100/(100-'Заказ, cкидки и курсы валют'!$C$42),IF(H1059&lt;'Заказ, cкидки и курсы валют'!$B$43,H1059*0.54*100/(100-'Заказ, cкидки и курсы валют'!$C$43),H1059))))),2)</f>
        <v>806.44</v>
      </c>
    </row>
    <row r="1060" spans="1:10" ht="12" customHeight="1">
      <c r="A1060" s="15" t="s">
        <v>3660</v>
      </c>
      <c r="B1060" s="46" t="s">
        <v>203</v>
      </c>
      <c r="C1060" s="46">
        <v>50.27</v>
      </c>
      <c r="D1060" s="48">
        <v>2.5</v>
      </c>
      <c r="E1060" s="2110">
        <f t="shared" si="161"/>
        <v>25.02</v>
      </c>
      <c r="F1060" s="603">
        <f t="shared" si="157"/>
        <v>25.02</v>
      </c>
      <c r="G1060" s="862">
        <f>'Заказ, cкидки и курсы валют'!$J$23*F1060</f>
        <v>300.24</v>
      </c>
      <c r="H1060" s="128">
        <f t="shared" si="158"/>
        <v>750.6</v>
      </c>
      <c r="I1060" s="15"/>
      <c r="J1060" s="128">
        <f>ROUND(IF(H1060&lt;'Заказ, cкидки и курсы валют'!$B$39,H1060*0.54*100/(100-'Заказ, cкидки и курсы валют'!$C$39),IF(H1060&lt;'Заказ, cкидки и курсы валют'!$B$40,H1060*0.54*100/(100-'Заказ, cкидки и курсы валют'!$C$40),IF(H1060&lt;'Заказ, cкидки и курсы валют'!$B$41,H1060*0.54*100/(100-'Заказ, cкидки и курсы валют'!$C$41),IF(H1060&lt;'Заказ, cкидки и курсы валют'!$B$42,H1060*0.54*100/(100-'Заказ, cкидки и курсы валют'!$C$42),IF(H1060&lt;'Заказ, cкидки и курсы валют'!$B$43,H1060*0.54*100/(100-'Заказ, cкидки и курсы валют'!$C$43),H1060))))),2)</f>
        <v>810.65</v>
      </c>
    </row>
    <row r="1061" spans="1:10" ht="12" customHeight="1">
      <c r="A1061" s="15" t="s">
        <v>3661</v>
      </c>
      <c r="B1061" s="46" t="s">
        <v>613</v>
      </c>
      <c r="C1061" s="46">
        <v>56.3</v>
      </c>
      <c r="D1061" s="48">
        <v>2</v>
      </c>
      <c r="E1061" s="2110">
        <f t="shared" si="161"/>
        <v>28.62</v>
      </c>
      <c r="F1061" s="603">
        <f t="shared" si="157"/>
        <v>28.62</v>
      </c>
      <c r="G1061" s="862">
        <f>'Заказ, cкидки и курсы валют'!$J$23*F1061</f>
        <v>343.44</v>
      </c>
      <c r="H1061" s="128">
        <f t="shared" si="158"/>
        <v>686.88</v>
      </c>
      <c r="I1061" s="15"/>
      <c r="J1061" s="128">
        <f>ROUND(IF(H1061&lt;'Заказ, cкидки и курсы валют'!$B$39,H1061*0.54*100/(100-'Заказ, cкидки и курсы валют'!$C$39),IF(H1061&lt;'Заказ, cкидки и курсы валют'!$B$40,H1061*0.54*100/(100-'Заказ, cкидки и курсы валют'!$C$40),IF(H1061&lt;'Заказ, cкидки и курсы валют'!$B$41,H1061*0.54*100/(100-'Заказ, cкидки и курсы валют'!$C$41),IF(H1061&lt;'Заказ, cкидки и курсы валют'!$B$42,H1061*0.54*100/(100-'Заказ, cкидки и курсы валют'!$C$42),IF(H1061&lt;'Заказ, cкидки и курсы валют'!$B$43,H1061*0.54*100/(100-'Заказ, cкидки и курсы валют'!$C$43),H1061))))),2)</f>
        <v>741.83</v>
      </c>
    </row>
    <row r="1062" spans="1:10" ht="12" customHeight="1">
      <c r="A1062" s="15" t="s">
        <v>3662</v>
      </c>
      <c r="B1062" s="46" t="s">
        <v>204</v>
      </c>
      <c r="C1062" s="46">
        <v>60.07</v>
      </c>
      <c r="D1062" s="48">
        <v>2</v>
      </c>
      <c r="E1062" s="2110">
        <f t="shared" si="161"/>
        <v>24.887999999999998</v>
      </c>
      <c r="F1062" s="603">
        <f t="shared" si="157"/>
        <v>24.89</v>
      </c>
      <c r="G1062" s="862">
        <f>'Заказ, cкидки и курсы валют'!$J$23*F1062</f>
        <v>298.68</v>
      </c>
      <c r="H1062" s="128">
        <f t="shared" si="158"/>
        <v>597.36</v>
      </c>
      <c r="I1062" s="15"/>
      <c r="J1062" s="128">
        <f>ROUND(IF(H1062&lt;'Заказ, cкидки и курсы валют'!$B$39,H1062*0.54*100/(100-'Заказ, cкидки и курсы валют'!$C$39),IF(H1062&lt;'Заказ, cкидки и курсы валют'!$B$40,H1062*0.54*100/(100-'Заказ, cкидки и курсы валют'!$C$40),IF(H1062&lt;'Заказ, cкидки и курсы валют'!$B$41,H1062*0.54*100/(100-'Заказ, cкидки и курсы валют'!$C$41),IF(H1062&lt;'Заказ, cкидки и курсы валют'!$B$42,H1062*0.54*100/(100-'Заказ, cкидки и курсы валют'!$C$42),IF(H1062&lt;'Заказ, cкидки и курсы валют'!$B$43,H1062*0.54*100/(100-'Заказ, cкидки и курсы валют'!$C$43),H1062))))),2)</f>
        <v>645.15</v>
      </c>
    </row>
    <row r="1063" spans="1:10" ht="12" customHeight="1">
      <c r="A1063" s="15" t="s">
        <v>3663</v>
      </c>
      <c r="B1063" s="46" t="s">
        <v>205</v>
      </c>
      <c r="C1063" s="46">
        <v>69.97</v>
      </c>
      <c r="D1063" s="48">
        <v>2.5</v>
      </c>
      <c r="E1063" s="2110">
        <f t="shared" si="161"/>
        <v>25.247999999999998</v>
      </c>
      <c r="F1063" s="603">
        <f t="shared" si="157"/>
        <v>25.25</v>
      </c>
      <c r="G1063" s="862">
        <f>'Заказ, cкидки и курсы валют'!$J$23*F1063</f>
        <v>303</v>
      </c>
      <c r="H1063" s="128">
        <f t="shared" si="158"/>
        <v>757.5</v>
      </c>
      <c r="I1063" s="15"/>
      <c r="J1063" s="128">
        <f>ROUND(IF(H1063&lt;'Заказ, cкидки и курсы валют'!$B$39,H1063*0.54*100/(100-'Заказ, cкидки и курсы валют'!$C$39),IF(H1063&lt;'Заказ, cкидки и курсы валют'!$B$40,H1063*0.54*100/(100-'Заказ, cкидки и курсы валют'!$C$40),IF(H1063&lt;'Заказ, cкидки и курсы валют'!$B$41,H1063*0.54*100/(100-'Заказ, cкидки и курсы валют'!$C$41),IF(H1063&lt;'Заказ, cкидки и курсы валют'!$B$42,H1063*0.54*100/(100-'Заказ, cкидки и курсы валют'!$C$42),IF(H1063&lt;'Заказ, cкидки и курсы валют'!$B$43,H1063*0.54*100/(100-'Заказ, cкидки и курсы валют'!$C$43),H1063))))),2)</f>
        <v>818.1</v>
      </c>
    </row>
    <row r="1064" spans="1:10" ht="12" customHeight="1">
      <c r="A1064" s="15" t="s">
        <v>3664</v>
      </c>
      <c r="B1064" s="46" t="s">
        <v>206</v>
      </c>
      <c r="C1064" s="46">
        <v>79.77</v>
      </c>
      <c r="D1064" s="48">
        <v>2.5</v>
      </c>
      <c r="E1064" s="2110">
        <f t="shared" si="161"/>
        <v>25.247999999999998</v>
      </c>
      <c r="F1064" s="603">
        <f t="shared" si="157"/>
        <v>25.25</v>
      </c>
      <c r="G1064" s="862">
        <f>'Заказ, cкидки и курсы валют'!$J$23*F1064</f>
        <v>303</v>
      </c>
      <c r="H1064" s="128">
        <f t="shared" si="158"/>
        <v>757.5</v>
      </c>
      <c r="I1064" s="15"/>
      <c r="J1064" s="128">
        <f>ROUND(IF(H1064&lt;'Заказ, cкидки и курсы валют'!$B$39,H1064*0.54*100/(100-'Заказ, cкидки и курсы валют'!$C$39),IF(H1064&lt;'Заказ, cкидки и курсы валют'!$B$40,H1064*0.54*100/(100-'Заказ, cкидки и курсы валют'!$C$40),IF(H1064&lt;'Заказ, cкидки и курсы валют'!$B$41,H1064*0.54*100/(100-'Заказ, cкидки и курсы валют'!$C$41),IF(H1064&lt;'Заказ, cкидки и курсы валют'!$B$42,H1064*0.54*100/(100-'Заказ, cкидки и курсы валют'!$C$42),IF(H1064&lt;'Заказ, cкидки и курсы валют'!$B$43,H1064*0.54*100/(100-'Заказ, cкидки и курсы валют'!$C$43),H1064))))),2)</f>
        <v>818.1</v>
      </c>
    </row>
    <row r="1065" spans="1:10" ht="12" customHeight="1">
      <c r="A1065" s="15" t="s">
        <v>3665</v>
      </c>
      <c r="B1065" s="46" t="s">
        <v>4285</v>
      </c>
      <c r="C1065" s="46">
        <v>31</v>
      </c>
      <c r="D1065" s="48">
        <v>2.5</v>
      </c>
      <c r="E1065" s="2110">
        <f>E991*1.2</f>
        <v>29.195999999999998</v>
      </c>
      <c r="F1065" s="603">
        <f t="shared" si="157"/>
        <v>29.2</v>
      </c>
      <c r="G1065" s="862">
        <f>'Заказ, cкидки и курсы валют'!$J$23*F1065</f>
        <v>350.4</v>
      </c>
      <c r="H1065" s="128">
        <f t="shared" si="158"/>
        <v>876</v>
      </c>
      <c r="I1065" s="15"/>
      <c r="J1065" s="128">
        <f>ROUND(IF(H1065&lt;'Заказ, cкидки и курсы валют'!$B$39,H1065*0.54*100/(100-'Заказ, cкидки и курсы валют'!$C$39),IF(H1065&lt;'Заказ, cкидки и курсы валют'!$B$40,H1065*0.54*100/(100-'Заказ, cкидки и курсы валют'!$C$40),IF(H1065&lt;'Заказ, cкидки и курсы валют'!$B$41,H1065*0.54*100/(100-'Заказ, cкидки и курсы валют'!$C$41),IF(H1065&lt;'Заказ, cкидки и курсы валют'!$B$42,H1065*0.54*100/(100-'Заказ, cкидки и курсы валют'!$C$42),IF(H1065&lt;'Заказ, cкидки и курсы валют'!$B$43,H1065*0.54*100/(100-'Заказ, cкидки и курсы валют'!$C$43),H1065))))),2)</f>
        <v>946.08</v>
      </c>
    </row>
    <row r="1066" spans="1:10" ht="12" customHeight="1">
      <c r="A1066" s="15" t="s">
        <v>3666</v>
      </c>
      <c r="B1066" s="46" t="s">
        <v>4286</v>
      </c>
      <c r="C1066" s="46">
        <v>34.1</v>
      </c>
      <c r="D1066" s="48">
        <v>2.5</v>
      </c>
      <c r="E1066" s="2110">
        <f>E992*1.2</f>
        <v>30.323999999999998</v>
      </c>
      <c r="F1066" s="603">
        <f t="shared" si="157"/>
        <v>30.32</v>
      </c>
      <c r="G1066" s="862">
        <f>'Заказ, cкидки и курсы валют'!$J$23*F1066</f>
        <v>363.84000000000003</v>
      </c>
      <c r="H1066" s="128">
        <f t="shared" si="158"/>
        <v>909.6</v>
      </c>
      <c r="I1066" s="15"/>
      <c r="J1066" s="128">
        <f>ROUND(IF(H1066&lt;'Заказ, cкидки и курсы валют'!$B$39,H1066*0.54*100/(100-'Заказ, cкидки и курсы валют'!$C$39),IF(H1066&lt;'Заказ, cкидки и курсы валют'!$B$40,H1066*0.54*100/(100-'Заказ, cкидки и курсы валют'!$C$40),IF(H1066&lt;'Заказ, cкидки и курсы валют'!$B$41,H1066*0.54*100/(100-'Заказ, cкидки и курсы валют'!$C$41),IF(H1066&lt;'Заказ, cкидки и курсы валют'!$B$42,H1066*0.54*100/(100-'Заказ, cкидки и курсы валют'!$C$42),IF(H1066&lt;'Заказ, cкидки и курсы валют'!$B$43,H1066*0.54*100/(100-'Заказ, cкидки и курсы валют'!$C$43),H1066))))),2)</f>
        <v>982.37</v>
      </c>
    </row>
    <row r="1067" spans="1:10" ht="12" customHeight="1">
      <c r="A1067" s="15" t="s">
        <v>3667</v>
      </c>
      <c r="B1067" s="46" t="s">
        <v>3338</v>
      </c>
      <c r="C1067" s="46">
        <v>37.700000000000003</v>
      </c>
      <c r="D1067" s="48">
        <v>2.5</v>
      </c>
      <c r="E1067" s="2110">
        <f>E993*1.2</f>
        <v>29.112000000000002</v>
      </c>
      <c r="F1067" s="603">
        <f t="shared" si="157"/>
        <v>29.11</v>
      </c>
      <c r="G1067" s="862">
        <f>'Заказ, cкидки и курсы валют'!$J$23*F1067</f>
        <v>349.32</v>
      </c>
      <c r="H1067" s="128">
        <f t="shared" si="158"/>
        <v>873.3</v>
      </c>
      <c r="I1067" s="15"/>
      <c r="J1067" s="128">
        <f>ROUND(IF(H1067&lt;'Заказ, cкидки и курсы валют'!$B$39,H1067*0.54*100/(100-'Заказ, cкидки и курсы валют'!$C$39),IF(H1067&lt;'Заказ, cкидки и курсы валют'!$B$40,H1067*0.54*100/(100-'Заказ, cкидки и курсы валют'!$C$40),IF(H1067&lt;'Заказ, cкидки и курсы валют'!$B$41,H1067*0.54*100/(100-'Заказ, cкидки и курсы валют'!$C$41),IF(H1067&lt;'Заказ, cкидки и курсы валют'!$B$42,H1067*0.54*100/(100-'Заказ, cкидки и курсы валют'!$C$42),IF(H1067&lt;'Заказ, cкидки и курсы валют'!$B$43,H1067*0.54*100/(100-'Заказ, cкидки и курсы валют'!$C$43),H1067))))),2)</f>
        <v>943.16</v>
      </c>
    </row>
    <row r="1068" spans="1:10" ht="12" customHeight="1">
      <c r="A1068" s="15" t="s">
        <v>3668</v>
      </c>
      <c r="B1068" s="46" t="s">
        <v>1021</v>
      </c>
      <c r="C1068" s="61">
        <v>41.3</v>
      </c>
      <c r="D1068" s="48">
        <v>2.5</v>
      </c>
      <c r="E1068" s="2110">
        <f>E994*1.2</f>
        <v>25.247999999999998</v>
      </c>
      <c r="F1068" s="603">
        <f t="shared" si="157"/>
        <v>25.25</v>
      </c>
      <c r="G1068" s="862">
        <f>'Заказ, cкидки и курсы валют'!$J$23*F1068</f>
        <v>303</v>
      </c>
      <c r="H1068" s="128">
        <f t="shared" si="158"/>
        <v>757.5</v>
      </c>
      <c r="I1068" s="15"/>
      <c r="J1068" s="128">
        <f>ROUND(IF(H1068&lt;'Заказ, cкидки и курсы валют'!$B$39,H1068*0.54*100/(100-'Заказ, cкидки и курсы валют'!$C$39),IF(H1068&lt;'Заказ, cкидки и курсы валют'!$B$40,H1068*0.54*100/(100-'Заказ, cкидки и курсы валют'!$C$40),IF(H1068&lt;'Заказ, cкидки и курсы валют'!$B$41,H1068*0.54*100/(100-'Заказ, cкидки и курсы валют'!$C$41),IF(H1068&lt;'Заказ, cкидки и курсы валют'!$B$42,H1068*0.54*100/(100-'Заказ, cкидки и курсы валют'!$C$42),IF(H1068&lt;'Заказ, cкидки и курсы валют'!$B$43,H1068*0.54*100/(100-'Заказ, cкидки и курсы валют'!$C$43),H1068))))),2)</f>
        <v>818.1</v>
      </c>
    </row>
    <row r="1069" spans="1:10" ht="12" customHeight="1">
      <c r="A1069" s="15" t="s">
        <v>3669</v>
      </c>
      <c r="B1069" s="46" t="s">
        <v>3113</v>
      </c>
      <c r="C1069" s="46">
        <v>44.9</v>
      </c>
      <c r="D1069" s="48">
        <v>2.5</v>
      </c>
      <c r="E1069" s="2110">
        <f>E995*1.2</f>
        <v>27.42</v>
      </c>
      <c r="F1069" s="603">
        <f t="shared" si="157"/>
        <v>27.42</v>
      </c>
      <c r="G1069" s="862">
        <f>'Заказ, cкидки и курсы валют'!$J$23*F1069</f>
        <v>329.04</v>
      </c>
      <c r="H1069" s="128">
        <f t="shared" si="158"/>
        <v>822.6</v>
      </c>
      <c r="I1069" s="15"/>
      <c r="J1069" s="128">
        <f>ROUND(IF(H1069&lt;'Заказ, cкидки и курсы валют'!$B$39,H1069*0.54*100/(100-'Заказ, cкидки и курсы валют'!$C$39),IF(H1069&lt;'Заказ, cкидки и курсы валют'!$B$40,H1069*0.54*100/(100-'Заказ, cкидки и курсы валют'!$C$40),IF(H1069&lt;'Заказ, cкидки и курсы валют'!$B$41,H1069*0.54*100/(100-'Заказ, cкидки и курсы валют'!$C$41),IF(H1069&lt;'Заказ, cкидки и курсы валют'!$B$42,H1069*0.54*100/(100-'Заказ, cкидки и курсы валют'!$C$42),IF(H1069&lt;'Заказ, cкидки и курсы валют'!$B$43,H1069*0.54*100/(100-'Заказ, cкидки и курсы валют'!$C$43),H1069))))),2)</f>
        <v>888.41</v>
      </c>
    </row>
    <row r="1070" spans="1:10" ht="12" customHeight="1">
      <c r="A1070" s="15" t="s">
        <v>3670</v>
      </c>
      <c r="B1070" s="46" t="s">
        <v>3114</v>
      </c>
      <c r="C1070" s="46">
        <v>52</v>
      </c>
      <c r="D1070" s="48">
        <v>2.5</v>
      </c>
      <c r="E1070" s="2110">
        <f t="shared" ref="E1070:E1078" si="162">E997*1.2</f>
        <v>24.84</v>
      </c>
      <c r="F1070" s="603">
        <f t="shared" si="157"/>
        <v>24.84</v>
      </c>
      <c r="G1070" s="862">
        <f>'Заказ, cкидки и курсы валют'!$J$23*F1070</f>
        <v>298.08</v>
      </c>
      <c r="H1070" s="128">
        <f t="shared" si="158"/>
        <v>745.2</v>
      </c>
      <c r="I1070" s="15"/>
      <c r="J1070" s="128">
        <f>ROUND(IF(H1070&lt;'Заказ, cкидки и курсы валют'!$B$39,H1070*0.54*100/(100-'Заказ, cкидки и курсы валют'!$C$39),IF(H1070&lt;'Заказ, cкидки и курсы валют'!$B$40,H1070*0.54*100/(100-'Заказ, cкидки и курсы валют'!$C$40),IF(H1070&lt;'Заказ, cкидки и курсы валют'!$B$41,H1070*0.54*100/(100-'Заказ, cкидки и курсы валют'!$C$41),IF(H1070&lt;'Заказ, cкидки и курсы валют'!$B$42,H1070*0.54*100/(100-'Заказ, cкидки и курсы валют'!$C$42),IF(H1070&lt;'Заказ, cкидки и курсы валют'!$B$43,H1070*0.54*100/(100-'Заказ, cкидки и курсы валют'!$C$43),H1070))))),2)</f>
        <v>804.82</v>
      </c>
    </row>
    <row r="1071" spans="1:10" ht="12" customHeight="1">
      <c r="A1071" s="15" t="s">
        <v>3671</v>
      </c>
      <c r="B1071" s="46" t="s">
        <v>4287</v>
      </c>
      <c r="C1071" s="46">
        <v>55.6</v>
      </c>
      <c r="D1071" s="48">
        <v>2.5</v>
      </c>
      <c r="E1071" s="2110">
        <f t="shared" si="162"/>
        <v>24.84</v>
      </c>
      <c r="F1071" s="603">
        <f t="shared" si="157"/>
        <v>24.84</v>
      </c>
      <c r="G1071" s="862">
        <f>'Заказ, cкидки и курсы валют'!$J$23*F1071</f>
        <v>298.08</v>
      </c>
      <c r="H1071" s="128">
        <f t="shared" si="158"/>
        <v>745.2</v>
      </c>
      <c r="I1071" s="15"/>
      <c r="J1071" s="128">
        <f>ROUND(IF(H1071&lt;'Заказ, cкидки и курсы валют'!$B$39,H1071*0.54*100/(100-'Заказ, cкидки и курсы валют'!$C$39),IF(H1071&lt;'Заказ, cкидки и курсы валют'!$B$40,H1071*0.54*100/(100-'Заказ, cкидки и курсы валют'!$C$40),IF(H1071&lt;'Заказ, cкидки и курсы валют'!$B$41,H1071*0.54*100/(100-'Заказ, cкидки и курсы валют'!$C$41),IF(H1071&lt;'Заказ, cкидки и курсы валют'!$B$42,H1071*0.54*100/(100-'Заказ, cкидки и курсы валют'!$C$42),IF(H1071&lt;'Заказ, cкидки и курсы валют'!$B$43,H1071*0.54*100/(100-'Заказ, cкидки и курсы валют'!$C$43),H1071))))),2)</f>
        <v>804.82</v>
      </c>
    </row>
    <row r="1072" spans="1:10" ht="12" customHeight="1">
      <c r="A1072" s="15" t="s">
        <v>3672</v>
      </c>
      <c r="B1072" s="46" t="s">
        <v>243</v>
      </c>
      <c r="C1072" s="46">
        <v>58.2</v>
      </c>
      <c r="D1072" s="48">
        <v>2.5</v>
      </c>
      <c r="E1072" s="2110">
        <f t="shared" si="162"/>
        <v>24.84</v>
      </c>
      <c r="F1072" s="603">
        <f t="shared" si="157"/>
        <v>24.84</v>
      </c>
      <c r="G1072" s="862">
        <f>'Заказ, cкидки и курсы валют'!$J$23*F1072</f>
        <v>298.08</v>
      </c>
      <c r="H1072" s="128">
        <f t="shared" si="158"/>
        <v>745.2</v>
      </c>
      <c r="I1072" s="15"/>
      <c r="J1072" s="128">
        <f>ROUND(IF(H1072&lt;'Заказ, cкидки и курсы валют'!$B$39,H1072*0.54*100/(100-'Заказ, cкидки и курсы валют'!$C$39),IF(H1072&lt;'Заказ, cкидки и курсы валют'!$B$40,H1072*0.54*100/(100-'Заказ, cкидки и курсы валют'!$C$40),IF(H1072&lt;'Заказ, cкидки и курсы валют'!$B$41,H1072*0.54*100/(100-'Заказ, cкидки и курсы валют'!$C$41),IF(H1072&lt;'Заказ, cкидки и курсы валют'!$B$42,H1072*0.54*100/(100-'Заказ, cкидки и курсы валют'!$C$42),IF(H1072&lt;'Заказ, cкидки и курсы валют'!$B$43,H1072*0.54*100/(100-'Заказ, cкидки и курсы валют'!$C$43),H1072))))),2)</f>
        <v>804.82</v>
      </c>
    </row>
    <row r="1073" spans="1:10" ht="12" customHeight="1">
      <c r="A1073" s="15" t="s">
        <v>3673</v>
      </c>
      <c r="B1073" s="46" t="s">
        <v>618</v>
      </c>
      <c r="C1073" s="46">
        <v>66.400000000000006</v>
      </c>
      <c r="D1073" s="48">
        <v>2.5</v>
      </c>
      <c r="E1073" s="2110">
        <f t="shared" si="162"/>
        <v>27.215999999999998</v>
      </c>
      <c r="F1073" s="603">
        <f t="shared" si="157"/>
        <v>27.22</v>
      </c>
      <c r="G1073" s="862">
        <f>'Заказ, cкидки и курсы валют'!$J$23*F1073</f>
        <v>326.64</v>
      </c>
      <c r="H1073" s="128">
        <f t="shared" si="158"/>
        <v>816.6</v>
      </c>
      <c r="I1073" s="15"/>
      <c r="J1073" s="128">
        <f>ROUND(IF(H1073&lt;'Заказ, cкидки и курсы валют'!$B$39,H1073*0.54*100/(100-'Заказ, cкидки и курсы валют'!$C$39),IF(H1073&lt;'Заказ, cкидки и курсы валют'!$B$40,H1073*0.54*100/(100-'Заказ, cкидки и курсы валют'!$C$40),IF(H1073&lt;'Заказ, cкидки и курсы валют'!$B$41,H1073*0.54*100/(100-'Заказ, cкидки и курсы валют'!$C$41),IF(H1073&lt;'Заказ, cкидки и курсы валют'!$B$42,H1073*0.54*100/(100-'Заказ, cкидки и курсы валют'!$C$42),IF(H1073&lt;'Заказ, cкидки и курсы валют'!$B$43,H1073*0.54*100/(100-'Заказ, cкидки и курсы валют'!$C$43),H1073))))),2)</f>
        <v>881.93</v>
      </c>
    </row>
    <row r="1074" spans="1:10" ht="12" customHeight="1">
      <c r="A1074" s="15" t="s">
        <v>3674</v>
      </c>
      <c r="B1074" s="46" t="s">
        <v>3115</v>
      </c>
      <c r="C1074" s="46">
        <v>73.599999999999994</v>
      </c>
      <c r="D1074" s="48">
        <v>2.5</v>
      </c>
      <c r="E1074" s="2110">
        <f t="shared" si="162"/>
        <v>27.215999999999998</v>
      </c>
      <c r="F1074" s="603">
        <f t="shared" si="157"/>
        <v>27.22</v>
      </c>
      <c r="G1074" s="862">
        <f>'Заказ, cкидки и курсы валют'!$J$23*F1074</f>
        <v>326.64</v>
      </c>
      <c r="H1074" s="128">
        <f t="shared" si="158"/>
        <v>816.6</v>
      </c>
      <c r="I1074" s="15"/>
      <c r="J1074" s="128">
        <f>ROUND(IF(H1074&lt;'Заказ, cкидки и курсы валют'!$B$39,H1074*0.54*100/(100-'Заказ, cкидки и курсы валют'!$C$39),IF(H1074&lt;'Заказ, cкидки и курсы валют'!$B$40,H1074*0.54*100/(100-'Заказ, cкидки и курсы валют'!$C$40),IF(H1074&lt;'Заказ, cкидки и курсы валют'!$B$41,H1074*0.54*100/(100-'Заказ, cкидки и курсы валют'!$C$41),IF(H1074&lt;'Заказ, cкидки и курсы валют'!$B$42,H1074*0.54*100/(100-'Заказ, cкидки и курсы валют'!$C$42),IF(H1074&lt;'Заказ, cкидки и курсы валют'!$B$43,H1074*0.54*100/(100-'Заказ, cкидки и курсы валют'!$C$43),H1074))))),2)</f>
        <v>881.93</v>
      </c>
    </row>
    <row r="1075" spans="1:10" ht="12" customHeight="1">
      <c r="A1075" s="15" t="s">
        <v>3675</v>
      </c>
      <c r="B1075" s="46" t="s">
        <v>675</v>
      </c>
      <c r="C1075" s="46">
        <v>80.8</v>
      </c>
      <c r="D1075" s="48">
        <v>2.5</v>
      </c>
      <c r="E1075" s="2110">
        <f t="shared" si="162"/>
        <v>28.631999999999998</v>
      </c>
      <c r="F1075" s="603">
        <f t="shared" si="157"/>
        <v>28.63</v>
      </c>
      <c r="G1075" s="862">
        <f>'Заказ, cкидки и курсы валют'!$J$23*F1075</f>
        <v>343.56</v>
      </c>
      <c r="H1075" s="128">
        <f t="shared" si="158"/>
        <v>858.9</v>
      </c>
      <c r="I1075" s="15"/>
      <c r="J1075" s="128">
        <f>ROUND(IF(H1075&lt;'Заказ, cкидки и курсы валют'!$B$39,H1075*0.54*100/(100-'Заказ, cкидки и курсы валют'!$C$39),IF(H1075&lt;'Заказ, cкидки и курсы валют'!$B$40,H1075*0.54*100/(100-'Заказ, cкидки и курсы валют'!$C$40),IF(H1075&lt;'Заказ, cкидки и курсы валют'!$B$41,H1075*0.54*100/(100-'Заказ, cкидки и курсы валют'!$C$41),IF(H1075&lt;'Заказ, cкидки и курсы валют'!$B$42,H1075*0.54*100/(100-'Заказ, cкидки и курсы валют'!$C$42),IF(H1075&lt;'Заказ, cкидки и курсы валют'!$B$43,H1075*0.54*100/(100-'Заказ, cкидки и курсы валют'!$C$43),H1075))))),2)</f>
        <v>927.61</v>
      </c>
    </row>
    <row r="1076" spans="1:10" ht="12" customHeight="1">
      <c r="A1076" s="15" t="s">
        <v>3676</v>
      </c>
      <c r="B1076" s="46" t="s">
        <v>1324</v>
      </c>
      <c r="C1076" s="46">
        <v>88</v>
      </c>
      <c r="D1076" s="48">
        <v>2</v>
      </c>
      <c r="E1076" s="2110">
        <f t="shared" si="162"/>
        <v>24.468</v>
      </c>
      <c r="F1076" s="603">
        <f t="shared" si="157"/>
        <v>24.47</v>
      </c>
      <c r="G1076" s="862">
        <f>'Заказ, cкидки и курсы валют'!$J$23*F1076</f>
        <v>293.64</v>
      </c>
      <c r="H1076" s="128">
        <f t="shared" si="158"/>
        <v>587.28</v>
      </c>
      <c r="I1076" s="15"/>
      <c r="J1076" s="128">
        <f>ROUND(IF(H1076&lt;'Заказ, cкидки и курсы валют'!$B$39,H1076*0.54*100/(100-'Заказ, cкидки и курсы валют'!$C$39),IF(H1076&lt;'Заказ, cкидки и курсы валют'!$B$40,H1076*0.54*100/(100-'Заказ, cкидки и курсы валют'!$C$40),IF(H1076&lt;'Заказ, cкидки и курсы валют'!$B$41,H1076*0.54*100/(100-'Заказ, cкидки и курсы валют'!$C$41),IF(H1076&lt;'Заказ, cкидки и курсы валют'!$B$42,H1076*0.54*100/(100-'Заказ, cкидки и курсы валют'!$C$42),IF(H1076&lt;'Заказ, cкидки и курсы валют'!$B$43,H1076*0.54*100/(100-'Заказ, cкидки и курсы валют'!$C$43),H1076))))),2)</f>
        <v>634.26</v>
      </c>
    </row>
    <row r="1077" spans="1:10" ht="12" customHeight="1">
      <c r="A1077" s="15" t="s">
        <v>3677</v>
      </c>
      <c r="B1077" s="46" t="s">
        <v>1325</v>
      </c>
      <c r="C1077" s="46">
        <v>102</v>
      </c>
      <c r="D1077" s="48">
        <v>2.5</v>
      </c>
      <c r="E1077" s="2110">
        <f t="shared" si="162"/>
        <v>25.02</v>
      </c>
      <c r="F1077" s="603">
        <f t="shared" si="157"/>
        <v>25.02</v>
      </c>
      <c r="G1077" s="862">
        <f>'Заказ, cкидки и курсы валют'!$J$23*F1077</f>
        <v>300.24</v>
      </c>
      <c r="H1077" s="128">
        <f t="shared" si="158"/>
        <v>750.6</v>
      </c>
      <c r="I1077" s="15"/>
      <c r="J1077" s="128">
        <f>ROUND(IF(H1077&lt;'Заказ, cкидки и курсы валют'!$B$39,H1077*0.54*100/(100-'Заказ, cкидки и курсы валют'!$C$39),IF(H1077&lt;'Заказ, cкидки и курсы валют'!$B$40,H1077*0.54*100/(100-'Заказ, cкидки и курсы валют'!$C$40),IF(H1077&lt;'Заказ, cкидки и курсы валют'!$B$41,H1077*0.54*100/(100-'Заказ, cкидки и курсы валют'!$C$41),IF(H1077&lt;'Заказ, cкидки и курсы валют'!$B$42,H1077*0.54*100/(100-'Заказ, cкидки и курсы валют'!$C$42),IF(H1077&lt;'Заказ, cкидки и курсы валют'!$B$43,H1077*0.54*100/(100-'Заказ, cкидки и курсы валют'!$C$43),H1077))))),2)</f>
        <v>810.65</v>
      </c>
    </row>
    <row r="1078" spans="1:10" ht="12" customHeight="1">
      <c r="A1078" s="15" t="s">
        <v>3678</v>
      </c>
      <c r="B1078" s="46" t="s">
        <v>213</v>
      </c>
      <c r="C1078" s="46">
        <v>116</v>
      </c>
      <c r="D1078" s="48">
        <v>2.5</v>
      </c>
      <c r="E1078" s="2110">
        <f t="shared" si="162"/>
        <v>27.612000000000002</v>
      </c>
      <c r="F1078" s="603">
        <f t="shared" si="157"/>
        <v>27.61</v>
      </c>
      <c r="G1078" s="862">
        <f>'Заказ, cкидки и курсы валют'!$J$23*F1078</f>
        <v>331.32</v>
      </c>
      <c r="H1078" s="128">
        <f t="shared" si="158"/>
        <v>828.3</v>
      </c>
      <c r="I1078" s="15"/>
      <c r="J1078" s="574"/>
    </row>
    <row r="1079" spans="1:10" ht="14.1" customHeight="1">
      <c r="A1079" s="14"/>
      <c r="B1079" s="50"/>
      <c r="C1079" s="50"/>
      <c r="D1079" s="267"/>
      <c r="E1079" s="579"/>
      <c r="F1079" s="1096"/>
      <c r="G1079" s="865"/>
      <c r="H1079" s="23"/>
      <c r="I1079" s="14"/>
      <c r="J1079" s="574"/>
    </row>
    <row r="1080" spans="1:10" ht="14.1" customHeight="1" thickBot="1">
      <c r="A1080" s="14"/>
      <c r="B1080" s="50"/>
      <c r="C1080" s="50"/>
      <c r="D1080" s="267"/>
      <c r="E1080" s="579"/>
      <c r="F1080" s="1096"/>
      <c r="G1080" s="865"/>
      <c r="H1080" s="23"/>
      <c r="I1080" s="14"/>
      <c r="J1080" s="574"/>
    </row>
    <row r="1081" spans="1:10" ht="14.1" customHeight="1">
      <c r="A1081" s="247"/>
      <c r="B1081" s="163"/>
      <c r="C1081" s="91" t="s">
        <v>2516</v>
      </c>
      <c r="D1081" s="91"/>
      <c r="E1081" s="881"/>
      <c r="F1081" s="555"/>
      <c r="G1081" s="647"/>
      <c r="H1081" s="93"/>
      <c r="I1081" s="107"/>
      <c r="J1081" s="574"/>
    </row>
    <row r="1082" spans="1:10" ht="14.1" customHeight="1">
      <c r="A1082" s="248"/>
      <c r="B1082" s="17"/>
      <c r="C1082" s="108" t="s">
        <v>5367</v>
      </c>
      <c r="D1082" s="108"/>
      <c r="E1082" s="570" t="s">
        <v>2517</v>
      </c>
      <c r="F1082" s="556"/>
      <c r="G1082" s="111"/>
      <c r="H1082" s="927" t="s">
        <v>6674</v>
      </c>
      <c r="I1082" s="112"/>
      <c r="J1082" s="574"/>
    </row>
    <row r="1083" spans="1:10" ht="14.1" customHeight="1">
      <c r="A1083" s="248"/>
      <c r="B1083" s="17"/>
      <c r="C1083" s="97"/>
      <c r="D1083" s="97"/>
      <c r="E1083" s="896"/>
      <c r="F1083" s="596"/>
      <c r="G1083" s="874"/>
      <c r="H1083" s="17"/>
      <c r="I1083" s="167"/>
      <c r="J1083" s="574"/>
    </row>
    <row r="1084" spans="1:10" ht="14.1" customHeight="1">
      <c r="A1084" s="248"/>
      <c r="B1084" s="17"/>
      <c r="C1084" s="97"/>
      <c r="D1084" s="97"/>
      <c r="E1084" s="896"/>
      <c r="F1084" s="596"/>
      <c r="G1084" s="874"/>
      <c r="H1084" s="17"/>
      <c r="I1084" s="167"/>
      <c r="J1084" s="574"/>
    </row>
    <row r="1085" spans="1:10" ht="14.1" customHeight="1">
      <c r="A1085" s="248"/>
      <c r="B1085" s="17"/>
      <c r="C1085" s="97"/>
      <c r="D1085" s="97"/>
      <c r="E1085" s="896"/>
      <c r="F1085" s="596"/>
      <c r="G1085" s="874"/>
      <c r="H1085" s="17"/>
      <c r="I1085" s="167"/>
      <c r="J1085" s="574"/>
    </row>
    <row r="1086" spans="1:10" ht="14.1" customHeight="1" thickBot="1">
      <c r="A1086" s="117" t="s">
        <v>7679</v>
      </c>
      <c r="B1086" s="171"/>
      <c r="C1086" s="99"/>
      <c r="D1086" s="99"/>
      <c r="E1086" s="897"/>
      <c r="F1086" s="598"/>
      <c r="G1086" s="875"/>
      <c r="H1086" s="171"/>
      <c r="I1086" s="172"/>
      <c r="J1086" s="574"/>
    </row>
    <row r="1087" spans="1:10" ht="42.75" customHeight="1">
      <c r="A1087" s="195" t="s">
        <v>1028</v>
      </c>
      <c r="B1087" s="196" t="s">
        <v>1029</v>
      </c>
      <c r="C1087" s="197" t="s">
        <v>678</v>
      </c>
      <c r="D1087" s="197" t="s">
        <v>3130</v>
      </c>
      <c r="E1087" s="559" t="s">
        <v>11194</v>
      </c>
      <c r="F1087" s="600" t="s">
        <v>2779</v>
      </c>
      <c r="G1087" s="864" t="s">
        <v>6670</v>
      </c>
      <c r="H1087" s="338" t="s">
        <v>497</v>
      </c>
      <c r="I1087" s="199" t="s">
        <v>4239</v>
      </c>
      <c r="J1087" s="574"/>
    </row>
    <row r="1088" spans="1:10" ht="14.1" customHeight="1">
      <c r="A1088" s="195"/>
      <c r="B1088" s="389"/>
      <c r="C1088" s="197" t="s">
        <v>3629</v>
      </c>
      <c r="D1088" s="476" t="s">
        <v>6669</v>
      </c>
      <c r="E1088" s="898" t="s">
        <v>265</v>
      </c>
      <c r="F1088" s="607">
        <f>'Заказ, cкидки и курсы валют'!$I$12</f>
        <v>0</v>
      </c>
      <c r="G1088" s="948"/>
      <c r="H1088" s="455"/>
      <c r="I1088" s="325"/>
      <c r="J1088" s="574"/>
    </row>
    <row r="1089" spans="1:10" ht="12" customHeight="1">
      <c r="A1089" s="15" t="s">
        <v>6714</v>
      </c>
      <c r="B1089" s="877" t="s">
        <v>100</v>
      </c>
      <c r="C1089" s="521">
        <v>5.1100000000000003</v>
      </c>
      <c r="D1089" s="877">
        <v>4500</v>
      </c>
      <c r="E1089" s="574">
        <v>145.72</v>
      </c>
      <c r="F1089" s="603">
        <f>ROUND(E1089*(1-$F$11),2)</f>
        <v>145.72</v>
      </c>
      <c r="G1089" s="862">
        <f>'Заказ, cкидки и курсы валют'!$J$23*F1089</f>
        <v>1748.6399999999999</v>
      </c>
      <c r="H1089" s="128">
        <f>ROUND((D1089/1000)*G1089,2)</f>
        <v>7868.88</v>
      </c>
      <c r="I1089" s="15"/>
      <c r="J1089" s="574"/>
    </row>
    <row r="1090" spans="1:10" ht="12" customHeight="1">
      <c r="A1090" s="15" t="s">
        <v>6715</v>
      </c>
      <c r="B1090" s="877" t="s">
        <v>101</v>
      </c>
      <c r="C1090" s="521">
        <v>5.8</v>
      </c>
      <c r="D1090" s="877">
        <v>4200</v>
      </c>
      <c r="E1090" s="574">
        <v>133.26</v>
      </c>
      <c r="F1090" s="603">
        <f t="shared" ref="F1090:F1153" si="163">ROUND(E1090*(1-$F$11),2)</f>
        <v>133.26</v>
      </c>
      <c r="G1090" s="862">
        <f>'Заказ, cкидки и курсы валют'!$J$23*F1090</f>
        <v>1599.12</v>
      </c>
      <c r="H1090" s="128">
        <f t="shared" ref="H1090:H1153" si="164">ROUND((D1090/1000)*G1090,2)</f>
        <v>6716.3</v>
      </c>
      <c r="I1090" s="15"/>
      <c r="J1090" s="574"/>
    </row>
    <row r="1091" spans="1:10" ht="12" customHeight="1">
      <c r="A1091" s="15" t="s">
        <v>6716</v>
      </c>
      <c r="B1091" s="877" t="s">
        <v>1346</v>
      </c>
      <c r="C1091" s="521">
        <v>6.65</v>
      </c>
      <c r="D1091" s="877">
        <v>3500</v>
      </c>
      <c r="E1091" s="574">
        <v>175.03</v>
      </c>
      <c r="F1091" s="603">
        <f t="shared" si="163"/>
        <v>175.03</v>
      </c>
      <c r="G1091" s="862">
        <f>'Заказ, cкидки и курсы валют'!$J$23*F1091</f>
        <v>2100.36</v>
      </c>
      <c r="H1091" s="128">
        <f t="shared" si="164"/>
        <v>7351.26</v>
      </c>
      <c r="I1091" s="15"/>
      <c r="J1091" s="574"/>
    </row>
    <row r="1092" spans="1:10" ht="12" customHeight="1">
      <c r="A1092" s="15" t="s">
        <v>6717</v>
      </c>
      <c r="B1092" s="877" t="s">
        <v>189</v>
      </c>
      <c r="C1092" s="521">
        <v>7.51</v>
      </c>
      <c r="D1092" s="877">
        <v>3300</v>
      </c>
      <c r="E1092" s="574">
        <v>199.93</v>
      </c>
      <c r="F1092" s="603">
        <f t="shared" si="163"/>
        <v>199.93</v>
      </c>
      <c r="G1092" s="862">
        <f>'Заказ, cкидки и курсы валют'!$J$23*F1092</f>
        <v>2399.16</v>
      </c>
      <c r="H1092" s="128">
        <f t="shared" si="164"/>
        <v>7917.23</v>
      </c>
      <c r="I1092" s="15"/>
      <c r="J1092" s="574"/>
    </row>
    <row r="1093" spans="1:10" ht="12" customHeight="1">
      <c r="A1093" s="15" t="s">
        <v>6718</v>
      </c>
      <c r="B1093" s="877" t="s">
        <v>616</v>
      </c>
      <c r="C1093" s="521">
        <v>8</v>
      </c>
      <c r="D1093" s="877">
        <v>2800</v>
      </c>
      <c r="E1093" s="574">
        <v>221.28</v>
      </c>
      <c r="F1093" s="603">
        <f t="shared" si="163"/>
        <v>221.28</v>
      </c>
      <c r="G1093" s="862">
        <f>'Заказ, cкидки и курсы валют'!$J$23*F1093</f>
        <v>2655.36</v>
      </c>
      <c r="H1093" s="128">
        <f t="shared" si="164"/>
        <v>7435.01</v>
      </c>
      <c r="I1093" s="15"/>
      <c r="J1093" s="574"/>
    </row>
    <row r="1094" spans="1:10" ht="12" customHeight="1">
      <c r="A1094" s="15" t="s">
        <v>6719</v>
      </c>
      <c r="B1094" s="877" t="s">
        <v>178</v>
      </c>
      <c r="C1094" s="521">
        <v>8.23</v>
      </c>
      <c r="D1094" s="877">
        <v>2500</v>
      </c>
      <c r="E1094" s="574">
        <v>211.02</v>
      </c>
      <c r="F1094" s="603">
        <f t="shared" si="163"/>
        <v>211.02</v>
      </c>
      <c r="G1094" s="862">
        <f>'Заказ, cкидки и курсы валют'!$J$23*F1094</f>
        <v>2532.2400000000002</v>
      </c>
      <c r="H1094" s="128">
        <f t="shared" si="164"/>
        <v>6330.6</v>
      </c>
      <c r="I1094" s="15"/>
      <c r="J1094" s="574"/>
    </row>
    <row r="1095" spans="1:10" ht="12" customHeight="1">
      <c r="A1095" s="15" t="s">
        <v>6831</v>
      </c>
      <c r="B1095" s="877" t="s">
        <v>84</v>
      </c>
      <c r="C1095" s="521">
        <v>10</v>
      </c>
      <c r="D1095" s="877">
        <v>2400</v>
      </c>
      <c r="E1095" s="574">
        <v>243.19</v>
      </c>
      <c r="F1095" s="603">
        <f t="shared" si="163"/>
        <v>243.19</v>
      </c>
      <c r="G1095" s="862">
        <f>'Заказ, cкидки и курсы валют'!$J$23*F1095</f>
        <v>2918.2799999999997</v>
      </c>
      <c r="H1095" s="128">
        <f t="shared" si="164"/>
        <v>7003.87</v>
      </c>
      <c r="I1095" s="15"/>
      <c r="J1095" s="574"/>
    </row>
    <row r="1096" spans="1:10" ht="12" customHeight="1">
      <c r="A1096" s="15" t="s">
        <v>6720</v>
      </c>
      <c r="B1096" s="877" t="s">
        <v>179</v>
      </c>
      <c r="C1096" s="521">
        <v>11</v>
      </c>
      <c r="D1096" s="877">
        <v>2300</v>
      </c>
      <c r="E1096" s="574">
        <v>292.45</v>
      </c>
      <c r="F1096" s="603">
        <f t="shared" si="163"/>
        <v>292.45</v>
      </c>
      <c r="G1096" s="862">
        <f>'Заказ, cкидки и курсы валют'!$J$23*F1096</f>
        <v>3509.3999999999996</v>
      </c>
      <c r="H1096" s="128">
        <f t="shared" si="164"/>
        <v>8071.62</v>
      </c>
      <c r="I1096" s="15"/>
      <c r="J1096" s="574"/>
    </row>
    <row r="1097" spans="1:10" ht="12" customHeight="1">
      <c r="A1097" s="15" t="s">
        <v>6721</v>
      </c>
      <c r="B1097" s="877" t="s">
        <v>180</v>
      </c>
      <c r="C1097" s="521">
        <v>12.7</v>
      </c>
      <c r="D1097" s="877">
        <v>1800</v>
      </c>
      <c r="E1097" s="574">
        <v>342.14</v>
      </c>
      <c r="F1097" s="603">
        <f t="shared" si="163"/>
        <v>342.14</v>
      </c>
      <c r="G1097" s="862">
        <f>'Заказ, cкидки и курсы валют'!$J$23*F1097</f>
        <v>4105.68</v>
      </c>
      <c r="H1097" s="128">
        <f t="shared" si="164"/>
        <v>7390.22</v>
      </c>
      <c r="I1097" s="15"/>
      <c r="J1097" s="574"/>
    </row>
    <row r="1098" spans="1:10" ht="12" customHeight="1">
      <c r="A1098" s="15" t="s">
        <v>6722</v>
      </c>
      <c r="B1098" s="877" t="s">
        <v>181</v>
      </c>
      <c r="C1098" s="521">
        <v>14.4</v>
      </c>
      <c r="D1098" s="877">
        <v>1600</v>
      </c>
      <c r="E1098" s="574">
        <v>322.08999999999997</v>
      </c>
      <c r="F1098" s="603">
        <f t="shared" si="163"/>
        <v>322.08999999999997</v>
      </c>
      <c r="G1098" s="862">
        <f>'Заказ, cкидки и курсы валют'!$J$23*F1098</f>
        <v>3865.08</v>
      </c>
      <c r="H1098" s="128">
        <f t="shared" si="164"/>
        <v>6184.13</v>
      </c>
      <c r="I1098" s="15"/>
      <c r="J1098" s="574"/>
    </row>
    <row r="1099" spans="1:10" ht="12" customHeight="1">
      <c r="A1099" s="15" t="s">
        <v>6723</v>
      </c>
      <c r="B1099" s="877" t="s">
        <v>182</v>
      </c>
      <c r="C1099" s="521">
        <v>16.2</v>
      </c>
      <c r="D1099" s="877">
        <v>1400</v>
      </c>
      <c r="E1099" s="574">
        <v>431.5</v>
      </c>
      <c r="F1099" s="603">
        <f t="shared" si="163"/>
        <v>431.5</v>
      </c>
      <c r="G1099" s="862">
        <f>'Заказ, cкидки и курсы валют'!$J$23*F1099</f>
        <v>5178</v>
      </c>
      <c r="H1099" s="128">
        <f t="shared" si="164"/>
        <v>7249.2</v>
      </c>
      <c r="I1099" s="15"/>
      <c r="J1099" s="574"/>
    </row>
    <row r="1100" spans="1:10" ht="12" customHeight="1">
      <c r="A1100" s="15" t="s">
        <v>6724</v>
      </c>
      <c r="B1100" s="877" t="s">
        <v>183</v>
      </c>
      <c r="C1100" s="521">
        <v>18</v>
      </c>
      <c r="D1100" s="877">
        <v>1200</v>
      </c>
      <c r="E1100" s="574">
        <v>464.5</v>
      </c>
      <c r="F1100" s="603">
        <f t="shared" si="163"/>
        <v>464.5</v>
      </c>
      <c r="G1100" s="862">
        <f>'Заказ, cкидки и курсы валют'!$J$23*F1100</f>
        <v>5574</v>
      </c>
      <c r="H1100" s="128">
        <f t="shared" si="164"/>
        <v>6688.8</v>
      </c>
      <c r="I1100" s="15"/>
      <c r="J1100" s="574"/>
    </row>
    <row r="1101" spans="1:10" ht="12" customHeight="1">
      <c r="A1101" s="15" t="s">
        <v>6725</v>
      </c>
      <c r="B1101" s="877" t="s">
        <v>184</v>
      </c>
      <c r="C1101" s="521">
        <v>19.8</v>
      </c>
      <c r="D1101" s="877">
        <v>1100</v>
      </c>
      <c r="E1101" s="574">
        <v>435.33</v>
      </c>
      <c r="F1101" s="603">
        <f t="shared" si="163"/>
        <v>435.33</v>
      </c>
      <c r="G1101" s="862">
        <f>'Заказ, cкидки и курсы валют'!$J$23*F1101</f>
        <v>5223.96</v>
      </c>
      <c r="H1101" s="128">
        <f t="shared" si="164"/>
        <v>5746.36</v>
      </c>
      <c r="I1101" s="15"/>
      <c r="J1101" s="574"/>
    </row>
    <row r="1102" spans="1:10" ht="12" customHeight="1">
      <c r="A1102" s="15" t="s">
        <v>6726</v>
      </c>
      <c r="B1102" s="877" t="s">
        <v>185</v>
      </c>
      <c r="C1102" s="521">
        <v>23.4</v>
      </c>
      <c r="D1102" s="877">
        <v>900</v>
      </c>
      <c r="E1102" s="574">
        <v>600.49</v>
      </c>
      <c r="F1102" s="603">
        <f t="shared" si="163"/>
        <v>600.49</v>
      </c>
      <c r="G1102" s="862">
        <f>'Заказ, cкидки и курсы валют'!$J$23*F1102</f>
        <v>7205.88</v>
      </c>
      <c r="H1102" s="128">
        <f t="shared" si="164"/>
        <v>6485.29</v>
      </c>
      <c r="I1102" s="15"/>
      <c r="J1102" s="574"/>
    </row>
    <row r="1103" spans="1:10" ht="12" customHeight="1">
      <c r="A1103" s="15" t="s">
        <v>6727</v>
      </c>
      <c r="B1103" s="877" t="s">
        <v>186</v>
      </c>
      <c r="C1103" s="521">
        <v>27</v>
      </c>
      <c r="D1103" s="877">
        <v>800</v>
      </c>
      <c r="E1103" s="574">
        <v>733.8</v>
      </c>
      <c r="F1103" s="603">
        <f t="shared" si="163"/>
        <v>733.8</v>
      </c>
      <c r="G1103" s="862">
        <f>'Заказ, cкидки и курсы валют'!$J$23*F1103</f>
        <v>8805.5999999999985</v>
      </c>
      <c r="H1103" s="128">
        <f t="shared" si="164"/>
        <v>7044.48</v>
      </c>
      <c r="I1103" s="15"/>
      <c r="J1103" s="574"/>
    </row>
    <row r="1104" spans="1:10" ht="12" customHeight="1">
      <c r="A1104" s="15" t="s">
        <v>6728</v>
      </c>
      <c r="B1104" s="668" t="s">
        <v>3641</v>
      </c>
      <c r="C1104" s="521">
        <v>11.1</v>
      </c>
      <c r="D1104" s="668">
        <v>2300</v>
      </c>
      <c r="E1104" s="574">
        <v>243.63</v>
      </c>
      <c r="F1104" s="603">
        <f t="shared" si="163"/>
        <v>243.63</v>
      </c>
      <c r="G1104" s="862">
        <f>'Заказ, cкидки и курсы валют'!$J$23*F1104</f>
        <v>2923.56</v>
      </c>
      <c r="H1104" s="128">
        <f t="shared" si="164"/>
        <v>6724.19</v>
      </c>
      <c r="I1104" s="15"/>
      <c r="J1104" s="574"/>
    </row>
    <row r="1105" spans="1:10" ht="12" customHeight="1">
      <c r="A1105" s="15" t="s">
        <v>6729</v>
      </c>
      <c r="B1105" s="877" t="s">
        <v>3105</v>
      </c>
      <c r="C1105" s="521">
        <v>11.93</v>
      </c>
      <c r="D1105" s="877">
        <v>2000</v>
      </c>
      <c r="E1105" s="574">
        <v>257.14999999999998</v>
      </c>
      <c r="F1105" s="603">
        <f t="shared" si="163"/>
        <v>257.14999999999998</v>
      </c>
      <c r="G1105" s="862">
        <f>'Заказ, cкидки и курсы валют'!$J$23*F1105</f>
        <v>3085.7999999999997</v>
      </c>
      <c r="H1105" s="128">
        <f t="shared" si="164"/>
        <v>6171.6</v>
      </c>
      <c r="I1105" s="15"/>
      <c r="J1105" s="574"/>
    </row>
    <row r="1106" spans="1:10" ht="12" customHeight="1">
      <c r="A1106" s="15" t="s">
        <v>6730</v>
      </c>
      <c r="B1106" s="877" t="s">
        <v>3106</v>
      </c>
      <c r="C1106" s="521">
        <v>13.48</v>
      </c>
      <c r="D1106" s="877">
        <v>1700</v>
      </c>
      <c r="E1106" s="574">
        <v>294.97000000000003</v>
      </c>
      <c r="F1106" s="603">
        <f t="shared" si="163"/>
        <v>294.97000000000003</v>
      </c>
      <c r="G1106" s="862">
        <f>'Заказ, cкидки и курсы валют'!$J$23*F1106</f>
        <v>3539.6400000000003</v>
      </c>
      <c r="H1106" s="128">
        <f t="shared" si="164"/>
        <v>6017.39</v>
      </c>
      <c r="I1106" s="15"/>
    </row>
    <row r="1107" spans="1:10" ht="12" customHeight="1">
      <c r="A1107" s="15" t="s">
        <v>6731</v>
      </c>
      <c r="B1107" s="877" t="s">
        <v>617</v>
      </c>
      <c r="C1107" s="521">
        <v>15.03</v>
      </c>
      <c r="D1107" s="877">
        <v>1600</v>
      </c>
      <c r="E1107" s="574">
        <v>392.85</v>
      </c>
      <c r="F1107" s="603">
        <f t="shared" si="163"/>
        <v>392.85</v>
      </c>
      <c r="G1107" s="862">
        <f>'Заказ, cкидки и курсы валют'!$J$23*F1107</f>
        <v>4714.2000000000007</v>
      </c>
      <c r="H1107" s="128">
        <f t="shared" si="164"/>
        <v>7542.72</v>
      </c>
      <c r="I1107" s="15"/>
      <c r="J1107" s="574"/>
    </row>
    <row r="1108" spans="1:10" ht="12" customHeight="1">
      <c r="A1108" s="15" t="s">
        <v>6732</v>
      </c>
      <c r="B1108" s="877" t="s">
        <v>3107</v>
      </c>
      <c r="C1108" s="521">
        <v>16.579999999999998</v>
      </c>
      <c r="D1108" s="877">
        <v>1400</v>
      </c>
      <c r="E1108" s="574">
        <v>345.41</v>
      </c>
      <c r="F1108" s="603">
        <f t="shared" si="163"/>
        <v>345.41</v>
      </c>
      <c r="G1108" s="862">
        <f>'Заказ, cкидки и курсы валют'!$J$23*F1108</f>
        <v>4144.92</v>
      </c>
      <c r="H1108" s="128">
        <f t="shared" si="164"/>
        <v>5802.89</v>
      </c>
      <c r="I1108" s="15"/>
      <c r="J1108" s="574"/>
    </row>
    <row r="1109" spans="1:10" ht="12" customHeight="1">
      <c r="A1109" s="15" t="s">
        <v>6733</v>
      </c>
      <c r="B1109" s="877" t="s">
        <v>190</v>
      </c>
      <c r="C1109" s="521">
        <v>18.13</v>
      </c>
      <c r="D1109" s="877">
        <v>1200</v>
      </c>
      <c r="E1109" s="574">
        <v>387.1</v>
      </c>
      <c r="F1109" s="603">
        <f t="shared" si="163"/>
        <v>387.1</v>
      </c>
      <c r="G1109" s="862">
        <f>'Заказ, cкидки и курсы валют'!$J$23*F1109</f>
        <v>4645.2000000000007</v>
      </c>
      <c r="H1109" s="128">
        <f t="shared" si="164"/>
        <v>5574.24</v>
      </c>
      <c r="I1109" s="15"/>
      <c r="J1109" s="574"/>
    </row>
    <row r="1110" spans="1:10" ht="12" customHeight="1">
      <c r="A1110" s="15" t="s">
        <v>6734</v>
      </c>
      <c r="B1110" s="877" t="s">
        <v>1332</v>
      </c>
      <c r="C1110" s="521">
        <v>19.690000000000001</v>
      </c>
      <c r="D1110" s="877">
        <v>1200</v>
      </c>
      <c r="E1110" s="574">
        <v>514.57000000000005</v>
      </c>
      <c r="F1110" s="603">
        <f t="shared" si="163"/>
        <v>514.57000000000005</v>
      </c>
      <c r="G1110" s="862">
        <f>'Заказ, cкидки и курсы валют'!$J$23*F1110</f>
        <v>6174.84</v>
      </c>
      <c r="H1110" s="128">
        <f t="shared" si="164"/>
        <v>7409.81</v>
      </c>
      <c r="I1110" s="15"/>
    </row>
    <row r="1111" spans="1:10" ht="12" customHeight="1">
      <c r="A1111" s="15" t="s">
        <v>6735</v>
      </c>
      <c r="B1111" s="877" t="s">
        <v>191</v>
      </c>
      <c r="C1111" s="521">
        <v>21.14</v>
      </c>
      <c r="D1111" s="877">
        <v>1100</v>
      </c>
      <c r="E1111" s="574">
        <v>466.34</v>
      </c>
      <c r="F1111" s="603">
        <f t="shared" si="163"/>
        <v>466.34</v>
      </c>
      <c r="G1111" s="862">
        <f>'Заказ, cкидки и курсы валют'!$J$23*F1111</f>
        <v>5596.08</v>
      </c>
      <c r="H1111" s="128">
        <f t="shared" si="164"/>
        <v>6155.69</v>
      </c>
      <c r="I1111" s="15"/>
      <c r="J1111" s="574"/>
    </row>
    <row r="1112" spans="1:10" ht="12" customHeight="1">
      <c r="A1112" s="15" t="s">
        <v>6736</v>
      </c>
      <c r="B1112" s="877" t="s">
        <v>192</v>
      </c>
      <c r="C1112" s="521">
        <v>24.25</v>
      </c>
      <c r="D1112" s="877">
        <v>900</v>
      </c>
      <c r="E1112" s="574">
        <v>534.83000000000004</v>
      </c>
      <c r="F1112" s="603">
        <f t="shared" si="163"/>
        <v>534.83000000000004</v>
      </c>
      <c r="G1112" s="862">
        <f>'Заказ, cкидки и курсы валют'!$J$23*F1112</f>
        <v>6417.9600000000009</v>
      </c>
      <c r="H1112" s="128">
        <f t="shared" si="164"/>
        <v>5776.16</v>
      </c>
      <c r="I1112" s="15"/>
      <c r="J1112" s="574"/>
    </row>
    <row r="1113" spans="1:10" ht="12" customHeight="1">
      <c r="A1113" s="15" t="s">
        <v>6737</v>
      </c>
      <c r="B1113" s="877" t="s">
        <v>193</v>
      </c>
      <c r="C1113" s="521">
        <v>27.35</v>
      </c>
      <c r="D1113" s="877">
        <v>850</v>
      </c>
      <c r="E1113" s="574">
        <v>588.05999999999995</v>
      </c>
      <c r="F1113" s="603">
        <f t="shared" si="163"/>
        <v>588.05999999999995</v>
      </c>
      <c r="G1113" s="862">
        <f>'Заказ, cкидки и курсы валют'!$J$23*F1113</f>
        <v>7056.7199999999993</v>
      </c>
      <c r="H1113" s="128">
        <f t="shared" si="164"/>
        <v>5998.21</v>
      </c>
      <c r="I1113" s="15"/>
      <c r="J1113" s="574"/>
    </row>
    <row r="1114" spans="1:10" ht="12" customHeight="1">
      <c r="A1114" s="15" t="s">
        <v>6738</v>
      </c>
      <c r="B1114" s="877" t="s">
        <v>194</v>
      </c>
      <c r="C1114" s="521">
        <v>30.45</v>
      </c>
      <c r="D1114" s="877">
        <v>800</v>
      </c>
      <c r="E1114" s="574">
        <v>795.96</v>
      </c>
      <c r="F1114" s="603">
        <f t="shared" si="163"/>
        <v>795.96</v>
      </c>
      <c r="G1114" s="862">
        <f>'Заказ, cкидки и курсы валют'!$J$23*F1114</f>
        <v>9551.52</v>
      </c>
      <c r="H1114" s="128">
        <f t="shared" si="164"/>
        <v>7641.22</v>
      </c>
      <c r="I1114" s="15"/>
      <c r="J1114" s="574"/>
    </row>
    <row r="1115" spans="1:10" ht="12" customHeight="1">
      <c r="A1115" s="15" t="s">
        <v>6739</v>
      </c>
      <c r="B1115" s="877" t="s">
        <v>3108</v>
      </c>
      <c r="C1115" s="521">
        <v>33.56</v>
      </c>
      <c r="D1115" s="877">
        <v>700</v>
      </c>
      <c r="E1115" s="574">
        <v>790.42</v>
      </c>
      <c r="F1115" s="603">
        <f t="shared" si="163"/>
        <v>790.42</v>
      </c>
      <c r="G1115" s="862">
        <f>'Заказ, cкидки и курсы валют'!$J$23*F1115</f>
        <v>9485.0399999999991</v>
      </c>
      <c r="H1115" s="128">
        <f t="shared" si="164"/>
        <v>6639.53</v>
      </c>
      <c r="I1115" s="15"/>
      <c r="J1115" s="574"/>
    </row>
    <row r="1116" spans="1:10" ht="12" customHeight="1">
      <c r="A1116" s="15" t="s">
        <v>6740</v>
      </c>
      <c r="B1116" s="877" t="s">
        <v>195</v>
      </c>
      <c r="C1116" s="521">
        <v>36.56</v>
      </c>
      <c r="D1116" s="877">
        <v>620</v>
      </c>
      <c r="E1116" s="574">
        <v>756.4</v>
      </c>
      <c r="F1116" s="603">
        <f t="shared" si="163"/>
        <v>756.4</v>
      </c>
      <c r="G1116" s="862">
        <f>'Заказ, cкидки и курсы валют'!$J$23*F1116</f>
        <v>9076.7999999999993</v>
      </c>
      <c r="H1116" s="128">
        <f t="shared" si="164"/>
        <v>5627.62</v>
      </c>
      <c r="I1116" s="15"/>
      <c r="J1116" s="574"/>
    </row>
    <row r="1117" spans="1:10" ht="12" customHeight="1">
      <c r="A1117" s="15" t="s">
        <v>6741</v>
      </c>
      <c r="B1117" s="877" t="s">
        <v>196</v>
      </c>
      <c r="C1117" s="521">
        <v>42.77</v>
      </c>
      <c r="D1117" s="877">
        <v>520</v>
      </c>
      <c r="E1117" s="574">
        <v>943.38</v>
      </c>
      <c r="F1117" s="603">
        <f t="shared" si="163"/>
        <v>943.38</v>
      </c>
      <c r="G1117" s="862">
        <f>'Заказ, cкидки и курсы валют'!$J$23*F1117</f>
        <v>11320.56</v>
      </c>
      <c r="H1117" s="128">
        <f t="shared" si="164"/>
        <v>5886.69</v>
      </c>
      <c r="I1117" s="15"/>
      <c r="J1117" s="574"/>
    </row>
    <row r="1118" spans="1:10" ht="12" customHeight="1">
      <c r="A1118" s="15" t="s">
        <v>6742</v>
      </c>
      <c r="B1118" s="877" t="s">
        <v>197</v>
      </c>
      <c r="C1118" s="521">
        <v>48.98</v>
      </c>
      <c r="D1118" s="877">
        <v>450</v>
      </c>
      <c r="E1118" s="574">
        <v>1219.03</v>
      </c>
      <c r="F1118" s="603">
        <f t="shared" si="163"/>
        <v>1219.03</v>
      </c>
      <c r="G1118" s="862">
        <f>'Заказ, cкидки и курсы валют'!$J$23*F1118</f>
        <v>14628.36</v>
      </c>
      <c r="H1118" s="128">
        <f t="shared" si="164"/>
        <v>6582.76</v>
      </c>
      <c r="I1118" s="15"/>
      <c r="J1118" s="574"/>
    </row>
    <row r="1119" spans="1:10" ht="12" customHeight="1">
      <c r="A1119" s="15" t="s">
        <v>6743</v>
      </c>
      <c r="B1119" s="877" t="s">
        <v>198</v>
      </c>
      <c r="C1119" s="521">
        <v>55.19</v>
      </c>
      <c r="D1119" s="877">
        <v>400</v>
      </c>
      <c r="E1119" s="574">
        <v>1412.66</v>
      </c>
      <c r="F1119" s="603">
        <f t="shared" si="163"/>
        <v>1412.66</v>
      </c>
      <c r="G1119" s="862">
        <f>'Заказ, cкидки и курсы валют'!$J$23*F1119</f>
        <v>16951.920000000002</v>
      </c>
      <c r="H1119" s="128">
        <f t="shared" si="164"/>
        <v>6780.77</v>
      </c>
      <c r="I1119" s="15"/>
      <c r="J1119" s="574"/>
    </row>
    <row r="1120" spans="1:10" ht="12" customHeight="1">
      <c r="A1120" s="15" t="s">
        <v>6744</v>
      </c>
      <c r="B1120" s="877" t="s">
        <v>199</v>
      </c>
      <c r="C1120" s="521">
        <v>61.4</v>
      </c>
      <c r="D1120" s="877">
        <v>350</v>
      </c>
      <c r="E1120" s="574">
        <v>1964.83</v>
      </c>
      <c r="F1120" s="603">
        <f t="shared" si="163"/>
        <v>1964.83</v>
      </c>
      <c r="G1120" s="862">
        <f>'Заказ, cкидки и курсы валют'!$J$23*F1120</f>
        <v>23577.96</v>
      </c>
      <c r="H1120" s="128">
        <f t="shared" si="164"/>
        <v>8252.2900000000009</v>
      </c>
      <c r="I1120" s="15"/>
      <c r="J1120" s="574"/>
    </row>
    <row r="1121" spans="1:10" ht="12" customHeight="1">
      <c r="A1121" s="15" t="s">
        <v>6745</v>
      </c>
      <c r="B1121" s="877" t="s">
        <v>200</v>
      </c>
      <c r="C1121" s="521">
        <v>69.7</v>
      </c>
      <c r="D1121" s="877">
        <v>320</v>
      </c>
      <c r="E1121" s="574">
        <v>1711.64</v>
      </c>
      <c r="F1121" s="603">
        <f t="shared" si="163"/>
        <v>1711.64</v>
      </c>
      <c r="G1121" s="862">
        <f>'Заказ, cкидки и курсы валют'!$J$23*F1121</f>
        <v>20539.68</v>
      </c>
      <c r="H1121" s="128">
        <f t="shared" si="164"/>
        <v>6572.7</v>
      </c>
      <c r="I1121" s="15"/>
      <c r="J1121" s="574"/>
    </row>
    <row r="1122" spans="1:10" ht="12" customHeight="1">
      <c r="A1122" s="15" t="s">
        <v>6746</v>
      </c>
      <c r="B1122" s="877" t="s">
        <v>3349</v>
      </c>
      <c r="C1122" s="521">
        <v>19.23</v>
      </c>
      <c r="D1122" s="877">
        <v>1300</v>
      </c>
      <c r="E1122" s="574">
        <v>511.71</v>
      </c>
      <c r="F1122" s="603">
        <f t="shared" si="163"/>
        <v>511.71</v>
      </c>
      <c r="G1122" s="862">
        <f>'Заказ, cкидки и курсы валют'!$J$23*F1122</f>
        <v>6140.5199999999995</v>
      </c>
      <c r="H1122" s="128">
        <f t="shared" si="164"/>
        <v>7982.68</v>
      </c>
      <c r="I1122" s="15"/>
      <c r="J1122" s="574"/>
    </row>
    <row r="1123" spans="1:10" ht="12" customHeight="1">
      <c r="A1123" s="15" t="s">
        <v>6747</v>
      </c>
      <c r="B1123" s="668" t="s">
        <v>3640</v>
      </c>
      <c r="C1123" s="521">
        <v>20.77</v>
      </c>
      <c r="D1123" s="668">
        <v>1200</v>
      </c>
      <c r="E1123" s="574">
        <v>454.43</v>
      </c>
      <c r="F1123" s="603">
        <f t="shared" si="163"/>
        <v>454.43</v>
      </c>
      <c r="G1123" s="862">
        <f>'Заказ, cкидки и курсы валют'!$J$23*F1123</f>
        <v>5453.16</v>
      </c>
      <c r="H1123" s="128">
        <f t="shared" si="164"/>
        <v>6543.79</v>
      </c>
      <c r="I1123" s="15"/>
      <c r="J1123" s="574"/>
    </row>
    <row r="1124" spans="1:10" ht="12" customHeight="1">
      <c r="A1124" s="15" t="s">
        <v>6748</v>
      </c>
      <c r="B1124" s="668" t="s">
        <v>3384</v>
      </c>
      <c r="C1124" s="521">
        <v>23.22</v>
      </c>
      <c r="D1124" s="668">
        <v>1000</v>
      </c>
      <c r="E1124" s="574">
        <v>479.94</v>
      </c>
      <c r="F1124" s="603">
        <f t="shared" si="163"/>
        <v>479.94</v>
      </c>
      <c r="G1124" s="862">
        <f>'Заказ, cкидки и курсы валют'!$J$23*F1124</f>
        <v>5759.28</v>
      </c>
      <c r="H1124" s="128">
        <f t="shared" si="164"/>
        <v>5759.28</v>
      </c>
      <c r="I1124" s="15"/>
      <c r="J1124" s="574"/>
    </row>
    <row r="1125" spans="1:10" ht="12" customHeight="1">
      <c r="A1125" s="15" t="s">
        <v>6749</v>
      </c>
      <c r="B1125" s="877" t="s">
        <v>3109</v>
      </c>
      <c r="C1125" s="521">
        <v>25.67</v>
      </c>
      <c r="D1125" s="877">
        <v>950</v>
      </c>
      <c r="E1125" s="574">
        <v>525.29999999999995</v>
      </c>
      <c r="F1125" s="603">
        <f t="shared" si="163"/>
        <v>525.29999999999995</v>
      </c>
      <c r="G1125" s="862">
        <f>'Заказ, cкидки и курсы валют'!$J$23*F1125</f>
        <v>6303.5999999999995</v>
      </c>
      <c r="H1125" s="128">
        <f t="shared" si="164"/>
        <v>5988.42</v>
      </c>
      <c r="I1125" s="15"/>
      <c r="J1125" s="574"/>
    </row>
    <row r="1126" spans="1:10" ht="12" customHeight="1">
      <c r="A1126" s="15" t="s">
        <v>6750</v>
      </c>
      <c r="B1126" s="877" t="s">
        <v>3110</v>
      </c>
      <c r="C1126" s="521">
        <v>28.12</v>
      </c>
      <c r="D1126" s="877">
        <v>850</v>
      </c>
      <c r="E1126" s="574">
        <v>609.69000000000005</v>
      </c>
      <c r="F1126" s="603">
        <f t="shared" si="163"/>
        <v>609.69000000000005</v>
      </c>
      <c r="G1126" s="862">
        <f>'Заказ, cкидки и курсы валют'!$J$23*F1126</f>
        <v>7316.2800000000007</v>
      </c>
      <c r="H1126" s="128">
        <f t="shared" si="164"/>
        <v>6218.84</v>
      </c>
      <c r="I1126" s="15"/>
      <c r="J1126" s="574"/>
    </row>
    <row r="1127" spans="1:10" ht="12" customHeight="1">
      <c r="A1127" s="15" t="s">
        <v>6751</v>
      </c>
      <c r="B1127" s="877" t="s">
        <v>3111</v>
      </c>
      <c r="C1127" s="521">
        <v>30.57</v>
      </c>
      <c r="D1127" s="877">
        <v>800</v>
      </c>
      <c r="E1127" s="574">
        <v>607.75</v>
      </c>
      <c r="F1127" s="603">
        <f t="shared" si="163"/>
        <v>607.75</v>
      </c>
      <c r="G1127" s="862">
        <f>'Заказ, cкидки и курсы валют'!$J$23*F1127</f>
        <v>7293</v>
      </c>
      <c r="H1127" s="128">
        <f t="shared" si="164"/>
        <v>5834.4</v>
      </c>
      <c r="I1127" s="15"/>
    </row>
    <row r="1128" spans="1:10" ht="12" customHeight="1">
      <c r="A1128" s="15" t="s">
        <v>6752</v>
      </c>
      <c r="B1128" s="877" t="s">
        <v>3112</v>
      </c>
      <c r="C1128" s="521">
        <v>33.020000000000003</v>
      </c>
      <c r="D1128" s="877">
        <v>750</v>
      </c>
      <c r="E1128" s="574">
        <v>831.74</v>
      </c>
      <c r="F1128" s="603">
        <f t="shared" si="163"/>
        <v>831.74</v>
      </c>
      <c r="G1128" s="862">
        <f>'Заказ, cкидки и курсы валют'!$J$23*F1128</f>
        <v>9980.880000000001</v>
      </c>
      <c r="H1128" s="128">
        <f t="shared" si="164"/>
        <v>7485.66</v>
      </c>
      <c r="I1128" s="15"/>
      <c r="J1128" s="574"/>
    </row>
    <row r="1129" spans="1:10" ht="12" customHeight="1">
      <c r="A1129" s="15" t="s">
        <v>6753</v>
      </c>
      <c r="B1129" s="877" t="s">
        <v>201</v>
      </c>
      <c r="C1129" s="521">
        <v>35.47</v>
      </c>
      <c r="D1129" s="877">
        <v>700</v>
      </c>
      <c r="E1129" s="574">
        <v>768.98</v>
      </c>
      <c r="F1129" s="603">
        <f t="shared" si="163"/>
        <v>768.98</v>
      </c>
      <c r="G1129" s="862">
        <f>'Заказ, cкидки и курсы валют'!$J$23*F1129</f>
        <v>9227.76</v>
      </c>
      <c r="H1129" s="128">
        <f t="shared" si="164"/>
        <v>6459.43</v>
      </c>
      <c r="I1129" s="15"/>
      <c r="J1129" s="574"/>
    </row>
    <row r="1130" spans="1:10" ht="12" customHeight="1">
      <c r="A1130" s="15" t="s">
        <v>6754</v>
      </c>
      <c r="B1130" s="877" t="s">
        <v>202</v>
      </c>
      <c r="C1130" s="521">
        <v>40.47</v>
      </c>
      <c r="D1130" s="877">
        <v>580</v>
      </c>
      <c r="E1130" s="574">
        <v>1035.44</v>
      </c>
      <c r="F1130" s="603">
        <f t="shared" si="163"/>
        <v>1035.44</v>
      </c>
      <c r="G1130" s="862">
        <f>'Заказ, cкидки и курсы валют'!$J$23*F1130</f>
        <v>12425.28</v>
      </c>
      <c r="H1130" s="128">
        <f t="shared" si="164"/>
        <v>7206.66</v>
      </c>
      <c r="I1130" s="15"/>
      <c r="J1130" s="574"/>
    </row>
    <row r="1131" spans="1:10" ht="12" customHeight="1">
      <c r="A1131" s="15" t="s">
        <v>6755</v>
      </c>
      <c r="B1131" s="877" t="s">
        <v>614</v>
      </c>
      <c r="C1131" s="521">
        <v>45.37</v>
      </c>
      <c r="D1131" s="877">
        <v>520</v>
      </c>
      <c r="E1131" s="574">
        <v>971</v>
      </c>
      <c r="F1131" s="603">
        <f t="shared" si="163"/>
        <v>971</v>
      </c>
      <c r="G1131" s="862">
        <f>'Заказ, cкидки и курсы валют'!$J$23*F1131</f>
        <v>11652</v>
      </c>
      <c r="H1131" s="128">
        <f t="shared" si="164"/>
        <v>6059.04</v>
      </c>
      <c r="I1131" s="15"/>
      <c r="J1131" s="574"/>
    </row>
    <row r="1132" spans="1:10" ht="12" customHeight="1">
      <c r="A1132" s="15" t="s">
        <v>6756</v>
      </c>
      <c r="B1132" s="877" t="s">
        <v>203</v>
      </c>
      <c r="C1132" s="521">
        <v>50.27</v>
      </c>
      <c r="D1132" s="877">
        <v>480</v>
      </c>
      <c r="E1132" s="574">
        <v>1089.79</v>
      </c>
      <c r="F1132" s="603">
        <f t="shared" si="163"/>
        <v>1089.79</v>
      </c>
      <c r="G1132" s="862">
        <f>'Заказ, cкидки и курсы валют'!$J$23*F1132</f>
        <v>13077.48</v>
      </c>
      <c r="H1132" s="128">
        <f t="shared" si="164"/>
        <v>6277.19</v>
      </c>
      <c r="I1132" s="15"/>
      <c r="J1132" s="574"/>
    </row>
    <row r="1133" spans="1:10" ht="12" customHeight="1">
      <c r="A1133" s="15" t="s">
        <v>6757</v>
      </c>
      <c r="B1133" s="877" t="s">
        <v>613</v>
      </c>
      <c r="C1133" s="521">
        <v>56.3</v>
      </c>
      <c r="D1133" s="877">
        <v>400</v>
      </c>
      <c r="E1133" s="574">
        <v>1416.29</v>
      </c>
      <c r="F1133" s="603">
        <f t="shared" si="163"/>
        <v>1416.29</v>
      </c>
      <c r="G1133" s="862">
        <f>'Заказ, cкидки и курсы валют'!$J$23*F1133</f>
        <v>16995.48</v>
      </c>
      <c r="H1133" s="128">
        <f t="shared" si="164"/>
        <v>6798.19</v>
      </c>
      <c r="I1133" s="15"/>
      <c r="J1133" s="574"/>
    </row>
    <row r="1134" spans="1:10" ht="12" customHeight="1">
      <c r="A1134" s="15" t="s">
        <v>6758</v>
      </c>
      <c r="B1134" s="877" t="s">
        <v>204</v>
      </c>
      <c r="C1134" s="521">
        <v>60.07</v>
      </c>
      <c r="D1134" s="877">
        <v>400</v>
      </c>
      <c r="E1134" s="574">
        <v>1383.62</v>
      </c>
      <c r="F1134" s="603">
        <f t="shared" si="163"/>
        <v>1383.62</v>
      </c>
      <c r="G1134" s="862">
        <f>'Заказ, cкидки и курсы валют'!$J$23*F1134</f>
        <v>16603.439999999999</v>
      </c>
      <c r="H1134" s="128">
        <f t="shared" si="164"/>
        <v>6641.38</v>
      </c>
      <c r="I1134" s="15"/>
      <c r="J1134" s="574"/>
    </row>
    <row r="1135" spans="1:10" ht="12" customHeight="1">
      <c r="A1135" s="15" t="s">
        <v>6759</v>
      </c>
      <c r="B1135" s="877" t="s">
        <v>205</v>
      </c>
      <c r="C1135" s="521">
        <v>69.97</v>
      </c>
      <c r="D1135" s="877">
        <v>350</v>
      </c>
      <c r="E1135" s="574">
        <v>1431.56</v>
      </c>
      <c r="F1135" s="603">
        <f t="shared" si="163"/>
        <v>1431.56</v>
      </c>
      <c r="G1135" s="862">
        <f>'Заказ, cкидки и курсы валют'!$J$23*F1135</f>
        <v>17178.72</v>
      </c>
      <c r="H1135" s="128">
        <f t="shared" si="164"/>
        <v>6012.55</v>
      </c>
      <c r="I1135" s="15"/>
      <c r="J1135" s="574"/>
    </row>
    <row r="1136" spans="1:10" ht="12" customHeight="1">
      <c r="A1136" s="15" t="s">
        <v>6760</v>
      </c>
      <c r="B1136" s="877" t="s">
        <v>206</v>
      </c>
      <c r="C1136" s="521">
        <v>79.77</v>
      </c>
      <c r="D1136" s="877">
        <v>300</v>
      </c>
      <c r="E1136" s="574">
        <v>2010.49</v>
      </c>
      <c r="F1136" s="603">
        <f t="shared" si="163"/>
        <v>2010.49</v>
      </c>
      <c r="G1136" s="862">
        <f>'Заказ, cкидки и курсы валют'!$J$23*F1136</f>
        <v>24125.88</v>
      </c>
      <c r="H1136" s="128">
        <f t="shared" si="164"/>
        <v>7237.76</v>
      </c>
      <c r="I1136" s="15"/>
      <c r="J1136" s="574"/>
    </row>
    <row r="1137" spans="1:10" ht="12" customHeight="1">
      <c r="A1137" s="15" t="s">
        <v>6761</v>
      </c>
      <c r="B1137" s="877" t="s">
        <v>207</v>
      </c>
      <c r="C1137" s="521">
        <v>89.57</v>
      </c>
      <c r="D1137" s="877">
        <v>270</v>
      </c>
      <c r="E1137" s="574">
        <v>2105.5500000000002</v>
      </c>
      <c r="F1137" s="603">
        <f t="shared" si="163"/>
        <v>2105.5500000000002</v>
      </c>
      <c r="G1137" s="862">
        <f>'Заказ, cкидки и курсы валют'!$J$23*F1137</f>
        <v>25266.600000000002</v>
      </c>
      <c r="H1137" s="128">
        <f t="shared" si="164"/>
        <v>6821.98</v>
      </c>
      <c r="I1137" s="15"/>
      <c r="J1137" s="574"/>
    </row>
    <row r="1138" spans="1:10" ht="12" customHeight="1">
      <c r="A1138" s="15" t="s">
        <v>6762</v>
      </c>
      <c r="B1138" s="877" t="s">
        <v>208</v>
      </c>
      <c r="C1138" s="521">
        <v>99.37</v>
      </c>
      <c r="D1138" s="877">
        <v>220</v>
      </c>
      <c r="E1138" s="574">
        <v>2423.34</v>
      </c>
      <c r="F1138" s="603">
        <f t="shared" si="163"/>
        <v>2423.34</v>
      </c>
      <c r="G1138" s="862">
        <f>'Заказ, cкидки и курсы валют'!$J$23*F1138</f>
        <v>29080.080000000002</v>
      </c>
      <c r="H1138" s="128">
        <f t="shared" si="164"/>
        <v>6397.62</v>
      </c>
      <c r="I1138" s="15"/>
      <c r="J1138" s="574"/>
    </row>
    <row r="1139" spans="1:10" ht="12" customHeight="1">
      <c r="A1139" s="15" t="s">
        <v>6763</v>
      </c>
      <c r="B1139" s="877" t="s">
        <v>209</v>
      </c>
      <c r="C1139" s="521">
        <v>109</v>
      </c>
      <c r="D1139" s="877">
        <v>200</v>
      </c>
      <c r="E1139" s="574">
        <v>2659.55</v>
      </c>
      <c r="F1139" s="603">
        <f t="shared" si="163"/>
        <v>2659.55</v>
      </c>
      <c r="G1139" s="862">
        <f>'Заказ, cкидки и курсы валют'!$J$23*F1139</f>
        <v>31914.600000000002</v>
      </c>
      <c r="H1139" s="128">
        <f t="shared" si="164"/>
        <v>6382.92</v>
      </c>
      <c r="I1139" s="15"/>
      <c r="J1139" s="574"/>
    </row>
    <row r="1140" spans="1:10" ht="12" customHeight="1">
      <c r="A1140" s="15" t="s">
        <v>6764</v>
      </c>
      <c r="B1140" s="877" t="s">
        <v>4286</v>
      </c>
      <c r="C1140" s="521">
        <v>34.1</v>
      </c>
      <c r="D1140" s="877">
        <v>700</v>
      </c>
      <c r="E1140" s="574">
        <v>734.43</v>
      </c>
      <c r="F1140" s="603">
        <f t="shared" si="163"/>
        <v>734.43</v>
      </c>
      <c r="G1140" s="862">
        <f>'Заказ, cкидки и курсы валют'!$J$23*F1140</f>
        <v>8813.16</v>
      </c>
      <c r="H1140" s="128">
        <f t="shared" si="164"/>
        <v>6169.21</v>
      </c>
      <c r="I1140" s="15"/>
      <c r="J1140" s="574"/>
    </row>
    <row r="1141" spans="1:10" ht="12" customHeight="1">
      <c r="A1141" s="15" t="s">
        <v>6765</v>
      </c>
      <c r="B1141" s="877" t="s">
        <v>3338</v>
      </c>
      <c r="C1141" s="521">
        <v>37.700000000000003</v>
      </c>
      <c r="D1141" s="877">
        <v>660</v>
      </c>
      <c r="E1141" s="574">
        <v>859.85</v>
      </c>
      <c r="F1141" s="603">
        <f t="shared" si="163"/>
        <v>859.85</v>
      </c>
      <c r="G1141" s="862">
        <f>'Заказ, cкидки и курсы валют'!$J$23*F1141</f>
        <v>10318.200000000001</v>
      </c>
      <c r="H1141" s="128">
        <f t="shared" si="164"/>
        <v>6810.01</v>
      </c>
      <c r="I1141" s="15"/>
      <c r="J1141" s="574"/>
    </row>
    <row r="1142" spans="1:10" ht="12" customHeight="1">
      <c r="A1142" s="15" t="s">
        <v>6766</v>
      </c>
      <c r="B1142" s="877" t="s">
        <v>1021</v>
      </c>
      <c r="C1142" s="925">
        <v>41.3</v>
      </c>
      <c r="D1142" s="877">
        <v>600</v>
      </c>
      <c r="E1142" s="574">
        <v>972.13</v>
      </c>
      <c r="F1142" s="603">
        <f t="shared" si="163"/>
        <v>972.13</v>
      </c>
      <c r="G1142" s="862">
        <f>'Заказ, cкидки и курсы валют'!$J$23*F1142</f>
        <v>11665.56</v>
      </c>
      <c r="H1142" s="128">
        <f t="shared" si="164"/>
        <v>6999.34</v>
      </c>
      <c r="I1142" s="15"/>
      <c r="J1142" s="574"/>
    </row>
    <row r="1143" spans="1:10" ht="12" customHeight="1">
      <c r="A1143" s="15" t="s">
        <v>6767</v>
      </c>
      <c r="B1143" s="877" t="s">
        <v>3113</v>
      </c>
      <c r="C1143" s="521">
        <v>44.9</v>
      </c>
      <c r="D1143" s="877">
        <v>550</v>
      </c>
      <c r="E1143" s="574">
        <v>968.58</v>
      </c>
      <c r="F1143" s="603">
        <f t="shared" si="163"/>
        <v>968.58</v>
      </c>
      <c r="G1143" s="862">
        <f>'Заказ, cкидки и курсы валют'!$J$23*F1143</f>
        <v>11622.960000000001</v>
      </c>
      <c r="H1143" s="128">
        <f t="shared" si="164"/>
        <v>6392.63</v>
      </c>
      <c r="I1143" s="15"/>
      <c r="J1143" s="574"/>
    </row>
    <row r="1144" spans="1:10" ht="12" customHeight="1">
      <c r="A1144" s="15" t="s">
        <v>6768</v>
      </c>
      <c r="B1144" s="877" t="s">
        <v>1022</v>
      </c>
      <c r="C1144" s="521">
        <v>48.5</v>
      </c>
      <c r="D1144" s="877">
        <v>500</v>
      </c>
      <c r="E1144" s="574">
        <v>1175.9100000000001</v>
      </c>
      <c r="F1144" s="603">
        <f t="shared" si="163"/>
        <v>1175.9100000000001</v>
      </c>
      <c r="G1144" s="862">
        <f>'Заказ, cкидки и курсы валют'!$J$23*F1144</f>
        <v>14110.920000000002</v>
      </c>
      <c r="H1144" s="128">
        <f t="shared" si="164"/>
        <v>7055.46</v>
      </c>
      <c r="I1144" s="15"/>
      <c r="J1144" s="574"/>
    </row>
    <row r="1145" spans="1:10" ht="12" customHeight="1">
      <c r="A1145" s="15" t="s">
        <v>6769</v>
      </c>
      <c r="B1145" s="877" t="s">
        <v>3114</v>
      </c>
      <c r="C1145" s="521">
        <v>52</v>
      </c>
      <c r="D1145" s="877">
        <v>480</v>
      </c>
      <c r="E1145" s="574">
        <v>1250.0999999999999</v>
      </c>
      <c r="F1145" s="603">
        <f t="shared" si="163"/>
        <v>1250.0999999999999</v>
      </c>
      <c r="G1145" s="862">
        <f>'Заказ, cкидки и курсы валют'!$J$23*F1145</f>
        <v>15001.199999999999</v>
      </c>
      <c r="H1145" s="128">
        <f t="shared" si="164"/>
        <v>7200.58</v>
      </c>
      <c r="I1145" s="15"/>
      <c r="J1145" s="574"/>
    </row>
    <row r="1146" spans="1:10" ht="12" customHeight="1">
      <c r="A1146" s="15" t="s">
        <v>6770</v>
      </c>
      <c r="B1146" s="877" t="s">
        <v>4287</v>
      </c>
      <c r="C1146" s="521">
        <v>55.6</v>
      </c>
      <c r="D1146" s="877">
        <v>450</v>
      </c>
      <c r="E1146" s="574">
        <v>1357.03</v>
      </c>
      <c r="F1146" s="603">
        <f t="shared" si="163"/>
        <v>1357.03</v>
      </c>
      <c r="G1146" s="862">
        <f>'Заказ, cкидки и курсы валют'!$J$23*F1146</f>
        <v>16284.36</v>
      </c>
      <c r="H1146" s="128">
        <f t="shared" si="164"/>
        <v>7327.96</v>
      </c>
      <c r="I1146" s="15"/>
      <c r="J1146" s="574"/>
    </row>
    <row r="1147" spans="1:10" ht="12" customHeight="1">
      <c r="A1147" s="15" t="s">
        <v>6771</v>
      </c>
      <c r="B1147" s="877" t="s">
        <v>243</v>
      </c>
      <c r="C1147" s="521">
        <v>58.2</v>
      </c>
      <c r="D1147" s="877">
        <v>430</v>
      </c>
      <c r="E1147" s="574">
        <v>1464.2</v>
      </c>
      <c r="F1147" s="603">
        <f t="shared" si="163"/>
        <v>1464.2</v>
      </c>
      <c r="G1147" s="862">
        <f>'Заказ, cкидки и курсы валют'!$J$23*F1147</f>
        <v>17570.400000000001</v>
      </c>
      <c r="H1147" s="128">
        <f t="shared" si="164"/>
        <v>7555.27</v>
      </c>
      <c r="I1147" s="15"/>
      <c r="J1147" s="574"/>
    </row>
    <row r="1148" spans="1:10" ht="12" customHeight="1">
      <c r="A1148" s="15" t="s">
        <v>6772</v>
      </c>
      <c r="B1148" s="877" t="s">
        <v>618</v>
      </c>
      <c r="C1148" s="521">
        <v>66.400000000000006</v>
      </c>
      <c r="D1148" s="877">
        <v>370</v>
      </c>
      <c r="E1148" s="574">
        <v>1406.34</v>
      </c>
      <c r="F1148" s="603">
        <f t="shared" si="163"/>
        <v>1406.34</v>
      </c>
      <c r="G1148" s="862">
        <f>'Заказ, cкидки и курсы валют'!$J$23*F1148</f>
        <v>16876.079999999998</v>
      </c>
      <c r="H1148" s="128">
        <f t="shared" si="164"/>
        <v>6244.15</v>
      </c>
      <c r="I1148" s="15"/>
      <c r="J1148" s="574"/>
    </row>
    <row r="1149" spans="1:10" ht="12" customHeight="1">
      <c r="A1149" s="15" t="s">
        <v>6773</v>
      </c>
      <c r="B1149" s="877" t="s">
        <v>3115</v>
      </c>
      <c r="C1149" s="521">
        <v>73.599999999999994</v>
      </c>
      <c r="D1149" s="877">
        <v>340</v>
      </c>
      <c r="E1149" s="574">
        <v>1851.53</v>
      </c>
      <c r="F1149" s="603">
        <f t="shared" si="163"/>
        <v>1851.53</v>
      </c>
      <c r="G1149" s="862">
        <f>'Заказ, cкидки и курсы валют'!$J$23*F1149</f>
        <v>22218.36</v>
      </c>
      <c r="H1149" s="128">
        <f t="shared" si="164"/>
        <v>7554.24</v>
      </c>
      <c r="I1149" s="15"/>
    </row>
    <row r="1150" spans="1:10" ht="12" customHeight="1">
      <c r="A1150" s="15" t="s">
        <v>6774</v>
      </c>
      <c r="B1150" s="877" t="s">
        <v>675</v>
      </c>
      <c r="C1150" s="521">
        <v>80.8</v>
      </c>
      <c r="D1150" s="877">
        <v>300</v>
      </c>
      <c r="E1150" s="574">
        <v>2032.66</v>
      </c>
      <c r="F1150" s="603">
        <f t="shared" si="163"/>
        <v>2032.66</v>
      </c>
      <c r="G1150" s="862">
        <f>'Заказ, cкидки и курсы валют'!$J$23*F1150</f>
        <v>24391.920000000002</v>
      </c>
      <c r="H1150" s="128">
        <f t="shared" si="164"/>
        <v>7317.58</v>
      </c>
      <c r="I1150" s="15"/>
      <c r="J1150" s="574"/>
    </row>
    <row r="1151" spans="1:10" ht="12" customHeight="1">
      <c r="A1151" s="15" t="s">
        <v>6775</v>
      </c>
      <c r="B1151" s="877" t="s">
        <v>1324</v>
      </c>
      <c r="C1151" s="521">
        <v>88</v>
      </c>
      <c r="D1151" s="877">
        <v>280</v>
      </c>
      <c r="E1151" s="574">
        <v>1863.78</v>
      </c>
      <c r="F1151" s="603">
        <f t="shared" si="163"/>
        <v>1863.78</v>
      </c>
      <c r="G1151" s="862">
        <f>'Заказ, cкидки и курсы валют'!$J$23*F1151</f>
        <v>22365.360000000001</v>
      </c>
      <c r="H1151" s="128">
        <f t="shared" si="164"/>
        <v>6262.3</v>
      </c>
      <c r="I1151" s="15"/>
      <c r="J1151" s="574"/>
    </row>
    <row r="1152" spans="1:10" ht="12" customHeight="1">
      <c r="A1152" s="15" t="s">
        <v>6776</v>
      </c>
      <c r="B1152" s="877" t="s">
        <v>1325</v>
      </c>
      <c r="C1152" s="521">
        <v>102</v>
      </c>
      <c r="D1152" s="877">
        <v>230</v>
      </c>
      <c r="E1152" s="574">
        <v>2504.9699999999998</v>
      </c>
      <c r="F1152" s="603">
        <f t="shared" si="163"/>
        <v>2504.9699999999998</v>
      </c>
      <c r="G1152" s="862">
        <f>'Заказ, cкидки и курсы валют'!$J$23*F1152</f>
        <v>30059.64</v>
      </c>
      <c r="H1152" s="128">
        <f t="shared" si="164"/>
        <v>6913.72</v>
      </c>
      <c r="I1152" s="15"/>
      <c r="J1152" s="574"/>
    </row>
    <row r="1153" spans="1:10" ht="12" customHeight="1">
      <c r="A1153" s="15" t="s">
        <v>6777</v>
      </c>
      <c r="B1153" s="877" t="s">
        <v>213</v>
      </c>
      <c r="C1153" s="521">
        <v>116</v>
      </c>
      <c r="D1153" s="877">
        <v>210</v>
      </c>
      <c r="E1153" s="574">
        <v>2480.09</v>
      </c>
      <c r="F1153" s="603">
        <f t="shared" si="163"/>
        <v>2480.09</v>
      </c>
      <c r="G1153" s="862">
        <f>'Заказ, cкидки и курсы валют'!$J$23*F1153</f>
        <v>29761.08</v>
      </c>
      <c r="H1153" s="128">
        <f t="shared" si="164"/>
        <v>6249.83</v>
      </c>
      <c r="I1153" s="15"/>
      <c r="J1153" s="574"/>
    </row>
    <row r="1154" spans="1:10" ht="12" customHeight="1">
      <c r="A1154" s="15" t="s">
        <v>6778</v>
      </c>
      <c r="B1154" s="877" t="s">
        <v>214</v>
      </c>
      <c r="C1154" s="521">
        <v>130</v>
      </c>
      <c r="D1154" s="877">
        <v>190</v>
      </c>
      <c r="E1154" s="574">
        <v>3708.34</v>
      </c>
      <c r="F1154" s="603">
        <f t="shared" ref="F1154:F1193" si="165">ROUND(E1154*(1-$F$11),2)</f>
        <v>3708.34</v>
      </c>
      <c r="G1154" s="862">
        <f>'Заказ, cкидки и курсы валют'!$J$23*F1154</f>
        <v>44500.08</v>
      </c>
      <c r="H1154" s="128">
        <f t="shared" ref="H1154:H1193" si="166">ROUND((D1154/1000)*G1154,2)</f>
        <v>8455.02</v>
      </c>
      <c r="I1154" s="15"/>
      <c r="J1154" s="574"/>
    </row>
    <row r="1155" spans="1:10" ht="12" customHeight="1">
      <c r="A1155" s="15" t="s">
        <v>6779</v>
      </c>
      <c r="B1155" s="877" t="s">
        <v>215</v>
      </c>
      <c r="C1155" s="521">
        <v>149</v>
      </c>
      <c r="D1155" s="877">
        <v>170</v>
      </c>
      <c r="E1155" s="574">
        <v>3820.4</v>
      </c>
      <c r="F1155" s="603">
        <f t="shared" si="165"/>
        <v>3820.4</v>
      </c>
      <c r="G1155" s="862">
        <f>'Заказ, cкидки и курсы валют'!$J$23*F1155</f>
        <v>45844.800000000003</v>
      </c>
      <c r="H1155" s="128">
        <f t="shared" si="166"/>
        <v>7793.62</v>
      </c>
      <c r="I1155" s="15"/>
      <c r="J1155" s="574"/>
    </row>
    <row r="1156" spans="1:10" ht="12" customHeight="1">
      <c r="A1156" s="15" t="s">
        <v>6780</v>
      </c>
      <c r="B1156" s="877" t="s">
        <v>216</v>
      </c>
      <c r="C1156" s="521">
        <v>158</v>
      </c>
      <c r="D1156" s="877">
        <v>150</v>
      </c>
      <c r="E1156" s="574">
        <v>3695.08</v>
      </c>
      <c r="F1156" s="603">
        <f t="shared" si="165"/>
        <v>3695.08</v>
      </c>
      <c r="G1156" s="862">
        <f>'Заказ, cкидки и курсы валют'!$J$23*F1156</f>
        <v>44340.959999999999</v>
      </c>
      <c r="H1156" s="128">
        <f t="shared" si="166"/>
        <v>6651.14</v>
      </c>
      <c r="I1156" s="15"/>
      <c r="J1156" s="574"/>
    </row>
    <row r="1157" spans="1:10" ht="12" customHeight="1">
      <c r="A1157" s="15" t="s">
        <v>6781</v>
      </c>
      <c r="B1157" s="877" t="s">
        <v>4288</v>
      </c>
      <c r="C1157" s="521">
        <v>57.9</v>
      </c>
      <c r="D1157" s="877">
        <v>430</v>
      </c>
      <c r="E1157" s="574">
        <v>1117.8</v>
      </c>
      <c r="F1157" s="603">
        <f t="shared" si="165"/>
        <v>1117.8</v>
      </c>
      <c r="G1157" s="862">
        <f>'Заказ, cкидки и курсы валют'!$J$23*F1157</f>
        <v>13413.599999999999</v>
      </c>
      <c r="H1157" s="128">
        <f t="shared" si="166"/>
        <v>5767.85</v>
      </c>
      <c r="I1157" s="15"/>
      <c r="J1157" s="574"/>
    </row>
    <row r="1158" spans="1:10" ht="12" customHeight="1">
      <c r="A1158" s="15" t="s">
        <v>6782</v>
      </c>
      <c r="B1158" s="877" t="s">
        <v>1015</v>
      </c>
      <c r="C1158" s="521">
        <v>67.900000000000006</v>
      </c>
      <c r="D1158" s="877">
        <v>360</v>
      </c>
      <c r="E1158" s="574">
        <v>1411.18</v>
      </c>
      <c r="F1158" s="603">
        <f t="shared" si="165"/>
        <v>1411.18</v>
      </c>
      <c r="G1158" s="862">
        <f>'Заказ, cкидки и курсы валют'!$J$23*F1158</f>
        <v>16934.16</v>
      </c>
      <c r="H1158" s="128">
        <f t="shared" si="166"/>
        <v>6096.3</v>
      </c>
      <c r="I1158" s="15"/>
      <c r="J1158" s="574"/>
    </row>
    <row r="1159" spans="1:10" ht="12" customHeight="1">
      <c r="A1159" s="15" t="s">
        <v>6783</v>
      </c>
      <c r="B1159" s="877" t="s">
        <v>1016</v>
      </c>
      <c r="C1159" s="521">
        <v>77.900000000000006</v>
      </c>
      <c r="D1159" s="877">
        <v>320</v>
      </c>
      <c r="E1159" s="574">
        <v>1626.35</v>
      </c>
      <c r="F1159" s="603">
        <f t="shared" si="165"/>
        <v>1626.35</v>
      </c>
      <c r="G1159" s="862">
        <f>'Заказ, cкидки и курсы валют'!$J$23*F1159</f>
        <v>19516.199999999997</v>
      </c>
      <c r="H1159" s="128">
        <f t="shared" si="166"/>
        <v>6245.18</v>
      </c>
      <c r="I1159" s="15"/>
      <c r="J1159" s="574"/>
    </row>
    <row r="1160" spans="1:10" ht="12" customHeight="1">
      <c r="A1160" s="15" t="s">
        <v>6784</v>
      </c>
      <c r="B1160" s="877" t="s">
        <v>1017</v>
      </c>
      <c r="C1160" s="521">
        <v>87.8</v>
      </c>
      <c r="D1160" s="877">
        <v>280</v>
      </c>
      <c r="E1160" s="574">
        <v>1683.04</v>
      </c>
      <c r="F1160" s="603">
        <f t="shared" si="165"/>
        <v>1683.04</v>
      </c>
      <c r="G1160" s="862">
        <f>'Заказ, cкидки и курсы валют'!$J$23*F1160</f>
        <v>20196.48</v>
      </c>
      <c r="H1160" s="128">
        <f t="shared" si="166"/>
        <v>5655.01</v>
      </c>
      <c r="I1160" s="15"/>
      <c r="J1160" s="574"/>
    </row>
    <row r="1161" spans="1:10" ht="12" customHeight="1">
      <c r="A1161" s="15" t="s">
        <v>6785</v>
      </c>
      <c r="B1161" s="877" t="s">
        <v>3380</v>
      </c>
      <c r="C1161" s="521">
        <v>97.9</v>
      </c>
      <c r="D1161" s="877">
        <v>250</v>
      </c>
      <c r="E1161" s="574">
        <v>1904.27</v>
      </c>
      <c r="F1161" s="603">
        <f t="shared" si="165"/>
        <v>1904.27</v>
      </c>
      <c r="G1161" s="862">
        <f>'Заказ, cкидки и курсы валют'!$J$23*F1161</f>
        <v>22851.239999999998</v>
      </c>
      <c r="H1161" s="128">
        <f t="shared" si="166"/>
        <v>5712.81</v>
      </c>
      <c r="I1161" s="15"/>
      <c r="J1161" s="574"/>
    </row>
    <row r="1162" spans="1:10" ht="12" customHeight="1">
      <c r="A1162" s="15" t="s">
        <v>6786</v>
      </c>
      <c r="B1162" s="877" t="s">
        <v>1018</v>
      </c>
      <c r="C1162" s="521">
        <v>107</v>
      </c>
      <c r="D1162" s="877">
        <v>230</v>
      </c>
      <c r="E1162" s="574">
        <v>2266.19</v>
      </c>
      <c r="F1162" s="603">
        <f t="shared" si="165"/>
        <v>2266.19</v>
      </c>
      <c r="G1162" s="862">
        <f>'Заказ, cкидки и курсы валют'!$J$23*F1162</f>
        <v>27194.28</v>
      </c>
      <c r="H1162" s="128">
        <f t="shared" si="166"/>
        <v>6254.68</v>
      </c>
      <c r="I1162" s="15"/>
    </row>
    <row r="1163" spans="1:10" ht="12" customHeight="1">
      <c r="A1163" s="15" t="s">
        <v>6787</v>
      </c>
      <c r="B1163" s="877" t="s">
        <v>1019</v>
      </c>
      <c r="C1163" s="521">
        <v>117</v>
      </c>
      <c r="D1163" s="877">
        <v>210</v>
      </c>
      <c r="E1163" s="574">
        <v>2943.77</v>
      </c>
      <c r="F1163" s="603">
        <f t="shared" si="165"/>
        <v>2943.77</v>
      </c>
      <c r="G1163" s="862">
        <f>'Заказ, cкидки и курсы валют'!$J$23*F1163</f>
        <v>35325.24</v>
      </c>
      <c r="H1163" s="128">
        <f t="shared" si="166"/>
        <v>7418.3</v>
      </c>
      <c r="I1163" s="15"/>
    </row>
    <row r="1164" spans="1:10" ht="12" customHeight="1">
      <c r="A1164" s="15" t="s">
        <v>6788</v>
      </c>
      <c r="B1164" s="877" t="s">
        <v>2634</v>
      </c>
      <c r="C1164" s="521">
        <v>127</v>
      </c>
      <c r="D1164" s="877">
        <v>190</v>
      </c>
      <c r="E1164" s="574">
        <v>2679.76</v>
      </c>
      <c r="F1164" s="603">
        <f t="shared" si="165"/>
        <v>2679.76</v>
      </c>
      <c r="G1164" s="862">
        <f>'Заказ, cкидки и курсы валют'!$J$23*F1164</f>
        <v>32157.120000000003</v>
      </c>
      <c r="H1164" s="128">
        <f t="shared" si="166"/>
        <v>6109.85</v>
      </c>
      <c r="I1164" s="15"/>
    </row>
    <row r="1165" spans="1:10" ht="12" customHeight="1">
      <c r="A1165" s="15" t="s">
        <v>6789</v>
      </c>
      <c r="B1165" s="877" t="s">
        <v>1020</v>
      </c>
      <c r="C1165" s="521">
        <v>147</v>
      </c>
      <c r="D1165" s="877">
        <v>170</v>
      </c>
      <c r="E1165" s="574">
        <v>3357.06</v>
      </c>
      <c r="F1165" s="603">
        <f t="shared" si="165"/>
        <v>3357.06</v>
      </c>
      <c r="G1165" s="862">
        <f>'Заказ, cкидки и курсы валют'!$J$23*F1165</f>
        <v>40284.720000000001</v>
      </c>
      <c r="H1165" s="128">
        <f t="shared" si="166"/>
        <v>6848.4</v>
      </c>
      <c r="I1165" s="15"/>
    </row>
    <row r="1166" spans="1:10" ht="12" customHeight="1">
      <c r="A1166" s="15" t="s">
        <v>6790</v>
      </c>
      <c r="B1166" s="877" t="s">
        <v>989</v>
      </c>
      <c r="C1166" s="521">
        <v>167</v>
      </c>
      <c r="D1166" s="877">
        <v>150</v>
      </c>
      <c r="E1166" s="574">
        <v>3516.21</v>
      </c>
      <c r="F1166" s="603">
        <f t="shared" si="165"/>
        <v>3516.21</v>
      </c>
      <c r="G1166" s="862">
        <f>'Заказ, cкидки и курсы валют'!$J$23*F1166</f>
        <v>42194.520000000004</v>
      </c>
      <c r="H1166" s="128">
        <f t="shared" si="166"/>
        <v>6329.18</v>
      </c>
      <c r="I1166" s="15"/>
    </row>
    <row r="1167" spans="1:10" ht="12" customHeight="1">
      <c r="A1167" s="15" t="s">
        <v>6791</v>
      </c>
      <c r="B1167" s="877" t="s">
        <v>970</v>
      </c>
      <c r="C1167" s="521">
        <v>177</v>
      </c>
      <c r="D1167" s="877">
        <v>130</v>
      </c>
      <c r="E1167" s="574">
        <v>4321.67</v>
      </c>
      <c r="F1167" s="603">
        <f t="shared" si="165"/>
        <v>4321.67</v>
      </c>
      <c r="G1167" s="862">
        <f>'Заказ, cкидки и курсы валют'!$J$23*F1167</f>
        <v>51860.04</v>
      </c>
      <c r="H1167" s="128">
        <f t="shared" si="166"/>
        <v>6741.81</v>
      </c>
      <c r="I1167" s="15"/>
    </row>
    <row r="1168" spans="1:10" ht="12" customHeight="1">
      <c r="A1168" s="15" t="s">
        <v>6792</v>
      </c>
      <c r="B1168" s="877" t="s">
        <v>6113</v>
      </c>
      <c r="C1168" s="624">
        <v>200</v>
      </c>
      <c r="D1168" s="877">
        <v>120</v>
      </c>
      <c r="E1168" s="574">
        <v>4685.16</v>
      </c>
      <c r="F1168" s="603">
        <f t="shared" si="165"/>
        <v>4685.16</v>
      </c>
      <c r="G1168" s="862">
        <f>'Заказ, cкидки и курсы валют'!$J$23*F1168</f>
        <v>56221.919999999998</v>
      </c>
      <c r="H1168" s="128">
        <f t="shared" si="166"/>
        <v>6746.63</v>
      </c>
      <c r="I1168" s="15"/>
    </row>
    <row r="1169" spans="1:12" ht="12" customHeight="1">
      <c r="A1169" s="15" t="s">
        <v>6793</v>
      </c>
      <c r="B1169" s="877" t="s">
        <v>1363</v>
      </c>
      <c r="C1169" s="624">
        <v>220</v>
      </c>
      <c r="D1169" s="877">
        <v>110</v>
      </c>
      <c r="E1169" s="574">
        <v>5154.58</v>
      </c>
      <c r="F1169" s="603">
        <f t="shared" si="165"/>
        <v>5154.58</v>
      </c>
      <c r="G1169" s="862">
        <f>'Заказ, cкидки и курсы валют'!$J$23*F1169</f>
        <v>61854.96</v>
      </c>
      <c r="H1169" s="128">
        <f t="shared" si="166"/>
        <v>6804.05</v>
      </c>
      <c r="I1169" s="15"/>
    </row>
    <row r="1170" spans="1:12" ht="12" customHeight="1">
      <c r="A1170" s="15" t="s">
        <v>6794</v>
      </c>
      <c r="B1170" s="877" t="s">
        <v>3387</v>
      </c>
      <c r="C1170" s="521">
        <v>90.2</v>
      </c>
      <c r="D1170" s="877">
        <v>290</v>
      </c>
      <c r="E1170" s="574">
        <v>1892.41</v>
      </c>
      <c r="F1170" s="603">
        <f t="shared" si="165"/>
        <v>1892.41</v>
      </c>
      <c r="G1170" s="862">
        <f>'Заказ, cкидки и курсы валют'!$J$23*F1170</f>
        <v>22708.920000000002</v>
      </c>
      <c r="H1170" s="128">
        <f t="shared" si="166"/>
        <v>6585.59</v>
      </c>
      <c r="I1170" s="15"/>
    </row>
    <row r="1171" spans="1:12" ht="12" customHeight="1">
      <c r="A1171" s="15" t="s">
        <v>6795</v>
      </c>
      <c r="B1171" s="877" t="s">
        <v>3388</v>
      </c>
      <c r="C1171" s="521">
        <v>103</v>
      </c>
      <c r="D1171" s="877">
        <v>230</v>
      </c>
      <c r="E1171" s="574">
        <v>2318.8000000000002</v>
      </c>
      <c r="F1171" s="603">
        <f t="shared" si="165"/>
        <v>2318.8000000000002</v>
      </c>
      <c r="G1171" s="862">
        <f>'Заказ, cкидки и курсы валют'!$J$23*F1171</f>
        <v>27825.600000000002</v>
      </c>
      <c r="H1171" s="128">
        <f t="shared" si="166"/>
        <v>6399.89</v>
      </c>
      <c r="I1171" s="15"/>
      <c r="J1171" s="574"/>
    </row>
    <row r="1172" spans="1:12" ht="12" customHeight="1">
      <c r="A1172" s="15" t="s">
        <v>6796</v>
      </c>
      <c r="B1172" s="877" t="s">
        <v>3389</v>
      </c>
      <c r="C1172" s="521">
        <v>117</v>
      </c>
      <c r="D1172" s="877">
        <v>220</v>
      </c>
      <c r="E1172" s="574">
        <v>2615.0100000000002</v>
      </c>
      <c r="F1172" s="603">
        <f t="shared" si="165"/>
        <v>2615.0100000000002</v>
      </c>
      <c r="G1172" s="862">
        <f>'Заказ, cкидки и курсы валют'!$J$23*F1172</f>
        <v>31380.120000000003</v>
      </c>
      <c r="H1172" s="128">
        <f t="shared" si="166"/>
        <v>6903.63</v>
      </c>
      <c r="I1172" s="15"/>
      <c r="J1172" s="574"/>
    </row>
    <row r="1173" spans="1:12" ht="12" customHeight="1">
      <c r="A1173" s="15" t="s">
        <v>6797</v>
      </c>
      <c r="B1173" s="877" t="s">
        <v>3390</v>
      </c>
      <c r="C1173" s="521">
        <v>130</v>
      </c>
      <c r="D1173" s="877">
        <v>190</v>
      </c>
      <c r="E1173" s="574">
        <v>2905.57</v>
      </c>
      <c r="F1173" s="603">
        <f t="shared" si="165"/>
        <v>2905.57</v>
      </c>
      <c r="G1173" s="862">
        <f>'Заказ, cкидки и курсы валют'!$J$23*F1173</f>
        <v>34866.840000000004</v>
      </c>
      <c r="H1173" s="128">
        <f t="shared" si="166"/>
        <v>6624.7</v>
      </c>
      <c r="I1173" s="15"/>
      <c r="J1173" s="574"/>
    </row>
    <row r="1174" spans="1:12" ht="12" customHeight="1">
      <c r="A1174" s="15" t="s">
        <v>6798</v>
      </c>
      <c r="B1174" s="877" t="s">
        <v>3381</v>
      </c>
      <c r="C1174" s="521">
        <v>140</v>
      </c>
      <c r="D1174" s="877">
        <v>170</v>
      </c>
      <c r="E1174" s="574">
        <v>3197.85</v>
      </c>
      <c r="F1174" s="603">
        <f t="shared" si="165"/>
        <v>3197.85</v>
      </c>
      <c r="G1174" s="862">
        <f>'Заказ, cкидки и курсы валют'!$J$23*F1174</f>
        <v>38374.199999999997</v>
      </c>
      <c r="H1174" s="128">
        <f t="shared" si="166"/>
        <v>6523.61</v>
      </c>
      <c r="I1174" s="15"/>
      <c r="J1174" s="574"/>
    </row>
    <row r="1175" spans="1:12" ht="12" customHeight="1">
      <c r="A1175" s="15" t="s">
        <v>6799</v>
      </c>
      <c r="B1175" s="877" t="s">
        <v>3391</v>
      </c>
      <c r="C1175" s="521">
        <v>157</v>
      </c>
      <c r="D1175" s="877">
        <v>150</v>
      </c>
      <c r="E1175" s="574">
        <v>2981.83</v>
      </c>
      <c r="F1175" s="603">
        <f t="shared" si="165"/>
        <v>2981.83</v>
      </c>
      <c r="G1175" s="862">
        <f>'Заказ, cкидки и курсы валют'!$J$23*F1175</f>
        <v>35781.96</v>
      </c>
      <c r="H1175" s="128">
        <f t="shared" si="166"/>
        <v>5367.29</v>
      </c>
      <c r="I1175" s="15"/>
      <c r="J1175" s="574"/>
    </row>
    <row r="1176" spans="1:12" ht="12" customHeight="1">
      <c r="A1176" s="15" t="s">
        <v>6800</v>
      </c>
      <c r="B1176" s="877" t="s">
        <v>3392</v>
      </c>
      <c r="C1176" s="521">
        <v>170</v>
      </c>
      <c r="D1176" s="877">
        <v>140</v>
      </c>
      <c r="E1176" s="574">
        <v>3566.41</v>
      </c>
      <c r="F1176" s="603">
        <f t="shared" si="165"/>
        <v>3566.41</v>
      </c>
      <c r="G1176" s="862">
        <f>'Заказ, cкидки и курсы валют'!$J$23*F1176</f>
        <v>42796.92</v>
      </c>
      <c r="H1176" s="128">
        <f t="shared" si="166"/>
        <v>5991.57</v>
      </c>
      <c r="I1176" s="15"/>
    </row>
    <row r="1177" spans="1:12" ht="12" customHeight="1">
      <c r="A1177" s="15" t="s">
        <v>6801</v>
      </c>
      <c r="B1177" s="877" t="s">
        <v>3124</v>
      </c>
      <c r="C1177" s="521">
        <v>197</v>
      </c>
      <c r="D1177" s="877">
        <v>120</v>
      </c>
      <c r="E1177" s="574">
        <v>3897.29</v>
      </c>
      <c r="F1177" s="603">
        <f t="shared" si="165"/>
        <v>3897.29</v>
      </c>
      <c r="G1177" s="862">
        <f>'Заказ, cкидки и курсы валют'!$J$23*F1177</f>
        <v>46767.479999999996</v>
      </c>
      <c r="H1177" s="128">
        <f t="shared" si="166"/>
        <v>5612.1</v>
      </c>
      <c r="I1177" s="15"/>
      <c r="J1177" s="574"/>
      <c r="L1177" s="575"/>
    </row>
    <row r="1178" spans="1:12" ht="12" customHeight="1">
      <c r="A1178" s="15" t="s">
        <v>6802</v>
      </c>
      <c r="B1178" s="877" t="s">
        <v>1328</v>
      </c>
      <c r="C1178" s="521">
        <v>224</v>
      </c>
      <c r="D1178" s="877">
        <v>110</v>
      </c>
      <c r="E1178" s="574">
        <v>4690.08</v>
      </c>
      <c r="F1178" s="603">
        <f t="shared" si="165"/>
        <v>4690.08</v>
      </c>
      <c r="G1178" s="862">
        <f>'Заказ, cкидки и курсы валют'!$J$23*F1178</f>
        <v>56280.959999999999</v>
      </c>
      <c r="H1178" s="128">
        <f t="shared" si="166"/>
        <v>6190.91</v>
      </c>
      <c r="I1178" s="15"/>
      <c r="J1178" s="574"/>
      <c r="L1178" s="575"/>
    </row>
    <row r="1179" spans="1:12" ht="12" customHeight="1">
      <c r="A1179" s="15" t="s">
        <v>6803</v>
      </c>
      <c r="B1179" s="877" t="s">
        <v>3393</v>
      </c>
      <c r="C1179" s="521">
        <v>250</v>
      </c>
      <c r="D1179" s="877">
        <v>100</v>
      </c>
      <c r="E1179" s="574">
        <v>5567.4</v>
      </c>
      <c r="F1179" s="603">
        <f t="shared" si="165"/>
        <v>5567.4</v>
      </c>
      <c r="G1179" s="862">
        <f>'Заказ, cкидки и курсы валют'!$J$23*F1179</f>
        <v>66808.799999999988</v>
      </c>
      <c r="H1179" s="128">
        <f t="shared" si="166"/>
        <v>6680.88</v>
      </c>
      <c r="I1179" s="15"/>
    </row>
    <row r="1180" spans="1:12" ht="12" customHeight="1">
      <c r="A1180" s="15" t="s">
        <v>6804</v>
      </c>
      <c r="B1180" s="877" t="s">
        <v>249</v>
      </c>
      <c r="C1180" s="521">
        <v>276</v>
      </c>
      <c r="D1180" s="877">
        <v>80</v>
      </c>
      <c r="E1180" s="574">
        <v>5973.58</v>
      </c>
      <c r="F1180" s="603">
        <f t="shared" si="165"/>
        <v>5973.58</v>
      </c>
      <c r="G1180" s="862">
        <f>'Заказ, cкидки и курсы валют'!$J$23*F1180</f>
        <v>71682.959999999992</v>
      </c>
      <c r="H1180" s="128">
        <f t="shared" si="166"/>
        <v>5734.64</v>
      </c>
      <c r="I1180" s="15"/>
    </row>
    <row r="1181" spans="1:12" ht="12" customHeight="1">
      <c r="A1181" s="15" t="s">
        <v>6805</v>
      </c>
      <c r="B1181" s="877" t="s">
        <v>1366</v>
      </c>
      <c r="C1181" s="521">
        <v>298</v>
      </c>
      <c r="D1181" s="877">
        <v>80</v>
      </c>
      <c r="E1181" s="574">
        <v>6544.09</v>
      </c>
      <c r="F1181" s="603">
        <f t="shared" si="165"/>
        <v>6544.09</v>
      </c>
      <c r="G1181" s="862">
        <f>'Заказ, cкидки и курсы валют'!$J$23*F1181</f>
        <v>78529.08</v>
      </c>
      <c r="H1181" s="128">
        <f t="shared" si="166"/>
        <v>6282.33</v>
      </c>
      <c r="I1181" s="15"/>
    </row>
    <row r="1182" spans="1:12" ht="12" customHeight="1">
      <c r="A1182" s="15" t="s">
        <v>6806</v>
      </c>
      <c r="B1182" s="877" t="s">
        <v>3394</v>
      </c>
      <c r="C1182" s="521">
        <v>155</v>
      </c>
      <c r="D1182" s="877">
        <v>160</v>
      </c>
      <c r="E1182" s="574">
        <v>3784.94</v>
      </c>
      <c r="F1182" s="603">
        <f t="shared" si="165"/>
        <v>3784.94</v>
      </c>
      <c r="G1182" s="862">
        <f>'Заказ, cкидки и курсы валют'!$J$23*F1182</f>
        <v>45419.28</v>
      </c>
      <c r="H1182" s="128">
        <f t="shared" si="166"/>
        <v>7267.08</v>
      </c>
      <c r="I1182" s="15"/>
    </row>
    <row r="1183" spans="1:12" ht="12" customHeight="1">
      <c r="A1183" s="15" t="s">
        <v>6807</v>
      </c>
      <c r="B1183" s="877" t="s">
        <v>3395</v>
      </c>
      <c r="C1183" s="521">
        <v>176</v>
      </c>
      <c r="D1183" s="877">
        <v>140</v>
      </c>
      <c r="E1183" s="574">
        <v>3506.2</v>
      </c>
      <c r="F1183" s="603">
        <f t="shared" si="165"/>
        <v>3506.2</v>
      </c>
      <c r="G1183" s="862">
        <f>'Заказ, cкидки и курсы валют'!$J$23*F1183</f>
        <v>42074.399999999994</v>
      </c>
      <c r="H1183" s="128">
        <f t="shared" si="166"/>
        <v>5890.42</v>
      </c>
      <c r="I1183" s="15"/>
    </row>
    <row r="1184" spans="1:12" ht="12" customHeight="1">
      <c r="A1184" s="15" t="s">
        <v>6808</v>
      </c>
      <c r="B1184" s="877" t="s">
        <v>3622</v>
      </c>
      <c r="C1184" s="521">
        <v>196</v>
      </c>
      <c r="D1184" s="877">
        <v>130</v>
      </c>
      <c r="E1184" s="574">
        <v>4112.1400000000003</v>
      </c>
      <c r="F1184" s="603">
        <f t="shared" si="165"/>
        <v>4112.1400000000003</v>
      </c>
      <c r="G1184" s="862">
        <f>'Заказ, cкидки и курсы валют'!$J$23*F1184</f>
        <v>49345.680000000008</v>
      </c>
      <c r="H1184" s="128">
        <f t="shared" si="166"/>
        <v>6414.94</v>
      </c>
      <c r="I1184" s="15"/>
    </row>
    <row r="1185" spans="1:9" ht="12" customHeight="1">
      <c r="A1185" s="15" t="s">
        <v>6809</v>
      </c>
      <c r="B1185" s="877" t="s">
        <v>3623</v>
      </c>
      <c r="C1185" s="521">
        <v>217</v>
      </c>
      <c r="D1185" s="877">
        <v>110</v>
      </c>
      <c r="E1185" s="574">
        <v>4885.26</v>
      </c>
      <c r="F1185" s="603">
        <f t="shared" si="165"/>
        <v>4885.26</v>
      </c>
      <c r="G1185" s="862">
        <f>'Заказ, cкидки и курсы валют'!$J$23*F1185</f>
        <v>58623.12</v>
      </c>
      <c r="H1185" s="128">
        <f t="shared" si="166"/>
        <v>6448.54</v>
      </c>
      <c r="I1185" s="15"/>
    </row>
    <row r="1186" spans="1:9" ht="12" customHeight="1">
      <c r="A1186" s="15" t="s">
        <v>6810</v>
      </c>
      <c r="B1186" s="877" t="s">
        <v>3624</v>
      </c>
      <c r="C1186" s="521">
        <v>238</v>
      </c>
      <c r="D1186" s="877">
        <v>100</v>
      </c>
      <c r="E1186" s="574">
        <v>5319.44</v>
      </c>
      <c r="F1186" s="603">
        <f t="shared" si="165"/>
        <v>5319.44</v>
      </c>
      <c r="G1186" s="862">
        <f>'Заказ, cкидки и курсы валют'!$J$23*F1186</f>
        <v>63833.279999999999</v>
      </c>
      <c r="H1186" s="128">
        <f t="shared" si="166"/>
        <v>6383.33</v>
      </c>
      <c r="I1186" s="15"/>
    </row>
    <row r="1187" spans="1:9" ht="12" customHeight="1">
      <c r="A1187" s="15" t="s">
        <v>6811</v>
      </c>
      <c r="B1187" s="877" t="s">
        <v>3625</v>
      </c>
      <c r="C1187" s="521">
        <v>258</v>
      </c>
      <c r="D1187" s="877">
        <v>100</v>
      </c>
      <c r="E1187" s="574">
        <v>5464.32</v>
      </c>
      <c r="F1187" s="603">
        <f t="shared" si="165"/>
        <v>5464.32</v>
      </c>
      <c r="G1187" s="862">
        <f>'Заказ, cкидки и курсы валют'!$J$23*F1187</f>
        <v>65571.839999999997</v>
      </c>
      <c r="H1187" s="128">
        <f t="shared" si="166"/>
        <v>6557.18</v>
      </c>
      <c r="I1187" s="15"/>
    </row>
    <row r="1188" spans="1:9" ht="12" customHeight="1">
      <c r="A1188" s="15" t="s">
        <v>6812</v>
      </c>
      <c r="B1188" s="877" t="s">
        <v>3626</v>
      </c>
      <c r="C1188" s="521">
        <v>279</v>
      </c>
      <c r="D1188" s="877">
        <v>90</v>
      </c>
      <c r="E1188" s="574">
        <v>5909.08</v>
      </c>
      <c r="F1188" s="603">
        <f t="shared" si="165"/>
        <v>5909.08</v>
      </c>
      <c r="G1188" s="862">
        <f>'Заказ, cкидки и курсы валют'!$J$23*F1188</f>
        <v>70908.959999999992</v>
      </c>
      <c r="H1188" s="128">
        <f t="shared" si="166"/>
        <v>6381.81</v>
      </c>
      <c r="I1188" s="15"/>
    </row>
    <row r="1189" spans="1:9" ht="12" customHeight="1">
      <c r="A1189" s="15" t="s">
        <v>6813</v>
      </c>
      <c r="B1189" s="877" t="s">
        <v>3627</v>
      </c>
      <c r="C1189" s="521">
        <v>320</v>
      </c>
      <c r="D1189" s="877">
        <v>75</v>
      </c>
      <c r="E1189" s="574">
        <v>6751.97</v>
      </c>
      <c r="F1189" s="603">
        <f t="shared" si="165"/>
        <v>6751.97</v>
      </c>
      <c r="G1189" s="862">
        <f>'Заказ, cкидки и курсы валют'!$J$23*F1189</f>
        <v>81023.64</v>
      </c>
      <c r="H1189" s="128">
        <f t="shared" si="166"/>
        <v>6076.77</v>
      </c>
      <c r="I1189" s="15"/>
    </row>
    <row r="1190" spans="1:9" ht="12" customHeight="1">
      <c r="A1190" s="15" t="s">
        <v>6814</v>
      </c>
      <c r="B1190" s="877" t="s">
        <v>3379</v>
      </c>
      <c r="C1190" s="521">
        <v>361</v>
      </c>
      <c r="D1190" s="877">
        <v>70</v>
      </c>
      <c r="E1190" s="574">
        <v>7202.38</v>
      </c>
      <c r="F1190" s="603">
        <f t="shared" si="165"/>
        <v>7202.38</v>
      </c>
      <c r="G1190" s="862">
        <f>'Заказ, cкидки и курсы валют'!$J$23*F1190</f>
        <v>86428.56</v>
      </c>
      <c r="H1190" s="128">
        <f t="shared" si="166"/>
        <v>6050</v>
      </c>
      <c r="I1190" s="15"/>
    </row>
    <row r="1191" spans="1:9" ht="12" customHeight="1">
      <c r="A1191" s="15" t="s">
        <v>6815</v>
      </c>
      <c r="B1191" s="877" t="s">
        <v>1329</v>
      </c>
      <c r="C1191" s="521">
        <v>402</v>
      </c>
      <c r="D1191" s="877">
        <v>60</v>
      </c>
      <c r="E1191" s="574">
        <v>9480.3700000000008</v>
      </c>
      <c r="F1191" s="603">
        <f t="shared" si="165"/>
        <v>9480.3700000000008</v>
      </c>
      <c r="G1191" s="862">
        <f>'Заказ, cкидки и курсы валют'!$J$23*F1191</f>
        <v>113764.44</v>
      </c>
      <c r="H1191" s="128">
        <f t="shared" si="166"/>
        <v>6825.87</v>
      </c>
      <c r="I1191" s="15"/>
    </row>
    <row r="1192" spans="1:9" ht="12" customHeight="1">
      <c r="A1192" s="15" t="s">
        <v>6816</v>
      </c>
      <c r="B1192" s="877" t="s">
        <v>3628</v>
      </c>
      <c r="C1192" s="521">
        <v>442</v>
      </c>
      <c r="D1192" s="877">
        <v>50</v>
      </c>
      <c r="E1192" s="574">
        <v>9822.3700000000008</v>
      </c>
      <c r="F1192" s="603">
        <f t="shared" si="165"/>
        <v>9822.3700000000008</v>
      </c>
      <c r="G1192" s="862">
        <f>'Заказ, cкидки и курсы валют'!$J$23*F1192</f>
        <v>117868.44</v>
      </c>
      <c r="H1192" s="128">
        <f t="shared" si="166"/>
        <v>5893.42</v>
      </c>
      <c r="I1192" s="15"/>
    </row>
    <row r="1193" spans="1:9" ht="12" customHeight="1">
      <c r="A1193" s="15" t="s">
        <v>6817</v>
      </c>
      <c r="B1193" s="877" t="s">
        <v>1330</v>
      </c>
      <c r="C1193" s="521">
        <v>484</v>
      </c>
      <c r="D1193" s="877">
        <v>50</v>
      </c>
      <c r="E1193" s="574">
        <v>10861.75</v>
      </c>
      <c r="F1193" s="603">
        <f t="shared" si="165"/>
        <v>10861.75</v>
      </c>
      <c r="G1193" s="862">
        <f>'Заказ, cкидки и курсы валют'!$J$23*F1193</f>
        <v>130341</v>
      </c>
      <c r="H1193" s="128">
        <f t="shared" si="166"/>
        <v>6517.05</v>
      </c>
      <c r="I1193" s="15"/>
    </row>
    <row r="1194" spans="1:9" ht="12" customHeight="1">
      <c r="A1194" s="15" t="s">
        <v>11554</v>
      </c>
      <c r="B1194" s="877" t="s">
        <v>9070</v>
      </c>
      <c r="C1194" s="521">
        <v>244</v>
      </c>
      <c r="D1194" s="877">
        <v>100</v>
      </c>
      <c r="E1194" s="574">
        <v>6429.26</v>
      </c>
      <c r="F1194" s="603">
        <f t="shared" ref="F1194:F1205" si="167">ROUND(E1194*(1-$F$11),2)</f>
        <v>6429.26</v>
      </c>
      <c r="G1194" s="862">
        <f>'Заказ, cкидки и курсы валют'!$J$23*F1194</f>
        <v>77151.12</v>
      </c>
      <c r="H1194" s="128">
        <f t="shared" ref="H1194:H1205" si="168">ROUND((D1194/1000)*G1194,2)</f>
        <v>7715.11</v>
      </c>
      <c r="I1194" s="15"/>
    </row>
    <row r="1195" spans="1:9" ht="12" customHeight="1">
      <c r="A1195" s="15" t="s">
        <v>6818</v>
      </c>
      <c r="B1195" s="877" t="s">
        <v>4291</v>
      </c>
      <c r="C1195" s="521">
        <v>274</v>
      </c>
      <c r="D1195" s="877">
        <v>90</v>
      </c>
      <c r="E1195" s="574">
        <v>5918.51</v>
      </c>
      <c r="F1195" s="603">
        <f t="shared" si="167"/>
        <v>5918.51</v>
      </c>
      <c r="G1195" s="862">
        <f>'Заказ, cкидки и курсы валют'!$J$23*F1195</f>
        <v>71022.12</v>
      </c>
      <c r="H1195" s="128">
        <f t="shared" si="168"/>
        <v>6391.99</v>
      </c>
      <c r="I1195" s="15"/>
    </row>
    <row r="1196" spans="1:9" ht="12" customHeight="1">
      <c r="A1196" s="15" t="s">
        <v>6819</v>
      </c>
      <c r="B1196" s="877" t="s">
        <v>961</v>
      </c>
      <c r="C1196" s="521">
        <v>304</v>
      </c>
      <c r="D1196" s="877">
        <v>80</v>
      </c>
      <c r="E1196" s="574">
        <v>7230.99</v>
      </c>
      <c r="F1196" s="603">
        <f t="shared" si="167"/>
        <v>7230.99</v>
      </c>
      <c r="G1196" s="862">
        <f>'Заказ, cкидки и курсы валют'!$J$23*F1196</f>
        <v>86771.88</v>
      </c>
      <c r="H1196" s="128">
        <f t="shared" si="168"/>
        <v>6941.75</v>
      </c>
      <c r="I1196" s="15"/>
    </row>
    <row r="1197" spans="1:9" ht="12" customHeight="1">
      <c r="A1197" s="15" t="s">
        <v>6820</v>
      </c>
      <c r="B1197" s="877" t="s">
        <v>962</v>
      </c>
      <c r="C1197" s="521">
        <v>334</v>
      </c>
      <c r="D1197" s="877">
        <v>70</v>
      </c>
      <c r="E1197" s="574">
        <v>7063.52</v>
      </c>
      <c r="F1197" s="603">
        <f t="shared" si="167"/>
        <v>7063.52</v>
      </c>
      <c r="G1197" s="862">
        <f>'Заказ, cкидки и курсы валют'!$J$23*F1197</f>
        <v>84762.240000000005</v>
      </c>
      <c r="H1197" s="128">
        <f t="shared" si="168"/>
        <v>5933.36</v>
      </c>
      <c r="I1197" s="15"/>
    </row>
    <row r="1198" spans="1:9" ht="12" customHeight="1">
      <c r="A1198" s="15" t="s">
        <v>6821</v>
      </c>
      <c r="B1198" s="877" t="s">
        <v>963</v>
      </c>
      <c r="C1198" s="521">
        <v>363</v>
      </c>
      <c r="D1198" s="877">
        <v>60</v>
      </c>
      <c r="E1198" s="574">
        <v>7743.46</v>
      </c>
      <c r="F1198" s="603">
        <f t="shared" si="167"/>
        <v>7743.46</v>
      </c>
      <c r="G1198" s="862">
        <f>'Заказ, cкидки и курсы валют'!$J$23*F1198</f>
        <v>92921.52</v>
      </c>
      <c r="H1198" s="128">
        <f t="shared" si="168"/>
        <v>5575.29</v>
      </c>
      <c r="I1198" s="15"/>
    </row>
    <row r="1199" spans="1:9" ht="12" customHeight="1">
      <c r="A1199" s="15" t="s">
        <v>6822</v>
      </c>
      <c r="B1199" s="877" t="s">
        <v>964</v>
      </c>
      <c r="C1199" s="521">
        <v>393</v>
      </c>
      <c r="D1199" s="877">
        <v>60</v>
      </c>
      <c r="E1199" s="574">
        <v>8911.2199999999993</v>
      </c>
      <c r="F1199" s="603">
        <f t="shared" si="167"/>
        <v>8911.2199999999993</v>
      </c>
      <c r="G1199" s="862">
        <f>'Заказ, cкидки и курсы валют'!$J$23*F1199</f>
        <v>106934.63999999998</v>
      </c>
      <c r="H1199" s="128">
        <f t="shared" si="168"/>
        <v>6416.08</v>
      </c>
      <c r="I1199" s="15"/>
    </row>
    <row r="1200" spans="1:9" ht="12" customHeight="1">
      <c r="A1200" s="15" t="s">
        <v>6823</v>
      </c>
      <c r="B1200" s="877" t="s">
        <v>965</v>
      </c>
      <c r="C1200" s="521">
        <v>423</v>
      </c>
      <c r="D1200" s="877">
        <v>50</v>
      </c>
      <c r="E1200" s="574">
        <v>9591.5</v>
      </c>
      <c r="F1200" s="603">
        <f t="shared" si="167"/>
        <v>9591.5</v>
      </c>
      <c r="G1200" s="862">
        <f>'Заказ, cкидки и курсы валют'!$J$23*F1200</f>
        <v>115098</v>
      </c>
      <c r="H1200" s="128">
        <f t="shared" si="168"/>
        <v>5754.9</v>
      </c>
      <c r="I1200" s="15"/>
    </row>
    <row r="1201" spans="1:10" ht="12" customHeight="1">
      <c r="A1201" s="15" t="s">
        <v>6824</v>
      </c>
      <c r="B1201" s="877" t="s">
        <v>966</v>
      </c>
      <c r="C1201" s="521">
        <v>483</v>
      </c>
      <c r="D1201" s="877">
        <v>50</v>
      </c>
      <c r="E1201" s="574">
        <v>11414.71</v>
      </c>
      <c r="F1201" s="603">
        <f t="shared" si="167"/>
        <v>11414.71</v>
      </c>
      <c r="G1201" s="862">
        <f>'Заказ, cкидки и курсы валют'!$J$23*F1201</f>
        <v>136976.51999999999</v>
      </c>
      <c r="H1201" s="128">
        <f t="shared" si="168"/>
        <v>6848.83</v>
      </c>
      <c r="I1201" s="15"/>
    </row>
    <row r="1202" spans="1:10" ht="12" customHeight="1">
      <c r="A1202" s="15" t="s">
        <v>6825</v>
      </c>
      <c r="B1202" s="877" t="s">
        <v>4292</v>
      </c>
      <c r="C1202" s="521">
        <v>543</v>
      </c>
      <c r="D1202" s="877">
        <v>45</v>
      </c>
      <c r="E1202" s="574">
        <v>11052.51</v>
      </c>
      <c r="F1202" s="603">
        <f t="shared" si="167"/>
        <v>11052.51</v>
      </c>
      <c r="G1202" s="862">
        <f>'Заказ, cкидки и курсы валют'!$J$23*F1202</f>
        <v>132630.12</v>
      </c>
      <c r="H1202" s="128">
        <f t="shared" si="168"/>
        <v>5968.36</v>
      </c>
      <c r="I1202" s="15"/>
    </row>
    <row r="1203" spans="1:10" ht="12" customHeight="1">
      <c r="A1203" s="15" t="s">
        <v>6826</v>
      </c>
      <c r="B1203" s="877" t="s">
        <v>4293</v>
      </c>
      <c r="C1203" s="521">
        <v>602</v>
      </c>
      <c r="D1203" s="877">
        <v>40</v>
      </c>
      <c r="E1203" s="574">
        <v>14723.86</v>
      </c>
      <c r="F1203" s="603">
        <f t="shared" si="167"/>
        <v>14723.86</v>
      </c>
      <c r="G1203" s="862">
        <f>'Заказ, cкидки и курсы валют'!$J$23*F1203</f>
        <v>176686.32</v>
      </c>
      <c r="H1203" s="128">
        <f t="shared" si="168"/>
        <v>7067.45</v>
      </c>
      <c r="I1203" s="15"/>
    </row>
    <row r="1204" spans="1:10" ht="12" customHeight="1">
      <c r="A1204" s="15" t="s">
        <v>6827</v>
      </c>
      <c r="B1204" s="877" t="s">
        <v>6672</v>
      </c>
      <c r="C1204" s="624">
        <v>650</v>
      </c>
      <c r="D1204" s="877">
        <v>35</v>
      </c>
      <c r="E1204" s="574">
        <v>16129.43</v>
      </c>
      <c r="F1204" s="603">
        <f t="shared" si="167"/>
        <v>16129.43</v>
      </c>
      <c r="G1204" s="862">
        <f>'Заказ, cкидки и курсы валют'!$J$23*F1204</f>
        <v>193553.16</v>
      </c>
      <c r="H1204" s="128">
        <f t="shared" si="168"/>
        <v>6774.36</v>
      </c>
      <c r="I1204" s="15"/>
    </row>
    <row r="1205" spans="1:10" ht="12" customHeight="1">
      <c r="A1205" s="15" t="s">
        <v>6828</v>
      </c>
      <c r="B1205" s="877" t="s">
        <v>6673</v>
      </c>
      <c r="C1205" s="624">
        <v>710</v>
      </c>
      <c r="D1205" s="877">
        <v>35</v>
      </c>
      <c r="E1205" s="574">
        <v>16581.669999999998</v>
      </c>
      <c r="F1205" s="603">
        <f t="shared" si="167"/>
        <v>16581.669999999998</v>
      </c>
      <c r="G1205" s="862">
        <f>'Заказ, cкидки и курсы валют'!$J$23*F1205</f>
        <v>198980.03999999998</v>
      </c>
      <c r="H1205" s="128">
        <f t="shared" si="168"/>
        <v>6964.3</v>
      </c>
      <c r="I1205" s="15"/>
    </row>
    <row r="1206" spans="1:10" ht="14.1" customHeight="1" thickBot="1">
      <c r="A1206" s="34"/>
      <c r="B1206" s="50"/>
      <c r="C1206" s="50"/>
      <c r="D1206" s="50"/>
      <c r="E1206" s="901"/>
      <c r="F1206" s="578"/>
      <c r="G1206" s="122"/>
      <c r="H1206" s="14"/>
      <c r="I1206" s="14"/>
    </row>
    <row r="1207" spans="1:10" ht="14.1" customHeight="1">
      <c r="A1207" s="247"/>
      <c r="B1207" s="163"/>
      <c r="C1207" s="91" t="s">
        <v>2516</v>
      </c>
      <c r="D1207" s="91"/>
      <c r="E1207" s="881"/>
      <c r="F1207" s="555"/>
      <c r="G1207" s="647"/>
      <c r="H1207" s="93"/>
      <c r="I1207" s="107"/>
    </row>
    <row r="1208" spans="1:10" ht="14.1" customHeight="1">
      <c r="A1208" s="248"/>
      <c r="B1208" s="17"/>
      <c r="C1208" s="108" t="s">
        <v>5367</v>
      </c>
      <c r="D1208" s="108"/>
      <c r="E1208" s="570" t="s">
        <v>2517</v>
      </c>
      <c r="F1208" s="556"/>
      <c r="G1208" s="111"/>
      <c r="H1208" s="927" t="s">
        <v>6674</v>
      </c>
      <c r="I1208" s="112"/>
    </row>
    <row r="1209" spans="1:10" ht="14.1" customHeight="1">
      <c r="A1209" s="248"/>
      <c r="B1209" s="17"/>
      <c r="C1209" s="97"/>
      <c r="D1209" s="97"/>
      <c r="E1209" s="896"/>
      <c r="F1209" s="596"/>
      <c r="G1209" s="874"/>
      <c r="H1209" s="17"/>
      <c r="I1209" s="167"/>
    </row>
    <row r="1210" spans="1:10" ht="14.1" customHeight="1">
      <c r="A1210" s="248"/>
      <c r="B1210" s="17"/>
      <c r="C1210" s="97"/>
      <c r="D1210" s="97"/>
      <c r="E1210" s="896"/>
      <c r="F1210" s="596"/>
      <c r="G1210" s="874"/>
      <c r="H1210" s="17"/>
      <c r="I1210" s="167"/>
    </row>
    <row r="1211" spans="1:10" ht="14.1" customHeight="1">
      <c r="A1211" s="248"/>
      <c r="B1211" s="17"/>
      <c r="C1211" s="97"/>
      <c r="D1211" s="97"/>
      <c r="E1211" s="896"/>
      <c r="F1211" s="596"/>
      <c r="G1211" s="874"/>
      <c r="H1211" s="17"/>
      <c r="I1211" s="167"/>
    </row>
    <row r="1212" spans="1:10" ht="14.1" customHeight="1" thickBot="1">
      <c r="A1212" s="2549" t="s">
        <v>7681</v>
      </c>
      <c r="B1212" s="2551"/>
      <c r="C1212" s="99"/>
      <c r="D1212" s="99"/>
      <c r="E1212" s="897"/>
      <c r="F1212" s="598"/>
      <c r="G1212" s="875"/>
      <c r="H1212" s="171"/>
      <c r="I1212" s="172"/>
    </row>
    <row r="1213" spans="1:10" ht="49.5" customHeight="1">
      <c r="A1213" s="195" t="s">
        <v>1028</v>
      </c>
      <c r="B1213" s="196" t="s">
        <v>1029</v>
      </c>
      <c r="C1213" s="197" t="s">
        <v>678</v>
      </c>
      <c r="D1213" s="197" t="s">
        <v>3130</v>
      </c>
      <c r="E1213" s="559" t="s">
        <v>11194</v>
      </c>
      <c r="F1213" s="600" t="s">
        <v>2779</v>
      </c>
      <c r="G1213" s="864" t="s">
        <v>6670</v>
      </c>
      <c r="H1213" s="338" t="s">
        <v>497</v>
      </c>
      <c r="I1213" s="199" t="s">
        <v>4239</v>
      </c>
      <c r="J1213" s="2668" t="s">
        <v>12335</v>
      </c>
    </row>
    <row r="1214" spans="1:10" ht="14.1" customHeight="1">
      <c r="A1214" s="195"/>
      <c r="B1214" s="389"/>
      <c r="C1214" s="197" t="s">
        <v>3629</v>
      </c>
      <c r="D1214" s="476" t="s">
        <v>6669</v>
      </c>
      <c r="E1214" s="898" t="s">
        <v>265</v>
      </c>
      <c r="F1214" s="607">
        <f>'Заказ, cкидки и курсы валют'!$I$12</f>
        <v>0</v>
      </c>
      <c r="G1214" s="948"/>
      <c r="H1214" s="455"/>
      <c r="I1214" s="325"/>
      <c r="J1214" s="2669"/>
    </row>
    <row r="1215" spans="1:10" ht="12" customHeight="1">
      <c r="A1215" s="15" t="s">
        <v>10329</v>
      </c>
      <c r="B1215" s="877" t="s">
        <v>100</v>
      </c>
      <c r="C1215" s="521">
        <v>5.1100000000000003</v>
      </c>
      <c r="D1215" s="877">
        <v>50</v>
      </c>
      <c r="E1215" s="2077">
        <f>(E1089*2)+(1000/D1215*7.5)</f>
        <v>441.44</v>
      </c>
      <c r="F1215" s="603">
        <f>ROUND(E1215*(1-$F$11),2)</f>
        <v>441.44</v>
      </c>
      <c r="G1215" s="862">
        <f>'Заказ, cкидки и курсы валют'!$J$23*F1215</f>
        <v>5297.28</v>
      </c>
      <c r="H1215" s="128">
        <f>ROUND((D1215/1000)*G1215,2)</f>
        <v>264.86</v>
      </c>
      <c r="I1215" s="15"/>
      <c r="J1215" s="128">
        <f>ROUND(IF(H1215&lt;'Заказ, cкидки и курсы валют'!$B$39,H1215*0.54*100/(100-'Заказ, cкидки и курсы валют'!$C$39),IF(H1215&lt;'Заказ, cкидки и курсы валют'!$B$40,H1215*0.54*100/(100-'Заказ, cкидки и курсы валют'!$C$40),IF(H1215&lt;'Заказ, cкидки и курсы валют'!$B$41,H1215*0.54*100/(100-'Заказ, cкидки и курсы валют'!$C$41),IF(H1215&lt;'Заказ, cкидки и курсы валют'!$B$42,H1215*0.54*100/(100-'Заказ, cкидки и курсы валют'!$C$42),IF(H1215&lt;'Заказ, cкидки и курсы валют'!$B$43,H1215*0.54*100/(100-'Заказ, cкидки и курсы валют'!$C$43),H1215))))),2)</f>
        <v>357.56</v>
      </c>
    </row>
    <row r="1216" spans="1:10" ht="12" customHeight="1">
      <c r="A1216" s="15" t="s">
        <v>10330</v>
      </c>
      <c r="B1216" s="877" t="s">
        <v>101</v>
      </c>
      <c r="C1216" s="521">
        <v>5.8</v>
      </c>
      <c r="D1216" s="877">
        <v>50</v>
      </c>
      <c r="E1216" s="2077">
        <f t="shared" ref="E1216:E1279" si="169">(E1090*2)+(1000/D1216*7.5)</f>
        <v>416.52</v>
      </c>
      <c r="F1216" s="603">
        <f t="shared" ref="F1216:F1279" si="170">ROUND(E1216*(1-$F$11),2)</f>
        <v>416.52</v>
      </c>
      <c r="G1216" s="862">
        <f>'Заказ, cкидки и курсы валют'!$J$23*F1216</f>
        <v>4998.24</v>
      </c>
      <c r="H1216" s="128">
        <f t="shared" ref="H1216:H1279" si="171">ROUND((D1216/1000)*G1216,2)</f>
        <v>249.91</v>
      </c>
      <c r="I1216" s="15"/>
      <c r="J1216" s="128">
        <f>ROUND(IF(H1216&lt;'Заказ, cкидки и курсы валют'!$B$39,H1216*0.54*100/(100-'Заказ, cкидки и курсы валют'!$C$39),IF(H1216&lt;'Заказ, cкидки и курсы валют'!$B$40,H1216*0.54*100/(100-'Заказ, cкидки и курсы валют'!$C$40),IF(H1216&lt;'Заказ, cкидки и курсы валют'!$B$41,H1216*0.54*100/(100-'Заказ, cкидки и курсы валют'!$C$41),IF(H1216&lt;'Заказ, cкидки и курсы валют'!$B$42,H1216*0.54*100/(100-'Заказ, cкидки и курсы валют'!$C$42),IF(H1216&lt;'Заказ, cкидки и курсы валют'!$B$43,H1216*0.54*100/(100-'Заказ, cкидки и курсы валют'!$C$43),H1216))))),2)</f>
        <v>337.38</v>
      </c>
    </row>
    <row r="1217" spans="1:10" ht="12" customHeight="1">
      <c r="A1217" s="15" t="s">
        <v>10331</v>
      </c>
      <c r="B1217" s="877" t="s">
        <v>1346</v>
      </c>
      <c r="C1217" s="521">
        <v>6.65</v>
      </c>
      <c r="D1217" s="877">
        <v>40</v>
      </c>
      <c r="E1217" s="2077">
        <f t="shared" si="169"/>
        <v>537.55999999999995</v>
      </c>
      <c r="F1217" s="603">
        <f t="shared" si="170"/>
        <v>537.55999999999995</v>
      </c>
      <c r="G1217" s="862">
        <f>'Заказ, cкидки и курсы валют'!$J$23*F1217</f>
        <v>6450.7199999999993</v>
      </c>
      <c r="H1217" s="128">
        <f t="shared" si="171"/>
        <v>258.02999999999997</v>
      </c>
      <c r="I1217" s="15"/>
      <c r="J1217" s="128">
        <f>ROUND(IF(H1217&lt;'Заказ, cкидки и курсы валют'!$B$39,H1217*0.54*100/(100-'Заказ, cкидки и курсы валют'!$C$39),IF(H1217&lt;'Заказ, cкидки и курсы валют'!$B$40,H1217*0.54*100/(100-'Заказ, cкидки и курсы валют'!$C$40),IF(H1217&lt;'Заказ, cкидки и курсы валют'!$B$41,H1217*0.54*100/(100-'Заказ, cкидки и курсы валют'!$C$41),IF(H1217&lt;'Заказ, cкидки и курсы валют'!$B$42,H1217*0.54*100/(100-'Заказ, cкидки и курсы валют'!$C$42),IF(H1217&lt;'Заказ, cкидки и курсы валют'!$B$43,H1217*0.54*100/(100-'Заказ, cкидки и курсы валют'!$C$43),H1217))))),2)</f>
        <v>348.34</v>
      </c>
    </row>
    <row r="1218" spans="1:10" ht="12" customHeight="1">
      <c r="A1218" s="15" t="s">
        <v>10332</v>
      </c>
      <c r="B1218" s="877" t="s">
        <v>189</v>
      </c>
      <c r="C1218" s="521">
        <v>7.51</v>
      </c>
      <c r="D1218" s="877">
        <v>30</v>
      </c>
      <c r="E1218" s="2077">
        <f t="shared" si="169"/>
        <v>649.86</v>
      </c>
      <c r="F1218" s="603">
        <f t="shared" si="170"/>
        <v>649.86</v>
      </c>
      <c r="G1218" s="862">
        <f>'Заказ, cкидки и курсы валют'!$J$23*F1218</f>
        <v>7798.32</v>
      </c>
      <c r="H1218" s="128">
        <f t="shared" si="171"/>
        <v>233.95</v>
      </c>
      <c r="I1218" s="15"/>
      <c r="J1218" s="128">
        <f>ROUND(IF(H1218&lt;'Заказ, cкидки и курсы валют'!$B$39,H1218*0.54*100/(100-'Заказ, cкидки и курсы валют'!$C$39),IF(H1218&lt;'Заказ, cкидки и курсы валют'!$B$40,H1218*0.54*100/(100-'Заказ, cкидки и курсы валют'!$C$40),IF(H1218&lt;'Заказ, cкидки и курсы валют'!$B$41,H1218*0.54*100/(100-'Заказ, cкидки и курсы валют'!$C$41),IF(H1218&lt;'Заказ, cкидки и курсы валют'!$B$42,H1218*0.54*100/(100-'Заказ, cкидки и курсы валют'!$C$42),IF(H1218&lt;'Заказ, cкидки и курсы валют'!$B$43,H1218*0.54*100/(100-'Заказ, cкидки и курсы валют'!$C$43),H1218))))),2)</f>
        <v>315.83</v>
      </c>
    </row>
    <row r="1219" spans="1:10" ht="12" customHeight="1">
      <c r="A1219" s="15" t="s">
        <v>10333</v>
      </c>
      <c r="B1219" s="877" t="s">
        <v>616</v>
      </c>
      <c r="C1219" s="521">
        <v>8</v>
      </c>
      <c r="D1219" s="877">
        <v>30</v>
      </c>
      <c r="E1219" s="2077">
        <f t="shared" si="169"/>
        <v>692.56000000000006</v>
      </c>
      <c r="F1219" s="603">
        <f t="shared" si="170"/>
        <v>692.56</v>
      </c>
      <c r="G1219" s="862">
        <f>'Заказ, cкидки и курсы валют'!$J$23*F1219</f>
        <v>8310.7199999999993</v>
      </c>
      <c r="H1219" s="128">
        <f t="shared" si="171"/>
        <v>249.32</v>
      </c>
      <c r="I1219" s="15"/>
      <c r="J1219" s="128">
        <f>ROUND(IF(H1219&lt;'Заказ, cкидки и курсы валют'!$B$39,H1219*0.54*100/(100-'Заказ, cкидки и курсы валют'!$C$39),IF(H1219&lt;'Заказ, cкидки и курсы валют'!$B$40,H1219*0.54*100/(100-'Заказ, cкидки и курсы валют'!$C$40),IF(H1219&lt;'Заказ, cкидки и курсы валют'!$B$41,H1219*0.54*100/(100-'Заказ, cкидки и курсы валют'!$C$41),IF(H1219&lt;'Заказ, cкидки и курсы валют'!$B$42,H1219*0.54*100/(100-'Заказ, cкидки и курсы валют'!$C$42),IF(H1219&lt;'Заказ, cкидки и курсы валют'!$B$43,H1219*0.54*100/(100-'Заказ, cкидки и курсы валют'!$C$43),H1219))))),2)</f>
        <v>336.58</v>
      </c>
    </row>
    <row r="1220" spans="1:10" ht="12" customHeight="1">
      <c r="A1220" s="15" t="s">
        <v>10334</v>
      </c>
      <c r="B1220" s="877" t="s">
        <v>178</v>
      </c>
      <c r="C1220" s="521">
        <v>8.23</v>
      </c>
      <c r="D1220" s="877">
        <v>25</v>
      </c>
      <c r="E1220" s="2077">
        <f t="shared" si="169"/>
        <v>722.04</v>
      </c>
      <c r="F1220" s="603">
        <f t="shared" si="170"/>
        <v>722.04</v>
      </c>
      <c r="G1220" s="862">
        <f>'Заказ, cкидки и курсы валют'!$J$23*F1220</f>
        <v>8664.48</v>
      </c>
      <c r="H1220" s="128">
        <f t="shared" si="171"/>
        <v>216.61</v>
      </c>
      <c r="I1220" s="15"/>
      <c r="J1220" s="128">
        <f>ROUND(IF(H1220&lt;'Заказ, cкидки и курсы валют'!$B$39,H1220*0.54*100/(100-'Заказ, cкидки и курсы валют'!$C$39),IF(H1220&lt;'Заказ, cкидки и курсы валют'!$B$40,H1220*0.54*100/(100-'Заказ, cкидки и курсы валют'!$C$40),IF(H1220&lt;'Заказ, cкидки и курсы валют'!$B$41,H1220*0.54*100/(100-'Заказ, cкидки и курсы валют'!$C$41),IF(H1220&lt;'Заказ, cкидки и курсы валют'!$B$42,H1220*0.54*100/(100-'Заказ, cкидки и курсы валют'!$C$42),IF(H1220&lt;'Заказ, cкидки и курсы валют'!$B$43,H1220*0.54*100/(100-'Заказ, cкидки и курсы валют'!$C$43),H1220))))),2)</f>
        <v>292.42</v>
      </c>
    </row>
    <row r="1221" spans="1:10" ht="12" customHeight="1">
      <c r="A1221" s="15" t="s">
        <v>10335</v>
      </c>
      <c r="B1221" s="877" t="s">
        <v>84</v>
      </c>
      <c r="C1221" s="521">
        <v>10</v>
      </c>
      <c r="D1221" s="877">
        <v>25</v>
      </c>
      <c r="E1221" s="2077">
        <f t="shared" si="169"/>
        <v>786.38</v>
      </c>
      <c r="F1221" s="603">
        <f t="shared" si="170"/>
        <v>786.38</v>
      </c>
      <c r="G1221" s="862">
        <f>'Заказ, cкидки и курсы валют'!$J$23*F1221</f>
        <v>9436.56</v>
      </c>
      <c r="H1221" s="128">
        <f t="shared" si="171"/>
        <v>235.91</v>
      </c>
      <c r="I1221" s="15"/>
      <c r="J1221" s="128">
        <f>ROUND(IF(H1221&lt;'Заказ, cкидки и курсы валют'!$B$39,H1221*0.54*100/(100-'Заказ, cкидки и курсы валют'!$C$39),IF(H1221&lt;'Заказ, cкидки и курсы валют'!$B$40,H1221*0.54*100/(100-'Заказ, cкидки и курсы валют'!$C$40),IF(H1221&lt;'Заказ, cкидки и курсы валют'!$B$41,H1221*0.54*100/(100-'Заказ, cкидки и курсы валют'!$C$41),IF(H1221&lt;'Заказ, cкидки и курсы валют'!$B$42,H1221*0.54*100/(100-'Заказ, cкидки и курсы валют'!$C$42),IF(H1221&lt;'Заказ, cкидки и курсы валют'!$B$43,H1221*0.54*100/(100-'Заказ, cкидки и курсы валют'!$C$43),H1221))))),2)</f>
        <v>318.48</v>
      </c>
    </row>
    <row r="1222" spans="1:10" ht="12" customHeight="1">
      <c r="A1222" s="15" t="s">
        <v>10336</v>
      </c>
      <c r="B1222" s="877" t="s">
        <v>179</v>
      </c>
      <c r="C1222" s="521">
        <v>11</v>
      </c>
      <c r="D1222" s="877">
        <v>20</v>
      </c>
      <c r="E1222" s="2077">
        <f t="shared" si="169"/>
        <v>959.9</v>
      </c>
      <c r="F1222" s="603">
        <f t="shared" si="170"/>
        <v>959.9</v>
      </c>
      <c r="G1222" s="862">
        <f>'Заказ, cкидки и курсы валют'!$J$23*F1222</f>
        <v>11518.8</v>
      </c>
      <c r="H1222" s="128">
        <f t="shared" si="171"/>
        <v>230.38</v>
      </c>
      <c r="I1222" s="15"/>
      <c r="J1222" s="128">
        <f>ROUND(IF(H1222&lt;'Заказ, cкидки и курсы валют'!$B$39,H1222*0.54*100/(100-'Заказ, cкидки и курсы валют'!$C$39),IF(H1222&lt;'Заказ, cкидки и курсы валют'!$B$40,H1222*0.54*100/(100-'Заказ, cкидки и курсы валют'!$C$40),IF(H1222&lt;'Заказ, cкидки и курсы валют'!$B$41,H1222*0.54*100/(100-'Заказ, cкидки и курсы валют'!$C$41),IF(H1222&lt;'Заказ, cкидки и курсы валют'!$B$42,H1222*0.54*100/(100-'Заказ, cкидки и курсы валют'!$C$42),IF(H1222&lt;'Заказ, cкидки и курсы валют'!$B$43,H1222*0.54*100/(100-'Заказ, cкидки и курсы валют'!$C$43),H1222))))),2)</f>
        <v>311.01</v>
      </c>
    </row>
    <row r="1223" spans="1:10" ht="12" customHeight="1">
      <c r="A1223" s="15" t="s">
        <v>10337</v>
      </c>
      <c r="B1223" s="877" t="s">
        <v>180</v>
      </c>
      <c r="C1223" s="521">
        <v>12.7</v>
      </c>
      <c r="D1223" s="877">
        <v>20</v>
      </c>
      <c r="E1223" s="2077">
        <f t="shared" si="169"/>
        <v>1059.28</v>
      </c>
      <c r="F1223" s="603">
        <f t="shared" si="170"/>
        <v>1059.28</v>
      </c>
      <c r="G1223" s="862">
        <f>'Заказ, cкидки и курсы валют'!$J$23*F1223</f>
        <v>12711.36</v>
      </c>
      <c r="H1223" s="128">
        <f t="shared" si="171"/>
        <v>254.23</v>
      </c>
      <c r="I1223" s="15"/>
      <c r="J1223" s="128">
        <f>ROUND(IF(H1223&lt;'Заказ, cкидки и курсы валют'!$B$39,H1223*0.54*100/(100-'Заказ, cкидки и курсы валют'!$C$39),IF(H1223&lt;'Заказ, cкидки и курсы валют'!$B$40,H1223*0.54*100/(100-'Заказ, cкидки и курсы валют'!$C$40),IF(H1223&lt;'Заказ, cкидки и курсы валют'!$B$41,H1223*0.54*100/(100-'Заказ, cкидки и курсы валют'!$C$41),IF(H1223&lt;'Заказ, cкидки и курсы валют'!$B$42,H1223*0.54*100/(100-'Заказ, cкидки и курсы валют'!$C$42),IF(H1223&lt;'Заказ, cкидки и курсы валют'!$B$43,H1223*0.54*100/(100-'Заказ, cкидки и курсы валют'!$C$43),H1223))))),2)</f>
        <v>343.21</v>
      </c>
    </row>
    <row r="1224" spans="1:10" ht="12" customHeight="1">
      <c r="A1224" s="15" t="s">
        <v>10338</v>
      </c>
      <c r="B1224" s="877" t="s">
        <v>181</v>
      </c>
      <c r="C1224" s="521">
        <v>14.4</v>
      </c>
      <c r="D1224" s="877">
        <v>20</v>
      </c>
      <c r="E1224" s="2077">
        <f t="shared" si="169"/>
        <v>1019.18</v>
      </c>
      <c r="F1224" s="603">
        <f t="shared" si="170"/>
        <v>1019.18</v>
      </c>
      <c r="G1224" s="862">
        <f>'Заказ, cкидки и курсы валют'!$J$23*F1224</f>
        <v>12230.16</v>
      </c>
      <c r="H1224" s="128">
        <f t="shared" si="171"/>
        <v>244.6</v>
      </c>
      <c r="I1224" s="15"/>
      <c r="J1224" s="128">
        <f>ROUND(IF(H1224&lt;'Заказ, cкидки и курсы валют'!$B$39,H1224*0.54*100/(100-'Заказ, cкидки и курсы валют'!$C$39),IF(H1224&lt;'Заказ, cкидки и курсы валют'!$B$40,H1224*0.54*100/(100-'Заказ, cкидки и курсы валют'!$C$40),IF(H1224&lt;'Заказ, cкидки и курсы валют'!$B$41,H1224*0.54*100/(100-'Заказ, cкидки и курсы валют'!$C$41),IF(H1224&lt;'Заказ, cкидки и курсы валют'!$B$42,H1224*0.54*100/(100-'Заказ, cкидки и курсы валют'!$C$42),IF(H1224&lt;'Заказ, cкидки и курсы валют'!$B$43,H1224*0.54*100/(100-'Заказ, cкидки и курсы валют'!$C$43),H1224))))),2)</f>
        <v>330.21</v>
      </c>
    </row>
    <row r="1225" spans="1:10" ht="12" customHeight="1">
      <c r="A1225" s="15" t="s">
        <v>10339</v>
      </c>
      <c r="B1225" s="877" t="s">
        <v>182</v>
      </c>
      <c r="C1225" s="521">
        <v>16.2</v>
      </c>
      <c r="D1225" s="877">
        <v>15</v>
      </c>
      <c r="E1225" s="2077">
        <f t="shared" si="169"/>
        <v>1363</v>
      </c>
      <c r="F1225" s="603">
        <f t="shared" si="170"/>
        <v>1363</v>
      </c>
      <c r="G1225" s="862">
        <f>'Заказ, cкидки и курсы валют'!$J$23*F1225</f>
        <v>16356</v>
      </c>
      <c r="H1225" s="128">
        <f t="shared" si="171"/>
        <v>245.34</v>
      </c>
      <c r="I1225" s="15"/>
      <c r="J1225" s="128">
        <f>ROUND(IF(H1225&lt;'Заказ, cкидки и курсы валют'!$B$39,H1225*0.54*100/(100-'Заказ, cкидки и курсы валют'!$C$39),IF(H1225&lt;'Заказ, cкидки и курсы валют'!$B$40,H1225*0.54*100/(100-'Заказ, cкидки и курсы валют'!$C$40),IF(H1225&lt;'Заказ, cкидки и курсы валют'!$B$41,H1225*0.54*100/(100-'Заказ, cкидки и курсы валют'!$C$41),IF(H1225&lt;'Заказ, cкидки и курсы валют'!$B$42,H1225*0.54*100/(100-'Заказ, cкидки и курсы валют'!$C$42),IF(H1225&lt;'Заказ, cкидки и курсы валют'!$B$43,H1225*0.54*100/(100-'Заказ, cкидки и курсы валют'!$C$43),H1225))))),2)</f>
        <v>331.21</v>
      </c>
    </row>
    <row r="1226" spans="1:10" ht="12" customHeight="1">
      <c r="A1226" s="15" t="s">
        <v>10340</v>
      </c>
      <c r="B1226" s="877" t="s">
        <v>183</v>
      </c>
      <c r="C1226" s="521">
        <v>18</v>
      </c>
      <c r="D1226" s="877">
        <v>15</v>
      </c>
      <c r="E1226" s="2077">
        <f t="shared" si="169"/>
        <v>1429</v>
      </c>
      <c r="F1226" s="603">
        <f t="shared" si="170"/>
        <v>1429</v>
      </c>
      <c r="G1226" s="862">
        <f>'Заказ, cкидки и курсы валют'!$J$23*F1226</f>
        <v>17148</v>
      </c>
      <c r="H1226" s="128">
        <f t="shared" si="171"/>
        <v>257.22000000000003</v>
      </c>
      <c r="I1226" s="15"/>
      <c r="J1226" s="128">
        <f>ROUND(IF(H1226&lt;'Заказ, cкидки и курсы валют'!$B$39,H1226*0.54*100/(100-'Заказ, cкидки и курсы валют'!$C$39),IF(H1226&lt;'Заказ, cкидки и курсы валют'!$B$40,H1226*0.54*100/(100-'Заказ, cкидки и курсы валют'!$C$40),IF(H1226&lt;'Заказ, cкидки и курсы валют'!$B$41,H1226*0.54*100/(100-'Заказ, cкидки и курсы валют'!$C$41),IF(H1226&lt;'Заказ, cкидки и курсы валют'!$B$42,H1226*0.54*100/(100-'Заказ, cкидки и курсы валют'!$C$42),IF(H1226&lt;'Заказ, cкидки и курсы валют'!$B$43,H1226*0.54*100/(100-'Заказ, cкидки и курсы валют'!$C$43),H1226))))),2)</f>
        <v>347.25</v>
      </c>
    </row>
    <row r="1227" spans="1:10" ht="12" customHeight="1">
      <c r="A1227" s="15" t="s">
        <v>10341</v>
      </c>
      <c r="B1227" s="877" t="s">
        <v>184</v>
      </c>
      <c r="C1227" s="521">
        <v>19.8</v>
      </c>
      <c r="D1227" s="877">
        <v>10</v>
      </c>
      <c r="E1227" s="2077">
        <f t="shared" si="169"/>
        <v>1620.6599999999999</v>
      </c>
      <c r="F1227" s="603">
        <f t="shared" si="170"/>
        <v>1620.66</v>
      </c>
      <c r="G1227" s="862">
        <f>'Заказ, cкидки и курсы валют'!$J$23*F1227</f>
        <v>19447.920000000002</v>
      </c>
      <c r="H1227" s="128">
        <f t="shared" si="171"/>
        <v>194.48</v>
      </c>
      <c r="I1227" s="15"/>
      <c r="J1227" s="128">
        <f>ROUND(IF(H1227&lt;'Заказ, cкидки и курсы валют'!$B$39,H1227*0.54*100/(100-'Заказ, cкидки и курсы валют'!$C$39),IF(H1227&lt;'Заказ, cкидки и курсы валют'!$B$40,H1227*0.54*100/(100-'Заказ, cкидки и курсы валют'!$C$40),IF(H1227&lt;'Заказ, cкидки и курсы валют'!$B$41,H1227*0.54*100/(100-'Заказ, cкидки и курсы валют'!$C$41),IF(H1227&lt;'Заказ, cкидки и курсы валют'!$B$42,H1227*0.54*100/(100-'Заказ, cкидки и курсы валют'!$C$42),IF(H1227&lt;'Заказ, cкидки и курсы валют'!$B$43,H1227*0.54*100/(100-'Заказ, cкидки и курсы валют'!$C$43),H1227))))),2)</f>
        <v>262.55</v>
      </c>
    </row>
    <row r="1228" spans="1:10" ht="12" customHeight="1">
      <c r="A1228" s="15" t="s">
        <v>10342</v>
      </c>
      <c r="B1228" s="877" t="s">
        <v>185</v>
      </c>
      <c r="C1228" s="521">
        <v>23.4</v>
      </c>
      <c r="D1228" s="877">
        <v>10</v>
      </c>
      <c r="E1228" s="2077">
        <f t="shared" si="169"/>
        <v>1950.98</v>
      </c>
      <c r="F1228" s="603">
        <f t="shared" si="170"/>
        <v>1950.98</v>
      </c>
      <c r="G1228" s="862">
        <f>'Заказ, cкидки и курсы валют'!$J$23*F1228</f>
        <v>23411.760000000002</v>
      </c>
      <c r="H1228" s="128">
        <f t="shared" si="171"/>
        <v>234.12</v>
      </c>
      <c r="I1228" s="15"/>
      <c r="J1228" s="128">
        <f>ROUND(IF(H1228&lt;'Заказ, cкидки и курсы валют'!$B$39,H1228*0.54*100/(100-'Заказ, cкидки и курсы валют'!$C$39),IF(H1228&lt;'Заказ, cкидки и курсы валют'!$B$40,H1228*0.54*100/(100-'Заказ, cкидки и курсы валют'!$C$40),IF(H1228&lt;'Заказ, cкидки и курсы валют'!$B$41,H1228*0.54*100/(100-'Заказ, cкидки и курсы валют'!$C$41),IF(H1228&lt;'Заказ, cкидки и курсы валют'!$B$42,H1228*0.54*100/(100-'Заказ, cкидки и курсы валют'!$C$42),IF(H1228&lt;'Заказ, cкидки и курсы валют'!$B$43,H1228*0.54*100/(100-'Заказ, cкидки и курсы валют'!$C$43),H1228))))),2)</f>
        <v>316.06</v>
      </c>
    </row>
    <row r="1229" spans="1:10" ht="12" customHeight="1">
      <c r="A1229" s="15" t="s">
        <v>10343</v>
      </c>
      <c r="B1229" s="877" t="s">
        <v>186</v>
      </c>
      <c r="C1229" s="521">
        <v>27</v>
      </c>
      <c r="D1229" s="877">
        <v>10</v>
      </c>
      <c r="E1229" s="2077">
        <f t="shared" si="169"/>
        <v>2217.6</v>
      </c>
      <c r="F1229" s="603">
        <f t="shared" si="170"/>
        <v>2217.6</v>
      </c>
      <c r="G1229" s="862">
        <f>'Заказ, cкидки и курсы валют'!$J$23*F1229</f>
        <v>26611.199999999997</v>
      </c>
      <c r="H1229" s="128">
        <f t="shared" si="171"/>
        <v>266.11</v>
      </c>
      <c r="I1229" s="15"/>
      <c r="J1229" s="128">
        <f>ROUND(IF(H1229&lt;'Заказ, cкидки и курсы валют'!$B$39,H1229*0.54*100/(100-'Заказ, cкидки и курсы валют'!$C$39),IF(H1229&lt;'Заказ, cкидки и курсы валют'!$B$40,H1229*0.54*100/(100-'Заказ, cкидки и курсы валют'!$C$40),IF(H1229&lt;'Заказ, cкидки и курсы валют'!$B$41,H1229*0.54*100/(100-'Заказ, cкидки и курсы валют'!$C$41),IF(H1229&lt;'Заказ, cкидки и курсы валют'!$B$42,H1229*0.54*100/(100-'Заказ, cкидки и курсы валют'!$C$42),IF(H1229&lt;'Заказ, cкидки и курсы валют'!$B$43,H1229*0.54*100/(100-'Заказ, cкидки и курсы валют'!$C$43),H1229))))),2)</f>
        <v>359.25</v>
      </c>
    </row>
    <row r="1230" spans="1:10" ht="12" customHeight="1">
      <c r="A1230" s="15" t="s">
        <v>10344</v>
      </c>
      <c r="B1230" s="668" t="s">
        <v>3641</v>
      </c>
      <c r="C1230" s="521">
        <v>11.1</v>
      </c>
      <c r="D1230" s="668">
        <v>20</v>
      </c>
      <c r="E1230" s="2077">
        <f t="shared" si="169"/>
        <v>862.26</v>
      </c>
      <c r="F1230" s="603">
        <f t="shared" si="170"/>
        <v>862.26</v>
      </c>
      <c r="G1230" s="862">
        <f>'Заказ, cкидки и курсы валют'!$J$23*F1230</f>
        <v>10347.119999999999</v>
      </c>
      <c r="H1230" s="128">
        <f t="shared" si="171"/>
        <v>206.94</v>
      </c>
      <c r="I1230" s="15"/>
      <c r="J1230" s="128">
        <f>ROUND(IF(H1230&lt;'Заказ, cкидки и курсы валют'!$B$39,H1230*0.54*100/(100-'Заказ, cкидки и курсы валют'!$C$39),IF(H1230&lt;'Заказ, cкидки и курсы валют'!$B$40,H1230*0.54*100/(100-'Заказ, cкидки и курсы валют'!$C$40),IF(H1230&lt;'Заказ, cкидки и курсы валют'!$B$41,H1230*0.54*100/(100-'Заказ, cкидки и курсы валют'!$C$41),IF(H1230&lt;'Заказ, cкидки и курсы валют'!$B$42,H1230*0.54*100/(100-'Заказ, cкидки и курсы валют'!$C$42),IF(H1230&lt;'Заказ, cкидки и курсы валют'!$B$43,H1230*0.54*100/(100-'Заказ, cкидки и курсы валют'!$C$43),H1230))))),2)</f>
        <v>279.37</v>
      </c>
    </row>
    <row r="1231" spans="1:10" ht="12" customHeight="1">
      <c r="A1231" s="15" t="s">
        <v>10345</v>
      </c>
      <c r="B1231" s="877" t="s">
        <v>3105</v>
      </c>
      <c r="C1231" s="521">
        <v>11.93</v>
      </c>
      <c r="D1231" s="877">
        <v>20</v>
      </c>
      <c r="E1231" s="2077">
        <f t="shared" si="169"/>
        <v>889.3</v>
      </c>
      <c r="F1231" s="603">
        <f t="shared" si="170"/>
        <v>889.3</v>
      </c>
      <c r="G1231" s="862">
        <f>'Заказ, cкидки и курсы валют'!$J$23*F1231</f>
        <v>10671.599999999999</v>
      </c>
      <c r="H1231" s="128">
        <f t="shared" si="171"/>
        <v>213.43</v>
      </c>
      <c r="I1231" s="15"/>
      <c r="J1231" s="128">
        <f>ROUND(IF(H1231&lt;'Заказ, cкидки и курсы валют'!$B$39,H1231*0.54*100/(100-'Заказ, cкидки и курсы валют'!$C$39),IF(H1231&lt;'Заказ, cкидки и курсы валют'!$B$40,H1231*0.54*100/(100-'Заказ, cкидки и курсы валют'!$C$40),IF(H1231&lt;'Заказ, cкидки и курсы валют'!$B$41,H1231*0.54*100/(100-'Заказ, cкидки и курсы валют'!$C$41),IF(H1231&lt;'Заказ, cкидки и курсы валют'!$B$42,H1231*0.54*100/(100-'Заказ, cкидки и курсы валют'!$C$42),IF(H1231&lt;'Заказ, cкидки и курсы валют'!$B$43,H1231*0.54*100/(100-'Заказ, cкидки и курсы валют'!$C$43),H1231))))),2)</f>
        <v>288.13</v>
      </c>
    </row>
    <row r="1232" spans="1:10" ht="12" customHeight="1">
      <c r="A1232" s="15" t="s">
        <v>10346</v>
      </c>
      <c r="B1232" s="877" t="s">
        <v>3106</v>
      </c>
      <c r="C1232" s="521">
        <v>13.48</v>
      </c>
      <c r="D1232" s="877">
        <v>20</v>
      </c>
      <c r="E1232" s="2077">
        <f t="shared" si="169"/>
        <v>964.94</v>
      </c>
      <c r="F1232" s="603">
        <f t="shared" si="170"/>
        <v>964.94</v>
      </c>
      <c r="G1232" s="862">
        <f>'Заказ, cкидки и курсы валют'!$J$23*F1232</f>
        <v>11579.28</v>
      </c>
      <c r="H1232" s="128">
        <f t="shared" si="171"/>
        <v>231.59</v>
      </c>
      <c r="I1232" s="15"/>
      <c r="J1232" s="128">
        <f>ROUND(IF(H1232&lt;'Заказ, cкидки и курсы валют'!$B$39,H1232*0.54*100/(100-'Заказ, cкидки и курсы валют'!$C$39),IF(H1232&lt;'Заказ, cкидки и курсы валют'!$B$40,H1232*0.54*100/(100-'Заказ, cкидки и курсы валют'!$C$40),IF(H1232&lt;'Заказ, cкидки и курсы валют'!$B$41,H1232*0.54*100/(100-'Заказ, cкидки и курсы валют'!$C$41),IF(H1232&lt;'Заказ, cкидки и курсы валют'!$B$42,H1232*0.54*100/(100-'Заказ, cкидки и курсы валют'!$C$42),IF(H1232&lt;'Заказ, cкидки и курсы валют'!$B$43,H1232*0.54*100/(100-'Заказ, cкидки и курсы валют'!$C$43),H1232))))),2)</f>
        <v>312.64999999999998</v>
      </c>
    </row>
    <row r="1233" spans="1:10" ht="12" customHeight="1">
      <c r="A1233" s="15" t="s">
        <v>10347</v>
      </c>
      <c r="B1233" s="877" t="s">
        <v>617</v>
      </c>
      <c r="C1233" s="521">
        <v>15.03</v>
      </c>
      <c r="D1233" s="877">
        <v>15</v>
      </c>
      <c r="E1233" s="2077">
        <f t="shared" si="169"/>
        <v>1285.7</v>
      </c>
      <c r="F1233" s="603">
        <f t="shared" si="170"/>
        <v>1285.7</v>
      </c>
      <c r="G1233" s="862">
        <f>'Заказ, cкидки и курсы валют'!$J$23*F1233</f>
        <v>15428.400000000001</v>
      </c>
      <c r="H1233" s="128">
        <f t="shared" si="171"/>
        <v>231.43</v>
      </c>
      <c r="I1233" s="15"/>
      <c r="J1233" s="128">
        <f>ROUND(IF(H1233&lt;'Заказ, cкидки и курсы валют'!$B$39,H1233*0.54*100/(100-'Заказ, cкидки и курсы валют'!$C$39),IF(H1233&lt;'Заказ, cкидки и курсы валют'!$B$40,H1233*0.54*100/(100-'Заказ, cкидки и курсы валют'!$C$40),IF(H1233&lt;'Заказ, cкидки и курсы валют'!$B$41,H1233*0.54*100/(100-'Заказ, cкидки и курсы валют'!$C$41),IF(H1233&lt;'Заказ, cкидки и курсы валют'!$B$42,H1233*0.54*100/(100-'Заказ, cкидки и курсы валют'!$C$42),IF(H1233&lt;'Заказ, cкидки и курсы валют'!$B$43,H1233*0.54*100/(100-'Заказ, cкидки и курсы валют'!$C$43),H1233))))),2)</f>
        <v>312.43</v>
      </c>
    </row>
    <row r="1234" spans="1:10" ht="12" customHeight="1">
      <c r="A1234" s="15" t="s">
        <v>10348</v>
      </c>
      <c r="B1234" s="877" t="s">
        <v>3107</v>
      </c>
      <c r="C1234" s="521">
        <v>16.579999999999998</v>
      </c>
      <c r="D1234" s="877">
        <v>15</v>
      </c>
      <c r="E1234" s="2077">
        <f t="shared" si="169"/>
        <v>1190.8200000000002</v>
      </c>
      <c r="F1234" s="603">
        <f t="shared" si="170"/>
        <v>1190.82</v>
      </c>
      <c r="G1234" s="862">
        <f>'Заказ, cкидки и курсы валют'!$J$23*F1234</f>
        <v>14289.84</v>
      </c>
      <c r="H1234" s="128">
        <f t="shared" si="171"/>
        <v>214.35</v>
      </c>
      <c r="I1234" s="15"/>
      <c r="J1234" s="128">
        <f>ROUND(IF(H1234&lt;'Заказ, cкидки и курсы валют'!$B$39,H1234*0.54*100/(100-'Заказ, cкидки и курсы валют'!$C$39),IF(H1234&lt;'Заказ, cкидки и курсы валют'!$B$40,H1234*0.54*100/(100-'Заказ, cкидки и курсы валют'!$C$40),IF(H1234&lt;'Заказ, cкидки и курсы валют'!$B$41,H1234*0.54*100/(100-'Заказ, cкидки и курсы валют'!$C$41),IF(H1234&lt;'Заказ, cкидки и курсы валют'!$B$42,H1234*0.54*100/(100-'Заказ, cкидки и курсы валют'!$C$42),IF(H1234&lt;'Заказ, cкидки и курсы валют'!$B$43,H1234*0.54*100/(100-'Заказ, cкидки и курсы валют'!$C$43),H1234))))),2)</f>
        <v>289.37</v>
      </c>
    </row>
    <row r="1235" spans="1:10" ht="12" customHeight="1">
      <c r="A1235" s="15" t="s">
        <v>10349</v>
      </c>
      <c r="B1235" s="877" t="s">
        <v>190</v>
      </c>
      <c r="C1235" s="521">
        <v>18.13</v>
      </c>
      <c r="D1235" s="877">
        <v>15</v>
      </c>
      <c r="E1235" s="2077">
        <f t="shared" si="169"/>
        <v>1274.2</v>
      </c>
      <c r="F1235" s="603">
        <f t="shared" si="170"/>
        <v>1274.2</v>
      </c>
      <c r="G1235" s="862">
        <f>'Заказ, cкидки и курсы валют'!$J$23*F1235</f>
        <v>15290.400000000001</v>
      </c>
      <c r="H1235" s="128">
        <f t="shared" si="171"/>
        <v>229.36</v>
      </c>
      <c r="I1235" s="15"/>
      <c r="J1235" s="128">
        <f>ROUND(IF(H1235&lt;'Заказ, cкидки и курсы валют'!$B$39,H1235*0.54*100/(100-'Заказ, cкидки и курсы валют'!$C$39),IF(H1235&lt;'Заказ, cкидки и курсы валют'!$B$40,H1235*0.54*100/(100-'Заказ, cкидки и курсы валют'!$C$40),IF(H1235&lt;'Заказ, cкидки и курсы валют'!$B$41,H1235*0.54*100/(100-'Заказ, cкидки и курсы валют'!$C$41),IF(H1235&lt;'Заказ, cкидки и курсы валют'!$B$42,H1235*0.54*100/(100-'Заказ, cкидки и курсы валют'!$C$42),IF(H1235&lt;'Заказ, cкидки и курсы валют'!$B$43,H1235*0.54*100/(100-'Заказ, cкидки и курсы валют'!$C$43),H1235))))),2)</f>
        <v>309.64</v>
      </c>
    </row>
    <row r="1236" spans="1:10" ht="12" customHeight="1">
      <c r="A1236" s="15" t="s">
        <v>10350</v>
      </c>
      <c r="B1236" s="877" t="s">
        <v>1332</v>
      </c>
      <c r="C1236" s="521">
        <v>19.690000000000001</v>
      </c>
      <c r="D1236" s="877">
        <v>15</v>
      </c>
      <c r="E1236" s="2077">
        <f t="shared" si="169"/>
        <v>1529.14</v>
      </c>
      <c r="F1236" s="603">
        <f t="shared" si="170"/>
        <v>1529.14</v>
      </c>
      <c r="G1236" s="862">
        <f>'Заказ, cкидки и курсы валют'!$J$23*F1236</f>
        <v>18349.68</v>
      </c>
      <c r="H1236" s="128">
        <f t="shared" si="171"/>
        <v>275.25</v>
      </c>
      <c r="I1236" s="15"/>
      <c r="J1236" s="128">
        <f>ROUND(IF(H1236&lt;'Заказ, cкидки и курсы валют'!$B$39,H1236*0.54*100/(100-'Заказ, cкидки и курсы валют'!$C$39),IF(H1236&lt;'Заказ, cкидки и курсы валют'!$B$40,H1236*0.54*100/(100-'Заказ, cкидки и курсы валют'!$C$40),IF(H1236&lt;'Заказ, cкидки и курсы валют'!$B$41,H1236*0.54*100/(100-'Заказ, cкидки и курсы валют'!$C$41),IF(H1236&lt;'Заказ, cкидки и курсы валют'!$B$42,H1236*0.54*100/(100-'Заказ, cкидки и курсы валют'!$C$42),IF(H1236&lt;'Заказ, cкидки и курсы валют'!$B$43,H1236*0.54*100/(100-'Заказ, cкидки и курсы валют'!$C$43),H1236))))),2)</f>
        <v>371.59</v>
      </c>
    </row>
    <row r="1237" spans="1:10" ht="12" customHeight="1">
      <c r="A1237" s="15" t="s">
        <v>10351</v>
      </c>
      <c r="B1237" s="877" t="s">
        <v>191</v>
      </c>
      <c r="C1237" s="521">
        <v>21.14</v>
      </c>
      <c r="D1237" s="877">
        <v>10</v>
      </c>
      <c r="E1237" s="2077">
        <f t="shared" si="169"/>
        <v>1682.6799999999998</v>
      </c>
      <c r="F1237" s="603">
        <f t="shared" si="170"/>
        <v>1682.68</v>
      </c>
      <c r="G1237" s="862">
        <f>'Заказ, cкидки и курсы валют'!$J$23*F1237</f>
        <v>20192.16</v>
      </c>
      <c r="H1237" s="128">
        <f t="shared" si="171"/>
        <v>201.92</v>
      </c>
      <c r="I1237" s="15"/>
      <c r="J1237" s="128">
        <f>ROUND(IF(H1237&lt;'Заказ, cкидки и курсы валют'!$B$39,H1237*0.54*100/(100-'Заказ, cкидки и курсы валют'!$C$39),IF(H1237&lt;'Заказ, cкидки и курсы валют'!$B$40,H1237*0.54*100/(100-'Заказ, cкидки и курсы валют'!$C$40),IF(H1237&lt;'Заказ, cкидки и курсы валют'!$B$41,H1237*0.54*100/(100-'Заказ, cкидки и курсы валют'!$C$41),IF(H1237&lt;'Заказ, cкидки и курсы валют'!$B$42,H1237*0.54*100/(100-'Заказ, cкидки и курсы валют'!$C$42),IF(H1237&lt;'Заказ, cкидки и курсы валют'!$B$43,H1237*0.54*100/(100-'Заказ, cкидки и курсы валют'!$C$43),H1237))))),2)</f>
        <v>272.58999999999997</v>
      </c>
    </row>
    <row r="1238" spans="1:10" ht="12" customHeight="1">
      <c r="A1238" s="15" t="s">
        <v>10444</v>
      </c>
      <c r="B1238" s="877" t="s">
        <v>192</v>
      </c>
      <c r="C1238" s="521">
        <v>24.25</v>
      </c>
      <c r="D1238" s="877">
        <v>10</v>
      </c>
      <c r="E1238" s="2077">
        <f t="shared" si="169"/>
        <v>1819.66</v>
      </c>
      <c r="F1238" s="603">
        <f t="shared" si="170"/>
        <v>1819.66</v>
      </c>
      <c r="G1238" s="862">
        <f>'Заказ, cкидки и курсы валют'!$J$23*F1238</f>
        <v>21835.920000000002</v>
      </c>
      <c r="H1238" s="128">
        <f t="shared" si="171"/>
        <v>218.36</v>
      </c>
      <c r="I1238" s="15"/>
      <c r="J1238" s="128">
        <f>ROUND(IF(H1238&lt;'Заказ, cкидки и курсы валют'!$B$39,H1238*0.54*100/(100-'Заказ, cкидки и курсы валют'!$C$39),IF(H1238&lt;'Заказ, cкидки и курсы валют'!$B$40,H1238*0.54*100/(100-'Заказ, cкидки и курсы валют'!$C$40),IF(H1238&lt;'Заказ, cкидки и курсы валют'!$B$41,H1238*0.54*100/(100-'Заказ, cкидки и курсы валют'!$C$41),IF(H1238&lt;'Заказ, cкидки и курсы валют'!$B$42,H1238*0.54*100/(100-'Заказ, cкидки и курсы валют'!$C$42),IF(H1238&lt;'Заказ, cкидки и курсы валют'!$B$43,H1238*0.54*100/(100-'Заказ, cкидки и курсы валют'!$C$43),H1238))))),2)</f>
        <v>294.79000000000002</v>
      </c>
    </row>
    <row r="1239" spans="1:10" ht="12" customHeight="1">
      <c r="A1239" s="15" t="s">
        <v>10443</v>
      </c>
      <c r="B1239" s="877" t="s">
        <v>193</v>
      </c>
      <c r="C1239" s="521">
        <v>27.35</v>
      </c>
      <c r="D1239" s="877">
        <v>10</v>
      </c>
      <c r="E1239" s="2077">
        <f>(E1113*2)+(1000/D1239*7.5)</f>
        <v>1926.12</v>
      </c>
      <c r="F1239" s="603">
        <f t="shared" si="170"/>
        <v>1926.12</v>
      </c>
      <c r="G1239" s="862">
        <f>'Заказ, cкидки и курсы валют'!$J$23*F1239</f>
        <v>23113.439999999999</v>
      </c>
      <c r="H1239" s="128">
        <f t="shared" si="171"/>
        <v>231.13</v>
      </c>
      <c r="I1239" s="15"/>
      <c r="J1239" s="128">
        <f>ROUND(IF(H1239&lt;'Заказ, cкидки и курсы валют'!$B$39,H1239*0.54*100/(100-'Заказ, cкидки и курсы валют'!$C$39),IF(H1239&lt;'Заказ, cкидки и курсы валют'!$B$40,H1239*0.54*100/(100-'Заказ, cкидки и курсы валют'!$C$40),IF(H1239&lt;'Заказ, cкидки и курсы валют'!$B$41,H1239*0.54*100/(100-'Заказ, cкидки и курсы валют'!$C$41),IF(H1239&lt;'Заказ, cкидки и курсы валют'!$B$42,H1239*0.54*100/(100-'Заказ, cкидки и курсы валют'!$C$42),IF(H1239&lt;'Заказ, cкидки и курсы валют'!$B$43,H1239*0.54*100/(100-'Заказ, cкидки и курсы валют'!$C$43),H1239))))),2)</f>
        <v>312.02999999999997</v>
      </c>
    </row>
    <row r="1240" spans="1:10" ht="12" customHeight="1">
      <c r="A1240" s="15" t="s">
        <v>10442</v>
      </c>
      <c r="B1240" s="877" t="s">
        <v>194</v>
      </c>
      <c r="C1240" s="521">
        <v>30.45</v>
      </c>
      <c r="D1240" s="877">
        <v>10</v>
      </c>
      <c r="E1240" s="2077">
        <f t="shared" si="169"/>
        <v>2341.92</v>
      </c>
      <c r="F1240" s="603">
        <f t="shared" si="170"/>
        <v>2341.92</v>
      </c>
      <c r="G1240" s="862">
        <f>'Заказ, cкидки и курсы валют'!$J$23*F1240</f>
        <v>28103.040000000001</v>
      </c>
      <c r="H1240" s="128">
        <f t="shared" si="171"/>
        <v>281.02999999999997</v>
      </c>
      <c r="I1240" s="15"/>
      <c r="J1240" s="128">
        <f>ROUND(IF(H1240&lt;'Заказ, cкидки и курсы валют'!$B$39,H1240*0.54*100/(100-'Заказ, cкидки и курсы валют'!$C$39),IF(H1240&lt;'Заказ, cкидки и курсы валют'!$B$40,H1240*0.54*100/(100-'Заказ, cкидки и курсы валют'!$C$40),IF(H1240&lt;'Заказ, cкидки и курсы валют'!$B$41,H1240*0.54*100/(100-'Заказ, cкидки и курсы валют'!$C$41),IF(H1240&lt;'Заказ, cкидки и курсы валют'!$B$42,H1240*0.54*100/(100-'Заказ, cкидки и курсы валют'!$C$42),IF(H1240&lt;'Заказ, cкидки и курсы валют'!$B$43,H1240*0.54*100/(100-'Заказ, cкидки и курсы валют'!$C$43),H1240))))),2)</f>
        <v>379.39</v>
      </c>
    </row>
    <row r="1241" spans="1:10" ht="12" customHeight="1">
      <c r="A1241" s="15" t="s">
        <v>10441</v>
      </c>
      <c r="B1241" s="877" t="s">
        <v>3108</v>
      </c>
      <c r="C1241" s="521">
        <v>33.56</v>
      </c>
      <c r="D1241" s="877">
        <v>5</v>
      </c>
      <c r="E1241" s="2077">
        <f t="shared" si="169"/>
        <v>3080.84</v>
      </c>
      <c r="F1241" s="603">
        <f t="shared" si="170"/>
        <v>3080.84</v>
      </c>
      <c r="G1241" s="862">
        <f>'Заказ, cкидки и курсы валют'!$J$23*F1241</f>
        <v>36970.080000000002</v>
      </c>
      <c r="H1241" s="128">
        <f t="shared" si="171"/>
        <v>184.85</v>
      </c>
      <c r="I1241" s="15"/>
      <c r="J1241" s="128">
        <f>ROUND(IF(H1241&lt;'Заказ, cкидки и курсы валют'!$B$39,H1241*0.54*100/(100-'Заказ, cкидки и курсы валют'!$C$39),IF(H1241&lt;'Заказ, cкидки и курсы валют'!$B$40,H1241*0.54*100/(100-'Заказ, cкидки и курсы валют'!$C$40),IF(H1241&lt;'Заказ, cкидки и курсы валют'!$B$41,H1241*0.54*100/(100-'Заказ, cкидки и курсы валют'!$C$41),IF(H1241&lt;'Заказ, cкидки и курсы валют'!$B$42,H1241*0.54*100/(100-'Заказ, cкидки и курсы валют'!$C$42),IF(H1241&lt;'Заказ, cкидки и курсы валют'!$B$43,H1241*0.54*100/(100-'Заказ, cкидки и курсы валют'!$C$43),H1241))))),2)</f>
        <v>285.2</v>
      </c>
    </row>
    <row r="1242" spans="1:10" ht="12" customHeight="1">
      <c r="A1242" s="15" t="s">
        <v>10440</v>
      </c>
      <c r="B1242" s="877" t="s">
        <v>195</v>
      </c>
      <c r="C1242" s="521">
        <v>36.56</v>
      </c>
      <c r="D1242" s="877">
        <v>5</v>
      </c>
      <c r="E1242" s="2077">
        <f t="shared" si="169"/>
        <v>3012.8</v>
      </c>
      <c r="F1242" s="603">
        <f t="shared" si="170"/>
        <v>3012.8</v>
      </c>
      <c r="G1242" s="862">
        <f>'Заказ, cкидки и курсы валют'!$J$23*F1242</f>
        <v>36153.600000000006</v>
      </c>
      <c r="H1242" s="128">
        <f t="shared" si="171"/>
        <v>180.77</v>
      </c>
      <c r="I1242" s="15"/>
      <c r="J1242" s="128">
        <f>ROUND(IF(H1242&lt;'Заказ, cкидки и курсы валют'!$B$39,H1242*0.54*100/(100-'Заказ, cкидки и курсы валют'!$C$39),IF(H1242&lt;'Заказ, cкидки и курсы валют'!$B$40,H1242*0.54*100/(100-'Заказ, cкидки и курсы валют'!$C$40),IF(H1242&lt;'Заказ, cкидки и курсы валют'!$B$41,H1242*0.54*100/(100-'Заказ, cкидки и курсы валют'!$C$41),IF(H1242&lt;'Заказ, cкидки и курсы валют'!$B$42,H1242*0.54*100/(100-'Заказ, cкидки и курсы валют'!$C$42),IF(H1242&lt;'Заказ, cкидки и курсы валют'!$B$43,H1242*0.54*100/(100-'Заказ, cкидки и курсы валют'!$C$43),H1242))))),2)</f>
        <v>278.89999999999998</v>
      </c>
    </row>
    <row r="1243" spans="1:10" ht="12" customHeight="1">
      <c r="A1243" s="15" t="s">
        <v>10439</v>
      </c>
      <c r="B1243" s="877" t="s">
        <v>196</v>
      </c>
      <c r="C1243" s="521">
        <v>42.77</v>
      </c>
      <c r="D1243" s="877">
        <v>5</v>
      </c>
      <c r="E1243" s="2077">
        <f t="shared" si="169"/>
        <v>3386.76</v>
      </c>
      <c r="F1243" s="603">
        <f t="shared" si="170"/>
        <v>3386.76</v>
      </c>
      <c r="G1243" s="862">
        <f>'Заказ, cкидки и курсы валют'!$J$23*F1243</f>
        <v>40641.120000000003</v>
      </c>
      <c r="H1243" s="128">
        <f t="shared" si="171"/>
        <v>203.21</v>
      </c>
      <c r="I1243" s="15"/>
      <c r="J1243" s="128">
        <f>ROUND(IF(H1243&lt;'Заказ, cкидки и курсы валют'!$B$39,H1243*0.54*100/(100-'Заказ, cкидки и курсы валют'!$C$39),IF(H1243&lt;'Заказ, cкидки и курсы валют'!$B$40,H1243*0.54*100/(100-'Заказ, cкидки и курсы валют'!$C$40),IF(H1243&lt;'Заказ, cкидки и курсы валют'!$B$41,H1243*0.54*100/(100-'Заказ, cкидки и курсы валют'!$C$41),IF(H1243&lt;'Заказ, cкидки и курсы валют'!$B$42,H1243*0.54*100/(100-'Заказ, cкидки и курсы валют'!$C$42),IF(H1243&lt;'Заказ, cкидки и курсы валют'!$B$43,H1243*0.54*100/(100-'Заказ, cкидки и курсы валют'!$C$43),H1243))))),2)</f>
        <v>274.33</v>
      </c>
    </row>
    <row r="1244" spans="1:10" ht="12" customHeight="1">
      <c r="A1244" s="15" t="s">
        <v>10438</v>
      </c>
      <c r="B1244" s="877" t="s">
        <v>197</v>
      </c>
      <c r="C1244" s="521">
        <v>48.98</v>
      </c>
      <c r="D1244" s="877">
        <v>5</v>
      </c>
      <c r="E1244" s="2077">
        <f t="shared" si="169"/>
        <v>3938.06</v>
      </c>
      <c r="F1244" s="603">
        <f t="shared" si="170"/>
        <v>3938.06</v>
      </c>
      <c r="G1244" s="862">
        <f>'Заказ, cкидки и курсы валют'!$J$23*F1244</f>
        <v>47256.72</v>
      </c>
      <c r="H1244" s="128">
        <f t="shared" si="171"/>
        <v>236.28</v>
      </c>
      <c r="I1244" s="15"/>
      <c r="J1244" s="128">
        <f>ROUND(IF(H1244&lt;'Заказ, cкидки и курсы валют'!$B$39,H1244*0.54*100/(100-'Заказ, cкидки и курсы валют'!$C$39),IF(H1244&lt;'Заказ, cкидки и курсы валют'!$B$40,H1244*0.54*100/(100-'Заказ, cкидки и курсы валют'!$C$40),IF(H1244&lt;'Заказ, cкидки и курсы валют'!$B$41,H1244*0.54*100/(100-'Заказ, cкидки и курсы валют'!$C$41),IF(H1244&lt;'Заказ, cкидки и курсы валют'!$B$42,H1244*0.54*100/(100-'Заказ, cкидки и курсы валют'!$C$42),IF(H1244&lt;'Заказ, cкидки и курсы валют'!$B$43,H1244*0.54*100/(100-'Заказ, cкидки и курсы валют'!$C$43),H1244))))),2)</f>
        <v>318.98</v>
      </c>
    </row>
    <row r="1245" spans="1:10" ht="12" customHeight="1">
      <c r="A1245" s="15" t="s">
        <v>10437</v>
      </c>
      <c r="B1245" s="877" t="s">
        <v>198</v>
      </c>
      <c r="C1245" s="521">
        <v>55.19</v>
      </c>
      <c r="D1245" s="877">
        <v>5</v>
      </c>
      <c r="E1245" s="2077">
        <f t="shared" si="169"/>
        <v>4325.32</v>
      </c>
      <c r="F1245" s="603">
        <f t="shared" si="170"/>
        <v>4325.32</v>
      </c>
      <c r="G1245" s="862">
        <f>'Заказ, cкидки и курсы валют'!$J$23*F1245</f>
        <v>51903.839999999997</v>
      </c>
      <c r="H1245" s="128">
        <f t="shared" si="171"/>
        <v>259.52</v>
      </c>
      <c r="I1245" s="15"/>
      <c r="J1245" s="128">
        <f>ROUND(IF(H1245&lt;'Заказ, cкидки и курсы валют'!$B$39,H1245*0.54*100/(100-'Заказ, cкидки и курсы валют'!$C$39),IF(H1245&lt;'Заказ, cкидки и курсы валют'!$B$40,H1245*0.54*100/(100-'Заказ, cкидки и курсы валют'!$C$40),IF(H1245&lt;'Заказ, cкидки и курсы валют'!$B$41,H1245*0.54*100/(100-'Заказ, cкидки и курсы валют'!$C$41),IF(H1245&lt;'Заказ, cкидки и курсы валют'!$B$42,H1245*0.54*100/(100-'Заказ, cкидки и курсы валют'!$C$42),IF(H1245&lt;'Заказ, cкидки и курсы валют'!$B$43,H1245*0.54*100/(100-'Заказ, cкидки и курсы валют'!$C$43),H1245))))),2)</f>
        <v>350.35</v>
      </c>
    </row>
    <row r="1246" spans="1:10" ht="12" customHeight="1">
      <c r="A1246" s="15" t="s">
        <v>10436</v>
      </c>
      <c r="B1246" s="877" t="s">
        <v>199</v>
      </c>
      <c r="C1246" s="521">
        <v>61.4</v>
      </c>
      <c r="D1246" s="877">
        <v>5</v>
      </c>
      <c r="E1246" s="2077">
        <f t="shared" si="169"/>
        <v>5429.66</v>
      </c>
      <c r="F1246" s="603">
        <f t="shared" si="170"/>
        <v>5429.66</v>
      </c>
      <c r="G1246" s="862">
        <f>'Заказ, cкидки и курсы валют'!$J$23*F1246</f>
        <v>65155.92</v>
      </c>
      <c r="H1246" s="128">
        <f t="shared" si="171"/>
        <v>325.77999999999997</v>
      </c>
      <c r="I1246" s="15"/>
      <c r="J1246" s="128">
        <f>ROUND(IF(H1246&lt;'Заказ, cкидки и курсы валют'!$B$39,H1246*0.54*100/(100-'Заказ, cкидки и курсы валют'!$C$39),IF(H1246&lt;'Заказ, cкидки и курсы валют'!$B$40,H1246*0.54*100/(100-'Заказ, cкидки и курсы валют'!$C$40),IF(H1246&lt;'Заказ, cкидки и курсы валют'!$B$41,H1246*0.54*100/(100-'Заказ, cкидки и курсы валют'!$C$41),IF(H1246&lt;'Заказ, cкидки и курсы валют'!$B$42,H1246*0.54*100/(100-'Заказ, cкидки и курсы валют'!$C$42),IF(H1246&lt;'Заказ, cкидки и курсы валют'!$B$43,H1246*0.54*100/(100-'Заказ, cкидки и курсы валют'!$C$43),H1246))))),2)</f>
        <v>439.8</v>
      </c>
    </row>
    <row r="1247" spans="1:10" ht="12" customHeight="1">
      <c r="A1247" s="15" t="s">
        <v>10435</v>
      </c>
      <c r="B1247" s="877" t="s">
        <v>200</v>
      </c>
      <c r="C1247" s="521">
        <v>69.7</v>
      </c>
      <c r="D1247" s="877">
        <v>4</v>
      </c>
      <c r="E1247" s="2077">
        <f t="shared" si="169"/>
        <v>5298.2800000000007</v>
      </c>
      <c r="F1247" s="603">
        <f t="shared" si="170"/>
        <v>5298.28</v>
      </c>
      <c r="G1247" s="862">
        <f>'Заказ, cкидки и курсы валют'!$J$23*F1247</f>
        <v>63579.360000000001</v>
      </c>
      <c r="H1247" s="128">
        <f t="shared" si="171"/>
        <v>254.32</v>
      </c>
      <c r="I1247" s="15"/>
      <c r="J1247" s="128">
        <f>ROUND(IF(H1247&lt;'Заказ, cкидки и курсы валют'!$B$39,H1247*0.54*100/(100-'Заказ, cкидки и курсы валют'!$C$39),IF(H1247&lt;'Заказ, cкидки и курсы валют'!$B$40,H1247*0.54*100/(100-'Заказ, cкидки и курсы валют'!$C$40),IF(H1247&lt;'Заказ, cкидки и курсы валют'!$B$41,H1247*0.54*100/(100-'Заказ, cкидки и курсы валют'!$C$41),IF(H1247&lt;'Заказ, cкидки и курсы валют'!$B$42,H1247*0.54*100/(100-'Заказ, cкидки и курсы валют'!$C$42),IF(H1247&lt;'Заказ, cкидки и курсы валют'!$B$43,H1247*0.54*100/(100-'Заказ, cкидки и курсы валют'!$C$43),H1247))))),2)</f>
        <v>343.33</v>
      </c>
    </row>
    <row r="1248" spans="1:10" ht="12" customHeight="1">
      <c r="A1248" s="15" t="s">
        <v>10434</v>
      </c>
      <c r="B1248" s="877" t="s">
        <v>3349</v>
      </c>
      <c r="C1248" s="521">
        <v>19.23</v>
      </c>
      <c r="D1248" s="877">
        <v>15</v>
      </c>
      <c r="E1248" s="2077">
        <f t="shared" si="169"/>
        <v>1523.42</v>
      </c>
      <c r="F1248" s="603">
        <f t="shared" si="170"/>
        <v>1523.42</v>
      </c>
      <c r="G1248" s="862">
        <f>'Заказ, cкидки и курсы валют'!$J$23*F1248</f>
        <v>18281.04</v>
      </c>
      <c r="H1248" s="128">
        <f t="shared" si="171"/>
        <v>274.22000000000003</v>
      </c>
      <c r="I1248" s="15"/>
      <c r="J1248" s="128">
        <f>ROUND(IF(H1248&lt;'Заказ, cкидки и курсы валют'!$B$39,H1248*0.54*100/(100-'Заказ, cкидки и курсы валют'!$C$39),IF(H1248&lt;'Заказ, cкидки и курсы валют'!$B$40,H1248*0.54*100/(100-'Заказ, cкидки и курсы валют'!$C$40),IF(H1248&lt;'Заказ, cкидки и курсы валют'!$B$41,H1248*0.54*100/(100-'Заказ, cкидки и курсы валют'!$C$41),IF(H1248&lt;'Заказ, cкидки и курсы валют'!$B$42,H1248*0.54*100/(100-'Заказ, cкидки и курсы валют'!$C$42),IF(H1248&lt;'Заказ, cкидки и курсы валют'!$B$43,H1248*0.54*100/(100-'Заказ, cкидки и курсы валют'!$C$43),H1248))))),2)</f>
        <v>370.2</v>
      </c>
    </row>
    <row r="1249" spans="1:10" ht="12" customHeight="1">
      <c r="A1249" s="15" t="s">
        <v>10433</v>
      </c>
      <c r="B1249" s="668" t="s">
        <v>3640</v>
      </c>
      <c r="C1249" s="521">
        <v>20.77</v>
      </c>
      <c r="D1249" s="668">
        <v>10</v>
      </c>
      <c r="E1249" s="2077">
        <f t="shared" si="169"/>
        <v>1658.8600000000001</v>
      </c>
      <c r="F1249" s="603">
        <f t="shared" si="170"/>
        <v>1658.86</v>
      </c>
      <c r="G1249" s="862">
        <f>'Заказ, cкидки и курсы валют'!$J$23*F1249</f>
        <v>19906.32</v>
      </c>
      <c r="H1249" s="128">
        <f t="shared" si="171"/>
        <v>199.06</v>
      </c>
      <c r="I1249" s="15"/>
      <c r="J1249" s="128">
        <f>ROUND(IF(H1249&lt;'Заказ, cкидки и курсы валют'!$B$39,H1249*0.54*100/(100-'Заказ, cкидки и курсы валют'!$C$39),IF(H1249&lt;'Заказ, cкидки и курсы валют'!$B$40,H1249*0.54*100/(100-'Заказ, cкидки и курсы валют'!$C$40),IF(H1249&lt;'Заказ, cкидки и курсы валют'!$B$41,H1249*0.54*100/(100-'Заказ, cкидки и курсы валют'!$C$41),IF(H1249&lt;'Заказ, cкидки и курсы валют'!$B$42,H1249*0.54*100/(100-'Заказ, cкидки и курсы валют'!$C$42),IF(H1249&lt;'Заказ, cкидки и курсы валют'!$B$43,H1249*0.54*100/(100-'Заказ, cкидки и курсы валют'!$C$43),H1249))))),2)</f>
        <v>268.73</v>
      </c>
    </row>
    <row r="1250" spans="1:10" ht="12" customHeight="1">
      <c r="A1250" s="15" t="s">
        <v>10432</v>
      </c>
      <c r="B1250" s="668" t="s">
        <v>3384</v>
      </c>
      <c r="C1250" s="521">
        <v>23.22</v>
      </c>
      <c r="D1250" s="668">
        <v>10</v>
      </c>
      <c r="E1250" s="2077">
        <f t="shared" si="169"/>
        <v>1709.88</v>
      </c>
      <c r="F1250" s="603">
        <f t="shared" si="170"/>
        <v>1709.88</v>
      </c>
      <c r="G1250" s="862">
        <f>'Заказ, cкидки и курсы валют'!$J$23*F1250</f>
        <v>20518.560000000001</v>
      </c>
      <c r="H1250" s="128">
        <f t="shared" si="171"/>
        <v>205.19</v>
      </c>
      <c r="I1250" s="15"/>
      <c r="J1250" s="128">
        <f>ROUND(IF(H1250&lt;'Заказ, cкидки и курсы валют'!$B$39,H1250*0.54*100/(100-'Заказ, cкидки и курсы валют'!$C$39),IF(H1250&lt;'Заказ, cкидки и курсы валют'!$B$40,H1250*0.54*100/(100-'Заказ, cкидки и курсы валют'!$C$40),IF(H1250&lt;'Заказ, cкидки и курсы валют'!$B$41,H1250*0.54*100/(100-'Заказ, cкидки и курсы валют'!$C$41),IF(H1250&lt;'Заказ, cкидки и курсы валют'!$B$42,H1250*0.54*100/(100-'Заказ, cкидки и курсы валют'!$C$42),IF(H1250&lt;'Заказ, cкидки и курсы валют'!$B$43,H1250*0.54*100/(100-'Заказ, cкидки и курсы валют'!$C$43),H1250))))),2)</f>
        <v>277.01</v>
      </c>
    </row>
    <row r="1251" spans="1:10" ht="12" customHeight="1">
      <c r="A1251" s="15" t="s">
        <v>10431</v>
      </c>
      <c r="B1251" s="877" t="s">
        <v>3109</v>
      </c>
      <c r="C1251" s="521">
        <v>25.67</v>
      </c>
      <c r="D1251" s="877">
        <v>10</v>
      </c>
      <c r="E1251" s="2077">
        <f t="shared" si="169"/>
        <v>1800.6</v>
      </c>
      <c r="F1251" s="603">
        <f t="shared" si="170"/>
        <v>1800.6</v>
      </c>
      <c r="G1251" s="862">
        <f>'Заказ, cкидки и курсы валют'!$J$23*F1251</f>
        <v>21607.199999999997</v>
      </c>
      <c r="H1251" s="128">
        <f t="shared" si="171"/>
        <v>216.07</v>
      </c>
      <c r="I1251" s="15"/>
      <c r="J1251" s="128">
        <f>ROUND(IF(H1251&lt;'Заказ, cкидки и курсы валют'!$B$39,H1251*0.54*100/(100-'Заказ, cкидки и курсы валют'!$C$39),IF(H1251&lt;'Заказ, cкидки и курсы валют'!$B$40,H1251*0.54*100/(100-'Заказ, cкидки и курсы валют'!$C$40),IF(H1251&lt;'Заказ, cкидки и курсы валют'!$B$41,H1251*0.54*100/(100-'Заказ, cкидки и курсы валют'!$C$41),IF(H1251&lt;'Заказ, cкидки и курсы валют'!$B$42,H1251*0.54*100/(100-'Заказ, cкидки и курсы валют'!$C$42),IF(H1251&lt;'Заказ, cкидки и курсы валют'!$B$43,H1251*0.54*100/(100-'Заказ, cкидки и курсы валют'!$C$43),H1251))))),2)</f>
        <v>291.69</v>
      </c>
    </row>
    <row r="1252" spans="1:10" ht="12" customHeight="1">
      <c r="A1252" s="15" t="s">
        <v>10430</v>
      </c>
      <c r="B1252" s="877" t="s">
        <v>3110</v>
      </c>
      <c r="C1252" s="521">
        <v>28.12</v>
      </c>
      <c r="D1252" s="877">
        <v>10</v>
      </c>
      <c r="E1252" s="2077">
        <f t="shared" si="169"/>
        <v>1969.38</v>
      </c>
      <c r="F1252" s="603">
        <f t="shared" si="170"/>
        <v>1969.38</v>
      </c>
      <c r="G1252" s="862">
        <f>'Заказ, cкидки и курсы валют'!$J$23*F1252</f>
        <v>23632.560000000001</v>
      </c>
      <c r="H1252" s="128">
        <f t="shared" si="171"/>
        <v>236.33</v>
      </c>
      <c r="I1252" s="15"/>
      <c r="J1252" s="128">
        <f>ROUND(IF(H1252&lt;'Заказ, cкидки и курсы валют'!$B$39,H1252*0.54*100/(100-'Заказ, cкидки и курсы валют'!$C$39),IF(H1252&lt;'Заказ, cкидки и курсы валют'!$B$40,H1252*0.54*100/(100-'Заказ, cкидки и курсы валют'!$C$40),IF(H1252&lt;'Заказ, cкидки и курсы валют'!$B$41,H1252*0.54*100/(100-'Заказ, cкидки и курсы валют'!$C$41),IF(H1252&lt;'Заказ, cкидки и курсы валют'!$B$42,H1252*0.54*100/(100-'Заказ, cкидки и курсы валют'!$C$42),IF(H1252&lt;'Заказ, cкидки и курсы валют'!$B$43,H1252*0.54*100/(100-'Заказ, cкидки и курсы валют'!$C$43),H1252))))),2)</f>
        <v>319.05</v>
      </c>
    </row>
    <row r="1253" spans="1:10" ht="12" customHeight="1">
      <c r="A1253" s="15" t="s">
        <v>10429</v>
      </c>
      <c r="B1253" s="877" t="s">
        <v>3111</v>
      </c>
      <c r="C1253" s="521">
        <v>30.57</v>
      </c>
      <c r="D1253" s="877">
        <v>10</v>
      </c>
      <c r="E1253" s="2077">
        <f t="shared" si="169"/>
        <v>1965.5</v>
      </c>
      <c r="F1253" s="603">
        <f t="shared" si="170"/>
        <v>1965.5</v>
      </c>
      <c r="G1253" s="862">
        <f>'Заказ, cкидки и курсы валют'!$J$23*F1253</f>
        <v>23586</v>
      </c>
      <c r="H1253" s="128">
        <f t="shared" si="171"/>
        <v>235.86</v>
      </c>
      <c r="I1253" s="15"/>
      <c r="J1253" s="128">
        <f>ROUND(IF(H1253&lt;'Заказ, cкидки и курсы валют'!$B$39,H1253*0.54*100/(100-'Заказ, cкидки и курсы валют'!$C$39),IF(H1253&lt;'Заказ, cкидки и курсы валют'!$B$40,H1253*0.54*100/(100-'Заказ, cкидки и курсы валют'!$C$40),IF(H1253&lt;'Заказ, cкидки и курсы валют'!$B$41,H1253*0.54*100/(100-'Заказ, cкидки и курсы валют'!$C$41),IF(H1253&lt;'Заказ, cкидки и курсы валют'!$B$42,H1253*0.54*100/(100-'Заказ, cкидки и курсы валют'!$C$42),IF(H1253&lt;'Заказ, cкидки и курсы валют'!$B$43,H1253*0.54*100/(100-'Заказ, cкидки и курсы валют'!$C$43),H1253))))),2)</f>
        <v>318.41000000000003</v>
      </c>
    </row>
    <row r="1254" spans="1:10" ht="12" customHeight="1">
      <c r="A1254" s="15" t="s">
        <v>10428</v>
      </c>
      <c r="B1254" s="877" t="s">
        <v>3112</v>
      </c>
      <c r="C1254" s="521">
        <v>33.020000000000003</v>
      </c>
      <c r="D1254" s="877">
        <v>7</v>
      </c>
      <c r="E1254" s="2077">
        <f t="shared" si="169"/>
        <v>2734.9085714285716</v>
      </c>
      <c r="F1254" s="603">
        <f t="shared" si="170"/>
        <v>2734.91</v>
      </c>
      <c r="G1254" s="862">
        <f>'Заказ, cкидки и курсы валют'!$J$23*F1254</f>
        <v>32818.92</v>
      </c>
      <c r="H1254" s="128">
        <f t="shared" si="171"/>
        <v>229.73</v>
      </c>
      <c r="I1254" s="15"/>
      <c r="J1254" s="128">
        <f>ROUND(IF(H1254&lt;'Заказ, cкидки и курсы валют'!$B$39,H1254*0.54*100/(100-'Заказ, cкидки и курсы валют'!$C$39),IF(H1254&lt;'Заказ, cкидки и курсы валют'!$B$40,H1254*0.54*100/(100-'Заказ, cкидки и курсы валют'!$C$40),IF(H1254&lt;'Заказ, cкидки и курсы валют'!$B$41,H1254*0.54*100/(100-'Заказ, cкидки и курсы валют'!$C$41),IF(H1254&lt;'Заказ, cкидки и курсы валют'!$B$42,H1254*0.54*100/(100-'Заказ, cкидки и курсы валют'!$C$42),IF(H1254&lt;'Заказ, cкидки и курсы валют'!$B$43,H1254*0.54*100/(100-'Заказ, cкидки и курсы валют'!$C$43),H1254))))),2)</f>
        <v>310.14</v>
      </c>
    </row>
    <row r="1255" spans="1:10" ht="12" customHeight="1">
      <c r="A1255" s="15" t="s">
        <v>10427</v>
      </c>
      <c r="B1255" s="877" t="s">
        <v>201</v>
      </c>
      <c r="C1255" s="521">
        <v>35.47</v>
      </c>
      <c r="D1255" s="877">
        <v>7</v>
      </c>
      <c r="E1255" s="2077">
        <f t="shared" si="169"/>
        <v>2609.3885714285716</v>
      </c>
      <c r="F1255" s="603">
        <f t="shared" si="170"/>
        <v>2609.39</v>
      </c>
      <c r="G1255" s="862">
        <f>'Заказ, cкидки и курсы валют'!$J$23*F1255</f>
        <v>31312.68</v>
      </c>
      <c r="H1255" s="128">
        <f t="shared" si="171"/>
        <v>219.19</v>
      </c>
      <c r="I1255" s="15"/>
      <c r="J1255" s="128">
        <f>ROUND(IF(H1255&lt;'Заказ, cкидки и курсы валют'!$B$39,H1255*0.54*100/(100-'Заказ, cкидки и курсы валют'!$C$39),IF(H1255&lt;'Заказ, cкидки и курсы валют'!$B$40,H1255*0.54*100/(100-'Заказ, cкидки и курсы валют'!$C$40),IF(H1255&lt;'Заказ, cкидки и курсы валют'!$B$41,H1255*0.54*100/(100-'Заказ, cкидки и курсы валют'!$C$41),IF(H1255&lt;'Заказ, cкидки и курсы валют'!$B$42,H1255*0.54*100/(100-'Заказ, cкидки и курсы валют'!$C$42),IF(H1255&lt;'Заказ, cкидки и курсы валют'!$B$43,H1255*0.54*100/(100-'Заказ, cкидки и курсы валют'!$C$43),H1255))))),2)</f>
        <v>295.91000000000003</v>
      </c>
    </row>
    <row r="1256" spans="1:10" ht="12" customHeight="1">
      <c r="A1256" s="15" t="s">
        <v>10426</v>
      </c>
      <c r="B1256" s="877" t="s">
        <v>202</v>
      </c>
      <c r="C1256" s="521">
        <v>40.47</v>
      </c>
      <c r="D1256" s="877">
        <v>6</v>
      </c>
      <c r="E1256" s="2077">
        <f t="shared" si="169"/>
        <v>3320.88</v>
      </c>
      <c r="F1256" s="603">
        <f t="shared" si="170"/>
        <v>3320.88</v>
      </c>
      <c r="G1256" s="862">
        <f>'Заказ, cкидки и курсы валют'!$J$23*F1256</f>
        <v>39850.559999999998</v>
      </c>
      <c r="H1256" s="128">
        <f t="shared" si="171"/>
        <v>239.1</v>
      </c>
      <c r="I1256" s="15"/>
      <c r="J1256" s="128">
        <f>ROUND(IF(H1256&lt;'Заказ, cкидки и курсы валют'!$B$39,H1256*0.54*100/(100-'Заказ, cкидки и курсы валют'!$C$39),IF(H1256&lt;'Заказ, cкидки и курсы валют'!$B$40,H1256*0.54*100/(100-'Заказ, cкидки и курсы валют'!$C$40),IF(H1256&lt;'Заказ, cкидки и курсы валют'!$B$41,H1256*0.54*100/(100-'Заказ, cкидки и курсы валют'!$C$41),IF(H1256&lt;'Заказ, cкидки и курсы валют'!$B$42,H1256*0.54*100/(100-'Заказ, cкидки и курсы валют'!$C$42),IF(H1256&lt;'Заказ, cкидки и курсы валют'!$B$43,H1256*0.54*100/(100-'Заказ, cкидки и курсы валют'!$C$43),H1256))))),2)</f>
        <v>322.79000000000002</v>
      </c>
    </row>
    <row r="1257" spans="1:10" ht="12" customHeight="1">
      <c r="A1257" s="15" t="s">
        <v>10425</v>
      </c>
      <c r="B1257" s="877" t="s">
        <v>614</v>
      </c>
      <c r="C1257" s="521">
        <v>45.37</v>
      </c>
      <c r="D1257" s="877">
        <v>5</v>
      </c>
      <c r="E1257" s="2077">
        <f t="shared" si="169"/>
        <v>3442</v>
      </c>
      <c r="F1257" s="603">
        <f t="shared" si="170"/>
        <v>3442</v>
      </c>
      <c r="G1257" s="862">
        <f>'Заказ, cкидки и курсы валют'!$J$23*F1257</f>
        <v>41304</v>
      </c>
      <c r="H1257" s="128">
        <f t="shared" si="171"/>
        <v>206.52</v>
      </c>
      <c r="I1257" s="15"/>
      <c r="J1257" s="128">
        <f>ROUND(IF(H1257&lt;'Заказ, cкидки и курсы валют'!$B$39,H1257*0.54*100/(100-'Заказ, cкидки и курсы валют'!$C$39),IF(H1257&lt;'Заказ, cкидки и курсы валют'!$B$40,H1257*0.54*100/(100-'Заказ, cкидки и курсы валют'!$C$40),IF(H1257&lt;'Заказ, cкидки и курсы валют'!$B$41,H1257*0.54*100/(100-'Заказ, cкидки и курсы валют'!$C$41),IF(H1257&lt;'Заказ, cкидки и курсы валют'!$B$42,H1257*0.54*100/(100-'Заказ, cкидки и курсы валют'!$C$42),IF(H1257&lt;'Заказ, cкидки и курсы валют'!$B$43,H1257*0.54*100/(100-'Заказ, cкидки и курсы валют'!$C$43),H1257))))),2)</f>
        <v>278.8</v>
      </c>
    </row>
    <row r="1258" spans="1:10" ht="12" customHeight="1">
      <c r="A1258" s="15" t="s">
        <v>10424</v>
      </c>
      <c r="B1258" s="877" t="s">
        <v>203</v>
      </c>
      <c r="C1258" s="521">
        <v>50.27</v>
      </c>
      <c r="D1258" s="877">
        <v>5</v>
      </c>
      <c r="E1258" s="2077">
        <f t="shared" si="169"/>
        <v>3679.58</v>
      </c>
      <c r="F1258" s="603">
        <f t="shared" si="170"/>
        <v>3679.58</v>
      </c>
      <c r="G1258" s="862">
        <f>'Заказ, cкидки и курсы валют'!$J$23*F1258</f>
        <v>44154.96</v>
      </c>
      <c r="H1258" s="128">
        <f t="shared" si="171"/>
        <v>220.77</v>
      </c>
      <c r="I1258" s="15"/>
      <c r="J1258" s="128">
        <f>ROUND(IF(H1258&lt;'Заказ, cкидки и курсы валют'!$B$39,H1258*0.54*100/(100-'Заказ, cкидки и курсы валют'!$C$39),IF(H1258&lt;'Заказ, cкидки и курсы валют'!$B$40,H1258*0.54*100/(100-'Заказ, cкидки и курсы валют'!$C$40),IF(H1258&lt;'Заказ, cкидки и курсы валют'!$B$41,H1258*0.54*100/(100-'Заказ, cкидки и курсы валют'!$C$41),IF(H1258&lt;'Заказ, cкидки и курсы валют'!$B$42,H1258*0.54*100/(100-'Заказ, cкидки и курсы валют'!$C$42),IF(H1258&lt;'Заказ, cкидки и курсы валют'!$B$43,H1258*0.54*100/(100-'Заказ, cкидки и курсы валют'!$C$43),H1258))))),2)</f>
        <v>298.04000000000002</v>
      </c>
    </row>
    <row r="1259" spans="1:10" ht="12" customHeight="1">
      <c r="A1259" s="15" t="s">
        <v>10423</v>
      </c>
      <c r="B1259" s="877" t="s">
        <v>613</v>
      </c>
      <c r="C1259" s="521">
        <v>56.3</v>
      </c>
      <c r="D1259" s="877">
        <v>5</v>
      </c>
      <c r="E1259" s="2077">
        <f t="shared" si="169"/>
        <v>4332.58</v>
      </c>
      <c r="F1259" s="603">
        <f t="shared" si="170"/>
        <v>4332.58</v>
      </c>
      <c r="G1259" s="862">
        <f>'Заказ, cкидки и курсы валют'!$J$23*F1259</f>
        <v>51990.96</v>
      </c>
      <c r="H1259" s="128">
        <f t="shared" si="171"/>
        <v>259.95</v>
      </c>
      <c r="I1259" s="15"/>
      <c r="J1259" s="128">
        <f>ROUND(IF(H1259&lt;'Заказ, cкидки и курсы валют'!$B$39,H1259*0.54*100/(100-'Заказ, cкидки и курсы валют'!$C$39),IF(H1259&lt;'Заказ, cкидки и курсы валют'!$B$40,H1259*0.54*100/(100-'Заказ, cкидки и курсы валют'!$C$40),IF(H1259&lt;'Заказ, cкидки и курсы валют'!$B$41,H1259*0.54*100/(100-'Заказ, cкидки и курсы валют'!$C$41),IF(H1259&lt;'Заказ, cкидки и курсы валют'!$B$42,H1259*0.54*100/(100-'Заказ, cкидки и курсы валют'!$C$42),IF(H1259&lt;'Заказ, cкидки и курсы валют'!$B$43,H1259*0.54*100/(100-'Заказ, cкидки и курсы валют'!$C$43),H1259))))),2)</f>
        <v>350.93</v>
      </c>
    </row>
    <row r="1260" spans="1:10" ht="12" customHeight="1">
      <c r="A1260" s="15" t="s">
        <v>10422</v>
      </c>
      <c r="B1260" s="877" t="s">
        <v>204</v>
      </c>
      <c r="C1260" s="521">
        <v>60.07</v>
      </c>
      <c r="D1260" s="877">
        <v>4</v>
      </c>
      <c r="E1260" s="2077">
        <f t="shared" si="169"/>
        <v>4642.24</v>
      </c>
      <c r="F1260" s="603">
        <f t="shared" si="170"/>
        <v>4642.24</v>
      </c>
      <c r="G1260" s="862">
        <f>'Заказ, cкидки и курсы валют'!$J$23*F1260</f>
        <v>55706.879999999997</v>
      </c>
      <c r="H1260" s="128">
        <f t="shared" si="171"/>
        <v>222.83</v>
      </c>
      <c r="I1260" s="15"/>
      <c r="J1260" s="128">
        <f>ROUND(IF(H1260&lt;'Заказ, cкидки и курсы валют'!$B$39,H1260*0.54*100/(100-'Заказ, cкидки и курсы валют'!$C$39),IF(H1260&lt;'Заказ, cкидки и курсы валют'!$B$40,H1260*0.54*100/(100-'Заказ, cкидки и курсы валют'!$C$40),IF(H1260&lt;'Заказ, cкидки и курсы валют'!$B$41,H1260*0.54*100/(100-'Заказ, cкидки и курсы валют'!$C$41),IF(H1260&lt;'Заказ, cкидки и курсы валют'!$B$42,H1260*0.54*100/(100-'Заказ, cкидки и курсы валют'!$C$42),IF(H1260&lt;'Заказ, cкидки и курсы валют'!$B$43,H1260*0.54*100/(100-'Заказ, cкидки и курсы валют'!$C$43),H1260))))),2)</f>
        <v>300.82</v>
      </c>
    </row>
    <row r="1261" spans="1:10" ht="12" customHeight="1">
      <c r="A1261" s="15" t="s">
        <v>10421</v>
      </c>
      <c r="B1261" s="877" t="s">
        <v>205</v>
      </c>
      <c r="C1261" s="521">
        <v>69.97</v>
      </c>
      <c r="D1261" s="877">
        <v>4</v>
      </c>
      <c r="E1261" s="2077">
        <f t="shared" si="169"/>
        <v>4738.12</v>
      </c>
      <c r="F1261" s="603">
        <f t="shared" si="170"/>
        <v>4738.12</v>
      </c>
      <c r="G1261" s="862">
        <f>'Заказ, cкидки и курсы валют'!$J$23*F1261</f>
        <v>56857.440000000002</v>
      </c>
      <c r="H1261" s="128">
        <f t="shared" si="171"/>
        <v>227.43</v>
      </c>
      <c r="I1261" s="15"/>
      <c r="J1261" s="128">
        <f>ROUND(IF(H1261&lt;'Заказ, cкидки и курсы валют'!$B$39,H1261*0.54*100/(100-'Заказ, cкидки и курсы валют'!$C$39),IF(H1261&lt;'Заказ, cкидки и курсы валют'!$B$40,H1261*0.54*100/(100-'Заказ, cкидки и курсы валют'!$C$40),IF(H1261&lt;'Заказ, cкидки и курсы валют'!$B$41,H1261*0.54*100/(100-'Заказ, cкидки и курсы валют'!$C$41),IF(H1261&lt;'Заказ, cкидки и курсы валют'!$B$42,H1261*0.54*100/(100-'Заказ, cкидки и курсы валют'!$C$42),IF(H1261&lt;'Заказ, cкидки и курсы валют'!$B$43,H1261*0.54*100/(100-'Заказ, cкидки и курсы валют'!$C$43),H1261))))),2)</f>
        <v>307.02999999999997</v>
      </c>
    </row>
    <row r="1262" spans="1:10" ht="12" customHeight="1">
      <c r="A1262" s="15" t="s">
        <v>10420</v>
      </c>
      <c r="B1262" s="877" t="s">
        <v>206</v>
      </c>
      <c r="C1262" s="521">
        <v>79.77</v>
      </c>
      <c r="D1262" s="877">
        <v>3</v>
      </c>
      <c r="E1262" s="2077">
        <f t="shared" si="169"/>
        <v>6520.98</v>
      </c>
      <c r="F1262" s="603">
        <f t="shared" si="170"/>
        <v>6520.98</v>
      </c>
      <c r="G1262" s="862">
        <f>'Заказ, cкидки и курсы валют'!$J$23*F1262</f>
        <v>78251.759999999995</v>
      </c>
      <c r="H1262" s="128">
        <f t="shared" si="171"/>
        <v>234.76</v>
      </c>
      <c r="I1262" s="15"/>
      <c r="J1262" s="128">
        <f>ROUND(IF(H1262&lt;'Заказ, cкидки и курсы валют'!$B$39,H1262*0.54*100/(100-'Заказ, cкидки и курсы валют'!$C$39),IF(H1262&lt;'Заказ, cкидки и курсы валют'!$B$40,H1262*0.54*100/(100-'Заказ, cкидки и курсы валют'!$C$40),IF(H1262&lt;'Заказ, cкидки и курсы валют'!$B$41,H1262*0.54*100/(100-'Заказ, cкидки и курсы валют'!$C$41),IF(H1262&lt;'Заказ, cкидки и курсы валют'!$B$42,H1262*0.54*100/(100-'Заказ, cкидки и курсы валют'!$C$42),IF(H1262&lt;'Заказ, cкидки и курсы валют'!$B$43,H1262*0.54*100/(100-'Заказ, cкидки и курсы валют'!$C$43),H1262))))),2)</f>
        <v>316.93</v>
      </c>
    </row>
    <row r="1263" spans="1:10" ht="12" customHeight="1">
      <c r="A1263" s="15" t="s">
        <v>10419</v>
      </c>
      <c r="B1263" s="877" t="s">
        <v>207</v>
      </c>
      <c r="C1263" s="521">
        <v>89.57</v>
      </c>
      <c r="D1263" s="877">
        <v>3</v>
      </c>
      <c r="E1263" s="2077">
        <f t="shared" si="169"/>
        <v>6711.1</v>
      </c>
      <c r="F1263" s="603">
        <f t="shared" si="170"/>
        <v>6711.1</v>
      </c>
      <c r="G1263" s="862">
        <f>'Заказ, cкидки и курсы валют'!$J$23*F1263</f>
        <v>80533.200000000012</v>
      </c>
      <c r="H1263" s="128">
        <f t="shared" si="171"/>
        <v>241.6</v>
      </c>
      <c r="I1263" s="15"/>
      <c r="J1263" s="128">
        <f>ROUND(IF(H1263&lt;'Заказ, cкидки и курсы валют'!$B$39,H1263*0.54*100/(100-'Заказ, cкидки и курсы валют'!$C$39),IF(H1263&lt;'Заказ, cкидки и курсы валют'!$B$40,H1263*0.54*100/(100-'Заказ, cкидки и курсы валют'!$C$40),IF(H1263&lt;'Заказ, cкидки и курсы валют'!$B$41,H1263*0.54*100/(100-'Заказ, cкидки и курсы валют'!$C$41),IF(H1263&lt;'Заказ, cкидки и курсы валют'!$B$42,H1263*0.54*100/(100-'Заказ, cкидки и курсы валют'!$C$42),IF(H1263&lt;'Заказ, cкидки и курсы валют'!$B$43,H1263*0.54*100/(100-'Заказ, cкидки и курсы валют'!$C$43),H1263))))),2)</f>
        <v>326.16000000000003</v>
      </c>
    </row>
    <row r="1264" spans="1:10" ht="12" customHeight="1">
      <c r="A1264" s="15" t="s">
        <v>10418</v>
      </c>
      <c r="B1264" s="877" t="s">
        <v>208</v>
      </c>
      <c r="C1264" s="521">
        <v>99.37</v>
      </c>
      <c r="D1264" s="877">
        <v>3</v>
      </c>
      <c r="E1264" s="2077">
        <f t="shared" si="169"/>
        <v>7346.68</v>
      </c>
      <c r="F1264" s="603">
        <f t="shared" si="170"/>
        <v>7346.68</v>
      </c>
      <c r="G1264" s="862">
        <f>'Заказ, cкидки и курсы валют'!$J$23*F1264</f>
        <v>88160.16</v>
      </c>
      <c r="H1264" s="128">
        <f t="shared" si="171"/>
        <v>264.48</v>
      </c>
      <c r="I1264" s="15"/>
      <c r="J1264" s="128">
        <f>ROUND(IF(H1264&lt;'Заказ, cкидки и курсы валют'!$B$39,H1264*0.54*100/(100-'Заказ, cкидки и курсы валют'!$C$39),IF(H1264&lt;'Заказ, cкидки и курсы валют'!$B$40,H1264*0.54*100/(100-'Заказ, cкидки и курсы валют'!$C$40),IF(H1264&lt;'Заказ, cкидки и курсы валют'!$B$41,H1264*0.54*100/(100-'Заказ, cкидки и курсы валют'!$C$41),IF(H1264&lt;'Заказ, cкидки и курсы валют'!$B$42,H1264*0.54*100/(100-'Заказ, cкидки и курсы валют'!$C$42),IF(H1264&lt;'Заказ, cкидки и курсы валют'!$B$43,H1264*0.54*100/(100-'Заказ, cкидки и курсы валют'!$C$43),H1264))))),2)</f>
        <v>357.05</v>
      </c>
    </row>
    <row r="1265" spans="1:10" ht="12" customHeight="1">
      <c r="A1265" s="15" t="s">
        <v>10417</v>
      </c>
      <c r="B1265" s="877" t="s">
        <v>209</v>
      </c>
      <c r="C1265" s="521">
        <v>109</v>
      </c>
      <c r="D1265" s="877">
        <v>2</v>
      </c>
      <c r="E1265" s="2077">
        <f t="shared" si="169"/>
        <v>9069.1</v>
      </c>
      <c r="F1265" s="603">
        <f t="shared" si="170"/>
        <v>9069.1</v>
      </c>
      <c r="G1265" s="862">
        <f>'Заказ, cкидки и курсы валют'!$J$23*F1265</f>
        <v>108829.20000000001</v>
      </c>
      <c r="H1265" s="128">
        <f t="shared" si="171"/>
        <v>217.66</v>
      </c>
      <c r="I1265" s="15"/>
      <c r="J1265" s="128">
        <f>ROUND(IF(H1265&lt;'Заказ, cкидки и курсы валют'!$B$39,H1265*0.54*100/(100-'Заказ, cкидки и курсы валют'!$C$39),IF(H1265&lt;'Заказ, cкидки и курсы валют'!$B$40,H1265*0.54*100/(100-'Заказ, cкидки и курсы валют'!$C$40),IF(H1265&lt;'Заказ, cкидки и курсы валют'!$B$41,H1265*0.54*100/(100-'Заказ, cкидки и курсы валют'!$C$41),IF(H1265&lt;'Заказ, cкидки и курсы валют'!$B$42,H1265*0.54*100/(100-'Заказ, cкидки и курсы валют'!$C$42),IF(H1265&lt;'Заказ, cкидки и курсы валют'!$B$43,H1265*0.54*100/(100-'Заказ, cкидки и курсы валют'!$C$43),H1265))))),2)</f>
        <v>293.83999999999997</v>
      </c>
    </row>
    <row r="1266" spans="1:10" ht="12" customHeight="1">
      <c r="A1266" s="15" t="s">
        <v>10416</v>
      </c>
      <c r="B1266" s="877" t="s">
        <v>4286</v>
      </c>
      <c r="C1266" s="521">
        <v>34.1</v>
      </c>
      <c r="D1266" s="877">
        <v>7</v>
      </c>
      <c r="E1266" s="2077">
        <f t="shared" si="169"/>
        <v>2540.2885714285712</v>
      </c>
      <c r="F1266" s="603">
        <f t="shared" si="170"/>
        <v>2540.29</v>
      </c>
      <c r="G1266" s="862">
        <f>'Заказ, cкидки и курсы валют'!$J$23*F1266</f>
        <v>30483.48</v>
      </c>
      <c r="H1266" s="128">
        <f t="shared" si="171"/>
        <v>213.38</v>
      </c>
      <c r="I1266" s="15"/>
      <c r="J1266" s="128">
        <f>ROUND(IF(H1266&lt;'Заказ, cкидки и курсы валют'!$B$39,H1266*0.54*100/(100-'Заказ, cкидки и курсы валют'!$C$39),IF(H1266&lt;'Заказ, cкидки и курсы валют'!$B$40,H1266*0.54*100/(100-'Заказ, cкидки и курсы валют'!$C$40),IF(H1266&lt;'Заказ, cкидки и курсы валют'!$B$41,H1266*0.54*100/(100-'Заказ, cкидки и курсы валют'!$C$41),IF(H1266&lt;'Заказ, cкидки и курсы валют'!$B$42,H1266*0.54*100/(100-'Заказ, cкидки и курсы валют'!$C$42),IF(H1266&lt;'Заказ, cкидки и курсы валют'!$B$43,H1266*0.54*100/(100-'Заказ, cкидки и курсы валют'!$C$43),H1266))))),2)</f>
        <v>288.06</v>
      </c>
    </row>
    <row r="1267" spans="1:10" ht="12" customHeight="1">
      <c r="A1267" s="15" t="s">
        <v>10415</v>
      </c>
      <c r="B1267" s="877" t="s">
        <v>3338</v>
      </c>
      <c r="C1267" s="521">
        <v>37.700000000000003</v>
      </c>
      <c r="D1267" s="877">
        <v>7</v>
      </c>
      <c r="E1267" s="2077">
        <f t="shared" si="169"/>
        <v>2791.1285714285714</v>
      </c>
      <c r="F1267" s="603">
        <f t="shared" si="170"/>
        <v>2791.13</v>
      </c>
      <c r="G1267" s="862">
        <f>'Заказ, cкидки и курсы валют'!$J$23*F1267</f>
        <v>33493.56</v>
      </c>
      <c r="H1267" s="128">
        <f t="shared" si="171"/>
        <v>234.45</v>
      </c>
      <c r="I1267" s="15"/>
      <c r="J1267" s="128">
        <f>ROUND(IF(H1267&lt;'Заказ, cкидки и курсы валют'!$B$39,H1267*0.54*100/(100-'Заказ, cкидки и курсы валют'!$C$39),IF(H1267&lt;'Заказ, cкидки и курсы валют'!$B$40,H1267*0.54*100/(100-'Заказ, cкидки и курсы валют'!$C$40),IF(H1267&lt;'Заказ, cкидки и курсы валют'!$B$41,H1267*0.54*100/(100-'Заказ, cкидки и курсы валют'!$C$41),IF(H1267&lt;'Заказ, cкидки и курсы валют'!$B$42,H1267*0.54*100/(100-'Заказ, cкидки и курсы валют'!$C$42),IF(H1267&lt;'Заказ, cкидки и курсы валют'!$B$43,H1267*0.54*100/(100-'Заказ, cкидки и курсы валют'!$C$43),H1267))))),2)</f>
        <v>316.51</v>
      </c>
    </row>
    <row r="1268" spans="1:10" ht="12" customHeight="1">
      <c r="A1268" s="15" t="s">
        <v>10414</v>
      </c>
      <c r="B1268" s="877" t="s">
        <v>1021</v>
      </c>
      <c r="C1268" s="925">
        <v>41.3</v>
      </c>
      <c r="D1268" s="877">
        <v>6</v>
      </c>
      <c r="E1268" s="2077">
        <f t="shared" si="169"/>
        <v>3194.26</v>
      </c>
      <c r="F1268" s="603">
        <f t="shared" si="170"/>
        <v>3194.26</v>
      </c>
      <c r="G1268" s="862">
        <f>'Заказ, cкидки и курсы валют'!$J$23*F1268</f>
        <v>38331.120000000003</v>
      </c>
      <c r="H1268" s="128">
        <f t="shared" si="171"/>
        <v>229.99</v>
      </c>
      <c r="I1268" s="15"/>
      <c r="J1268" s="128">
        <f>ROUND(IF(H1268&lt;'Заказ, cкидки и курсы валют'!$B$39,H1268*0.54*100/(100-'Заказ, cкидки и курсы валют'!$C$39),IF(H1268&lt;'Заказ, cкидки и курсы валют'!$B$40,H1268*0.54*100/(100-'Заказ, cкидки и курсы валют'!$C$40),IF(H1268&lt;'Заказ, cкидки и курсы валют'!$B$41,H1268*0.54*100/(100-'Заказ, cкидки и курсы валют'!$C$41),IF(H1268&lt;'Заказ, cкидки и курсы валют'!$B$42,H1268*0.54*100/(100-'Заказ, cкидки и курсы валют'!$C$42),IF(H1268&lt;'Заказ, cкидки и курсы валют'!$B$43,H1268*0.54*100/(100-'Заказ, cкидки и курсы валют'!$C$43),H1268))))),2)</f>
        <v>310.49</v>
      </c>
    </row>
    <row r="1269" spans="1:10" ht="12" customHeight="1">
      <c r="A1269" s="15" t="s">
        <v>10413</v>
      </c>
      <c r="B1269" s="877" t="s">
        <v>3113</v>
      </c>
      <c r="C1269" s="521">
        <v>44.9</v>
      </c>
      <c r="D1269" s="877">
        <v>5</v>
      </c>
      <c r="E1269" s="2077">
        <f t="shared" si="169"/>
        <v>3437.16</v>
      </c>
      <c r="F1269" s="603">
        <f t="shared" si="170"/>
        <v>3437.16</v>
      </c>
      <c r="G1269" s="862">
        <f>'Заказ, cкидки и курсы валют'!$J$23*F1269</f>
        <v>41245.919999999998</v>
      </c>
      <c r="H1269" s="128">
        <f t="shared" si="171"/>
        <v>206.23</v>
      </c>
      <c r="I1269" s="15"/>
      <c r="J1269" s="128">
        <f>ROUND(IF(H1269&lt;'Заказ, cкидки и курсы валют'!$B$39,H1269*0.54*100/(100-'Заказ, cкидки и курсы валют'!$C$39),IF(H1269&lt;'Заказ, cкидки и курсы валют'!$B$40,H1269*0.54*100/(100-'Заказ, cкидки и курсы валют'!$C$40),IF(H1269&lt;'Заказ, cкидки и курсы валют'!$B$41,H1269*0.54*100/(100-'Заказ, cкидки и курсы валют'!$C$41),IF(H1269&lt;'Заказ, cкидки и курсы валют'!$B$42,H1269*0.54*100/(100-'Заказ, cкидки и курсы валют'!$C$42),IF(H1269&lt;'Заказ, cкидки и курсы валют'!$B$43,H1269*0.54*100/(100-'Заказ, cкидки и курсы валют'!$C$43),H1269))))),2)</f>
        <v>278.41000000000003</v>
      </c>
    </row>
    <row r="1270" spans="1:10" ht="12" customHeight="1">
      <c r="A1270" s="15" t="s">
        <v>10412</v>
      </c>
      <c r="B1270" s="877" t="s">
        <v>1022</v>
      </c>
      <c r="C1270" s="521">
        <v>48.5</v>
      </c>
      <c r="D1270" s="877">
        <v>5</v>
      </c>
      <c r="E1270" s="2077">
        <f t="shared" si="169"/>
        <v>3851.82</v>
      </c>
      <c r="F1270" s="603">
        <f t="shared" si="170"/>
        <v>3851.82</v>
      </c>
      <c r="G1270" s="862">
        <f>'Заказ, cкидки и курсы валют'!$J$23*F1270</f>
        <v>46221.840000000004</v>
      </c>
      <c r="H1270" s="128">
        <f t="shared" si="171"/>
        <v>231.11</v>
      </c>
      <c r="I1270" s="15"/>
      <c r="J1270" s="128">
        <f>ROUND(IF(H1270&lt;'Заказ, cкидки и курсы валют'!$B$39,H1270*0.54*100/(100-'Заказ, cкидки и курсы валют'!$C$39),IF(H1270&lt;'Заказ, cкидки и курсы валют'!$B$40,H1270*0.54*100/(100-'Заказ, cкидки и курсы валют'!$C$40),IF(H1270&lt;'Заказ, cкидки и курсы валют'!$B$41,H1270*0.54*100/(100-'Заказ, cкидки и курсы валют'!$C$41),IF(H1270&lt;'Заказ, cкидки и курсы валют'!$B$42,H1270*0.54*100/(100-'Заказ, cкидки и курсы валют'!$C$42),IF(H1270&lt;'Заказ, cкидки и курсы валют'!$B$43,H1270*0.54*100/(100-'Заказ, cкидки и курсы валют'!$C$43),H1270))))),2)</f>
        <v>312</v>
      </c>
    </row>
    <row r="1271" spans="1:10" ht="12" customHeight="1">
      <c r="A1271" s="15" t="s">
        <v>10411</v>
      </c>
      <c r="B1271" s="877" t="s">
        <v>3114</v>
      </c>
      <c r="C1271" s="521">
        <v>52</v>
      </c>
      <c r="D1271" s="877">
        <v>5</v>
      </c>
      <c r="E1271" s="2077">
        <f t="shared" si="169"/>
        <v>4000.2</v>
      </c>
      <c r="F1271" s="603">
        <f t="shared" si="170"/>
        <v>4000.2</v>
      </c>
      <c r="G1271" s="862">
        <f>'Заказ, cкидки и курсы валют'!$J$23*F1271</f>
        <v>48002.399999999994</v>
      </c>
      <c r="H1271" s="128">
        <f t="shared" si="171"/>
        <v>240.01</v>
      </c>
      <c r="I1271" s="15"/>
      <c r="J1271" s="128">
        <f>ROUND(IF(H1271&lt;'Заказ, cкидки и курсы валют'!$B$39,H1271*0.54*100/(100-'Заказ, cкидки и курсы валют'!$C$39),IF(H1271&lt;'Заказ, cкидки и курсы валют'!$B$40,H1271*0.54*100/(100-'Заказ, cкидки и курсы валют'!$C$40),IF(H1271&lt;'Заказ, cкидки и курсы валют'!$B$41,H1271*0.54*100/(100-'Заказ, cкидки и курсы валют'!$C$41),IF(H1271&lt;'Заказ, cкидки и курсы валют'!$B$42,H1271*0.54*100/(100-'Заказ, cкидки и курсы валют'!$C$42),IF(H1271&lt;'Заказ, cкидки и курсы валют'!$B$43,H1271*0.54*100/(100-'Заказ, cкидки и курсы валют'!$C$43),H1271))))),2)</f>
        <v>324.01</v>
      </c>
    </row>
    <row r="1272" spans="1:10" ht="12" customHeight="1">
      <c r="A1272" s="15" t="s">
        <v>10410</v>
      </c>
      <c r="B1272" s="877" t="s">
        <v>4287</v>
      </c>
      <c r="C1272" s="521">
        <v>55.6</v>
      </c>
      <c r="D1272" s="877">
        <v>5</v>
      </c>
      <c r="E1272" s="2077">
        <f t="shared" si="169"/>
        <v>4214.0599999999995</v>
      </c>
      <c r="F1272" s="603">
        <f t="shared" si="170"/>
        <v>4214.0600000000004</v>
      </c>
      <c r="G1272" s="862">
        <f>'Заказ, cкидки и курсы валют'!$J$23*F1272</f>
        <v>50568.72</v>
      </c>
      <c r="H1272" s="128">
        <f t="shared" si="171"/>
        <v>252.84</v>
      </c>
      <c r="I1272" s="15"/>
      <c r="J1272" s="128">
        <f>ROUND(IF(H1272&lt;'Заказ, cкидки и курсы валют'!$B$39,H1272*0.54*100/(100-'Заказ, cкидки и курсы валют'!$C$39),IF(H1272&lt;'Заказ, cкидки и курсы валют'!$B$40,H1272*0.54*100/(100-'Заказ, cкидки и курсы валют'!$C$40),IF(H1272&lt;'Заказ, cкидки и курсы валют'!$B$41,H1272*0.54*100/(100-'Заказ, cкидки и курсы валют'!$C$41),IF(H1272&lt;'Заказ, cкидки и курсы валют'!$B$42,H1272*0.54*100/(100-'Заказ, cкидки и курсы валют'!$C$42),IF(H1272&lt;'Заказ, cкидки и курсы валют'!$B$43,H1272*0.54*100/(100-'Заказ, cкидки и курсы валют'!$C$43),H1272))))),2)</f>
        <v>341.33</v>
      </c>
    </row>
    <row r="1273" spans="1:10" ht="12" customHeight="1">
      <c r="A1273" s="15" t="s">
        <v>10409</v>
      </c>
      <c r="B1273" s="877" t="s">
        <v>243</v>
      </c>
      <c r="C1273" s="521">
        <v>58.2</v>
      </c>
      <c r="D1273" s="877">
        <v>4</v>
      </c>
      <c r="E1273" s="2077">
        <f t="shared" si="169"/>
        <v>4803.3999999999996</v>
      </c>
      <c r="F1273" s="603">
        <f t="shared" si="170"/>
        <v>4803.3999999999996</v>
      </c>
      <c r="G1273" s="862">
        <f>'Заказ, cкидки и курсы валют'!$J$23*F1273</f>
        <v>57640.799999999996</v>
      </c>
      <c r="H1273" s="128">
        <f t="shared" si="171"/>
        <v>230.56</v>
      </c>
      <c r="I1273" s="15"/>
      <c r="J1273" s="128">
        <f>ROUND(IF(H1273&lt;'Заказ, cкидки и курсы валют'!$B$39,H1273*0.54*100/(100-'Заказ, cкидки и курсы валют'!$C$39),IF(H1273&lt;'Заказ, cкидки и курсы валют'!$B$40,H1273*0.54*100/(100-'Заказ, cкидки и курсы валют'!$C$40),IF(H1273&lt;'Заказ, cкидки и курсы валют'!$B$41,H1273*0.54*100/(100-'Заказ, cкидки и курсы валют'!$C$41),IF(H1273&lt;'Заказ, cкидки и курсы валют'!$B$42,H1273*0.54*100/(100-'Заказ, cкидки и курсы валют'!$C$42),IF(H1273&lt;'Заказ, cкидки и курсы валют'!$B$43,H1273*0.54*100/(100-'Заказ, cкидки и курсы валют'!$C$43),H1273))))),2)</f>
        <v>311.26</v>
      </c>
    </row>
    <row r="1274" spans="1:10" ht="12" customHeight="1">
      <c r="A1274" s="15" t="s">
        <v>10408</v>
      </c>
      <c r="B1274" s="877" t="s">
        <v>618</v>
      </c>
      <c r="C1274" s="521">
        <v>66.400000000000006</v>
      </c>
      <c r="D1274" s="877">
        <v>4</v>
      </c>
      <c r="E1274" s="2077">
        <f t="shared" si="169"/>
        <v>4687.68</v>
      </c>
      <c r="F1274" s="603">
        <f t="shared" si="170"/>
        <v>4687.68</v>
      </c>
      <c r="G1274" s="862">
        <f>'Заказ, cкидки и курсы валют'!$J$23*F1274</f>
        <v>56252.160000000003</v>
      </c>
      <c r="H1274" s="128">
        <f t="shared" si="171"/>
        <v>225.01</v>
      </c>
      <c r="I1274" s="15"/>
      <c r="J1274" s="128">
        <f>ROUND(IF(H1274&lt;'Заказ, cкидки и курсы валют'!$B$39,H1274*0.54*100/(100-'Заказ, cкидки и курсы валют'!$C$39),IF(H1274&lt;'Заказ, cкидки и курсы валют'!$B$40,H1274*0.54*100/(100-'Заказ, cкидки и курсы валют'!$C$40),IF(H1274&lt;'Заказ, cкидки и курсы валют'!$B$41,H1274*0.54*100/(100-'Заказ, cкидки и курсы валют'!$C$41),IF(H1274&lt;'Заказ, cкидки и курсы валют'!$B$42,H1274*0.54*100/(100-'Заказ, cкидки и курсы валют'!$C$42),IF(H1274&lt;'Заказ, cкидки и курсы валют'!$B$43,H1274*0.54*100/(100-'Заказ, cкидки и курсы валют'!$C$43),H1274))))),2)</f>
        <v>303.76</v>
      </c>
    </row>
    <row r="1275" spans="1:10" ht="12" customHeight="1">
      <c r="A1275" s="15" t="s">
        <v>10407</v>
      </c>
      <c r="B1275" s="877" t="s">
        <v>3115</v>
      </c>
      <c r="C1275" s="521">
        <v>73.599999999999994</v>
      </c>
      <c r="D1275" s="877">
        <v>3</v>
      </c>
      <c r="E1275" s="2077">
        <f t="shared" si="169"/>
        <v>6203.0599999999995</v>
      </c>
      <c r="F1275" s="603">
        <f t="shared" si="170"/>
        <v>6203.06</v>
      </c>
      <c r="G1275" s="862">
        <f>'Заказ, cкидки и курсы валют'!$J$23*F1275</f>
        <v>74436.72</v>
      </c>
      <c r="H1275" s="128">
        <f t="shared" si="171"/>
        <v>223.31</v>
      </c>
      <c r="I1275" s="15"/>
      <c r="J1275" s="128">
        <f>ROUND(IF(H1275&lt;'Заказ, cкидки и курсы валют'!$B$39,H1275*0.54*100/(100-'Заказ, cкидки и курсы валют'!$C$39),IF(H1275&lt;'Заказ, cкидки и курсы валют'!$B$40,H1275*0.54*100/(100-'Заказ, cкидки и курсы валют'!$C$40),IF(H1275&lt;'Заказ, cкидки и курсы валют'!$B$41,H1275*0.54*100/(100-'Заказ, cкидки и курсы валют'!$C$41),IF(H1275&lt;'Заказ, cкидки и курсы валют'!$B$42,H1275*0.54*100/(100-'Заказ, cкидки и курсы валют'!$C$42),IF(H1275&lt;'Заказ, cкидки и курсы валют'!$B$43,H1275*0.54*100/(100-'Заказ, cкидки и курсы валют'!$C$43),H1275))))),2)</f>
        <v>301.47000000000003</v>
      </c>
    </row>
    <row r="1276" spans="1:10" ht="12" customHeight="1">
      <c r="A1276" s="15" t="s">
        <v>10406</v>
      </c>
      <c r="B1276" s="877" t="s">
        <v>675</v>
      </c>
      <c r="C1276" s="521">
        <v>80.8</v>
      </c>
      <c r="D1276" s="877">
        <v>3</v>
      </c>
      <c r="E1276" s="2077">
        <f t="shared" si="169"/>
        <v>6565.32</v>
      </c>
      <c r="F1276" s="603">
        <f t="shared" si="170"/>
        <v>6565.32</v>
      </c>
      <c r="G1276" s="862">
        <f>'Заказ, cкидки и курсы валют'!$J$23*F1276</f>
        <v>78783.839999999997</v>
      </c>
      <c r="H1276" s="128">
        <f t="shared" si="171"/>
        <v>236.35</v>
      </c>
      <c r="I1276" s="15"/>
      <c r="J1276" s="128">
        <f>ROUND(IF(H1276&lt;'Заказ, cкидки и курсы валют'!$B$39,H1276*0.54*100/(100-'Заказ, cкидки и курсы валют'!$C$39),IF(H1276&lt;'Заказ, cкидки и курсы валют'!$B$40,H1276*0.54*100/(100-'Заказ, cкидки и курсы валют'!$C$40),IF(H1276&lt;'Заказ, cкидки и курсы валют'!$B$41,H1276*0.54*100/(100-'Заказ, cкидки и курсы валют'!$C$41),IF(H1276&lt;'Заказ, cкидки и курсы валют'!$B$42,H1276*0.54*100/(100-'Заказ, cкидки и курсы валют'!$C$42),IF(H1276&lt;'Заказ, cкидки и курсы валют'!$B$43,H1276*0.54*100/(100-'Заказ, cкидки и курсы валют'!$C$43),H1276))))),2)</f>
        <v>319.07</v>
      </c>
    </row>
    <row r="1277" spans="1:10" ht="12" customHeight="1">
      <c r="A1277" s="15" t="s">
        <v>10405</v>
      </c>
      <c r="B1277" s="877" t="s">
        <v>1324</v>
      </c>
      <c r="C1277" s="521">
        <v>88</v>
      </c>
      <c r="D1277" s="877">
        <v>3</v>
      </c>
      <c r="E1277" s="2077">
        <f t="shared" si="169"/>
        <v>6227.5599999999995</v>
      </c>
      <c r="F1277" s="603">
        <f t="shared" si="170"/>
        <v>6227.56</v>
      </c>
      <c r="G1277" s="862">
        <f>'Заказ, cкидки и курсы валют'!$J$23*F1277</f>
        <v>74730.720000000001</v>
      </c>
      <c r="H1277" s="128">
        <f t="shared" si="171"/>
        <v>224.19</v>
      </c>
      <c r="I1277" s="15"/>
      <c r="J1277" s="128">
        <f>ROUND(IF(H1277&lt;'Заказ, cкидки и курсы валют'!$B$39,H1277*0.54*100/(100-'Заказ, cкидки и курсы валют'!$C$39),IF(H1277&lt;'Заказ, cкидки и курсы валют'!$B$40,H1277*0.54*100/(100-'Заказ, cкидки и курсы валют'!$C$40),IF(H1277&lt;'Заказ, cкидки и курсы валют'!$B$41,H1277*0.54*100/(100-'Заказ, cкидки и курсы валют'!$C$41),IF(H1277&lt;'Заказ, cкидки и курсы валют'!$B$42,H1277*0.54*100/(100-'Заказ, cкидки и курсы валют'!$C$42),IF(H1277&lt;'Заказ, cкидки и курсы валют'!$B$43,H1277*0.54*100/(100-'Заказ, cкидки и курсы валют'!$C$43),H1277))))),2)</f>
        <v>302.66000000000003</v>
      </c>
    </row>
    <row r="1278" spans="1:10" ht="12" customHeight="1">
      <c r="A1278" s="15" t="s">
        <v>10404</v>
      </c>
      <c r="B1278" s="877" t="s">
        <v>1325</v>
      </c>
      <c r="C1278" s="521">
        <v>102</v>
      </c>
      <c r="D1278" s="877">
        <v>3</v>
      </c>
      <c r="E1278" s="2077">
        <f t="shared" si="169"/>
        <v>7509.94</v>
      </c>
      <c r="F1278" s="603">
        <f t="shared" si="170"/>
        <v>7509.94</v>
      </c>
      <c r="G1278" s="862">
        <f>'Заказ, cкидки и курсы валют'!$J$23*F1278</f>
        <v>90119.28</v>
      </c>
      <c r="H1278" s="128">
        <f t="shared" si="171"/>
        <v>270.36</v>
      </c>
      <c r="I1278" s="15"/>
      <c r="J1278" s="128">
        <f>ROUND(IF(H1278&lt;'Заказ, cкидки и курсы валют'!$B$39,H1278*0.54*100/(100-'Заказ, cкидки и курсы валют'!$C$39),IF(H1278&lt;'Заказ, cкидки и курсы валют'!$B$40,H1278*0.54*100/(100-'Заказ, cкидки и курсы валют'!$C$40),IF(H1278&lt;'Заказ, cкидки и курсы валют'!$B$41,H1278*0.54*100/(100-'Заказ, cкидки и курсы валют'!$C$41),IF(H1278&lt;'Заказ, cкидки и курсы валют'!$B$42,H1278*0.54*100/(100-'Заказ, cкидки и курсы валют'!$C$42),IF(H1278&lt;'Заказ, cкидки и курсы валют'!$B$43,H1278*0.54*100/(100-'Заказ, cкидки и курсы валют'!$C$43),H1278))))),2)</f>
        <v>364.99</v>
      </c>
    </row>
    <row r="1279" spans="1:10" ht="12" customHeight="1">
      <c r="A1279" s="15" t="s">
        <v>10403</v>
      </c>
      <c r="B1279" s="877" t="s">
        <v>213</v>
      </c>
      <c r="C1279" s="521">
        <v>116</v>
      </c>
      <c r="D1279" s="877">
        <v>2</v>
      </c>
      <c r="E1279" s="2077">
        <f t="shared" si="169"/>
        <v>8710.18</v>
      </c>
      <c r="F1279" s="603">
        <f t="shared" si="170"/>
        <v>8710.18</v>
      </c>
      <c r="G1279" s="862">
        <f>'Заказ, cкидки и курсы валют'!$J$23*F1279</f>
        <v>104522.16</v>
      </c>
      <c r="H1279" s="128">
        <f t="shared" si="171"/>
        <v>209.04</v>
      </c>
      <c r="I1279" s="15"/>
      <c r="J1279" s="128">
        <f>ROUND(IF(H1279&lt;'Заказ, cкидки и курсы валют'!$B$39,H1279*0.54*100/(100-'Заказ, cкидки и курсы валют'!$C$39),IF(H1279&lt;'Заказ, cкидки и курсы валют'!$B$40,H1279*0.54*100/(100-'Заказ, cкидки и курсы валют'!$C$40),IF(H1279&lt;'Заказ, cкидки и курсы валют'!$B$41,H1279*0.54*100/(100-'Заказ, cкидки и курсы валют'!$C$41),IF(H1279&lt;'Заказ, cкидки и курсы валют'!$B$42,H1279*0.54*100/(100-'Заказ, cкидки и курсы валют'!$C$42),IF(H1279&lt;'Заказ, cкидки и курсы валют'!$B$43,H1279*0.54*100/(100-'Заказ, cкидки и курсы валют'!$C$43),H1279))))),2)</f>
        <v>282.2</v>
      </c>
    </row>
    <row r="1280" spans="1:10" ht="12" customHeight="1">
      <c r="A1280" s="15" t="s">
        <v>10402</v>
      </c>
      <c r="B1280" s="877" t="s">
        <v>214</v>
      </c>
      <c r="C1280" s="521">
        <v>130</v>
      </c>
      <c r="D1280" s="877">
        <v>2</v>
      </c>
      <c r="E1280" s="2077">
        <f t="shared" ref="E1280:E1329" si="172">(E1154*2)+(1000/D1280*7.5)</f>
        <v>11166.68</v>
      </c>
      <c r="F1280" s="603">
        <f t="shared" ref="F1280:F1330" si="173">ROUND(E1280*(1-$F$11),2)</f>
        <v>11166.68</v>
      </c>
      <c r="G1280" s="862">
        <f>'Заказ, cкидки и курсы валют'!$J$23*F1280</f>
        <v>134000.16</v>
      </c>
      <c r="H1280" s="128">
        <f t="shared" ref="H1280:H1329" si="174">ROUND((D1280/1000)*G1280,2)</f>
        <v>268</v>
      </c>
      <c r="I1280" s="15"/>
      <c r="J1280" s="128">
        <f>ROUND(IF(H1280&lt;'Заказ, cкидки и курсы валют'!$B$39,H1280*0.54*100/(100-'Заказ, cкидки и курсы валют'!$C$39),IF(H1280&lt;'Заказ, cкидки и курсы валют'!$B$40,H1280*0.54*100/(100-'Заказ, cкидки и курсы валют'!$C$40),IF(H1280&lt;'Заказ, cкидки и курсы валют'!$B$41,H1280*0.54*100/(100-'Заказ, cкидки и курсы валют'!$C$41),IF(H1280&lt;'Заказ, cкидки и курсы валют'!$B$42,H1280*0.54*100/(100-'Заказ, cкидки и курсы валют'!$C$42),IF(H1280&lt;'Заказ, cкидки и курсы валют'!$B$43,H1280*0.54*100/(100-'Заказ, cкидки и курсы валют'!$C$43),H1280))))),2)</f>
        <v>361.8</v>
      </c>
    </row>
    <row r="1281" spans="1:10" ht="12" customHeight="1">
      <c r="A1281" s="15" t="s">
        <v>10401</v>
      </c>
      <c r="B1281" s="877" t="s">
        <v>215</v>
      </c>
      <c r="C1281" s="521">
        <v>149</v>
      </c>
      <c r="D1281" s="877">
        <v>2</v>
      </c>
      <c r="E1281" s="2077">
        <f t="shared" si="172"/>
        <v>11390.8</v>
      </c>
      <c r="F1281" s="603">
        <f t="shared" si="173"/>
        <v>11390.8</v>
      </c>
      <c r="G1281" s="862">
        <f>'Заказ, cкидки и курсы валют'!$J$23*F1281</f>
        <v>136689.59999999998</v>
      </c>
      <c r="H1281" s="128">
        <f t="shared" si="174"/>
        <v>273.38</v>
      </c>
      <c r="I1281" s="15"/>
      <c r="J1281" s="128">
        <f>ROUND(IF(H1281&lt;'Заказ, cкидки и курсы валют'!$B$39,H1281*0.54*100/(100-'Заказ, cкидки и курсы валют'!$C$39),IF(H1281&lt;'Заказ, cкидки и курсы валют'!$B$40,H1281*0.54*100/(100-'Заказ, cкидки и курсы валют'!$C$40),IF(H1281&lt;'Заказ, cкидки и курсы валют'!$B$41,H1281*0.54*100/(100-'Заказ, cкидки и курсы валют'!$C$41),IF(H1281&lt;'Заказ, cкидки и курсы валют'!$B$42,H1281*0.54*100/(100-'Заказ, cкидки и курсы валют'!$C$42),IF(H1281&lt;'Заказ, cкидки и курсы валют'!$B$43,H1281*0.54*100/(100-'Заказ, cкидки и курсы валют'!$C$43),H1281))))),2)</f>
        <v>369.06</v>
      </c>
    </row>
    <row r="1282" spans="1:10" ht="12" customHeight="1">
      <c r="A1282" s="15" t="s">
        <v>10400</v>
      </c>
      <c r="B1282" s="877" t="s">
        <v>216</v>
      </c>
      <c r="C1282" s="521">
        <v>158</v>
      </c>
      <c r="D1282" s="877">
        <v>2</v>
      </c>
      <c r="E1282" s="2077">
        <f t="shared" si="172"/>
        <v>11140.16</v>
      </c>
      <c r="F1282" s="603">
        <f t="shared" si="173"/>
        <v>11140.16</v>
      </c>
      <c r="G1282" s="862">
        <f>'Заказ, cкидки и курсы валют'!$J$23*F1282</f>
        <v>133681.91999999998</v>
      </c>
      <c r="H1282" s="128">
        <f t="shared" si="174"/>
        <v>267.36</v>
      </c>
      <c r="I1282" s="15"/>
      <c r="J1282" s="128">
        <f>ROUND(IF(H1282&lt;'Заказ, cкидки и курсы валют'!$B$39,H1282*0.54*100/(100-'Заказ, cкидки и курсы валют'!$C$39),IF(H1282&lt;'Заказ, cкидки и курсы валют'!$B$40,H1282*0.54*100/(100-'Заказ, cкидки и курсы валют'!$C$40),IF(H1282&lt;'Заказ, cкидки и курсы валют'!$B$41,H1282*0.54*100/(100-'Заказ, cкидки и курсы валют'!$C$41),IF(H1282&lt;'Заказ, cкидки и курсы валют'!$B$42,H1282*0.54*100/(100-'Заказ, cкидки и курсы валют'!$C$42),IF(H1282&lt;'Заказ, cкидки и курсы валют'!$B$43,H1282*0.54*100/(100-'Заказ, cкидки и курсы валют'!$C$43),H1282))))),2)</f>
        <v>360.94</v>
      </c>
    </row>
    <row r="1283" spans="1:10" ht="12" customHeight="1">
      <c r="A1283" s="15" t="s">
        <v>10399</v>
      </c>
      <c r="B1283" s="877" t="s">
        <v>4288</v>
      </c>
      <c r="C1283" s="521">
        <v>57.9</v>
      </c>
      <c r="D1283" s="877">
        <v>5</v>
      </c>
      <c r="E1283" s="2077">
        <f t="shared" si="172"/>
        <v>3735.6</v>
      </c>
      <c r="F1283" s="603">
        <f t="shared" si="173"/>
        <v>3735.6</v>
      </c>
      <c r="G1283" s="862">
        <f>'Заказ, cкидки и курсы валют'!$J$23*F1283</f>
        <v>44827.199999999997</v>
      </c>
      <c r="H1283" s="128">
        <f t="shared" si="174"/>
        <v>224.14</v>
      </c>
      <c r="I1283" s="15"/>
      <c r="J1283" s="128">
        <f>ROUND(IF(H1283&lt;'Заказ, cкидки и курсы валют'!$B$39,H1283*0.54*100/(100-'Заказ, cкидки и курсы валют'!$C$39),IF(H1283&lt;'Заказ, cкидки и курсы валют'!$B$40,H1283*0.54*100/(100-'Заказ, cкидки и курсы валют'!$C$40),IF(H1283&lt;'Заказ, cкидки и курсы валют'!$B$41,H1283*0.54*100/(100-'Заказ, cкидки и курсы валют'!$C$41),IF(H1283&lt;'Заказ, cкидки и курсы валют'!$B$42,H1283*0.54*100/(100-'Заказ, cкидки и курсы валют'!$C$42),IF(H1283&lt;'Заказ, cкидки и курсы валют'!$B$43,H1283*0.54*100/(100-'Заказ, cкидки и курсы валют'!$C$43),H1283))))),2)</f>
        <v>302.58999999999997</v>
      </c>
    </row>
    <row r="1284" spans="1:10" ht="12" customHeight="1">
      <c r="A1284" s="15" t="s">
        <v>10398</v>
      </c>
      <c r="B1284" s="877" t="s">
        <v>1015</v>
      </c>
      <c r="C1284" s="521">
        <v>67.900000000000006</v>
      </c>
      <c r="D1284" s="877">
        <v>4</v>
      </c>
      <c r="E1284" s="2077">
        <f t="shared" si="172"/>
        <v>4697.3600000000006</v>
      </c>
      <c r="F1284" s="603">
        <f t="shared" si="173"/>
        <v>4697.3599999999997</v>
      </c>
      <c r="G1284" s="862">
        <f>'Заказ, cкидки и курсы валют'!$J$23*F1284</f>
        <v>56368.319999999992</v>
      </c>
      <c r="H1284" s="128">
        <f t="shared" si="174"/>
        <v>225.47</v>
      </c>
      <c r="I1284" s="15"/>
      <c r="J1284" s="128">
        <f>ROUND(IF(H1284&lt;'Заказ, cкидки и курсы валют'!$B$39,H1284*0.54*100/(100-'Заказ, cкидки и курсы валют'!$C$39),IF(H1284&lt;'Заказ, cкидки и курсы валют'!$B$40,H1284*0.54*100/(100-'Заказ, cкидки и курсы валют'!$C$40),IF(H1284&lt;'Заказ, cкидки и курсы валют'!$B$41,H1284*0.54*100/(100-'Заказ, cкидки и курсы валют'!$C$41),IF(H1284&lt;'Заказ, cкидки и курсы валют'!$B$42,H1284*0.54*100/(100-'Заказ, cкидки и курсы валют'!$C$42),IF(H1284&lt;'Заказ, cкидки и курсы валют'!$B$43,H1284*0.54*100/(100-'Заказ, cкидки и курсы валют'!$C$43),H1284))))),2)</f>
        <v>304.38</v>
      </c>
    </row>
    <row r="1285" spans="1:10" ht="12" customHeight="1">
      <c r="A1285" s="15" t="s">
        <v>10397</v>
      </c>
      <c r="B1285" s="877" t="s">
        <v>1016</v>
      </c>
      <c r="C1285" s="521">
        <v>77.900000000000006</v>
      </c>
      <c r="D1285" s="877">
        <v>3</v>
      </c>
      <c r="E1285" s="2077">
        <f t="shared" si="172"/>
        <v>5752.7</v>
      </c>
      <c r="F1285" s="603">
        <f t="shared" si="173"/>
        <v>5752.7</v>
      </c>
      <c r="G1285" s="862">
        <f>'Заказ, cкидки и курсы валют'!$J$23*F1285</f>
        <v>69032.399999999994</v>
      </c>
      <c r="H1285" s="128">
        <f t="shared" si="174"/>
        <v>207.1</v>
      </c>
      <c r="I1285" s="15"/>
      <c r="J1285" s="128">
        <f>ROUND(IF(H1285&lt;'Заказ, cкидки и курсы валют'!$B$39,H1285*0.54*100/(100-'Заказ, cкидки и курсы валют'!$C$39),IF(H1285&lt;'Заказ, cкидки и курсы валют'!$B$40,H1285*0.54*100/(100-'Заказ, cкидки и курсы валют'!$C$40),IF(H1285&lt;'Заказ, cкидки и курсы валют'!$B$41,H1285*0.54*100/(100-'Заказ, cкидки и курсы валют'!$C$41),IF(H1285&lt;'Заказ, cкидки и курсы валют'!$B$42,H1285*0.54*100/(100-'Заказ, cкидки и курсы валют'!$C$42),IF(H1285&lt;'Заказ, cкидки и курсы валют'!$B$43,H1285*0.54*100/(100-'Заказ, cкидки и курсы валют'!$C$43),H1285))))),2)</f>
        <v>279.58999999999997</v>
      </c>
    </row>
    <row r="1286" spans="1:10" ht="12" customHeight="1">
      <c r="A1286" s="15" t="s">
        <v>10396</v>
      </c>
      <c r="B1286" s="877" t="s">
        <v>1017</v>
      </c>
      <c r="C1286" s="521">
        <v>87.8</v>
      </c>
      <c r="D1286" s="877">
        <v>3</v>
      </c>
      <c r="E1286" s="2077">
        <f t="shared" si="172"/>
        <v>5866.08</v>
      </c>
      <c r="F1286" s="603">
        <f t="shared" si="173"/>
        <v>5866.08</v>
      </c>
      <c r="G1286" s="862">
        <f>'Заказ, cкидки и курсы валют'!$J$23*F1286</f>
        <v>70392.959999999992</v>
      </c>
      <c r="H1286" s="128">
        <f t="shared" si="174"/>
        <v>211.18</v>
      </c>
      <c r="I1286" s="15"/>
      <c r="J1286" s="128">
        <f>ROUND(IF(H1286&lt;'Заказ, cкидки и курсы валют'!$B$39,H1286*0.54*100/(100-'Заказ, cкидки и курсы валют'!$C$39),IF(H1286&lt;'Заказ, cкидки и курсы валют'!$B$40,H1286*0.54*100/(100-'Заказ, cкидки и курсы валют'!$C$40),IF(H1286&lt;'Заказ, cкидки и курсы валют'!$B$41,H1286*0.54*100/(100-'Заказ, cкидки и курсы валют'!$C$41),IF(H1286&lt;'Заказ, cкидки и курсы валют'!$B$42,H1286*0.54*100/(100-'Заказ, cкидки и курсы валют'!$C$42),IF(H1286&lt;'Заказ, cкидки и курсы валют'!$B$43,H1286*0.54*100/(100-'Заказ, cкидки и курсы валют'!$C$43),H1286))))),2)</f>
        <v>285.08999999999997</v>
      </c>
    </row>
    <row r="1287" spans="1:10" ht="12" customHeight="1">
      <c r="A1287" s="15" t="s">
        <v>10395</v>
      </c>
      <c r="B1287" s="877" t="s">
        <v>3380</v>
      </c>
      <c r="C1287" s="521">
        <v>97.9</v>
      </c>
      <c r="D1287" s="877">
        <v>3</v>
      </c>
      <c r="E1287" s="2077">
        <f t="shared" si="172"/>
        <v>6308.54</v>
      </c>
      <c r="F1287" s="603">
        <f t="shared" si="173"/>
        <v>6308.54</v>
      </c>
      <c r="G1287" s="862">
        <f>'Заказ, cкидки и курсы валют'!$J$23*F1287</f>
        <v>75702.48</v>
      </c>
      <c r="H1287" s="128">
        <f t="shared" si="174"/>
        <v>227.11</v>
      </c>
      <c r="I1287" s="15"/>
      <c r="J1287" s="128">
        <f>ROUND(IF(H1287&lt;'Заказ, cкидки и курсы валют'!$B$39,H1287*0.54*100/(100-'Заказ, cкидки и курсы валют'!$C$39),IF(H1287&lt;'Заказ, cкидки и курсы валют'!$B$40,H1287*0.54*100/(100-'Заказ, cкидки и курсы валют'!$C$40),IF(H1287&lt;'Заказ, cкидки и курсы валют'!$B$41,H1287*0.54*100/(100-'Заказ, cкидки и курсы валют'!$C$41),IF(H1287&lt;'Заказ, cкидки и курсы валют'!$B$42,H1287*0.54*100/(100-'Заказ, cкидки и курсы валют'!$C$42),IF(H1287&lt;'Заказ, cкидки и курсы валют'!$B$43,H1287*0.54*100/(100-'Заказ, cкидки и курсы валют'!$C$43),H1287))))),2)</f>
        <v>306.60000000000002</v>
      </c>
    </row>
    <row r="1288" spans="1:10" ht="12" customHeight="1">
      <c r="A1288" s="15" t="s">
        <v>10394</v>
      </c>
      <c r="B1288" s="877" t="s">
        <v>1018</v>
      </c>
      <c r="C1288" s="521">
        <v>107</v>
      </c>
      <c r="D1288" s="877">
        <v>3</v>
      </c>
      <c r="E1288" s="2077">
        <f t="shared" si="172"/>
        <v>7032.38</v>
      </c>
      <c r="F1288" s="603">
        <f t="shared" si="173"/>
        <v>7032.38</v>
      </c>
      <c r="G1288" s="862">
        <f>'Заказ, cкидки и курсы валют'!$J$23*F1288</f>
        <v>84388.56</v>
      </c>
      <c r="H1288" s="128">
        <f t="shared" si="174"/>
        <v>253.17</v>
      </c>
      <c r="I1288" s="15"/>
      <c r="J1288" s="128">
        <f>ROUND(IF(H1288&lt;'Заказ, cкидки и курсы валют'!$B$39,H1288*0.54*100/(100-'Заказ, cкидки и курсы валют'!$C$39),IF(H1288&lt;'Заказ, cкидки и курсы валют'!$B$40,H1288*0.54*100/(100-'Заказ, cкидки и курсы валют'!$C$40),IF(H1288&lt;'Заказ, cкидки и курсы валют'!$B$41,H1288*0.54*100/(100-'Заказ, cкидки и курсы валют'!$C$41),IF(H1288&lt;'Заказ, cкидки и курсы валют'!$B$42,H1288*0.54*100/(100-'Заказ, cкидки и курсы валют'!$C$42),IF(H1288&lt;'Заказ, cкидки и курсы валют'!$B$43,H1288*0.54*100/(100-'Заказ, cкидки и курсы валют'!$C$43),H1288))))),2)</f>
        <v>341.78</v>
      </c>
    </row>
    <row r="1289" spans="1:10" ht="12" customHeight="1">
      <c r="A1289" s="15" t="s">
        <v>10393</v>
      </c>
      <c r="B1289" s="877" t="s">
        <v>1019</v>
      </c>
      <c r="C1289" s="521">
        <v>117</v>
      </c>
      <c r="D1289" s="877">
        <v>3</v>
      </c>
      <c r="E1289" s="2077">
        <f t="shared" si="172"/>
        <v>8387.5400000000009</v>
      </c>
      <c r="F1289" s="603">
        <f t="shared" si="173"/>
        <v>8387.5400000000009</v>
      </c>
      <c r="G1289" s="862">
        <f>'Заказ, cкидки и курсы валют'!$J$23*F1289</f>
        <v>100650.48000000001</v>
      </c>
      <c r="H1289" s="128">
        <f t="shared" si="174"/>
        <v>301.95</v>
      </c>
      <c r="I1289" s="15"/>
      <c r="J1289" s="128">
        <f>ROUND(IF(H1289&lt;'Заказ, cкидки и курсы валют'!$B$39,H1289*0.54*100/(100-'Заказ, cкидки и курсы валют'!$C$39),IF(H1289&lt;'Заказ, cкидки и курсы валют'!$B$40,H1289*0.54*100/(100-'Заказ, cкидки и курсы валют'!$C$40),IF(H1289&lt;'Заказ, cкидки и курсы валют'!$B$41,H1289*0.54*100/(100-'Заказ, cкидки и курсы валют'!$C$41),IF(H1289&lt;'Заказ, cкидки и курсы валют'!$B$42,H1289*0.54*100/(100-'Заказ, cкидки и курсы валют'!$C$42),IF(H1289&lt;'Заказ, cкидки и курсы валют'!$B$43,H1289*0.54*100/(100-'Заказ, cкидки и курсы валют'!$C$43),H1289))))),2)</f>
        <v>407.63</v>
      </c>
    </row>
    <row r="1290" spans="1:10" ht="12" customHeight="1">
      <c r="A1290" s="15" t="s">
        <v>10392</v>
      </c>
      <c r="B1290" s="877" t="s">
        <v>2634</v>
      </c>
      <c r="C1290" s="521">
        <v>127</v>
      </c>
      <c r="D1290" s="877">
        <v>2</v>
      </c>
      <c r="E1290" s="2077">
        <f t="shared" si="172"/>
        <v>9109.52</v>
      </c>
      <c r="F1290" s="603">
        <f t="shared" si="173"/>
        <v>9109.52</v>
      </c>
      <c r="G1290" s="862">
        <f>'Заказ, cкидки и курсы валют'!$J$23*F1290</f>
        <v>109314.24000000001</v>
      </c>
      <c r="H1290" s="128">
        <f t="shared" si="174"/>
        <v>218.63</v>
      </c>
      <c r="I1290" s="15"/>
      <c r="J1290" s="128">
        <f>ROUND(IF(H1290&lt;'Заказ, cкидки и курсы валют'!$B$39,H1290*0.54*100/(100-'Заказ, cкидки и курсы валют'!$C$39),IF(H1290&lt;'Заказ, cкидки и курсы валют'!$B$40,H1290*0.54*100/(100-'Заказ, cкидки и курсы валют'!$C$40),IF(H1290&lt;'Заказ, cкидки и курсы валют'!$B$41,H1290*0.54*100/(100-'Заказ, cкидки и курсы валют'!$C$41),IF(H1290&lt;'Заказ, cкидки и курсы валют'!$B$42,H1290*0.54*100/(100-'Заказ, cкидки и курсы валют'!$C$42),IF(H1290&lt;'Заказ, cкидки и курсы валют'!$B$43,H1290*0.54*100/(100-'Заказ, cкидки и курсы валют'!$C$43),H1290))))),2)</f>
        <v>295.14999999999998</v>
      </c>
    </row>
    <row r="1291" spans="1:10" ht="12" customHeight="1">
      <c r="A1291" s="15" t="s">
        <v>10391</v>
      </c>
      <c r="B1291" s="877" t="s">
        <v>1020</v>
      </c>
      <c r="C1291" s="521">
        <v>147</v>
      </c>
      <c r="D1291" s="877">
        <v>2</v>
      </c>
      <c r="E1291" s="2077">
        <f t="shared" si="172"/>
        <v>10464.119999999999</v>
      </c>
      <c r="F1291" s="603">
        <f t="shared" si="173"/>
        <v>10464.120000000001</v>
      </c>
      <c r="G1291" s="862">
        <f>'Заказ, cкидки и курсы валют'!$J$23*F1291</f>
        <v>125569.44</v>
      </c>
      <c r="H1291" s="128">
        <f t="shared" si="174"/>
        <v>251.14</v>
      </c>
      <c r="I1291" s="15"/>
      <c r="J1291" s="128">
        <f>ROUND(IF(H1291&lt;'Заказ, cкидки и курсы валют'!$B$39,H1291*0.54*100/(100-'Заказ, cкидки и курсы валют'!$C$39),IF(H1291&lt;'Заказ, cкидки и курсы валют'!$B$40,H1291*0.54*100/(100-'Заказ, cкидки и курсы валют'!$C$40),IF(H1291&lt;'Заказ, cкидки и курсы валют'!$B$41,H1291*0.54*100/(100-'Заказ, cкидки и курсы валют'!$C$41),IF(H1291&lt;'Заказ, cкидки и курсы валют'!$B$42,H1291*0.54*100/(100-'Заказ, cкидки и курсы валют'!$C$42),IF(H1291&lt;'Заказ, cкидки и курсы валют'!$B$43,H1291*0.54*100/(100-'Заказ, cкидки и курсы валют'!$C$43),H1291))))),2)</f>
        <v>339.04</v>
      </c>
    </row>
    <row r="1292" spans="1:10" ht="12" customHeight="1">
      <c r="A1292" s="15" t="s">
        <v>10390</v>
      </c>
      <c r="B1292" s="877" t="s">
        <v>989</v>
      </c>
      <c r="C1292" s="521">
        <v>167</v>
      </c>
      <c r="D1292" s="877">
        <v>2</v>
      </c>
      <c r="E1292" s="2077">
        <f t="shared" si="172"/>
        <v>10782.42</v>
      </c>
      <c r="F1292" s="603">
        <f t="shared" si="173"/>
        <v>10782.42</v>
      </c>
      <c r="G1292" s="862">
        <f>'Заказ, cкидки и курсы валют'!$J$23*F1292</f>
        <v>129389.04000000001</v>
      </c>
      <c r="H1292" s="128">
        <f t="shared" si="174"/>
        <v>258.77999999999997</v>
      </c>
      <c r="I1292" s="15"/>
      <c r="J1292" s="128">
        <f>ROUND(IF(H1292&lt;'Заказ, cкидки и курсы валют'!$B$39,H1292*0.54*100/(100-'Заказ, cкидки и курсы валют'!$C$39),IF(H1292&lt;'Заказ, cкидки и курсы валют'!$B$40,H1292*0.54*100/(100-'Заказ, cкидки и курсы валют'!$C$40),IF(H1292&lt;'Заказ, cкидки и курсы валют'!$B$41,H1292*0.54*100/(100-'Заказ, cкидки и курсы валют'!$C$41),IF(H1292&lt;'Заказ, cкидки и курсы валют'!$B$42,H1292*0.54*100/(100-'Заказ, cкидки и курсы валют'!$C$42),IF(H1292&lt;'Заказ, cкидки и курсы валют'!$B$43,H1292*0.54*100/(100-'Заказ, cкидки и курсы валют'!$C$43),H1292))))),2)</f>
        <v>349.35</v>
      </c>
    </row>
    <row r="1293" spans="1:10" ht="12" customHeight="1">
      <c r="A1293" s="15" t="s">
        <v>10389</v>
      </c>
      <c r="B1293" s="877" t="s">
        <v>970</v>
      </c>
      <c r="C1293" s="521">
        <v>177</v>
      </c>
      <c r="D1293" s="877">
        <v>2</v>
      </c>
      <c r="E1293" s="2077">
        <f t="shared" si="172"/>
        <v>12393.34</v>
      </c>
      <c r="F1293" s="603">
        <f t="shared" si="173"/>
        <v>12393.34</v>
      </c>
      <c r="G1293" s="862">
        <f>'Заказ, cкидки и курсы валют'!$J$23*F1293</f>
        <v>148720.08000000002</v>
      </c>
      <c r="H1293" s="128">
        <f t="shared" si="174"/>
        <v>297.44</v>
      </c>
      <c r="I1293" s="15"/>
      <c r="J1293" s="128">
        <f>ROUND(IF(H1293&lt;'Заказ, cкидки и курсы валют'!$B$39,H1293*0.54*100/(100-'Заказ, cкидки и курсы валют'!$C$39),IF(H1293&lt;'Заказ, cкидки и курсы валют'!$B$40,H1293*0.54*100/(100-'Заказ, cкидки и курсы валют'!$C$40),IF(H1293&lt;'Заказ, cкидки и курсы валют'!$B$41,H1293*0.54*100/(100-'Заказ, cкидки и курсы валют'!$C$41),IF(H1293&lt;'Заказ, cкидки и курсы валют'!$B$42,H1293*0.54*100/(100-'Заказ, cкидки и курсы валют'!$C$42),IF(H1293&lt;'Заказ, cкидки и курсы валют'!$B$43,H1293*0.54*100/(100-'Заказ, cкидки и курсы валют'!$C$43),H1293))))),2)</f>
        <v>401.54</v>
      </c>
    </row>
    <row r="1294" spans="1:10" ht="12" customHeight="1">
      <c r="A1294" s="15" t="s">
        <v>10388</v>
      </c>
      <c r="B1294" s="877" t="s">
        <v>6113</v>
      </c>
      <c r="C1294" s="624">
        <v>200</v>
      </c>
      <c r="D1294" s="877">
        <v>2</v>
      </c>
      <c r="E1294" s="2077">
        <f t="shared" si="172"/>
        <v>13120.32</v>
      </c>
      <c r="F1294" s="603">
        <f t="shared" si="173"/>
        <v>13120.32</v>
      </c>
      <c r="G1294" s="862">
        <f>'Заказ, cкидки и курсы валют'!$J$23*F1294</f>
        <v>157443.84</v>
      </c>
      <c r="H1294" s="128">
        <f t="shared" si="174"/>
        <v>314.89</v>
      </c>
      <c r="I1294" s="15"/>
      <c r="J1294" s="128">
        <f>ROUND(IF(H1294&lt;'Заказ, cкидки и курсы валют'!$B$39,H1294*0.54*100/(100-'Заказ, cкидки и курсы валют'!$C$39),IF(H1294&lt;'Заказ, cкидки и курсы валют'!$B$40,H1294*0.54*100/(100-'Заказ, cкидки и курсы валют'!$C$40),IF(H1294&lt;'Заказ, cкидки и курсы валют'!$B$41,H1294*0.54*100/(100-'Заказ, cкидки и курсы валют'!$C$41),IF(H1294&lt;'Заказ, cкидки и курсы валют'!$B$42,H1294*0.54*100/(100-'Заказ, cкидки и курсы валют'!$C$42),IF(H1294&lt;'Заказ, cкидки и курсы валют'!$B$43,H1294*0.54*100/(100-'Заказ, cкидки и курсы валют'!$C$43),H1294))))),2)</f>
        <v>425.1</v>
      </c>
    </row>
    <row r="1295" spans="1:10" ht="12" customHeight="1">
      <c r="A1295" s="15" t="s">
        <v>10387</v>
      </c>
      <c r="B1295" s="877" t="s">
        <v>1363</v>
      </c>
      <c r="C1295" s="624">
        <v>220</v>
      </c>
      <c r="D1295" s="877">
        <v>2</v>
      </c>
      <c r="E1295" s="2077">
        <f t="shared" si="172"/>
        <v>14059.16</v>
      </c>
      <c r="F1295" s="603">
        <f t="shared" si="173"/>
        <v>14059.16</v>
      </c>
      <c r="G1295" s="862">
        <f>'Заказ, cкидки и курсы валют'!$J$23*F1295</f>
        <v>168709.91999999998</v>
      </c>
      <c r="H1295" s="128">
        <f t="shared" si="174"/>
        <v>337.42</v>
      </c>
      <c r="I1295" s="15"/>
      <c r="J1295" s="128">
        <f>ROUND(IF(H1295&lt;'Заказ, cкидки и курсы валют'!$B$39,H1295*0.54*100/(100-'Заказ, cкидки и курсы валют'!$C$39),IF(H1295&lt;'Заказ, cкидки и курсы валют'!$B$40,H1295*0.54*100/(100-'Заказ, cкидки и курсы валют'!$C$40),IF(H1295&lt;'Заказ, cкидки и курсы валют'!$B$41,H1295*0.54*100/(100-'Заказ, cкидки и курсы валют'!$C$41),IF(H1295&lt;'Заказ, cкидки и курсы валют'!$B$42,H1295*0.54*100/(100-'Заказ, cкидки и курсы валют'!$C$42),IF(H1295&lt;'Заказ, cкидки и курсы валют'!$B$43,H1295*0.54*100/(100-'Заказ, cкидки и курсы валют'!$C$43),H1295))))),2)</f>
        <v>455.52</v>
      </c>
    </row>
    <row r="1296" spans="1:10" ht="12" customHeight="1">
      <c r="A1296" s="15" t="s">
        <v>10386</v>
      </c>
      <c r="B1296" s="877" t="s">
        <v>3387</v>
      </c>
      <c r="C1296" s="521">
        <v>90.2</v>
      </c>
      <c r="D1296" s="877">
        <v>2</v>
      </c>
      <c r="E1296" s="2077">
        <f t="shared" si="172"/>
        <v>7534.82</v>
      </c>
      <c r="F1296" s="603">
        <f t="shared" si="173"/>
        <v>7534.82</v>
      </c>
      <c r="G1296" s="862">
        <f>'Заказ, cкидки и курсы валют'!$J$23*F1296</f>
        <v>90417.84</v>
      </c>
      <c r="H1296" s="128">
        <f t="shared" si="174"/>
        <v>180.84</v>
      </c>
      <c r="I1296" s="15"/>
      <c r="J1296" s="128">
        <f>ROUND(IF(H1296&lt;'Заказ, cкидки и курсы валют'!$B$39,H1296*0.54*100/(100-'Заказ, cкидки и курсы валют'!$C$39),IF(H1296&lt;'Заказ, cкидки и курсы валют'!$B$40,H1296*0.54*100/(100-'Заказ, cкидки и курсы валют'!$C$40),IF(H1296&lt;'Заказ, cкидки и курсы валют'!$B$41,H1296*0.54*100/(100-'Заказ, cкидки и курсы валют'!$C$41),IF(H1296&lt;'Заказ, cкидки и курсы валют'!$B$42,H1296*0.54*100/(100-'Заказ, cкидки и курсы валют'!$C$42),IF(H1296&lt;'Заказ, cкидки и курсы валют'!$B$43,H1296*0.54*100/(100-'Заказ, cкидки и курсы валют'!$C$43),H1296))))),2)</f>
        <v>279.01</v>
      </c>
    </row>
    <row r="1297" spans="1:10" ht="12" customHeight="1">
      <c r="A1297" s="15" t="s">
        <v>10385</v>
      </c>
      <c r="B1297" s="877" t="s">
        <v>3388</v>
      </c>
      <c r="C1297" s="521">
        <v>103</v>
      </c>
      <c r="D1297" s="877">
        <v>2</v>
      </c>
      <c r="E1297" s="2077">
        <f t="shared" si="172"/>
        <v>8387.6</v>
      </c>
      <c r="F1297" s="603">
        <f t="shared" si="173"/>
        <v>8387.6</v>
      </c>
      <c r="G1297" s="862">
        <f>'Заказ, cкидки и курсы валют'!$J$23*F1297</f>
        <v>100651.20000000001</v>
      </c>
      <c r="H1297" s="128">
        <f t="shared" si="174"/>
        <v>201.3</v>
      </c>
      <c r="I1297" s="15"/>
      <c r="J1297" s="128">
        <f>ROUND(IF(H1297&lt;'Заказ, cкидки и курсы валют'!$B$39,H1297*0.54*100/(100-'Заказ, cкидки и курсы валют'!$C$39),IF(H1297&lt;'Заказ, cкидки и курсы валют'!$B$40,H1297*0.54*100/(100-'Заказ, cкидки и курсы валют'!$C$40),IF(H1297&lt;'Заказ, cкидки и курсы валют'!$B$41,H1297*0.54*100/(100-'Заказ, cкидки и курсы валют'!$C$41),IF(H1297&lt;'Заказ, cкидки и курсы валют'!$B$42,H1297*0.54*100/(100-'Заказ, cкидки и курсы валют'!$C$42),IF(H1297&lt;'Заказ, cкидки и курсы валют'!$B$43,H1297*0.54*100/(100-'Заказ, cкидки и курсы валют'!$C$43),H1297))))),2)</f>
        <v>271.76</v>
      </c>
    </row>
    <row r="1298" spans="1:10" ht="12" customHeight="1">
      <c r="A1298" s="15" t="s">
        <v>10384</v>
      </c>
      <c r="B1298" s="877" t="s">
        <v>3389</v>
      </c>
      <c r="C1298" s="521">
        <v>117</v>
      </c>
      <c r="D1298" s="877">
        <v>2</v>
      </c>
      <c r="E1298" s="2077">
        <f t="shared" si="172"/>
        <v>8980.02</v>
      </c>
      <c r="F1298" s="603">
        <f t="shared" si="173"/>
        <v>8980.02</v>
      </c>
      <c r="G1298" s="862">
        <f>'Заказ, cкидки и курсы валют'!$J$23*F1298</f>
        <v>107760.24</v>
      </c>
      <c r="H1298" s="128">
        <f t="shared" si="174"/>
        <v>215.52</v>
      </c>
      <c r="I1298" s="15"/>
      <c r="J1298" s="128">
        <f>ROUND(IF(H1298&lt;'Заказ, cкидки и курсы валют'!$B$39,H1298*0.54*100/(100-'Заказ, cкидки и курсы валют'!$C$39),IF(H1298&lt;'Заказ, cкидки и курсы валют'!$B$40,H1298*0.54*100/(100-'Заказ, cкидки и курсы валют'!$C$40),IF(H1298&lt;'Заказ, cкидки и курсы валют'!$B$41,H1298*0.54*100/(100-'Заказ, cкидки и курсы валют'!$C$41),IF(H1298&lt;'Заказ, cкидки и курсы валют'!$B$42,H1298*0.54*100/(100-'Заказ, cкидки и курсы валют'!$C$42),IF(H1298&lt;'Заказ, cкидки и курсы валют'!$B$43,H1298*0.54*100/(100-'Заказ, cкидки и курсы валют'!$C$43),H1298))))),2)</f>
        <v>290.95</v>
      </c>
    </row>
    <row r="1299" spans="1:10" ht="12" customHeight="1">
      <c r="A1299" s="15" t="s">
        <v>10383</v>
      </c>
      <c r="B1299" s="877" t="s">
        <v>3390</v>
      </c>
      <c r="C1299" s="521">
        <v>130</v>
      </c>
      <c r="D1299" s="877">
        <v>2</v>
      </c>
      <c r="E1299" s="2077">
        <f t="shared" si="172"/>
        <v>9561.14</v>
      </c>
      <c r="F1299" s="603">
        <f t="shared" si="173"/>
        <v>9561.14</v>
      </c>
      <c r="G1299" s="862">
        <f>'Заказ, cкидки и курсы валют'!$J$23*F1299</f>
        <v>114733.68</v>
      </c>
      <c r="H1299" s="128">
        <f t="shared" si="174"/>
        <v>229.47</v>
      </c>
      <c r="I1299" s="15"/>
      <c r="J1299" s="128">
        <f>ROUND(IF(H1299&lt;'Заказ, cкидки и курсы валют'!$B$39,H1299*0.54*100/(100-'Заказ, cкидки и курсы валют'!$C$39),IF(H1299&lt;'Заказ, cкидки и курсы валют'!$B$40,H1299*0.54*100/(100-'Заказ, cкидки и курсы валют'!$C$40),IF(H1299&lt;'Заказ, cкидки и курсы валют'!$B$41,H1299*0.54*100/(100-'Заказ, cкидки и курсы валют'!$C$41),IF(H1299&lt;'Заказ, cкидки и курсы валют'!$B$42,H1299*0.54*100/(100-'Заказ, cкидки и курсы валют'!$C$42),IF(H1299&lt;'Заказ, cкидки и курсы валют'!$B$43,H1299*0.54*100/(100-'Заказ, cкидки и курсы валют'!$C$43),H1299))))),2)</f>
        <v>309.77999999999997</v>
      </c>
    </row>
    <row r="1300" spans="1:10" ht="12" customHeight="1">
      <c r="A1300" s="15" t="s">
        <v>10382</v>
      </c>
      <c r="B1300" s="877" t="s">
        <v>3381</v>
      </c>
      <c r="C1300" s="521">
        <v>140</v>
      </c>
      <c r="D1300" s="877">
        <v>2</v>
      </c>
      <c r="E1300" s="2077">
        <f t="shared" si="172"/>
        <v>10145.700000000001</v>
      </c>
      <c r="F1300" s="603">
        <f t="shared" si="173"/>
        <v>10145.700000000001</v>
      </c>
      <c r="G1300" s="862">
        <f>'Заказ, cкидки и курсы валют'!$J$23*F1300</f>
        <v>121748.40000000001</v>
      </c>
      <c r="H1300" s="128">
        <f t="shared" si="174"/>
        <v>243.5</v>
      </c>
      <c r="I1300" s="15"/>
      <c r="J1300" s="128">
        <f>ROUND(IF(H1300&lt;'Заказ, cкидки и курсы валют'!$B$39,H1300*0.54*100/(100-'Заказ, cкидки и курсы валют'!$C$39),IF(H1300&lt;'Заказ, cкидки и курсы валют'!$B$40,H1300*0.54*100/(100-'Заказ, cкидки и курсы валют'!$C$40),IF(H1300&lt;'Заказ, cкидки и курсы валют'!$B$41,H1300*0.54*100/(100-'Заказ, cкидки и курсы валют'!$C$41),IF(H1300&lt;'Заказ, cкидки и курсы валют'!$B$42,H1300*0.54*100/(100-'Заказ, cкидки и курсы валют'!$C$42),IF(H1300&lt;'Заказ, cкидки и курсы валют'!$B$43,H1300*0.54*100/(100-'Заказ, cкидки и курсы валют'!$C$43),H1300))))),2)</f>
        <v>328.73</v>
      </c>
    </row>
    <row r="1301" spans="1:10" ht="12" customHeight="1">
      <c r="A1301" s="15" t="s">
        <v>10381</v>
      </c>
      <c r="B1301" s="877" t="s">
        <v>3391</v>
      </c>
      <c r="C1301" s="521">
        <v>157</v>
      </c>
      <c r="D1301" s="877">
        <v>2</v>
      </c>
      <c r="E1301" s="2077">
        <f t="shared" si="172"/>
        <v>9713.66</v>
      </c>
      <c r="F1301" s="603">
        <f t="shared" si="173"/>
        <v>9713.66</v>
      </c>
      <c r="G1301" s="862">
        <f>'Заказ, cкидки и курсы валют'!$J$23*F1301</f>
        <v>116563.92</v>
      </c>
      <c r="H1301" s="128">
        <f t="shared" si="174"/>
        <v>233.13</v>
      </c>
      <c r="I1301" s="15"/>
      <c r="J1301" s="128">
        <f>ROUND(IF(H1301&lt;'Заказ, cкидки и курсы валют'!$B$39,H1301*0.54*100/(100-'Заказ, cкидки и курсы валют'!$C$39),IF(H1301&lt;'Заказ, cкидки и курсы валют'!$B$40,H1301*0.54*100/(100-'Заказ, cкидки и курсы валют'!$C$40),IF(H1301&lt;'Заказ, cкидки и курсы валют'!$B$41,H1301*0.54*100/(100-'Заказ, cкидки и курсы валют'!$C$41),IF(H1301&lt;'Заказ, cкидки и курсы валют'!$B$42,H1301*0.54*100/(100-'Заказ, cкидки и курсы валют'!$C$42),IF(H1301&lt;'Заказ, cкидки и курсы валют'!$B$43,H1301*0.54*100/(100-'Заказ, cкидки и курсы валют'!$C$43),H1301))))),2)</f>
        <v>314.73</v>
      </c>
    </row>
    <row r="1302" spans="1:10" ht="12" customHeight="1">
      <c r="A1302" s="15" t="s">
        <v>10380</v>
      </c>
      <c r="B1302" s="877" t="s">
        <v>3392</v>
      </c>
      <c r="C1302" s="521">
        <v>170</v>
      </c>
      <c r="D1302" s="877">
        <v>2</v>
      </c>
      <c r="E1302" s="2077">
        <f t="shared" si="172"/>
        <v>10882.82</v>
      </c>
      <c r="F1302" s="603">
        <f t="shared" si="173"/>
        <v>10882.82</v>
      </c>
      <c r="G1302" s="862">
        <f>'Заказ, cкидки и курсы валют'!$J$23*F1302</f>
        <v>130593.84</v>
      </c>
      <c r="H1302" s="128">
        <f t="shared" si="174"/>
        <v>261.19</v>
      </c>
      <c r="I1302" s="15"/>
      <c r="J1302" s="128">
        <f>ROUND(IF(H1302&lt;'Заказ, cкидки и курсы валют'!$B$39,H1302*0.54*100/(100-'Заказ, cкидки и курсы валют'!$C$39),IF(H1302&lt;'Заказ, cкидки и курсы валют'!$B$40,H1302*0.54*100/(100-'Заказ, cкидки и курсы валют'!$C$40),IF(H1302&lt;'Заказ, cкидки и курсы валют'!$B$41,H1302*0.54*100/(100-'Заказ, cкидки и курсы валют'!$C$41),IF(H1302&lt;'Заказ, cкидки и курсы валют'!$B$42,H1302*0.54*100/(100-'Заказ, cкидки и курсы валют'!$C$42),IF(H1302&lt;'Заказ, cкидки и курсы валют'!$B$43,H1302*0.54*100/(100-'Заказ, cкидки и курсы валют'!$C$43),H1302))))),2)</f>
        <v>352.61</v>
      </c>
    </row>
    <row r="1303" spans="1:10" ht="12" customHeight="1">
      <c r="A1303" s="15" t="s">
        <v>10379</v>
      </c>
      <c r="B1303" s="877" t="s">
        <v>3124</v>
      </c>
      <c r="C1303" s="521">
        <v>197</v>
      </c>
      <c r="D1303" s="877">
        <v>2</v>
      </c>
      <c r="E1303" s="2077">
        <f t="shared" si="172"/>
        <v>11544.58</v>
      </c>
      <c r="F1303" s="603">
        <f t="shared" si="173"/>
        <v>11544.58</v>
      </c>
      <c r="G1303" s="862">
        <f>'Заказ, cкидки и курсы валют'!$J$23*F1303</f>
        <v>138534.96</v>
      </c>
      <c r="H1303" s="128">
        <f t="shared" si="174"/>
        <v>277.07</v>
      </c>
      <c r="I1303" s="15"/>
      <c r="J1303" s="128">
        <f>ROUND(IF(H1303&lt;'Заказ, cкидки и курсы валют'!$B$39,H1303*0.54*100/(100-'Заказ, cкидки и курсы валют'!$C$39),IF(H1303&lt;'Заказ, cкидки и курсы валют'!$B$40,H1303*0.54*100/(100-'Заказ, cкидки и курсы валют'!$C$40),IF(H1303&lt;'Заказ, cкидки и курсы валют'!$B$41,H1303*0.54*100/(100-'Заказ, cкидки и курсы валют'!$C$41),IF(H1303&lt;'Заказ, cкидки и курсы валют'!$B$42,H1303*0.54*100/(100-'Заказ, cкидки и курсы валют'!$C$42),IF(H1303&lt;'Заказ, cкидки и курсы валют'!$B$43,H1303*0.54*100/(100-'Заказ, cкидки и курсы валют'!$C$43),H1303))))),2)</f>
        <v>374.04</v>
      </c>
    </row>
    <row r="1304" spans="1:10" ht="12" customHeight="1">
      <c r="A1304" s="15" t="s">
        <v>10378</v>
      </c>
      <c r="B1304" s="877" t="s">
        <v>1328</v>
      </c>
      <c r="C1304" s="521">
        <v>224</v>
      </c>
      <c r="D1304" s="877">
        <v>2</v>
      </c>
      <c r="E1304" s="2077">
        <f t="shared" si="172"/>
        <v>13130.16</v>
      </c>
      <c r="F1304" s="603">
        <f t="shared" si="173"/>
        <v>13130.16</v>
      </c>
      <c r="G1304" s="862">
        <f>'Заказ, cкидки и курсы валют'!$J$23*F1304</f>
        <v>157561.91999999998</v>
      </c>
      <c r="H1304" s="128">
        <f t="shared" si="174"/>
        <v>315.12</v>
      </c>
      <c r="I1304" s="15"/>
      <c r="J1304" s="128">
        <f>ROUND(IF(H1304&lt;'Заказ, cкидки и курсы валют'!$B$39,H1304*0.54*100/(100-'Заказ, cкидки и курсы валют'!$C$39),IF(H1304&lt;'Заказ, cкидки и курсы валют'!$B$40,H1304*0.54*100/(100-'Заказ, cкидки и курсы валют'!$C$40),IF(H1304&lt;'Заказ, cкидки и курсы валют'!$B$41,H1304*0.54*100/(100-'Заказ, cкидки и курсы валют'!$C$41),IF(H1304&lt;'Заказ, cкидки и курсы валют'!$B$42,H1304*0.54*100/(100-'Заказ, cкидки и курсы валют'!$C$42),IF(H1304&lt;'Заказ, cкидки и курсы валют'!$B$43,H1304*0.54*100/(100-'Заказ, cкидки и курсы валют'!$C$43),H1304))))),2)</f>
        <v>425.41</v>
      </c>
    </row>
    <row r="1305" spans="1:10" ht="12" customHeight="1">
      <c r="A1305" s="15" t="s">
        <v>10377</v>
      </c>
      <c r="B1305" s="877" t="s">
        <v>3393</v>
      </c>
      <c r="C1305" s="521">
        <v>250</v>
      </c>
      <c r="D1305" s="877">
        <v>2</v>
      </c>
      <c r="E1305" s="2077">
        <f t="shared" si="172"/>
        <v>14884.8</v>
      </c>
      <c r="F1305" s="603">
        <f t="shared" si="173"/>
        <v>14884.8</v>
      </c>
      <c r="G1305" s="862">
        <f>'Заказ, cкидки и курсы валют'!$J$23*F1305</f>
        <v>178617.59999999998</v>
      </c>
      <c r="H1305" s="128">
        <f t="shared" si="174"/>
        <v>357.24</v>
      </c>
      <c r="I1305" s="15"/>
      <c r="J1305" s="128">
        <f>ROUND(IF(H1305&lt;'Заказ, cкидки и курсы валют'!$B$39,H1305*0.54*100/(100-'Заказ, cкидки и курсы валют'!$C$39),IF(H1305&lt;'Заказ, cкидки и курсы валют'!$B$40,H1305*0.54*100/(100-'Заказ, cкидки и курсы валют'!$C$40),IF(H1305&lt;'Заказ, cкидки и курсы валют'!$B$41,H1305*0.54*100/(100-'Заказ, cкидки и курсы валют'!$C$41),IF(H1305&lt;'Заказ, cкидки и курсы валют'!$B$42,H1305*0.54*100/(100-'Заказ, cкидки и курсы валют'!$C$42),IF(H1305&lt;'Заказ, cкидки и курсы валют'!$B$43,H1305*0.54*100/(100-'Заказ, cкидки и курсы валют'!$C$43),H1305))))),2)</f>
        <v>482.27</v>
      </c>
    </row>
    <row r="1306" spans="1:10" ht="12" customHeight="1">
      <c r="A1306" s="15" t="s">
        <v>10376</v>
      </c>
      <c r="B1306" s="877" t="s">
        <v>249</v>
      </c>
      <c r="C1306" s="521">
        <v>276</v>
      </c>
      <c r="D1306" s="877">
        <v>2</v>
      </c>
      <c r="E1306" s="2077">
        <f t="shared" si="172"/>
        <v>15697.16</v>
      </c>
      <c r="F1306" s="603">
        <f t="shared" si="173"/>
        <v>15697.16</v>
      </c>
      <c r="G1306" s="862">
        <f>'Заказ, cкидки и курсы валют'!$J$23*F1306</f>
        <v>188365.91999999998</v>
      </c>
      <c r="H1306" s="128">
        <f t="shared" si="174"/>
        <v>376.73</v>
      </c>
      <c r="I1306" s="15"/>
      <c r="J1306" s="128">
        <f>ROUND(IF(H1306&lt;'Заказ, cкидки и курсы валют'!$B$39,H1306*0.54*100/(100-'Заказ, cкидки и курсы валют'!$C$39),IF(H1306&lt;'Заказ, cкидки и курсы валют'!$B$40,H1306*0.54*100/(100-'Заказ, cкидки и курсы валют'!$C$40),IF(H1306&lt;'Заказ, cкидки и курсы валют'!$B$41,H1306*0.54*100/(100-'Заказ, cкидки и курсы валют'!$C$41),IF(H1306&lt;'Заказ, cкидки и курсы валют'!$B$42,H1306*0.54*100/(100-'Заказ, cкидки и курсы валют'!$C$42),IF(H1306&lt;'Заказ, cкидки и курсы валют'!$B$43,H1306*0.54*100/(100-'Заказ, cкидки и курсы валют'!$C$43),H1306))))),2)</f>
        <v>452.08</v>
      </c>
    </row>
    <row r="1307" spans="1:10" ht="12" customHeight="1">
      <c r="A1307" s="15" t="s">
        <v>10375</v>
      </c>
      <c r="B1307" s="877" t="s">
        <v>1366</v>
      </c>
      <c r="C1307" s="521">
        <v>298</v>
      </c>
      <c r="D1307" s="877">
        <v>2</v>
      </c>
      <c r="E1307" s="2077">
        <f t="shared" si="172"/>
        <v>16838.18</v>
      </c>
      <c r="F1307" s="603">
        <f t="shared" si="173"/>
        <v>16838.18</v>
      </c>
      <c r="G1307" s="862">
        <f>'Заказ, cкидки и курсы валют'!$J$23*F1307</f>
        <v>202058.16</v>
      </c>
      <c r="H1307" s="128">
        <f t="shared" si="174"/>
        <v>404.12</v>
      </c>
      <c r="I1307" s="15"/>
      <c r="J1307" s="128">
        <f>ROUND(IF(H1307&lt;'Заказ, cкидки и курсы валют'!$B$39,H1307*0.54*100/(100-'Заказ, cкидки и курсы валют'!$C$39),IF(H1307&lt;'Заказ, cкидки и курсы валют'!$B$40,H1307*0.54*100/(100-'Заказ, cкидки и курсы валют'!$C$40),IF(H1307&lt;'Заказ, cкидки и курсы валют'!$B$41,H1307*0.54*100/(100-'Заказ, cкидки и курсы валют'!$C$41),IF(H1307&lt;'Заказ, cкидки и курсы валют'!$B$42,H1307*0.54*100/(100-'Заказ, cкидки и курсы валют'!$C$42),IF(H1307&lt;'Заказ, cкидки и курсы валют'!$B$43,H1307*0.54*100/(100-'Заказ, cкидки и курсы валют'!$C$43),H1307))))),2)</f>
        <v>484.94</v>
      </c>
    </row>
    <row r="1308" spans="1:10" ht="12" customHeight="1">
      <c r="A1308" s="15" t="s">
        <v>10374</v>
      </c>
      <c r="B1308" s="877" t="s">
        <v>3394</v>
      </c>
      <c r="C1308" s="521">
        <v>155</v>
      </c>
      <c r="D1308" s="877">
        <v>2</v>
      </c>
      <c r="E1308" s="2077">
        <f t="shared" si="172"/>
        <v>11319.880000000001</v>
      </c>
      <c r="F1308" s="603">
        <f t="shared" si="173"/>
        <v>11319.88</v>
      </c>
      <c r="G1308" s="862">
        <f>'Заказ, cкидки и курсы валют'!$J$23*F1308</f>
        <v>135838.56</v>
      </c>
      <c r="H1308" s="128">
        <f t="shared" si="174"/>
        <v>271.68</v>
      </c>
      <c r="I1308" s="15"/>
      <c r="J1308" s="128">
        <f>ROUND(IF(H1308&lt;'Заказ, cкидки и курсы валют'!$B$39,H1308*0.54*100/(100-'Заказ, cкидки и курсы валют'!$C$39),IF(H1308&lt;'Заказ, cкидки и курсы валют'!$B$40,H1308*0.54*100/(100-'Заказ, cкидки и курсы валют'!$C$40),IF(H1308&lt;'Заказ, cкидки и курсы валют'!$B$41,H1308*0.54*100/(100-'Заказ, cкидки и курсы валют'!$C$41),IF(H1308&lt;'Заказ, cкидки и курсы валют'!$B$42,H1308*0.54*100/(100-'Заказ, cкидки и курсы валют'!$C$42),IF(H1308&lt;'Заказ, cкидки и курсы валют'!$B$43,H1308*0.54*100/(100-'Заказ, cкидки и курсы валют'!$C$43),H1308))))),2)</f>
        <v>366.77</v>
      </c>
    </row>
    <row r="1309" spans="1:10" ht="12" customHeight="1">
      <c r="A1309" s="15" t="s">
        <v>10373</v>
      </c>
      <c r="B1309" s="877" t="s">
        <v>3395</v>
      </c>
      <c r="C1309" s="521">
        <v>176</v>
      </c>
      <c r="D1309" s="877">
        <v>2</v>
      </c>
      <c r="E1309" s="2077">
        <f t="shared" si="172"/>
        <v>10762.4</v>
      </c>
      <c r="F1309" s="603">
        <f t="shared" si="173"/>
        <v>10762.4</v>
      </c>
      <c r="G1309" s="862">
        <f>'Заказ, cкидки и курсы валют'!$J$23*F1309</f>
        <v>129148.79999999999</v>
      </c>
      <c r="H1309" s="128">
        <f t="shared" si="174"/>
        <v>258.3</v>
      </c>
      <c r="I1309" s="15"/>
      <c r="J1309" s="128">
        <f>ROUND(IF(H1309&lt;'Заказ, cкидки и курсы валют'!$B$39,H1309*0.54*100/(100-'Заказ, cкидки и курсы валют'!$C$39),IF(H1309&lt;'Заказ, cкидки и курсы валют'!$B$40,H1309*0.54*100/(100-'Заказ, cкидки и курсы валют'!$C$40),IF(H1309&lt;'Заказ, cкидки и курсы валют'!$B$41,H1309*0.54*100/(100-'Заказ, cкидки и курсы валют'!$C$41),IF(H1309&lt;'Заказ, cкидки и курсы валют'!$B$42,H1309*0.54*100/(100-'Заказ, cкидки и курсы валют'!$C$42),IF(H1309&lt;'Заказ, cкидки и курсы валют'!$B$43,H1309*0.54*100/(100-'Заказ, cкидки и курсы валют'!$C$43),H1309))))),2)</f>
        <v>348.71</v>
      </c>
    </row>
    <row r="1310" spans="1:10" ht="12" customHeight="1">
      <c r="A1310" s="15" t="s">
        <v>10372</v>
      </c>
      <c r="B1310" s="877" t="s">
        <v>3622</v>
      </c>
      <c r="C1310" s="521">
        <v>196</v>
      </c>
      <c r="D1310" s="877">
        <v>2</v>
      </c>
      <c r="E1310" s="2077">
        <f t="shared" si="172"/>
        <v>11974.28</v>
      </c>
      <c r="F1310" s="603">
        <f t="shared" si="173"/>
        <v>11974.28</v>
      </c>
      <c r="G1310" s="862">
        <f>'Заказ, cкидки и курсы валют'!$J$23*F1310</f>
        <v>143691.36000000002</v>
      </c>
      <c r="H1310" s="128">
        <f t="shared" si="174"/>
        <v>287.38</v>
      </c>
      <c r="I1310" s="15"/>
      <c r="J1310" s="128">
        <f>ROUND(IF(H1310&lt;'Заказ, cкидки и курсы валют'!$B$39,H1310*0.54*100/(100-'Заказ, cкидки и курсы валют'!$C$39),IF(H1310&lt;'Заказ, cкидки и курсы валют'!$B$40,H1310*0.54*100/(100-'Заказ, cкидки и курсы валют'!$C$40),IF(H1310&lt;'Заказ, cкидки и курсы валют'!$B$41,H1310*0.54*100/(100-'Заказ, cкидки и курсы валют'!$C$41),IF(H1310&lt;'Заказ, cкидки и курсы валют'!$B$42,H1310*0.54*100/(100-'Заказ, cкидки и курсы валют'!$C$42),IF(H1310&lt;'Заказ, cкидки и курсы валют'!$B$43,H1310*0.54*100/(100-'Заказ, cкидки и курсы валют'!$C$43),H1310))))),2)</f>
        <v>387.96</v>
      </c>
    </row>
    <row r="1311" spans="1:10" ht="12" customHeight="1">
      <c r="A1311" s="15" t="s">
        <v>10371</v>
      </c>
      <c r="B1311" s="877" t="s">
        <v>3623</v>
      </c>
      <c r="C1311" s="521">
        <v>217</v>
      </c>
      <c r="D1311" s="877">
        <v>2</v>
      </c>
      <c r="E1311" s="2077">
        <f t="shared" si="172"/>
        <v>13520.52</v>
      </c>
      <c r="F1311" s="603">
        <f t="shared" si="173"/>
        <v>13520.52</v>
      </c>
      <c r="G1311" s="862">
        <f>'Заказ, cкидки и курсы валют'!$J$23*F1311</f>
        <v>162246.24</v>
      </c>
      <c r="H1311" s="128">
        <f t="shared" si="174"/>
        <v>324.49</v>
      </c>
      <c r="I1311" s="15"/>
      <c r="J1311" s="128">
        <f>ROUND(IF(H1311&lt;'Заказ, cкидки и курсы валют'!$B$39,H1311*0.54*100/(100-'Заказ, cкидки и курсы валют'!$C$39),IF(H1311&lt;'Заказ, cкидки и курсы валют'!$B$40,H1311*0.54*100/(100-'Заказ, cкидки и курсы валют'!$C$40),IF(H1311&lt;'Заказ, cкидки и курсы валют'!$B$41,H1311*0.54*100/(100-'Заказ, cкидки и курсы валют'!$C$41),IF(H1311&lt;'Заказ, cкидки и курсы валют'!$B$42,H1311*0.54*100/(100-'Заказ, cкидки и курсы валют'!$C$42),IF(H1311&lt;'Заказ, cкидки и курсы валют'!$B$43,H1311*0.54*100/(100-'Заказ, cкидки и курсы валют'!$C$43),H1311))))),2)</f>
        <v>438.06</v>
      </c>
    </row>
    <row r="1312" spans="1:10" ht="12" customHeight="1">
      <c r="A1312" s="15" t="s">
        <v>10370</v>
      </c>
      <c r="B1312" s="877" t="s">
        <v>3624</v>
      </c>
      <c r="C1312" s="521">
        <v>238</v>
      </c>
      <c r="D1312" s="877">
        <v>2</v>
      </c>
      <c r="E1312" s="2077">
        <f t="shared" si="172"/>
        <v>14388.88</v>
      </c>
      <c r="F1312" s="603">
        <f t="shared" si="173"/>
        <v>14388.88</v>
      </c>
      <c r="G1312" s="862">
        <f>'Заказ, cкидки и курсы валют'!$J$23*F1312</f>
        <v>172666.56</v>
      </c>
      <c r="H1312" s="128">
        <f t="shared" si="174"/>
        <v>345.33</v>
      </c>
      <c r="I1312" s="15"/>
      <c r="J1312" s="128">
        <f>ROUND(IF(H1312&lt;'Заказ, cкидки и курсы валют'!$B$39,H1312*0.54*100/(100-'Заказ, cкидки и курсы валют'!$C$39),IF(H1312&lt;'Заказ, cкидки и курсы валют'!$B$40,H1312*0.54*100/(100-'Заказ, cкидки и курсы валют'!$C$40),IF(H1312&lt;'Заказ, cкидки и курсы валют'!$B$41,H1312*0.54*100/(100-'Заказ, cкидки и курсы валют'!$C$41),IF(H1312&lt;'Заказ, cкидки и курсы валют'!$B$42,H1312*0.54*100/(100-'Заказ, cкидки и курсы валют'!$C$42),IF(H1312&lt;'Заказ, cкидки и курсы валют'!$B$43,H1312*0.54*100/(100-'Заказ, cкидки и курсы валют'!$C$43),H1312))))),2)</f>
        <v>466.2</v>
      </c>
    </row>
    <row r="1313" spans="1:10" ht="12" customHeight="1">
      <c r="A1313" s="15" t="s">
        <v>10369</v>
      </c>
      <c r="B1313" s="877" t="s">
        <v>3625</v>
      </c>
      <c r="C1313" s="521">
        <v>258</v>
      </c>
      <c r="D1313" s="877">
        <v>2</v>
      </c>
      <c r="E1313" s="2077">
        <f t="shared" si="172"/>
        <v>14678.64</v>
      </c>
      <c r="F1313" s="603">
        <f t="shared" si="173"/>
        <v>14678.64</v>
      </c>
      <c r="G1313" s="862">
        <f>'Заказ, cкидки и курсы валют'!$J$23*F1313</f>
        <v>176143.68</v>
      </c>
      <c r="H1313" s="128">
        <f t="shared" si="174"/>
        <v>352.29</v>
      </c>
      <c r="I1313" s="15"/>
      <c r="J1313" s="128">
        <f>ROUND(IF(H1313&lt;'Заказ, cкидки и курсы валют'!$B$39,H1313*0.54*100/(100-'Заказ, cкидки и курсы валют'!$C$39),IF(H1313&lt;'Заказ, cкидки и курсы валют'!$B$40,H1313*0.54*100/(100-'Заказ, cкидки и курсы валют'!$C$40),IF(H1313&lt;'Заказ, cкидки и курсы валют'!$B$41,H1313*0.54*100/(100-'Заказ, cкидки и курсы валют'!$C$41),IF(H1313&lt;'Заказ, cкидки и курсы валют'!$B$42,H1313*0.54*100/(100-'Заказ, cкидки и курсы валют'!$C$42),IF(H1313&lt;'Заказ, cкидки и курсы валют'!$B$43,H1313*0.54*100/(100-'Заказ, cкидки и курсы валют'!$C$43),H1313))))),2)</f>
        <v>475.59</v>
      </c>
    </row>
    <row r="1314" spans="1:10" ht="12" customHeight="1">
      <c r="A1314" s="15" t="s">
        <v>10368</v>
      </c>
      <c r="B1314" s="877" t="s">
        <v>3626</v>
      </c>
      <c r="C1314" s="521">
        <v>279</v>
      </c>
      <c r="D1314" s="877">
        <v>2</v>
      </c>
      <c r="E1314" s="2077">
        <f t="shared" si="172"/>
        <v>15568.16</v>
      </c>
      <c r="F1314" s="603">
        <f t="shared" si="173"/>
        <v>15568.16</v>
      </c>
      <c r="G1314" s="862">
        <f>'Заказ, cкидки и курсы валют'!$J$23*F1314</f>
        <v>186817.91999999998</v>
      </c>
      <c r="H1314" s="128">
        <f t="shared" si="174"/>
        <v>373.64</v>
      </c>
      <c r="I1314" s="15"/>
      <c r="J1314" s="128">
        <f>ROUND(IF(H1314&lt;'Заказ, cкидки и курсы валют'!$B$39,H1314*0.54*100/(100-'Заказ, cкидки и курсы валют'!$C$39),IF(H1314&lt;'Заказ, cкидки и курсы валют'!$B$40,H1314*0.54*100/(100-'Заказ, cкидки и курсы валют'!$C$40),IF(H1314&lt;'Заказ, cкидки и курсы валют'!$B$41,H1314*0.54*100/(100-'Заказ, cкидки и курсы валют'!$C$41),IF(H1314&lt;'Заказ, cкидки и курсы валют'!$B$42,H1314*0.54*100/(100-'Заказ, cкидки и курсы валют'!$C$42),IF(H1314&lt;'Заказ, cкидки и курсы валют'!$B$43,H1314*0.54*100/(100-'Заказ, cкидки и курсы валют'!$C$43),H1314))))),2)</f>
        <v>448.37</v>
      </c>
    </row>
    <row r="1315" spans="1:10" ht="12" customHeight="1">
      <c r="A1315" s="15" t="s">
        <v>10367</v>
      </c>
      <c r="B1315" s="877" t="s">
        <v>3627</v>
      </c>
      <c r="C1315" s="521">
        <v>320</v>
      </c>
      <c r="D1315" s="877">
        <v>2</v>
      </c>
      <c r="E1315" s="2077">
        <f t="shared" si="172"/>
        <v>17253.940000000002</v>
      </c>
      <c r="F1315" s="603">
        <f t="shared" si="173"/>
        <v>17253.939999999999</v>
      </c>
      <c r="G1315" s="862">
        <f>'Заказ, cкидки и курсы валют'!$J$23*F1315</f>
        <v>207047.27999999997</v>
      </c>
      <c r="H1315" s="128">
        <f t="shared" si="174"/>
        <v>414.09</v>
      </c>
      <c r="I1315" s="15"/>
      <c r="J1315" s="128">
        <f>ROUND(IF(H1315&lt;'Заказ, cкидки и курсы валют'!$B$39,H1315*0.54*100/(100-'Заказ, cкидки и курсы валют'!$C$39),IF(H1315&lt;'Заказ, cкидки и курсы валют'!$B$40,H1315*0.54*100/(100-'Заказ, cкидки и курсы валют'!$C$40),IF(H1315&lt;'Заказ, cкидки и курсы валют'!$B$41,H1315*0.54*100/(100-'Заказ, cкидки и курсы валют'!$C$41),IF(H1315&lt;'Заказ, cкидки и курсы валют'!$B$42,H1315*0.54*100/(100-'Заказ, cкидки и курсы валют'!$C$42),IF(H1315&lt;'Заказ, cкидки и курсы валют'!$B$43,H1315*0.54*100/(100-'Заказ, cкидки и курсы валют'!$C$43),H1315))))),2)</f>
        <v>496.91</v>
      </c>
    </row>
    <row r="1316" spans="1:10" ht="12" customHeight="1">
      <c r="A1316" s="15" t="s">
        <v>10366</v>
      </c>
      <c r="B1316" s="877" t="s">
        <v>3379</v>
      </c>
      <c r="C1316" s="521">
        <v>361</v>
      </c>
      <c r="D1316" s="877">
        <v>2</v>
      </c>
      <c r="E1316" s="2077">
        <f t="shared" si="172"/>
        <v>18154.760000000002</v>
      </c>
      <c r="F1316" s="603">
        <f t="shared" si="173"/>
        <v>18154.759999999998</v>
      </c>
      <c r="G1316" s="862">
        <f>'Заказ, cкидки и курсы валют'!$J$23*F1316</f>
        <v>217857.12</v>
      </c>
      <c r="H1316" s="128">
        <f t="shared" si="174"/>
        <v>435.71</v>
      </c>
      <c r="I1316" s="15"/>
      <c r="J1316" s="128">
        <f>ROUND(IF(H1316&lt;'Заказ, cкидки и курсы валют'!$B$39,H1316*0.54*100/(100-'Заказ, cкидки и курсы валют'!$C$39),IF(H1316&lt;'Заказ, cкидки и курсы валют'!$B$40,H1316*0.54*100/(100-'Заказ, cкидки и курсы валют'!$C$40),IF(H1316&lt;'Заказ, cкидки и курсы валют'!$B$41,H1316*0.54*100/(100-'Заказ, cкидки и курсы валют'!$C$41),IF(H1316&lt;'Заказ, cкидки и курсы валют'!$B$42,H1316*0.54*100/(100-'Заказ, cкидки и курсы валют'!$C$42),IF(H1316&lt;'Заказ, cкидки и курсы валют'!$B$43,H1316*0.54*100/(100-'Заказ, cкидки и курсы валют'!$C$43),H1316))))),2)</f>
        <v>522.85</v>
      </c>
    </row>
    <row r="1317" spans="1:10" ht="12" customHeight="1">
      <c r="A1317" s="15" t="s">
        <v>10365</v>
      </c>
      <c r="B1317" s="877" t="s">
        <v>1329</v>
      </c>
      <c r="C1317" s="521">
        <v>402</v>
      </c>
      <c r="D1317" s="877">
        <v>2</v>
      </c>
      <c r="E1317" s="2077">
        <f t="shared" si="172"/>
        <v>22710.74</v>
      </c>
      <c r="F1317" s="603">
        <f t="shared" si="173"/>
        <v>22710.74</v>
      </c>
      <c r="G1317" s="862">
        <f>'Заказ, cкидки и курсы валют'!$J$23*F1317</f>
        <v>272528.88</v>
      </c>
      <c r="H1317" s="128">
        <f t="shared" si="174"/>
        <v>545.05999999999995</v>
      </c>
      <c r="I1317" s="15"/>
      <c r="J1317" s="128">
        <f>ROUND(IF(H1317&lt;'Заказ, cкидки и курсы валют'!$B$39,H1317*0.54*100/(100-'Заказ, cкидки и курсы валют'!$C$39),IF(H1317&lt;'Заказ, cкидки и курсы валют'!$B$40,H1317*0.54*100/(100-'Заказ, cкидки и курсы валют'!$C$40),IF(H1317&lt;'Заказ, cкидки и курсы валют'!$B$41,H1317*0.54*100/(100-'Заказ, cкидки и курсы валют'!$C$41),IF(H1317&lt;'Заказ, cкидки и курсы валют'!$B$42,H1317*0.54*100/(100-'Заказ, cкидки и курсы валют'!$C$42),IF(H1317&lt;'Заказ, cкидки и курсы валют'!$B$43,H1317*0.54*100/(100-'Заказ, cкидки и курсы валют'!$C$43),H1317))))),2)</f>
        <v>654.07000000000005</v>
      </c>
    </row>
    <row r="1318" spans="1:10" ht="12" customHeight="1">
      <c r="A1318" s="15" t="s">
        <v>10364</v>
      </c>
      <c r="B1318" s="877" t="s">
        <v>3628</v>
      </c>
      <c r="C1318" s="521">
        <v>442</v>
      </c>
      <c r="D1318" s="877">
        <v>2</v>
      </c>
      <c r="E1318" s="2077">
        <f t="shared" si="172"/>
        <v>23394.74</v>
      </c>
      <c r="F1318" s="603">
        <f t="shared" si="173"/>
        <v>23394.74</v>
      </c>
      <c r="G1318" s="862">
        <f>'Заказ, cкидки и курсы валют'!$J$23*F1318</f>
        <v>280736.88</v>
      </c>
      <c r="H1318" s="128">
        <f t="shared" si="174"/>
        <v>561.47</v>
      </c>
      <c r="I1318" s="15"/>
      <c r="J1318" s="128">
        <f>ROUND(IF(H1318&lt;'Заказ, cкидки и курсы валют'!$B$39,H1318*0.54*100/(100-'Заказ, cкидки и курсы валют'!$C$39),IF(H1318&lt;'Заказ, cкидки и курсы валют'!$B$40,H1318*0.54*100/(100-'Заказ, cкидки и курсы валют'!$C$40),IF(H1318&lt;'Заказ, cкидки и курсы валют'!$B$41,H1318*0.54*100/(100-'Заказ, cкидки и курсы валют'!$C$41),IF(H1318&lt;'Заказ, cкидки и курсы валют'!$B$42,H1318*0.54*100/(100-'Заказ, cкидки и курсы валют'!$C$42),IF(H1318&lt;'Заказ, cкидки и курсы валют'!$B$43,H1318*0.54*100/(100-'Заказ, cкидки и курсы валют'!$C$43),H1318))))),2)</f>
        <v>606.39</v>
      </c>
    </row>
    <row r="1319" spans="1:10" ht="12" customHeight="1">
      <c r="A1319" s="15" t="s">
        <v>10363</v>
      </c>
      <c r="B1319" s="877" t="s">
        <v>1330</v>
      </c>
      <c r="C1319" s="521">
        <v>484</v>
      </c>
      <c r="D1319" s="877">
        <v>2</v>
      </c>
      <c r="E1319" s="2077">
        <f t="shared" si="172"/>
        <v>25473.5</v>
      </c>
      <c r="F1319" s="603">
        <f t="shared" si="173"/>
        <v>25473.5</v>
      </c>
      <c r="G1319" s="862">
        <f>'Заказ, cкидки и курсы валют'!$J$23*F1319</f>
        <v>305682</v>
      </c>
      <c r="H1319" s="128">
        <f t="shared" si="174"/>
        <v>611.36</v>
      </c>
      <c r="I1319" s="15"/>
      <c r="J1319" s="128">
        <f>ROUND(IF(H1319&lt;'Заказ, cкидки и курсы валют'!$B$39,H1319*0.54*100/(100-'Заказ, cкидки и курсы валют'!$C$39),IF(H1319&lt;'Заказ, cкидки и курсы валют'!$B$40,H1319*0.54*100/(100-'Заказ, cкидки и курсы валют'!$C$40),IF(H1319&lt;'Заказ, cкидки и курсы валют'!$B$41,H1319*0.54*100/(100-'Заказ, cкидки и курсы валют'!$C$41),IF(H1319&lt;'Заказ, cкидки и курсы валют'!$B$42,H1319*0.54*100/(100-'Заказ, cкидки и курсы валют'!$C$42),IF(H1319&lt;'Заказ, cкидки и курсы валют'!$B$43,H1319*0.54*100/(100-'Заказ, cкидки и курсы валют'!$C$43),H1319))))),2)</f>
        <v>660.27</v>
      </c>
    </row>
    <row r="1320" spans="1:10" ht="12" customHeight="1">
      <c r="A1320" s="15" t="s">
        <v>10362</v>
      </c>
      <c r="B1320" s="877" t="s">
        <v>4291</v>
      </c>
      <c r="C1320" s="521">
        <v>274</v>
      </c>
      <c r="D1320" s="877">
        <v>2</v>
      </c>
      <c r="E1320" s="2077">
        <f t="shared" si="172"/>
        <v>16608.52</v>
      </c>
      <c r="F1320" s="603">
        <f t="shared" si="173"/>
        <v>16608.52</v>
      </c>
      <c r="G1320" s="862">
        <f>'Заказ, cкидки и курсы валют'!$J$23*F1320</f>
        <v>199302.24</v>
      </c>
      <c r="H1320" s="128">
        <f t="shared" si="174"/>
        <v>398.6</v>
      </c>
      <c r="I1320" s="15"/>
      <c r="J1320" s="128">
        <f>ROUND(IF(H1320&lt;'Заказ, cкидки и курсы валют'!$B$39,H1320*0.54*100/(100-'Заказ, cкидки и курсы валют'!$C$39),IF(H1320&lt;'Заказ, cкидки и курсы валют'!$B$40,H1320*0.54*100/(100-'Заказ, cкидки и курсы валют'!$C$40),IF(H1320&lt;'Заказ, cкидки и курсы валют'!$B$41,H1320*0.54*100/(100-'Заказ, cкидки и курсы валют'!$C$41),IF(H1320&lt;'Заказ, cкидки и курсы валют'!$B$42,H1320*0.54*100/(100-'Заказ, cкидки и курсы валют'!$C$42),IF(H1320&lt;'Заказ, cкидки и курсы валют'!$B$43,H1320*0.54*100/(100-'Заказ, cкидки и курсы валют'!$C$43),H1320))))),2)</f>
        <v>478.32</v>
      </c>
    </row>
    <row r="1321" spans="1:10" ht="12" customHeight="1">
      <c r="A1321" s="15" t="s">
        <v>10361</v>
      </c>
      <c r="B1321" s="877" t="s">
        <v>961</v>
      </c>
      <c r="C1321" s="521">
        <v>304</v>
      </c>
      <c r="D1321" s="877">
        <v>2</v>
      </c>
      <c r="E1321" s="2077">
        <f t="shared" si="172"/>
        <v>15587.02</v>
      </c>
      <c r="F1321" s="603">
        <f t="shared" si="173"/>
        <v>15587.02</v>
      </c>
      <c r="G1321" s="862">
        <f>'Заказ, cкидки и курсы валют'!$J$23*F1321</f>
        <v>187044.24</v>
      </c>
      <c r="H1321" s="128">
        <f t="shared" si="174"/>
        <v>374.09</v>
      </c>
      <c r="I1321" s="15"/>
      <c r="J1321" s="128">
        <f>ROUND(IF(H1321&lt;'Заказ, cкидки и курсы валют'!$B$39,H1321*0.54*100/(100-'Заказ, cкидки и курсы валют'!$C$39),IF(H1321&lt;'Заказ, cкидки и курсы валют'!$B$40,H1321*0.54*100/(100-'Заказ, cкидки и курсы валют'!$C$40),IF(H1321&lt;'Заказ, cкидки и курсы валют'!$B$41,H1321*0.54*100/(100-'Заказ, cкидки и курсы валют'!$C$41),IF(H1321&lt;'Заказ, cкидки и курсы валют'!$B$42,H1321*0.54*100/(100-'Заказ, cкидки и курсы валют'!$C$42),IF(H1321&lt;'Заказ, cкидки и курсы валют'!$B$43,H1321*0.54*100/(100-'Заказ, cкидки и курсы валют'!$C$43),H1321))))),2)</f>
        <v>448.91</v>
      </c>
    </row>
    <row r="1322" spans="1:10" ht="12" customHeight="1">
      <c r="A1322" s="15" t="s">
        <v>10360</v>
      </c>
      <c r="B1322" s="877" t="s">
        <v>962</v>
      </c>
      <c r="C1322" s="521">
        <v>334</v>
      </c>
      <c r="D1322" s="877">
        <v>2</v>
      </c>
      <c r="E1322" s="2077">
        <f t="shared" si="172"/>
        <v>18211.98</v>
      </c>
      <c r="F1322" s="603">
        <f t="shared" si="173"/>
        <v>18211.98</v>
      </c>
      <c r="G1322" s="862">
        <f>'Заказ, cкидки и курсы валют'!$J$23*F1322</f>
        <v>218543.76</v>
      </c>
      <c r="H1322" s="128">
        <f t="shared" si="174"/>
        <v>437.09</v>
      </c>
      <c r="I1322" s="15"/>
      <c r="J1322" s="128">
        <f>ROUND(IF(H1322&lt;'Заказ, cкидки и курсы валют'!$B$39,H1322*0.54*100/(100-'Заказ, cкидки и курсы валют'!$C$39),IF(H1322&lt;'Заказ, cкидки и курсы валют'!$B$40,H1322*0.54*100/(100-'Заказ, cкидки и курсы валют'!$C$40),IF(H1322&lt;'Заказ, cкидки и курсы валют'!$B$41,H1322*0.54*100/(100-'Заказ, cкидки и курсы валют'!$C$41),IF(H1322&lt;'Заказ, cкидки и курсы валют'!$B$42,H1322*0.54*100/(100-'Заказ, cкидки и курсы валют'!$C$42),IF(H1322&lt;'Заказ, cкидки и курсы валют'!$B$43,H1322*0.54*100/(100-'Заказ, cкидки и курсы валют'!$C$43),H1322))))),2)</f>
        <v>524.51</v>
      </c>
    </row>
    <row r="1323" spans="1:10" ht="12" customHeight="1">
      <c r="A1323" s="15" t="s">
        <v>10359</v>
      </c>
      <c r="B1323" s="877" t="s">
        <v>963</v>
      </c>
      <c r="C1323" s="521">
        <v>363</v>
      </c>
      <c r="D1323" s="877">
        <v>2</v>
      </c>
      <c r="E1323" s="2077">
        <f t="shared" si="172"/>
        <v>17877.04</v>
      </c>
      <c r="F1323" s="603">
        <f t="shared" si="173"/>
        <v>17877.04</v>
      </c>
      <c r="G1323" s="862">
        <f>'Заказ, cкидки и курсы валют'!$J$23*F1323</f>
        <v>214524.48</v>
      </c>
      <c r="H1323" s="128">
        <f t="shared" si="174"/>
        <v>429.05</v>
      </c>
      <c r="I1323" s="15"/>
      <c r="J1323" s="128">
        <f>ROUND(IF(H1323&lt;'Заказ, cкидки и курсы валют'!$B$39,H1323*0.54*100/(100-'Заказ, cкидки и курсы валют'!$C$39),IF(H1323&lt;'Заказ, cкидки и курсы валют'!$B$40,H1323*0.54*100/(100-'Заказ, cкидки и курсы валют'!$C$40),IF(H1323&lt;'Заказ, cкидки и курсы валют'!$B$41,H1323*0.54*100/(100-'Заказ, cкидки и курсы валют'!$C$41),IF(H1323&lt;'Заказ, cкидки и курсы валют'!$B$42,H1323*0.54*100/(100-'Заказ, cкидки и курсы валют'!$C$42),IF(H1323&lt;'Заказ, cкидки и курсы валют'!$B$43,H1323*0.54*100/(100-'Заказ, cкидки и курсы валют'!$C$43),H1323))))),2)</f>
        <v>514.86</v>
      </c>
    </row>
    <row r="1324" spans="1:10" ht="12" customHeight="1">
      <c r="A1324" s="15" t="s">
        <v>10358</v>
      </c>
      <c r="B1324" s="877" t="s">
        <v>964</v>
      </c>
      <c r="C1324" s="521">
        <v>393</v>
      </c>
      <c r="D1324" s="877">
        <v>2</v>
      </c>
      <c r="E1324" s="2077">
        <f t="shared" si="172"/>
        <v>19236.919999999998</v>
      </c>
      <c r="F1324" s="603">
        <f t="shared" si="173"/>
        <v>19236.919999999998</v>
      </c>
      <c r="G1324" s="862">
        <f>'Заказ, cкидки и курсы валют'!$J$23*F1324</f>
        <v>230843.03999999998</v>
      </c>
      <c r="H1324" s="128">
        <f t="shared" si="174"/>
        <v>461.69</v>
      </c>
      <c r="I1324" s="15"/>
      <c r="J1324" s="128">
        <f>ROUND(IF(H1324&lt;'Заказ, cкидки и курсы валют'!$B$39,H1324*0.54*100/(100-'Заказ, cкидки и курсы валют'!$C$39),IF(H1324&lt;'Заказ, cкидки и курсы валют'!$B$40,H1324*0.54*100/(100-'Заказ, cкидки и курсы валют'!$C$40),IF(H1324&lt;'Заказ, cкидки и курсы валют'!$B$41,H1324*0.54*100/(100-'Заказ, cкидки и курсы валют'!$C$41),IF(H1324&lt;'Заказ, cкидки и курсы валют'!$B$42,H1324*0.54*100/(100-'Заказ, cкидки и курсы валют'!$C$42),IF(H1324&lt;'Заказ, cкидки и курсы валют'!$B$43,H1324*0.54*100/(100-'Заказ, cкидки и курсы валют'!$C$43),H1324))))),2)</f>
        <v>554.03</v>
      </c>
    </row>
    <row r="1325" spans="1:10" ht="12" customHeight="1">
      <c r="A1325" s="15" t="s">
        <v>10357</v>
      </c>
      <c r="B1325" s="877" t="s">
        <v>965</v>
      </c>
      <c r="C1325" s="521">
        <v>423</v>
      </c>
      <c r="D1325" s="877">
        <v>2</v>
      </c>
      <c r="E1325" s="2077">
        <f t="shared" si="172"/>
        <v>21572.44</v>
      </c>
      <c r="F1325" s="603">
        <f t="shared" si="173"/>
        <v>21572.44</v>
      </c>
      <c r="G1325" s="862">
        <f>'Заказ, cкидки и курсы валют'!$J$23*F1325</f>
        <v>258869.27999999997</v>
      </c>
      <c r="H1325" s="128">
        <f t="shared" si="174"/>
        <v>517.74</v>
      </c>
      <c r="I1325" s="15"/>
      <c r="J1325" s="128">
        <f>ROUND(IF(H1325&lt;'Заказ, cкидки и курсы валют'!$B$39,H1325*0.54*100/(100-'Заказ, cкидки и курсы валют'!$C$39),IF(H1325&lt;'Заказ, cкидки и курсы валют'!$B$40,H1325*0.54*100/(100-'Заказ, cкидки и курсы валют'!$C$40),IF(H1325&lt;'Заказ, cкидки и курсы валют'!$B$41,H1325*0.54*100/(100-'Заказ, cкидки и курсы валют'!$C$41),IF(H1325&lt;'Заказ, cкидки и курсы валют'!$B$42,H1325*0.54*100/(100-'Заказ, cкидки и курсы валют'!$C$42),IF(H1325&lt;'Заказ, cкидки и курсы валют'!$B$43,H1325*0.54*100/(100-'Заказ, cкидки и курсы валют'!$C$43),H1325))))),2)</f>
        <v>621.29</v>
      </c>
    </row>
    <row r="1326" spans="1:10" ht="12" customHeight="1">
      <c r="A1326" s="15" t="s">
        <v>10356</v>
      </c>
      <c r="B1326" s="877" t="s">
        <v>966</v>
      </c>
      <c r="C1326" s="521">
        <v>483</v>
      </c>
      <c r="D1326" s="877">
        <v>2</v>
      </c>
      <c r="E1326" s="2077">
        <f t="shared" si="172"/>
        <v>22933</v>
      </c>
      <c r="F1326" s="603">
        <f t="shared" si="173"/>
        <v>22933</v>
      </c>
      <c r="G1326" s="862">
        <f>'Заказ, cкидки и курсы валют'!$J$23*F1326</f>
        <v>275196</v>
      </c>
      <c r="H1326" s="128">
        <f t="shared" si="174"/>
        <v>550.39</v>
      </c>
      <c r="I1326" s="15"/>
      <c r="J1326" s="128">
        <f>ROUND(IF(H1326&lt;'Заказ, cкидки и курсы валют'!$B$39,H1326*0.54*100/(100-'Заказ, cкидки и курсы валют'!$C$39),IF(H1326&lt;'Заказ, cкидки и курсы валют'!$B$40,H1326*0.54*100/(100-'Заказ, cкидки и курсы валют'!$C$40),IF(H1326&lt;'Заказ, cкидки и курсы валют'!$B$41,H1326*0.54*100/(100-'Заказ, cкидки и курсы валют'!$C$41),IF(H1326&lt;'Заказ, cкидки и курсы валют'!$B$42,H1326*0.54*100/(100-'Заказ, cкидки и курсы валют'!$C$42),IF(H1326&lt;'Заказ, cкидки и курсы валют'!$B$43,H1326*0.54*100/(100-'Заказ, cкидки и курсы валют'!$C$43),H1326))))),2)</f>
        <v>660.47</v>
      </c>
    </row>
    <row r="1327" spans="1:10" ht="12" customHeight="1">
      <c r="A1327" s="15" t="s">
        <v>10355</v>
      </c>
      <c r="B1327" s="877" t="s">
        <v>4292</v>
      </c>
      <c r="C1327" s="521">
        <v>543</v>
      </c>
      <c r="D1327" s="877">
        <v>2</v>
      </c>
      <c r="E1327" s="2077">
        <f t="shared" si="172"/>
        <v>26579.42</v>
      </c>
      <c r="F1327" s="603">
        <f t="shared" si="173"/>
        <v>26579.42</v>
      </c>
      <c r="G1327" s="862">
        <f>'Заказ, cкидки и курсы валют'!$J$23*F1327</f>
        <v>318953.03999999998</v>
      </c>
      <c r="H1327" s="128">
        <f t="shared" si="174"/>
        <v>637.91</v>
      </c>
      <c r="I1327" s="15"/>
      <c r="J1327" s="128">
        <f>ROUND(IF(H1327&lt;'Заказ, cкидки и курсы валют'!$B$39,H1327*0.54*100/(100-'Заказ, cкидки и курсы валют'!$C$39),IF(H1327&lt;'Заказ, cкидки и курсы валют'!$B$40,H1327*0.54*100/(100-'Заказ, cкидки и курсы валют'!$C$40),IF(H1327&lt;'Заказ, cкидки и курсы валют'!$B$41,H1327*0.54*100/(100-'Заказ, cкидки и курсы валют'!$C$41),IF(H1327&lt;'Заказ, cкидки и курсы валют'!$B$42,H1327*0.54*100/(100-'Заказ, cкидки и курсы валют'!$C$42),IF(H1327&lt;'Заказ, cкидки и курсы валют'!$B$43,H1327*0.54*100/(100-'Заказ, cкидки и курсы валют'!$C$43),H1327))))),2)</f>
        <v>688.94</v>
      </c>
    </row>
    <row r="1328" spans="1:10" ht="12" customHeight="1">
      <c r="A1328" s="15" t="s">
        <v>10353</v>
      </c>
      <c r="B1328" s="877" t="s">
        <v>4293</v>
      </c>
      <c r="C1328" s="521">
        <v>602</v>
      </c>
      <c r="D1328" s="877">
        <v>2</v>
      </c>
      <c r="E1328" s="2077">
        <f t="shared" si="172"/>
        <v>25855.02</v>
      </c>
      <c r="F1328" s="603">
        <f t="shared" si="173"/>
        <v>25855.02</v>
      </c>
      <c r="G1328" s="862">
        <f>'Заказ, cкидки и курсы валют'!$J$23*F1328</f>
        <v>310260.24</v>
      </c>
      <c r="H1328" s="128">
        <f t="shared" si="174"/>
        <v>620.52</v>
      </c>
      <c r="I1328" s="15"/>
      <c r="J1328" s="128">
        <f>ROUND(IF(H1328&lt;'Заказ, cкидки и курсы валют'!$B$39,H1328*0.54*100/(100-'Заказ, cкидки и курсы валют'!$C$39),IF(H1328&lt;'Заказ, cкидки и курсы валют'!$B$40,H1328*0.54*100/(100-'Заказ, cкидки и курсы валют'!$C$40),IF(H1328&lt;'Заказ, cкидки и курсы валют'!$B$41,H1328*0.54*100/(100-'Заказ, cкидки и курсы валют'!$C$41),IF(H1328&lt;'Заказ, cкидки и курсы валют'!$B$42,H1328*0.54*100/(100-'Заказ, cкидки и курсы валют'!$C$42),IF(H1328&lt;'Заказ, cкидки и курсы валют'!$B$43,H1328*0.54*100/(100-'Заказ, cкидки и курсы валют'!$C$43),H1328))))),2)</f>
        <v>670.16</v>
      </c>
    </row>
    <row r="1329" spans="1:10" ht="12" customHeight="1">
      <c r="A1329" s="15" t="s">
        <v>10354</v>
      </c>
      <c r="B1329" s="877" t="s">
        <v>6672</v>
      </c>
      <c r="C1329" s="624">
        <v>650</v>
      </c>
      <c r="D1329" s="877">
        <v>2</v>
      </c>
      <c r="E1329" s="2077">
        <f t="shared" si="172"/>
        <v>33197.72</v>
      </c>
      <c r="F1329" s="603">
        <f t="shared" si="173"/>
        <v>33197.72</v>
      </c>
      <c r="G1329" s="862">
        <f>'Заказ, cкидки и курсы валют'!$J$23*F1329</f>
        <v>398372.64</v>
      </c>
      <c r="H1329" s="128">
        <f t="shared" si="174"/>
        <v>796.75</v>
      </c>
      <c r="I1329" s="15"/>
      <c r="J1329" s="128">
        <f>ROUND(IF(H1329&lt;'Заказ, cкидки и курсы валют'!$B$39,H1329*0.54*100/(100-'Заказ, cкидки и курсы валют'!$C$39),IF(H1329&lt;'Заказ, cкидки и курсы валют'!$B$40,H1329*0.54*100/(100-'Заказ, cкидки и курсы валют'!$C$40),IF(H1329&lt;'Заказ, cкидки и курсы валют'!$B$41,H1329*0.54*100/(100-'Заказ, cкидки и курсы валют'!$C$41),IF(H1329&lt;'Заказ, cкидки и курсы валют'!$B$42,H1329*0.54*100/(100-'Заказ, cкидки и курсы валют'!$C$42),IF(H1329&lt;'Заказ, cкидки и курсы валют'!$B$43,H1329*0.54*100/(100-'Заказ, cкидки и курсы валют'!$C$43),H1329))))),2)</f>
        <v>860.49</v>
      </c>
    </row>
    <row r="1330" spans="1:10" ht="12" customHeight="1">
      <c r="A1330" s="15" t="s">
        <v>10352</v>
      </c>
      <c r="B1330" s="877" t="s">
        <v>6673</v>
      </c>
      <c r="C1330" s="624">
        <v>710</v>
      </c>
      <c r="D1330" s="877">
        <v>2</v>
      </c>
      <c r="E1330" s="2077">
        <f>(E1205*2)+(1000/D1330*7.5)</f>
        <v>36913.339999999997</v>
      </c>
      <c r="F1330" s="603">
        <f t="shared" si="173"/>
        <v>36913.339999999997</v>
      </c>
      <c r="G1330" s="862">
        <f>'Заказ, cкидки и курсы валют'!$J$23*F1330</f>
        <v>442960.07999999996</v>
      </c>
      <c r="H1330" s="128">
        <f>ROUND((D1330/1000)*G1330,2)</f>
        <v>885.92</v>
      </c>
      <c r="I1330" s="15"/>
      <c r="J1330" s="128">
        <f>ROUND(IF(H1330&lt;'Заказ, cкидки и курсы валют'!$B$39,H1330*0.54*100/(100-'Заказ, cкидки и курсы валют'!$C$39),IF(H1330&lt;'Заказ, cкидки и курсы валют'!$B$40,H1330*0.54*100/(100-'Заказ, cкидки и курсы валют'!$C$40),IF(H1330&lt;'Заказ, cкидки и курсы валют'!$B$41,H1330*0.54*100/(100-'Заказ, cкидки и курсы валют'!$C$41),IF(H1330&lt;'Заказ, cкидки и курсы валют'!$B$42,H1330*0.54*100/(100-'Заказ, cкидки и курсы валют'!$C$42),IF(H1330&lt;'Заказ, cкидки и курсы валют'!$B$43,H1330*0.54*100/(100-'Заказ, cкидки и курсы валют'!$C$43),H1330))))),2)</f>
        <v>956.79</v>
      </c>
    </row>
    <row r="1331" spans="1:10" ht="14.1" customHeight="1">
      <c r="J1331" s="574"/>
    </row>
    <row r="1332" spans="1:10" ht="14.1" customHeight="1" thickBot="1">
      <c r="J1332" s="574"/>
    </row>
    <row r="1333" spans="1:10" ht="14.1" customHeight="1">
      <c r="A1333" s="247"/>
      <c r="B1333" s="163"/>
      <c r="C1333" s="91" t="s">
        <v>2516</v>
      </c>
      <c r="D1333" s="91"/>
      <c r="E1333" s="881"/>
      <c r="F1333" s="555"/>
      <c r="G1333" s="647"/>
      <c r="H1333" s="93"/>
      <c r="I1333" s="107"/>
      <c r="J1333" s="574"/>
    </row>
    <row r="1334" spans="1:10" ht="14.1" customHeight="1">
      <c r="A1334" s="248"/>
      <c r="B1334" s="17"/>
      <c r="C1334" s="108" t="s">
        <v>5368</v>
      </c>
      <c r="D1334" s="108"/>
      <c r="E1334" s="570" t="s">
        <v>2518</v>
      </c>
      <c r="F1334" s="556"/>
      <c r="G1334" s="111"/>
      <c r="H1334" s="111" t="s">
        <v>2519</v>
      </c>
      <c r="I1334" s="112"/>
      <c r="J1334" s="574"/>
    </row>
    <row r="1335" spans="1:10" ht="14.1" customHeight="1">
      <c r="A1335" s="248"/>
      <c r="B1335" s="17"/>
      <c r="C1335" s="97"/>
      <c r="D1335" s="97"/>
      <c r="E1335" s="896"/>
      <c r="F1335" s="596"/>
      <c r="G1335" s="874"/>
      <c r="H1335" s="17"/>
      <c r="I1335" s="167"/>
      <c r="J1335" s="574"/>
    </row>
    <row r="1336" spans="1:10" ht="14.1" customHeight="1">
      <c r="A1336" s="248"/>
      <c r="B1336" s="17"/>
      <c r="C1336" s="97"/>
      <c r="D1336" s="97"/>
      <c r="E1336" s="896"/>
      <c r="F1336" s="596"/>
      <c r="G1336" s="874"/>
      <c r="H1336" s="17"/>
      <c r="I1336" s="167"/>
      <c r="J1336" s="574"/>
    </row>
    <row r="1337" spans="1:10" ht="14.1" customHeight="1">
      <c r="A1337" s="248"/>
      <c r="B1337" s="17"/>
      <c r="C1337" s="97"/>
      <c r="D1337" s="97"/>
      <c r="E1337" s="896"/>
      <c r="F1337" s="596"/>
      <c r="G1337" s="874"/>
      <c r="H1337" s="17"/>
      <c r="I1337" s="167"/>
      <c r="J1337" s="574"/>
    </row>
    <row r="1338" spans="1:10" ht="14.1" customHeight="1" thickBot="1">
      <c r="A1338" s="117" t="s">
        <v>7679</v>
      </c>
      <c r="B1338" s="171"/>
      <c r="C1338" s="99"/>
      <c r="D1338" s="99"/>
      <c r="E1338" s="897"/>
      <c r="F1338" s="598"/>
      <c r="G1338" s="875"/>
      <c r="H1338" s="171"/>
      <c r="I1338" s="172"/>
      <c r="J1338" s="574"/>
    </row>
    <row r="1339" spans="1:10" ht="51" customHeight="1">
      <c r="A1339" s="195" t="s">
        <v>1028</v>
      </c>
      <c r="B1339" s="196" t="s">
        <v>1029</v>
      </c>
      <c r="C1339" s="197" t="s">
        <v>678</v>
      </c>
      <c r="D1339" s="197" t="s">
        <v>3130</v>
      </c>
      <c r="E1339" s="559" t="s">
        <v>11192</v>
      </c>
      <c r="F1339" s="600" t="s">
        <v>2779</v>
      </c>
      <c r="G1339" s="864" t="s">
        <v>3947</v>
      </c>
      <c r="H1339" s="338" t="s">
        <v>497</v>
      </c>
      <c r="I1339" s="199" t="s">
        <v>4239</v>
      </c>
      <c r="J1339" s="574"/>
    </row>
    <row r="1340" spans="1:10" ht="14.1" customHeight="1">
      <c r="A1340" s="195"/>
      <c r="B1340" s="389"/>
      <c r="C1340" s="197" t="s">
        <v>3629</v>
      </c>
      <c r="D1340" s="390" t="s">
        <v>3948</v>
      </c>
      <c r="E1340" s="898" t="s">
        <v>265</v>
      </c>
      <c r="F1340" s="607">
        <f>'Заказ, cкидки и курсы валют'!$I$12</f>
        <v>0</v>
      </c>
      <c r="G1340" s="948"/>
      <c r="H1340" s="455"/>
      <c r="I1340" s="325"/>
      <c r="J1340" s="574"/>
    </row>
    <row r="1341" spans="1:10" ht="12" customHeight="1">
      <c r="A1341" s="525" t="s">
        <v>5369</v>
      </c>
      <c r="B1341" s="877" t="s">
        <v>100</v>
      </c>
      <c r="C1341" s="622">
        <v>5.1100000000000003</v>
      </c>
      <c r="D1341" s="622">
        <v>25</v>
      </c>
      <c r="E1341" s="574">
        <v>28.42</v>
      </c>
      <c r="F1341" s="936">
        <f>ROUND(E1341*(1-$F$11),2)</f>
        <v>28.42</v>
      </c>
      <c r="G1341" s="866">
        <f>'Заказ, cкидки и курсы валют'!$J$23*F1341</f>
        <v>341.04</v>
      </c>
      <c r="H1341" s="522">
        <f>ROUND((D1341)*G1341,2)</f>
        <v>8526</v>
      </c>
      <c r="I1341" s="15"/>
      <c r="J1341" s="574"/>
    </row>
    <row r="1342" spans="1:10" ht="12" customHeight="1">
      <c r="A1342" s="525" t="s">
        <v>5370</v>
      </c>
      <c r="B1342" s="877" t="s">
        <v>101</v>
      </c>
      <c r="C1342" s="622">
        <v>5.8</v>
      </c>
      <c r="D1342" s="622">
        <v>25</v>
      </c>
      <c r="E1342" s="574">
        <v>28.65</v>
      </c>
      <c r="F1342" s="936">
        <f t="shared" ref="F1342:F1354" si="175">ROUND(E1342*(1-$F$11),2)</f>
        <v>28.65</v>
      </c>
      <c r="G1342" s="866">
        <f>'Заказ, cкидки и курсы валют'!$J$23*F1342</f>
        <v>343.79999999999995</v>
      </c>
      <c r="H1342" s="522">
        <f t="shared" ref="H1342:H1354" si="176">ROUND((D1342)*G1342,2)</f>
        <v>8595</v>
      </c>
      <c r="I1342" s="15"/>
      <c r="J1342" s="574"/>
    </row>
    <row r="1343" spans="1:10" ht="12" customHeight="1">
      <c r="A1343" s="525" t="s">
        <v>5371</v>
      </c>
      <c r="B1343" s="877" t="s">
        <v>1346</v>
      </c>
      <c r="C1343" s="622">
        <v>6.65</v>
      </c>
      <c r="D1343" s="622">
        <v>25</v>
      </c>
      <c r="E1343" s="574">
        <v>27.54</v>
      </c>
      <c r="F1343" s="936">
        <f t="shared" si="175"/>
        <v>27.54</v>
      </c>
      <c r="G1343" s="866">
        <f>'Заказ, cкидки и курсы валют'!$J$23*F1343</f>
        <v>330.48</v>
      </c>
      <c r="H1343" s="522">
        <f t="shared" si="176"/>
        <v>8262</v>
      </c>
      <c r="I1343" s="15"/>
      <c r="J1343" s="574"/>
    </row>
    <row r="1344" spans="1:10" ht="12" customHeight="1">
      <c r="A1344" s="525" t="s">
        <v>5372</v>
      </c>
      <c r="B1344" s="877" t="s">
        <v>189</v>
      </c>
      <c r="C1344" s="622">
        <v>7.51</v>
      </c>
      <c r="D1344" s="622">
        <v>25</v>
      </c>
      <c r="E1344" s="574">
        <v>27.54</v>
      </c>
      <c r="F1344" s="936">
        <f t="shared" si="175"/>
        <v>27.54</v>
      </c>
      <c r="G1344" s="866">
        <f>'Заказ, cкидки и курсы валют'!$J$23*F1344</f>
        <v>330.48</v>
      </c>
      <c r="H1344" s="522">
        <f t="shared" si="176"/>
        <v>8262</v>
      </c>
      <c r="I1344" s="15"/>
      <c r="J1344" s="574"/>
    </row>
    <row r="1345" spans="1:10" ht="12" customHeight="1">
      <c r="A1345" s="525" t="s">
        <v>5373</v>
      </c>
      <c r="B1345" s="877" t="s">
        <v>616</v>
      </c>
      <c r="C1345" s="622">
        <v>8</v>
      </c>
      <c r="D1345" s="622">
        <v>25</v>
      </c>
      <c r="E1345" s="574">
        <v>27.54</v>
      </c>
      <c r="F1345" s="936">
        <f t="shared" si="175"/>
        <v>27.54</v>
      </c>
      <c r="G1345" s="866">
        <f>'Заказ, cкидки и курсы валют'!$J$23*F1345</f>
        <v>330.48</v>
      </c>
      <c r="H1345" s="522">
        <f t="shared" si="176"/>
        <v>8262</v>
      </c>
      <c r="I1345" s="15"/>
      <c r="J1345" s="574"/>
    </row>
    <row r="1346" spans="1:10" ht="12" customHeight="1">
      <c r="A1346" s="525" t="s">
        <v>5374</v>
      </c>
      <c r="B1346" s="877" t="s">
        <v>178</v>
      </c>
      <c r="C1346" s="622">
        <v>8.23</v>
      </c>
      <c r="D1346" s="622">
        <v>25</v>
      </c>
      <c r="E1346" s="574">
        <v>27.54</v>
      </c>
      <c r="F1346" s="936">
        <f t="shared" si="175"/>
        <v>27.54</v>
      </c>
      <c r="G1346" s="866">
        <f>'Заказ, cкидки и курсы валют'!$J$23*F1346</f>
        <v>330.48</v>
      </c>
      <c r="H1346" s="522">
        <f t="shared" si="176"/>
        <v>8262</v>
      </c>
      <c r="I1346" s="15"/>
      <c r="J1346" s="574"/>
    </row>
    <row r="1347" spans="1:10" ht="12" customHeight="1">
      <c r="A1347" s="525" t="s">
        <v>5375</v>
      </c>
      <c r="B1347" s="877" t="s">
        <v>84</v>
      </c>
      <c r="C1347" s="622">
        <v>10</v>
      </c>
      <c r="D1347" s="622">
        <v>25</v>
      </c>
      <c r="E1347" s="574">
        <v>30.57</v>
      </c>
      <c r="F1347" s="936">
        <f t="shared" si="175"/>
        <v>30.57</v>
      </c>
      <c r="G1347" s="866">
        <f>'Заказ, cкидки и курсы валют'!$J$23*F1347</f>
        <v>366.84000000000003</v>
      </c>
      <c r="H1347" s="522">
        <f t="shared" si="176"/>
        <v>9171</v>
      </c>
      <c r="I1347" s="15"/>
      <c r="J1347" s="574"/>
    </row>
    <row r="1348" spans="1:10" ht="12" customHeight="1">
      <c r="A1348" s="525" t="s">
        <v>5376</v>
      </c>
      <c r="B1348" s="877" t="s">
        <v>179</v>
      </c>
      <c r="C1348" s="622">
        <v>11</v>
      </c>
      <c r="D1348" s="622">
        <v>25</v>
      </c>
      <c r="E1348" s="574">
        <v>26.7</v>
      </c>
      <c r="F1348" s="936">
        <f t="shared" si="175"/>
        <v>26.7</v>
      </c>
      <c r="G1348" s="866">
        <f>'Заказ, cкидки и курсы валют'!$J$23*F1348</f>
        <v>320.39999999999998</v>
      </c>
      <c r="H1348" s="522">
        <f t="shared" si="176"/>
        <v>8010</v>
      </c>
      <c r="I1348" s="15"/>
      <c r="J1348" s="574"/>
    </row>
    <row r="1349" spans="1:10" ht="12" customHeight="1">
      <c r="A1349" s="525" t="s">
        <v>5377</v>
      </c>
      <c r="B1349" s="877" t="s">
        <v>180</v>
      </c>
      <c r="C1349" s="622">
        <v>12.7</v>
      </c>
      <c r="D1349" s="622">
        <v>25</v>
      </c>
      <c r="E1349" s="574">
        <v>31.28</v>
      </c>
      <c r="F1349" s="936">
        <f t="shared" si="175"/>
        <v>31.28</v>
      </c>
      <c r="G1349" s="866">
        <f>'Заказ, cкидки и курсы валют'!$J$23*F1349</f>
        <v>375.36</v>
      </c>
      <c r="H1349" s="522">
        <f t="shared" si="176"/>
        <v>9384</v>
      </c>
      <c r="I1349" s="15"/>
      <c r="J1349" s="574"/>
    </row>
    <row r="1350" spans="1:10" ht="12" customHeight="1">
      <c r="A1350" s="525" t="s">
        <v>5378</v>
      </c>
      <c r="B1350" s="877" t="s">
        <v>181</v>
      </c>
      <c r="C1350" s="622">
        <v>14.4</v>
      </c>
      <c r="D1350" s="622">
        <v>25</v>
      </c>
      <c r="E1350" s="574">
        <v>27.03</v>
      </c>
      <c r="F1350" s="936">
        <f t="shared" si="175"/>
        <v>27.03</v>
      </c>
      <c r="G1350" s="866">
        <f>'Заказ, cкидки и курсы валют'!$J$23*F1350</f>
        <v>324.36</v>
      </c>
      <c r="H1350" s="522">
        <f t="shared" si="176"/>
        <v>8109</v>
      </c>
      <c r="I1350" s="15"/>
      <c r="J1350" s="574"/>
    </row>
    <row r="1351" spans="1:10" ht="12" customHeight="1">
      <c r="A1351" s="525" t="s">
        <v>5379</v>
      </c>
      <c r="B1351" s="877" t="s">
        <v>182</v>
      </c>
      <c r="C1351" s="622">
        <v>16.2</v>
      </c>
      <c r="D1351" s="622">
        <v>25</v>
      </c>
      <c r="E1351" s="574">
        <v>26.7</v>
      </c>
      <c r="F1351" s="936">
        <f t="shared" si="175"/>
        <v>26.7</v>
      </c>
      <c r="G1351" s="866">
        <f>'Заказ, cкидки и курсы валют'!$J$23*F1351</f>
        <v>320.39999999999998</v>
      </c>
      <c r="H1351" s="522">
        <f t="shared" si="176"/>
        <v>8010</v>
      </c>
      <c r="I1351" s="15"/>
      <c r="J1351" s="574"/>
    </row>
    <row r="1352" spans="1:10" ht="12" customHeight="1">
      <c r="A1352" s="525" t="s">
        <v>5380</v>
      </c>
      <c r="B1352" s="877" t="s">
        <v>183</v>
      </c>
      <c r="C1352" s="622">
        <v>18</v>
      </c>
      <c r="D1352" s="622">
        <v>25</v>
      </c>
      <c r="E1352" s="574">
        <v>28.21</v>
      </c>
      <c r="F1352" s="936">
        <f t="shared" si="175"/>
        <v>28.21</v>
      </c>
      <c r="G1352" s="866">
        <f>'Заказ, cкидки и курсы валют'!$J$23*F1352</f>
        <v>338.52</v>
      </c>
      <c r="H1352" s="522">
        <f t="shared" si="176"/>
        <v>8463</v>
      </c>
      <c r="I1352" s="15"/>
      <c r="J1352" s="574"/>
    </row>
    <row r="1353" spans="1:10" ht="12" customHeight="1">
      <c r="A1353" s="525" t="s">
        <v>5381</v>
      </c>
      <c r="B1353" s="877" t="s">
        <v>184</v>
      </c>
      <c r="C1353" s="622">
        <v>19.8</v>
      </c>
      <c r="D1353" s="622">
        <v>25</v>
      </c>
      <c r="E1353" s="574">
        <v>27.92</v>
      </c>
      <c r="F1353" s="936">
        <f t="shared" si="175"/>
        <v>27.92</v>
      </c>
      <c r="G1353" s="866">
        <f>'Заказ, cкидки и курсы валют'!$J$23*F1353</f>
        <v>335.04</v>
      </c>
      <c r="H1353" s="522">
        <f t="shared" si="176"/>
        <v>8376</v>
      </c>
      <c r="I1353" s="15"/>
      <c r="J1353" s="574"/>
    </row>
    <row r="1354" spans="1:10" ht="12" customHeight="1">
      <c r="A1354" s="525" t="s">
        <v>5382</v>
      </c>
      <c r="B1354" s="877" t="s">
        <v>185</v>
      </c>
      <c r="C1354" s="622">
        <v>23.4</v>
      </c>
      <c r="D1354" s="622">
        <v>25</v>
      </c>
      <c r="E1354" s="574">
        <v>29.22</v>
      </c>
      <c r="F1354" s="936">
        <f t="shared" si="175"/>
        <v>29.22</v>
      </c>
      <c r="G1354" s="866">
        <f>'Заказ, cкидки и курсы валют'!$J$23*F1354</f>
        <v>350.64</v>
      </c>
      <c r="H1354" s="522">
        <f t="shared" si="176"/>
        <v>8766</v>
      </c>
      <c r="I1354" s="15"/>
      <c r="J1354" s="574"/>
    </row>
    <row r="1355" spans="1:10" ht="12" customHeight="1">
      <c r="A1355" s="525" t="s">
        <v>12049</v>
      </c>
      <c r="B1355" s="877" t="s">
        <v>102</v>
      </c>
      <c r="C1355" s="622">
        <v>25</v>
      </c>
      <c r="D1355" s="622">
        <v>25</v>
      </c>
      <c r="E1355" s="574">
        <v>29.22</v>
      </c>
      <c r="F1355" s="936">
        <f t="shared" ref="F1355" si="177">ROUND(E1355*(1-$F$11),2)</f>
        <v>29.22</v>
      </c>
      <c r="G1355" s="866">
        <f>'Заказ, cкидки и курсы валют'!$J$23*F1355</f>
        <v>350.64</v>
      </c>
      <c r="H1355" s="522">
        <f t="shared" ref="H1355" si="178">ROUND((D1355)*G1355,2)</f>
        <v>8766</v>
      </c>
      <c r="I1355" s="15"/>
      <c r="J1355" s="574"/>
    </row>
    <row r="1356" spans="1:10" ht="12" customHeight="1">
      <c r="A1356" s="525" t="s">
        <v>5383</v>
      </c>
      <c r="B1356" s="877" t="s">
        <v>186</v>
      </c>
      <c r="C1356" s="622">
        <v>27</v>
      </c>
      <c r="D1356" s="622">
        <v>25</v>
      </c>
      <c r="E1356" s="574">
        <v>28.28</v>
      </c>
      <c r="F1356" s="936">
        <f t="shared" ref="F1356:F1368" si="179">ROUND(E1356*(1-$F$11),2)</f>
        <v>28.28</v>
      </c>
      <c r="G1356" s="866">
        <f>'Заказ, cкидки и курсы валют'!$J$23*F1356</f>
        <v>339.36</v>
      </c>
      <c r="H1356" s="522">
        <f t="shared" ref="H1356:H1368" si="180">ROUND((D1356)*G1356,2)</f>
        <v>8484</v>
      </c>
      <c r="I1356" s="15"/>
      <c r="J1356" s="574"/>
    </row>
    <row r="1357" spans="1:10" ht="12" customHeight="1">
      <c r="A1357" s="525" t="s">
        <v>5384</v>
      </c>
      <c r="B1357" s="877" t="s">
        <v>3104</v>
      </c>
      <c r="C1357" s="622">
        <v>28.8</v>
      </c>
      <c r="D1357" s="622">
        <v>25</v>
      </c>
      <c r="E1357" s="574">
        <v>28.96</v>
      </c>
      <c r="F1357" s="936">
        <f t="shared" si="179"/>
        <v>28.96</v>
      </c>
      <c r="G1357" s="866">
        <f>'Заказ, cкидки и курсы валют'!$J$23*F1357</f>
        <v>347.52</v>
      </c>
      <c r="H1357" s="522">
        <f t="shared" si="180"/>
        <v>8688</v>
      </c>
      <c r="I1357" s="15"/>
      <c r="J1357" s="574"/>
    </row>
    <row r="1358" spans="1:10" ht="12" customHeight="1">
      <c r="A1358" s="525" t="s">
        <v>12050</v>
      </c>
      <c r="B1358" s="877" t="s">
        <v>187</v>
      </c>
      <c r="C1358" s="622">
        <v>30</v>
      </c>
      <c r="D1358" s="622">
        <v>25</v>
      </c>
      <c r="E1358" s="574">
        <v>30.57</v>
      </c>
      <c r="F1358" s="936">
        <f t="shared" si="179"/>
        <v>30.57</v>
      </c>
      <c r="G1358" s="866">
        <f>'Заказ, cкидки и курсы валют'!$J$23*F1358</f>
        <v>366.84000000000003</v>
      </c>
      <c r="H1358" s="522">
        <f t="shared" si="180"/>
        <v>9171</v>
      </c>
      <c r="I1358" s="15"/>
      <c r="J1358" s="574"/>
    </row>
    <row r="1359" spans="1:10" ht="12" customHeight="1">
      <c r="A1359" s="525" t="s">
        <v>5385</v>
      </c>
      <c r="B1359" s="668" t="s">
        <v>3641</v>
      </c>
      <c r="C1359" s="622">
        <v>11.1</v>
      </c>
      <c r="D1359" s="622">
        <v>25</v>
      </c>
      <c r="E1359" s="574">
        <v>25.8</v>
      </c>
      <c r="F1359" s="936">
        <f t="shared" si="179"/>
        <v>25.8</v>
      </c>
      <c r="G1359" s="866">
        <f>'Заказ, cкидки и курсы валют'!$J$23*F1359</f>
        <v>309.60000000000002</v>
      </c>
      <c r="H1359" s="522">
        <f t="shared" si="180"/>
        <v>7740</v>
      </c>
      <c r="I1359" s="15"/>
      <c r="J1359" s="574"/>
    </row>
    <row r="1360" spans="1:10" ht="12" customHeight="1">
      <c r="A1360" s="525" t="s">
        <v>5386</v>
      </c>
      <c r="B1360" s="877" t="s">
        <v>3105</v>
      </c>
      <c r="C1360" s="622">
        <v>11.93</v>
      </c>
      <c r="D1360" s="622">
        <v>25</v>
      </c>
      <c r="E1360" s="574">
        <v>25.8</v>
      </c>
      <c r="F1360" s="936">
        <f t="shared" si="179"/>
        <v>25.8</v>
      </c>
      <c r="G1360" s="866">
        <f>'Заказ, cкидки и курсы валют'!$J$23*F1360</f>
        <v>309.60000000000002</v>
      </c>
      <c r="H1360" s="522">
        <f t="shared" si="180"/>
        <v>7740</v>
      </c>
      <c r="I1360" s="15"/>
      <c r="J1360" s="574"/>
    </row>
    <row r="1361" spans="1:10" ht="12" customHeight="1">
      <c r="A1361" s="525" t="s">
        <v>5387</v>
      </c>
      <c r="B1361" s="877" t="s">
        <v>3106</v>
      </c>
      <c r="C1361" s="622">
        <v>13.48</v>
      </c>
      <c r="D1361" s="622">
        <v>25</v>
      </c>
      <c r="E1361" s="574">
        <v>25.8</v>
      </c>
      <c r="F1361" s="936">
        <f t="shared" si="179"/>
        <v>25.8</v>
      </c>
      <c r="G1361" s="866">
        <f>'Заказ, cкидки и курсы валют'!$J$23*F1361</f>
        <v>309.60000000000002</v>
      </c>
      <c r="H1361" s="522">
        <f t="shared" si="180"/>
        <v>7740</v>
      </c>
      <c r="I1361" s="15"/>
      <c r="J1361" s="574"/>
    </row>
    <row r="1362" spans="1:10" ht="12" customHeight="1">
      <c r="A1362" s="525" t="s">
        <v>5388</v>
      </c>
      <c r="B1362" s="877" t="s">
        <v>617</v>
      </c>
      <c r="C1362" s="622">
        <v>15.03</v>
      </c>
      <c r="D1362" s="622">
        <v>25</v>
      </c>
      <c r="E1362" s="574">
        <v>26.32</v>
      </c>
      <c r="F1362" s="936">
        <f t="shared" si="179"/>
        <v>26.32</v>
      </c>
      <c r="G1362" s="866">
        <f>'Заказ, cкидки и курсы валют'!$J$23*F1362</f>
        <v>315.84000000000003</v>
      </c>
      <c r="H1362" s="522">
        <f t="shared" si="180"/>
        <v>7896</v>
      </c>
      <c r="I1362" s="15"/>
      <c r="J1362" s="574"/>
    </row>
    <row r="1363" spans="1:10" ht="12" customHeight="1">
      <c r="A1363" s="525" t="s">
        <v>5389</v>
      </c>
      <c r="B1363" s="877" t="s">
        <v>3107</v>
      </c>
      <c r="C1363" s="622">
        <v>16.579999999999998</v>
      </c>
      <c r="D1363" s="622">
        <v>25</v>
      </c>
      <c r="E1363" s="574">
        <v>25.48</v>
      </c>
      <c r="F1363" s="936">
        <f t="shared" si="179"/>
        <v>25.48</v>
      </c>
      <c r="G1363" s="866">
        <f>'Заказ, cкидки и курсы валют'!$J$23*F1363</f>
        <v>305.76</v>
      </c>
      <c r="H1363" s="522">
        <f t="shared" si="180"/>
        <v>7644</v>
      </c>
      <c r="I1363" s="15"/>
      <c r="J1363" s="574"/>
    </row>
    <row r="1364" spans="1:10" ht="12" customHeight="1">
      <c r="A1364" s="525" t="s">
        <v>5390</v>
      </c>
      <c r="B1364" s="877" t="s">
        <v>190</v>
      </c>
      <c r="C1364" s="622">
        <v>18.13</v>
      </c>
      <c r="D1364" s="622">
        <v>25</v>
      </c>
      <c r="E1364" s="574">
        <v>26.32</v>
      </c>
      <c r="F1364" s="936">
        <f t="shared" si="179"/>
        <v>26.32</v>
      </c>
      <c r="G1364" s="866">
        <f>'Заказ, cкидки и курсы валют'!$J$23*F1364</f>
        <v>315.84000000000003</v>
      </c>
      <c r="H1364" s="522">
        <f t="shared" si="180"/>
        <v>7896</v>
      </c>
      <c r="I1364" s="15"/>
      <c r="J1364" s="574"/>
    </row>
    <row r="1365" spans="1:10" ht="12" customHeight="1">
      <c r="A1365" s="525" t="s">
        <v>5391</v>
      </c>
      <c r="B1365" s="877" t="s">
        <v>1332</v>
      </c>
      <c r="C1365" s="622">
        <v>19.690000000000001</v>
      </c>
      <c r="D1365" s="622">
        <v>25</v>
      </c>
      <c r="E1365" s="574">
        <v>25.12</v>
      </c>
      <c r="F1365" s="936">
        <f t="shared" si="179"/>
        <v>25.12</v>
      </c>
      <c r="G1365" s="866">
        <f>'Заказ, cкидки и курсы валют'!$J$23*F1365</f>
        <v>301.44</v>
      </c>
      <c r="H1365" s="522">
        <f t="shared" si="180"/>
        <v>7536</v>
      </c>
      <c r="I1365" s="15"/>
      <c r="J1365" s="574"/>
    </row>
    <row r="1366" spans="1:10" ht="12" customHeight="1">
      <c r="A1366" s="525" t="s">
        <v>5392</v>
      </c>
      <c r="B1366" s="877" t="s">
        <v>191</v>
      </c>
      <c r="C1366" s="622">
        <v>21.14</v>
      </c>
      <c r="D1366" s="622">
        <v>25</v>
      </c>
      <c r="E1366" s="574">
        <v>25.12</v>
      </c>
      <c r="F1366" s="936">
        <f t="shared" si="179"/>
        <v>25.12</v>
      </c>
      <c r="G1366" s="866">
        <f>'Заказ, cкидки и курсы валют'!$J$23*F1366</f>
        <v>301.44</v>
      </c>
      <c r="H1366" s="522">
        <f t="shared" si="180"/>
        <v>7536</v>
      </c>
      <c r="I1366" s="15"/>
      <c r="J1366" s="574"/>
    </row>
    <row r="1367" spans="1:10" ht="12" customHeight="1">
      <c r="A1367" s="525" t="s">
        <v>5393</v>
      </c>
      <c r="B1367" s="877" t="s">
        <v>4284</v>
      </c>
      <c r="C1367" s="622">
        <v>23.4</v>
      </c>
      <c r="D1367" s="622">
        <v>25</v>
      </c>
      <c r="E1367" s="574">
        <v>26.32</v>
      </c>
      <c r="F1367" s="936">
        <f t="shared" si="179"/>
        <v>26.32</v>
      </c>
      <c r="G1367" s="866">
        <f>'Заказ, cкидки и курсы валют'!$J$23*F1367</f>
        <v>315.84000000000003</v>
      </c>
      <c r="H1367" s="522">
        <f t="shared" si="180"/>
        <v>7896</v>
      </c>
      <c r="I1367" s="15"/>
      <c r="J1367" s="574"/>
    </row>
    <row r="1368" spans="1:10" ht="12" customHeight="1">
      <c r="A1368" s="525" t="s">
        <v>5394</v>
      </c>
      <c r="B1368" s="877" t="s">
        <v>192</v>
      </c>
      <c r="C1368" s="622">
        <v>24.25</v>
      </c>
      <c r="D1368" s="622">
        <v>25</v>
      </c>
      <c r="E1368" s="574">
        <v>25.12</v>
      </c>
      <c r="F1368" s="936">
        <f t="shared" si="179"/>
        <v>25.12</v>
      </c>
      <c r="G1368" s="866">
        <f>'Заказ, cкидки и курсы валют'!$J$23*F1368</f>
        <v>301.44</v>
      </c>
      <c r="H1368" s="522">
        <f t="shared" si="180"/>
        <v>7536</v>
      </c>
      <c r="I1368" s="15"/>
      <c r="J1368" s="574"/>
    </row>
    <row r="1369" spans="1:10" ht="12" customHeight="1">
      <c r="A1369" s="525" t="s">
        <v>11555</v>
      </c>
      <c r="B1369" s="877" t="s">
        <v>237</v>
      </c>
      <c r="C1369" s="622">
        <v>25.75</v>
      </c>
      <c r="D1369" s="622">
        <v>25</v>
      </c>
      <c r="E1369" s="574">
        <v>27.88</v>
      </c>
      <c r="F1369" s="936">
        <f t="shared" ref="F1369" si="181">ROUND(E1369*(1-$F$11),2)</f>
        <v>27.88</v>
      </c>
      <c r="G1369" s="866">
        <f>'Заказ, cкидки и курсы валют'!$J$23*F1369</f>
        <v>334.56</v>
      </c>
      <c r="H1369" s="522">
        <f t="shared" ref="H1369" si="182">ROUND((D1369)*G1369,2)</f>
        <v>8364</v>
      </c>
      <c r="I1369" s="15"/>
      <c r="J1369" s="574"/>
    </row>
    <row r="1370" spans="1:10" ht="12" customHeight="1">
      <c r="A1370" s="525" t="s">
        <v>5395</v>
      </c>
      <c r="B1370" s="877" t="s">
        <v>193</v>
      </c>
      <c r="C1370" s="622">
        <v>27.35</v>
      </c>
      <c r="D1370" s="622">
        <v>25</v>
      </c>
      <c r="E1370" s="574">
        <v>24.98</v>
      </c>
      <c r="F1370" s="936">
        <f t="shared" ref="F1370:F1396" si="183">ROUND(E1370*(1-$F$11),2)</f>
        <v>24.98</v>
      </c>
      <c r="G1370" s="866">
        <f>'Заказ, cкидки и курсы валют'!$J$23*F1370</f>
        <v>299.76</v>
      </c>
      <c r="H1370" s="522">
        <f t="shared" ref="H1370:H1396" si="184">ROUND((D1370)*G1370,2)</f>
        <v>7494</v>
      </c>
      <c r="I1370" s="15"/>
      <c r="J1370" s="574"/>
    </row>
    <row r="1371" spans="1:10" ht="12" customHeight="1">
      <c r="A1371" s="525" t="s">
        <v>11556</v>
      </c>
      <c r="B1371" s="877" t="s">
        <v>11557</v>
      </c>
      <c r="C1371" s="622">
        <v>28.85</v>
      </c>
      <c r="D1371" s="622">
        <v>25</v>
      </c>
      <c r="E1371" s="574">
        <v>27.88</v>
      </c>
      <c r="F1371" s="936">
        <f t="shared" si="183"/>
        <v>27.88</v>
      </c>
      <c r="G1371" s="866">
        <f>'Заказ, cкидки и курсы валют'!$J$23*F1371</f>
        <v>334.56</v>
      </c>
      <c r="H1371" s="522">
        <f t="shared" si="184"/>
        <v>8364</v>
      </c>
      <c r="I1371" s="15"/>
      <c r="J1371" s="574"/>
    </row>
    <row r="1372" spans="1:10" ht="12" customHeight="1">
      <c r="A1372" s="525" t="s">
        <v>5396</v>
      </c>
      <c r="B1372" s="877" t="s">
        <v>194</v>
      </c>
      <c r="C1372" s="622">
        <v>30.45</v>
      </c>
      <c r="D1372" s="622">
        <v>25</v>
      </c>
      <c r="E1372" s="574">
        <v>25.12</v>
      </c>
      <c r="F1372" s="936">
        <f t="shared" si="183"/>
        <v>25.12</v>
      </c>
      <c r="G1372" s="866">
        <f>'Заказ, cкидки и курсы валют'!$J$23*F1372</f>
        <v>301.44</v>
      </c>
      <c r="H1372" s="522">
        <f t="shared" si="184"/>
        <v>7536</v>
      </c>
      <c r="I1372" s="15"/>
      <c r="J1372" s="574"/>
    </row>
    <row r="1373" spans="1:10" ht="12" customHeight="1">
      <c r="A1373" s="525" t="s">
        <v>5397</v>
      </c>
      <c r="B1373" s="877" t="s">
        <v>3108</v>
      </c>
      <c r="C1373" s="622">
        <v>33.56</v>
      </c>
      <c r="D1373" s="622">
        <v>25</v>
      </c>
      <c r="E1373" s="574">
        <v>26.32</v>
      </c>
      <c r="F1373" s="936">
        <f t="shared" si="183"/>
        <v>26.32</v>
      </c>
      <c r="G1373" s="866">
        <f>'Заказ, cкидки и курсы валют'!$J$23*F1373</f>
        <v>315.84000000000003</v>
      </c>
      <c r="H1373" s="522">
        <f t="shared" si="184"/>
        <v>7896</v>
      </c>
      <c r="I1373" s="15"/>
      <c r="J1373" s="574"/>
    </row>
    <row r="1374" spans="1:10" ht="12" customHeight="1">
      <c r="A1374" s="525" t="s">
        <v>5398</v>
      </c>
      <c r="B1374" s="877" t="s">
        <v>195</v>
      </c>
      <c r="C1374" s="622">
        <v>36.56</v>
      </c>
      <c r="D1374" s="622">
        <v>25</v>
      </c>
      <c r="E1374" s="574">
        <v>25.48</v>
      </c>
      <c r="F1374" s="936">
        <f t="shared" si="183"/>
        <v>25.48</v>
      </c>
      <c r="G1374" s="866">
        <f>'Заказ, cкидки и курсы валют'!$J$23*F1374</f>
        <v>305.76</v>
      </c>
      <c r="H1374" s="522">
        <f t="shared" si="184"/>
        <v>7644</v>
      </c>
      <c r="I1374" s="15"/>
      <c r="J1374" s="574"/>
    </row>
    <row r="1375" spans="1:10" ht="12" customHeight="1">
      <c r="A1375" s="525" t="s">
        <v>11558</v>
      </c>
      <c r="B1375" s="877" t="s">
        <v>969</v>
      </c>
      <c r="C1375" s="622">
        <v>39.56</v>
      </c>
      <c r="D1375" s="622">
        <v>25</v>
      </c>
      <c r="E1375" s="574">
        <v>25.48</v>
      </c>
      <c r="F1375" s="936">
        <f t="shared" si="183"/>
        <v>25.48</v>
      </c>
      <c r="G1375" s="866">
        <f>'Заказ, cкидки и курсы валют'!$J$23*F1375</f>
        <v>305.76</v>
      </c>
      <c r="H1375" s="522">
        <f t="shared" si="184"/>
        <v>7644</v>
      </c>
      <c r="I1375" s="15"/>
      <c r="J1375" s="574"/>
    </row>
    <row r="1376" spans="1:10" ht="12" customHeight="1">
      <c r="A1376" s="525" t="s">
        <v>5399</v>
      </c>
      <c r="B1376" s="877" t="s">
        <v>196</v>
      </c>
      <c r="C1376" s="622">
        <v>42.77</v>
      </c>
      <c r="D1376" s="622">
        <v>25</v>
      </c>
      <c r="E1376" s="574">
        <v>25.63</v>
      </c>
      <c r="F1376" s="936">
        <f t="shared" si="183"/>
        <v>25.63</v>
      </c>
      <c r="G1376" s="866">
        <f>'Заказ, cкидки и курсы валют'!$J$23*F1376</f>
        <v>307.56</v>
      </c>
      <c r="H1376" s="522">
        <f t="shared" si="184"/>
        <v>7689</v>
      </c>
      <c r="I1376" s="15"/>
      <c r="J1376" s="574"/>
    </row>
    <row r="1377" spans="1:10" ht="12" customHeight="1">
      <c r="A1377" s="525" t="s">
        <v>11559</v>
      </c>
      <c r="B1377" s="877" t="s">
        <v>4282</v>
      </c>
      <c r="C1377" s="622">
        <v>42.77</v>
      </c>
      <c r="D1377" s="622">
        <v>25</v>
      </c>
      <c r="E1377" s="574">
        <v>25.59</v>
      </c>
      <c r="F1377" s="936">
        <f t="shared" si="183"/>
        <v>25.59</v>
      </c>
      <c r="G1377" s="866">
        <f>'Заказ, cкидки и курсы валют'!$J$23*F1377</f>
        <v>307.08</v>
      </c>
      <c r="H1377" s="522">
        <f t="shared" si="184"/>
        <v>7677</v>
      </c>
      <c r="I1377" s="15"/>
      <c r="J1377" s="574"/>
    </row>
    <row r="1378" spans="1:10" ht="12" customHeight="1">
      <c r="A1378" s="525" t="s">
        <v>5400</v>
      </c>
      <c r="B1378" s="877" t="s">
        <v>197</v>
      </c>
      <c r="C1378" s="622">
        <v>48.98</v>
      </c>
      <c r="D1378" s="622">
        <v>25</v>
      </c>
      <c r="E1378" s="574">
        <v>24.76</v>
      </c>
      <c r="F1378" s="936">
        <f t="shared" si="183"/>
        <v>24.76</v>
      </c>
      <c r="G1378" s="866">
        <f>'Заказ, cкидки и курсы валют'!$J$23*F1378</f>
        <v>297.12</v>
      </c>
      <c r="H1378" s="522">
        <f t="shared" si="184"/>
        <v>7428</v>
      </c>
      <c r="I1378" s="15"/>
      <c r="J1378" s="574"/>
    </row>
    <row r="1379" spans="1:10" ht="12" customHeight="1">
      <c r="A1379" s="525" t="s">
        <v>11560</v>
      </c>
      <c r="B1379" s="877" t="s">
        <v>1637</v>
      </c>
      <c r="C1379" s="622">
        <v>52</v>
      </c>
      <c r="D1379" s="622">
        <v>25</v>
      </c>
      <c r="E1379" s="574">
        <v>31.07</v>
      </c>
      <c r="F1379" s="936">
        <f t="shared" si="183"/>
        <v>31.07</v>
      </c>
      <c r="G1379" s="866">
        <f>'Заказ, cкидки и курсы валют'!$J$23*F1379</f>
        <v>372.84000000000003</v>
      </c>
      <c r="H1379" s="522">
        <f t="shared" si="184"/>
        <v>9321</v>
      </c>
      <c r="I1379" s="15"/>
    </row>
    <row r="1380" spans="1:10" ht="12" customHeight="1">
      <c r="A1380" s="525" t="s">
        <v>5401</v>
      </c>
      <c r="B1380" s="877" t="s">
        <v>198</v>
      </c>
      <c r="C1380" s="622">
        <v>55.19</v>
      </c>
      <c r="D1380" s="622">
        <v>25</v>
      </c>
      <c r="E1380" s="574">
        <v>29.53</v>
      </c>
      <c r="F1380" s="936">
        <f t="shared" si="183"/>
        <v>29.53</v>
      </c>
      <c r="G1380" s="866">
        <f>'Заказ, cкидки и курсы валют'!$J$23*F1380</f>
        <v>354.36</v>
      </c>
      <c r="H1380" s="522">
        <f t="shared" si="184"/>
        <v>8859</v>
      </c>
      <c r="I1380" s="15"/>
    </row>
    <row r="1381" spans="1:10" ht="12" customHeight="1">
      <c r="A1381" s="525" t="s">
        <v>5402</v>
      </c>
      <c r="B1381" s="877" t="s">
        <v>199</v>
      </c>
      <c r="C1381" s="622">
        <v>61.4</v>
      </c>
      <c r="D1381" s="622">
        <v>25</v>
      </c>
      <c r="E1381" s="574">
        <v>27.02</v>
      </c>
      <c r="F1381" s="936">
        <f t="shared" si="183"/>
        <v>27.02</v>
      </c>
      <c r="G1381" s="866">
        <f>'Заказ, cкидки и курсы валют'!$J$23*F1381</f>
        <v>324.24</v>
      </c>
      <c r="H1381" s="522">
        <f t="shared" si="184"/>
        <v>8106</v>
      </c>
      <c r="I1381" s="15"/>
    </row>
    <row r="1382" spans="1:10" ht="12" customHeight="1">
      <c r="A1382" s="525" t="s">
        <v>5403</v>
      </c>
      <c r="B1382" s="877" t="s">
        <v>200</v>
      </c>
      <c r="C1382" s="622">
        <v>69.7</v>
      </c>
      <c r="D1382" s="622">
        <v>25</v>
      </c>
      <c r="E1382" s="574">
        <v>27.02</v>
      </c>
      <c r="F1382" s="936">
        <f t="shared" si="183"/>
        <v>27.02</v>
      </c>
      <c r="G1382" s="866">
        <f>'Заказ, cкидки и курсы валют'!$J$23*F1382</f>
        <v>324.24</v>
      </c>
      <c r="H1382" s="522">
        <f t="shared" si="184"/>
        <v>8106</v>
      </c>
      <c r="I1382" s="15"/>
    </row>
    <row r="1383" spans="1:10" ht="12" customHeight="1">
      <c r="A1383" s="525" t="s">
        <v>9585</v>
      </c>
      <c r="B1383" s="668" t="s">
        <v>3349</v>
      </c>
      <c r="C1383" s="622">
        <v>19.23</v>
      </c>
      <c r="D1383" s="622">
        <v>25</v>
      </c>
      <c r="E1383" s="574">
        <v>24.23</v>
      </c>
      <c r="F1383" s="936">
        <f t="shared" si="183"/>
        <v>24.23</v>
      </c>
      <c r="G1383" s="866">
        <f>'Заказ, cкидки и курсы валют'!$J$23*F1383</f>
        <v>290.76</v>
      </c>
      <c r="H1383" s="522">
        <f t="shared" si="184"/>
        <v>7269</v>
      </c>
      <c r="I1383" s="15"/>
    </row>
    <row r="1384" spans="1:10" ht="12" customHeight="1">
      <c r="A1384" s="525" t="s">
        <v>5404</v>
      </c>
      <c r="B1384" s="668" t="s">
        <v>3640</v>
      </c>
      <c r="C1384" s="622">
        <v>20.77</v>
      </c>
      <c r="D1384" s="622">
        <v>25</v>
      </c>
      <c r="E1384" s="574">
        <v>25.59</v>
      </c>
      <c r="F1384" s="936">
        <f t="shared" si="183"/>
        <v>25.59</v>
      </c>
      <c r="G1384" s="866">
        <f>'Заказ, cкидки и курсы валют'!$J$23*F1384</f>
        <v>307.08</v>
      </c>
      <c r="H1384" s="522">
        <f t="shared" si="184"/>
        <v>7677</v>
      </c>
      <c r="I1384" s="15"/>
    </row>
    <row r="1385" spans="1:10" ht="12" customHeight="1">
      <c r="A1385" s="525" t="s">
        <v>5405</v>
      </c>
      <c r="B1385" s="668" t="s">
        <v>3384</v>
      </c>
      <c r="C1385" s="622">
        <v>23.22</v>
      </c>
      <c r="D1385" s="622">
        <v>25</v>
      </c>
      <c r="E1385" s="574">
        <v>25.55</v>
      </c>
      <c r="F1385" s="936">
        <f t="shared" si="183"/>
        <v>25.55</v>
      </c>
      <c r="G1385" s="866">
        <f>'Заказ, cкидки и курсы валют'!$J$23*F1385</f>
        <v>306.60000000000002</v>
      </c>
      <c r="H1385" s="522">
        <f t="shared" si="184"/>
        <v>7665</v>
      </c>
      <c r="I1385" s="15"/>
    </row>
    <row r="1386" spans="1:10" ht="12" customHeight="1">
      <c r="A1386" s="525" t="s">
        <v>5406</v>
      </c>
      <c r="B1386" s="877" t="s">
        <v>3109</v>
      </c>
      <c r="C1386" s="622">
        <v>25.67</v>
      </c>
      <c r="D1386" s="622">
        <v>25</v>
      </c>
      <c r="E1386" s="574">
        <v>25.55</v>
      </c>
      <c r="F1386" s="936">
        <f t="shared" si="183"/>
        <v>25.55</v>
      </c>
      <c r="G1386" s="866">
        <f>'Заказ, cкидки и курсы валют'!$J$23*F1386</f>
        <v>306.60000000000002</v>
      </c>
      <c r="H1386" s="522">
        <f t="shared" si="184"/>
        <v>7665</v>
      </c>
      <c r="I1386" s="15"/>
    </row>
    <row r="1387" spans="1:10" ht="12" customHeight="1">
      <c r="A1387" s="525" t="s">
        <v>5407</v>
      </c>
      <c r="B1387" s="877" t="s">
        <v>3110</v>
      </c>
      <c r="C1387" s="622">
        <v>28.12</v>
      </c>
      <c r="D1387" s="622">
        <v>25</v>
      </c>
      <c r="E1387" s="574">
        <v>25.55</v>
      </c>
      <c r="F1387" s="936">
        <f t="shared" si="183"/>
        <v>25.55</v>
      </c>
      <c r="G1387" s="866">
        <f>'Заказ, cкидки и курсы валют'!$J$23*F1387</f>
        <v>306.60000000000002</v>
      </c>
      <c r="H1387" s="522">
        <f t="shared" si="184"/>
        <v>7665</v>
      </c>
      <c r="I1387" s="15"/>
    </row>
    <row r="1388" spans="1:10" ht="12" customHeight="1">
      <c r="A1388" s="525" t="s">
        <v>5408</v>
      </c>
      <c r="B1388" s="877" t="s">
        <v>3111</v>
      </c>
      <c r="C1388" s="622">
        <v>30.57</v>
      </c>
      <c r="D1388" s="622">
        <v>25</v>
      </c>
      <c r="E1388" s="574">
        <v>26.32</v>
      </c>
      <c r="F1388" s="936">
        <f t="shared" si="183"/>
        <v>26.32</v>
      </c>
      <c r="G1388" s="866">
        <f>'Заказ, cкидки и курсы валют'!$J$23*F1388</f>
        <v>315.84000000000003</v>
      </c>
      <c r="H1388" s="522">
        <f t="shared" si="184"/>
        <v>7896</v>
      </c>
      <c r="I1388" s="15"/>
      <c r="J1388" s="574"/>
    </row>
    <row r="1389" spans="1:10" ht="12" customHeight="1">
      <c r="A1389" s="525" t="s">
        <v>5409</v>
      </c>
      <c r="B1389" s="877" t="s">
        <v>3112</v>
      </c>
      <c r="C1389" s="622">
        <v>33.020000000000003</v>
      </c>
      <c r="D1389" s="622">
        <v>25</v>
      </c>
      <c r="E1389" s="574">
        <v>24.8</v>
      </c>
      <c r="F1389" s="936">
        <f t="shared" si="183"/>
        <v>24.8</v>
      </c>
      <c r="G1389" s="866">
        <f>'Заказ, cкидки и курсы валют'!$J$23*F1389</f>
        <v>297.60000000000002</v>
      </c>
      <c r="H1389" s="522">
        <f t="shared" si="184"/>
        <v>7440</v>
      </c>
      <c r="I1389" s="15"/>
    </row>
    <row r="1390" spans="1:10" ht="12" customHeight="1">
      <c r="A1390" s="525" t="s">
        <v>5410</v>
      </c>
      <c r="B1390" s="877" t="s">
        <v>201</v>
      </c>
      <c r="C1390" s="622">
        <v>35.47</v>
      </c>
      <c r="D1390" s="622">
        <v>25</v>
      </c>
      <c r="E1390" s="574">
        <v>25.55</v>
      </c>
      <c r="F1390" s="936">
        <f t="shared" si="183"/>
        <v>25.55</v>
      </c>
      <c r="G1390" s="866">
        <f>'Заказ, cкидки и курсы валют'!$J$23*F1390</f>
        <v>306.60000000000002</v>
      </c>
      <c r="H1390" s="522">
        <f t="shared" si="184"/>
        <v>7665</v>
      </c>
      <c r="I1390" s="15"/>
      <c r="J1390" s="574"/>
    </row>
    <row r="1391" spans="1:10" ht="12" customHeight="1">
      <c r="A1391" s="525" t="s">
        <v>5411</v>
      </c>
      <c r="B1391" s="877" t="s">
        <v>1333</v>
      </c>
      <c r="C1391" s="622">
        <v>38.700000000000003</v>
      </c>
      <c r="D1391" s="622">
        <v>25</v>
      </c>
      <c r="E1391" s="574">
        <v>25.55</v>
      </c>
      <c r="F1391" s="936">
        <f t="shared" si="183"/>
        <v>25.55</v>
      </c>
      <c r="G1391" s="866">
        <f>'Заказ, cкидки и курсы валют'!$J$23*F1391</f>
        <v>306.60000000000002</v>
      </c>
      <c r="H1391" s="522">
        <f t="shared" si="184"/>
        <v>7665</v>
      </c>
      <c r="I1391" s="15"/>
      <c r="J1391" s="574"/>
    </row>
    <row r="1392" spans="1:10" ht="12" customHeight="1">
      <c r="A1392" s="525" t="s">
        <v>5412</v>
      </c>
      <c r="B1392" s="877" t="s">
        <v>202</v>
      </c>
      <c r="C1392" s="622">
        <v>40.47</v>
      </c>
      <c r="D1392" s="622">
        <v>25</v>
      </c>
      <c r="E1392" s="574">
        <v>25.55</v>
      </c>
      <c r="F1392" s="936">
        <f t="shared" si="183"/>
        <v>25.55</v>
      </c>
      <c r="G1392" s="866">
        <f>'Заказ, cкидки и курсы валют'!$J$23*F1392</f>
        <v>306.60000000000002</v>
      </c>
      <c r="H1392" s="522">
        <f t="shared" si="184"/>
        <v>7665</v>
      </c>
      <c r="I1392" s="15"/>
      <c r="J1392" s="574"/>
    </row>
    <row r="1393" spans="1:10" ht="12" customHeight="1">
      <c r="A1393" s="525" t="s">
        <v>5413</v>
      </c>
      <c r="B1393" s="877" t="s">
        <v>255</v>
      </c>
      <c r="C1393" s="622">
        <v>43.8</v>
      </c>
      <c r="D1393" s="622">
        <v>25</v>
      </c>
      <c r="E1393" s="574">
        <v>23.73</v>
      </c>
      <c r="F1393" s="936">
        <f t="shared" si="183"/>
        <v>23.73</v>
      </c>
      <c r="G1393" s="866">
        <f>'Заказ, cкидки и курсы валют'!$J$23*F1393</f>
        <v>284.76</v>
      </c>
      <c r="H1393" s="522">
        <f t="shared" si="184"/>
        <v>7119</v>
      </c>
      <c r="I1393" s="15"/>
    </row>
    <row r="1394" spans="1:10" ht="12" customHeight="1">
      <c r="A1394" s="525" t="s">
        <v>5414</v>
      </c>
      <c r="B1394" s="877" t="s">
        <v>614</v>
      </c>
      <c r="C1394" s="622">
        <v>45.37</v>
      </c>
      <c r="D1394" s="622">
        <v>25</v>
      </c>
      <c r="E1394" s="574">
        <v>25.55</v>
      </c>
      <c r="F1394" s="936">
        <f t="shared" si="183"/>
        <v>25.55</v>
      </c>
      <c r="G1394" s="866">
        <f>'Заказ, cкидки и курсы валют'!$J$23*F1394</f>
        <v>306.60000000000002</v>
      </c>
      <c r="H1394" s="522">
        <f t="shared" si="184"/>
        <v>7665</v>
      </c>
      <c r="I1394" s="15"/>
    </row>
    <row r="1395" spans="1:10" ht="12" customHeight="1">
      <c r="A1395" s="525" t="s">
        <v>5415</v>
      </c>
      <c r="B1395" s="877" t="s">
        <v>203</v>
      </c>
      <c r="C1395" s="622">
        <v>50.27</v>
      </c>
      <c r="D1395" s="622">
        <v>25</v>
      </c>
      <c r="E1395" s="574">
        <v>26.32</v>
      </c>
      <c r="F1395" s="936">
        <f t="shared" si="183"/>
        <v>26.32</v>
      </c>
      <c r="G1395" s="866">
        <f>'Заказ, cкидки и курсы валют'!$J$23*F1395</f>
        <v>315.84000000000003</v>
      </c>
      <c r="H1395" s="522">
        <f t="shared" si="184"/>
        <v>7896</v>
      </c>
      <c r="I1395" s="15"/>
    </row>
    <row r="1396" spans="1:10" ht="12" customHeight="1">
      <c r="A1396" s="525" t="s">
        <v>11561</v>
      </c>
      <c r="B1396" s="877" t="s">
        <v>1334</v>
      </c>
      <c r="C1396" s="622">
        <v>53.3</v>
      </c>
      <c r="D1396" s="622">
        <v>25</v>
      </c>
      <c r="E1396" s="574">
        <v>25.55</v>
      </c>
      <c r="F1396" s="936">
        <f t="shared" si="183"/>
        <v>25.55</v>
      </c>
      <c r="G1396" s="866">
        <f>'Заказ, cкидки и курсы валют'!$J$23*F1396</f>
        <v>306.60000000000002</v>
      </c>
      <c r="H1396" s="522">
        <f t="shared" si="184"/>
        <v>7665</v>
      </c>
      <c r="I1396" s="15"/>
    </row>
    <row r="1397" spans="1:10" ht="12" customHeight="1">
      <c r="A1397" s="525" t="s">
        <v>5416</v>
      </c>
      <c r="B1397" s="877" t="s">
        <v>613</v>
      </c>
      <c r="C1397" s="622">
        <v>56.3</v>
      </c>
      <c r="D1397" s="622">
        <v>25</v>
      </c>
      <c r="E1397" s="574">
        <v>25.55</v>
      </c>
      <c r="F1397" s="936">
        <f t="shared" ref="F1397" si="185">ROUND(E1397*(1-$F$11),2)</f>
        <v>25.55</v>
      </c>
      <c r="G1397" s="866">
        <f>'Заказ, cкидки и курсы валют'!$J$23*F1397</f>
        <v>306.60000000000002</v>
      </c>
      <c r="H1397" s="522">
        <f t="shared" ref="H1397" si="186">ROUND((D1397)*G1397,2)</f>
        <v>7665</v>
      </c>
      <c r="I1397" s="15"/>
    </row>
    <row r="1398" spans="1:10" ht="12" customHeight="1">
      <c r="A1398" s="525" t="s">
        <v>11562</v>
      </c>
      <c r="B1398" s="877" t="s">
        <v>1323</v>
      </c>
      <c r="C1398" s="622">
        <v>58.2</v>
      </c>
      <c r="D1398" s="622">
        <v>25</v>
      </c>
      <c r="E1398" s="574">
        <v>25.55</v>
      </c>
      <c r="F1398" s="936">
        <f t="shared" ref="F1398:F1400" si="187">ROUND(E1398*(1-$F$11),2)</f>
        <v>25.55</v>
      </c>
      <c r="G1398" s="866">
        <f>'Заказ, cкидки и курсы валют'!$J$23*F1398</f>
        <v>306.60000000000002</v>
      </c>
      <c r="H1398" s="522">
        <f t="shared" ref="H1398:H1400" si="188">ROUND((D1398)*G1398,2)</f>
        <v>7665</v>
      </c>
      <c r="I1398" s="15"/>
    </row>
    <row r="1399" spans="1:10" ht="12" customHeight="1">
      <c r="A1399" s="525" t="s">
        <v>5417</v>
      </c>
      <c r="B1399" s="877" t="s">
        <v>204</v>
      </c>
      <c r="C1399" s="622">
        <v>60.07</v>
      </c>
      <c r="D1399" s="622">
        <v>25</v>
      </c>
      <c r="E1399" s="574">
        <v>25.55</v>
      </c>
      <c r="F1399" s="936">
        <f t="shared" si="187"/>
        <v>25.55</v>
      </c>
      <c r="G1399" s="866">
        <f>'Заказ, cкидки и курсы валют'!$J$23*F1399</f>
        <v>306.60000000000002</v>
      </c>
      <c r="H1399" s="522">
        <f t="shared" si="188"/>
        <v>7665</v>
      </c>
      <c r="I1399" s="15"/>
    </row>
    <row r="1400" spans="1:10" ht="12" customHeight="1">
      <c r="A1400" s="525" t="s">
        <v>11563</v>
      </c>
      <c r="B1400" s="877" t="s">
        <v>3126</v>
      </c>
      <c r="C1400" s="622">
        <v>65.069999999999993</v>
      </c>
      <c r="D1400" s="622">
        <v>25</v>
      </c>
      <c r="E1400" s="574">
        <v>24.08</v>
      </c>
      <c r="F1400" s="936">
        <f t="shared" si="187"/>
        <v>24.08</v>
      </c>
      <c r="G1400" s="866">
        <f>'Заказ, cкидки и курсы валют'!$J$23*F1400</f>
        <v>288.95999999999998</v>
      </c>
      <c r="H1400" s="522">
        <f t="shared" si="188"/>
        <v>7224</v>
      </c>
      <c r="I1400" s="15"/>
      <c r="J1400" s="574"/>
    </row>
    <row r="1401" spans="1:10" ht="12" customHeight="1">
      <c r="A1401" s="525" t="s">
        <v>5418</v>
      </c>
      <c r="B1401" s="877" t="s">
        <v>205</v>
      </c>
      <c r="C1401" s="622">
        <v>69.97</v>
      </c>
      <c r="D1401" s="622">
        <v>25</v>
      </c>
      <c r="E1401" s="574">
        <v>27</v>
      </c>
      <c r="F1401" s="936">
        <f t="shared" ref="F1401:F1443" si="189">ROUND(E1401*(1-$F$11),2)</f>
        <v>27</v>
      </c>
      <c r="G1401" s="866">
        <f>'Заказ, cкидки и курсы валют'!$J$23*F1401</f>
        <v>324</v>
      </c>
      <c r="H1401" s="522">
        <f t="shared" ref="H1401:H1443" si="190">ROUND((D1401)*G1401,2)</f>
        <v>8100</v>
      </c>
      <c r="I1401" s="15"/>
      <c r="J1401" s="574"/>
    </row>
    <row r="1402" spans="1:10" ht="12" customHeight="1">
      <c r="A1402" s="525" t="s">
        <v>11564</v>
      </c>
      <c r="B1402" s="877" t="s">
        <v>242</v>
      </c>
      <c r="C1402" s="622">
        <v>74.97</v>
      </c>
      <c r="D1402" s="622">
        <v>25</v>
      </c>
      <c r="E1402" s="574">
        <v>25.19</v>
      </c>
      <c r="F1402" s="936">
        <f t="shared" si="189"/>
        <v>25.19</v>
      </c>
      <c r="G1402" s="866">
        <f>'Заказ, cкидки и курсы валют'!$J$23*F1402</f>
        <v>302.28000000000003</v>
      </c>
      <c r="H1402" s="522">
        <f t="shared" si="190"/>
        <v>7557</v>
      </c>
      <c r="I1402" s="15"/>
      <c r="J1402" s="574"/>
    </row>
    <row r="1403" spans="1:10" ht="12" customHeight="1">
      <c r="A1403" s="525" t="s">
        <v>5419</v>
      </c>
      <c r="B1403" s="877" t="s">
        <v>206</v>
      </c>
      <c r="C1403" s="622">
        <v>79.77</v>
      </c>
      <c r="D1403" s="622">
        <v>25</v>
      </c>
      <c r="E1403" s="574">
        <v>25.98</v>
      </c>
      <c r="F1403" s="936">
        <f t="shared" si="189"/>
        <v>25.98</v>
      </c>
      <c r="G1403" s="866">
        <f>'Заказ, cкидки и курсы валют'!$J$23*F1403</f>
        <v>311.76</v>
      </c>
      <c r="H1403" s="522">
        <f t="shared" si="190"/>
        <v>7794</v>
      </c>
      <c r="I1403" s="15"/>
      <c r="J1403" s="574"/>
    </row>
    <row r="1404" spans="1:10" ht="12" customHeight="1">
      <c r="A1404" s="525" t="s">
        <v>11565</v>
      </c>
      <c r="B1404" s="877" t="s">
        <v>1360</v>
      </c>
      <c r="C1404" s="622">
        <v>84.77</v>
      </c>
      <c r="D1404" s="622">
        <v>25</v>
      </c>
      <c r="E1404" s="574">
        <v>25.19</v>
      </c>
      <c r="F1404" s="936">
        <f t="shared" si="189"/>
        <v>25.19</v>
      </c>
      <c r="G1404" s="866">
        <f>'Заказ, cкидки и курсы валют'!$J$23*F1404</f>
        <v>302.28000000000003</v>
      </c>
      <c r="H1404" s="522">
        <f t="shared" si="190"/>
        <v>7557</v>
      </c>
      <c r="I1404" s="15"/>
      <c r="J1404" s="574"/>
    </row>
    <row r="1405" spans="1:10" ht="12" customHeight="1">
      <c r="A1405" s="525" t="s">
        <v>5420</v>
      </c>
      <c r="B1405" s="877" t="s">
        <v>207</v>
      </c>
      <c r="C1405" s="622">
        <v>89.57</v>
      </c>
      <c r="D1405" s="622">
        <v>25</v>
      </c>
      <c r="E1405" s="574">
        <v>25.59</v>
      </c>
      <c r="F1405" s="936">
        <f t="shared" si="189"/>
        <v>25.59</v>
      </c>
      <c r="G1405" s="866">
        <f>'Заказ, cкидки и курсы валют'!$J$23*F1405</f>
        <v>307.08</v>
      </c>
      <c r="H1405" s="522">
        <f t="shared" si="190"/>
        <v>7677</v>
      </c>
      <c r="I1405" s="15"/>
      <c r="J1405" s="574"/>
    </row>
    <row r="1406" spans="1:10" ht="12" customHeight="1">
      <c r="A1406" s="525" t="s">
        <v>11566</v>
      </c>
      <c r="B1406" s="877" t="s">
        <v>11567</v>
      </c>
      <c r="C1406" s="622">
        <v>94.57</v>
      </c>
      <c r="D1406" s="622">
        <v>25</v>
      </c>
      <c r="E1406" s="574">
        <v>29.96</v>
      </c>
      <c r="F1406" s="936">
        <f t="shared" si="189"/>
        <v>29.96</v>
      </c>
      <c r="G1406" s="866">
        <f>'Заказ, cкидки и курсы валют'!$J$23*F1406</f>
        <v>359.52</v>
      </c>
      <c r="H1406" s="522">
        <f t="shared" si="190"/>
        <v>8988</v>
      </c>
      <c r="I1406" s="15"/>
      <c r="J1406" s="574"/>
    </row>
    <row r="1407" spans="1:10" ht="12" customHeight="1">
      <c r="A1407" s="525" t="s">
        <v>5421</v>
      </c>
      <c r="B1407" s="877" t="s">
        <v>208</v>
      </c>
      <c r="C1407" s="622">
        <v>99.37</v>
      </c>
      <c r="D1407" s="622">
        <v>25</v>
      </c>
      <c r="E1407" s="574">
        <v>26.16</v>
      </c>
      <c r="F1407" s="936">
        <f t="shared" si="189"/>
        <v>26.16</v>
      </c>
      <c r="G1407" s="866">
        <f>'Заказ, cкидки и курсы валют'!$J$23*F1407</f>
        <v>313.92</v>
      </c>
      <c r="H1407" s="522">
        <f t="shared" si="190"/>
        <v>7848</v>
      </c>
      <c r="I1407" s="15"/>
      <c r="J1407" s="574"/>
    </row>
    <row r="1408" spans="1:10" ht="12" customHeight="1">
      <c r="A1408" s="525" t="s">
        <v>5422</v>
      </c>
      <c r="B1408" s="877" t="s">
        <v>209</v>
      </c>
      <c r="C1408" s="622">
        <v>131.02000000000001</v>
      </c>
      <c r="D1408" s="622">
        <v>25</v>
      </c>
      <c r="E1408" s="574">
        <v>27.74</v>
      </c>
      <c r="F1408" s="936">
        <f t="shared" si="189"/>
        <v>27.74</v>
      </c>
      <c r="G1408" s="866">
        <f>'Заказ, cкидки и курсы валют'!$J$23*F1408</f>
        <v>332.88</v>
      </c>
      <c r="H1408" s="522">
        <f t="shared" si="190"/>
        <v>8322</v>
      </c>
      <c r="I1408" s="15"/>
      <c r="J1408" s="574"/>
    </row>
    <row r="1409" spans="1:10" ht="12" customHeight="1">
      <c r="A1409" s="525" t="s">
        <v>5423</v>
      </c>
      <c r="B1409" s="877" t="s">
        <v>4285</v>
      </c>
      <c r="C1409" s="622">
        <v>31</v>
      </c>
      <c r="D1409" s="622">
        <v>25</v>
      </c>
      <c r="E1409" s="574">
        <v>25.8</v>
      </c>
      <c r="F1409" s="936">
        <f t="shared" si="189"/>
        <v>25.8</v>
      </c>
      <c r="G1409" s="866">
        <f>'Заказ, cкидки и курсы валют'!$J$23*F1409</f>
        <v>309.60000000000002</v>
      </c>
      <c r="H1409" s="522">
        <f t="shared" si="190"/>
        <v>7740</v>
      </c>
      <c r="I1409" s="15"/>
      <c r="J1409" s="574"/>
    </row>
    <row r="1410" spans="1:10" ht="12" customHeight="1">
      <c r="A1410" s="525" t="s">
        <v>5424</v>
      </c>
      <c r="B1410" s="877" t="s">
        <v>4286</v>
      </c>
      <c r="C1410" s="622">
        <v>34.1</v>
      </c>
      <c r="D1410" s="622">
        <v>25</v>
      </c>
      <c r="E1410" s="574">
        <v>24.59</v>
      </c>
      <c r="F1410" s="936">
        <f t="shared" si="189"/>
        <v>24.59</v>
      </c>
      <c r="G1410" s="866">
        <f>'Заказ, cкидки и курсы валют'!$J$23*F1410</f>
        <v>295.08</v>
      </c>
      <c r="H1410" s="522">
        <f t="shared" si="190"/>
        <v>7377</v>
      </c>
      <c r="I1410" s="15"/>
      <c r="J1410" s="574"/>
    </row>
    <row r="1411" spans="1:10" ht="12" customHeight="1">
      <c r="A1411" s="525" t="s">
        <v>5425</v>
      </c>
      <c r="B1411" s="668" t="s">
        <v>3338</v>
      </c>
      <c r="C1411" s="622">
        <v>37.700000000000003</v>
      </c>
      <c r="D1411" s="622">
        <v>25</v>
      </c>
      <c r="E1411" s="574">
        <v>24.91</v>
      </c>
      <c r="F1411" s="936">
        <f t="shared" si="189"/>
        <v>24.91</v>
      </c>
      <c r="G1411" s="866">
        <f>'Заказ, cкидки и курсы валют'!$J$23*F1411</f>
        <v>298.92</v>
      </c>
      <c r="H1411" s="522">
        <f t="shared" si="190"/>
        <v>7473</v>
      </c>
      <c r="I1411" s="15"/>
      <c r="J1411" s="574"/>
    </row>
    <row r="1412" spans="1:10" ht="12" customHeight="1">
      <c r="A1412" s="525" t="s">
        <v>5426</v>
      </c>
      <c r="B1412" s="668" t="s">
        <v>1021</v>
      </c>
      <c r="C1412" s="626">
        <v>41.3</v>
      </c>
      <c r="D1412" s="622">
        <v>25</v>
      </c>
      <c r="E1412" s="574">
        <v>26.32</v>
      </c>
      <c r="F1412" s="936">
        <f t="shared" si="189"/>
        <v>26.32</v>
      </c>
      <c r="G1412" s="866">
        <f>'Заказ, cкидки и курсы валют'!$J$23*F1412</f>
        <v>315.84000000000003</v>
      </c>
      <c r="H1412" s="522">
        <f t="shared" si="190"/>
        <v>7896</v>
      </c>
      <c r="I1412" s="15"/>
      <c r="J1412" s="574"/>
    </row>
    <row r="1413" spans="1:10" ht="12" customHeight="1">
      <c r="A1413" s="525" t="s">
        <v>5427</v>
      </c>
      <c r="B1413" s="877" t="s">
        <v>3113</v>
      </c>
      <c r="C1413" s="622">
        <v>44.9</v>
      </c>
      <c r="D1413" s="622">
        <v>25</v>
      </c>
      <c r="E1413" s="574">
        <v>24.91</v>
      </c>
      <c r="F1413" s="936">
        <f t="shared" si="189"/>
        <v>24.91</v>
      </c>
      <c r="G1413" s="866">
        <f>'Заказ, cкидки и курсы валют'!$J$23*F1413</f>
        <v>298.92</v>
      </c>
      <c r="H1413" s="522">
        <f t="shared" si="190"/>
        <v>7473</v>
      </c>
      <c r="I1413" s="15"/>
      <c r="J1413" s="574"/>
    </row>
    <row r="1414" spans="1:10" ht="12" customHeight="1">
      <c r="A1414" s="525" t="s">
        <v>5428</v>
      </c>
      <c r="B1414" s="877" t="s">
        <v>1022</v>
      </c>
      <c r="C1414" s="622">
        <v>48.5</v>
      </c>
      <c r="D1414" s="622">
        <v>25</v>
      </c>
      <c r="E1414" s="574">
        <v>26.2</v>
      </c>
      <c r="F1414" s="936">
        <f t="shared" si="189"/>
        <v>26.2</v>
      </c>
      <c r="G1414" s="866">
        <f>'Заказ, cкидки и курсы валют'!$J$23*F1414</f>
        <v>314.39999999999998</v>
      </c>
      <c r="H1414" s="522">
        <f t="shared" si="190"/>
        <v>7860</v>
      </c>
      <c r="I1414" s="15"/>
      <c r="J1414" s="574"/>
    </row>
    <row r="1415" spans="1:10" ht="12" customHeight="1">
      <c r="A1415" s="525" t="s">
        <v>5429</v>
      </c>
      <c r="B1415" s="877" t="s">
        <v>3114</v>
      </c>
      <c r="C1415" s="622">
        <v>52</v>
      </c>
      <c r="D1415" s="622">
        <v>25</v>
      </c>
      <c r="E1415" s="574">
        <v>26.2</v>
      </c>
      <c r="F1415" s="936">
        <f t="shared" si="189"/>
        <v>26.2</v>
      </c>
      <c r="G1415" s="866">
        <f>'Заказ, cкидки и курсы валют'!$J$23*F1415</f>
        <v>314.39999999999998</v>
      </c>
      <c r="H1415" s="522">
        <f t="shared" si="190"/>
        <v>7860</v>
      </c>
      <c r="I1415" s="15"/>
      <c r="J1415" s="574"/>
    </row>
    <row r="1416" spans="1:10" ht="12" customHeight="1">
      <c r="A1416" s="525" t="s">
        <v>5430</v>
      </c>
      <c r="B1416" s="877" t="s">
        <v>4287</v>
      </c>
      <c r="C1416" s="622">
        <v>55.6</v>
      </c>
      <c r="D1416" s="622">
        <v>25</v>
      </c>
      <c r="E1416" s="574">
        <v>26.2</v>
      </c>
      <c r="F1416" s="936">
        <f t="shared" si="189"/>
        <v>26.2</v>
      </c>
      <c r="G1416" s="866">
        <f>'Заказ, cкидки и курсы валют'!$J$23*F1416</f>
        <v>314.39999999999998</v>
      </c>
      <c r="H1416" s="522">
        <f t="shared" si="190"/>
        <v>7860</v>
      </c>
      <c r="I1416" s="15"/>
      <c r="J1416" s="574"/>
    </row>
    <row r="1417" spans="1:10" ht="12" customHeight="1">
      <c r="A1417" s="525" t="s">
        <v>5431</v>
      </c>
      <c r="B1417" s="877" t="s">
        <v>243</v>
      </c>
      <c r="C1417" s="622">
        <v>58.2</v>
      </c>
      <c r="D1417" s="622">
        <v>25</v>
      </c>
      <c r="E1417" s="574">
        <v>26.2</v>
      </c>
      <c r="F1417" s="936">
        <f t="shared" si="189"/>
        <v>26.2</v>
      </c>
      <c r="G1417" s="866">
        <f>'Заказ, cкидки и курсы валют'!$J$23*F1417</f>
        <v>314.39999999999998</v>
      </c>
      <c r="H1417" s="522">
        <f t="shared" si="190"/>
        <v>7860</v>
      </c>
      <c r="I1417" s="15"/>
      <c r="J1417" s="574"/>
    </row>
    <row r="1418" spans="1:10" ht="12" customHeight="1">
      <c r="A1418" s="525" t="s">
        <v>11568</v>
      </c>
      <c r="B1418" s="877" t="s">
        <v>1335</v>
      </c>
      <c r="C1418" s="622">
        <v>62</v>
      </c>
      <c r="D1418" s="622">
        <v>25</v>
      </c>
      <c r="E1418" s="574">
        <v>23.01</v>
      </c>
      <c r="F1418" s="936">
        <f t="shared" si="189"/>
        <v>23.01</v>
      </c>
      <c r="G1418" s="866">
        <f>'Заказ, cкидки и курсы валют'!$J$23*F1418</f>
        <v>276.12</v>
      </c>
      <c r="H1418" s="522">
        <f t="shared" si="190"/>
        <v>6903</v>
      </c>
      <c r="I1418" s="15"/>
      <c r="J1418" s="574"/>
    </row>
    <row r="1419" spans="1:10" ht="12" customHeight="1">
      <c r="A1419" s="525" t="s">
        <v>5432</v>
      </c>
      <c r="B1419" s="877" t="s">
        <v>618</v>
      </c>
      <c r="C1419" s="622">
        <v>66.400000000000006</v>
      </c>
      <c r="D1419" s="622">
        <v>25</v>
      </c>
      <c r="E1419" s="574">
        <v>23.8</v>
      </c>
      <c r="F1419" s="936">
        <f t="shared" si="189"/>
        <v>23.8</v>
      </c>
      <c r="G1419" s="866">
        <f>'Заказ, cкидки и курсы валют'!$J$23*F1419</f>
        <v>285.60000000000002</v>
      </c>
      <c r="H1419" s="522">
        <f t="shared" si="190"/>
        <v>7140</v>
      </c>
      <c r="I1419" s="15"/>
      <c r="J1419" s="574"/>
    </row>
    <row r="1420" spans="1:10" ht="12" customHeight="1">
      <c r="A1420" s="525" t="s">
        <v>11569</v>
      </c>
      <c r="B1420" s="877" t="s">
        <v>244</v>
      </c>
      <c r="C1420" s="622">
        <v>70</v>
      </c>
      <c r="D1420" s="622">
        <v>25</v>
      </c>
      <c r="E1420" s="574">
        <v>27.85</v>
      </c>
      <c r="F1420" s="936">
        <f t="shared" si="189"/>
        <v>27.85</v>
      </c>
      <c r="G1420" s="866">
        <f>'Заказ, cкидки и курсы валют'!$J$23*F1420</f>
        <v>334.20000000000005</v>
      </c>
      <c r="H1420" s="522">
        <f t="shared" si="190"/>
        <v>8355</v>
      </c>
      <c r="I1420" s="15"/>
      <c r="J1420" s="574"/>
    </row>
    <row r="1421" spans="1:10" ht="12" customHeight="1">
      <c r="A1421" s="525" t="s">
        <v>5433</v>
      </c>
      <c r="B1421" s="877" t="s">
        <v>3115</v>
      </c>
      <c r="C1421" s="622">
        <v>73.599999999999994</v>
      </c>
      <c r="D1421" s="622">
        <v>25</v>
      </c>
      <c r="E1421" s="574">
        <v>23.8</v>
      </c>
      <c r="F1421" s="936">
        <f t="shared" si="189"/>
        <v>23.8</v>
      </c>
      <c r="G1421" s="866">
        <f>'Заказ, cкидки и курсы валют'!$J$23*F1421</f>
        <v>285.60000000000002</v>
      </c>
      <c r="H1421" s="522">
        <f t="shared" si="190"/>
        <v>7140</v>
      </c>
      <c r="I1421" s="15"/>
      <c r="J1421" s="574"/>
    </row>
    <row r="1422" spans="1:10" ht="12" customHeight="1">
      <c r="A1422" s="525" t="s">
        <v>11570</v>
      </c>
      <c r="B1422" s="877" t="s">
        <v>11571</v>
      </c>
      <c r="C1422" s="622">
        <v>77.099999999999994</v>
      </c>
      <c r="D1422" s="622">
        <v>25</v>
      </c>
      <c r="E1422" s="574">
        <v>24.91</v>
      </c>
      <c r="F1422" s="936">
        <f t="shared" si="189"/>
        <v>24.91</v>
      </c>
      <c r="G1422" s="866">
        <f>'Заказ, cкидки и курсы валют'!$J$23*F1422</f>
        <v>298.92</v>
      </c>
      <c r="H1422" s="522">
        <f t="shared" si="190"/>
        <v>7473</v>
      </c>
      <c r="I1422" s="15"/>
      <c r="J1422" s="574"/>
    </row>
    <row r="1423" spans="1:10" ht="12" customHeight="1">
      <c r="A1423" s="525" t="s">
        <v>5434</v>
      </c>
      <c r="B1423" s="877" t="s">
        <v>675</v>
      </c>
      <c r="C1423" s="622">
        <v>80.8</v>
      </c>
      <c r="D1423" s="622">
        <v>25</v>
      </c>
      <c r="E1423" s="574">
        <v>24.91</v>
      </c>
      <c r="F1423" s="936">
        <f t="shared" si="189"/>
        <v>24.91</v>
      </c>
      <c r="G1423" s="866">
        <f>'Заказ, cкидки и курсы валют'!$J$23*F1423</f>
        <v>298.92</v>
      </c>
      <c r="H1423" s="522">
        <f t="shared" si="190"/>
        <v>7473</v>
      </c>
      <c r="I1423" s="15"/>
      <c r="J1423" s="574"/>
    </row>
    <row r="1424" spans="1:10" ht="12" customHeight="1">
      <c r="A1424" s="525" t="s">
        <v>5435</v>
      </c>
      <c r="B1424" s="877" t="s">
        <v>1324</v>
      </c>
      <c r="C1424" s="622">
        <v>88</v>
      </c>
      <c r="D1424" s="622">
        <v>25</v>
      </c>
      <c r="E1424" s="574">
        <v>24.91</v>
      </c>
      <c r="F1424" s="936">
        <f t="shared" si="189"/>
        <v>24.91</v>
      </c>
      <c r="G1424" s="866">
        <f>'Заказ, cкидки и курсы валют'!$J$23*F1424</f>
        <v>298.92</v>
      </c>
      <c r="H1424" s="522">
        <f t="shared" si="190"/>
        <v>7473</v>
      </c>
      <c r="I1424" s="15"/>
      <c r="J1424" s="574"/>
    </row>
    <row r="1425" spans="1:10" ht="12" customHeight="1">
      <c r="A1425" s="525" t="s">
        <v>11572</v>
      </c>
      <c r="B1425" s="877" t="s">
        <v>3127</v>
      </c>
      <c r="C1425" s="622">
        <v>94</v>
      </c>
      <c r="D1425" s="622">
        <v>25</v>
      </c>
      <c r="E1425" s="574">
        <v>25.3</v>
      </c>
      <c r="F1425" s="936">
        <f t="shared" si="189"/>
        <v>25.3</v>
      </c>
      <c r="G1425" s="866">
        <f>'Заказ, cкидки и курсы валют'!$J$23*F1425</f>
        <v>303.60000000000002</v>
      </c>
      <c r="H1425" s="522">
        <f t="shared" si="190"/>
        <v>7590</v>
      </c>
      <c r="I1425" s="15"/>
    </row>
    <row r="1426" spans="1:10" ht="12" customHeight="1">
      <c r="A1426" s="525" t="s">
        <v>5436</v>
      </c>
      <c r="B1426" s="877" t="s">
        <v>1325</v>
      </c>
      <c r="C1426" s="622">
        <v>102</v>
      </c>
      <c r="D1426" s="622">
        <v>25</v>
      </c>
      <c r="E1426" s="574">
        <v>24.19</v>
      </c>
      <c r="F1426" s="936">
        <f t="shared" si="189"/>
        <v>24.19</v>
      </c>
      <c r="G1426" s="866">
        <f>'Заказ, cкидки и курсы валют'!$J$23*F1426</f>
        <v>290.28000000000003</v>
      </c>
      <c r="H1426" s="522">
        <f t="shared" si="190"/>
        <v>7257</v>
      </c>
      <c r="I1426" s="15"/>
      <c r="J1426" s="574"/>
    </row>
    <row r="1427" spans="1:10" ht="12" customHeight="1">
      <c r="A1427" s="525" t="s">
        <v>11573</v>
      </c>
      <c r="B1427" s="877" t="s">
        <v>2644</v>
      </c>
      <c r="C1427" s="622">
        <v>109</v>
      </c>
      <c r="D1427" s="622">
        <v>25</v>
      </c>
      <c r="E1427" s="574">
        <v>24.19</v>
      </c>
      <c r="F1427" s="936">
        <f t="shared" si="189"/>
        <v>24.19</v>
      </c>
      <c r="G1427" s="866">
        <f>'Заказ, cкидки и курсы валют'!$J$23*F1427</f>
        <v>290.28000000000003</v>
      </c>
      <c r="H1427" s="522">
        <f t="shared" si="190"/>
        <v>7257</v>
      </c>
      <c r="I1427" s="15"/>
      <c r="J1427" s="574"/>
    </row>
    <row r="1428" spans="1:10" ht="12" customHeight="1">
      <c r="A1428" s="525" t="s">
        <v>5437</v>
      </c>
      <c r="B1428" s="877" t="s">
        <v>213</v>
      </c>
      <c r="C1428" s="622">
        <v>116</v>
      </c>
      <c r="D1428" s="622">
        <v>25</v>
      </c>
      <c r="E1428" s="574">
        <v>26.5</v>
      </c>
      <c r="F1428" s="936">
        <f t="shared" si="189"/>
        <v>26.5</v>
      </c>
      <c r="G1428" s="866">
        <f>'Заказ, cкидки и курсы валют'!$J$23*F1428</f>
        <v>318</v>
      </c>
      <c r="H1428" s="522">
        <f t="shared" si="190"/>
        <v>7950</v>
      </c>
      <c r="I1428" s="15"/>
      <c r="J1428" s="574"/>
    </row>
    <row r="1429" spans="1:10" ht="12" customHeight="1">
      <c r="A1429" s="525" t="s">
        <v>5438</v>
      </c>
      <c r="B1429" s="877" t="s">
        <v>214</v>
      </c>
      <c r="C1429" s="622">
        <v>130</v>
      </c>
      <c r="D1429" s="622">
        <v>25</v>
      </c>
      <c r="E1429" s="574">
        <v>26.5</v>
      </c>
      <c r="F1429" s="936">
        <f t="shared" si="189"/>
        <v>26.5</v>
      </c>
      <c r="G1429" s="866">
        <f>'Заказ, cкидки и курсы валют'!$J$23*F1429</f>
        <v>318</v>
      </c>
      <c r="H1429" s="522">
        <f t="shared" si="190"/>
        <v>7950</v>
      </c>
      <c r="I1429" s="15"/>
      <c r="J1429" s="574"/>
    </row>
    <row r="1430" spans="1:10" ht="12" customHeight="1">
      <c r="A1430" s="525" t="s">
        <v>5439</v>
      </c>
      <c r="B1430" s="877" t="s">
        <v>215</v>
      </c>
      <c r="C1430" s="622">
        <v>149</v>
      </c>
      <c r="D1430" s="622">
        <v>25</v>
      </c>
      <c r="E1430" s="574">
        <v>26.5</v>
      </c>
      <c r="F1430" s="936">
        <f t="shared" si="189"/>
        <v>26.5</v>
      </c>
      <c r="G1430" s="866">
        <f>'Заказ, cкидки и курсы валют'!$J$23*F1430</f>
        <v>318</v>
      </c>
      <c r="H1430" s="522">
        <f t="shared" si="190"/>
        <v>7950</v>
      </c>
      <c r="I1430" s="15"/>
      <c r="J1430" s="574"/>
    </row>
    <row r="1431" spans="1:10" ht="12" customHeight="1">
      <c r="A1431" s="525" t="s">
        <v>5440</v>
      </c>
      <c r="B1431" s="877" t="s">
        <v>216</v>
      </c>
      <c r="C1431" s="622">
        <v>158</v>
      </c>
      <c r="D1431" s="622">
        <v>25</v>
      </c>
      <c r="E1431" s="574">
        <v>25.63</v>
      </c>
      <c r="F1431" s="936">
        <f t="shared" si="189"/>
        <v>25.63</v>
      </c>
      <c r="G1431" s="866">
        <f>'Заказ, cкидки и курсы валют'!$J$23*F1431</f>
        <v>307.56</v>
      </c>
      <c r="H1431" s="522">
        <f t="shared" si="190"/>
        <v>7689</v>
      </c>
      <c r="I1431" s="15"/>
      <c r="J1431" s="574"/>
    </row>
    <row r="1432" spans="1:10" ht="12" customHeight="1">
      <c r="A1432" s="525" t="s">
        <v>739</v>
      </c>
      <c r="B1432" s="877" t="s">
        <v>4288</v>
      </c>
      <c r="C1432" s="622">
        <v>57.9</v>
      </c>
      <c r="D1432" s="622">
        <v>25</v>
      </c>
      <c r="E1432" s="574">
        <v>25.12</v>
      </c>
      <c r="F1432" s="936">
        <f t="shared" si="189"/>
        <v>25.12</v>
      </c>
      <c r="G1432" s="866">
        <f>'Заказ, cкидки и курсы валют'!$J$23*F1432</f>
        <v>301.44</v>
      </c>
      <c r="H1432" s="522">
        <f t="shared" si="190"/>
        <v>7536</v>
      </c>
      <c r="I1432" s="15"/>
      <c r="J1432" s="574"/>
    </row>
    <row r="1433" spans="1:10" ht="12" customHeight="1">
      <c r="A1433" s="525" t="s">
        <v>740</v>
      </c>
      <c r="B1433" s="877" t="s">
        <v>1015</v>
      </c>
      <c r="C1433" s="622">
        <v>67.900000000000006</v>
      </c>
      <c r="D1433" s="622">
        <v>25</v>
      </c>
      <c r="E1433" s="574">
        <v>24.91</v>
      </c>
      <c r="F1433" s="936">
        <f t="shared" si="189"/>
        <v>24.91</v>
      </c>
      <c r="G1433" s="866">
        <f>'Заказ, cкидки и курсы валют'!$J$23*F1433</f>
        <v>298.92</v>
      </c>
      <c r="H1433" s="522">
        <f t="shared" si="190"/>
        <v>7473</v>
      </c>
      <c r="I1433" s="15"/>
      <c r="J1433" s="574"/>
    </row>
    <row r="1434" spans="1:10" ht="12" customHeight="1">
      <c r="A1434" s="525" t="s">
        <v>741</v>
      </c>
      <c r="B1434" s="877" t="s">
        <v>1016</v>
      </c>
      <c r="C1434" s="622">
        <v>77.900000000000006</v>
      </c>
      <c r="D1434" s="622">
        <v>25</v>
      </c>
      <c r="E1434" s="574">
        <v>26.2</v>
      </c>
      <c r="F1434" s="936">
        <f t="shared" si="189"/>
        <v>26.2</v>
      </c>
      <c r="G1434" s="866">
        <f>'Заказ, cкидки и курсы валют'!$J$23*F1434</f>
        <v>314.39999999999998</v>
      </c>
      <c r="H1434" s="522">
        <f t="shared" si="190"/>
        <v>7860</v>
      </c>
      <c r="I1434" s="15"/>
      <c r="J1434" s="574"/>
    </row>
    <row r="1435" spans="1:10" ht="12" customHeight="1">
      <c r="A1435" s="525" t="s">
        <v>742</v>
      </c>
      <c r="B1435" s="877" t="s">
        <v>1017</v>
      </c>
      <c r="C1435" s="622">
        <v>87.8</v>
      </c>
      <c r="D1435" s="622">
        <v>25</v>
      </c>
      <c r="E1435" s="574">
        <v>26.2</v>
      </c>
      <c r="F1435" s="936">
        <f t="shared" si="189"/>
        <v>26.2</v>
      </c>
      <c r="G1435" s="866">
        <f>'Заказ, cкидки и курсы валют'!$J$23*F1435</f>
        <v>314.39999999999998</v>
      </c>
      <c r="H1435" s="522">
        <f t="shared" si="190"/>
        <v>7860</v>
      </c>
      <c r="I1435" s="15"/>
      <c r="J1435" s="574"/>
    </row>
    <row r="1436" spans="1:10" ht="12" customHeight="1">
      <c r="A1436" s="525" t="s">
        <v>743</v>
      </c>
      <c r="B1436" s="877" t="s">
        <v>3380</v>
      </c>
      <c r="C1436" s="622">
        <v>97.9</v>
      </c>
      <c r="D1436" s="622">
        <v>25</v>
      </c>
      <c r="E1436" s="574">
        <v>24.41</v>
      </c>
      <c r="F1436" s="936">
        <f t="shared" si="189"/>
        <v>24.41</v>
      </c>
      <c r="G1436" s="866">
        <f>'Заказ, cкидки и курсы валют'!$J$23*F1436</f>
        <v>292.92</v>
      </c>
      <c r="H1436" s="522">
        <f t="shared" si="190"/>
        <v>7323</v>
      </c>
      <c r="I1436" s="15"/>
      <c r="J1436" s="574"/>
    </row>
    <row r="1437" spans="1:10" ht="12" customHeight="1">
      <c r="A1437" s="525" t="s">
        <v>744</v>
      </c>
      <c r="B1437" s="877" t="s">
        <v>1018</v>
      </c>
      <c r="C1437" s="622">
        <v>107</v>
      </c>
      <c r="D1437" s="622">
        <v>25</v>
      </c>
      <c r="E1437" s="574">
        <v>24.41</v>
      </c>
      <c r="F1437" s="936">
        <f t="shared" si="189"/>
        <v>24.41</v>
      </c>
      <c r="G1437" s="866">
        <f>'Заказ, cкидки и курсы валют'!$J$23*F1437</f>
        <v>292.92</v>
      </c>
      <c r="H1437" s="522">
        <f t="shared" si="190"/>
        <v>7323</v>
      </c>
      <c r="I1437" s="15"/>
      <c r="J1437" s="574"/>
    </row>
    <row r="1438" spans="1:10" ht="12" customHeight="1">
      <c r="A1438" s="525" t="s">
        <v>745</v>
      </c>
      <c r="B1438" s="877" t="s">
        <v>1019</v>
      </c>
      <c r="C1438" s="622">
        <v>117</v>
      </c>
      <c r="D1438" s="622">
        <v>25</v>
      </c>
      <c r="E1438" s="574">
        <v>27.04</v>
      </c>
      <c r="F1438" s="936">
        <f t="shared" si="189"/>
        <v>27.04</v>
      </c>
      <c r="G1438" s="866">
        <f>'Заказ, cкидки и курсы валют'!$J$23*F1438</f>
        <v>324.48</v>
      </c>
      <c r="H1438" s="522">
        <f t="shared" si="190"/>
        <v>8112</v>
      </c>
      <c r="I1438" s="15"/>
      <c r="J1438" s="574"/>
    </row>
    <row r="1439" spans="1:10" ht="12" customHeight="1">
      <c r="A1439" s="525" t="s">
        <v>746</v>
      </c>
      <c r="B1439" s="877" t="s">
        <v>2634</v>
      </c>
      <c r="C1439" s="622">
        <v>127</v>
      </c>
      <c r="D1439" s="622">
        <v>25</v>
      </c>
      <c r="E1439" s="574">
        <v>23.01</v>
      </c>
      <c r="F1439" s="936">
        <f t="shared" si="189"/>
        <v>23.01</v>
      </c>
      <c r="G1439" s="866">
        <f>'Заказ, cкидки и курсы валют'!$J$23*F1439</f>
        <v>276.12</v>
      </c>
      <c r="H1439" s="522">
        <f t="shared" si="190"/>
        <v>6903</v>
      </c>
      <c r="I1439" s="15"/>
      <c r="J1439" s="574"/>
    </row>
    <row r="1440" spans="1:10" ht="12" customHeight="1">
      <c r="A1440" s="525" t="s">
        <v>11574</v>
      </c>
      <c r="B1440" s="877" t="s">
        <v>11575</v>
      </c>
      <c r="C1440" s="622">
        <v>137</v>
      </c>
      <c r="D1440" s="622">
        <v>25</v>
      </c>
      <c r="E1440" s="574">
        <v>23.37</v>
      </c>
      <c r="F1440" s="936">
        <f t="shared" si="189"/>
        <v>23.37</v>
      </c>
      <c r="G1440" s="866">
        <f>'Заказ, cкидки и курсы валют'!$J$23*F1440</f>
        <v>280.44</v>
      </c>
      <c r="H1440" s="522">
        <f t="shared" si="190"/>
        <v>7011</v>
      </c>
      <c r="I1440" s="15"/>
      <c r="J1440" s="574"/>
    </row>
    <row r="1441" spans="1:10" ht="12" customHeight="1">
      <c r="A1441" s="525" t="s">
        <v>747</v>
      </c>
      <c r="B1441" s="877" t="s">
        <v>1020</v>
      </c>
      <c r="C1441" s="622">
        <v>147</v>
      </c>
      <c r="D1441" s="622">
        <v>25</v>
      </c>
      <c r="E1441" s="574">
        <v>26.32</v>
      </c>
      <c r="F1441" s="936">
        <f t="shared" si="189"/>
        <v>26.32</v>
      </c>
      <c r="G1441" s="866">
        <f>'Заказ, cкидки и курсы валют'!$J$23*F1441</f>
        <v>315.84000000000003</v>
      </c>
      <c r="H1441" s="522">
        <f t="shared" si="190"/>
        <v>7896</v>
      </c>
      <c r="I1441" s="15"/>
      <c r="J1441" s="574"/>
    </row>
    <row r="1442" spans="1:10" ht="12" customHeight="1">
      <c r="A1442" s="525" t="s">
        <v>748</v>
      </c>
      <c r="B1442" s="877" t="s">
        <v>989</v>
      </c>
      <c r="C1442" s="622">
        <v>167</v>
      </c>
      <c r="D1442" s="622">
        <v>25</v>
      </c>
      <c r="E1442" s="574">
        <v>25.8</v>
      </c>
      <c r="F1442" s="936">
        <f t="shared" si="189"/>
        <v>25.8</v>
      </c>
      <c r="G1442" s="866">
        <f>'Заказ, cкидки и курсы валют'!$J$23*F1442</f>
        <v>309.60000000000002</v>
      </c>
      <c r="H1442" s="522">
        <f t="shared" si="190"/>
        <v>7740</v>
      </c>
      <c r="I1442" s="15"/>
      <c r="J1442" s="574"/>
    </row>
    <row r="1443" spans="1:10" ht="12" customHeight="1">
      <c r="A1443" s="525" t="s">
        <v>749</v>
      </c>
      <c r="B1443" s="877" t="s">
        <v>970</v>
      </c>
      <c r="C1443" s="622">
        <v>187</v>
      </c>
      <c r="D1443" s="622">
        <v>25</v>
      </c>
      <c r="E1443" s="574">
        <v>25.8</v>
      </c>
      <c r="F1443" s="936">
        <f t="shared" si="189"/>
        <v>25.8</v>
      </c>
      <c r="G1443" s="866">
        <f>'Заказ, cкидки и курсы валют'!$J$23*F1443</f>
        <v>309.60000000000002</v>
      </c>
      <c r="H1443" s="522">
        <f t="shared" si="190"/>
        <v>7740</v>
      </c>
      <c r="I1443" s="15"/>
      <c r="J1443" s="574"/>
    </row>
    <row r="1444" spans="1:10" ht="12" customHeight="1">
      <c r="A1444" s="525" t="s">
        <v>11442</v>
      </c>
      <c r="B1444" s="877" t="s">
        <v>6113</v>
      </c>
      <c r="C1444" s="622">
        <v>207</v>
      </c>
      <c r="D1444" s="622">
        <v>25</v>
      </c>
      <c r="E1444" s="574">
        <v>25.98</v>
      </c>
      <c r="F1444" s="936">
        <f t="shared" ref="F1444:F1445" si="191">ROUND(E1444*(1-$F$11),2)</f>
        <v>25.98</v>
      </c>
      <c r="G1444" s="866">
        <f>'Заказ, cкидки и курсы валют'!$J$23*F1444</f>
        <v>311.76</v>
      </c>
      <c r="H1444" s="522">
        <f t="shared" ref="H1444:H1445" si="192">ROUND((D1444)*G1444,2)</f>
        <v>7794</v>
      </c>
      <c r="I1444" s="15"/>
      <c r="J1444" s="574"/>
    </row>
    <row r="1445" spans="1:10" ht="12" customHeight="1">
      <c r="A1445" s="525" t="s">
        <v>11443</v>
      </c>
      <c r="B1445" s="877" t="s">
        <v>1363</v>
      </c>
      <c r="C1445" s="622">
        <v>227</v>
      </c>
      <c r="D1445" s="622">
        <v>25</v>
      </c>
      <c r="E1445" s="574">
        <v>25.98</v>
      </c>
      <c r="F1445" s="936">
        <f t="shared" si="191"/>
        <v>25.98</v>
      </c>
      <c r="G1445" s="866">
        <f>'Заказ, cкидки и курсы валют'!$J$23*F1445</f>
        <v>311.76</v>
      </c>
      <c r="H1445" s="522">
        <f t="shared" si="192"/>
        <v>7794</v>
      </c>
      <c r="I1445" s="15"/>
      <c r="J1445" s="574"/>
    </row>
    <row r="1446" spans="1:10" ht="12" customHeight="1">
      <c r="A1446" s="525" t="s">
        <v>750</v>
      </c>
      <c r="B1446" s="877" t="s">
        <v>2624</v>
      </c>
      <c r="C1446" s="622"/>
      <c r="D1446" s="622">
        <v>25</v>
      </c>
      <c r="E1446" s="574">
        <v>23.19</v>
      </c>
      <c r="F1446" s="936">
        <f t="shared" ref="F1446:F1477" si="193">ROUND(E1446*(1-$F$11),2)</f>
        <v>23.19</v>
      </c>
      <c r="G1446" s="866">
        <f>'Заказ, cкидки и курсы валют'!$J$23*F1446</f>
        <v>278.28000000000003</v>
      </c>
      <c r="H1446" s="522">
        <f t="shared" ref="H1446:H1477" si="194">ROUND((D1446)*G1446,2)</f>
        <v>6957</v>
      </c>
      <c r="I1446" s="15"/>
      <c r="J1446" s="574"/>
    </row>
    <row r="1447" spans="1:10" ht="12" customHeight="1">
      <c r="A1447" s="525" t="s">
        <v>11576</v>
      </c>
      <c r="B1447" s="877" t="s">
        <v>11577</v>
      </c>
      <c r="C1447" s="622"/>
      <c r="D1447" s="622">
        <v>25</v>
      </c>
      <c r="E1447" s="574">
        <v>27.49</v>
      </c>
      <c r="F1447" s="936">
        <f t="shared" si="193"/>
        <v>27.49</v>
      </c>
      <c r="G1447" s="866">
        <f>'Заказ, cкидки и курсы валют'!$J$23*F1447</f>
        <v>329.88</v>
      </c>
      <c r="H1447" s="522">
        <f t="shared" si="194"/>
        <v>8247</v>
      </c>
      <c r="I1447" s="15"/>
      <c r="J1447" s="574"/>
    </row>
    <row r="1448" spans="1:10" ht="12" customHeight="1">
      <c r="A1448" s="525" t="s">
        <v>751</v>
      </c>
      <c r="B1448" s="877" t="s">
        <v>3387</v>
      </c>
      <c r="C1448" s="622">
        <v>90.2</v>
      </c>
      <c r="D1448" s="622">
        <v>25</v>
      </c>
      <c r="E1448" s="574">
        <v>25.66</v>
      </c>
      <c r="F1448" s="936">
        <f t="shared" si="193"/>
        <v>25.66</v>
      </c>
      <c r="G1448" s="866">
        <f>'Заказ, cкидки и курсы валют'!$J$23*F1448</f>
        <v>307.92</v>
      </c>
      <c r="H1448" s="522">
        <f t="shared" si="194"/>
        <v>7698</v>
      </c>
      <c r="I1448" s="15"/>
      <c r="J1448" s="574"/>
    </row>
    <row r="1449" spans="1:10" ht="12" customHeight="1">
      <c r="A1449" s="525" t="s">
        <v>752</v>
      </c>
      <c r="B1449" s="877" t="s">
        <v>3350</v>
      </c>
      <c r="C1449" s="622">
        <v>95</v>
      </c>
      <c r="D1449" s="622">
        <v>25</v>
      </c>
      <c r="E1449" s="574">
        <v>24.01</v>
      </c>
      <c r="F1449" s="936">
        <f t="shared" si="193"/>
        <v>24.01</v>
      </c>
      <c r="G1449" s="866">
        <f>'Заказ, cкидки и курсы валют'!$J$23*F1449</f>
        <v>288.12</v>
      </c>
      <c r="H1449" s="522">
        <f t="shared" si="194"/>
        <v>7203</v>
      </c>
      <c r="I1449" s="15"/>
      <c r="J1449" s="574"/>
    </row>
    <row r="1450" spans="1:10" ht="12" customHeight="1">
      <c r="A1450" s="525" t="s">
        <v>753</v>
      </c>
      <c r="B1450" s="877" t="s">
        <v>3388</v>
      </c>
      <c r="C1450" s="622">
        <v>103</v>
      </c>
      <c r="D1450" s="622">
        <v>25</v>
      </c>
      <c r="E1450" s="574">
        <v>25.52</v>
      </c>
      <c r="F1450" s="936">
        <f t="shared" si="193"/>
        <v>25.52</v>
      </c>
      <c r="G1450" s="866">
        <f>'Заказ, cкидки и курсы валют'!$J$23*F1450</f>
        <v>306.24</v>
      </c>
      <c r="H1450" s="522">
        <f t="shared" si="194"/>
        <v>7656</v>
      </c>
      <c r="I1450" s="15"/>
      <c r="J1450" s="574"/>
    </row>
    <row r="1451" spans="1:10" ht="12" customHeight="1">
      <c r="A1451" s="525" t="s">
        <v>754</v>
      </c>
      <c r="B1451" s="877" t="s">
        <v>4289</v>
      </c>
      <c r="C1451" s="622">
        <v>110</v>
      </c>
      <c r="D1451" s="622">
        <v>25</v>
      </c>
      <c r="E1451" s="574">
        <v>25.52</v>
      </c>
      <c r="F1451" s="936">
        <f t="shared" si="193"/>
        <v>25.52</v>
      </c>
      <c r="G1451" s="866">
        <f>'Заказ, cкидки и курсы валют'!$J$23*F1451</f>
        <v>306.24</v>
      </c>
      <c r="H1451" s="522">
        <f t="shared" si="194"/>
        <v>7656</v>
      </c>
      <c r="I1451" s="15"/>
      <c r="J1451" s="574"/>
    </row>
    <row r="1452" spans="1:10" ht="12" customHeight="1">
      <c r="A1452" s="525" t="s">
        <v>755</v>
      </c>
      <c r="B1452" s="877" t="s">
        <v>3389</v>
      </c>
      <c r="C1452" s="622">
        <v>117</v>
      </c>
      <c r="D1452" s="622">
        <v>25</v>
      </c>
      <c r="E1452" s="574">
        <v>25.52</v>
      </c>
      <c r="F1452" s="936">
        <f t="shared" si="193"/>
        <v>25.52</v>
      </c>
      <c r="G1452" s="866">
        <f>'Заказ, cкидки и курсы валют'!$J$23*F1452</f>
        <v>306.24</v>
      </c>
      <c r="H1452" s="522">
        <f t="shared" si="194"/>
        <v>7656</v>
      </c>
      <c r="I1452" s="15"/>
      <c r="J1452" s="574"/>
    </row>
    <row r="1453" spans="1:10" ht="12" customHeight="1">
      <c r="A1453" s="525" t="s">
        <v>11578</v>
      </c>
      <c r="B1453" s="877" t="s">
        <v>3120</v>
      </c>
      <c r="C1453" s="622">
        <v>123.5</v>
      </c>
      <c r="D1453" s="622">
        <v>25</v>
      </c>
      <c r="E1453" s="574">
        <v>24.91</v>
      </c>
      <c r="F1453" s="936">
        <f t="shared" si="193"/>
        <v>24.91</v>
      </c>
      <c r="G1453" s="866">
        <f>'Заказ, cкидки и курсы валют'!$J$23*F1453</f>
        <v>298.92</v>
      </c>
      <c r="H1453" s="522">
        <f t="shared" si="194"/>
        <v>7473</v>
      </c>
      <c r="I1453" s="15"/>
      <c r="J1453" s="574"/>
    </row>
    <row r="1454" spans="1:10" ht="12" customHeight="1">
      <c r="A1454" s="525" t="s">
        <v>756</v>
      </c>
      <c r="B1454" s="877" t="s">
        <v>3390</v>
      </c>
      <c r="C1454" s="622">
        <v>130</v>
      </c>
      <c r="D1454" s="622">
        <v>25</v>
      </c>
      <c r="E1454" s="574">
        <v>25.52</v>
      </c>
      <c r="F1454" s="936">
        <f t="shared" si="193"/>
        <v>25.52</v>
      </c>
      <c r="G1454" s="866">
        <f>'Заказ, cкидки и курсы валют'!$J$23*F1454</f>
        <v>306.24</v>
      </c>
      <c r="H1454" s="522">
        <f t="shared" si="194"/>
        <v>7656</v>
      </c>
      <c r="I1454" s="15"/>
      <c r="J1454" s="574"/>
    </row>
    <row r="1455" spans="1:10" ht="12" customHeight="1">
      <c r="A1455" s="525" t="s">
        <v>11579</v>
      </c>
      <c r="B1455" s="877" t="s">
        <v>3128</v>
      </c>
      <c r="C1455" s="622">
        <v>135</v>
      </c>
      <c r="D1455" s="622">
        <v>25</v>
      </c>
      <c r="E1455" s="574">
        <v>24.91</v>
      </c>
      <c r="F1455" s="936">
        <f t="shared" si="193"/>
        <v>24.91</v>
      </c>
      <c r="G1455" s="866">
        <f>'Заказ, cкидки и курсы валют'!$J$23*F1455</f>
        <v>298.92</v>
      </c>
      <c r="H1455" s="522">
        <f t="shared" si="194"/>
        <v>7473</v>
      </c>
      <c r="I1455" s="15"/>
      <c r="J1455" s="574"/>
    </row>
    <row r="1456" spans="1:10" ht="12" customHeight="1">
      <c r="A1456" s="525" t="s">
        <v>757</v>
      </c>
      <c r="B1456" s="877" t="s">
        <v>3381</v>
      </c>
      <c r="C1456" s="622">
        <v>140</v>
      </c>
      <c r="D1456" s="622">
        <v>25</v>
      </c>
      <c r="E1456" s="574">
        <v>25.52</v>
      </c>
      <c r="F1456" s="936">
        <f t="shared" si="193"/>
        <v>25.52</v>
      </c>
      <c r="G1456" s="866">
        <f>'Заказ, cкидки и курсы валют'!$J$23*F1456</f>
        <v>306.24</v>
      </c>
      <c r="H1456" s="522">
        <f t="shared" si="194"/>
        <v>7656</v>
      </c>
      <c r="I1456" s="15"/>
      <c r="J1456" s="574"/>
    </row>
    <row r="1457" spans="1:10" ht="12" customHeight="1">
      <c r="A1457" s="525" t="s">
        <v>758</v>
      </c>
      <c r="B1457" s="877" t="s">
        <v>3391</v>
      </c>
      <c r="C1457" s="622">
        <v>157</v>
      </c>
      <c r="D1457" s="622">
        <v>25</v>
      </c>
      <c r="E1457" s="574">
        <v>24.91</v>
      </c>
      <c r="F1457" s="936">
        <f t="shared" si="193"/>
        <v>24.91</v>
      </c>
      <c r="G1457" s="866">
        <f>'Заказ, cкидки и курсы валют'!$J$23*F1457</f>
        <v>298.92</v>
      </c>
      <c r="H1457" s="522">
        <f t="shared" si="194"/>
        <v>7473</v>
      </c>
      <c r="I1457" s="15"/>
      <c r="J1457" s="574"/>
    </row>
    <row r="1458" spans="1:10" ht="12" customHeight="1">
      <c r="A1458" s="525" t="s">
        <v>11580</v>
      </c>
      <c r="B1458" s="877" t="s">
        <v>11581</v>
      </c>
      <c r="C1458" s="622">
        <v>163.5</v>
      </c>
      <c r="D1458" s="622">
        <v>25</v>
      </c>
      <c r="E1458" s="574">
        <v>27.49</v>
      </c>
      <c r="F1458" s="936">
        <f t="shared" si="193"/>
        <v>27.49</v>
      </c>
      <c r="G1458" s="866">
        <f>'Заказ, cкидки и курсы валют'!$J$23*F1458</f>
        <v>329.88</v>
      </c>
      <c r="H1458" s="522">
        <f t="shared" si="194"/>
        <v>8247</v>
      </c>
      <c r="I1458" s="15"/>
      <c r="J1458" s="574"/>
    </row>
    <row r="1459" spans="1:10" ht="12" customHeight="1">
      <c r="A1459" s="525" t="s">
        <v>759</v>
      </c>
      <c r="B1459" s="877" t="s">
        <v>3392</v>
      </c>
      <c r="C1459" s="622">
        <v>170</v>
      </c>
      <c r="D1459" s="622">
        <v>25</v>
      </c>
      <c r="E1459" s="574">
        <v>24.91</v>
      </c>
      <c r="F1459" s="936">
        <f t="shared" si="193"/>
        <v>24.91</v>
      </c>
      <c r="G1459" s="866">
        <f>'Заказ, cкидки и курсы валют'!$J$23*F1459</f>
        <v>298.92</v>
      </c>
      <c r="H1459" s="522">
        <f t="shared" si="194"/>
        <v>7473</v>
      </c>
      <c r="I1459" s="15"/>
    </row>
    <row r="1460" spans="1:10" ht="12" customHeight="1">
      <c r="A1460" s="525" t="s">
        <v>11582</v>
      </c>
      <c r="B1460" s="877" t="s">
        <v>2254</v>
      </c>
      <c r="C1460" s="622">
        <v>183.5</v>
      </c>
      <c r="D1460" s="622">
        <v>25</v>
      </c>
      <c r="E1460" s="574">
        <v>25.12</v>
      </c>
      <c r="F1460" s="936">
        <f t="shared" si="193"/>
        <v>25.12</v>
      </c>
      <c r="G1460" s="866">
        <f>'Заказ, cкидки и курсы валют'!$J$23*F1460</f>
        <v>301.44</v>
      </c>
      <c r="H1460" s="522">
        <f t="shared" si="194"/>
        <v>7536</v>
      </c>
      <c r="I1460" s="15"/>
    </row>
    <row r="1461" spans="1:10" ht="12" customHeight="1">
      <c r="A1461" s="525" t="s">
        <v>760</v>
      </c>
      <c r="B1461" s="877" t="s">
        <v>3124</v>
      </c>
      <c r="C1461" s="622">
        <v>197</v>
      </c>
      <c r="D1461" s="622">
        <v>25</v>
      </c>
      <c r="E1461" s="574">
        <v>26.2</v>
      </c>
      <c r="F1461" s="936">
        <f t="shared" si="193"/>
        <v>26.2</v>
      </c>
      <c r="G1461" s="866">
        <f>'Заказ, cкидки и курсы валют'!$J$23*F1461</f>
        <v>314.39999999999998</v>
      </c>
      <c r="H1461" s="522">
        <f t="shared" si="194"/>
        <v>7860</v>
      </c>
      <c r="I1461" s="15"/>
    </row>
    <row r="1462" spans="1:10" ht="12" customHeight="1">
      <c r="A1462" s="525" t="s">
        <v>11583</v>
      </c>
      <c r="B1462" s="877" t="s">
        <v>2255</v>
      </c>
      <c r="C1462" s="622">
        <v>210.5</v>
      </c>
      <c r="D1462" s="622">
        <v>25</v>
      </c>
      <c r="E1462" s="574">
        <v>26.32</v>
      </c>
      <c r="F1462" s="936">
        <f t="shared" si="193"/>
        <v>26.32</v>
      </c>
      <c r="G1462" s="866">
        <f>'Заказ, cкидки и курсы валют'!$J$23*F1462</f>
        <v>315.84000000000003</v>
      </c>
      <c r="H1462" s="522">
        <f t="shared" si="194"/>
        <v>7896</v>
      </c>
      <c r="I1462" s="15"/>
    </row>
    <row r="1463" spans="1:10" ht="12" customHeight="1">
      <c r="A1463" s="525" t="s">
        <v>761</v>
      </c>
      <c r="B1463" s="877" t="s">
        <v>1328</v>
      </c>
      <c r="C1463" s="622">
        <v>224</v>
      </c>
      <c r="D1463" s="622">
        <v>25</v>
      </c>
      <c r="E1463" s="574">
        <v>26.32</v>
      </c>
      <c r="F1463" s="936">
        <f t="shared" si="193"/>
        <v>26.32</v>
      </c>
      <c r="G1463" s="866">
        <f>'Заказ, cкидки и курсы валют'!$J$23*F1463</f>
        <v>315.84000000000003</v>
      </c>
      <c r="H1463" s="522">
        <f t="shared" si="194"/>
        <v>7896</v>
      </c>
      <c r="I1463" s="15"/>
    </row>
    <row r="1464" spans="1:10" ht="12" customHeight="1">
      <c r="A1464" s="525" t="s">
        <v>11584</v>
      </c>
      <c r="B1464" s="877" t="s">
        <v>3377</v>
      </c>
      <c r="C1464" s="622">
        <v>237</v>
      </c>
      <c r="D1464" s="622">
        <v>25</v>
      </c>
      <c r="E1464" s="574">
        <v>26.32</v>
      </c>
      <c r="F1464" s="936">
        <f t="shared" si="193"/>
        <v>26.32</v>
      </c>
      <c r="G1464" s="866">
        <f>'Заказ, cкидки и курсы валют'!$J$23*F1464</f>
        <v>315.84000000000003</v>
      </c>
      <c r="H1464" s="522">
        <f t="shared" si="194"/>
        <v>7896</v>
      </c>
      <c r="I1464" s="15"/>
    </row>
    <row r="1465" spans="1:10" ht="12" customHeight="1">
      <c r="A1465" s="525" t="s">
        <v>762</v>
      </c>
      <c r="B1465" s="877" t="s">
        <v>3393</v>
      </c>
      <c r="C1465" s="622">
        <v>250</v>
      </c>
      <c r="D1465" s="622">
        <v>25</v>
      </c>
      <c r="E1465" s="574">
        <v>27.08</v>
      </c>
      <c r="F1465" s="936">
        <f t="shared" si="193"/>
        <v>27.08</v>
      </c>
      <c r="G1465" s="866">
        <f>'Заказ, cкидки и курсы валют'!$J$23*F1465</f>
        <v>324.95999999999998</v>
      </c>
      <c r="H1465" s="522">
        <f t="shared" si="194"/>
        <v>8124</v>
      </c>
      <c r="I1465" s="15"/>
    </row>
    <row r="1466" spans="1:10" ht="12" customHeight="1">
      <c r="A1466" s="525" t="s">
        <v>11585</v>
      </c>
      <c r="B1466" s="877" t="s">
        <v>11586</v>
      </c>
      <c r="C1466" s="622">
        <v>263</v>
      </c>
      <c r="D1466" s="622">
        <v>25</v>
      </c>
      <c r="E1466" s="574">
        <v>25.19</v>
      </c>
      <c r="F1466" s="936">
        <f t="shared" si="193"/>
        <v>25.19</v>
      </c>
      <c r="G1466" s="866">
        <f>'Заказ, cкидки и курсы валют'!$J$23*F1466</f>
        <v>302.28000000000003</v>
      </c>
      <c r="H1466" s="522">
        <f t="shared" si="194"/>
        <v>7557</v>
      </c>
      <c r="I1466" s="15"/>
    </row>
    <row r="1467" spans="1:10" ht="12" customHeight="1">
      <c r="A1467" s="525" t="s">
        <v>763</v>
      </c>
      <c r="B1467" s="877" t="s">
        <v>249</v>
      </c>
      <c r="C1467" s="622">
        <v>276</v>
      </c>
      <c r="D1467" s="622">
        <v>25</v>
      </c>
      <c r="E1467" s="574">
        <v>25.48</v>
      </c>
      <c r="F1467" s="936">
        <f t="shared" si="193"/>
        <v>25.48</v>
      </c>
      <c r="G1467" s="866">
        <f>'Заказ, cкидки и курсы валют'!$J$23*F1467</f>
        <v>305.76</v>
      </c>
      <c r="H1467" s="522">
        <f t="shared" si="194"/>
        <v>7644</v>
      </c>
      <c r="I1467" s="15"/>
      <c r="J1467" s="574"/>
    </row>
    <row r="1468" spans="1:10" ht="12" customHeight="1">
      <c r="A1468" s="525" t="s">
        <v>764</v>
      </c>
      <c r="B1468" s="877" t="s">
        <v>1366</v>
      </c>
      <c r="C1468" s="622">
        <v>298</v>
      </c>
      <c r="D1468" s="622">
        <v>25</v>
      </c>
      <c r="E1468" s="574">
        <v>25.19</v>
      </c>
      <c r="F1468" s="936">
        <f t="shared" si="193"/>
        <v>25.19</v>
      </c>
      <c r="G1468" s="866">
        <f>'Заказ, cкидки и курсы валют'!$J$23*F1468</f>
        <v>302.28000000000003</v>
      </c>
      <c r="H1468" s="522">
        <f t="shared" si="194"/>
        <v>7557</v>
      </c>
      <c r="I1468" s="15"/>
      <c r="J1468" s="574"/>
    </row>
    <row r="1469" spans="1:10" ht="12" customHeight="1">
      <c r="A1469" s="525" t="s">
        <v>765</v>
      </c>
      <c r="B1469" s="877" t="s">
        <v>3394</v>
      </c>
      <c r="C1469" s="622">
        <v>155</v>
      </c>
      <c r="D1469" s="622">
        <v>25</v>
      </c>
      <c r="E1469" s="574">
        <v>24.59</v>
      </c>
      <c r="F1469" s="936">
        <f t="shared" si="193"/>
        <v>24.59</v>
      </c>
      <c r="G1469" s="866">
        <f>'Заказ, cкидки и курсы валют'!$J$23*F1469</f>
        <v>295.08</v>
      </c>
      <c r="H1469" s="522">
        <f t="shared" si="194"/>
        <v>7377</v>
      </c>
      <c r="I1469" s="15"/>
      <c r="J1469" s="574"/>
    </row>
    <row r="1470" spans="1:10" ht="12" customHeight="1">
      <c r="A1470" s="525" t="s">
        <v>4493</v>
      </c>
      <c r="B1470" s="877" t="s">
        <v>3395</v>
      </c>
      <c r="C1470" s="622">
        <v>176</v>
      </c>
      <c r="D1470" s="622">
        <v>25</v>
      </c>
      <c r="E1470" s="574">
        <v>24.59</v>
      </c>
      <c r="F1470" s="936">
        <f t="shared" si="193"/>
        <v>24.59</v>
      </c>
      <c r="G1470" s="866">
        <f>'Заказ, cкидки и курсы валют'!$J$23*F1470</f>
        <v>295.08</v>
      </c>
      <c r="H1470" s="522">
        <f t="shared" si="194"/>
        <v>7377</v>
      </c>
      <c r="I1470" s="15"/>
      <c r="J1470" s="574"/>
    </row>
    <row r="1471" spans="1:10" ht="12" customHeight="1">
      <c r="A1471" s="525" t="s">
        <v>4494</v>
      </c>
      <c r="B1471" s="877" t="s">
        <v>4290</v>
      </c>
      <c r="C1471" s="622">
        <v>186</v>
      </c>
      <c r="D1471" s="622">
        <v>25</v>
      </c>
      <c r="E1471" s="574">
        <v>24.91</v>
      </c>
      <c r="F1471" s="936">
        <f t="shared" si="193"/>
        <v>24.91</v>
      </c>
      <c r="G1471" s="866">
        <f>'Заказ, cкидки и курсы валют'!$J$23*F1471</f>
        <v>298.92</v>
      </c>
      <c r="H1471" s="522">
        <f t="shared" si="194"/>
        <v>7473</v>
      </c>
      <c r="I1471" s="15"/>
      <c r="J1471" s="574"/>
    </row>
    <row r="1472" spans="1:10" ht="12" customHeight="1">
      <c r="A1472" s="525" t="s">
        <v>4495</v>
      </c>
      <c r="B1472" s="877" t="s">
        <v>3622</v>
      </c>
      <c r="C1472" s="622">
        <v>196</v>
      </c>
      <c r="D1472" s="622">
        <v>25</v>
      </c>
      <c r="E1472" s="574">
        <v>24.91</v>
      </c>
      <c r="F1472" s="936">
        <f t="shared" si="193"/>
        <v>24.91</v>
      </c>
      <c r="G1472" s="866">
        <f>'Заказ, cкидки и курсы валют'!$J$23*F1472</f>
        <v>298.92</v>
      </c>
      <c r="H1472" s="522">
        <f t="shared" si="194"/>
        <v>7473</v>
      </c>
      <c r="I1472" s="15"/>
      <c r="J1472" s="574"/>
    </row>
    <row r="1473" spans="1:10" ht="12" customHeight="1">
      <c r="A1473" s="525" t="s">
        <v>11587</v>
      </c>
      <c r="B1473" s="877" t="s">
        <v>10686</v>
      </c>
      <c r="C1473" s="622">
        <v>206.5</v>
      </c>
      <c r="D1473" s="622">
        <v>25</v>
      </c>
      <c r="E1473" s="574">
        <v>26.2</v>
      </c>
      <c r="F1473" s="936">
        <f t="shared" si="193"/>
        <v>26.2</v>
      </c>
      <c r="G1473" s="866">
        <f>'Заказ, cкидки и курсы валют'!$J$23*F1473</f>
        <v>314.39999999999998</v>
      </c>
      <c r="H1473" s="522">
        <f t="shared" si="194"/>
        <v>7860</v>
      </c>
      <c r="I1473" s="15"/>
      <c r="J1473" s="574"/>
    </row>
    <row r="1474" spans="1:10" ht="12" customHeight="1">
      <c r="A1474" s="525" t="s">
        <v>4496</v>
      </c>
      <c r="B1474" s="877" t="s">
        <v>3623</v>
      </c>
      <c r="C1474" s="622">
        <v>217</v>
      </c>
      <c r="D1474" s="622">
        <v>25</v>
      </c>
      <c r="E1474" s="574">
        <v>26.2</v>
      </c>
      <c r="F1474" s="936">
        <f t="shared" si="193"/>
        <v>26.2</v>
      </c>
      <c r="G1474" s="866">
        <f>'Заказ, cкидки и курсы валют'!$J$23*F1474</f>
        <v>314.39999999999998</v>
      </c>
      <c r="H1474" s="522">
        <f t="shared" si="194"/>
        <v>7860</v>
      </c>
      <c r="I1474" s="15"/>
      <c r="J1474" s="574"/>
    </row>
    <row r="1475" spans="1:10" ht="12" customHeight="1">
      <c r="A1475" s="525" t="s">
        <v>11588</v>
      </c>
      <c r="B1475" s="877" t="s">
        <v>3121</v>
      </c>
      <c r="C1475" s="622">
        <v>228.5</v>
      </c>
      <c r="D1475" s="622">
        <v>25</v>
      </c>
      <c r="E1475" s="574">
        <v>26.2</v>
      </c>
      <c r="F1475" s="936">
        <f t="shared" si="193"/>
        <v>26.2</v>
      </c>
      <c r="G1475" s="866">
        <f>'Заказ, cкидки и курсы валют'!$J$23*F1475</f>
        <v>314.39999999999998</v>
      </c>
      <c r="H1475" s="522">
        <f t="shared" si="194"/>
        <v>7860</v>
      </c>
      <c r="I1475" s="15"/>
      <c r="J1475" s="574"/>
    </row>
    <row r="1476" spans="1:10" ht="12" customHeight="1">
      <c r="A1476" s="525" t="s">
        <v>4497</v>
      </c>
      <c r="B1476" s="877" t="s">
        <v>3624</v>
      </c>
      <c r="C1476" s="622">
        <v>238</v>
      </c>
      <c r="D1476" s="622">
        <v>25</v>
      </c>
      <c r="E1476" s="574">
        <v>24.91</v>
      </c>
      <c r="F1476" s="936">
        <f t="shared" si="193"/>
        <v>24.91</v>
      </c>
      <c r="G1476" s="866">
        <f>'Заказ, cкидки и курсы валют'!$J$23*F1476</f>
        <v>298.92</v>
      </c>
      <c r="H1476" s="522">
        <f t="shared" si="194"/>
        <v>7473</v>
      </c>
      <c r="I1476" s="15"/>
      <c r="J1476" s="574"/>
    </row>
    <row r="1477" spans="1:10" ht="12" customHeight="1">
      <c r="A1477" s="525" t="s">
        <v>11589</v>
      </c>
      <c r="B1477" s="877" t="s">
        <v>11590</v>
      </c>
      <c r="C1477" s="622">
        <v>248</v>
      </c>
      <c r="D1477" s="622">
        <v>25</v>
      </c>
      <c r="E1477" s="574">
        <v>24.01</v>
      </c>
      <c r="F1477" s="936">
        <f t="shared" si="193"/>
        <v>24.01</v>
      </c>
      <c r="G1477" s="866">
        <f>'Заказ, cкидки и курсы валют'!$J$23*F1477</f>
        <v>288.12</v>
      </c>
      <c r="H1477" s="522">
        <f t="shared" si="194"/>
        <v>7203</v>
      </c>
      <c r="I1477" s="15"/>
    </row>
    <row r="1478" spans="1:10" ht="12" customHeight="1">
      <c r="A1478" s="525" t="s">
        <v>4498</v>
      </c>
      <c r="B1478" s="877" t="s">
        <v>3625</v>
      </c>
      <c r="C1478" s="622">
        <v>258</v>
      </c>
      <c r="D1478" s="622">
        <v>25</v>
      </c>
      <c r="E1478" s="574">
        <v>24.91</v>
      </c>
      <c r="F1478" s="936">
        <f t="shared" ref="F1478:F1494" si="195">ROUND(E1478*(1-$F$11),2)</f>
        <v>24.91</v>
      </c>
      <c r="G1478" s="866">
        <f>'Заказ, cкидки и курсы валют'!$J$23*F1478</f>
        <v>298.92</v>
      </c>
      <c r="H1478" s="522">
        <f t="shared" ref="H1478:H1494" si="196">ROUND((D1478)*G1478,2)</f>
        <v>7473</v>
      </c>
      <c r="I1478" s="15"/>
      <c r="J1478" s="574"/>
    </row>
    <row r="1479" spans="1:10" ht="12" customHeight="1">
      <c r="A1479" s="525" t="s">
        <v>11591</v>
      </c>
      <c r="B1479" s="877" t="s">
        <v>11592</v>
      </c>
      <c r="C1479" s="622">
        <v>269</v>
      </c>
      <c r="D1479" s="622">
        <v>25</v>
      </c>
      <c r="E1479" s="574">
        <v>23.01</v>
      </c>
      <c r="F1479" s="936">
        <f t="shared" si="195"/>
        <v>23.01</v>
      </c>
      <c r="G1479" s="866">
        <f>'Заказ, cкидки и курсы валют'!$J$23*F1479</f>
        <v>276.12</v>
      </c>
      <c r="H1479" s="522">
        <f t="shared" si="196"/>
        <v>6903</v>
      </c>
      <c r="I1479" s="15"/>
      <c r="J1479" s="574"/>
    </row>
    <row r="1480" spans="1:10" ht="12" customHeight="1">
      <c r="A1480" s="525" t="s">
        <v>4499</v>
      </c>
      <c r="B1480" s="877" t="s">
        <v>3626</v>
      </c>
      <c r="C1480" s="622">
        <v>279</v>
      </c>
      <c r="D1480" s="622">
        <v>25</v>
      </c>
      <c r="E1480" s="574">
        <v>26.2</v>
      </c>
      <c r="F1480" s="936">
        <f t="shared" si="195"/>
        <v>26.2</v>
      </c>
      <c r="G1480" s="866">
        <f>'Заказ, cкидки и курсы валют'!$J$23*F1480</f>
        <v>314.39999999999998</v>
      </c>
      <c r="H1480" s="522">
        <f t="shared" si="196"/>
        <v>7860</v>
      </c>
      <c r="I1480" s="15"/>
      <c r="J1480" s="574"/>
    </row>
    <row r="1481" spans="1:10" ht="12" customHeight="1">
      <c r="A1481" s="525" t="s">
        <v>11593</v>
      </c>
      <c r="B1481" s="877" t="s">
        <v>3378</v>
      </c>
      <c r="C1481" s="622">
        <v>299.5</v>
      </c>
      <c r="D1481" s="622">
        <v>25</v>
      </c>
      <c r="E1481" s="574">
        <v>24.19</v>
      </c>
      <c r="F1481" s="936">
        <f t="shared" si="195"/>
        <v>24.19</v>
      </c>
      <c r="G1481" s="866">
        <f>'Заказ, cкидки и курсы валют'!$J$23*F1481</f>
        <v>290.28000000000003</v>
      </c>
      <c r="H1481" s="522">
        <f t="shared" si="196"/>
        <v>7257</v>
      </c>
      <c r="I1481" s="15"/>
      <c r="J1481" s="574"/>
    </row>
    <row r="1482" spans="1:10" ht="12" customHeight="1">
      <c r="A1482" s="525" t="s">
        <v>4500</v>
      </c>
      <c r="B1482" s="877" t="s">
        <v>3627</v>
      </c>
      <c r="C1482" s="622">
        <v>320</v>
      </c>
      <c r="D1482" s="622">
        <v>25</v>
      </c>
      <c r="E1482" s="574">
        <v>24.91</v>
      </c>
      <c r="F1482" s="936">
        <f t="shared" si="195"/>
        <v>24.91</v>
      </c>
      <c r="G1482" s="866">
        <f>'Заказ, cкидки и курсы валют'!$J$23*F1482</f>
        <v>298.92</v>
      </c>
      <c r="H1482" s="522">
        <f t="shared" si="196"/>
        <v>7473</v>
      </c>
      <c r="I1482" s="15"/>
      <c r="J1482" s="574"/>
    </row>
    <row r="1483" spans="1:10" ht="12" customHeight="1">
      <c r="A1483" s="525" t="s">
        <v>11594</v>
      </c>
      <c r="B1483" s="877" t="s">
        <v>4296</v>
      </c>
      <c r="C1483" s="622">
        <v>340.5</v>
      </c>
      <c r="D1483" s="622">
        <v>25</v>
      </c>
      <c r="E1483" s="574">
        <v>24.91</v>
      </c>
      <c r="F1483" s="936">
        <f t="shared" si="195"/>
        <v>24.91</v>
      </c>
      <c r="G1483" s="866">
        <f>'Заказ, cкидки и курсы валют'!$J$23*F1483</f>
        <v>298.92</v>
      </c>
      <c r="H1483" s="522">
        <f t="shared" si="196"/>
        <v>7473</v>
      </c>
      <c r="I1483" s="15"/>
      <c r="J1483" s="574"/>
    </row>
    <row r="1484" spans="1:10" ht="12" customHeight="1">
      <c r="A1484" s="525" t="s">
        <v>4501</v>
      </c>
      <c r="B1484" s="877" t="s">
        <v>3379</v>
      </c>
      <c r="C1484" s="622">
        <v>361</v>
      </c>
      <c r="D1484" s="622">
        <v>25</v>
      </c>
      <c r="E1484" s="574">
        <v>24.19</v>
      </c>
      <c r="F1484" s="936">
        <f t="shared" si="195"/>
        <v>24.19</v>
      </c>
      <c r="G1484" s="866">
        <f>'Заказ, cкидки и курсы валют'!$J$23*F1484</f>
        <v>290.28000000000003</v>
      </c>
      <c r="H1484" s="522">
        <f t="shared" si="196"/>
        <v>7257</v>
      </c>
      <c r="I1484" s="15"/>
      <c r="J1484" s="574"/>
    </row>
    <row r="1485" spans="1:10" ht="12" customHeight="1">
      <c r="A1485" s="525" t="s">
        <v>11595</v>
      </c>
      <c r="B1485" s="877" t="s">
        <v>3963</v>
      </c>
      <c r="C1485" s="622">
        <v>381</v>
      </c>
      <c r="D1485" s="622">
        <v>25</v>
      </c>
      <c r="E1485" s="574">
        <v>25.19</v>
      </c>
      <c r="F1485" s="936">
        <f t="shared" si="195"/>
        <v>25.19</v>
      </c>
      <c r="G1485" s="866">
        <f>'Заказ, cкидки и курсы валют'!$J$23*F1485</f>
        <v>302.28000000000003</v>
      </c>
      <c r="H1485" s="522">
        <f t="shared" si="196"/>
        <v>7557</v>
      </c>
      <c r="I1485" s="15"/>
      <c r="J1485" s="574"/>
    </row>
    <row r="1486" spans="1:10" ht="12" customHeight="1">
      <c r="A1486" s="525" t="s">
        <v>4502</v>
      </c>
      <c r="B1486" s="877" t="s">
        <v>1329</v>
      </c>
      <c r="C1486" s="622">
        <v>402</v>
      </c>
      <c r="D1486" s="622">
        <v>25</v>
      </c>
      <c r="E1486" s="574">
        <v>25.48</v>
      </c>
      <c r="F1486" s="936">
        <f t="shared" si="195"/>
        <v>25.48</v>
      </c>
      <c r="G1486" s="866">
        <f>'Заказ, cкидки и курсы валют'!$J$23*F1486</f>
        <v>305.76</v>
      </c>
      <c r="H1486" s="522">
        <f t="shared" si="196"/>
        <v>7644</v>
      </c>
      <c r="I1486" s="15"/>
      <c r="J1486" s="574"/>
    </row>
    <row r="1487" spans="1:10" ht="12" customHeight="1">
      <c r="A1487" s="525" t="s">
        <v>11596</v>
      </c>
      <c r="B1487" s="877" t="s">
        <v>11597</v>
      </c>
      <c r="C1487" s="622">
        <v>422</v>
      </c>
      <c r="D1487" s="622">
        <v>25</v>
      </c>
      <c r="E1487" s="574">
        <v>25.48</v>
      </c>
      <c r="F1487" s="936">
        <f t="shared" si="195"/>
        <v>25.48</v>
      </c>
      <c r="G1487" s="866">
        <f>'Заказ, cкидки и курсы валют'!$J$23*F1487</f>
        <v>305.76</v>
      </c>
      <c r="H1487" s="522">
        <f t="shared" si="196"/>
        <v>7644</v>
      </c>
      <c r="I1487" s="15"/>
      <c r="J1487" s="574"/>
    </row>
    <row r="1488" spans="1:10" ht="12" customHeight="1">
      <c r="A1488" s="525" t="s">
        <v>4503</v>
      </c>
      <c r="B1488" s="877" t="s">
        <v>3628</v>
      </c>
      <c r="C1488" s="622">
        <v>442</v>
      </c>
      <c r="D1488" s="622">
        <v>25</v>
      </c>
      <c r="E1488" s="574">
        <v>26.32</v>
      </c>
      <c r="F1488" s="936">
        <f t="shared" si="195"/>
        <v>26.32</v>
      </c>
      <c r="G1488" s="866">
        <f>'Заказ, cкидки и курсы валют'!$J$23*F1488</f>
        <v>315.84000000000003</v>
      </c>
      <c r="H1488" s="522">
        <f t="shared" si="196"/>
        <v>7896</v>
      </c>
      <c r="I1488" s="15"/>
      <c r="J1488" s="574"/>
    </row>
    <row r="1489" spans="1:10" ht="12" customHeight="1">
      <c r="A1489" s="525" t="s">
        <v>4504</v>
      </c>
      <c r="B1489" s="877" t="s">
        <v>1330</v>
      </c>
      <c r="C1489" s="622">
        <v>484</v>
      </c>
      <c r="D1489" s="622">
        <v>25</v>
      </c>
      <c r="E1489" s="574">
        <v>26.32</v>
      </c>
      <c r="F1489" s="936">
        <f t="shared" si="195"/>
        <v>26.32</v>
      </c>
      <c r="G1489" s="866">
        <f>'Заказ, cкидки и курсы валют'!$J$23*F1489</f>
        <v>315.84000000000003</v>
      </c>
      <c r="H1489" s="522">
        <f t="shared" si="196"/>
        <v>7896</v>
      </c>
      <c r="I1489" s="15"/>
      <c r="J1489" s="574"/>
    </row>
    <row r="1490" spans="1:10" ht="12" customHeight="1">
      <c r="A1490" s="525" t="s">
        <v>4505</v>
      </c>
      <c r="B1490" s="877" t="s">
        <v>4291</v>
      </c>
      <c r="C1490" s="622">
        <v>274</v>
      </c>
      <c r="D1490" s="622">
        <v>25</v>
      </c>
      <c r="E1490" s="574">
        <v>25.31</v>
      </c>
      <c r="F1490" s="936">
        <f t="shared" si="195"/>
        <v>25.31</v>
      </c>
      <c r="G1490" s="866">
        <f>'Заказ, cкидки и курсы валют'!$J$23*F1490</f>
        <v>303.71999999999997</v>
      </c>
      <c r="H1490" s="522">
        <f t="shared" si="196"/>
        <v>7593</v>
      </c>
      <c r="I1490" s="15"/>
      <c r="J1490" s="574"/>
    </row>
    <row r="1491" spans="1:10" ht="12" customHeight="1">
      <c r="A1491" s="525" t="s">
        <v>4506</v>
      </c>
      <c r="B1491" s="877" t="s">
        <v>961</v>
      </c>
      <c r="C1491" s="622">
        <v>304</v>
      </c>
      <c r="D1491" s="622">
        <v>25</v>
      </c>
      <c r="E1491" s="574">
        <v>26.2</v>
      </c>
      <c r="F1491" s="936">
        <f t="shared" si="195"/>
        <v>26.2</v>
      </c>
      <c r="G1491" s="866">
        <f>'Заказ, cкидки и курсы валют'!$J$23*F1491</f>
        <v>314.39999999999998</v>
      </c>
      <c r="H1491" s="522">
        <f t="shared" si="196"/>
        <v>7860</v>
      </c>
      <c r="I1491" s="15"/>
      <c r="J1491" s="574"/>
    </row>
    <row r="1492" spans="1:10" ht="12" customHeight="1">
      <c r="A1492" s="525" t="s">
        <v>4507</v>
      </c>
      <c r="B1492" s="877" t="s">
        <v>962</v>
      </c>
      <c r="C1492" s="622">
        <v>334</v>
      </c>
      <c r="D1492" s="622">
        <v>25</v>
      </c>
      <c r="E1492" s="574">
        <v>26.2</v>
      </c>
      <c r="F1492" s="936">
        <f t="shared" si="195"/>
        <v>26.2</v>
      </c>
      <c r="G1492" s="866">
        <f>'Заказ, cкидки и курсы валют'!$J$23*F1492</f>
        <v>314.39999999999998</v>
      </c>
      <c r="H1492" s="522">
        <f t="shared" si="196"/>
        <v>7860</v>
      </c>
      <c r="I1492" s="15"/>
      <c r="J1492" s="574"/>
    </row>
    <row r="1493" spans="1:10" ht="12" customHeight="1">
      <c r="A1493" s="525" t="s">
        <v>4508</v>
      </c>
      <c r="B1493" s="877" t="s">
        <v>963</v>
      </c>
      <c r="C1493" s="622">
        <v>363</v>
      </c>
      <c r="D1493" s="622">
        <v>25</v>
      </c>
      <c r="E1493" s="574">
        <v>26.2</v>
      </c>
      <c r="F1493" s="936">
        <f t="shared" si="195"/>
        <v>26.2</v>
      </c>
      <c r="G1493" s="866">
        <f>'Заказ, cкидки и курсы валют'!$J$23*F1493</f>
        <v>314.39999999999998</v>
      </c>
      <c r="H1493" s="522">
        <f t="shared" si="196"/>
        <v>7860</v>
      </c>
      <c r="I1493" s="15"/>
      <c r="J1493" s="574"/>
    </row>
    <row r="1494" spans="1:10" ht="12" customHeight="1">
      <c r="A1494" s="525" t="s">
        <v>11598</v>
      </c>
      <c r="B1494" s="877" t="s">
        <v>11599</v>
      </c>
      <c r="C1494" s="622">
        <v>378</v>
      </c>
      <c r="D1494" s="622">
        <v>25</v>
      </c>
      <c r="E1494" s="574">
        <v>26.2</v>
      </c>
      <c r="F1494" s="936">
        <f t="shared" si="195"/>
        <v>26.2</v>
      </c>
      <c r="G1494" s="866">
        <f>'Заказ, cкидки и курсы валют'!$J$23*F1494</f>
        <v>314.39999999999998</v>
      </c>
      <c r="H1494" s="522">
        <f t="shared" si="196"/>
        <v>7860</v>
      </c>
      <c r="I1494" s="15"/>
      <c r="J1494" s="574"/>
    </row>
    <row r="1495" spans="1:10" ht="12" customHeight="1">
      <c r="A1495" s="525" t="s">
        <v>4509</v>
      </c>
      <c r="B1495" s="877" t="s">
        <v>964</v>
      </c>
      <c r="C1495" s="622">
        <v>393</v>
      </c>
      <c r="D1495" s="622">
        <v>25</v>
      </c>
      <c r="E1495" s="574">
        <v>26.2</v>
      </c>
      <c r="F1495" s="936">
        <f t="shared" ref="F1495:F1501" si="197">ROUND(E1495*(1-$F$11),2)</f>
        <v>26.2</v>
      </c>
      <c r="G1495" s="866">
        <f>'Заказ, cкидки и курсы валют'!$J$23*F1495</f>
        <v>314.39999999999998</v>
      </c>
      <c r="H1495" s="522">
        <f t="shared" ref="H1495:H1501" si="198">ROUND((D1495)*G1495,2)</f>
        <v>7860</v>
      </c>
      <c r="I1495" s="15"/>
      <c r="J1495" s="574"/>
    </row>
    <row r="1496" spans="1:10" ht="12" customHeight="1">
      <c r="A1496" s="525" t="s">
        <v>4510</v>
      </c>
      <c r="B1496" s="877" t="s">
        <v>965</v>
      </c>
      <c r="C1496" s="622">
        <v>423</v>
      </c>
      <c r="D1496" s="622">
        <v>25</v>
      </c>
      <c r="E1496" s="574">
        <v>26.2</v>
      </c>
      <c r="F1496" s="936">
        <f t="shared" si="197"/>
        <v>26.2</v>
      </c>
      <c r="G1496" s="866">
        <f>'Заказ, cкидки и курсы валют'!$J$23*F1496</f>
        <v>314.39999999999998</v>
      </c>
      <c r="H1496" s="522">
        <f t="shared" si="198"/>
        <v>7860</v>
      </c>
      <c r="I1496" s="15"/>
      <c r="J1496" s="574"/>
    </row>
    <row r="1497" spans="1:10" ht="12" customHeight="1">
      <c r="A1497" s="525" t="s">
        <v>4511</v>
      </c>
      <c r="B1497" s="877" t="s">
        <v>966</v>
      </c>
      <c r="C1497" s="622">
        <v>483</v>
      </c>
      <c r="D1497" s="622">
        <v>25</v>
      </c>
      <c r="E1497" s="574">
        <v>26.2</v>
      </c>
      <c r="F1497" s="936">
        <f t="shared" si="197"/>
        <v>26.2</v>
      </c>
      <c r="G1497" s="866">
        <f>'Заказ, cкидки и курсы валют'!$J$23*F1497</f>
        <v>314.39999999999998</v>
      </c>
      <c r="H1497" s="522">
        <f t="shared" si="198"/>
        <v>7860</v>
      </c>
      <c r="I1497" s="15"/>
      <c r="J1497" s="574"/>
    </row>
    <row r="1498" spans="1:10" ht="12" customHeight="1">
      <c r="A1498" s="525" t="s">
        <v>4512</v>
      </c>
      <c r="B1498" s="877" t="s">
        <v>4292</v>
      </c>
      <c r="C1498" s="622">
        <v>543</v>
      </c>
      <c r="D1498" s="622">
        <v>25</v>
      </c>
      <c r="E1498" s="574">
        <v>27.35</v>
      </c>
      <c r="F1498" s="936">
        <f t="shared" si="197"/>
        <v>27.35</v>
      </c>
      <c r="G1498" s="866">
        <f>'Заказ, cкидки и курсы валют'!$J$23*F1498</f>
        <v>328.20000000000005</v>
      </c>
      <c r="H1498" s="522">
        <f t="shared" si="198"/>
        <v>8205</v>
      </c>
      <c r="I1498" s="15"/>
      <c r="J1498" s="574"/>
    </row>
    <row r="1499" spans="1:10" ht="12" customHeight="1">
      <c r="A1499" s="525" t="s">
        <v>4513</v>
      </c>
      <c r="B1499" s="877" t="s">
        <v>4293</v>
      </c>
      <c r="C1499" s="622">
        <v>602</v>
      </c>
      <c r="D1499" s="622">
        <v>25</v>
      </c>
      <c r="E1499" s="574">
        <v>28.25</v>
      </c>
      <c r="F1499" s="936">
        <f t="shared" si="197"/>
        <v>28.25</v>
      </c>
      <c r="G1499" s="866">
        <f>'Заказ, cкидки и курсы валют'!$J$23*F1499</f>
        <v>339</v>
      </c>
      <c r="H1499" s="522">
        <f t="shared" si="198"/>
        <v>8475</v>
      </c>
      <c r="I1499" s="15"/>
      <c r="J1499" s="574"/>
    </row>
    <row r="1500" spans="1:10" ht="12" customHeight="1">
      <c r="A1500" s="525" t="s">
        <v>11444</v>
      </c>
      <c r="B1500" s="877" t="s">
        <v>6672</v>
      </c>
      <c r="C1500" s="622">
        <v>602</v>
      </c>
      <c r="D1500" s="622">
        <v>25</v>
      </c>
      <c r="E1500" s="574">
        <v>28.25</v>
      </c>
      <c r="F1500" s="936">
        <f t="shared" si="197"/>
        <v>28.25</v>
      </c>
      <c r="G1500" s="866">
        <f>'Заказ, cкидки и курсы валют'!$J$23*F1500</f>
        <v>339</v>
      </c>
      <c r="H1500" s="522">
        <f t="shared" si="198"/>
        <v>8475</v>
      </c>
      <c r="I1500" s="15"/>
      <c r="J1500" s="574"/>
    </row>
    <row r="1501" spans="1:10" ht="12" customHeight="1">
      <c r="A1501" s="525" t="s">
        <v>11445</v>
      </c>
      <c r="B1501" s="877" t="s">
        <v>6673</v>
      </c>
      <c r="C1501" s="622">
        <v>602</v>
      </c>
      <c r="D1501" s="622">
        <v>25</v>
      </c>
      <c r="E1501" s="574">
        <v>28.42</v>
      </c>
      <c r="F1501" s="936">
        <f t="shared" si="197"/>
        <v>28.42</v>
      </c>
      <c r="G1501" s="866">
        <f>'Заказ, cкидки и курсы валют'!$J$23*F1501</f>
        <v>341.04</v>
      </c>
      <c r="H1501" s="522">
        <f t="shared" si="198"/>
        <v>8526</v>
      </c>
      <c r="I1501" s="15"/>
      <c r="J1501" s="574"/>
    </row>
    <row r="1502" spans="1:10" ht="14.1" customHeight="1" thickBot="1">
      <c r="J1502" s="574"/>
    </row>
    <row r="1503" spans="1:10" ht="14.1" customHeight="1">
      <c r="A1503" s="247"/>
      <c r="B1503" s="163"/>
      <c r="C1503" s="91" t="s">
        <v>2516</v>
      </c>
      <c r="D1503" s="91"/>
      <c r="E1503" s="881"/>
      <c r="F1503" s="555"/>
      <c r="G1503" s="647"/>
      <c r="H1503" s="93"/>
      <c r="I1503" s="107"/>
      <c r="J1503" s="574"/>
    </row>
    <row r="1504" spans="1:10" ht="14.1" customHeight="1">
      <c r="A1504" s="248"/>
      <c r="B1504" s="17"/>
      <c r="C1504" s="108" t="s">
        <v>9068</v>
      </c>
      <c r="D1504" s="108"/>
      <c r="E1504" s="570" t="s">
        <v>9069</v>
      </c>
      <c r="F1504" s="556"/>
      <c r="G1504" s="111"/>
      <c r="H1504" s="111" t="s">
        <v>2519</v>
      </c>
      <c r="I1504" s="112"/>
      <c r="J1504" s="574"/>
    </row>
    <row r="1505" spans="1:10" ht="14.1" customHeight="1">
      <c r="A1505" s="248"/>
      <c r="B1505" s="17"/>
      <c r="C1505" s="97"/>
      <c r="D1505" s="97"/>
      <c r="E1505" s="896"/>
      <c r="F1505" s="596"/>
      <c r="G1505" s="874"/>
      <c r="H1505" s="17"/>
      <c r="I1505" s="167"/>
      <c r="J1505" s="574"/>
    </row>
    <row r="1506" spans="1:10" ht="14.1" customHeight="1">
      <c r="A1506" s="248"/>
      <c r="B1506" s="17"/>
      <c r="C1506" s="97"/>
      <c r="D1506" s="97"/>
      <c r="E1506" s="896"/>
      <c r="F1506" s="596"/>
      <c r="G1506" s="874"/>
      <c r="H1506" s="17"/>
      <c r="I1506" s="167"/>
      <c r="J1506" s="574"/>
    </row>
    <row r="1507" spans="1:10" ht="14.1" customHeight="1">
      <c r="A1507" s="248"/>
      <c r="B1507" s="17"/>
      <c r="C1507" s="97"/>
      <c r="D1507" s="97"/>
      <c r="E1507" s="896"/>
      <c r="F1507" s="596"/>
      <c r="G1507" s="874"/>
      <c r="H1507" s="17"/>
      <c r="I1507" s="167"/>
      <c r="J1507" s="574"/>
    </row>
    <row r="1508" spans="1:10" ht="14.1" customHeight="1" thickBot="1">
      <c r="A1508" s="117" t="s">
        <v>7679</v>
      </c>
      <c r="B1508" s="171"/>
      <c r="C1508" s="99"/>
      <c r="D1508" s="99"/>
      <c r="E1508" s="897"/>
      <c r="F1508" s="598"/>
      <c r="G1508" s="875"/>
      <c r="H1508" s="171"/>
      <c r="I1508" s="172"/>
    </row>
    <row r="1509" spans="1:10" ht="45.75" customHeight="1">
      <c r="A1509" s="195" t="s">
        <v>1028</v>
      </c>
      <c r="B1509" s="196" t="s">
        <v>1029</v>
      </c>
      <c r="C1509" s="197" t="s">
        <v>678</v>
      </c>
      <c r="D1509" s="197" t="s">
        <v>3130</v>
      </c>
      <c r="E1509" s="559" t="s">
        <v>11192</v>
      </c>
      <c r="F1509" s="600" t="s">
        <v>2779</v>
      </c>
      <c r="G1509" s="864" t="s">
        <v>3947</v>
      </c>
      <c r="H1509" s="338" t="s">
        <v>497</v>
      </c>
      <c r="I1509" s="199" t="s">
        <v>4239</v>
      </c>
    </row>
    <row r="1510" spans="1:10" ht="14.1" customHeight="1">
      <c r="A1510" s="195"/>
      <c r="B1510" s="389"/>
      <c r="C1510" s="197" t="s">
        <v>3629</v>
      </c>
      <c r="D1510" s="390" t="s">
        <v>3948</v>
      </c>
      <c r="E1510" s="898" t="s">
        <v>265</v>
      </c>
      <c r="F1510" s="607">
        <f>'Заказ, cкидки и курсы валют'!$I$12</f>
        <v>0</v>
      </c>
      <c r="G1510" s="948"/>
      <c r="H1510" s="455"/>
      <c r="I1510" s="325"/>
    </row>
    <row r="1511" spans="1:10" ht="12" customHeight="1">
      <c r="A1511" s="525" t="s">
        <v>11446</v>
      </c>
      <c r="B1511" s="877" t="s">
        <v>84</v>
      </c>
      <c r="C1511" s="622"/>
      <c r="D1511" s="622">
        <v>25</v>
      </c>
      <c r="E1511" s="574">
        <v>30.89</v>
      </c>
      <c r="F1511" s="936">
        <f t="shared" ref="F1511:F1528" si="199">ROUND(E1511*(1-$F$11),2)</f>
        <v>30.89</v>
      </c>
      <c r="G1511" s="866">
        <f>'Заказ, cкидки и курсы валют'!$J$23*F1511</f>
        <v>370.68</v>
      </c>
      <c r="H1511" s="522">
        <f t="shared" ref="H1511:H1528" si="200">ROUND((D1511)*G1511,2)</f>
        <v>9267</v>
      </c>
      <c r="I1511" s="15"/>
    </row>
    <row r="1512" spans="1:10" ht="12" customHeight="1">
      <c r="A1512" s="525" t="s">
        <v>11447</v>
      </c>
      <c r="B1512" s="877" t="s">
        <v>179</v>
      </c>
      <c r="C1512" s="622"/>
      <c r="D1512" s="622">
        <v>25</v>
      </c>
      <c r="E1512" s="574">
        <v>30.89</v>
      </c>
      <c r="F1512" s="936">
        <f t="shared" si="199"/>
        <v>30.89</v>
      </c>
      <c r="G1512" s="866">
        <f>'Заказ, cкидки и курсы валют'!$J$23*F1512</f>
        <v>370.68</v>
      </c>
      <c r="H1512" s="522">
        <f t="shared" si="200"/>
        <v>9267</v>
      </c>
      <c r="I1512" s="15"/>
    </row>
    <row r="1513" spans="1:10" ht="12" customHeight="1">
      <c r="A1513" s="525" t="s">
        <v>11448</v>
      </c>
      <c r="B1513" s="877" t="s">
        <v>180</v>
      </c>
      <c r="C1513" s="622"/>
      <c r="D1513" s="622">
        <v>25</v>
      </c>
      <c r="E1513" s="574">
        <v>30.89</v>
      </c>
      <c r="F1513" s="936">
        <f t="shared" si="199"/>
        <v>30.89</v>
      </c>
      <c r="G1513" s="866">
        <f>'Заказ, cкидки и курсы валют'!$J$23*F1513</f>
        <v>370.68</v>
      </c>
      <c r="H1513" s="522">
        <f t="shared" si="200"/>
        <v>9267</v>
      </c>
      <c r="I1513" s="15"/>
    </row>
    <row r="1514" spans="1:10" ht="12" customHeight="1">
      <c r="A1514" s="525" t="s">
        <v>11449</v>
      </c>
      <c r="B1514" s="877" t="s">
        <v>181</v>
      </c>
      <c r="C1514" s="622"/>
      <c r="D1514" s="622">
        <v>25</v>
      </c>
      <c r="E1514" s="574">
        <v>30.89</v>
      </c>
      <c r="F1514" s="936">
        <f t="shared" si="199"/>
        <v>30.89</v>
      </c>
      <c r="G1514" s="866">
        <f>'Заказ, cкидки и курсы валют'!$J$23*F1514</f>
        <v>370.68</v>
      </c>
      <c r="H1514" s="522">
        <f t="shared" si="200"/>
        <v>9267</v>
      </c>
      <c r="I1514" s="15"/>
    </row>
    <row r="1515" spans="1:10" ht="12" customHeight="1">
      <c r="A1515" s="525" t="s">
        <v>11450</v>
      </c>
      <c r="B1515" s="877" t="s">
        <v>182</v>
      </c>
      <c r="C1515" s="622"/>
      <c r="D1515" s="622">
        <v>25</v>
      </c>
      <c r="E1515" s="574">
        <v>30.89</v>
      </c>
      <c r="F1515" s="936">
        <f t="shared" si="199"/>
        <v>30.89</v>
      </c>
      <c r="G1515" s="866">
        <f>'Заказ, cкидки и курсы валют'!$J$23*F1515</f>
        <v>370.68</v>
      </c>
      <c r="H1515" s="522">
        <f t="shared" si="200"/>
        <v>9267</v>
      </c>
      <c r="I1515" s="15"/>
    </row>
    <row r="1516" spans="1:10" ht="12" customHeight="1">
      <c r="A1516" s="525" t="s">
        <v>11451</v>
      </c>
      <c r="B1516" s="877" t="s">
        <v>183</v>
      </c>
      <c r="C1516" s="622"/>
      <c r="D1516" s="622">
        <v>25</v>
      </c>
      <c r="E1516" s="574">
        <v>33.61</v>
      </c>
      <c r="F1516" s="936">
        <f t="shared" si="199"/>
        <v>33.61</v>
      </c>
      <c r="G1516" s="866">
        <f>'Заказ, cкидки и курсы валют'!$J$23*F1516</f>
        <v>403.32</v>
      </c>
      <c r="H1516" s="522">
        <f t="shared" si="200"/>
        <v>10083</v>
      </c>
      <c r="I1516" s="15"/>
      <c r="J1516" s="574"/>
    </row>
    <row r="1517" spans="1:10" ht="12" customHeight="1">
      <c r="A1517" s="525" t="s">
        <v>11452</v>
      </c>
      <c r="B1517" s="877" t="s">
        <v>184</v>
      </c>
      <c r="C1517" s="622"/>
      <c r="D1517" s="622">
        <v>25</v>
      </c>
      <c r="E1517" s="574">
        <v>33.61</v>
      </c>
      <c r="F1517" s="936">
        <f t="shared" si="199"/>
        <v>33.61</v>
      </c>
      <c r="G1517" s="866">
        <f>'Заказ, cкидки и курсы валют'!$J$23*F1517</f>
        <v>403.32</v>
      </c>
      <c r="H1517" s="522">
        <f t="shared" si="200"/>
        <v>10083</v>
      </c>
      <c r="I1517" s="15"/>
      <c r="J1517" s="574"/>
    </row>
    <row r="1518" spans="1:10" ht="12" customHeight="1">
      <c r="A1518" s="525" t="s">
        <v>11453</v>
      </c>
      <c r="B1518" s="877" t="s">
        <v>185</v>
      </c>
      <c r="C1518" s="622"/>
      <c r="D1518" s="622">
        <v>25</v>
      </c>
      <c r="E1518" s="574">
        <v>33.61</v>
      </c>
      <c r="F1518" s="936">
        <f t="shared" si="199"/>
        <v>33.61</v>
      </c>
      <c r="G1518" s="866">
        <f>'Заказ, cкидки и курсы валют'!$J$23*F1518</f>
        <v>403.32</v>
      </c>
      <c r="H1518" s="522">
        <f t="shared" si="200"/>
        <v>10083</v>
      </c>
      <c r="I1518" s="15"/>
      <c r="J1518" s="574"/>
    </row>
    <row r="1519" spans="1:10" ht="12" customHeight="1">
      <c r="A1519" s="525" t="s">
        <v>11454</v>
      </c>
      <c r="B1519" s="877" t="s">
        <v>186</v>
      </c>
      <c r="C1519" s="622"/>
      <c r="D1519" s="622">
        <v>25</v>
      </c>
      <c r="E1519" s="574">
        <v>34.65</v>
      </c>
      <c r="F1519" s="936">
        <f t="shared" si="199"/>
        <v>34.65</v>
      </c>
      <c r="G1519" s="866">
        <f>'Заказ, cкидки и курсы валют'!$J$23*F1519</f>
        <v>415.79999999999995</v>
      </c>
      <c r="H1519" s="522">
        <f t="shared" si="200"/>
        <v>10395</v>
      </c>
      <c r="I1519" s="15"/>
      <c r="J1519" s="574"/>
    </row>
    <row r="1520" spans="1:10" ht="12" customHeight="1">
      <c r="A1520" s="525" t="s">
        <v>11455</v>
      </c>
      <c r="B1520" s="877" t="s">
        <v>3104</v>
      </c>
      <c r="C1520" s="622"/>
      <c r="D1520" s="622">
        <v>25</v>
      </c>
      <c r="E1520" s="574">
        <v>34.65</v>
      </c>
      <c r="F1520" s="936">
        <f t="shared" si="199"/>
        <v>34.65</v>
      </c>
      <c r="G1520" s="866">
        <f>'Заказ, cкидки и курсы валют'!$J$23*F1520</f>
        <v>415.79999999999995</v>
      </c>
      <c r="H1520" s="522">
        <f t="shared" si="200"/>
        <v>10395</v>
      </c>
      <c r="I1520" s="15"/>
      <c r="J1520" s="574"/>
    </row>
    <row r="1521" spans="1:10" ht="12" customHeight="1">
      <c r="A1521" s="525" t="s">
        <v>9095</v>
      </c>
      <c r="B1521" s="877" t="s">
        <v>3641</v>
      </c>
      <c r="C1521" s="622">
        <v>5.1100000000000003</v>
      </c>
      <c r="D1521" s="622">
        <v>25</v>
      </c>
      <c r="E1521" s="574">
        <v>37.32</v>
      </c>
      <c r="F1521" s="936">
        <f t="shared" si="199"/>
        <v>37.32</v>
      </c>
      <c r="G1521" s="866">
        <f>'Заказ, cкидки и курсы валют'!$J$23*F1521</f>
        <v>447.84000000000003</v>
      </c>
      <c r="H1521" s="522">
        <f t="shared" si="200"/>
        <v>11196</v>
      </c>
      <c r="I1521" s="15"/>
      <c r="J1521" s="574"/>
    </row>
    <row r="1522" spans="1:10" ht="12" customHeight="1">
      <c r="A1522" s="525" t="s">
        <v>9094</v>
      </c>
      <c r="B1522" s="877" t="s">
        <v>3105</v>
      </c>
      <c r="C1522" s="622">
        <v>5.8</v>
      </c>
      <c r="D1522" s="622">
        <v>25</v>
      </c>
      <c r="E1522" s="574">
        <v>31.34</v>
      </c>
      <c r="F1522" s="936">
        <f t="shared" si="199"/>
        <v>31.34</v>
      </c>
      <c r="G1522" s="866">
        <f>'Заказ, cкидки и курсы валют'!$J$23*F1522</f>
        <v>376.08</v>
      </c>
      <c r="H1522" s="522">
        <f t="shared" si="200"/>
        <v>9402</v>
      </c>
      <c r="I1522" s="15"/>
      <c r="J1522" s="574"/>
    </row>
    <row r="1523" spans="1:10" ht="12" customHeight="1">
      <c r="A1523" s="525" t="s">
        <v>9096</v>
      </c>
      <c r="B1523" s="877" t="s">
        <v>3106</v>
      </c>
      <c r="C1523" s="622">
        <v>6.65</v>
      </c>
      <c r="D1523" s="622">
        <v>25</v>
      </c>
      <c r="E1523" s="574">
        <v>31.25</v>
      </c>
      <c r="F1523" s="936">
        <f t="shared" si="199"/>
        <v>31.25</v>
      </c>
      <c r="G1523" s="866">
        <f>'Заказ, cкидки и курсы валют'!$J$23*F1523</f>
        <v>375</v>
      </c>
      <c r="H1523" s="522">
        <f t="shared" si="200"/>
        <v>9375</v>
      </c>
      <c r="I1523" s="15"/>
      <c r="J1523" s="574"/>
    </row>
    <row r="1524" spans="1:10" ht="12" customHeight="1">
      <c r="A1524" s="525" t="s">
        <v>9097</v>
      </c>
      <c r="B1524" s="877" t="s">
        <v>617</v>
      </c>
      <c r="C1524" s="622">
        <v>7.51</v>
      </c>
      <c r="D1524" s="622">
        <v>25</v>
      </c>
      <c r="E1524" s="574">
        <v>30.46</v>
      </c>
      <c r="F1524" s="936">
        <f t="shared" si="199"/>
        <v>30.46</v>
      </c>
      <c r="G1524" s="866">
        <f>'Заказ, cкидки и курсы валют'!$J$23*F1524</f>
        <v>365.52</v>
      </c>
      <c r="H1524" s="522">
        <f t="shared" si="200"/>
        <v>9138</v>
      </c>
      <c r="I1524" s="15"/>
      <c r="J1524" s="574"/>
    </row>
    <row r="1525" spans="1:10" ht="12" customHeight="1">
      <c r="A1525" s="525" t="s">
        <v>9098</v>
      </c>
      <c r="B1525" s="877" t="s">
        <v>3107</v>
      </c>
      <c r="C1525" s="622">
        <v>8</v>
      </c>
      <c r="D1525" s="622">
        <v>25</v>
      </c>
      <c r="E1525" s="574">
        <v>30.46</v>
      </c>
      <c r="F1525" s="936">
        <f t="shared" si="199"/>
        <v>30.46</v>
      </c>
      <c r="G1525" s="866">
        <f>'Заказ, cкидки и курсы валют'!$J$23*F1525</f>
        <v>365.52</v>
      </c>
      <c r="H1525" s="522">
        <f t="shared" si="200"/>
        <v>9138</v>
      </c>
      <c r="I1525" s="15"/>
      <c r="J1525" s="574"/>
    </row>
    <row r="1526" spans="1:10" ht="12" customHeight="1">
      <c r="A1526" s="525" t="s">
        <v>9099</v>
      </c>
      <c r="B1526" s="877" t="s">
        <v>190</v>
      </c>
      <c r="C1526" s="622">
        <v>8.23</v>
      </c>
      <c r="D1526" s="622">
        <v>25</v>
      </c>
      <c r="E1526" s="574">
        <v>30.46</v>
      </c>
      <c r="F1526" s="936">
        <f t="shared" si="199"/>
        <v>30.46</v>
      </c>
      <c r="G1526" s="866">
        <f>'Заказ, cкидки и курсы валют'!$J$23*F1526</f>
        <v>365.52</v>
      </c>
      <c r="H1526" s="522">
        <f t="shared" si="200"/>
        <v>9138</v>
      </c>
      <c r="I1526" s="15"/>
    </row>
    <row r="1527" spans="1:10" ht="12" customHeight="1">
      <c r="A1527" s="525" t="s">
        <v>9100</v>
      </c>
      <c r="B1527" s="877" t="s">
        <v>1332</v>
      </c>
      <c r="C1527" s="622">
        <v>10</v>
      </c>
      <c r="D1527" s="622">
        <v>25</v>
      </c>
      <c r="E1527" s="574">
        <v>36.880000000000003</v>
      </c>
      <c r="F1527" s="936">
        <f t="shared" si="199"/>
        <v>36.880000000000003</v>
      </c>
      <c r="G1527" s="866">
        <f>'Заказ, cкидки и курсы валют'!$J$23*F1527</f>
        <v>442.56000000000006</v>
      </c>
      <c r="H1527" s="522">
        <f t="shared" si="200"/>
        <v>11064</v>
      </c>
      <c r="I1527" s="15"/>
      <c r="J1527" s="574"/>
    </row>
    <row r="1528" spans="1:10" ht="12" customHeight="1">
      <c r="A1528" s="525" t="s">
        <v>9101</v>
      </c>
      <c r="B1528" s="877" t="s">
        <v>191</v>
      </c>
      <c r="C1528" s="622">
        <v>11</v>
      </c>
      <c r="D1528" s="622">
        <v>25</v>
      </c>
      <c r="E1528" s="574">
        <v>36.880000000000003</v>
      </c>
      <c r="F1528" s="936">
        <f t="shared" si="199"/>
        <v>36.880000000000003</v>
      </c>
      <c r="G1528" s="866">
        <f>'Заказ, cкидки и курсы валют'!$J$23*F1528</f>
        <v>442.56000000000006</v>
      </c>
      <c r="H1528" s="522">
        <f t="shared" si="200"/>
        <v>11064</v>
      </c>
      <c r="I1528" s="15"/>
      <c r="J1528" s="574"/>
    </row>
    <row r="1529" spans="1:10" ht="12" customHeight="1">
      <c r="A1529" s="525" t="s">
        <v>11456</v>
      </c>
      <c r="B1529" s="877" t="s">
        <v>4284</v>
      </c>
      <c r="C1529" s="622"/>
      <c r="D1529" s="622">
        <v>25</v>
      </c>
      <c r="E1529" s="574">
        <v>29.29</v>
      </c>
      <c r="F1529" s="936">
        <f t="shared" ref="F1529" si="201">ROUND(E1529*(1-$F$11),2)</f>
        <v>29.29</v>
      </c>
      <c r="G1529" s="866">
        <f>'Заказ, cкидки и курсы валют'!$J$23*F1529</f>
        <v>351.48</v>
      </c>
      <c r="H1529" s="522">
        <f t="shared" ref="H1529" si="202">ROUND((D1529)*G1529,2)</f>
        <v>8787</v>
      </c>
      <c r="I1529" s="15"/>
      <c r="J1529" s="574"/>
    </row>
    <row r="1530" spans="1:10" ht="12" customHeight="1">
      <c r="A1530" s="525" t="s">
        <v>9102</v>
      </c>
      <c r="B1530" s="877" t="s">
        <v>192</v>
      </c>
      <c r="C1530" s="622">
        <v>12.7</v>
      </c>
      <c r="D1530" s="622">
        <v>25</v>
      </c>
      <c r="E1530" s="574">
        <v>30.46</v>
      </c>
      <c r="F1530" s="936">
        <f t="shared" ref="F1530:F1561" si="203">ROUND(E1530*(1-$F$11),2)</f>
        <v>30.46</v>
      </c>
      <c r="G1530" s="866">
        <f>'Заказ, cкидки и курсы валют'!$J$23*F1530</f>
        <v>365.52</v>
      </c>
      <c r="H1530" s="522">
        <f t="shared" ref="H1530:H1561" si="204">ROUND((D1530)*G1530,2)</f>
        <v>9138</v>
      </c>
      <c r="I1530" s="15"/>
      <c r="J1530" s="574"/>
    </row>
    <row r="1531" spans="1:10" ht="12" customHeight="1">
      <c r="A1531" s="525" t="s">
        <v>9103</v>
      </c>
      <c r="B1531" s="877" t="s">
        <v>193</v>
      </c>
      <c r="C1531" s="622">
        <v>14.4</v>
      </c>
      <c r="D1531" s="622">
        <v>25</v>
      </c>
      <c r="E1531" s="574">
        <v>35.99</v>
      </c>
      <c r="F1531" s="936">
        <f t="shared" si="203"/>
        <v>35.99</v>
      </c>
      <c r="G1531" s="866">
        <f>'Заказ, cкидки и курсы валют'!$J$23*F1531</f>
        <v>431.88</v>
      </c>
      <c r="H1531" s="522">
        <f t="shared" si="204"/>
        <v>10797</v>
      </c>
      <c r="I1531" s="15"/>
      <c r="J1531" s="574"/>
    </row>
    <row r="1532" spans="1:10" ht="12" customHeight="1">
      <c r="A1532" s="525" t="s">
        <v>9104</v>
      </c>
      <c r="B1532" s="877" t="s">
        <v>194</v>
      </c>
      <c r="C1532" s="622">
        <v>16.2</v>
      </c>
      <c r="D1532" s="622">
        <v>25</v>
      </c>
      <c r="E1532" s="574">
        <v>30.46</v>
      </c>
      <c r="F1532" s="936">
        <f t="shared" si="203"/>
        <v>30.46</v>
      </c>
      <c r="G1532" s="866">
        <f>'Заказ, cкидки и курсы валют'!$J$23*F1532</f>
        <v>365.52</v>
      </c>
      <c r="H1532" s="522">
        <f t="shared" si="204"/>
        <v>9138</v>
      </c>
      <c r="I1532" s="15"/>
      <c r="J1532" s="574"/>
    </row>
    <row r="1533" spans="1:10" ht="12" customHeight="1">
      <c r="A1533" s="525" t="s">
        <v>9105</v>
      </c>
      <c r="B1533" s="877" t="s">
        <v>3108</v>
      </c>
      <c r="C1533" s="622">
        <v>18</v>
      </c>
      <c r="D1533" s="622">
        <v>25</v>
      </c>
      <c r="E1533" s="574">
        <v>31.64</v>
      </c>
      <c r="F1533" s="936">
        <f t="shared" si="203"/>
        <v>31.64</v>
      </c>
      <c r="G1533" s="866">
        <f>'Заказ, cкидки и курсы валют'!$J$23*F1533</f>
        <v>379.68</v>
      </c>
      <c r="H1533" s="522">
        <f t="shared" si="204"/>
        <v>9492</v>
      </c>
      <c r="I1533" s="15"/>
      <c r="J1533" s="574"/>
    </row>
    <row r="1534" spans="1:10" ht="12" customHeight="1">
      <c r="A1534" s="525" t="s">
        <v>9106</v>
      </c>
      <c r="B1534" s="877" t="s">
        <v>195</v>
      </c>
      <c r="C1534" s="622">
        <v>19.8</v>
      </c>
      <c r="D1534" s="622">
        <v>25</v>
      </c>
      <c r="E1534" s="574">
        <v>32.159999999999997</v>
      </c>
      <c r="F1534" s="936">
        <f t="shared" si="203"/>
        <v>32.159999999999997</v>
      </c>
      <c r="G1534" s="866">
        <f>'Заказ, cкидки и курсы валют'!$J$23*F1534</f>
        <v>385.91999999999996</v>
      </c>
      <c r="H1534" s="522">
        <f t="shared" si="204"/>
        <v>9648</v>
      </c>
      <c r="I1534" s="15"/>
      <c r="J1534" s="574"/>
    </row>
    <row r="1535" spans="1:10" ht="12" customHeight="1">
      <c r="A1535" s="525" t="s">
        <v>9107</v>
      </c>
      <c r="B1535" s="877" t="s">
        <v>196</v>
      </c>
      <c r="C1535" s="622">
        <v>23.4</v>
      </c>
      <c r="D1535" s="622">
        <v>25</v>
      </c>
      <c r="E1535" s="574">
        <v>33.86</v>
      </c>
      <c r="F1535" s="936">
        <f t="shared" si="203"/>
        <v>33.86</v>
      </c>
      <c r="G1535" s="866">
        <f>'Заказ, cкидки и курсы валют'!$J$23*F1535</f>
        <v>406.32</v>
      </c>
      <c r="H1535" s="522">
        <f t="shared" si="204"/>
        <v>10158</v>
      </c>
      <c r="I1535" s="15"/>
      <c r="J1535" s="574"/>
    </row>
    <row r="1536" spans="1:10" ht="12" customHeight="1">
      <c r="A1536" s="525" t="s">
        <v>9108</v>
      </c>
      <c r="B1536" s="877" t="s">
        <v>197</v>
      </c>
      <c r="C1536" s="622">
        <v>27</v>
      </c>
      <c r="D1536" s="622">
        <v>25</v>
      </c>
      <c r="E1536" s="574">
        <v>31.15</v>
      </c>
      <c r="F1536" s="936">
        <f t="shared" si="203"/>
        <v>31.15</v>
      </c>
      <c r="G1536" s="866">
        <f>'Заказ, cкидки и курсы валют'!$J$23*F1536</f>
        <v>373.79999999999995</v>
      </c>
      <c r="H1536" s="522">
        <f t="shared" si="204"/>
        <v>9345</v>
      </c>
      <c r="I1536" s="15"/>
      <c r="J1536" s="574"/>
    </row>
    <row r="1537" spans="1:10" ht="12" customHeight="1">
      <c r="A1537" s="525" t="s">
        <v>11457</v>
      </c>
      <c r="B1537" s="877" t="s">
        <v>198</v>
      </c>
      <c r="C1537" s="622"/>
      <c r="D1537" s="622">
        <v>25</v>
      </c>
      <c r="E1537" s="574">
        <v>35.21</v>
      </c>
      <c r="F1537" s="936">
        <f t="shared" si="203"/>
        <v>35.21</v>
      </c>
      <c r="G1537" s="866">
        <f>'Заказ, cкидки и курсы валют'!$J$23*F1537</f>
        <v>422.52</v>
      </c>
      <c r="H1537" s="522">
        <f t="shared" si="204"/>
        <v>10563</v>
      </c>
      <c r="I1537" s="15"/>
      <c r="J1537" s="574"/>
    </row>
    <row r="1538" spans="1:10" ht="12" customHeight="1">
      <c r="A1538" s="525" t="s">
        <v>11458</v>
      </c>
      <c r="B1538" s="877" t="s">
        <v>199</v>
      </c>
      <c r="C1538" s="622"/>
      <c r="D1538" s="622">
        <v>25</v>
      </c>
      <c r="E1538" s="574">
        <v>35.21</v>
      </c>
      <c r="F1538" s="936">
        <f t="shared" si="203"/>
        <v>35.21</v>
      </c>
      <c r="G1538" s="866">
        <f>'Заказ, cкидки и курсы валют'!$J$23*F1538</f>
        <v>422.52</v>
      </c>
      <c r="H1538" s="522">
        <f t="shared" si="204"/>
        <v>10563</v>
      </c>
      <c r="I1538" s="15"/>
      <c r="J1538" s="574"/>
    </row>
    <row r="1539" spans="1:10" ht="12" customHeight="1">
      <c r="A1539" s="525" t="s">
        <v>11459</v>
      </c>
      <c r="B1539" s="877" t="s">
        <v>200</v>
      </c>
      <c r="C1539" s="622"/>
      <c r="D1539" s="622">
        <v>25</v>
      </c>
      <c r="E1539" s="574">
        <v>35.21</v>
      </c>
      <c r="F1539" s="936">
        <f t="shared" si="203"/>
        <v>35.21</v>
      </c>
      <c r="G1539" s="866">
        <f>'Заказ, cкидки и курсы валют'!$J$23*F1539</f>
        <v>422.52</v>
      </c>
      <c r="H1539" s="522">
        <f t="shared" si="204"/>
        <v>10563</v>
      </c>
      <c r="I1539" s="15"/>
      <c r="J1539" s="574"/>
    </row>
    <row r="1540" spans="1:10" ht="12" customHeight="1">
      <c r="A1540" s="525" t="s">
        <v>9109</v>
      </c>
      <c r="B1540" s="877" t="s">
        <v>3349</v>
      </c>
      <c r="C1540" s="622">
        <v>28.8</v>
      </c>
      <c r="D1540" s="622">
        <v>25</v>
      </c>
      <c r="E1540" s="574">
        <v>36.01</v>
      </c>
      <c r="F1540" s="936">
        <f t="shared" si="203"/>
        <v>36.01</v>
      </c>
      <c r="G1540" s="866">
        <f>'Заказ, cкидки и курсы валют'!$J$23*F1540</f>
        <v>432.12</v>
      </c>
      <c r="H1540" s="522">
        <f t="shared" si="204"/>
        <v>10803</v>
      </c>
      <c r="I1540" s="15"/>
      <c r="J1540" s="574"/>
    </row>
    <row r="1541" spans="1:10" ht="12" customHeight="1">
      <c r="A1541" s="525" t="s">
        <v>9110</v>
      </c>
      <c r="B1541" s="877" t="s">
        <v>3640</v>
      </c>
      <c r="C1541" s="622">
        <v>11.1</v>
      </c>
      <c r="D1541" s="622">
        <v>25</v>
      </c>
      <c r="E1541" s="574">
        <v>36.65</v>
      </c>
      <c r="F1541" s="936">
        <f t="shared" si="203"/>
        <v>36.65</v>
      </c>
      <c r="G1541" s="866">
        <f>'Заказ, cкидки и курсы валют'!$J$23*F1541</f>
        <v>439.79999999999995</v>
      </c>
      <c r="H1541" s="522">
        <f t="shared" si="204"/>
        <v>10995</v>
      </c>
      <c r="I1541" s="15"/>
      <c r="J1541" s="574"/>
    </row>
    <row r="1542" spans="1:10" ht="12" customHeight="1">
      <c r="A1542" s="525" t="s">
        <v>9111</v>
      </c>
      <c r="B1542" s="877" t="s">
        <v>3384</v>
      </c>
      <c r="C1542" s="622">
        <v>11.93</v>
      </c>
      <c r="D1542" s="622">
        <v>25</v>
      </c>
      <c r="E1542" s="574">
        <v>30.46</v>
      </c>
      <c r="F1542" s="936">
        <f t="shared" si="203"/>
        <v>30.46</v>
      </c>
      <c r="G1542" s="866">
        <f>'Заказ, cкидки и курсы валют'!$J$23*F1542</f>
        <v>365.52</v>
      </c>
      <c r="H1542" s="522">
        <f t="shared" si="204"/>
        <v>9138</v>
      </c>
      <c r="I1542" s="15"/>
      <c r="J1542" s="574"/>
    </row>
    <row r="1543" spans="1:10" ht="12" customHeight="1">
      <c r="A1543" s="525" t="s">
        <v>9112</v>
      </c>
      <c r="B1543" s="877" t="s">
        <v>3109</v>
      </c>
      <c r="C1543" s="622">
        <v>13.48</v>
      </c>
      <c r="D1543" s="622">
        <v>25</v>
      </c>
      <c r="E1543" s="574">
        <v>29.78</v>
      </c>
      <c r="F1543" s="936">
        <f t="shared" si="203"/>
        <v>29.78</v>
      </c>
      <c r="G1543" s="866">
        <f>'Заказ, cкидки и курсы валют'!$J$23*F1543</f>
        <v>357.36</v>
      </c>
      <c r="H1543" s="522">
        <f t="shared" si="204"/>
        <v>8934</v>
      </c>
      <c r="I1543" s="15"/>
      <c r="J1543" s="574"/>
    </row>
    <row r="1544" spans="1:10" ht="12" customHeight="1">
      <c r="A1544" s="525" t="s">
        <v>9113</v>
      </c>
      <c r="B1544" s="877" t="s">
        <v>3110</v>
      </c>
      <c r="C1544" s="622">
        <v>15.03</v>
      </c>
      <c r="D1544" s="622">
        <v>25</v>
      </c>
      <c r="E1544" s="574">
        <v>33.97</v>
      </c>
      <c r="F1544" s="936">
        <f t="shared" si="203"/>
        <v>33.97</v>
      </c>
      <c r="G1544" s="866">
        <f>'Заказ, cкидки и курсы валют'!$J$23*F1544</f>
        <v>407.64</v>
      </c>
      <c r="H1544" s="522">
        <f t="shared" si="204"/>
        <v>10191</v>
      </c>
      <c r="I1544" s="15"/>
      <c r="J1544" s="574"/>
    </row>
    <row r="1545" spans="1:10" ht="12" customHeight="1">
      <c r="A1545" s="525" t="s">
        <v>9114</v>
      </c>
      <c r="B1545" s="877" t="s">
        <v>3111</v>
      </c>
      <c r="C1545" s="622">
        <v>16.579999999999998</v>
      </c>
      <c r="D1545" s="622">
        <v>25</v>
      </c>
      <c r="E1545" s="574">
        <v>30.86</v>
      </c>
      <c r="F1545" s="936">
        <f t="shared" si="203"/>
        <v>30.86</v>
      </c>
      <c r="G1545" s="866">
        <f>'Заказ, cкидки и курсы валют'!$J$23*F1545</f>
        <v>370.32</v>
      </c>
      <c r="H1545" s="522">
        <f t="shared" si="204"/>
        <v>9258</v>
      </c>
      <c r="I1545" s="15"/>
      <c r="J1545" s="574"/>
    </row>
    <row r="1546" spans="1:10" ht="12" customHeight="1">
      <c r="A1546" s="525" t="s">
        <v>9115</v>
      </c>
      <c r="B1546" s="877" t="s">
        <v>3112</v>
      </c>
      <c r="C1546" s="622">
        <v>18.13</v>
      </c>
      <c r="D1546" s="622">
        <v>25</v>
      </c>
      <c r="E1546" s="574">
        <v>30.46</v>
      </c>
      <c r="F1546" s="936">
        <f t="shared" si="203"/>
        <v>30.46</v>
      </c>
      <c r="G1546" s="866">
        <f>'Заказ, cкидки и курсы валют'!$J$23*F1546</f>
        <v>365.52</v>
      </c>
      <c r="H1546" s="522">
        <f t="shared" si="204"/>
        <v>9138</v>
      </c>
      <c r="I1546" s="15"/>
      <c r="J1546" s="574"/>
    </row>
    <row r="1547" spans="1:10" ht="12" customHeight="1">
      <c r="A1547" s="525" t="s">
        <v>9116</v>
      </c>
      <c r="B1547" s="877" t="s">
        <v>201</v>
      </c>
      <c r="C1547" s="622">
        <v>19.690000000000001</v>
      </c>
      <c r="D1547" s="622">
        <v>25</v>
      </c>
      <c r="E1547" s="574">
        <v>30.46</v>
      </c>
      <c r="F1547" s="936">
        <f t="shared" si="203"/>
        <v>30.46</v>
      </c>
      <c r="G1547" s="866">
        <f>'Заказ, cкидки и курсы валют'!$J$23*F1547</f>
        <v>365.52</v>
      </c>
      <c r="H1547" s="522">
        <f t="shared" si="204"/>
        <v>9138</v>
      </c>
      <c r="I1547" s="15"/>
      <c r="J1547" s="574"/>
    </row>
    <row r="1548" spans="1:10" ht="12" customHeight="1">
      <c r="A1548" s="525" t="s">
        <v>11460</v>
      </c>
      <c r="B1548" s="877" t="s">
        <v>1333</v>
      </c>
      <c r="C1548" s="622"/>
      <c r="D1548" s="622">
        <v>25</v>
      </c>
      <c r="E1548" s="574">
        <v>28.73</v>
      </c>
      <c r="F1548" s="936">
        <f t="shared" si="203"/>
        <v>28.73</v>
      </c>
      <c r="G1548" s="866">
        <f>'Заказ, cкидки и курсы валют'!$J$23*F1548</f>
        <v>344.76</v>
      </c>
      <c r="H1548" s="522">
        <f t="shared" si="204"/>
        <v>8619</v>
      </c>
      <c r="I1548" s="15"/>
      <c r="J1548" s="574"/>
    </row>
    <row r="1549" spans="1:10" ht="12" customHeight="1">
      <c r="A1549" s="525" t="s">
        <v>9117</v>
      </c>
      <c r="B1549" s="877" t="s">
        <v>202</v>
      </c>
      <c r="C1549" s="622">
        <v>21.14</v>
      </c>
      <c r="D1549" s="622">
        <v>25</v>
      </c>
      <c r="E1549" s="574">
        <v>30.86</v>
      </c>
      <c r="F1549" s="936">
        <f t="shared" si="203"/>
        <v>30.86</v>
      </c>
      <c r="G1549" s="866">
        <f>'Заказ, cкидки и курсы валют'!$J$23*F1549</f>
        <v>370.32</v>
      </c>
      <c r="H1549" s="522">
        <f t="shared" si="204"/>
        <v>9258</v>
      </c>
      <c r="I1549" s="15"/>
      <c r="J1549" s="574"/>
    </row>
    <row r="1550" spans="1:10" ht="12" customHeight="1">
      <c r="A1550" s="525" t="s">
        <v>11461</v>
      </c>
      <c r="B1550" s="877" t="s">
        <v>255</v>
      </c>
      <c r="C1550" s="622"/>
      <c r="D1550" s="622">
        <v>25</v>
      </c>
      <c r="E1550" s="574">
        <v>28.73</v>
      </c>
      <c r="F1550" s="936">
        <f t="shared" si="203"/>
        <v>28.73</v>
      </c>
      <c r="G1550" s="866">
        <f>'Заказ, cкидки и курсы валют'!$J$23*F1550</f>
        <v>344.76</v>
      </c>
      <c r="H1550" s="522">
        <f t="shared" si="204"/>
        <v>8619</v>
      </c>
      <c r="I1550" s="15"/>
    </row>
    <row r="1551" spans="1:10" ht="12" customHeight="1">
      <c r="A1551" s="525" t="s">
        <v>9118</v>
      </c>
      <c r="B1551" s="877" t="s">
        <v>614</v>
      </c>
      <c r="C1551" s="622">
        <v>23.4</v>
      </c>
      <c r="D1551" s="622">
        <v>25</v>
      </c>
      <c r="E1551" s="574">
        <v>30.34</v>
      </c>
      <c r="F1551" s="936">
        <f t="shared" si="203"/>
        <v>30.34</v>
      </c>
      <c r="G1551" s="866">
        <f>'Заказ, cкидки и курсы валют'!$J$23*F1551</f>
        <v>364.08</v>
      </c>
      <c r="H1551" s="522">
        <f t="shared" si="204"/>
        <v>9102</v>
      </c>
      <c r="I1551" s="15"/>
    </row>
    <row r="1552" spans="1:10" ht="12" customHeight="1">
      <c r="A1552" s="525" t="s">
        <v>9119</v>
      </c>
      <c r="B1552" s="877" t="s">
        <v>203</v>
      </c>
      <c r="C1552" s="622">
        <v>24.25</v>
      </c>
      <c r="D1552" s="622">
        <v>25</v>
      </c>
      <c r="E1552" s="574">
        <v>30.81</v>
      </c>
      <c r="F1552" s="936">
        <f t="shared" si="203"/>
        <v>30.81</v>
      </c>
      <c r="G1552" s="866">
        <f>'Заказ, cкидки и курсы валют'!$J$23*F1552</f>
        <v>369.71999999999997</v>
      </c>
      <c r="H1552" s="522">
        <f t="shared" si="204"/>
        <v>9243</v>
      </c>
      <c r="I1552" s="15"/>
    </row>
    <row r="1553" spans="1:10" ht="12" customHeight="1">
      <c r="A1553" s="525" t="s">
        <v>9120</v>
      </c>
      <c r="B1553" s="877" t="s">
        <v>613</v>
      </c>
      <c r="C1553" s="622">
        <v>27.35</v>
      </c>
      <c r="D1553" s="622">
        <v>25</v>
      </c>
      <c r="E1553" s="574">
        <v>36.21</v>
      </c>
      <c r="F1553" s="936">
        <f t="shared" si="203"/>
        <v>36.21</v>
      </c>
      <c r="G1553" s="866">
        <f>'Заказ, cкидки и курсы валют'!$J$23*F1553</f>
        <v>434.52</v>
      </c>
      <c r="H1553" s="522">
        <f t="shared" si="204"/>
        <v>10863</v>
      </c>
      <c r="I1553" s="15"/>
    </row>
    <row r="1554" spans="1:10" ht="12" customHeight="1">
      <c r="A1554" s="525" t="s">
        <v>9121</v>
      </c>
      <c r="B1554" s="877" t="s">
        <v>204</v>
      </c>
      <c r="C1554" s="622">
        <v>30.45</v>
      </c>
      <c r="D1554" s="622">
        <v>25</v>
      </c>
      <c r="E1554" s="574">
        <v>32.380000000000003</v>
      </c>
      <c r="F1554" s="936">
        <f t="shared" si="203"/>
        <v>32.380000000000003</v>
      </c>
      <c r="G1554" s="866">
        <f>'Заказ, cкидки и курсы валют'!$J$23*F1554</f>
        <v>388.56000000000006</v>
      </c>
      <c r="H1554" s="522">
        <f t="shared" si="204"/>
        <v>9714</v>
      </c>
      <c r="I1554" s="15"/>
    </row>
    <row r="1555" spans="1:10" ht="12" customHeight="1">
      <c r="A1555" s="525" t="s">
        <v>9122</v>
      </c>
      <c r="B1555" s="877" t="s">
        <v>205</v>
      </c>
      <c r="C1555" s="622">
        <v>33.56</v>
      </c>
      <c r="D1555" s="622">
        <v>25</v>
      </c>
      <c r="E1555" s="574">
        <v>32.159999999999997</v>
      </c>
      <c r="F1555" s="936">
        <f t="shared" si="203"/>
        <v>32.159999999999997</v>
      </c>
      <c r="G1555" s="866">
        <f>'Заказ, cкидки и курсы валют'!$J$23*F1555</f>
        <v>385.91999999999996</v>
      </c>
      <c r="H1555" s="522">
        <f t="shared" si="204"/>
        <v>9648</v>
      </c>
      <c r="I1555" s="15"/>
    </row>
    <row r="1556" spans="1:10" ht="12" customHeight="1">
      <c r="A1556" s="525" t="s">
        <v>9123</v>
      </c>
      <c r="B1556" s="877" t="s">
        <v>206</v>
      </c>
      <c r="C1556" s="622">
        <v>36.56</v>
      </c>
      <c r="D1556" s="622">
        <v>25</v>
      </c>
      <c r="E1556" s="574">
        <v>36.21</v>
      </c>
      <c r="F1556" s="936">
        <f t="shared" si="203"/>
        <v>36.21</v>
      </c>
      <c r="G1556" s="866">
        <f>'Заказ, cкидки и курсы валют'!$J$23*F1556</f>
        <v>434.52</v>
      </c>
      <c r="H1556" s="522">
        <f t="shared" si="204"/>
        <v>10863</v>
      </c>
      <c r="I1556" s="15"/>
    </row>
    <row r="1557" spans="1:10" ht="12" customHeight="1">
      <c r="A1557" s="525" t="s">
        <v>9124</v>
      </c>
      <c r="B1557" s="877" t="s">
        <v>207</v>
      </c>
      <c r="C1557" s="622">
        <v>42.77</v>
      </c>
      <c r="D1557" s="622">
        <v>25</v>
      </c>
      <c r="E1557" s="574">
        <v>32.159999999999997</v>
      </c>
      <c r="F1557" s="936">
        <f t="shared" si="203"/>
        <v>32.159999999999997</v>
      </c>
      <c r="G1557" s="866">
        <f>'Заказ, cкидки и курсы валют'!$J$23*F1557</f>
        <v>385.91999999999996</v>
      </c>
      <c r="H1557" s="522">
        <f t="shared" si="204"/>
        <v>9648</v>
      </c>
      <c r="I1557" s="15"/>
    </row>
    <row r="1558" spans="1:10" ht="12" customHeight="1">
      <c r="A1558" s="525" t="s">
        <v>9125</v>
      </c>
      <c r="B1558" s="877" t="s">
        <v>208</v>
      </c>
      <c r="C1558" s="622">
        <v>48.98</v>
      </c>
      <c r="D1558" s="622">
        <v>25</v>
      </c>
      <c r="E1558" s="574">
        <v>38.200000000000003</v>
      </c>
      <c r="F1558" s="936">
        <f t="shared" si="203"/>
        <v>38.200000000000003</v>
      </c>
      <c r="G1558" s="866">
        <f>'Заказ, cкидки и курсы валют'!$J$23*F1558</f>
        <v>458.40000000000003</v>
      </c>
      <c r="H1558" s="522">
        <f t="shared" si="204"/>
        <v>11460</v>
      </c>
      <c r="I1558" s="15"/>
      <c r="J1558" s="574"/>
    </row>
    <row r="1559" spans="1:10" ht="12" customHeight="1">
      <c r="A1559" s="525" t="s">
        <v>9126</v>
      </c>
      <c r="B1559" s="877" t="s">
        <v>209</v>
      </c>
      <c r="C1559" s="622">
        <v>55.19</v>
      </c>
      <c r="D1559" s="622">
        <v>25</v>
      </c>
      <c r="E1559" s="574">
        <v>30.02</v>
      </c>
      <c r="F1559" s="936">
        <f t="shared" si="203"/>
        <v>30.02</v>
      </c>
      <c r="G1559" s="866">
        <f>'Заказ, cкидки и курсы валют'!$J$23*F1559</f>
        <v>360.24</v>
      </c>
      <c r="H1559" s="522">
        <f t="shared" si="204"/>
        <v>9006</v>
      </c>
      <c r="I1559" s="15"/>
      <c r="J1559" s="574"/>
    </row>
    <row r="1560" spans="1:10" ht="12" customHeight="1">
      <c r="A1560" s="525" t="s">
        <v>9127</v>
      </c>
      <c r="B1560" s="877" t="s">
        <v>4285</v>
      </c>
      <c r="C1560" s="622">
        <v>61.4</v>
      </c>
      <c r="D1560" s="622">
        <v>25</v>
      </c>
      <c r="E1560" s="574">
        <v>35.99</v>
      </c>
      <c r="F1560" s="936">
        <f t="shared" si="203"/>
        <v>35.99</v>
      </c>
      <c r="G1560" s="866">
        <f>'Заказ, cкидки и курсы валют'!$J$23*F1560</f>
        <v>431.88</v>
      </c>
      <c r="H1560" s="522">
        <f t="shared" si="204"/>
        <v>10797</v>
      </c>
      <c r="I1560" s="15"/>
      <c r="J1560" s="574"/>
    </row>
    <row r="1561" spans="1:10" ht="12" customHeight="1">
      <c r="A1561" s="525" t="s">
        <v>9128</v>
      </c>
      <c r="B1561" s="877" t="s">
        <v>4286</v>
      </c>
      <c r="C1561" s="622">
        <v>69.7</v>
      </c>
      <c r="D1561" s="622">
        <v>25</v>
      </c>
      <c r="E1561" s="574">
        <v>29.35</v>
      </c>
      <c r="F1561" s="936">
        <f t="shared" si="203"/>
        <v>29.35</v>
      </c>
      <c r="G1561" s="866">
        <f>'Заказ, cкидки и курсы валют'!$J$23*F1561</f>
        <v>352.20000000000005</v>
      </c>
      <c r="H1561" s="522">
        <f t="shared" si="204"/>
        <v>8805</v>
      </c>
      <c r="I1561" s="15"/>
      <c r="J1561" s="574"/>
    </row>
    <row r="1562" spans="1:10" ht="12" customHeight="1">
      <c r="A1562" s="525" t="s">
        <v>9129</v>
      </c>
      <c r="B1562" s="877" t="s">
        <v>3338</v>
      </c>
      <c r="C1562" s="622">
        <v>20.77</v>
      </c>
      <c r="D1562" s="622">
        <v>25</v>
      </c>
      <c r="E1562" s="574">
        <v>30.81</v>
      </c>
      <c r="F1562" s="936">
        <f t="shared" ref="F1562:F1590" si="205">ROUND(E1562*(1-$F$11),2)</f>
        <v>30.81</v>
      </c>
      <c r="G1562" s="866">
        <f>'Заказ, cкидки и курсы валют'!$J$23*F1562</f>
        <v>369.71999999999997</v>
      </c>
      <c r="H1562" s="522">
        <f t="shared" ref="H1562:H1590" si="206">ROUND((D1562)*G1562,2)</f>
        <v>9243</v>
      </c>
      <c r="I1562" s="15"/>
      <c r="J1562" s="574"/>
    </row>
    <row r="1563" spans="1:10" ht="12" customHeight="1">
      <c r="A1563" s="525" t="s">
        <v>9130</v>
      </c>
      <c r="B1563" s="877" t="s">
        <v>1021</v>
      </c>
      <c r="C1563" s="622">
        <v>23.22</v>
      </c>
      <c r="D1563" s="622">
        <v>25</v>
      </c>
      <c r="E1563" s="574">
        <v>30.18</v>
      </c>
      <c r="F1563" s="936">
        <f t="shared" si="205"/>
        <v>30.18</v>
      </c>
      <c r="G1563" s="866">
        <f>'Заказ, cкидки и курсы валют'!$J$23*F1563</f>
        <v>362.15999999999997</v>
      </c>
      <c r="H1563" s="522">
        <f t="shared" si="206"/>
        <v>9054</v>
      </c>
      <c r="I1563" s="15"/>
      <c r="J1563" s="574"/>
    </row>
    <row r="1564" spans="1:10" ht="12" customHeight="1">
      <c r="A1564" s="525" t="s">
        <v>9131</v>
      </c>
      <c r="B1564" s="877" t="s">
        <v>3113</v>
      </c>
      <c r="C1564" s="622">
        <v>25.67</v>
      </c>
      <c r="D1564" s="622">
        <v>25</v>
      </c>
      <c r="E1564" s="574">
        <v>30.63</v>
      </c>
      <c r="F1564" s="936">
        <f t="shared" si="205"/>
        <v>30.63</v>
      </c>
      <c r="G1564" s="866">
        <f>'Заказ, cкидки и курсы валют'!$J$23*F1564</f>
        <v>367.56</v>
      </c>
      <c r="H1564" s="522">
        <f t="shared" si="206"/>
        <v>9189</v>
      </c>
      <c r="I1564" s="15"/>
      <c r="J1564" s="574"/>
    </row>
    <row r="1565" spans="1:10" ht="12" customHeight="1">
      <c r="A1565" s="525" t="s">
        <v>9132</v>
      </c>
      <c r="B1565" s="877" t="s">
        <v>1022</v>
      </c>
      <c r="C1565" s="622">
        <v>28.12</v>
      </c>
      <c r="D1565" s="622">
        <v>25</v>
      </c>
      <c r="E1565" s="574">
        <v>30.34</v>
      </c>
      <c r="F1565" s="936">
        <f t="shared" si="205"/>
        <v>30.34</v>
      </c>
      <c r="G1565" s="866">
        <f>'Заказ, cкидки и курсы валют'!$J$23*F1565</f>
        <v>364.08</v>
      </c>
      <c r="H1565" s="522">
        <f t="shared" si="206"/>
        <v>9102</v>
      </c>
      <c r="I1565" s="15"/>
      <c r="J1565" s="574"/>
    </row>
    <row r="1566" spans="1:10" ht="12" customHeight="1">
      <c r="A1566" s="525" t="s">
        <v>9133</v>
      </c>
      <c r="B1566" s="877" t="s">
        <v>3114</v>
      </c>
      <c r="C1566" s="622">
        <v>30.57</v>
      </c>
      <c r="D1566" s="622">
        <v>25</v>
      </c>
      <c r="E1566" s="574">
        <v>30.18</v>
      </c>
      <c r="F1566" s="936">
        <f t="shared" si="205"/>
        <v>30.18</v>
      </c>
      <c r="G1566" s="866">
        <f>'Заказ, cкидки и курсы валют'!$J$23*F1566</f>
        <v>362.15999999999997</v>
      </c>
      <c r="H1566" s="522">
        <f t="shared" si="206"/>
        <v>9054</v>
      </c>
      <c r="I1566" s="15"/>
      <c r="J1566" s="574"/>
    </row>
    <row r="1567" spans="1:10" ht="12" customHeight="1">
      <c r="A1567" s="525" t="s">
        <v>11462</v>
      </c>
      <c r="B1567" s="877" t="s">
        <v>4287</v>
      </c>
      <c r="C1567" s="622"/>
      <c r="D1567" s="622">
        <v>25</v>
      </c>
      <c r="E1567" s="574">
        <v>29.29</v>
      </c>
      <c r="F1567" s="936">
        <f t="shared" si="205"/>
        <v>29.29</v>
      </c>
      <c r="G1567" s="866">
        <f>'Заказ, cкидки и курсы валют'!$J$23*F1567</f>
        <v>351.48</v>
      </c>
      <c r="H1567" s="522">
        <f t="shared" si="206"/>
        <v>8787</v>
      </c>
      <c r="I1567" s="15"/>
      <c r="J1567" s="574"/>
    </row>
    <row r="1568" spans="1:10" ht="12" customHeight="1">
      <c r="A1568" s="525" t="s">
        <v>9134</v>
      </c>
      <c r="B1568" s="877" t="s">
        <v>243</v>
      </c>
      <c r="C1568" s="622">
        <v>33.020000000000003</v>
      </c>
      <c r="D1568" s="622">
        <v>25</v>
      </c>
      <c r="E1568" s="574">
        <v>29.35</v>
      </c>
      <c r="F1568" s="936">
        <f t="shared" si="205"/>
        <v>29.35</v>
      </c>
      <c r="G1568" s="866">
        <f>'Заказ, cкидки и курсы валют'!$J$23*F1568</f>
        <v>352.20000000000005</v>
      </c>
      <c r="H1568" s="522">
        <f t="shared" si="206"/>
        <v>8805</v>
      </c>
      <c r="I1568" s="15"/>
      <c r="J1568" s="820"/>
    </row>
    <row r="1569" spans="1:10" ht="12" customHeight="1">
      <c r="A1569" s="525" t="s">
        <v>9135</v>
      </c>
      <c r="B1569" s="877" t="s">
        <v>618</v>
      </c>
      <c r="C1569" s="622">
        <v>35.47</v>
      </c>
      <c r="D1569" s="622">
        <v>25</v>
      </c>
      <c r="E1569" s="574">
        <v>33.04</v>
      </c>
      <c r="F1569" s="936">
        <f t="shared" si="205"/>
        <v>33.04</v>
      </c>
      <c r="G1569" s="866">
        <f>'Заказ, cкидки и курсы валют'!$J$23*F1569</f>
        <v>396.48</v>
      </c>
      <c r="H1569" s="522">
        <f t="shared" si="206"/>
        <v>9912</v>
      </c>
      <c r="I1569" s="15"/>
      <c r="J1569" s="574"/>
    </row>
    <row r="1570" spans="1:10" ht="12" customHeight="1">
      <c r="A1570" s="525" t="s">
        <v>9136</v>
      </c>
      <c r="B1570" s="877" t="s">
        <v>3115</v>
      </c>
      <c r="C1570" s="622">
        <v>38.700000000000003</v>
      </c>
      <c r="D1570" s="622">
        <v>25</v>
      </c>
      <c r="E1570" s="574">
        <v>30.63</v>
      </c>
      <c r="F1570" s="936">
        <f t="shared" si="205"/>
        <v>30.63</v>
      </c>
      <c r="G1570" s="866">
        <f>'Заказ, cкидки и курсы валют'!$J$23*F1570</f>
        <v>367.56</v>
      </c>
      <c r="H1570" s="522">
        <f t="shared" si="206"/>
        <v>9189</v>
      </c>
      <c r="I1570" s="15"/>
      <c r="J1570" s="574"/>
    </row>
    <row r="1571" spans="1:10" ht="12" customHeight="1">
      <c r="A1571" s="525" t="s">
        <v>9137</v>
      </c>
      <c r="B1571" s="877" t="s">
        <v>675</v>
      </c>
      <c r="C1571" s="622">
        <v>40.47</v>
      </c>
      <c r="D1571" s="622">
        <v>25</v>
      </c>
      <c r="E1571" s="574">
        <v>35.99</v>
      </c>
      <c r="F1571" s="936">
        <f t="shared" si="205"/>
        <v>35.99</v>
      </c>
      <c r="G1571" s="866">
        <f>'Заказ, cкидки и курсы валют'!$J$23*F1571</f>
        <v>431.88</v>
      </c>
      <c r="H1571" s="522">
        <f t="shared" si="206"/>
        <v>10797</v>
      </c>
      <c r="I1571" s="15"/>
      <c r="J1571" s="574"/>
    </row>
    <row r="1572" spans="1:10" ht="12" customHeight="1">
      <c r="A1572" s="525" t="s">
        <v>9138</v>
      </c>
      <c r="B1572" s="877" t="s">
        <v>1324</v>
      </c>
      <c r="C1572" s="622">
        <v>43.8</v>
      </c>
      <c r="D1572" s="622">
        <v>25</v>
      </c>
      <c r="E1572" s="574">
        <v>31.7</v>
      </c>
      <c r="F1572" s="936">
        <f t="shared" si="205"/>
        <v>31.7</v>
      </c>
      <c r="G1572" s="866">
        <f>'Заказ, cкидки и курсы валют'!$J$23*F1572</f>
        <v>380.4</v>
      </c>
      <c r="H1572" s="522">
        <f t="shared" si="206"/>
        <v>9510</v>
      </c>
      <c r="I1572" s="15"/>
      <c r="J1572" s="574"/>
    </row>
    <row r="1573" spans="1:10" ht="12" customHeight="1">
      <c r="A1573" s="525" t="s">
        <v>9139</v>
      </c>
      <c r="B1573" s="877" t="s">
        <v>1325</v>
      </c>
      <c r="C1573" s="622">
        <v>45.37</v>
      </c>
      <c r="D1573" s="622">
        <v>25</v>
      </c>
      <c r="E1573" s="574">
        <v>30.86</v>
      </c>
      <c r="F1573" s="936">
        <f t="shared" si="205"/>
        <v>30.86</v>
      </c>
      <c r="G1573" s="866">
        <f>'Заказ, cкидки и курсы валют'!$J$23*F1573</f>
        <v>370.32</v>
      </c>
      <c r="H1573" s="522">
        <f t="shared" si="206"/>
        <v>9258</v>
      </c>
      <c r="I1573" s="15"/>
      <c r="J1573" s="574"/>
    </row>
    <row r="1574" spans="1:10" ht="12" customHeight="1">
      <c r="A1574" s="525" t="s">
        <v>9140</v>
      </c>
      <c r="B1574" s="877" t="s">
        <v>213</v>
      </c>
      <c r="C1574" s="622">
        <v>50.27</v>
      </c>
      <c r="D1574" s="622">
        <v>25</v>
      </c>
      <c r="E1574" s="574">
        <v>31.32</v>
      </c>
      <c r="F1574" s="936">
        <f t="shared" si="205"/>
        <v>31.32</v>
      </c>
      <c r="G1574" s="866">
        <f>'Заказ, cкидки и курсы валют'!$J$23*F1574</f>
        <v>375.84000000000003</v>
      </c>
      <c r="H1574" s="522">
        <f t="shared" si="206"/>
        <v>9396</v>
      </c>
      <c r="I1574" s="15"/>
      <c r="J1574" s="574"/>
    </row>
    <row r="1575" spans="1:10" ht="12" customHeight="1">
      <c r="A1575" s="525" t="s">
        <v>9141</v>
      </c>
      <c r="B1575" s="877" t="s">
        <v>214</v>
      </c>
      <c r="C1575" s="622">
        <v>56.3</v>
      </c>
      <c r="D1575" s="622">
        <v>25</v>
      </c>
      <c r="E1575" s="574">
        <v>31.64</v>
      </c>
      <c r="F1575" s="936">
        <f t="shared" si="205"/>
        <v>31.64</v>
      </c>
      <c r="G1575" s="866">
        <f>'Заказ, cкидки и курсы валют'!$J$23*F1575</f>
        <v>379.68</v>
      </c>
      <c r="H1575" s="522">
        <f t="shared" si="206"/>
        <v>9492</v>
      </c>
      <c r="I1575" s="15"/>
      <c r="J1575" s="574"/>
    </row>
    <row r="1576" spans="1:10" ht="12" customHeight="1">
      <c r="A1576" s="525" t="s">
        <v>9142</v>
      </c>
      <c r="B1576" s="877" t="s">
        <v>215</v>
      </c>
      <c r="C1576" s="622">
        <v>60.07</v>
      </c>
      <c r="D1576" s="622">
        <v>25</v>
      </c>
      <c r="E1576" s="574">
        <v>34.840000000000003</v>
      </c>
      <c r="F1576" s="936">
        <f t="shared" si="205"/>
        <v>34.840000000000003</v>
      </c>
      <c r="G1576" s="866">
        <f>'Заказ, cкидки и курсы валют'!$J$23*F1576</f>
        <v>418.08000000000004</v>
      </c>
      <c r="H1576" s="522">
        <f t="shared" si="206"/>
        <v>10452</v>
      </c>
      <c r="I1576" s="15"/>
      <c r="J1576" s="574"/>
    </row>
    <row r="1577" spans="1:10" ht="12" customHeight="1">
      <c r="A1577" s="525" t="s">
        <v>9143</v>
      </c>
      <c r="B1577" s="877" t="s">
        <v>216</v>
      </c>
      <c r="C1577" s="622">
        <v>69.97</v>
      </c>
      <c r="D1577" s="622">
        <v>25</v>
      </c>
      <c r="E1577" s="574">
        <v>33.72</v>
      </c>
      <c r="F1577" s="936">
        <f t="shared" si="205"/>
        <v>33.72</v>
      </c>
      <c r="G1577" s="866">
        <f>'Заказ, cкидки и курсы валют'!$J$23*F1577</f>
        <v>404.64</v>
      </c>
      <c r="H1577" s="522">
        <f t="shared" si="206"/>
        <v>10116</v>
      </c>
      <c r="I1577" s="15"/>
      <c r="J1577" s="574"/>
    </row>
    <row r="1578" spans="1:10" ht="12" customHeight="1">
      <c r="A1578" s="525" t="s">
        <v>9144</v>
      </c>
      <c r="B1578" s="877" t="s">
        <v>4288</v>
      </c>
      <c r="C1578" s="622">
        <v>79.77</v>
      </c>
      <c r="D1578" s="622">
        <v>25</v>
      </c>
      <c r="E1578" s="574">
        <v>35.99</v>
      </c>
      <c r="F1578" s="936">
        <f t="shared" si="205"/>
        <v>35.99</v>
      </c>
      <c r="G1578" s="866">
        <f>'Заказ, cкидки и курсы валют'!$J$23*F1578</f>
        <v>431.88</v>
      </c>
      <c r="H1578" s="522">
        <f t="shared" si="206"/>
        <v>10797</v>
      </c>
      <c r="I1578" s="15"/>
      <c r="J1578" s="574"/>
    </row>
    <row r="1579" spans="1:10" ht="12" customHeight="1">
      <c r="A1579" s="525" t="s">
        <v>9145</v>
      </c>
      <c r="B1579" s="877" t="s">
        <v>1015</v>
      </c>
      <c r="C1579" s="622">
        <v>89.57</v>
      </c>
      <c r="D1579" s="622">
        <v>25</v>
      </c>
      <c r="E1579" s="574">
        <v>30.34</v>
      </c>
      <c r="F1579" s="936">
        <f t="shared" si="205"/>
        <v>30.34</v>
      </c>
      <c r="G1579" s="866">
        <f>'Заказ, cкидки и курсы валют'!$J$23*F1579</f>
        <v>364.08</v>
      </c>
      <c r="H1579" s="522">
        <f t="shared" si="206"/>
        <v>9102</v>
      </c>
      <c r="I1579" s="15"/>
      <c r="J1579" s="574"/>
    </row>
    <row r="1580" spans="1:10" ht="12" customHeight="1">
      <c r="A1580" s="525" t="s">
        <v>9146</v>
      </c>
      <c r="B1580" s="877" t="s">
        <v>1016</v>
      </c>
      <c r="C1580" s="622">
        <v>99.37</v>
      </c>
      <c r="D1580" s="622">
        <v>25</v>
      </c>
      <c r="E1580" s="574">
        <v>29.34</v>
      </c>
      <c r="F1580" s="936">
        <f t="shared" si="205"/>
        <v>29.34</v>
      </c>
      <c r="G1580" s="866">
        <f>'Заказ, cкидки и курсы валют'!$J$23*F1580</f>
        <v>352.08</v>
      </c>
      <c r="H1580" s="522">
        <f t="shared" si="206"/>
        <v>8802</v>
      </c>
      <c r="I1580" s="15"/>
      <c r="J1580" s="574"/>
    </row>
    <row r="1581" spans="1:10" ht="12" customHeight="1">
      <c r="A1581" s="525" t="s">
        <v>9147</v>
      </c>
      <c r="B1581" s="877" t="s">
        <v>1017</v>
      </c>
      <c r="C1581" s="622">
        <v>131.02000000000001</v>
      </c>
      <c r="D1581" s="622">
        <v>25</v>
      </c>
      <c r="E1581" s="574">
        <v>30.81</v>
      </c>
      <c r="F1581" s="936">
        <f t="shared" si="205"/>
        <v>30.81</v>
      </c>
      <c r="G1581" s="866">
        <f>'Заказ, cкидки и курсы валют'!$J$23*F1581</f>
        <v>369.71999999999997</v>
      </c>
      <c r="H1581" s="522">
        <f t="shared" si="206"/>
        <v>9243</v>
      </c>
      <c r="I1581" s="15"/>
      <c r="J1581" s="574"/>
    </row>
    <row r="1582" spans="1:10" ht="12" customHeight="1">
      <c r="A1582" s="525" t="s">
        <v>9148</v>
      </c>
      <c r="B1582" s="877" t="s">
        <v>3380</v>
      </c>
      <c r="C1582" s="622">
        <v>31</v>
      </c>
      <c r="D1582" s="622">
        <v>25</v>
      </c>
      <c r="E1582" s="574">
        <v>30.52</v>
      </c>
      <c r="F1582" s="936">
        <f t="shared" si="205"/>
        <v>30.52</v>
      </c>
      <c r="G1582" s="866">
        <f>'Заказ, cкидки и курсы валют'!$J$23*F1582</f>
        <v>366.24</v>
      </c>
      <c r="H1582" s="522">
        <f t="shared" si="206"/>
        <v>9156</v>
      </c>
      <c r="I1582" s="15"/>
      <c r="J1582" s="574"/>
    </row>
    <row r="1583" spans="1:10" ht="12" customHeight="1">
      <c r="A1583" s="525" t="s">
        <v>9149</v>
      </c>
      <c r="B1583" s="877" t="s">
        <v>1018</v>
      </c>
      <c r="C1583" s="622">
        <v>34.1</v>
      </c>
      <c r="D1583" s="622">
        <v>25</v>
      </c>
      <c r="E1583" s="574">
        <v>35.549999999999997</v>
      </c>
      <c r="F1583" s="936">
        <f t="shared" si="205"/>
        <v>35.549999999999997</v>
      </c>
      <c r="G1583" s="866">
        <f>'Заказ, cкидки и курсы валют'!$J$23*F1583</f>
        <v>426.59999999999997</v>
      </c>
      <c r="H1583" s="522">
        <f t="shared" si="206"/>
        <v>10665</v>
      </c>
      <c r="I1583" s="15"/>
      <c r="J1583" s="574"/>
    </row>
    <row r="1584" spans="1:10" ht="12" customHeight="1">
      <c r="A1584" s="525" t="s">
        <v>9150</v>
      </c>
      <c r="B1584" s="877" t="s">
        <v>1019</v>
      </c>
      <c r="C1584" s="622">
        <v>37.700000000000003</v>
      </c>
      <c r="D1584" s="622">
        <v>25</v>
      </c>
      <c r="E1584" s="574">
        <v>29.34</v>
      </c>
      <c r="F1584" s="936">
        <f t="shared" si="205"/>
        <v>29.34</v>
      </c>
      <c r="G1584" s="866">
        <f>'Заказ, cкидки и курсы валют'!$J$23*F1584</f>
        <v>352.08</v>
      </c>
      <c r="H1584" s="522">
        <f t="shared" si="206"/>
        <v>8802</v>
      </c>
      <c r="I1584" s="15"/>
      <c r="J1584" s="574"/>
    </row>
    <row r="1585" spans="1:10" ht="12" customHeight="1">
      <c r="A1585" s="525" t="s">
        <v>9151</v>
      </c>
      <c r="B1585" s="877" t="s">
        <v>2634</v>
      </c>
      <c r="C1585" s="626">
        <v>41.3</v>
      </c>
      <c r="D1585" s="622">
        <v>25</v>
      </c>
      <c r="E1585" s="574">
        <v>29.34</v>
      </c>
      <c r="F1585" s="936">
        <f t="shared" si="205"/>
        <v>29.34</v>
      </c>
      <c r="G1585" s="866">
        <f>'Заказ, cкидки и курсы валют'!$J$23*F1585</f>
        <v>352.08</v>
      </c>
      <c r="H1585" s="522">
        <f t="shared" si="206"/>
        <v>8802</v>
      </c>
      <c r="I1585" s="15"/>
      <c r="J1585" s="574"/>
    </row>
    <row r="1586" spans="1:10" ht="12" customHeight="1">
      <c r="A1586" s="525" t="s">
        <v>9152</v>
      </c>
      <c r="B1586" s="877" t="s">
        <v>1020</v>
      </c>
      <c r="C1586" s="622">
        <v>44.9</v>
      </c>
      <c r="D1586" s="622">
        <v>25</v>
      </c>
      <c r="E1586" s="574">
        <v>29.34</v>
      </c>
      <c r="F1586" s="936">
        <f t="shared" si="205"/>
        <v>29.34</v>
      </c>
      <c r="G1586" s="866">
        <f>'Заказ, cкидки и курсы валют'!$J$23*F1586</f>
        <v>352.08</v>
      </c>
      <c r="H1586" s="522">
        <f t="shared" si="206"/>
        <v>8802</v>
      </c>
      <c r="I1586" s="15"/>
      <c r="J1586" s="574"/>
    </row>
    <row r="1587" spans="1:10" ht="12" customHeight="1">
      <c r="A1587" s="525" t="s">
        <v>9153</v>
      </c>
      <c r="B1587" s="877" t="s">
        <v>989</v>
      </c>
      <c r="C1587" s="622">
        <v>48.5</v>
      </c>
      <c r="D1587" s="622">
        <v>25</v>
      </c>
      <c r="E1587" s="574">
        <v>32.56</v>
      </c>
      <c r="F1587" s="936">
        <f t="shared" si="205"/>
        <v>32.56</v>
      </c>
      <c r="G1587" s="866">
        <f>'Заказ, cкидки и курсы валют'!$J$23*F1587</f>
        <v>390.72</v>
      </c>
      <c r="H1587" s="522">
        <f t="shared" si="206"/>
        <v>9768</v>
      </c>
      <c r="I1587" s="15"/>
      <c r="J1587" s="574"/>
    </row>
    <row r="1588" spans="1:10" ht="12" customHeight="1">
      <c r="A1588" s="525" t="s">
        <v>9154</v>
      </c>
      <c r="B1588" s="877" t="s">
        <v>970</v>
      </c>
      <c r="C1588" s="622">
        <v>52</v>
      </c>
      <c r="D1588" s="622">
        <v>25</v>
      </c>
      <c r="E1588" s="574">
        <v>32.01</v>
      </c>
      <c r="F1588" s="936">
        <f t="shared" si="205"/>
        <v>32.01</v>
      </c>
      <c r="G1588" s="866">
        <f>'Заказ, cкидки и курсы валют'!$J$23*F1588</f>
        <v>384.12</v>
      </c>
      <c r="H1588" s="522">
        <f t="shared" si="206"/>
        <v>9603</v>
      </c>
      <c r="I1588" s="15"/>
      <c r="J1588" s="574"/>
    </row>
    <row r="1589" spans="1:10" ht="12" customHeight="1">
      <c r="A1589" s="525" t="s">
        <v>9155</v>
      </c>
      <c r="B1589" s="877" t="s">
        <v>6113</v>
      </c>
      <c r="C1589" s="622">
        <v>55.6</v>
      </c>
      <c r="D1589" s="622">
        <v>25</v>
      </c>
      <c r="E1589" s="574">
        <v>33.409999999999997</v>
      </c>
      <c r="F1589" s="936">
        <f t="shared" si="205"/>
        <v>33.409999999999997</v>
      </c>
      <c r="G1589" s="866">
        <f>'Заказ, cкидки и курсы валют'!$J$23*F1589</f>
        <v>400.91999999999996</v>
      </c>
      <c r="H1589" s="522">
        <f t="shared" si="206"/>
        <v>10023</v>
      </c>
      <c r="I1589" s="15"/>
      <c r="J1589" s="574"/>
    </row>
    <row r="1590" spans="1:10" ht="12" customHeight="1">
      <c r="A1590" s="525" t="s">
        <v>9156</v>
      </c>
      <c r="B1590" s="877" t="s">
        <v>1363</v>
      </c>
      <c r="C1590" s="622">
        <v>58.2</v>
      </c>
      <c r="D1590" s="622">
        <v>25</v>
      </c>
      <c r="E1590" s="574">
        <v>37.32</v>
      </c>
      <c r="F1590" s="936">
        <f t="shared" si="205"/>
        <v>37.32</v>
      </c>
      <c r="G1590" s="866">
        <f>'Заказ, cкидки и курсы валют'!$J$23*F1590</f>
        <v>447.84000000000003</v>
      </c>
      <c r="H1590" s="522">
        <f t="shared" si="206"/>
        <v>11196</v>
      </c>
      <c r="I1590" s="15"/>
      <c r="J1590" s="574"/>
    </row>
    <row r="1591" spans="1:10" ht="12" customHeight="1">
      <c r="A1591" s="525" t="s">
        <v>11463</v>
      </c>
      <c r="B1591" s="877" t="s">
        <v>2624</v>
      </c>
      <c r="C1591" s="622"/>
      <c r="D1591" s="622">
        <v>25</v>
      </c>
      <c r="E1591" s="574">
        <v>33.72</v>
      </c>
      <c r="F1591" s="936">
        <f t="shared" ref="F1591" si="207">ROUND(E1591*(1-$F$11),2)</f>
        <v>33.72</v>
      </c>
      <c r="G1591" s="866">
        <f>'Заказ, cкидки и курсы валют'!$J$23*F1591</f>
        <v>404.64</v>
      </c>
      <c r="H1591" s="522">
        <f t="shared" ref="H1591" si="208">ROUND((D1591)*G1591,2)</f>
        <v>10116</v>
      </c>
      <c r="I1591" s="15"/>
    </row>
    <row r="1592" spans="1:10" ht="12" customHeight="1">
      <c r="A1592" s="525" t="s">
        <v>9157</v>
      </c>
      <c r="B1592" s="877" t="s">
        <v>3387</v>
      </c>
      <c r="C1592" s="622">
        <v>66.400000000000006</v>
      </c>
      <c r="D1592" s="622">
        <v>25</v>
      </c>
      <c r="E1592" s="574">
        <v>29.34</v>
      </c>
      <c r="F1592" s="936">
        <f t="shared" ref="F1592" si="209">ROUND(E1592*(1-$F$11),2)</f>
        <v>29.34</v>
      </c>
      <c r="G1592" s="866">
        <f>'Заказ, cкидки и курсы валют'!$J$23*F1592</f>
        <v>352.08</v>
      </c>
      <c r="H1592" s="522">
        <f t="shared" ref="H1592" si="210">ROUND((D1592)*G1592,2)</f>
        <v>8802</v>
      </c>
      <c r="I1592" s="15"/>
    </row>
    <row r="1593" spans="1:10" ht="12" customHeight="1">
      <c r="A1593" s="525" t="s">
        <v>11753</v>
      </c>
      <c r="B1593" s="877" t="s">
        <v>3350</v>
      </c>
      <c r="C1593" s="622">
        <v>69.900000000000006</v>
      </c>
      <c r="D1593" s="622">
        <v>25</v>
      </c>
      <c r="E1593" s="574">
        <v>29.29</v>
      </c>
      <c r="F1593" s="936">
        <f t="shared" ref="F1593" si="211">ROUND(E1593*(1-$F$11),2)</f>
        <v>29.29</v>
      </c>
      <c r="G1593" s="866">
        <f>'Заказ, cкидки и курсы валют'!$J$23*F1593</f>
        <v>351.48</v>
      </c>
      <c r="H1593" s="522">
        <f t="shared" ref="H1593" si="212">ROUND((D1593)*G1593,2)</f>
        <v>8787</v>
      </c>
      <c r="I1593" s="15"/>
    </row>
    <row r="1594" spans="1:10" ht="12" customHeight="1">
      <c r="A1594" s="525" t="s">
        <v>9158</v>
      </c>
      <c r="B1594" s="877" t="s">
        <v>3388</v>
      </c>
      <c r="C1594" s="622">
        <v>73.599999999999994</v>
      </c>
      <c r="D1594" s="622">
        <v>25</v>
      </c>
      <c r="E1594" s="574">
        <v>28.68</v>
      </c>
      <c r="F1594" s="936">
        <f t="shared" ref="F1594:F1624" si="213">ROUND(E1594*(1-$F$11),2)</f>
        <v>28.68</v>
      </c>
      <c r="G1594" s="866">
        <f>'Заказ, cкидки и курсы валют'!$J$23*F1594</f>
        <v>344.15999999999997</v>
      </c>
      <c r="H1594" s="522">
        <f t="shared" ref="H1594:H1624" si="214">ROUND((D1594)*G1594,2)</f>
        <v>8604</v>
      </c>
      <c r="I1594" s="15"/>
    </row>
    <row r="1595" spans="1:10" ht="12" customHeight="1">
      <c r="A1595" s="525" t="s">
        <v>11464</v>
      </c>
      <c r="B1595" s="877" t="s">
        <v>4289</v>
      </c>
      <c r="C1595" s="622"/>
      <c r="D1595" s="622">
        <v>25</v>
      </c>
      <c r="E1595" s="574">
        <v>28.96</v>
      </c>
      <c r="F1595" s="936">
        <f t="shared" si="213"/>
        <v>28.96</v>
      </c>
      <c r="G1595" s="866">
        <f>'Заказ, cкидки и курсы валют'!$J$23*F1595</f>
        <v>347.52</v>
      </c>
      <c r="H1595" s="522">
        <f t="shared" si="214"/>
        <v>8688</v>
      </c>
      <c r="I1595" s="15"/>
    </row>
    <row r="1596" spans="1:10" ht="12" customHeight="1">
      <c r="A1596" s="525" t="s">
        <v>9159</v>
      </c>
      <c r="B1596" s="877" t="s">
        <v>3389</v>
      </c>
      <c r="C1596" s="622">
        <v>80.8</v>
      </c>
      <c r="D1596" s="622">
        <v>25</v>
      </c>
      <c r="E1596" s="574">
        <v>28.68</v>
      </c>
      <c r="F1596" s="936">
        <f t="shared" si="213"/>
        <v>28.68</v>
      </c>
      <c r="G1596" s="866">
        <f>'Заказ, cкидки и курсы валют'!$J$23*F1596</f>
        <v>344.15999999999997</v>
      </c>
      <c r="H1596" s="522">
        <f t="shared" si="214"/>
        <v>8604</v>
      </c>
      <c r="I1596" s="15"/>
    </row>
    <row r="1597" spans="1:10" ht="12" customHeight="1">
      <c r="A1597" s="525" t="s">
        <v>9160</v>
      </c>
      <c r="B1597" s="877" t="s">
        <v>3390</v>
      </c>
      <c r="C1597" s="622">
        <v>88</v>
      </c>
      <c r="D1597" s="622">
        <v>25</v>
      </c>
      <c r="E1597" s="574">
        <v>29.34</v>
      </c>
      <c r="F1597" s="936">
        <f t="shared" si="213"/>
        <v>29.34</v>
      </c>
      <c r="G1597" s="866">
        <f>'Заказ, cкидки и курсы валют'!$J$23*F1597</f>
        <v>352.08</v>
      </c>
      <c r="H1597" s="522">
        <f t="shared" si="214"/>
        <v>8802</v>
      </c>
      <c r="I1597" s="15"/>
    </row>
    <row r="1598" spans="1:10" ht="12" customHeight="1">
      <c r="A1598" s="525" t="s">
        <v>9161</v>
      </c>
      <c r="B1598" s="877" t="s">
        <v>3381</v>
      </c>
      <c r="C1598" s="622">
        <v>102</v>
      </c>
      <c r="D1598" s="622">
        <v>25</v>
      </c>
      <c r="E1598" s="574">
        <v>28.02</v>
      </c>
      <c r="F1598" s="936">
        <f t="shared" si="213"/>
        <v>28.02</v>
      </c>
      <c r="G1598" s="866">
        <f>'Заказ, cкидки и курсы валют'!$J$23*F1598</f>
        <v>336.24</v>
      </c>
      <c r="H1598" s="522">
        <f t="shared" si="214"/>
        <v>8406</v>
      </c>
      <c r="I1598" s="15"/>
    </row>
    <row r="1599" spans="1:10" ht="12" customHeight="1">
      <c r="A1599" s="525" t="s">
        <v>9162</v>
      </c>
      <c r="B1599" s="877" t="s">
        <v>3391</v>
      </c>
      <c r="C1599" s="622">
        <v>116</v>
      </c>
      <c r="D1599" s="622">
        <v>25</v>
      </c>
      <c r="E1599" s="574">
        <v>30.7</v>
      </c>
      <c r="F1599" s="936">
        <f t="shared" si="213"/>
        <v>30.7</v>
      </c>
      <c r="G1599" s="866">
        <f>'Заказ, cкидки и курсы валют'!$J$23*F1599</f>
        <v>368.4</v>
      </c>
      <c r="H1599" s="522">
        <f t="shared" si="214"/>
        <v>9210</v>
      </c>
      <c r="I1599" s="15"/>
    </row>
    <row r="1600" spans="1:10" ht="12" customHeight="1">
      <c r="A1600" s="525" t="s">
        <v>9163</v>
      </c>
      <c r="B1600" s="877" t="s">
        <v>3392</v>
      </c>
      <c r="C1600" s="622">
        <v>130</v>
      </c>
      <c r="D1600" s="622">
        <v>25</v>
      </c>
      <c r="E1600" s="574">
        <v>28.02</v>
      </c>
      <c r="F1600" s="936">
        <f t="shared" si="213"/>
        <v>28.02</v>
      </c>
      <c r="G1600" s="866">
        <f>'Заказ, cкидки и курсы валют'!$J$23*F1600</f>
        <v>336.24</v>
      </c>
      <c r="H1600" s="522">
        <f t="shared" si="214"/>
        <v>8406</v>
      </c>
      <c r="I1600" s="15"/>
    </row>
    <row r="1601" spans="1:9" ht="12" customHeight="1">
      <c r="A1601" s="525" t="s">
        <v>9164</v>
      </c>
      <c r="B1601" s="877" t="s">
        <v>3124</v>
      </c>
      <c r="C1601" s="622">
        <v>149</v>
      </c>
      <c r="D1601" s="622">
        <v>25</v>
      </c>
      <c r="E1601" s="574">
        <v>30.7</v>
      </c>
      <c r="F1601" s="936">
        <f t="shared" si="213"/>
        <v>30.7</v>
      </c>
      <c r="G1601" s="866">
        <f>'Заказ, cкидки и курсы валют'!$J$23*F1601</f>
        <v>368.4</v>
      </c>
      <c r="H1601" s="522">
        <f t="shared" si="214"/>
        <v>9210</v>
      </c>
      <c r="I1601" s="15"/>
    </row>
    <row r="1602" spans="1:9" ht="12" customHeight="1">
      <c r="A1602" s="525" t="s">
        <v>9165</v>
      </c>
      <c r="B1602" s="877" t="s">
        <v>1328</v>
      </c>
      <c r="C1602" s="622">
        <v>158</v>
      </c>
      <c r="D1602" s="622">
        <v>25</v>
      </c>
      <c r="E1602" s="574">
        <v>28.02</v>
      </c>
      <c r="F1602" s="936">
        <f t="shared" si="213"/>
        <v>28.02</v>
      </c>
      <c r="G1602" s="866">
        <f>'Заказ, cкидки и курсы валют'!$J$23*F1602</f>
        <v>336.24</v>
      </c>
      <c r="H1602" s="522">
        <f t="shared" si="214"/>
        <v>8406</v>
      </c>
      <c r="I1602" s="15"/>
    </row>
    <row r="1603" spans="1:9" ht="12" customHeight="1">
      <c r="A1603" s="525" t="s">
        <v>9166</v>
      </c>
      <c r="B1603" s="877" t="s">
        <v>3393</v>
      </c>
      <c r="C1603" s="622">
        <v>57.9</v>
      </c>
      <c r="D1603" s="622">
        <v>25</v>
      </c>
      <c r="E1603" s="574">
        <v>31.25</v>
      </c>
      <c r="F1603" s="936">
        <f t="shared" si="213"/>
        <v>31.25</v>
      </c>
      <c r="G1603" s="866">
        <f>'Заказ, cкидки и курсы валют'!$J$23*F1603</f>
        <v>375</v>
      </c>
      <c r="H1603" s="522">
        <f t="shared" si="214"/>
        <v>9375</v>
      </c>
      <c r="I1603" s="15"/>
    </row>
    <row r="1604" spans="1:9" ht="12" customHeight="1">
      <c r="A1604" s="525" t="s">
        <v>9167</v>
      </c>
      <c r="B1604" s="877" t="s">
        <v>249</v>
      </c>
      <c r="C1604" s="622">
        <v>67.900000000000006</v>
      </c>
      <c r="D1604" s="622">
        <v>25</v>
      </c>
      <c r="E1604" s="574">
        <v>31.12</v>
      </c>
      <c r="F1604" s="936">
        <f t="shared" si="213"/>
        <v>31.12</v>
      </c>
      <c r="G1604" s="866">
        <f>'Заказ, cкидки и курсы валют'!$J$23*F1604</f>
        <v>373.44</v>
      </c>
      <c r="H1604" s="522">
        <f t="shared" si="214"/>
        <v>9336</v>
      </c>
      <c r="I1604" s="15"/>
    </row>
    <row r="1605" spans="1:9" ht="12" customHeight="1">
      <c r="A1605" s="525" t="s">
        <v>9168</v>
      </c>
      <c r="B1605" s="877" t="s">
        <v>1366</v>
      </c>
      <c r="C1605" s="622">
        <v>77.900000000000006</v>
      </c>
      <c r="D1605" s="622">
        <v>25</v>
      </c>
      <c r="E1605" s="574">
        <v>31.21</v>
      </c>
      <c r="F1605" s="936">
        <f t="shared" si="213"/>
        <v>31.21</v>
      </c>
      <c r="G1605" s="866">
        <f>'Заказ, cкидки и курсы валют'!$J$23*F1605</f>
        <v>374.52</v>
      </c>
      <c r="H1605" s="522">
        <f t="shared" si="214"/>
        <v>9363</v>
      </c>
      <c r="I1605" s="15"/>
    </row>
    <row r="1606" spans="1:9" ht="12" customHeight="1">
      <c r="A1606" s="525" t="s">
        <v>9169</v>
      </c>
      <c r="B1606" s="877" t="s">
        <v>3394</v>
      </c>
      <c r="C1606" s="622">
        <v>87.8</v>
      </c>
      <c r="D1606" s="622">
        <v>25</v>
      </c>
      <c r="E1606" s="574">
        <v>28.73</v>
      </c>
      <c r="F1606" s="936">
        <f t="shared" si="213"/>
        <v>28.73</v>
      </c>
      <c r="G1606" s="866">
        <f>'Заказ, cкидки и курсы валют'!$J$23*F1606</f>
        <v>344.76</v>
      </c>
      <c r="H1606" s="522">
        <f t="shared" si="214"/>
        <v>8619</v>
      </c>
      <c r="I1606" s="15"/>
    </row>
    <row r="1607" spans="1:9" ht="12" customHeight="1">
      <c r="A1607" s="525" t="s">
        <v>9170</v>
      </c>
      <c r="B1607" s="877" t="s">
        <v>3395</v>
      </c>
      <c r="C1607" s="622">
        <v>97.9</v>
      </c>
      <c r="D1607" s="622">
        <v>25</v>
      </c>
      <c r="E1607" s="574">
        <v>29.34</v>
      </c>
      <c r="F1607" s="936">
        <f t="shared" si="213"/>
        <v>29.34</v>
      </c>
      <c r="G1607" s="866">
        <f>'Заказ, cкидки и курсы валют'!$J$23*F1607</f>
        <v>352.08</v>
      </c>
      <c r="H1607" s="522">
        <f t="shared" si="214"/>
        <v>8802</v>
      </c>
      <c r="I1607" s="15"/>
    </row>
    <row r="1608" spans="1:9" ht="12" customHeight="1">
      <c r="A1608" s="525" t="s">
        <v>11600</v>
      </c>
      <c r="B1608" s="877" t="s">
        <v>4290</v>
      </c>
      <c r="C1608" s="622">
        <v>103</v>
      </c>
      <c r="D1608" s="622">
        <v>25</v>
      </c>
      <c r="E1608" s="574">
        <v>29.34</v>
      </c>
      <c r="F1608" s="936">
        <f t="shared" si="213"/>
        <v>29.34</v>
      </c>
      <c r="G1608" s="866">
        <f>'Заказ, cкидки и курсы валют'!$J$23*F1608</f>
        <v>352.08</v>
      </c>
      <c r="H1608" s="522">
        <f t="shared" si="214"/>
        <v>8802</v>
      </c>
      <c r="I1608" s="15"/>
    </row>
    <row r="1609" spans="1:9" ht="12" customHeight="1">
      <c r="A1609" s="525" t="s">
        <v>9171</v>
      </c>
      <c r="B1609" s="877" t="s">
        <v>3622</v>
      </c>
      <c r="C1609" s="622">
        <v>107</v>
      </c>
      <c r="D1609" s="622">
        <v>25</v>
      </c>
      <c r="E1609" s="574">
        <v>30.7</v>
      </c>
      <c r="F1609" s="936">
        <f t="shared" si="213"/>
        <v>30.7</v>
      </c>
      <c r="G1609" s="866">
        <f>'Заказ, cкидки и курсы валют'!$J$23*F1609</f>
        <v>368.4</v>
      </c>
      <c r="H1609" s="522">
        <f t="shared" si="214"/>
        <v>9210</v>
      </c>
      <c r="I1609" s="15"/>
    </row>
    <row r="1610" spans="1:9" ht="12" customHeight="1">
      <c r="A1610" s="525" t="s">
        <v>9172</v>
      </c>
      <c r="B1610" s="877" t="s">
        <v>3623</v>
      </c>
      <c r="C1610" s="622">
        <v>117</v>
      </c>
      <c r="D1610" s="622">
        <v>25</v>
      </c>
      <c r="E1610" s="574">
        <v>28.02</v>
      </c>
      <c r="F1610" s="936">
        <f t="shared" si="213"/>
        <v>28.02</v>
      </c>
      <c r="G1610" s="866">
        <f>'Заказ, cкидки и курсы валют'!$J$23*F1610</f>
        <v>336.24</v>
      </c>
      <c r="H1610" s="522">
        <f t="shared" si="214"/>
        <v>8406</v>
      </c>
      <c r="I1610" s="15"/>
    </row>
    <row r="1611" spans="1:9" ht="12" customHeight="1">
      <c r="A1611" s="525" t="s">
        <v>9173</v>
      </c>
      <c r="B1611" s="877" t="s">
        <v>3624</v>
      </c>
      <c r="C1611" s="622">
        <v>127</v>
      </c>
      <c r="D1611" s="622">
        <v>25</v>
      </c>
      <c r="E1611" s="574">
        <v>28.77</v>
      </c>
      <c r="F1611" s="936">
        <f t="shared" si="213"/>
        <v>28.77</v>
      </c>
      <c r="G1611" s="866">
        <f>'Заказ, cкидки и курсы валют'!$J$23*F1611</f>
        <v>345.24</v>
      </c>
      <c r="H1611" s="522">
        <f t="shared" si="214"/>
        <v>8631</v>
      </c>
      <c r="I1611" s="15"/>
    </row>
    <row r="1612" spans="1:9" ht="12" customHeight="1">
      <c r="A1612" s="525" t="s">
        <v>9174</v>
      </c>
      <c r="B1612" s="877" t="s">
        <v>3625</v>
      </c>
      <c r="C1612" s="622">
        <v>147</v>
      </c>
      <c r="D1612" s="622">
        <v>25</v>
      </c>
      <c r="E1612" s="574">
        <v>28.68</v>
      </c>
      <c r="F1612" s="936">
        <f t="shared" si="213"/>
        <v>28.68</v>
      </c>
      <c r="G1612" s="866">
        <f>'Заказ, cкидки и курсы валют'!$J$23*F1612</f>
        <v>344.15999999999997</v>
      </c>
      <c r="H1612" s="522">
        <f t="shared" si="214"/>
        <v>8604</v>
      </c>
      <c r="I1612" s="15"/>
    </row>
    <row r="1613" spans="1:9" ht="12" customHeight="1">
      <c r="A1613" s="525" t="s">
        <v>9175</v>
      </c>
      <c r="B1613" s="877" t="s">
        <v>3626</v>
      </c>
      <c r="C1613" s="622">
        <v>167</v>
      </c>
      <c r="D1613" s="622">
        <v>25</v>
      </c>
      <c r="E1613" s="574">
        <v>28.68</v>
      </c>
      <c r="F1613" s="936">
        <f t="shared" si="213"/>
        <v>28.68</v>
      </c>
      <c r="G1613" s="866">
        <f>'Заказ, cкидки и курсы валют'!$J$23*F1613</f>
        <v>344.15999999999997</v>
      </c>
      <c r="H1613" s="522">
        <f t="shared" si="214"/>
        <v>8604</v>
      </c>
      <c r="I1613" s="15"/>
    </row>
    <row r="1614" spans="1:9" ht="12" customHeight="1">
      <c r="A1614" s="525" t="s">
        <v>9176</v>
      </c>
      <c r="B1614" s="877" t="s">
        <v>3627</v>
      </c>
      <c r="C1614" s="622">
        <v>177</v>
      </c>
      <c r="D1614" s="622">
        <v>25</v>
      </c>
      <c r="E1614" s="574">
        <v>29.33</v>
      </c>
      <c r="F1614" s="936">
        <f t="shared" si="213"/>
        <v>29.33</v>
      </c>
      <c r="G1614" s="866">
        <f>'Заказ, cкидки и курсы валют'!$J$23*F1614</f>
        <v>351.96</v>
      </c>
      <c r="H1614" s="522">
        <f t="shared" si="214"/>
        <v>8799</v>
      </c>
      <c r="I1614" s="15"/>
    </row>
    <row r="1615" spans="1:9" ht="12" customHeight="1">
      <c r="A1615" s="525" t="s">
        <v>9177</v>
      </c>
      <c r="B1615" s="877" t="s">
        <v>3379</v>
      </c>
      <c r="C1615" s="521">
        <v>185</v>
      </c>
      <c r="D1615" s="622">
        <v>25</v>
      </c>
      <c r="E1615" s="574">
        <v>29.33</v>
      </c>
      <c r="F1615" s="936">
        <f t="shared" si="213"/>
        <v>29.33</v>
      </c>
      <c r="G1615" s="866">
        <f>'Заказ, cкидки и курсы валют'!$J$23*F1615</f>
        <v>351.96</v>
      </c>
      <c r="H1615" s="522">
        <f t="shared" si="214"/>
        <v>8799</v>
      </c>
      <c r="I1615" s="15"/>
    </row>
    <row r="1616" spans="1:9" ht="12" customHeight="1">
      <c r="A1616" s="525" t="s">
        <v>9178</v>
      </c>
      <c r="B1616" s="877" t="s">
        <v>1329</v>
      </c>
      <c r="C1616" s="622">
        <v>90.2</v>
      </c>
      <c r="D1616" s="622">
        <v>25</v>
      </c>
      <c r="E1616" s="574">
        <v>29.69</v>
      </c>
      <c r="F1616" s="936">
        <f t="shared" si="213"/>
        <v>29.69</v>
      </c>
      <c r="G1616" s="866">
        <f>'Заказ, cкидки и курсы валют'!$J$23*F1616</f>
        <v>356.28000000000003</v>
      </c>
      <c r="H1616" s="522">
        <f t="shared" si="214"/>
        <v>8907</v>
      </c>
      <c r="I1616" s="15"/>
    </row>
    <row r="1617" spans="1:10" ht="12" customHeight="1">
      <c r="A1617" s="525" t="s">
        <v>9179</v>
      </c>
      <c r="B1617" s="877" t="s">
        <v>3628</v>
      </c>
      <c r="C1617" s="622">
        <v>95</v>
      </c>
      <c r="D1617" s="622">
        <v>25</v>
      </c>
      <c r="E1617" s="574">
        <v>31.45</v>
      </c>
      <c r="F1617" s="936">
        <f t="shared" si="213"/>
        <v>31.45</v>
      </c>
      <c r="G1617" s="866">
        <f>'Заказ, cкидки и курсы валют'!$J$23*F1617</f>
        <v>377.4</v>
      </c>
      <c r="H1617" s="522">
        <f t="shared" si="214"/>
        <v>9435</v>
      </c>
      <c r="I1617" s="15"/>
    </row>
    <row r="1618" spans="1:10" ht="12" customHeight="1">
      <c r="A1618" s="525" t="s">
        <v>9180</v>
      </c>
      <c r="B1618" s="877" t="s">
        <v>1330</v>
      </c>
      <c r="C1618" s="622">
        <v>103</v>
      </c>
      <c r="D1618" s="622">
        <v>25</v>
      </c>
      <c r="E1618" s="574">
        <v>29.69</v>
      </c>
      <c r="F1618" s="936">
        <f t="shared" si="213"/>
        <v>29.69</v>
      </c>
      <c r="G1618" s="866">
        <f>'Заказ, cкидки и курсы валют'!$J$23*F1618</f>
        <v>356.28000000000003</v>
      </c>
      <c r="H1618" s="522">
        <f t="shared" si="214"/>
        <v>8907</v>
      </c>
      <c r="I1618" s="15"/>
    </row>
    <row r="1619" spans="1:10" ht="12" customHeight="1">
      <c r="A1619" s="525" t="s">
        <v>9181</v>
      </c>
      <c r="B1619" s="877" t="s">
        <v>9070</v>
      </c>
      <c r="C1619" s="622">
        <v>110</v>
      </c>
      <c r="D1619" s="622">
        <v>25</v>
      </c>
      <c r="E1619" s="574">
        <v>30.63</v>
      </c>
      <c r="F1619" s="936">
        <f t="shared" si="213"/>
        <v>30.63</v>
      </c>
      <c r="G1619" s="866">
        <f>'Заказ, cкидки и курсы валют'!$J$23*F1619</f>
        <v>367.56</v>
      </c>
      <c r="H1619" s="522">
        <f t="shared" si="214"/>
        <v>9189</v>
      </c>
      <c r="I1619" s="15"/>
    </row>
    <row r="1620" spans="1:10" ht="12" customHeight="1">
      <c r="A1620" s="525" t="s">
        <v>9182</v>
      </c>
      <c r="B1620" s="877" t="s">
        <v>4291</v>
      </c>
      <c r="C1620" s="622">
        <v>117</v>
      </c>
      <c r="D1620" s="622">
        <v>25</v>
      </c>
      <c r="E1620" s="574">
        <v>29.88</v>
      </c>
      <c r="F1620" s="936">
        <f t="shared" si="213"/>
        <v>29.88</v>
      </c>
      <c r="G1620" s="866">
        <f>'Заказ, cкидки и курсы валют'!$J$23*F1620</f>
        <v>358.56</v>
      </c>
      <c r="H1620" s="522">
        <f t="shared" si="214"/>
        <v>8964</v>
      </c>
      <c r="I1620" s="15"/>
    </row>
    <row r="1621" spans="1:10" ht="12" customHeight="1">
      <c r="A1621" s="525" t="s">
        <v>9183</v>
      </c>
      <c r="B1621" s="877" t="s">
        <v>961</v>
      </c>
      <c r="C1621" s="622">
        <v>130</v>
      </c>
      <c r="D1621" s="622">
        <v>25</v>
      </c>
      <c r="E1621" s="574">
        <v>28.02</v>
      </c>
      <c r="F1621" s="936">
        <f t="shared" si="213"/>
        <v>28.02</v>
      </c>
      <c r="G1621" s="866">
        <f>'Заказ, cкидки и курсы валют'!$J$23*F1621</f>
        <v>336.24</v>
      </c>
      <c r="H1621" s="522">
        <f t="shared" si="214"/>
        <v>8406</v>
      </c>
      <c r="I1621" s="15"/>
    </row>
    <row r="1622" spans="1:10" ht="12" customHeight="1">
      <c r="A1622" s="525" t="s">
        <v>9184</v>
      </c>
      <c r="B1622" s="877" t="s">
        <v>962</v>
      </c>
      <c r="C1622" s="622">
        <v>140</v>
      </c>
      <c r="D1622" s="622">
        <v>25</v>
      </c>
      <c r="E1622" s="574">
        <v>29.45</v>
      </c>
      <c r="F1622" s="936">
        <f t="shared" si="213"/>
        <v>29.45</v>
      </c>
      <c r="G1622" s="866">
        <f>'Заказ, cкидки и курсы валют'!$J$23*F1622</f>
        <v>353.4</v>
      </c>
      <c r="H1622" s="522">
        <f t="shared" si="214"/>
        <v>8835</v>
      </c>
      <c r="I1622" s="15"/>
    </row>
    <row r="1623" spans="1:10" ht="12" customHeight="1">
      <c r="A1623" s="525" t="s">
        <v>9185</v>
      </c>
      <c r="B1623" s="877" t="s">
        <v>963</v>
      </c>
      <c r="C1623" s="622">
        <v>157</v>
      </c>
      <c r="D1623" s="622">
        <v>25</v>
      </c>
      <c r="E1623" s="574">
        <v>28.35</v>
      </c>
      <c r="F1623" s="936">
        <f t="shared" si="213"/>
        <v>28.35</v>
      </c>
      <c r="G1623" s="866">
        <f>'Заказ, cкидки и курсы валют'!$J$23*F1623</f>
        <v>340.20000000000005</v>
      </c>
      <c r="H1623" s="522">
        <f t="shared" si="214"/>
        <v>8505</v>
      </c>
      <c r="I1623" s="15"/>
    </row>
    <row r="1624" spans="1:10" ht="12" customHeight="1">
      <c r="A1624" s="525" t="s">
        <v>9186</v>
      </c>
      <c r="B1624" s="877" t="s">
        <v>964</v>
      </c>
      <c r="C1624" s="622">
        <v>170</v>
      </c>
      <c r="D1624" s="622">
        <v>25</v>
      </c>
      <c r="E1624" s="574">
        <v>29.51</v>
      </c>
      <c r="F1624" s="936">
        <f t="shared" si="213"/>
        <v>29.51</v>
      </c>
      <c r="G1624" s="866">
        <f>'Заказ, cкидки и курсы валют'!$J$23*F1624</f>
        <v>354.12</v>
      </c>
      <c r="H1624" s="522">
        <f t="shared" si="214"/>
        <v>8853</v>
      </c>
      <c r="I1624" s="15"/>
    </row>
    <row r="1625" spans="1:10" ht="12" customHeight="1">
      <c r="A1625" s="525" t="s">
        <v>9187</v>
      </c>
      <c r="B1625" s="877" t="s">
        <v>965</v>
      </c>
      <c r="C1625" s="622">
        <v>197</v>
      </c>
      <c r="D1625" s="622">
        <v>25</v>
      </c>
      <c r="E1625" s="574">
        <v>28.35</v>
      </c>
      <c r="F1625" s="936">
        <f t="shared" ref="F1625:F1656" si="215">ROUND(E1625*(1-$F$11),2)</f>
        <v>28.35</v>
      </c>
      <c r="G1625" s="866">
        <f>'Заказ, cкидки и курсы валют'!$J$23*F1625</f>
        <v>340.20000000000005</v>
      </c>
      <c r="H1625" s="522">
        <f t="shared" ref="H1625:H1656" si="216">ROUND((D1625)*G1625,2)</f>
        <v>8505</v>
      </c>
      <c r="I1625" s="15"/>
    </row>
    <row r="1626" spans="1:10" ht="12" customHeight="1">
      <c r="A1626" s="525" t="s">
        <v>9188</v>
      </c>
      <c r="B1626" s="877" t="s">
        <v>966</v>
      </c>
      <c r="C1626" s="622">
        <v>224</v>
      </c>
      <c r="D1626" s="622">
        <v>25</v>
      </c>
      <c r="E1626" s="574">
        <v>29.45</v>
      </c>
      <c r="F1626" s="936">
        <f t="shared" si="215"/>
        <v>29.45</v>
      </c>
      <c r="G1626" s="866">
        <f>'Заказ, cкидки и курсы валют'!$J$23*F1626</f>
        <v>353.4</v>
      </c>
      <c r="H1626" s="522">
        <f t="shared" si="216"/>
        <v>8835</v>
      </c>
      <c r="I1626" s="15"/>
    </row>
    <row r="1627" spans="1:10" ht="12" customHeight="1">
      <c r="A1627" s="525" t="s">
        <v>9189</v>
      </c>
      <c r="B1627" s="877" t="s">
        <v>4292</v>
      </c>
      <c r="C1627" s="622">
        <v>250</v>
      </c>
      <c r="D1627" s="622">
        <v>25</v>
      </c>
      <c r="E1627" s="574">
        <v>29.45</v>
      </c>
      <c r="F1627" s="936">
        <f t="shared" si="215"/>
        <v>29.45</v>
      </c>
      <c r="G1627" s="866">
        <f>'Заказ, cкидки и курсы валют'!$J$23*F1627</f>
        <v>353.4</v>
      </c>
      <c r="H1627" s="522">
        <f t="shared" si="216"/>
        <v>8835</v>
      </c>
      <c r="I1627" s="15"/>
    </row>
    <row r="1628" spans="1:10" ht="12" customHeight="1">
      <c r="A1628" s="525" t="s">
        <v>9190</v>
      </c>
      <c r="B1628" s="877" t="s">
        <v>4293</v>
      </c>
      <c r="C1628" s="622">
        <v>276</v>
      </c>
      <c r="D1628" s="622">
        <v>25</v>
      </c>
      <c r="E1628" s="574">
        <v>29.69</v>
      </c>
      <c r="F1628" s="936">
        <f t="shared" si="215"/>
        <v>29.69</v>
      </c>
      <c r="G1628" s="866">
        <f>'Заказ, cкидки и курсы валют'!$J$23*F1628</f>
        <v>356.28000000000003</v>
      </c>
      <c r="H1628" s="522">
        <f t="shared" si="216"/>
        <v>8907</v>
      </c>
      <c r="I1628" s="15"/>
    </row>
    <row r="1629" spans="1:10" ht="12" customHeight="1">
      <c r="A1629" s="525" t="s">
        <v>9191</v>
      </c>
      <c r="B1629" s="877" t="s">
        <v>6672</v>
      </c>
      <c r="C1629" s="622">
        <v>298</v>
      </c>
      <c r="D1629" s="622">
        <v>25</v>
      </c>
      <c r="E1629" s="574">
        <v>31</v>
      </c>
      <c r="F1629" s="936">
        <f t="shared" si="215"/>
        <v>31</v>
      </c>
      <c r="G1629" s="866">
        <f>'Заказ, cкидки и курсы валют'!$J$23*F1629</f>
        <v>372</v>
      </c>
      <c r="H1629" s="522">
        <f t="shared" si="216"/>
        <v>9300</v>
      </c>
      <c r="I1629" s="15"/>
    </row>
    <row r="1630" spans="1:10" ht="12" customHeight="1">
      <c r="A1630" s="525" t="s">
        <v>11601</v>
      </c>
      <c r="B1630" s="877" t="s">
        <v>11602</v>
      </c>
      <c r="C1630" s="622"/>
      <c r="D1630" s="622">
        <v>25</v>
      </c>
      <c r="E1630" s="574">
        <v>29.69</v>
      </c>
      <c r="F1630" s="936">
        <f t="shared" si="215"/>
        <v>29.69</v>
      </c>
      <c r="G1630" s="866">
        <f>'Заказ, cкидки и курсы валют'!$J$23*F1630</f>
        <v>356.28000000000003</v>
      </c>
      <c r="H1630" s="522">
        <f t="shared" si="216"/>
        <v>8907</v>
      </c>
      <c r="I1630" s="15"/>
      <c r="J1630" s="574"/>
    </row>
    <row r="1631" spans="1:10" ht="12" customHeight="1">
      <c r="A1631" s="525" t="s">
        <v>9192</v>
      </c>
      <c r="B1631" s="877" t="s">
        <v>6673</v>
      </c>
      <c r="C1631" s="622"/>
      <c r="D1631" s="622">
        <v>25</v>
      </c>
      <c r="E1631" s="574">
        <v>31.23</v>
      </c>
      <c r="F1631" s="936">
        <f t="shared" si="215"/>
        <v>31.23</v>
      </c>
      <c r="G1631" s="866">
        <f>'Заказ, cкидки и курсы валют'!$J$23*F1631</f>
        <v>374.76</v>
      </c>
      <c r="H1631" s="522">
        <f t="shared" si="216"/>
        <v>9369</v>
      </c>
      <c r="I1631" s="15"/>
      <c r="J1631" s="574"/>
    </row>
    <row r="1632" spans="1:10" ht="12" customHeight="1">
      <c r="A1632" s="525" t="s">
        <v>9193</v>
      </c>
      <c r="B1632" s="877" t="s">
        <v>9071</v>
      </c>
      <c r="C1632" s="622"/>
      <c r="D1632" s="622">
        <v>25</v>
      </c>
      <c r="E1632" s="574">
        <v>30.36</v>
      </c>
      <c r="F1632" s="936">
        <f t="shared" si="215"/>
        <v>30.36</v>
      </c>
      <c r="G1632" s="866">
        <f>'Заказ, cкидки и курсы валют'!$J$23*F1632</f>
        <v>364.32</v>
      </c>
      <c r="H1632" s="522">
        <f t="shared" si="216"/>
        <v>9108</v>
      </c>
      <c r="I1632" s="15"/>
      <c r="J1632" s="574"/>
    </row>
    <row r="1633" spans="1:10" ht="12" customHeight="1">
      <c r="A1633" s="525" t="s">
        <v>9194</v>
      </c>
      <c r="B1633" s="877" t="s">
        <v>9072</v>
      </c>
      <c r="C1633" s="622">
        <v>186</v>
      </c>
      <c r="D1633" s="622">
        <v>25</v>
      </c>
      <c r="E1633" s="574">
        <v>30.36</v>
      </c>
      <c r="F1633" s="936">
        <f t="shared" si="215"/>
        <v>30.36</v>
      </c>
      <c r="G1633" s="866">
        <f>'Заказ, cкидки и курсы валют'!$J$23*F1633</f>
        <v>364.32</v>
      </c>
      <c r="H1633" s="522">
        <f t="shared" si="216"/>
        <v>9108</v>
      </c>
      <c r="I1633" s="15"/>
      <c r="J1633" s="574"/>
    </row>
    <row r="1634" spans="1:10" ht="12" customHeight="1">
      <c r="A1634" s="525" t="s">
        <v>9195</v>
      </c>
      <c r="B1634" s="877" t="s">
        <v>9073</v>
      </c>
      <c r="C1634" s="622">
        <v>196</v>
      </c>
      <c r="D1634" s="622">
        <v>25</v>
      </c>
      <c r="E1634" s="574">
        <v>29.69</v>
      </c>
      <c r="F1634" s="936">
        <f t="shared" si="215"/>
        <v>29.69</v>
      </c>
      <c r="G1634" s="866">
        <f>'Заказ, cкидки и курсы валют'!$J$23*F1634</f>
        <v>356.28000000000003</v>
      </c>
      <c r="H1634" s="522">
        <f t="shared" si="216"/>
        <v>8907</v>
      </c>
      <c r="I1634" s="15"/>
      <c r="J1634" s="574"/>
    </row>
    <row r="1635" spans="1:10" ht="12" customHeight="1">
      <c r="A1635" s="525" t="s">
        <v>9196</v>
      </c>
      <c r="B1635" s="877" t="s">
        <v>9074</v>
      </c>
      <c r="C1635" s="622">
        <v>217</v>
      </c>
      <c r="D1635" s="622">
        <v>25</v>
      </c>
      <c r="E1635" s="574">
        <v>29.69</v>
      </c>
      <c r="F1635" s="936">
        <f t="shared" si="215"/>
        <v>29.69</v>
      </c>
      <c r="G1635" s="866">
        <f>'Заказ, cкидки и курсы валют'!$J$23*F1635</f>
        <v>356.28000000000003</v>
      </c>
      <c r="H1635" s="522">
        <f t="shared" si="216"/>
        <v>8907</v>
      </c>
      <c r="I1635" s="15"/>
      <c r="J1635" s="574"/>
    </row>
    <row r="1636" spans="1:10" ht="12" customHeight="1">
      <c r="A1636" s="525" t="s">
        <v>9197</v>
      </c>
      <c r="B1636" s="877" t="s">
        <v>9075</v>
      </c>
      <c r="C1636" s="622">
        <v>238</v>
      </c>
      <c r="D1636" s="622">
        <v>25</v>
      </c>
      <c r="E1636" s="574">
        <v>30.81</v>
      </c>
      <c r="F1636" s="936">
        <f t="shared" si="215"/>
        <v>30.81</v>
      </c>
      <c r="G1636" s="866">
        <f>'Заказ, cкидки и курсы валют'!$J$23*F1636</f>
        <v>369.71999999999997</v>
      </c>
      <c r="H1636" s="522">
        <f t="shared" si="216"/>
        <v>9243</v>
      </c>
      <c r="I1636" s="15"/>
      <c r="J1636" s="574"/>
    </row>
    <row r="1637" spans="1:10" ht="12" customHeight="1">
      <c r="A1637" s="525" t="s">
        <v>9198</v>
      </c>
      <c r="B1637" s="877" t="s">
        <v>9076</v>
      </c>
      <c r="C1637" s="622">
        <v>258</v>
      </c>
      <c r="D1637" s="622">
        <v>25</v>
      </c>
      <c r="E1637" s="574">
        <v>30.36</v>
      </c>
      <c r="F1637" s="936">
        <f t="shared" si="215"/>
        <v>30.36</v>
      </c>
      <c r="G1637" s="866">
        <f>'Заказ, cкидки и курсы валют'!$J$23*F1637</f>
        <v>364.32</v>
      </c>
      <c r="H1637" s="522">
        <f t="shared" si="216"/>
        <v>9108</v>
      </c>
      <c r="I1637" s="15"/>
      <c r="J1637" s="574"/>
    </row>
    <row r="1638" spans="1:10" ht="12" customHeight="1">
      <c r="A1638" s="525" t="s">
        <v>11603</v>
      </c>
      <c r="B1638" s="877" t="s">
        <v>11604</v>
      </c>
      <c r="C1638" s="622">
        <v>258</v>
      </c>
      <c r="D1638" s="622">
        <v>25</v>
      </c>
      <c r="E1638" s="574">
        <v>30.36</v>
      </c>
      <c r="F1638" s="936">
        <f t="shared" si="215"/>
        <v>30.36</v>
      </c>
      <c r="G1638" s="866">
        <f>'Заказ, cкидки и курсы валют'!$J$23*F1638</f>
        <v>364.32</v>
      </c>
      <c r="H1638" s="522">
        <f t="shared" si="216"/>
        <v>9108</v>
      </c>
      <c r="I1638" s="15"/>
      <c r="J1638" s="574"/>
    </row>
    <row r="1639" spans="1:10" ht="12" customHeight="1">
      <c r="A1639" s="525" t="s">
        <v>9199</v>
      </c>
      <c r="B1639" s="877" t="s">
        <v>9077</v>
      </c>
      <c r="C1639" s="622">
        <v>279</v>
      </c>
      <c r="D1639" s="622">
        <v>25</v>
      </c>
      <c r="E1639" s="574">
        <v>31.04</v>
      </c>
      <c r="F1639" s="936">
        <f t="shared" si="215"/>
        <v>31.04</v>
      </c>
      <c r="G1639" s="866">
        <f>'Заказ, cкидки и курсы валют'!$J$23*F1639</f>
        <v>372.48</v>
      </c>
      <c r="H1639" s="522">
        <f t="shared" si="216"/>
        <v>9312</v>
      </c>
      <c r="I1639" s="15"/>
      <c r="J1639" s="574"/>
    </row>
    <row r="1640" spans="1:10" ht="12" customHeight="1">
      <c r="A1640" s="525" t="s">
        <v>9200</v>
      </c>
      <c r="B1640" s="877" t="s">
        <v>9078</v>
      </c>
      <c r="C1640" s="622">
        <v>320</v>
      </c>
      <c r="D1640" s="622">
        <v>25</v>
      </c>
      <c r="E1640" s="574">
        <v>30.36</v>
      </c>
      <c r="F1640" s="936">
        <f t="shared" si="215"/>
        <v>30.36</v>
      </c>
      <c r="G1640" s="866">
        <f>'Заказ, cкидки и курсы валют'!$J$23*F1640</f>
        <v>364.32</v>
      </c>
      <c r="H1640" s="522">
        <f t="shared" si="216"/>
        <v>9108</v>
      </c>
      <c r="I1640" s="15"/>
      <c r="J1640" s="574"/>
    </row>
    <row r="1641" spans="1:10" ht="12" customHeight="1">
      <c r="A1641" s="525" t="s">
        <v>11605</v>
      </c>
      <c r="B1641" s="877" t="s">
        <v>11606</v>
      </c>
      <c r="C1641" s="622">
        <v>340</v>
      </c>
      <c r="D1641" s="622">
        <v>25</v>
      </c>
      <c r="E1641" s="574">
        <v>31.04</v>
      </c>
      <c r="F1641" s="936">
        <f t="shared" si="215"/>
        <v>31.04</v>
      </c>
      <c r="G1641" s="866">
        <f>'Заказ, cкидки и курсы валют'!$J$23*F1641</f>
        <v>372.48</v>
      </c>
      <c r="H1641" s="522">
        <f t="shared" si="216"/>
        <v>9312</v>
      </c>
      <c r="I1641" s="15"/>
      <c r="J1641" s="574"/>
    </row>
    <row r="1642" spans="1:10" ht="12" customHeight="1">
      <c r="A1642" s="525" t="s">
        <v>9201</v>
      </c>
      <c r="B1642" s="877" t="s">
        <v>9079</v>
      </c>
      <c r="C1642" s="622">
        <v>361</v>
      </c>
      <c r="D1642" s="622">
        <v>25</v>
      </c>
      <c r="E1642" s="574">
        <v>31.37</v>
      </c>
      <c r="F1642" s="936">
        <f t="shared" si="215"/>
        <v>31.37</v>
      </c>
      <c r="G1642" s="866">
        <f>'Заказ, cкидки и курсы валют'!$J$23*F1642</f>
        <v>376.44</v>
      </c>
      <c r="H1642" s="522">
        <f t="shared" si="216"/>
        <v>9411</v>
      </c>
      <c r="I1642" s="15"/>
      <c r="J1642" s="574"/>
    </row>
    <row r="1643" spans="1:10" ht="12" customHeight="1">
      <c r="A1643" s="525" t="s">
        <v>11607</v>
      </c>
      <c r="B1643" s="877" t="s">
        <v>11608</v>
      </c>
      <c r="C1643" s="622">
        <v>381</v>
      </c>
      <c r="D1643" s="622">
        <v>25</v>
      </c>
      <c r="E1643" s="574">
        <v>31.42</v>
      </c>
      <c r="F1643" s="936">
        <f t="shared" si="215"/>
        <v>31.42</v>
      </c>
      <c r="G1643" s="866">
        <f>'Заказ, cкидки и курсы валют'!$J$23*F1643</f>
        <v>377.04</v>
      </c>
      <c r="H1643" s="522">
        <f t="shared" si="216"/>
        <v>9426</v>
      </c>
      <c r="I1643" s="15"/>
      <c r="J1643" s="574"/>
    </row>
    <row r="1644" spans="1:10" ht="12" customHeight="1">
      <c r="A1644" s="525" t="s">
        <v>9202</v>
      </c>
      <c r="B1644" s="877" t="s">
        <v>9080</v>
      </c>
      <c r="C1644" s="622">
        <v>402</v>
      </c>
      <c r="D1644" s="622">
        <v>25</v>
      </c>
      <c r="E1644" s="574">
        <v>31.42</v>
      </c>
      <c r="F1644" s="936">
        <f t="shared" si="215"/>
        <v>31.42</v>
      </c>
      <c r="G1644" s="866">
        <f>'Заказ, cкидки и курсы валют'!$J$23*F1644</f>
        <v>377.04</v>
      </c>
      <c r="H1644" s="522">
        <f t="shared" si="216"/>
        <v>9426</v>
      </c>
      <c r="I1644" s="15"/>
      <c r="J1644" s="574"/>
    </row>
    <row r="1645" spans="1:10" ht="12" customHeight="1">
      <c r="A1645" s="525" t="s">
        <v>11609</v>
      </c>
      <c r="B1645" s="877" t="s">
        <v>11610</v>
      </c>
      <c r="C1645" s="622">
        <v>421</v>
      </c>
      <c r="D1645" s="622">
        <v>25</v>
      </c>
      <c r="E1645" s="574">
        <v>31.93</v>
      </c>
      <c r="F1645" s="936">
        <f t="shared" si="215"/>
        <v>31.93</v>
      </c>
      <c r="G1645" s="866">
        <f>'Заказ, cкидки и курсы валют'!$J$23*F1645</f>
        <v>383.15999999999997</v>
      </c>
      <c r="H1645" s="522">
        <f t="shared" si="216"/>
        <v>9579</v>
      </c>
      <c r="I1645" s="15"/>
      <c r="J1645" s="574"/>
    </row>
    <row r="1646" spans="1:10" ht="12" customHeight="1">
      <c r="A1646" s="525" t="s">
        <v>9203</v>
      </c>
      <c r="B1646" s="877" t="s">
        <v>1373</v>
      </c>
      <c r="C1646" s="622">
        <v>442</v>
      </c>
      <c r="D1646" s="622">
        <v>25</v>
      </c>
      <c r="E1646" s="574">
        <v>31.93</v>
      </c>
      <c r="F1646" s="936">
        <f t="shared" si="215"/>
        <v>31.93</v>
      </c>
      <c r="G1646" s="866">
        <f>'Заказ, cкидки и курсы валют'!$J$23*F1646</f>
        <v>383.15999999999997</v>
      </c>
      <c r="H1646" s="522">
        <f t="shared" si="216"/>
        <v>9579</v>
      </c>
      <c r="I1646" s="15"/>
      <c r="J1646" s="574"/>
    </row>
    <row r="1647" spans="1:10" ht="12" customHeight="1">
      <c r="A1647" s="525" t="s">
        <v>9204</v>
      </c>
      <c r="B1647" s="877" t="s">
        <v>9081</v>
      </c>
      <c r="C1647" s="622">
        <v>484</v>
      </c>
      <c r="D1647" s="622">
        <v>25</v>
      </c>
      <c r="E1647" s="574">
        <v>34.53</v>
      </c>
      <c r="F1647" s="936">
        <f t="shared" si="215"/>
        <v>34.53</v>
      </c>
      <c r="G1647" s="866">
        <f>'Заказ, cкидки и курсы валют'!$J$23*F1647</f>
        <v>414.36</v>
      </c>
      <c r="H1647" s="522">
        <f t="shared" si="216"/>
        <v>10359</v>
      </c>
      <c r="I1647" s="15"/>
      <c r="J1647" s="574"/>
    </row>
    <row r="1648" spans="1:10" ht="12" customHeight="1">
      <c r="A1648" s="525" t="s">
        <v>9205</v>
      </c>
      <c r="B1648" s="877" t="s">
        <v>9082</v>
      </c>
      <c r="C1648" s="622">
        <v>274</v>
      </c>
      <c r="D1648" s="622">
        <v>25</v>
      </c>
      <c r="E1648" s="574">
        <v>31.23</v>
      </c>
      <c r="F1648" s="936">
        <f t="shared" si="215"/>
        <v>31.23</v>
      </c>
      <c r="G1648" s="866">
        <f>'Заказ, cкидки и курсы валют'!$J$23*F1648</f>
        <v>374.76</v>
      </c>
      <c r="H1648" s="522">
        <f t="shared" si="216"/>
        <v>9369</v>
      </c>
      <c r="I1648" s="15"/>
    </row>
    <row r="1649" spans="1:9" ht="12" customHeight="1">
      <c r="A1649" s="525" t="s">
        <v>9359</v>
      </c>
      <c r="B1649" s="877" t="s">
        <v>9083</v>
      </c>
      <c r="C1649" s="622">
        <v>304</v>
      </c>
      <c r="D1649" s="622">
        <v>25</v>
      </c>
      <c r="E1649" s="574">
        <v>29.69</v>
      </c>
      <c r="F1649" s="936">
        <f t="shared" si="215"/>
        <v>29.69</v>
      </c>
      <c r="G1649" s="866">
        <f>'Заказ, cкидки и курсы валют'!$J$23*F1649</f>
        <v>356.28000000000003</v>
      </c>
      <c r="H1649" s="522">
        <f t="shared" si="216"/>
        <v>8907</v>
      </c>
      <c r="I1649" s="15"/>
    </row>
    <row r="1650" spans="1:9" ht="12" customHeight="1">
      <c r="A1650" s="525" t="s">
        <v>9206</v>
      </c>
      <c r="B1650" s="877" t="s">
        <v>9084</v>
      </c>
      <c r="C1650" s="622">
        <v>334</v>
      </c>
      <c r="D1650" s="622">
        <v>25</v>
      </c>
      <c r="E1650" s="574">
        <v>31.04</v>
      </c>
      <c r="F1650" s="936">
        <f t="shared" si="215"/>
        <v>31.04</v>
      </c>
      <c r="G1650" s="866">
        <f>'Заказ, cкидки и курсы валют'!$J$23*F1650</f>
        <v>372.48</v>
      </c>
      <c r="H1650" s="522">
        <f t="shared" si="216"/>
        <v>9312</v>
      </c>
      <c r="I1650" s="15"/>
    </row>
    <row r="1651" spans="1:9" ht="12" customHeight="1">
      <c r="A1651" s="525" t="s">
        <v>9207</v>
      </c>
      <c r="B1651" s="877" t="s">
        <v>9085</v>
      </c>
      <c r="C1651" s="622">
        <v>363</v>
      </c>
      <c r="D1651" s="622">
        <v>25</v>
      </c>
      <c r="E1651" s="574">
        <v>29.58</v>
      </c>
      <c r="F1651" s="936">
        <f t="shared" si="215"/>
        <v>29.58</v>
      </c>
      <c r="G1651" s="866">
        <f>'Заказ, cкидки и курсы валют'!$J$23*F1651</f>
        <v>354.96</v>
      </c>
      <c r="H1651" s="522">
        <f t="shared" si="216"/>
        <v>8874</v>
      </c>
      <c r="I1651" s="15"/>
    </row>
    <row r="1652" spans="1:9" ht="12" customHeight="1">
      <c r="A1652" s="525" t="s">
        <v>9208</v>
      </c>
      <c r="B1652" s="877" t="s">
        <v>9086</v>
      </c>
      <c r="C1652" s="622">
        <v>393</v>
      </c>
      <c r="D1652" s="622">
        <v>25</v>
      </c>
      <c r="E1652" s="574">
        <v>28.02</v>
      </c>
      <c r="F1652" s="936">
        <f t="shared" si="215"/>
        <v>28.02</v>
      </c>
      <c r="G1652" s="866">
        <f>'Заказ, cкидки и курсы валют'!$J$23*F1652</f>
        <v>336.24</v>
      </c>
      <c r="H1652" s="522">
        <f t="shared" si="216"/>
        <v>8406</v>
      </c>
      <c r="I1652" s="15"/>
    </row>
    <row r="1653" spans="1:9" ht="12" customHeight="1">
      <c r="A1653" s="525" t="s">
        <v>9209</v>
      </c>
      <c r="B1653" s="877" t="s">
        <v>9087</v>
      </c>
      <c r="C1653" s="622">
        <v>423</v>
      </c>
      <c r="D1653" s="622">
        <v>25</v>
      </c>
      <c r="E1653" s="574">
        <v>28.02</v>
      </c>
      <c r="F1653" s="936">
        <f t="shared" si="215"/>
        <v>28.02</v>
      </c>
      <c r="G1653" s="866">
        <f>'Заказ, cкидки и курсы валют'!$J$23*F1653</f>
        <v>336.24</v>
      </c>
      <c r="H1653" s="522">
        <f t="shared" si="216"/>
        <v>8406</v>
      </c>
      <c r="I1653" s="15"/>
    </row>
    <row r="1654" spans="1:9" ht="12" customHeight="1">
      <c r="A1654" s="525" t="s">
        <v>9210</v>
      </c>
      <c r="B1654" s="877" t="s">
        <v>9088</v>
      </c>
      <c r="C1654" s="622">
        <v>483</v>
      </c>
      <c r="D1654" s="622">
        <v>25</v>
      </c>
      <c r="E1654" s="574">
        <v>31.04</v>
      </c>
      <c r="F1654" s="936">
        <f t="shared" si="215"/>
        <v>31.04</v>
      </c>
      <c r="G1654" s="866">
        <f>'Заказ, cкидки и курсы валют'!$J$23*F1654</f>
        <v>372.48</v>
      </c>
      <c r="H1654" s="522">
        <f t="shared" si="216"/>
        <v>9312</v>
      </c>
      <c r="I1654" s="15"/>
    </row>
    <row r="1655" spans="1:9" ht="12" customHeight="1">
      <c r="A1655" s="525" t="s">
        <v>9211</v>
      </c>
      <c r="B1655" s="877" t="s">
        <v>9089</v>
      </c>
      <c r="C1655" s="622">
        <v>543</v>
      </c>
      <c r="D1655" s="622">
        <v>25</v>
      </c>
      <c r="E1655" s="574">
        <v>29.69</v>
      </c>
      <c r="F1655" s="936">
        <f t="shared" si="215"/>
        <v>29.69</v>
      </c>
      <c r="G1655" s="866">
        <f>'Заказ, cкидки и курсы валют'!$J$23*F1655</f>
        <v>356.28000000000003</v>
      </c>
      <c r="H1655" s="522">
        <f t="shared" si="216"/>
        <v>8907</v>
      </c>
      <c r="I1655" s="15"/>
    </row>
    <row r="1656" spans="1:9" ht="12" customHeight="1">
      <c r="A1656" s="525" t="s">
        <v>9213</v>
      </c>
      <c r="B1656" s="877" t="s">
        <v>9090</v>
      </c>
      <c r="C1656" s="622">
        <v>602</v>
      </c>
      <c r="D1656" s="622">
        <v>25</v>
      </c>
      <c r="E1656" s="574">
        <v>29.58</v>
      </c>
      <c r="F1656" s="936">
        <f t="shared" si="215"/>
        <v>29.58</v>
      </c>
      <c r="G1656" s="866">
        <f>'Заказ, cкидки и курсы валют'!$J$23*F1656</f>
        <v>354.96</v>
      </c>
      <c r="H1656" s="522">
        <f t="shared" si="216"/>
        <v>8874</v>
      </c>
      <c r="I1656" s="15"/>
    </row>
    <row r="1657" spans="1:9" ht="12" customHeight="1">
      <c r="A1657" s="525" t="s">
        <v>9212</v>
      </c>
      <c r="B1657" s="877" t="s">
        <v>9091</v>
      </c>
      <c r="C1657" s="622"/>
      <c r="D1657" s="622">
        <v>25</v>
      </c>
      <c r="E1657" s="574">
        <v>38.049999999999997</v>
      </c>
      <c r="F1657" s="936">
        <f t="shared" ref="F1657:F1659" si="217">ROUND(E1657*(1-$F$11),2)</f>
        <v>38.049999999999997</v>
      </c>
      <c r="G1657" s="866">
        <f>'Заказ, cкидки и курсы валют'!$J$23*F1657</f>
        <v>456.59999999999997</v>
      </c>
      <c r="H1657" s="522">
        <f t="shared" ref="H1657:H1659" si="218">ROUND((D1657)*G1657,2)</f>
        <v>11415</v>
      </c>
      <c r="I1657" s="15"/>
    </row>
    <row r="1658" spans="1:9" ht="12" customHeight="1">
      <c r="A1658" s="525" t="s">
        <v>9214</v>
      </c>
      <c r="B1658" s="877" t="s">
        <v>9092</v>
      </c>
      <c r="C1658" s="622"/>
      <c r="D1658" s="622">
        <v>25</v>
      </c>
      <c r="E1658" s="574">
        <v>29.58</v>
      </c>
      <c r="F1658" s="936">
        <f t="shared" si="217"/>
        <v>29.58</v>
      </c>
      <c r="G1658" s="866">
        <f>'Заказ, cкидки и курсы валют'!$J$23*F1658</f>
        <v>354.96</v>
      </c>
      <c r="H1658" s="522">
        <f t="shared" si="218"/>
        <v>8874</v>
      </c>
      <c r="I1658" s="15"/>
    </row>
    <row r="1659" spans="1:9" ht="12" customHeight="1">
      <c r="A1659" s="525" t="s">
        <v>9215</v>
      </c>
      <c r="B1659" s="877" t="s">
        <v>9093</v>
      </c>
      <c r="C1659" s="622"/>
      <c r="D1659" s="622">
        <v>25</v>
      </c>
      <c r="E1659" s="574">
        <v>38.049999999999997</v>
      </c>
      <c r="F1659" s="936">
        <f t="shared" si="217"/>
        <v>38.049999999999997</v>
      </c>
      <c r="G1659" s="866">
        <f>'Заказ, cкидки и курсы валют'!$J$23*F1659</f>
        <v>456.59999999999997</v>
      </c>
      <c r="H1659" s="522">
        <f t="shared" si="218"/>
        <v>11415</v>
      </c>
      <c r="I1659" s="15"/>
    </row>
    <row r="1660" spans="1:9" ht="14.1" customHeight="1" thickBot="1"/>
    <row r="1661" spans="1:9" ht="14.1" customHeight="1">
      <c r="A1661" s="247"/>
      <c r="B1661" s="163"/>
      <c r="C1661" s="91" t="s">
        <v>10243</v>
      </c>
      <c r="D1661" s="91"/>
      <c r="E1661" s="881"/>
      <c r="F1661" s="555"/>
      <c r="G1661" s="647"/>
      <c r="H1661" s="93"/>
      <c r="I1661" s="107"/>
    </row>
    <row r="1662" spans="1:9" ht="14.1" customHeight="1">
      <c r="A1662" s="248"/>
      <c r="B1662" s="17"/>
      <c r="C1662" s="108" t="s">
        <v>5368</v>
      </c>
      <c r="D1662" s="108"/>
      <c r="E1662" s="570" t="s">
        <v>2518</v>
      </c>
      <c r="F1662" s="556"/>
      <c r="G1662" s="111"/>
      <c r="H1662" s="111" t="s">
        <v>9216</v>
      </c>
      <c r="I1662" s="112"/>
    </row>
    <row r="1663" spans="1:9" ht="14.1" customHeight="1">
      <c r="A1663" s="248"/>
      <c r="B1663" s="17"/>
      <c r="C1663" s="97"/>
      <c r="D1663" s="97"/>
      <c r="E1663" s="896"/>
      <c r="F1663" s="596"/>
      <c r="G1663" s="874"/>
      <c r="H1663" s="17"/>
      <c r="I1663" s="167"/>
    </row>
    <row r="1664" spans="1:9" ht="14.1" customHeight="1">
      <c r="A1664" s="248"/>
      <c r="B1664" s="17"/>
      <c r="C1664" s="97"/>
      <c r="D1664" s="97"/>
      <c r="E1664" s="896"/>
      <c r="F1664" s="596"/>
      <c r="G1664" s="874"/>
      <c r="H1664" s="17"/>
      <c r="I1664" s="167"/>
    </row>
    <row r="1665" spans="1:9" ht="14.1" customHeight="1">
      <c r="A1665" s="248"/>
      <c r="B1665" s="17"/>
      <c r="C1665" s="97"/>
      <c r="D1665" s="97"/>
      <c r="E1665" s="896"/>
      <c r="F1665" s="596"/>
      <c r="G1665" s="874"/>
      <c r="H1665" s="17"/>
      <c r="I1665" s="167"/>
    </row>
    <row r="1666" spans="1:9" ht="14.1" customHeight="1" thickBot="1">
      <c r="A1666" s="117" t="s">
        <v>7679</v>
      </c>
      <c r="B1666" s="171"/>
      <c r="C1666" s="99"/>
      <c r="D1666" s="99"/>
      <c r="E1666" s="897"/>
      <c r="F1666" s="598"/>
      <c r="G1666" s="875"/>
      <c r="H1666" s="171"/>
      <c r="I1666" s="172"/>
    </row>
    <row r="1667" spans="1:9" ht="48" customHeight="1">
      <c r="A1667" s="195" t="s">
        <v>1028</v>
      </c>
      <c r="B1667" s="196" t="s">
        <v>1029</v>
      </c>
      <c r="C1667" s="197" t="s">
        <v>678</v>
      </c>
      <c r="D1667" s="197" t="s">
        <v>3130</v>
      </c>
      <c r="E1667" s="559" t="s">
        <v>11192</v>
      </c>
      <c r="F1667" s="600" t="s">
        <v>2779</v>
      </c>
      <c r="G1667" s="864" t="s">
        <v>3947</v>
      </c>
      <c r="H1667" s="338" t="s">
        <v>497</v>
      </c>
      <c r="I1667" s="199" t="s">
        <v>4239</v>
      </c>
    </row>
    <row r="1668" spans="1:9" ht="14.1" customHeight="1">
      <c r="A1668" s="195"/>
      <c r="B1668" s="389"/>
      <c r="C1668" s="197" t="s">
        <v>3629</v>
      </c>
      <c r="D1668" s="390" t="s">
        <v>3948</v>
      </c>
      <c r="E1668" s="898" t="s">
        <v>265</v>
      </c>
      <c r="F1668" s="607">
        <f>'Заказ, cкидки и курсы валют'!$I$12</f>
        <v>0</v>
      </c>
      <c r="G1668" s="948"/>
      <c r="H1668" s="455"/>
      <c r="I1668" s="325"/>
    </row>
    <row r="1669" spans="1:9" ht="12" customHeight="1">
      <c r="A1669" s="15" t="s">
        <v>9234</v>
      </c>
      <c r="B1669" s="877" t="s">
        <v>3646</v>
      </c>
      <c r="C1669" s="46">
        <v>5.1100000000000003</v>
      </c>
      <c r="D1669" s="46">
        <v>25</v>
      </c>
      <c r="E1669" s="574">
        <v>34.659999999999997</v>
      </c>
      <c r="F1669" s="603">
        <f>ROUND(E1669*(1-$F$11),2)</f>
        <v>34.659999999999997</v>
      </c>
      <c r="G1669" s="862">
        <f>'Заказ, cкидки и курсы валют'!$J$23*F1669</f>
        <v>415.91999999999996</v>
      </c>
      <c r="H1669" s="128">
        <f>ROUND((D1669)*G1669,2)</f>
        <v>10398</v>
      </c>
      <c r="I1669" s="15"/>
    </row>
    <row r="1670" spans="1:9" ht="12" customHeight="1">
      <c r="A1670" s="15" t="s">
        <v>9235</v>
      </c>
      <c r="B1670" s="877" t="s">
        <v>3979</v>
      </c>
      <c r="C1670" s="46">
        <v>5.8</v>
      </c>
      <c r="D1670" s="46">
        <v>25</v>
      </c>
      <c r="E1670" s="574">
        <v>34.659999999999997</v>
      </c>
      <c r="F1670" s="603">
        <f t="shared" ref="F1670:F1681" si="219">ROUND(E1670*(1-$F$11),2)</f>
        <v>34.659999999999997</v>
      </c>
      <c r="G1670" s="862">
        <f>'Заказ, cкидки и курсы валют'!$J$23*F1670</f>
        <v>415.91999999999996</v>
      </c>
      <c r="H1670" s="128">
        <f t="shared" ref="H1670:H1681" si="220">ROUND((D1670)*G1670,2)</f>
        <v>10398</v>
      </c>
      <c r="I1670" s="15"/>
    </row>
    <row r="1671" spans="1:9" ht="12" customHeight="1">
      <c r="A1671" s="15" t="s">
        <v>9236</v>
      </c>
      <c r="B1671" s="877" t="s">
        <v>100</v>
      </c>
      <c r="C1671" s="46">
        <v>6.65</v>
      </c>
      <c r="D1671" s="46">
        <v>25</v>
      </c>
      <c r="E1671" s="574">
        <v>34</v>
      </c>
      <c r="F1671" s="603">
        <f t="shared" si="219"/>
        <v>34</v>
      </c>
      <c r="G1671" s="862">
        <f>'Заказ, cкидки и курсы валют'!$J$23*F1671</f>
        <v>408</v>
      </c>
      <c r="H1671" s="128">
        <f t="shared" si="220"/>
        <v>10200</v>
      </c>
      <c r="I1671" s="15"/>
    </row>
    <row r="1672" spans="1:9" ht="12" customHeight="1">
      <c r="A1672" s="15" t="s">
        <v>9237</v>
      </c>
      <c r="B1672" s="877" t="s">
        <v>9217</v>
      </c>
      <c r="C1672" s="46">
        <v>7.51</v>
      </c>
      <c r="D1672" s="46">
        <v>25</v>
      </c>
      <c r="E1672" s="574">
        <v>34</v>
      </c>
      <c r="F1672" s="603">
        <f t="shared" si="219"/>
        <v>34</v>
      </c>
      <c r="G1672" s="862">
        <f>'Заказ, cкидки и курсы валют'!$J$23*F1672</f>
        <v>408</v>
      </c>
      <c r="H1672" s="128">
        <f t="shared" si="220"/>
        <v>10200</v>
      </c>
      <c r="I1672" s="15"/>
    </row>
    <row r="1673" spans="1:9" ht="12" customHeight="1">
      <c r="A1673" s="15" t="s">
        <v>9238</v>
      </c>
      <c r="B1673" s="877" t="s">
        <v>101</v>
      </c>
      <c r="C1673" s="46">
        <v>8</v>
      </c>
      <c r="D1673" s="46">
        <v>25</v>
      </c>
      <c r="E1673" s="574">
        <v>34</v>
      </c>
      <c r="F1673" s="603">
        <f t="shared" si="219"/>
        <v>34</v>
      </c>
      <c r="G1673" s="862">
        <f>'Заказ, cкидки и курсы валют'!$J$23*F1673</f>
        <v>408</v>
      </c>
      <c r="H1673" s="128">
        <f t="shared" si="220"/>
        <v>10200</v>
      </c>
      <c r="I1673" s="15"/>
    </row>
    <row r="1674" spans="1:9" ht="12" customHeight="1">
      <c r="A1674" s="15" t="s">
        <v>9239</v>
      </c>
      <c r="B1674" s="877" t="s">
        <v>1346</v>
      </c>
      <c r="C1674" s="46">
        <v>8.23</v>
      </c>
      <c r="D1674" s="46">
        <v>25</v>
      </c>
      <c r="E1674" s="574">
        <v>32.01</v>
      </c>
      <c r="F1674" s="603">
        <f t="shared" si="219"/>
        <v>32.01</v>
      </c>
      <c r="G1674" s="862">
        <f>'Заказ, cкидки и курсы валют'!$J$23*F1674</f>
        <v>384.12</v>
      </c>
      <c r="H1674" s="128">
        <f t="shared" si="220"/>
        <v>9603</v>
      </c>
      <c r="I1674" s="15"/>
    </row>
    <row r="1675" spans="1:9" ht="12" customHeight="1">
      <c r="A1675" s="15" t="s">
        <v>9227</v>
      </c>
      <c r="B1675" s="877" t="s">
        <v>189</v>
      </c>
      <c r="C1675" s="46">
        <v>10</v>
      </c>
      <c r="D1675" s="46">
        <v>25</v>
      </c>
      <c r="E1675" s="574">
        <v>33.33</v>
      </c>
      <c r="F1675" s="603">
        <f t="shared" si="219"/>
        <v>33.33</v>
      </c>
      <c r="G1675" s="862">
        <f>'Заказ, cкидки и курсы валют'!$J$23*F1675</f>
        <v>399.96</v>
      </c>
      <c r="H1675" s="128">
        <f t="shared" si="220"/>
        <v>9999</v>
      </c>
      <c r="I1675" s="15"/>
    </row>
    <row r="1676" spans="1:9" ht="12" customHeight="1">
      <c r="A1676" s="15" t="s">
        <v>9228</v>
      </c>
      <c r="B1676" s="877" t="s">
        <v>616</v>
      </c>
      <c r="C1676" s="46">
        <v>11</v>
      </c>
      <c r="D1676" s="46">
        <v>25</v>
      </c>
      <c r="E1676" s="574">
        <v>33.33</v>
      </c>
      <c r="F1676" s="603">
        <f t="shared" si="219"/>
        <v>33.33</v>
      </c>
      <c r="G1676" s="862">
        <f>'Заказ, cкидки и курсы валют'!$J$23*F1676</f>
        <v>399.96</v>
      </c>
      <c r="H1676" s="128">
        <f t="shared" si="220"/>
        <v>9999</v>
      </c>
      <c r="I1676" s="15"/>
    </row>
    <row r="1677" spans="1:9" ht="12" customHeight="1">
      <c r="A1677" s="15" t="s">
        <v>9229</v>
      </c>
      <c r="B1677" s="877" t="s">
        <v>178</v>
      </c>
      <c r="C1677" s="46">
        <v>12.7</v>
      </c>
      <c r="D1677" s="46">
        <v>25</v>
      </c>
      <c r="E1677" s="574">
        <v>33.33</v>
      </c>
      <c r="F1677" s="603">
        <f t="shared" si="219"/>
        <v>33.33</v>
      </c>
      <c r="G1677" s="862">
        <f>'Заказ, cкидки и курсы валют'!$J$23*F1677</f>
        <v>399.96</v>
      </c>
      <c r="H1677" s="128">
        <f t="shared" si="220"/>
        <v>9999</v>
      </c>
      <c r="I1677" s="15"/>
    </row>
    <row r="1678" spans="1:9" ht="12" customHeight="1">
      <c r="A1678" s="15" t="s">
        <v>9230</v>
      </c>
      <c r="B1678" s="877" t="s">
        <v>84</v>
      </c>
      <c r="C1678" s="46">
        <v>14.4</v>
      </c>
      <c r="D1678" s="46">
        <v>25</v>
      </c>
      <c r="E1678" s="574">
        <v>29.12</v>
      </c>
      <c r="F1678" s="603">
        <f t="shared" si="219"/>
        <v>29.12</v>
      </c>
      <c r="G1678" s="862">
        <f>'Заказ, cкидки и курсы валют'!$J$23*F1678</f>
        <v>349.44</v>
      </c>
      <c r="H1678" s="128">
        <f t="shared" si="220"/>
        <v>8736</v>
      </c>
      <c r="I1678" s="15"/>
    </row>
    <row r="1679" spans="1:9" ht="12" customHeight="1">
      <c r="A1679" s="15" t="s">
        <v>9231</v>
      </c>
      <c r="B1679" s="877" t="s">
        <v>179</v>
      </c>
      <c r="C1679" s="46">
        <v>16.2</v>
      </c>
      <c r="D1679" s="46">
        <v>25</v>
      </c>
      <c r="E1679" s="574">
        <v>33.33</v>
      </c>
      <c r="F1679" s="603">
        <f t="shared" si="219"/>
        <v>33.33</v>
      </c>
      <c r="G1679" s="862">
        <f>'Заказ, cкидки и курсы валют'!$J$23*F1679</f>
        <v>399.96</v>
      </c>
      <c r="H1679" s="128">
        <f t="shared" si="220"/>
        <v>9999</v>
      </c>
      <c r="I1679" s="15"/>
    </row>
    <row r="1680" spans="1:9" ht="12" customHeight="1">
      <c r="A1680" s="15" t="s">
        <v>9232</v>
      </c>
      <c r="B1680" s="877" t="s">
        <v>180</v>
      </c>
      <c r="C1680" s="46">
        <v>18</v>
      </c>
      <c r="D1680" s="46">
        <v>25</v>
      </c>
      <c r="E1680" s="574">
        <v>33.04</v>
      </c>
      <c r="F1680" s="603">
        <f t="shared" si="219"/>
        <v>33.04</v>
      </c>
      <c r="G1680" s="862">
        <f>'Заказ, cкидки и курсы валют'!$J$23*F1680</f>
        <v>396.48</v>
      </c>
      <c r="H1680" s="128">
        <f t="shared" si="220"/>
        <v>9912</v>
      </c>
      <c r="I1680" s="15"/>
    </row>
    <row r="1681" spans="1:9" ht="12" customHeight="1">
      <c r="A1681" s="15" t="s">
        <v>9233</v>
      </c>
      <c r="B1681" s="877" t="s">
        <v>181</v>
      </c>
      <c r="C1681" s="46">
        <v>19.8</v>
      </c>
      <c r="D1681" s="46">
        <v>25</v>
      </c>
      <c r="E1681" s="574">
        <v>29.89</v>
      </c>
      <c r="F1681" s="603">
        <f t="shared" si="219"/>
        <v>29.89</v>
      </c>
      <c r="G1681" s="862">
        <f>'Заказ, cкидки и курсы валют'!$J$23*F1681</f>
        <v>358.68</v>
      </c>
      <c r="H1681" s="128">
        <f t="shared" si="220"/>
        <v>8967</v>
      </c>
      <c r="I1681" s="15"/>
    </row>
    <row r="1682" spans="1:9" ht="12" customHeight="1">
      <c r="A1682" s="15" t="s">
        <v>11465</v>
      </c>
      <c r="B1682" s="877" t="s">
        <v>182</v>
      </c>
      <c r="C1682" s="46"/>
      <c r="D1682" s="46">
        <v>25</v>
      </c>
      <c r="E1682" s="574">
        <v>27.54</v>
      </c>
      <c r="F1682" s="603">
        <f t="shared" ref="F1682" si="221">ROUND(E1682*(1-$F$11),2)</f>
        <v>27.54</v>
      </c>
      <c r="G1682" s="862">
        <f>'Заказ, cкидки и курсы валют'!$J$23*F1682</f>
        <v>330.48</v>
      </c>
      <c r="H1682" s="128">
        <f t="shared" ref="H1682" si="222">ROUND((D1682)*G1682,2)</f>
        <v>8262</v>
      </c>
      <c r="I1682" s="15"/>
    </row>
    <row r="1683" spans="1:9" ht="12" customHeight="1">
      <c r="A1683" s="15" t="s">
        <v>10962</v>
      </c>
      <c r="B1683" s="877" t="s">
        <v>183</v>
      </c>
      <c r="C1683" s="46">
        <v>20.7</v>
      </c>
      <c r="D1683" s="46">
        <v>25</v>
      </c>
      <c r="E1683" s="574">
        <v>29.12</v>
      </c>
      <c r="F1683" s="603">
        <f t="shared" ref="F1683" si="223">ROUND(E1683*(1-$F$11),2)</f>
        <v>29.12</v>
      </c>
      <c r="G1683" s="862">
        <f>'Заказ, cкидки и курсы валют'!$J$23*F1683</f>
        <v>349.44</v>
      </c>
      <c r="H1683" s="128">
        <f t="shared" ref="H1683" si="224">ROUND((D1683)*G1683,2)</f>
        <v>8736</v>
      </c>
      <c r="I1683" s="15"/>
    </row>
    <row r="1684" spans="1:9" ht="12" customHeight="1">
      <c r="A1684" s="15" t="s">
        <v>9240</v>
      </c>
      <c r="B1684" s="877" t="s">
        <v>3641</v>
      </c>
      <c r="C1684" s="46">
        <v>23.4</v>
      </c>
      <c r="D1684" s="46">
        <v>25</v>
      </c>
      <c r="E1684" s="574">
        <v>33.33</v>
      </c>
      <c r="F1684" s="603">
        <f t="shared" ref="F1684:F1691" si="225">ROUND(E1684*(1-$F$11),2)</f>
        <v>33.33</v>
      </c>
      <c r="G1684" s="862">
        <f>'Заказ, cкидки и курсы валют'!$J$23*F1684</f>
        <v>399.96</v>
      </c>
      <c r="H1684" s="128">
        <f t="shared" ref="H1684:H1691" si="226">ROUND((D1684)*G1684,2)</f>
        <v>9999</v>
      </c>
      <c r="I1684" s="15"/>
    </row>
    <row r="1685" spans="1:9" ht="12" customHeight="1">
      <c r="A1685" s="15" t="s">
        <v>9241</v>
      </c>
      <c r="B1685" s="877" t="s">
        <v>3105</v>
      </c>
      <c r="C1685" s="46">
        <v>27</v>
      </c>
      <c r="D1685" s="46">
        <v>25</v>
      </c>
      <c r="E1685" s="574">
        <v>33.33</v>
      </c>
      <c r="F1685" s="603">
        <f t="shared" si="225"/>
        <v>33.33</v>
      </c>
      <c r="G1685" s="862">
        <f>'Заказ, cкидки и курсы валют'!$J$23*F1685</f>
        <v>399.96</v>
      </c>
      <c r="H1685" s="128">
        <f t="shared" si="226"/>
        <v>9999</v>
      </c>
      <c r="I1685" s="15"/>
    </row>
    <row r="1686" spans="1:9" ht="12" customHeight="1">
      <c r="A1686" s="15" t="s">
        <v>9242</v>
      </c>
      <c r="B1686" s="877" t="s">
        <v>3106</v>
      </c>
      <c r="C1686" s="46">
        <v>28.8</v>
      </c>
      <c r="D1686" s="46">
        <v>25</v>
      </c>
      <c r="E1686" s="574">
        <v>32.67</v>
      </c>
      <c r="F1686" s="603">
        <f t="shared" si="225"/>
        <v>32.67</v>
      </c>
      <c r="G1686" s="862">
        <f>'Заказ, cкидки и курсы валют'!$J$23*F1686</f>
        <v>392.04</v>
      </c>
      <c r="H1686" s="128">
        <f t="shared" si="226"/>
        <v>9801</v>
      </c>
      <c r="I1686" s="15"/>
    </row>
    <row r="1687" spans="1:9" ht="12" customHeight="1">
      <c r="A1687" s="15" t="s">
        <v>9243</v>
      </c>
      <c r="B1687" s="877" t="s">
        <v>617</v>
      </c>
      <c r="C1687" s="46">
        <v>11.1</v>
      </c>
      <c r="D1687" s="46">
        <v>25</v>
      </c>
      <c r="E1687" s="574">
        <v>24.82</v>
      </c>
      <c r="F1687" s="603">
        <f t="shared" si="225"/>
        <v>24.82</v>
      </c>
      <c r="G1687" s="862">
        <f>'Заказ, cкидки и курсы валют'!$J$23*F1687</f>
        <v>297.84000000000003</v>
      </c>
      <c r="H1687" s="128">
        <f t="shared" si="226"/>
        <v>7446</v>
      </c>
      <c r="I1687" s="15"/>
    </row>
    <row r="1688" spans="1:9" ht="12" customHeight="1">
      <c r="A1688" s="15" t="s">
        <v>9244</v>
      </c>
      <c r="B1688" s="668" t="s">
        <v>3107</v>
      </c>
      <c r="C1688" s="46">
        <v>11.93</v>
      </c>
      <c r="D1688" s="46">
        <v>25</v>
      </c>
      <c r="E1688" s="574">
        <v>30</v>
      </c>
      <c r="F1688" s="603">
        <f t="shared" si="225"/>
        <v>30</v>
      </c>
      <c r="G1688" s="862">
        <f>'Заказ, cкидки и курсы валют'!$J$23*F1688</f>
        <v>360</v>
      </c>
      <c r="H1688" s="128">
        <f t="shared" si="226"/>
        <v>9000</v>
      </c>
      <c r="I1688" s="15"/>
    </row>
    <row r="1689" spans="1:9" ht="12" customHeight="1">
      <c r="A1689" s="15" t="s">
        <v>9246</v>
      </c>
      <c r="B1689" s="877" t="s">
        <v>190</v>
      </c>
      <c r="C1689" s="46">
        <v>13.48</v>
      </c>
      <c r="D1689" s="46">
        <v>25</v>
      </c>
      <c r="E1689" s="574">
        <v>32</v>
      </c>
      <c r="F1689" s="603">
        <f t="shared" si="225"/>
        <v>32</v>
      </c>
      <c r="G1689" s="862">
        <f>'Заказ, cкидки и курсы валют'!$J$23*F1689</f>
        <v>384</v>
      </c>
      <c r="H1689" s="128">
        <f t="shared" si="226"/>
        <v>9600</v>
      </c>
      <c r="I1689" s="15"/>
    </row>
    <row r="1690" spans="1:9" ht="12" customHeight="1">
      <c r="A1690" s="15" t="s">
        <v>9245</v>
      </c>
      <c r="B1690" s="877" t="s">
        <v>1332</v>
      </c>
      <c r="C1690" s="46">
        <v>15.03</v>
      </c>
      <c r="D1690" s="46">
        <v>25</v>
      </c>
      <c r="E1690" s="574">
        <v>32</v>
      </c>
      <c r="F1690" s="603">
        <f t="shared" si="225"/>
        <v>32</v>
      </c>
      <c r="G1690" s="862">
        <f>'Заказ, cкидки и курсы валют'!$J$23*F1690</f>
        <v>384</v>
      </c>
      <c r="H1690" s="128">
        <f t="shared" si="226"/>
        <v>9600</v>
      </c>
      <c r="I1690" s="15"/>
    </row>
    <row r="1691" spans="1:9" ht="12" customHeight="1">
      <c r="A1691" s="15" t="s">
        <v>9247</v>
      </c>
      <c r="B1691" s="877" t="s">
        <v>191</v>
      </c>
      <c r="C1691" s="46">
        <v>16.579999999999998</v>
      </c>
      <c r="D1691" s="46">
        <v>25</v>
      </c>
      <c r="E1691" s="574">
        <v>26.46</v>
      </c>
      <c r="F1691" s="603">
        <f t="shared" si="225"/>
        <v>26.46</v>
      </c>
      <c r="G1691" s="862">
        <f>'Заказ, cкидки и курсы валют'!$J$23*F1691</f>
        <v>317.52</v>
      </c>
      <c r="H1691" s="128">
        <f t="shared" si="226"/>
        <v>7938</v>
      </c>
      <c r="I1691" s="15"/>
    </row>
    <row r="1692" spans="1:9" ht="12" customHeight="1">
      <c r="A1692" s="15" t="s">
        <v>10687</v>
      </c>
      <c r="B1692" s="877" t="s">
        <v>4284</v>
      </c>
      <c r="C1692" s="46">
        <v>17</v>
      </c>
      <c r="D1692" s="46">
        <v>25</v>
      </c>
      <c r="E1692" s="574">
        <v>24.45</v>
      </c>
      <c r="F1692" s="603">
        <f t="shared" ref="F1692:F1725" si="227">ROUND(E1692*(1-$F$11),2)</f>
        <v>24.45</v>
      </c>
      <c r="G1692" s="862">
        <f>'Заказ, cкидки и курсы валют'!$J$23*F1692</f>
        <v>293.39999999999998</v>
      </c>
      <c r="H1692" s="128">
        <f t="shared" ref="H1692:H1725" si="228">ROUND((D1692)*G1692,2)</f>
        <v>7335</v>
      </c>
      <c r="I1692" s="15"/>
    </row>
    <row r="1693" spans="1:9" ht="12" customHeight="1">
      <c r="A1693" s="15" t="s">
        <v>9248</v>
      </c>
      <c r="B1693" s="877" t="s">
        <v>192</v>
      </c>
      <c r="C1693" s="46">
        <v>18.13</v>
      </c>
      <c r="D1693" s="46">
        <v>25</v>
      </c>
      <c r="E1693" s="574">
        <v>30.45</v>
      </c>
      <c r="F1693" s="603">
        <f t="shared" si="227"/>
        <v>30.45</v>
      </c>
      <c r="G1693" s="862">
        <f>'Заказ, cкидки и курсы валют'!$J$23*F1693</f>
        <v>365.4</v>
      </c>
      <c r="H1693" s="128">
        <f t="shared" si="228"/>
        <v>9135</v>
      </c>
      <c r="I1693" s="15"/>
    </row>
    <row r="1694" spans="1:9" ht="12" customHeight="1">
      <c r="A1694" s="15" t="s">
        <v>10688</v>
      </c>
      <c r="B1694" s="877" t="s">
        <v>237</v>
      </c>
      <c r="C1694" s="46">
        <v>18.7</v>
      </c>
      <c r="D1694" s="46">
        <v>25</v>
      </c>
      <c r="E1694" s="574">
        <v>26.46</v>
      </c>
      <c r="F1694" s="603">
        <f t="shared" si="227"/>
        <v>26.46</v>
      </c>
      <c r="G1694" s="862">
        <f>'Заказ, cкидки и курсы валют'!$J$23*F1694</f>
        <v>317.52</v>
      </c>
      <c r="H1694" s="128">
        <f t="shared" si="228"/>
        <v>7938</v>
      </c>
      <c r="I1694" s="15"/>
    </row>
    <row r="1695" spans="1:9" ht="12" customHeight="1">
      <c r="A1695" s="15" t="s">
        <v>9249</v>
      </c>
      <c r="B1695" s="877" t="s">
        <v>193</v>
      </c>
      <c r="C1695" s="46">
        <v>19.690000000000001</v>
      </c>
      <c r="D1695" s="46">
        <v>25</v>
      </c>
      <c r="E1695" s="574">
        <v>24.45</v>
      </c>
      <c r="F1695" s="603">
        <f t="shared" si="227"/>
        <v>24.45</v>
      </c>
      <c r="G1695" s="862">
        <f>'Заказ, cкидки и курсы валют'!$J$23*F1695</f>
        <v>293.39999999999998</v>
      </c>
      <c r="H1695" s="128">
        <f t="shared" si="228"/>
        <v>7335</v>
      </c>
      <c r="I1695" s="15"/>
    </row>
    <row r="1696" spans="1:9" ht="12" customHeight="1">
      <c r="A1696" s="15" t="s">
        <v>9250</v>
      </c>
      <c r="B1696" s="877" t="s">
        <v>194</v>
      </c>
      <c r="C1696" s="46">
        <v>21.14</v>
      </c>
      <c r="D1696" s="46">
        <v>25</v>
      </c>
      <c r="E1696" s="574">
        <v>30.4</v>
      </c>
      <c r="F1696" s="603">
        <f t="shared" si="227"/>
        <v>30.4</v>
      </c>
      <c r="G1696" s="862">
        <f>'Заказ, cкидки и курсы валют'!$J$23*F1696</f>
        <v>364.79999999999995</v>
      </c>
      <c r="H1696" s="128">
        <f t="shared" si="228"/>
        <v>9120</v>
      </c>
      <c r="I1696" s="15"/>
    </row>
    <row r="1697" spans="1:9" ht="12" customHeight="1">
      <c r="A1697" s="15" t="s">
        <v>9251</v>
      </c>
      <c r="B1697" s="877" t="s">
        <v>3108</v>
      </c>
      <c r="C1697" s="46">
        <v>23.4</v>
      </c>
      <c r="D1697" s="46">
        <v>25</v>
      </c>
      <c r="E1697" s="574">
        <v>28.77</v>
      </c>
      <c r="F1697" s="603">
        <f t="shared" si="227"/>
        <v>28.77</v>
      </c>
      <c r="G1697" s="862">
        <f>'Заказ, cкидки и курсы валют'!$J$23*F1697</f>
        <v>345.24</v>
      </c>
      <c r="H1697" s="128">
        <f t="shared" si="228"/>
        <v>8631</v>
      </c>
      <c r="I1697" s="15"/>
    </row>
    <row r="1698" spans="1:9" ht="12" customHeight="1">
      <c r="A1698" s="15" t="s">
        <v>9276</v>
      </c>
      <c r="B1698" s="877" t="s">
        <v>195</v>
      </c>
      <c r="C1698" s="46">
        <v>24.25</v>
      </c>
      <c r="D1698" s="46">
        <v>25</v>
      </c>
      <c r="E1698" s="574">
        <v>29.51</v>
      </c>
      <c r="F1698" s="603">
        <f t="shared" si="227"/>
        <v>29.51</v>
      </c>
      <c r="G1698" s="862">
        <f>'Заказ, cкидки и курсы валют'!$J$23*F1698</f>
        <v>354.12</v>
      </c>
      <c r="H1698" s="128">
        <f t="shared" si="228"/>
        <v>8853</v>
      </c>
      <c r="I1698" s="15"/>
    </row>
    <row r="1699" spans="1:9" ht="12" customHeight="1">
      <c r="A1699" s="15" t="s">
        <v>9252</v>
      </c>
      <c r="B1699" s="877" t="s">
        <v>3349</v>
      </c>
      <c r="C1699" s="46">
        <v>27.35</v>
      </c>
      <c r="D1699" s="46">
        <v>25</v>
      </c>
      <c r="E1699" s="574">
        <v>32</v>
      </c>
      <c r="F1699" s="603">
        <f t="shared" si="227"/>
        <v>32</v>
      </c>
      <c r="G1699" s="862">
        <f>'Заказ, cкидки и курсы валют'!$J$23*F1699</f>
        <v>384</v>
      </c>
      <c r="H1699" s="128">
        <f t="shared" si="228"/>
        <v>9600</v>
      </c>
      <c r="I1699" s="15"/>
    </row>
    <row r="1700" spans="1:9" ht="12" customHeight="1">
      <c r="A1700" s="15" t="s">
        <v>9253</v>
      </c>
      <c r="B1700" s="877" t="s">
        <v>3640</v>
      </c>
      <c r="C1700" s="46">
        <v>30.45</v>
      </c>
      <c r="D1700" s="46">
        <v>25</v>
      </c>
      <c r="E1700" s="574">
        <v>32</v>
      </c>
      <c r="F1700" s="603">
        <f t="shared" si="227"/>
        <v>32</v>
      </c>
      <c r="G1700" s="862">
        <f>'Заказ, cкидки и курсы валют'!$J$23*F1700</f>
        <v>384</v>
      </c>
      <c r="H1700" s="128">
        <f t="shared" si="228"/>
        <v>9600</v>
      </c>
      <c r="I1700" s="15"/>
    </row>
    <row r="1701" spans="1:9" ht="12" customHeight="1">
      <c r="A1701" s="15" t="s">
        <v>9254</v>
      </c>
      <c r="B1701" s="877" t="s">
        <v>3384</v>
      </c>
      <c r="C1701" s="46">
        <v>33.56</v>
      </c>
      <c r="D1701" s="46">
        <v>25</v>
      </c>
      <c r="E1701" s="574">
        <v>32</v>
      </c>
      <c r="F1701" s="603">
        <f t="shared" si="227"/>
        <v>32</v>
      </c>
      <c r="G1701" s="862">
        <f>'Заказ, cкидки и курсы валют'!$J$23*F1701</f>
        <v>384</v>
      </c>
      <c r="H1701" s="128">
        <f t="shared" si="228"/>
        <v>9600</v>
      </c>
      <c r="I1701" s="15"/>
    </row>
    <row r="1702" spans="1:9" ht="12" customHeight="1">
      <c r="A1702" s="15" t="s">
        <v>9255</v>
      </c>
      <c r="B1702" s="877" t="s">
        <v>3109</v>
      </c>
      <c r="C1702" s="46">
        <v>36.56</v>
      </c>
      <c r="D1702" s="46">
        <v>25</v>
      </c>
      <c r="E1702" s="574">
        <v>24.45</v>
      </c>
      <c r="F1702" s="603">
        <f t="shared" si="227"/>
        <v>24.45</v>
      </c>
      <c r="G1702" s="862">
        <f>'Заказ, cкидки и курсы валют'!$J$23*F1702</f>
        <v>293.39999999999998</v>
      </c>
      <c r="H1702" s="128">
        <f t="shared" si="228"/>
        <v>7335</v>
      </c>
      <c r="I1702" s="15"/>
    </row>
    <row r="1703" spans="1:9" ht="12" customHeight="1">
      <c r="A1703" s="15" t="s">
        <v>9256</v>
      </c>
      <c r="B1703" s="877" t="s">
        <v>3110</v>
      </c>
      <c r="C1703" s="46">
        <v>42.77</v>
      </c>
      <c r="D1703" s="46">
        <v>25</v>
      </c>
      <c r="E1703" s="574">
        <v>28.84</v>
      </c>
      <c r="F1703" s="603">
        <f t="shared" si="227"/>
        <v>28.84</v>
      </c>
      <c r="G1703" s="862">
        <f>'Заказ, cкидки и курсы валют'!$J$23*F1703</f>
        <v>346.08</v>
      </c>
      <c r="H1703" s="128">
        <f t="shared" si="228"/>
        <v>8652</v>
      </c>
      <c r="I1703" s="15"/>
    </row>
    <row r="1704" spans="1:9" ht="12" customHeight="1">
      <c r="A1704" s="15" t="s">
        <v>9257</v>
      </c>
      <c r="B1704" s="877" t="s">
        <v>3111</v>
      </c>
      <c r="C1704" s="46">
        <v>48.98</v>
      </c>
      <c r="D1704" s="46">
        <v>25</v>
      </c>
      <c r="E1704" s="574">
        <v>32</v>
      </c>
      <c r="F1704" s="603">
        <f t="shared" si="227"/>
        <v>32</v>
      </c>
      <c r="G1704" s="862">
        <f>'Заказ, cкидки и курсы валют'!$J$23*F1704</f>
        <v>384</v>
      </c>
      <c r="H1704" s="128">
        <f t="shared" si="228"/>
        <v>9600</v>
      </c>
      <c r="I1704" s="15"/>
    </row>
    <row r="1705" spans="1:9" ht="12" customHeight="1">
      <c r="A1705" s="15" t="s">
        <v>9258</v>
      </c>
      <c r="B1705" s="877" t="s">
        <v>3112</v>
      </c>
      <c r="C1705" s="46">
        <v>55.19</v>
      </c>
      <c r="D1705" s="46">
        <v>25</v>
      </c>
      <c r="E1705" s="574">
        <v>32</v>
      </c>
      <c r="F1705" s="603">
        <f t="shared" si="227"/>
        <v>32</v>
      </c>
      <c r="G1705" s="862">
        <f>'Заказ, cкидки и курсы валют'!$J$23*F1705</f>
        <v>384</v>
      </c>
      <c r="H1705" s="128">
        <f t="shared" si="228"/>
        <v>9600</v>
      </c>
      <c r="I1705" s="15"/>
    </row>
    <row r="1706" spans="1:9" ht="12" customHeight="1">
      <c r="A1706" s="15" t="s">
        <v>9259</v>
      </c>
      <c r="B1706" s="877" t="s">
        <v>201</v>
      </c>
      <c r="C1706" s="46">
        <v>61.4</v>
      </c>
      <c r="D1706" s="46">
        <v>25</v>
      </c>
      <c r="E1706" s="574">
        <v>24.27</v>
      </c>
      <c r="F1706" s="603">
        <f t="shared" si="227"/>
        <v>24.27</v>
      </c>
      <c r="G1706" s="862">
        <f>'Заказ, cкидки и курсы валют'!$J$23*F1706</f>
        <v>291.24</v>
      </c>
      <c r="H1706" s="128">
        <f t="shared" si="228"/>
        <v>7281</v>
      </c>
      <c r="I1706" s="15"/>
    </row>
    <row r="1707" spans="1:9" ht="12" customHeight="1">
      <c r="A1707" s="15" t="s">
        <v>9260</v>
      </c>
      <c r="B1707" s="877" t="s">
        <v>202</v>
      </c>
      <c r="C1707" s="46">
        <v>69.7</v>
      </c>
      <c r="D1707" s="46">
        <v>25</v>
      </c>
      <c r="E1707" s="574">
        <v>30</v>
      </c>
      <c r="F1707" s="603">
        <f t="shared" si="227"/>
        <v>30</v>
      </c>
      <c r="G1707" s="862">
        <f>'Заказ, cкидки и курсы валют'!$J$23*F1707</f>
        <v>360</v>
      </c>
      <c r="H1707" s="128">
        <f t="shared" si="228"/>
        <v>9000</v>
      </c>
      <c r="I1707" s="15"/>
    </row>
    <row r="1708" spans="1:9" ht="12" customHeight="1">
      <c r="A1708" s="15" t="s">
        <v>9261</v>
      </c>
      <c r="B1708" s="877" t="s">
        <v>614</v>
      </c>
      <c r="C1708" s="46">
        <v>20.77</v>
      </c>
      <c r="D1708" s="46">
        <v>25</v>
      </c>
      <c r="E1708" s="574">
        <v>28.35</v>
      </c>
      <c r="F1708" s="603">
        <f t="shared" si="227"/>
        <v>28.35</v>
      </c>
      <c r="G1708" s="862">
        <f>'Заказ, cкидки и курсы валют'!$J$23*F1708</f>
        <v>340.20000000000005</v>
      </c>
      <c r="H1708" s="128">
        <f t="shared" si="228"/>
        <v>8505</v>
      </c>
      <c r="I1708" s="15"/>
    </row>
    <row r="1709" spans="1:9" ht="12" customHeight="1">
      <c r="A1709" s="15" t="s">
        <v>9262</v>
      </c>
      <c r="B1709" s="668" t="s">
        <v>203</v>
      </c>
      <c r="C1709" s="46">
        <v>23.22</v>
      </c>
      <c r="D1709" s="46">
        <v>25</v>
      </c>
      <c r="E1709" s="574">
        <v>24.27</v>
      </c>
      <c r="F1709" s="603">
        <f t="shared" si="227"/>
        <v>24.27</v>
      </c>
      <c r="G1709" s="862">
        <f>'Заказ, cкидки и курсы валют'!$J$23*F1709</f>
        <v>291.24</v>
      </c>
      <c r="H1709" s="128">
        <f t="shared" si="228"/>
        <v>7281</v>
      </c>
      <c r="I1709" s="15"/>
    </row>
    <row r="1710" spans="1:9" ht="12" customHeight="1">
      <c r="A1710" s="15" t="s">
        <v>9263</v>
      </c>
      <c r="B1710" s="668" t="s">
        <v>613</v>
      </c>
      <c r="C1710" s="46">
        <v>25.67</v>
      </c>
      <c r="D1710" s="46">
        <v>25</v>
      </c>
      <c r="E1710" s="574">
        <v>28.35</v>
      </c>
      <c r="F1710" s="603">
        <f t="shared" si="227"/>
        <v>28.35</v>
      </c>
      <c r="G1710" s="862">
        <f>'Заказ, cкидки и курсы валют'!$J$23*F1710</f>
        <v>340.20000000000005</v>
      </c>
      <c r="H1710" s="128">
        <f t="shared" si="228"/>
        <v>8505</v>
      </c>
      <c r="I1710" s="15"/>
    </row>
    <row r="1711" spans="1:9" ht="12" customHeight="1">
      <c r="A1711" s="15" t="s">
        <v>9264</v>
      </c>
      <c r="B1711" s="877" t="s">
        <v>204</v>
      </c>
      <c r="C1711" s="46">
        <v>28.12</v>
      </c>
      <c r="D1711" s="46">
        <v>25</v>
      </c>
      <c r="E1711" s="574">
        <v>24.82</v>
      </c>
      <c r="F1711" s="603">
        <f t="shared" si="227"/>
        <v>24.82</v>
      </c>
      <c r="G1711" s="862">
        <f>'Заказ, cкидки и курсы валют'!$J$23*F1711</f>
        <v>297.84000000000003</v>
      </c>
      <c r="H1711" s="128">
        <f t="shared" si="228"/>
        <v>7446</v>
      </c>
      <c r="I1711" s="15"/>
    </row>
    <row r="1712" spans="1:9" ht="12" customHeight="1">
      <c r="A1712" s="15" t="s">
        <v>9265</v>
      </c>
      <c r="B1712" s="877" t="s">
        <v>205</v>
      </c>
      <c r="C1712" s="46">
        <v>30.57</v>
      </c>
      <c r="D1712" s="46">
        <v>25</v>
      </c>
      <c r="E1712" s="574">
        <v>24.82</v>
      </c>
      <c r="F1712" s="603">
        <f t="shared" si="227"/>
        <v>24.82</v>
      </c>
      <c r="G1712" s="862">
        <f>'Заказ, cкидки и курсы валют'!$J$23*F1712</f>
        <v>297.84000000000003</v>
      </c>
      <c r="H1712" s="128">
        <f t="shared" si="228"/>
        <v>7446</v>
      </c>
      <c r="I1712" s="15"/>
    </row>
    <row r="1713" spans="1:9" ht="12" customHeight="1">
      <c r="A1713" s="15" t="s">
        <v>9266</v>
      </c>
      <c r="B1713" s="877" t="s">
        <v>206</v>
      </c>
      <c r="C1713" s="46">
        <v>33.020000000000003</v>
      </c>
      <c r="D1713" s="46">
        <v>25</v>
      </c>
      <c r="E1713" s="574">
        <v>24.82</v>
      </c>
      <c r="F1713" s="603">
        <f t="shared" si="227"/>
        <v>24.82</v>
      </c>
      <c r="G1713" s="862">
        <f>'Заказ, cкидки и курсы валют'!$J$23*F1713</f>
        <v>297.84000000000003</v>
      </c>
      <c r="H1713" s="128">
        <f t="shared" si="228"/>
        <v>7446</v>
      </c>
      <c r="I1713" s="15"/>
    </row>
    <row r="1714" spans="1:9" ht="12" customHeight="1">
      <c r="A1714" s="15" t="s">
        <v>9267</v>
      </c>
      <c r="B1714" s="877" t="s">
        <v>4285</v>
      </c>
      <c r="C1714" s="46">
        <v>35.47</v>
      </c>
      <c r="D1714" s="46">
        <v>25</v>
      </c>
      <c r="E1714" s="574">
        <v>32</v>
      </c>
      <c r="F1714" s="603">
        <f t="shared" si="227"/>
        <v>32</v>
      </c>
      <c r="G1714" s="862">
        <f>'Заказ, cкидки и курсы валют'!$J$23*F1714</f>
        <v>384</v>
      </c>
      <c r="H1714" s="128">
        <f t="shared" si="228"/>
        <v>9600</v>
      </c>
      <c r="I1714" s="15"/>
    </row>
    <row r="1715" spans="1:9" ht="12" customHeight="1">
      <c r="A1715" s="15" t="s">
        <v>9268</v>
      </c>
      <c r="B1715" s="877" t="s">
        <v>4286</v>
      </c>
      <c r="C1715" s="46">
        <v>38.700000000000003</v>
      </c>
      <c r="D1715" s="46">
        <v>25</v>
      </c>
      <c r="E1715" s="574">
        <v>32</v>
      </c>
      <c r="F1715" s="603">
        <f t="shared" si="227"/>
        <v>32</v>
      </c>
      <c r="G1715" s="862">
        <f>'Заказ, cкидки и курсы валют'!$J$23*F1715</f>
        <v>384</v>
      </c>
      <c r="H1715" s="128">
        <f t="shared" si="228"/>
        <v>9600</v>
      </c>
      <c r="I1715" s="15"/>
    </row>
    <row r="1716" spans="1:9" ht="12" customHeight="1">
      <c r="A1716" s="15" t="s">
        <v>9269</v>
      </c>
      <c r="B1716" s="877" t="s">
        <v>3338</v>
      </c>
      <c r="C1716" s="46">
        <v>40.47</v>
      </c>
      <c r="D1716" s="46">
        <v>25</v>
      </c>
      <c r="E1716" s="574">
        <v>27.72</v>
      </c>
      <c r="F1716" s="603">
        <f t="shared" si="227"/>
        <v>27.72</v>
      </c>
      <c r="G1716" s="862">
        <f>'Заказ, cкидки и курсы валют'!$J$23*F1716</f>
        <v>332.64</v>
      </c>
      <c r="H1716" s="128">
        <f t="shared" si="228"/>
        <v>8316</v>
      </c>
      <c r="I1716" s="15"/>
    </row>
    <row r="1717" spans="1:9" ht="12" customHeight="1">
      <c r="A1717" s="15" t="s">
        <v>9270</v>
      </c>
      <c r="B1717" s="877" t="s">
        <v>1021</v>
      </c>
      <c r="C1717" s="46">
        <v>43.8</v>
      </c>
      <c r="D1717" s="46">
        <v>25</v>
      </c>
      <c r="E1717" s="574">
        <v>32</v>
      </c>
      <c r="F1717" s="603">
        <f t="shared" si="227"/>
        <v>32</v>
      </c>
      <c r="G1717" s="862">
        <f>'Заказ, cкидки и курсы валют'!$J$23*F1717</f>
        <v>384</v>
      </c>
      <c r="H1717" s="128">
        <f t="shared" si="228"/>
        <v>9600</v>
      </c>
      <c r="I1717" s="15"/>
    </row>
    <row r="1718" spans="1:9" ht="12" customHeight="1">
      <c r="A1718" s="15" t="s">
        <v>9271</v>
      </c>
      <c r="B1718" s="877" t="s">
        <v>3113</v>
      </c>
      <c r="C1718" s="46">
        <v>45.37</v>
      </c>
      <c r="D1718" s="46">
        <v>25</v>
      </c>
      <c r="E1718" s="574">
        <v>23.71</v>
      </c>
      <c r="F1718" s="603">
        <f t="shared" si="227"/>
        <v>23.71</v>
      </c>
      <c r="G1718" s="862">
        <f>'Заказ, cкидки и курсы валют'!$J$23*F1718</f>
        <v>284.52</v>
      </c>
      <c r="H1718" s="128">
        <f t="shared" si="228"/>
        <v>7113</v>
      </c>
      <c r="I1718" s="15"/>
    </row>
    <row r="1719" spans="1:9" ht="12" customHeight="1">
      <c r="A1719" s="15" t="s">
        <v>9272</v>
      </c>
      <c r="B1719" s="877" t="s">
        <v>3114</v>
      </c>
      <c r="C1719" s="46">
        <v>50.27</v>
      </c>
      <c r="D1719" s="46">
        <v>25</v>
      </c>
      <c r="E1719" s="574">
        <v>32</v>
      </c>
      <c r="F1719" s="603">
        <f t="shared" si="227"/>
        <v>32</v>
      </c>
      <c r="G1719" s="862">
        <f>'Заказ, cкидки и курсы валют'!$J$23*F1719</f>
        <v>384</v>
      </c>
      <c r="H1719" s="128">
        <f t="shared" si="228"/>
        <v>9600</v>
      </c>
      <c r="I1719" s="15"/>
    </row>
    <row r="1720" spans="1:9" ht="12" customHeight="1">
      <c r="A1720" s="15" t="s">
        <v>9273</v>
      </c>
      <c r="B1720" s="877" t="s">
        <v>243</v>
      </c>
      <c r="C1720" s="46">
        <v>56.3</v>
      </c>
      <c r="D1720" s="46">
        <v>25</v>
      </c>
      <c r="E1720" s="574">
        <v>27.72</v>
      </c>
      <c r="F1720" s="603">
        <f t="shared" si="227"/>
        <v>27.72</v>
      </c>
      <c r="G1720" s="862">
        <f>'Заказ, cкидки и курсы валют'!$J$23*F1720</f>
        <v>332.64</v>
      </c>
      <c r="H1720" s="128">
        <f t="shared" si="228"/>
        <v>8316</v>
      </c>
      <c r="I1720" s="15"/>
    </row>
    <row r="1721" spans="1:9" ht="12" customHeight="1">
      <c r="A1721" s="15" t="s">
        <v>9274</v>
      </c>
      <c r="B1721" s="877" t="s">
        <v>618</v>
      </c>
      <c r="C1721" s="46">
        <v>60.07</v>
      </c>
      <c r="D1721" s="46">
        <v>25</v>
      </c>
      <c r="E1721" s="574">
        <v>25.72</v>
      </c>
      <c r="F1721" s="603">
        <f t="shared" si="227"/>
        <v>25.72</v>
      </c>
      <c r="G1721" s="862">
        <f>'Заказ, cкидки и курсы валют'!$J$23*F1721</f>
        <v>308.64</v>
      </c>
      <c r="H1721" s="128">
        <f t="shared" si="228"/>
        <v>7716</v>
      </c>
      <c r="I1721" s="15"/>
    </row>
    <row r="1722" spans="1:9" ht="12" customHeight="1">
      <c r="A1722" s="15" t="s">
        <v>9275</v>
      </c>
      <c r="B1722" s="877" t="s">
        <v>3115</v>
      </c>
      <c r="C1722" s="46">
        <v>69.97</v>
      </c>
      <c r="D1722" s="46">
        <v>25</v>
      </c>
      <c r="E1722" s="574">
        <v>23.71</v>
      </c>
      <c r="F1722" s="603">
        <f t="shared" si="227"/>
        <v>23.71</v>
      </c>
      <c r="G1722" s="862">
        <f>'Заказ, cкидки и курсы валют'!$J$23*F1722</f>
        <v>284.52</v>
      </c>
      <c r="H1722" s="128">
        <f t="shared" si="228"/>
        <v>7113</v>
      </c>
      <c r="I1722" s="15"/>
    </row>
    <row r="1723" spans="1:9" ht="12" customHeight="1">
      <c r="A1723" s="15" t="s">
        <v>9277</v>
      </c>
      <c r="B1723" s="877" t="s">
        <v>675</v>
      </c>
      <c r="C1723" s="46">
        <v>79.77</v>
      </c>
      <c r="D1723" s="46">
        <v>25</v>
      </c>
      <c r="E1723" s="574">
        <v>27.72</v>
      </c>
      <c r="F1723" s="603">
        <f t="shared" si="227"/>
        <v>27.72</v>
      </c>
      <c r="G1723" s="862">
        <f>'Заказ, cкидки и курсы валют'!$J$23*F1723</f>
        <v>332.64</v>
      </c>
      <c r="H1723" s="128">
        <f t="shared" si="228"/>
        <v>8316</v>
      </c>
      <c r="I1723" s="15"/>
    </row>
    <row r="1724" spans="1:9" ht="12" customHeight="1">
      <c r="A1724" s="15" t="s">
        <v>9278</v>
      </c>
      <c r="B1724" s="877" t="s">
        <v>1324</v>
      </c>
      <c r="C1724" s="46">
        <v>89.57</v>
      </c>
      <c r="D1724" s="46">
        <v>25</v>
      </c>
      <c r="E1724" s="574">
        <v>27.66</v>
      </c>
      <c r="F1724" s="603">
        <f t="shared" si="227"/>
        <v>27.66</v>
      </c>
      <c r="G1724" s="862">
        <f>'Заказ, cкидки и курсы валют'!$J$23*F1724</f>
        <v>331.92</v>
      </c>
      <c r="H1724" s="128">
        <f t="shared" si="228"/>
        <v>8298</v>
      </c>
      <c r="I1724" s="15"/>
    </row>
    <row r="1725" spans="1:9" ht="12" customHeight="1">
      <c r="A1725" s="15" t="s">
        <v>9279</v>
      </c>
      <c r="B1725" s="877" t="s">
        <v>1325</v>
      </c>
      <c r="C1725" s="46">
        <v>99.37</v>
      </c>
      <c r="D1725" s="46">
        <v>25</v>
      </c>
      <c r="E1725" s="574">
        <v>24.45</v>
      </c>
      <c r="F1725" s="603">
        <f t="shared" si="227"/>
        <v>24.45</v>
      </c>
      <c r="G1725" s="862">
        <f>'Заказ, cкидки и курсы валют'!$J$23*F1725</f>
        <v>293.39999999999998</v>
      </c>
      <c r="H1725" s="128">
        <f t="shared" si="228"/>
        <v>7335</v>
      </c>
      <c r="I1725" s="15"/>
    </row>
    <row r="1726" spans="1:9" ht="12" customHeight="1">
      <c r="A1726" s="15" t="s">
        <v>10171</v>
      </c>
      <c r="B1726" s="877" t="s">
        <v>213</v>
      </c>
      <c r="C1726" s="46">
        <v>131.02000000000001</v>
      </c>
      <c r="D1726" s="46">
        <v>25</v>
      </c>
      <c r="E1726" s="574">
        <v>28.79</v>
      </c>
      <c r="F1726" s="603">
        <f t="shared" ref="F1726" si="229">ROUND(E1726*(1-$F$11),2)</f>
        <v>28.79</v>
      </c>
      <c r="G1726" s="862">
        <f>'Заказ, cкидки и курсы валют'!$J$23*F1726</f>
        <v>345.48</v>
      </c>
      <c r="H1726" s="128">
        <f t="shared" ref="H1726" si="230">ROUND((D1726)*G1726,2)</f>
        <v>8637</v>
      </c>
      <c r="I1726" s="15"/>
    </row>
    <row r="1727" spans="1:9" ht="12" customHeight="1">
      <c r="A1727" s="15" t="s">
        <v>9280</v>
      </c>
      <c r="B1727" s="877" t="s">
        <v>214</v>
      </c>
      <c r="C1727" s="46">
        <v>131.02000000000001</v>
      </c>
      <c r="D1727" s="46">
        <v>25</v>
      </c>
      <c r="E1727" s="574">
        <v>24.64</v>
      </c>
      <c r="F1727" s="603">
        <f t="shared" ref="F1727:F1763" si="231">ROUND(E1727*(1-$F$11),2)</f>
        <v>24.64</v>
      </c>
      <c r="G1727" s="862">
        <f>'Заказ, cкидки и курсы валют'!$J$23*F1727</f>
        <v>295.68</v>
      </c>
      <c r="H1727" s="128">
        <f t="shared" ref="H1727:H1763" si="232">ROUND((D1727)*G1727,2)</f>
        <v>7392</v>
      </c>
      <c r="I1727" s="15"/>
    </row>
    <row r="1728" spans="1:9" ht="12" customHeight="1">
      <c r="A1728" s="15" t="s">
        <v>9281</v>
      </c>
      <c r="B1728" s="877" t="s">
        <v>4288</v>
      </c>
      <c r="C1728" s="46">
        <v>31</v>
      </c>
      <c r="D1728" s="46">
        <v>25</v>
      </c>
      <c r="E1728" s="574">
        <v>32</v>
      </c>
      <c r="F1728" s="603">
        <f t="shared" si="231"/>
        <v>32</v>
      </c>
      <c r="G1728" s="862">
        <f>'Заказ, cкидки и курсы валют'!$J$23*F1728</f>
        <v>384</v>
      </c>
      <c r="H1728" s="128">
        <f t="shared" si="232"/>
        <v>9600</v>
      </c>
      <c r="I1728" s="15"/>
    </row>
    <row r="1729" spans="1:9" ht="12" customHeight="1">
      <c r="A1729" s="15" t="s">
        <v>9282</v>
      </c>
      <c r="B1729" s="877" t="s">
        <v>1015</v>
      </c>
      <c r="C1729" s="46">
        <v>34.1</v>
      </c>
      <c r="D1729" s="46">
        <v>25</v>
      </c>
      <c r="E1729" s="574">
        <v>29.59</v>
      </c>
      <c r="F1729" s="603">
        <f t="shared" si="231"/>
        <v>29.59</v>
      </c>
      <c r="G1729" s="862">
        <f>'Заказ, cкидки и курсы валют'!$J$23*F1729</f>
        <v>355.08</v>
      </c>
      <c r="H1729" s="128">
        <f t="shared" si="232"/>
        <v>8877</v>
      </c>
      <c r="I1729" s="15"/>
    </row>
    <row r="1730" spans="1:9" ht="12" customHeight="1">
      <c r="A1730" s="15" t="s">
        <v>9283</v>
      </c>
      <c r="B1730" s="877" t="s">
        <v>1016</v>
      </c>
      <c r="C1730" s="46">
        <v>37.700000000000003</v>
      </c>
      <c r="D1730" s="46">
        <v>25</v>
      </c>
      <c r="E1730" s="574">
        <v>23.71</v>
      </c>
      <c r="F1730" s="603">
        <f t="shared" si="231"/>
        <v>23.71</v>
      </c>
      <c r="G1730" s="862">
        <f>'Заказ, cкидки и курсы валют'!$J$23*F1730</f>
        <v>284.52</v>
      </c>
      <c r="H1730" s="128">
        <f t="shared" si="232"/>
        <v>7113</v>
      </c>
      <c r="I1730" s="15"/>
    </row>
    <row r="1731" spans="1:9" ht="12" customHeight="1">
      <c r="A1731" s="15" t="s">
        <v>9284</v>
      </c>
      <c r="B1731" s="877" t="s">
        <v>1017</v>
      </c>
      <c r="C1731" s="61">
        <v>41.3</v>
      </c>
      <c r="D1731" s="46">
        <v>25</v>
      </c>
      <c r="E1731" s="574">
        <v>32</v>
      </c>
      <c r="F1731" s="603">
        <f t="shared" si="231"/>
        <v>32</v>
      </c>
      <c r="G1731" s="862">
        <f>'Заказ, cкидки и курсы валют'!$J$23*F1731</f>
        <v>384</v>
      </c>
      <c r="H1731" s="128">
        <f t="shared" si="232"/>
        <v>9600</v>
      </c>
      <c r="I1731" s="15"/>
    </row>
    <row r="1732" spans="1:9" ht="12" customHeight="1">
      <c r="A1732" s="15" t="s">
        <v>9285</v>
      </c>
      <c r="B1732" s="668" t="s">
        <v>3380</v>
      </c>
      <c r="C1732" s="46">
        <v>44.9</v>
      </c>
      <c r="D1732" s="46">
        <v>25</v>
      </c>
      <c r="E1732" s="574">
        <v>25.72</v>
      </c>
      <c r="F1732" s="603">
        <f t="shared" si="231"/>
        <v>25.72</v>
      </c>
      <c r="G1732" s="862">
        <f>'Заказ, cкидки и курсы валют'!$J$23*F1732</f>
        <v>308.64</v>
      </c>
      <c r="H1732" s="128">
        <f t="shared" si="232"/>
        <v>7716</v>
      </c>
      <c r="I1732" s="15"/>
    </row>
    <row r="1733" spans="1:9" ht="12" customHeight="1">
      <c r="A1733" s="15" t="s">
        <v>9286</v>
      </c>
      <c r="B1733" s="668" t="s">
        <v>1018</v>
      </c>
      <c r="C1733" s="46">
        <v>48.5</v>
      </c>
      <c r="D1733" s="46">
        <v>25</v>
      </c>
      <c r="E1733" s="574">
        <v>27.85</v>
      </c>
      <c r="F1733" s="603">
        <f t="shared" si="231"/>
        <v>27.85</v>
      </c>
      <c r="G1733" s="862">
        <f>'Заказ, cкидки и курсы валют'!$J$23*F1733</f>
        <v>334.20000000000005</v>
      </c>
      <c r="H1733" s="128">
        <f t="shared" si="232"/>
        <v>8355</v>
      </c>
      <c r="I1733" s="15"/>
    </row>
    <row r="1734" spans="1:9" ht="12" customHeight="1">
      <c r="A1734" s="15" t="s">
        <v>9287</v>
      </c>
      <c r="B1734" s="877" t="s">
        <v>1019</v>
      </c>
      <c r="C1734" s="46">
        <v>52</v>
      </c>
      <c r="D1734" s="46">
        <v>25</v>
      </c>
      <c r="E1734" s="574">
        <v>23.71</v>
      </c>
      <c r="F1734" s="603">
        <f t="shared" si="231"/>
        <v>23.71</v>
      </c>
      <c r="G1734" s="862">
        <f>'Заказ, cкидки и курсы валют'!$J$23*F1734</f>
        <v>284.52</v>
      </c>
      <c r="H1734" s="128">
        <f t="shared" si="232"/>
        <v>7113</v>
      </c>
      <c r="I1734" s="15"/>
    </row>
    <row r="1735" spans="1:9" ht="12" customHeight="1">
      <c r="A1735" s="15" t="s">
        <v>9288</v>
      </c>
      <c r="B1735" s="877" t="s">
        <v>2634</v>
      </c>
      <c r="C1735" s="46">
        <v>55.6</v>
      </c>
      <c r="D1735" s="46">
        <v>25</v>
      </c>
      <c r="E1735" s="574">
        <v>25.72</v>
      </c>
      <c r="F1735" s="603">
        <f t="shared" si="231"/>
        <v>25.72</v>
      </c>
      <c r="G1735" s="862">
        <f>'Заказ, cкидки и курсы валют'!$J$23*F1735</f>
        <v>308.64</v>
      </c>
      <c r="H1735" s="128">
        <f t="shared" si="232"/>
        <v>7716</v>
      </c>
      <c r="I1735" s="15"/>
    </row>
    <row r="1736" spans="1:9" ht="12" customHeight="1">
      <c r="A1736" s="15" t="s">
        <v>9289</v>
      </c>
      <c r="B1736" s="877" t="s">
        <v>1020</v>
      </c>
      <c r="C1736" s="46">
        <v>58.2</v>
      </c>
      <c r="D1736" s="46">
        <v>25</v>
      </c>
      <c r="E1736" s="574">
        <v>27.92</v>
      </c>
      <c r="F1736" s="603">
        <f t="shared" si="231"/>
        <v>27.92</v>
      </c>
      <c r="G1736" s="862">
        <f>'Заказ, cкидки и курсы валют'!$J$23*F1736</f>
        <v>335.04</v>
      </c>
      <c r="H1736" s="128">
        <f t="shared" si="232"/>
        <v>8376</v>
      </c>
      <c r="I1736" s="15"/>
    </row>
    <row r="1737" spans="1:9" ht="12" customHeight="1">
      <c r="A1737" s="15" t="s">
        <v>9290</v>
      </c>
      <c r="B1737" s="877" t="s">
        <v>2624</v>
      </c>
      <c r="C1737" s="46">
        <v>66.400000000000006</v>
      </c>
      <c r="D1737" s="46">
        <v>25</v>
      </c>
      <c r="E1737" s="574">
        <v>32</v>
      </c>
      <c r="F1737" s="603">
        <f t="shared" si="231"/>
        <v>32</v>
      </c>
      <c r="G1737" s="862">
        <f>'Заказ, cкидки и курсы валют'!$J$23*F1737</f>
        <v>384</v>
      </c>
      <c r="H1737" s="128">
        <f t="shared" si="232"/>
        <v>9600</v>
      </c>
      <c r="I1737" s="15"/>
    </row>
    <row r="1738" spans="1:9" ht="12" customHeight="1">
      <c r="A1738" s="15" t="s">
        <v>9291</v>
      </c>
      <c r="B1738" s="877" t="s">
        <v>3387</v>
      </c>
      <c r="C1738" s="46">
        <v>73.599999999999994</v>
      </c>
      <c r="D1738" s="46">
        <v>25</v>
      </c>
      <c r="E1738" s="574">
        <v>32</v>
      </c>
      <c r="F1738" s="603">
        <f t="shared" si="231"/>
        <v>32</v>
      </c>
      <c r="G1738" s="862">
        <f>'Заказ, cкидки и курсы валют'!$J$23*F1738</f>
        <v>384</v>
      </c>
      <c r="H1738" s="128">
        <f t="shared" si="232"/>
        <v>9600</v>
      </c>
      <c r="I1738" s="15"/>
    </row>
    <row r="1739" spans="1:9" ht="12" customHeight="1">
      <c r="A1739" s="15" t="s">
        <v>10689</v>
      </c>
      <c r="B1739" s="877" t="s">
        <v>3350</v>
      </c>
      <c r="C1739" s="46">
        <v>76</v>
      </c>
      <c r="D1739" s="46">
        <v>25</v>
      </c>
      <c r="E1739" s="574">
        <v>27.66</v>
      </c>
      <c r="F1739" s="603">
        <f t="shared" si="231"/>
        <v>27.66</v>
      </c>
      <c r="G1739" s="862">
        <f>'Заказ, cкидки и курсы валют'!$J$23*F1739</f>
        <v>331.92</v>
      </c>
      <c r="H1739" s="128">
        <f t="shared" si="232"/>
        <v>8298</v>
      </c>
      <c r="I1739" s="15"/>
    </row>
    <row r="1740" spans="1:9" ht="12" customHeight="1">
      <c r="A1740" s="15" t="s">
        <v>9292</v>
      </c>
      <c r="B1740" s="877" t="s">
        <v>3388</v>
      </c>
      <c r="C1740" s="46">
        <v>80.8</v>
      </c>
      <c r="D1740" s="46">
        <v>25</v>
      </c>
      <c r="E1740" s="574">
        <v>28.31</v>
      </c>
      <c r="F1740" s="603">
        <f t="shared" si="231"/>
        <v>28.31</v>
      </c>
      <c r="G1740" s="862">
        <f>'Заказ, cкидки и курсы валют'!$J$23*F1740</f>
        <v>339.71999999999997</v>
      </c>
      <c r="H1740" s="128">
        <f t="shared" si="232"/>
        <v>8493</v>
      </c>
      <c r="I1740" s="15"/>
    </row>
    <row r="1741" spans="1:9" ht="12" customHeight="1">
      <c r="A1741" s="15" t="s">
        <v>9293</v>
      </c>
      <c r="B1741" s="877" t="s">
        <v>3389</v>
      </c>
      <c r="C1741" s="46">
        <v>88</v>
      </c>
      <c r="D1741" s="46">
        <v>25</v>
      </c>
      <c r="E1741" s="574">
        <v>27.01</v>
      </c>
      <c r="F1741" s="603">
        <f t="shared" si="231"/>
        <v>27.01</v>
      </c>
      <c r="G1741" s="862">
        <f>'Заказ, cкидки и курсы валют'!$J$23*F1741</f>
        <v>324.12</v>
      </c>
      <c r="H1741" s="128">
        <f t="shared" si="232"/>
        <v>8103</v>
      </c>
      <c r="I1741" s="15"/>
    </row>
    <row r="1742" spans="1:9" ht="12" customHeight="1">
      <c r="A1742" s="15" t="s">
        <v>9294</v>
      </c>
      <c r="B1742" s="877" t="s">
        <v>3390</v>
      </c>
      <c r="C1742" s="46">
        <v>102</v>
      </c>
      <c r="D1742" s="46">
        <v>25</v>
      </c>
      <c r="E1742" s="574">
        <v>25.72</v>
      </c>
      <c r="F1742" s="603">
        <f t="shared" si="231"/>
        <v>25.72</v>
      </c>
      <c r="G1742" s="862">
        <f>'Заказ, cкидки и курсы валют'!$J$23*F1742</f>
        <v>308.64</v>
      </c>
      <c r="H1742" s="128">
        <f t="shared" si="232"/>
        <v>7716</v>
      </c>
      <c r="I1742" s="15"/>
    </row>
    <row r="1743" spans="1:9" ht="12" customHeight="1">
      <c r="A1743" s="15" t="s">
        <v>9295</v>
      </c>
      <c r="B1743" s="877" t="s">
        <v>3381</v>
      </c>
      <c r="C1743" s="46">
        <v>116</v>
      </c>
      <c r="D1743" s="46">
        <v>25</v>
      </c>
      <c r="E1743" s="574">
        <v>32</v>
      </c>
      <c r="F1743" s="603">
        <f t="shared" si="231"/>
        <v>32</v>
      </c>
      <c r="G1743" s="862">
        <f>'Заказ, cкидки и курсы валют'!$J$23*F1743</f>
        <v>384</v>
      </c>
      <c r="H1743" s="128">
        <f t="shared" si="232"/>
        <v>9600</v>
      </c>
      <c r="I1743" s="15"/>
    </row>
    <row r="1744" spans="1:9" ht="12" customHeight="1">
      <c r="A1744" s="15" t="s">
        <v>9296</v>
      </c>
      <c r="B1744" s="877" t="s">
        <v>3391</v>
      </c>
      <c r="C1744" s="46">
        <v>130</v>
      </c>
      <c r="D1744" s="46">
        <v>25</v>
      </c>
      <c r="E1744" s="574">
        <v>23.71</v>
      </c>
      <c r="F1744" s="603">
        <f t="shared" si="231"/>
        <v>23.71</v>
      </c>
      <c r="G1744" s="862">
        <f>'Заказ, cкидки и курсы валют'!$J$23*F1744</f>
        <v>284.52</v>
      </c>
      <c r="H1744" s="128">
        <f t="shared" si="232"/>
        <v>7113</v>
      </c>
      <c r="I1744" s="15"/>
    </row>
    <row r="1745" spans="1:9" ht="12" customHeight="1">
      <c r="A1745" s="15" t="s">
        <v>9297</v>
      </c>
      <c r="B1745" s="877" t="s">
        <v>3392</v>
      </c>
      <c r="C1745" s="46">
        <v>149</v>
      </c>
      <c r="D1745" s="46">
        <v>25</v>
      </c>
      <c r="E1745" s="574">
        <v>32</v>
      </c>
      <c r="F1745" s="603">
        <f t="shared" si="231"/>
        <v>32</v>
      </c>
      <c r="G1745" s="862">
        <f>'Заказ, cкидки и курсы валют'!$J$23*F1745</f>
        <v>384</v>
      </c>
      <c r="H1745" s="128">
        <f t="shared" si="232"/>
        <v>9600</v>
      </c>
      <c r="I1745" s="15"/>
    </row>
    <row r="1746" spans="1:9" ht="12" customHeight="1">
      <c r="A1746" s="15" t="s">
        <v>9298</v>
      </c>
      <c r="B1746" s="877" t="s">
        <v>3124</v>
      </c>
      <c r="C1746" s="46">
        <v>158</v>
      </c>
      <c r="D1746" s="46">
        <v>25</v>
      </c>
      <c r="E1746" s="574">
        <v>27.01</v>
      </c>
      <c r="F1746" s="603">
        <f t="shared" si="231"/>
        <v>27.01</v>
      </c>
      <c r="G1746" s="862">
        <f>'Заказ, cкидки и курсы валют'!$J$23*F1746</f>
        <v>324.12</v>
      </c>
      <c r="H1746" s="128">
        <f t="shared" si="232"/>
        <v>8103</v>
      </c>
      <c r="I1746" s="15"/>
    </row>
    <row r="1747" spans="1:9" ht="12" customHeight="1">
      <c r="A1747" s="15" t="s">
        <v>9299</v>
      </c>
      <c r="B1747" s="877" t="s">
        <v>1328</v>
      </c>
      <c r="C1747" s="46">
        <v>57.9</v>
      </c>
      <c r="D1747" s="46">
        <v>25</v>
      </c>
      <c r="E1747" s="574">
        <v>26.8</v>
      </c>
      <c r="F1747" s="603">
        <f t="shared" si="231"/>
        <v>26.8</v>
      </c>
      <c r="G1747" s="862">
        <f>'Заказ, cкидки и курсы валют'!$J$23*F1747</f>
        <v>321.60000000000002</v>
      </c>
      <c r="H1747" s="128">
        <f t="shared" si="232"/>
        <v>8040</v>
      </c>
      <c r="I1747" s="15"/>
    </row>
    <row r="1748" spans="1:9" ht="12" customHeight="1">
      <c r="A1748" s="15" t="s">
        <v>9300</v>
      </c>
      <c r="B1748" s="877" t="s">
        <v>3393</v>
      </c>
      <c r="C1748" s="46">
        <v>67.900000000000006</v>
      </c>
      <c r="D1748" s="46">
        <v>25</v>
      </c>
      <c r="E1748" s="574">
        <v>24.45</v>
      </c>
      <c r="F1748" s="603">
        <f t="shared" si="231"/>
        <v>24.45</v>
      </c>
      <c r="G1748" s="862">
        <f>'Заказ, cкидки и курсы валют'!$J$23*F1748</f>
        <v>293.39999999999998</v>
      </c>
      <c r="H1748" s="128">
        <f t="shared" si="232"/>
        <v>7335</v>
      </c>
      <c r="I1748" s="15"/>
    </row>
    <row r="1749" spans="1:9" ht="12" customHeight="1">
      <c r="A1749" s="15" t="s">
        <v>9301</v>
      </c>
      <c r="B1749" s="877" t="s">
        <v>249</v>
      </c>
      <c r="C1749" s="46">
        <v>77.900000000000006</v>
      </c>
      <c r="D1749" s="46">
        <v>25</v>
      </c>
      <c r="E1749" s="574">
        <v>30.55</v>
      </c>
      <c r="F1749" s="603">
        <f t="shared" si="231"/>
        <v>30.55</v>
      </c>
      <c r="G1749" s="862">
        <f>'Заказ, cкидки и курсы валют'!$J$23*F1749</f>
        <v>366.6</v>
      </c>
      <c r="H1749" s="128">
        <f t="shared" si="232"/>
        <v>9165</v>
      </c>
      <c r="I1749" s="15"/>
    </row>
    <row r="1750" spans="1:9" ht="12" customHeight="1">
      <c r="A1750" s="15" t="s">
        <v>9302</v>
      </c>
      <c r="B1750" s="877" t="s">
        <v>1366</v>
      </c>
      <c r="C1750" s="46">
        <v>87.8</v>
      </c>
      <c r="D1750" s="46">
        <v>25</v>
      </c>
      <c r="E1750" s="574">
        <v>26.8</v>
      </c>
      <c r="F1750" s="603">
        <f t="shared" si="231"/>
        <v>26.8</v>
      </c>
      <c r="G1750" s="862">
        <f>'Заказ, cкидки и курсы валют'!$J$23*F1750</f>
        <v>321.60000000000002</v>
      </c>
      <c r="H1750" s="128">
        <f t="shared" si="232"/>
        <v>8040</v>
      </c>
      <c r="I1750" s="15"/>
    </row>
    <row r="1751" spans="1:9" ht="12" customHeight="1">
      <c r="A1751" s="15" t="s">
        <v>9303</v>
      </c>
      <c r="B1751" s="877" t="s">
        <v>9218</v>
      </c>
      <c r="C1751" s="46">
        <v>97.9</v>
      </c>
      <c r="D1751" s="46">
        <v>25</v>
      </c>
      <c r="E1751" s="574">
        <v>27.01</v>
      </c>
      <c r="F1751" s="603">
        <f t="shared" si="231"/>
        <v>27.01</v>
      </c>
      <c r="G1751" s="862">
        <f>'Заказ, cкидки и курсы валют'!$J$23*F1751</f>
        <v>324.12</v>
      </c>
      <c r="H1751" s="128">
        <f t="shared" si="232"/>
        <v>8103</v>
      </c>
      <c r="I1751" s="15"/>
    </row>
    <row r="1752" spans="1:9" ht="12" customHeight="1">
      <c r="A1752" s="15" t="s">
        <v>9304</v>
      </c>
      <c r="B1752" s="877" t="s">
        <v>9219</v>
      </c>
      <c r="C1752" s="46">
        <v>107</v>
      </c>
      <c r="D1752" s="46">
        <v>25</v>
      </c>
      <c r="E1752" s="574">
        <v>25.72</v>
      </c>
      <c r="F1752" s="603">
        <f t="shared" si="231"/>
        <v>25.72</v>
      </c>
      <c r="G1752" s="862">
        <f>'Заказ, cкидки и курсы валют'!$J$23*F1752</f>
        <v>308.64</v>
      </c>
      <c r="H1752" s="128">
        <f t="shared" si="232"/>
        <v>7716</v>
      </c>
      <c r="I1752" s="15"/>
    </row>
    <row r="1753" spans="1:9" ht="12" customHeight="1">
      <c r="A1753" s="15" t="s">
        <v>9305</v>
      </c>
      <c r="B1753" s="877" t="s">
        <v>9220</v>
      </c>
      <c r="C1753" s="46">
        <v>117</v>
      </c>
      <c r="D1753" s="46">
        <v>25</v>
      </c>
      <c r="E1753" s="574">
        <v>28.11</v>
      </c>
      <c r="F1753" s="603">
        <f t="shared" si="231"/>
        <v>28.11</v>
      </c>
      <c r="G1753" s="862">
        <f>'Заказ, cкидки и курсы валют'!$J$23*F1753</f>
        <v>337.32</v>
      </c>
      <c r="H1753" s="128">
        <f t="shared" si="232"/>
        <v>8433</v>
      </c>
      <c r="I1753" s="15"/>
    </row>
    <row r="1754" spans="1:9" ht="12" customHeight="1">
      <c r="A1754" s="15" t="s">
        <v>9306</v>
      </c>
      <c r="B1754" s="877" t="s">
        <v>9221</v>
      </c>
      <c r="C1754" s="46">
        <v>127</v>
      </c>
      <c r="D1754" s="46">
        <v>25</v>
      </c>
      <c r="E1754" s="574">
        <v>23.71</v>
      </c>
      <c r="F1754" s="603">
        <f t="shared" si="231"/>
        <v>23.71</v>
      </c>
      <c r="G1754" s="862">
        <f>'Заказ, cкидки и курсы валют'!$J$23*F1754</f>
        <v>284.52</v>
      </c>
      <c r="H1754" s="128">
        <f t="shared" si="232"/>
        <v>7113</v>
      </c>
      <c r="I1754" s="15"/>
    </row>
    <row r="1755" spans="1:9" ht="12" customHeight="1">
      <c r="A1755" s="15" t="s">
        <v>9307</v>
      </c>
      <c r="B1755" s="877" t="s">
        <v>9222</v>
      </c>
      <c r="C1755" s="46">
        <v>147</v>
      </c>
      <c r="D1755" s="46">
        <v>25</v>
      </c>
      <c r="E1755" s="574">
        <v>25.72</v>
      </c>
      <c r="F1755" s="603">
        <f t="shared" si="231"/>
        <v>25.72</v>
      </c>
      <c r="G1755" s="862">
        <f>'Заказ, cкидки и курсы валют'!$J$23*F1755</f>
        <v>308.64</v>
      </c>
      <c r="H1755" s="128">
        <f t="shared" si="232"/>
        <v>7716</v>
      </c>
      <c r="I1755" s="15"/>
    </row>
    <row r="1756" spans="1:9" ht="12" customHeight="1">
      <c r="A1756" s="15" t="s">
        <v>9308</v>
      </c>
      <c r="B1756" s="877" t="s">
        <v>9223</v>
      </c>
      <c r="C1756" s="46">
        <v>167</v>
      </c>
      <c r="D1756" s="46">
        <v>25</v>
      </c>
      <c r="E1756" s="574">
        <v>28.03</v>
      </c>
      <c r="F1756" s="603">
        <f t="shared" si="231"/>
        <v>28.03</v>
      </c>
      <c r="G1756" s="862">
        <f>'Заказ, cкидки и курсы валют'!$J$23*F1756</f>
        <v>336.36</v>
      </c>
      <c r="H1756" s="128">
        <f t="shared" si="232"/>
        <v>8409</v>
      </c>
      <c r="I1756" s="15"/>
    </row>
    <row r="1757" spans="1:9" ht="12" customHeight="1">
      <c r="A1757" s="15" t="s">
        <v>9309</v>
      </c>
      <c r="B1757" s="877" t="s">
        <v>9224</v>
      </c>
      <c r="C1757" s="46">
        <v>177</v>
      </c>
      <c r="D1757" s="46">
        <v>25</v>
      </c>
      <c r="E1757" s="574">
        <v>24.45</v>
      </c>
      <c r="F1757" s="603">
        <f t="shared" si="231"/>
        <v>24.45</v>
      </c>
      <c r="G1757" s="862">
        <f>'Заказ, cкидки и курсы валют'!$J$23*F1757</f>
        <v>293.39999999999998</v>
      </c>
      <c r="H1757" s="128">
        <f t="shared" si="232"/>
        <v>7335</v>
      </c>
      <c r="I1757" s="15"/>
    </row>
    <row r="1758" spans="1:9" ht="12" customHeight="1">
      <c r="A1758" s="15" t="s">
        <v>9310</v>
      </c>
      <c r="B1758" s="877" t="s">
        <v>9225</v>
      </c>
      <c r="C1758" s="46">
        <v>185</v>
      </c>
      <c r="D1758" s="46">
        <v>25</v>
      </c>
      <c r="E1758" s="574">
        <v>24.45</v>
      </c>
      <c r="F1758" s="603">
        <f t="shared" si="231"/>
        <v>24.45</v>
      </c>
      <c r="G1758" s="862">
        <f>'Заказ, cкидки и курсы валют'!$J$23*F1758</f>
        <v>293.39999999999998</v>
      </c>
      <c r="H1758" s="128">
        <f t="shared" si="232"/>
        <v>7335</v>
      </c>
      <c r="I1758" s="15"/>
    </row>
    <row r="1759" spans="1:9" ht="12" customHeight="1">
      <c r="A1759" s="15" t="s">
        <v>9358</v>
      </c>
      <c r="B1759" s="877" t="s">
        <v>9226</v>
      </c>
      <c r="C1759" s="46">
        <v>190.2</v>
      </c>
      <c r="D1759" s="46">
        <v>25</v>
      </c>
      <c r="E1759" s="574">
        <v>30.33</v>
      </c>
      <c r="F1759" s="603">
        <f t="shared" si="231"/>
        <v>30.33</v>
      </c>
      <c r="G1759" s="862">
        <f>'Заказ, cкидки и курсы валют'!$J$23*F1759</f>
        <v>363.96</v>
      </c>
      <c r="H1759" s="128">
        <f t="shared" si="232"/>
        <v>9099</v>
      </c>
      <c r="I1759" s="15"/>
    </row>
    <row r="1760" spans="1:9" ht="12" customHeight="1">
      <c r="A1760" s="15" t="s">
        <v>9311</v>
      </c>
      <c r="B1760" s="877" t="s">
        <v>3394</v>
      </c>
      <c r="C1760" s="46">
        <v>95</v>
      </c>
      <c r="D1760" s="46">
        <v>25</v>
      </c>
      <c r="E1760" s="574">
        <v>33.549999999999997</v>
      </c>
      <c r="F1760" s="603">
        <f t="shared" si="231"/>
        <v>33.549999999999997</v>
      </c>
      <c r="G1760" s="862">
        <f>'Заказ, cкидки и курсы валют'!$J$23*F1760</f>
        <v>402.59999999999997</v>
      </c>
      <c r="H1760" s="128">
        <f t="shared" si="232"/>
        <v>10065</v>
      </c>
      <c r="I1760" s="15"/>
    </row>
    <row r="1761" spans="1:9" ht="12" customHeight="1">
      <c r="A1761" s="15" t="s">
        <v>9312</v>
      </c>
      <c r="B1761" s="877" t="s">
        <v>3395</v>
      </c>
      <c r="C1761" s="46">
        <v>103</v>
      </c>
      <c r="D1761" s="46">
        <v>25</v>
      </c>
      <c r="E1761" s="574">
        <v>25.72</v>
      </c>
      <c r="F1761" s="603">
        <f t="shared" si="231"/>
        <v>25.72</v>
      </c>
      <c r="G1761" s="862">
        <f>'Заказ, cкидки и курсы валют'!$J$23*F1761</f>
        <v>308.64</v>
      </c>
      <c r="H1761" s="128">
        <f t="shared" si="232"/>
        <v>7716</v>
      </c>
      <c r="I1761" s="15"/>
    </row>
    <row r="1762" spans="1:9" ht="12" customHeight="1">
      <c r="A1762" s="15" t="s">
        <v>9313</v>
      </c>
      <c r="B1762" s="877" t="s">
        <v>3622</v>
      </c>
      <c r="C1762" s="46">
        <v>110</v>
      </c>
      <c r="D1762" s="46">
        <v>25</v>
      </c>
      <c r="E1762" s="574">
        <v>27.92</v>
      </c>
      <c r="F1762" s="603">
        <f t="shared" si="231"/>
        <v>27.92</v>
      </c>
      <c r="G1762" s="862">
        <f>'Заказ, cкидки и курсы валют'!$J$23*F1762</f>
        <v>335.04</v>
      </c>
      <c r="H1762" s="128">
        <f t="shared" si="232"/>
        <v>8376</v>
      </c>
      <c r="I1762" s="15"/>
    </row>
    <row r="1763" spans="1:9" ht="12" customHeight="1">
      <c r="A1763" s="15" t="s">
        <v>10690</v>
      </c>
      <c r="B1763" s="877" t="s">
        <v>10686</v>
      </c>
      <c r="C1763" s="46">
        <v>114</v>
      </c>
      <c r="D1763" s="46">
        <v>25</v>
      </c>
      <c r="E1763" s="574">
        <v>27.01</v>
      </c>
      <c r="F1763" s="603">
        <f t="shared" si="231"/>
        <v>27.01</v>
      </c>
      <c r="G1763" s="862">
        <f>'Заказ, cкидки и курсы валют'!$J$23*F1763</f>
        <v>324.12</v>
      </c>
      <c r="H1763" s="128">
        <f t="shared" si="232"/>
        <v>8103</v>
      </c>
      <c r="I1763" s="15"/>
    </row>
    <row r="1764" spans="1:9" ht="12" customHeight="1">
      <c r="A1764" s="15" t="s">
        <v>9314</v>
      </c>
      <c r="B1764" s="877" t="s">
        <v>3623</v>
      </c>
      <c r="C1764" s="46">
        <v>117</v>
      </c>
      <c r="D1764" s="46">
        <v>25</v>
      </c>
      <c r="E1764" s="574">
        <v>30.66</v>
      </c>
      <c r="F1764" s="603">
        <f t="shared" ref="F1764:F1795" si="233">ROUND(E1764*(1-$F$11),2)</f>
        <v>30.66</v>
      </c>
      <c r="G1764" s="862">
        <f>'Заказ, cкидки и курсы валют'!$J$23*F1764</f>
        <v>367.92</v>
      </c>
      <c r="H1764" s="128">
        <f t="shared" ref="H1764:H1795" si="234">ROUND((D1764)*G1764,2)</f>
        <v>9198</v>
      </c>
      <c r="I1764" s="15"/>
    </row>
    <row r="1765" spans="1:9" ht="12" customHeight="1">
      <c r="A1765" s="15" t="s">
        <v>9315</v>
      </c>
      <c r="B1765" s="877" t="s">
        <v>3624</v>
      </c>
      <c r="C1765" s="46">
        <v>130</v>
      </c>
      <c r="D1765" s="46">
        <v>25</v>
      </c>
      <c r="E1765" s="574">
        <v>23.71</v>
      </c>
      <c r="F1765" s="603">
        <f t="shared" si="233"/>
        <v>23.71</v>
      </c>
      <c r="G1765" s="862">
        <f>'Заказ, cкидки и курсы валют'!$J$23*F1765</f>
        <v>284.52</v>
      </c>
      <c r="H1765" s="128">
        <f t="shared" si="234"/>
        <v>7113</v>
      </c>
      <c r="I1765" s="15"/>
    </row>
    <row r="1766" spans="1:9" ht="12" customHeight="1">
      <c r="A1766" s="15" t="s">
        <v>9316</v>
      </c>
      <c r="B1766" s="877" t="s">
        <v>3625</v>
      </c>
      <c r="C1766" s="46">
        <v>140</v>
      </c>
      <c r="D1766" s="46">
        <v>25</v>
      </c>
      <c r="E1766" s="574">
        <v>27.85</v>
      </c>
      <c r="F1766" s="603">
        <f t="shared" si="233"/>
        <v>27.85</v>
      </c>
      <c r="G1766" s="862">
        <f>'Заказ, cкидки и курсы валют'!$J$23*F1766</f>
        <v>334.20000000000005</v>
      </c>
      <c r="H1766" s="128">
        <f t="shared" si="234"/>
        <v>8355</v>
      </c>
      <c r="I1766" s="15"/>
    </row>
    <row r="1767" spans="1:9" ht="12" customHeight="1">
      <c r="A1767" s="15" t="s">
        <v>9317</v>
      </c>
      <c r="B1767" s="877" t="s">
        <v>3626</v>
      </c>
      <c r="C1767" s="46">
        <v>157</v>
      </c>
      <c r="D1767" s="46">
        <v>25</v>
      </c>
      <c r="E1767" s="574">
        <v>28.7</v>
      </c>
      <c r="F1767" s="603">
        <f t="shared" si="233"/>
        <v>28.7</v>
      </c>
      <c r="G1767" s="862">
        <f>'Заказ, cкидки и курсы валют'!$J$23*F1767</f>
        <v>344.4</v>
      </c>
      <c r="H1767" s="128">
        <f t="shared" si="234"/>
        <v>8610</v>
      </c>
      <c r="I1767" s="15"/>
    </row>
    <row r="1768" spans="1:9" ht="12" customHeight="1">
      <c r="A1768" s="15" t="s">
        <v>9318</v>
      </c>
      <c r="B1768" s="877" t="s">
        <v>3627</v>
      </c>
      <c r="C1768" s="46">
        <v>170</v>
      </c>
      <c r="D1768" s="46">
        <v>25</v>
      </c>
      <c r="E1768" s="574">
        <v>26.09</v>
      </c>
      <c r="F1768" s="603">
        <f t="shared" si="233"/>
        <v>26.09</v>
      </c>
      <c r="G1768" s="862">
        <f>'Заказ, cкидки и курсы валют'!$J$23*F1768</f>
        <v>313.08</v>
      </c>
      <c r="H1768" s="128">
        <f t="shared" si="234"/>
        <v>7827</v>
      </c>
      <c r="I1768" s="15"/>
    </row>
    <row r="1769" spans="1:9" ht="12" customHeight="1">
      <c r="A1769" s="15" t="s">
        <v>9319</v>
      </c>
      <c r="B1769" s="877" t="s">
        <v>3379</v>
      </c>
      <c r="C1769" s="46">
        <v>197</v>
      </c>
      <c r="D1769" s="46">
        <v>25</v>
      </c>
      <c r="E1769" s="574">
        <v>24.08</v>
      </c>
      <c r="F1769" s="603">
        <f t="shared" si="233"/>
        <v>24.08</v>
      </c>
      <c r="G1769" s="862">
        <f>'Заказ, cкидки и курсы валют'!$J$23*F1769</f>
        <v>288.95999999999998</v>
      </c>
      <c r="H1769" s="128">
        <f t="shared" si="234"/>
        <v>7224</v>
      </c>
      <c r="I1769" s="15"/>
    </row>
    <row r="1770" spans="1:9" ht="12" customHeight="1">
      <c r="A1770" s="15" t="s">
        <v>9320</v>
      </c>
      <c r="B1770" s="877" t="s">
        <v>1329</v>
      </c>
      <c r="C1770" s="46">
        <v>224</v>
      </c>
      <c r="D1770" s="46">
        <v>25</v>
      </c>
      <c r="E1770" s="574">
        <v>29.63</v>
      </c>
      <c r="F1770" s="603">
        <f t="shared" si="233"/>
        <v>29.63</v>
      </c>
      <c r="G1770" s="862">
        <f>'Заказ, cкидки и курсы валют'!$J$23*F1770</f>
        <v>355.56</v>
      </c>
      <c r="H1770" s="128">
        <f t="shared" si="234"/>
        <v>8889</v>
      </c>
      <c r="I1770" s="15"/>
    </row>
    <row r="1771" spans="1:9" ht="12" customHeight="1">
      <c r="A1771" s="15" t="s">
        <v>9321</v>
      </c>
      <c r="B1771" s="877" t="s">
        <v>3628</v>
      </c>
      <c r="C1771" s="46">
        <v>250</v>
      </c>
      <c r="D1771" s="46">
        <v>25</v>
      </c>
      <c r="E1771" s="574">
        <v>28.7</v>
      </c>
      <c r="F1771" s="603">
        <f t="shared" si="233"/>
        <v>28.7</v>
      </c>
      <c r="G1771" s="862">
        <f>'Заказ, cкидки и курсы валют'!$J$23*F1771</f>
        <v>344.4</v>
      </c>
      <c r="H1771" s="128">
        <f t="shared" si="234"/>
        <v>8610</v>
      </c>
      <c r="I1771" s="15"/>
    </row>
    <row r="1772" spans="1:9" ht="12" customHeight="1">
      <c r="A1772" s="15" t="s">
        <v>9322</v>
      </c>
      <c r="B1772" s="877" t="s">
        <v>1330</v>
      </c>
      <c r="C1772" s="46">
        <v>276</v>
      </c>
      <c r="D1772" s="46">
        <v>25</v>
      </c>
      <c r="E1772" s="574">
        <v>28.71</v>
      </c>
      <c r="F1772" s="603">
        <f t="shared" si="233"/>
        <v>28.71</v>
      </c>
      <c r="G1772" s="862">
        <f>'Заказ, cкидки и курсы валют'!$J$23*F1772</f>
        <v>344.52</v>
      </c>
      <c r="H1772" s="128">
        <f t="shared" si="234"/>
        <v>8613</v>
      </c>
      <c r="I1772" s="15"/>
    </row>
    <row r="1773" spans="1:9" ht="12" customHeight="1">
      <c r="A1773" s="15" t="s">
        <v>9323</v>
      </c>
      <c r="B1773" s="877" t="s">
        <v>4291</v>
      </c>
      <c r="C1773" s="46">
        <v>298</v>
      </c>
      <c r="D1773" s="46">
        <v>25</v>
      </c>
      <c r="E1773" s="574">
        <v>35.33</v>
      </c>
      <c r="F1773" s="603">
        <f t="shared" si="233"/>
        <v>35.33</v>
      </c>
      <c r="G1773" s="862">
        <f>'Заказ, cкидки и курсы валют'!$J$23*F1773</f>
        <v>423.96</v>
      </c>
      <c r="H1773" s="128">
        <f t="shared" si="234"/>
        <v>10599</v>
      </c>
      <c r="I1773" s="15"/>
    </row>
    <row r="1774" spans="1:9" ht="12" customHeight="1">
      <c r="A1774" s="15" t="s">
        <v>9324</v>
      </c>
      <c r="B1774" s="877" t="s">
        <v>961</v>
      </c>
      <c r="C1774" s="46">
        <v>155</v>
      </c>
      <c r="D1774" s="46">
        <v>25</v>
      </c>
      <c r="E1774" s="574">
        <v>31.15</v>
      </c>
      <c r="F1774" s="603">
        <f t="shared" si="233"/>
        <v>31.15</v>
      </c>
      <c r="G1774" s="862">
        <f>'Заказ, cкидки и курсы валют'!$J$23*F1774</f>
        <v>373.79999999999995</v>
      </c>
      <c r="H1774" s="128">
        <f t="shared" si="234"/>
        <v>9345</v>
      </c>
      <c r="I1774" s="15"/>
    </row>
    <row r="1775" spans="1:9" ht="12" customHeight="1">
      <c r="A1775" s="15" t="s">
        <v>9327</v>
      </c>
      <c r="B1775" s="877" t="s">
        <v>9326</v>
      </c>
      <c r="C1775" s="46">
        <v>176</v>
      </c>
      <c r="D1775" s="46">
        <v>25</v>
      </c>
      <c r="E1775" s="574">
        <v>35.33</v>
      </c>
      <c r="F1775" s="603">
        <f t="shared" si="233"/>
        <v>35.33</v>
      </c>
      <c r="G1775" s="862">
        <f>'Заказ, cкидки и курсы валют'!$J$23*F1775</f>
        <v>423.96</v>
      </c>
      <c r="H1775" s="128">
        <f t="shared" si="234"/>
        <v>10599</v>
      </c>
      <c r="I1775" s="15"/>
    </row>
    <row r="1776" spans="1:9" ht="12" customHeight="1">
      <c r="A1776" s="15" t="s">
        <v>9325</v>
      </c>
      <c r="B1776" s="877" t="s">
        <v>962</v>
      </c>
      <c r="C1776" s="46">
        <v>186</v>
      </c>
      <c r="D1776" s="46">
        <v>25</v>
      </c>
      <c r="E1776" s="574">
        <v>26.47</v>
      </c>
      <c r="F1776" s="603">
        <f t="shared" si="233"/>
        <v>26.47</v>
      </c>
      <c r="G1776" s="862">
        <f>'Заказ, cкидки и курсы валют'!$J$23*F1776</f>
        <v>317.64</v>
      </c>
      <c r="H1776" s="128">
        <f t="shared" si="234"/>
        <v>7941</v>
      </c>
      <c r="I1776" s="15"/>
    </row>
    <row r="1777" spans="1:9" ht="12" customHeight="1">
      <c r="A1777" s="15" t="s">
        <v>9328</v>
      </c>
      <c r="B1777" s="877" t="s">
        <v>963</v>
      </c>
      <c r="C1777" s="46">
        <v>196</v>
      </c>
      <c r="D1777" s="46">
        <v>25</v>
      </c>
      <c r="E1777" s="574">
        <v>28.22</v>
      </c>
      <c r="F1777" s="603">
        <f t="shared" si="233"/>
        <v>28.22</v>
      </c>
      <c r="G1777" s="862">
        <f>'Заказ, cкидки и курсы валют'!$J$23*F1777</f>
        <v>338.64</v>
      </c>
      <c r="H1777" s="128">
        <f t="shared" si="234"/>
        <v>8466</v>
      </c>
      <c r="I1777" s="15"/>
    </row>
    <row r="1778" spans="1:9" ht="12" customHeight="1">
      <c r="A1778" s="15" t="s">
        <v>9329</v>
      </c>
      <c r="B1778" s="877" t="s">
        <v>964</v>
      </c>
      <c r="C1778" s="46">
        <v>217</v>
      </c>
      <c r="D1778" s="46">
        <v>25</v>
      </c>
      <c r="E1778" s="574">
        <v>26.47</v>
      </c>
      <c r="F1778" s="603">
        <f t="shared" si="233"/>
        <v>26.47</v>
      </c>
      <c r="G1778" s="862">
        <f>'Заказ, cкидки и курсы валют'!$J$23*F1778</f>
        <v>317.64</v>
      </c>
      <c r="H1778" s="128">
        <f t="shared" si="234"/>
        <v>7941</v>
      </c>
      <c r="I1778" s="15"/>
    </row>
    <row r="1779" spans="1:9" ht="12" customHeight="1">
      <c r="A1779" s="15" t="s">
        <v>9330</v>
      </c>
      <c r="B1779" s="877" t="s">
        <v>965</v>
      </c>
      <c r="C1779" s="46">
        <v>238</v>
      </c>
      <c r="D1779" s="46">
        <v>25</v>
      </c>
      <c r="E1779" s="574">
        <v>28.31</v>
      </c>
      <c r="F1779" s="603">
        <f t="shared" si="233"/>
        <v>28.31</v>
      </c>
      <c r="G1779" s="862">
        <f>'Заказ, cкидки и курсы валют'!$J$23*F1779</f>
        <v>339.71999999999997</v>
      </c>
      <c r="H1779" s="128">
        <f t="shared" si="234"/>
        <v>8493</v>
      </c>
      <c r="I1779" s="15"/>
    </row>
    <row r="1780" spans="1:9" ht="12" customHeight="1">
      <c r="A1780" s="15" t="s">
        <v>9331</v>
      </c>
      <c r="B1780" s="877" t="s">
        <v>966</v>
      </c>
      <c r="C1780" s="46">
        <v>258</v>
      </c>
      <c r="D1780" s="46">
        <v>25</v>
      </c>
      <c r="E1780" s="574">
        <v>28.22</v>
      </c>
      <c r="F1780" s="603">
        <f t="shared" si="233"/>
        <v>28.22</v>
      </c>
      <c r="G1780" s="862">
        <f>'Заказ, cкидки и курсы валют'!$J$23*F1780</f>
        <v>338.64</v>
      </c>
      <c r="H1780" s="128">
        <f t="shared" si="234"/>
        <v>8466</v>
      </c>
      <c r="I1780" s="15"/>
    </row>
    <row r="1781" spans="1:9" ht="12" customHeight="1">
      <c r="A1781" s="15" t="s">
        <v>9332</v>
      </c>
      <c r="B1781" s="877" t="s">
        <v>4292</v>
      </c>
      <c r="C1781" s="46">
        <v>279</v>
      </c>
      <c r="D1781" s="46">
        <v>25</v>
      </c>
      <c r="E1781" s="574">
        <v>26.47</v>
      </c>
      <c r="F1781" s="603">
        <f t="shared" si="233"/>
        <v>26.47</v>
      </c>
      <c r="G1781" s="862">
        <f>'Заказ, cкидки и курсы валют'!$J$23*F1781</f>
        <v>317.64</v>
      </c>
      <c r="H1781" s="128">
        <f t="shared" si="234"/>
        <v>7941</v>
      </c>
      <c r="I1781" s="15"/>
    </row>
    <row r="1782" spans="1:9" ht="12" customHeight="1">
      <c r="A1782" s="15" t="s">
        <v>9333</v>
      </c>
      <c r="B1782" s="877" t="s">
        <v>4293</v>
      </c>
      <c r="C1782" s="46">
        <v>320</v>
      </c>
      <c r="D1782" s="46">
        <v>25</v>
      </c>
      <c r="E1782" s="574">
        <v>26.68</v>
      </c>
      <c r="F1782" s="603">
        <f t="shared" si="233"/>
        <v>26.68</v>
      </c>
      <c r="G1782" s="862">
        <f>'Заказ, cкидки и курсы валют'!$J$23*F1782</f>
        <v>320.15999999999997</v>
      </c>
      <c r="H1782" s="128">
        <f t="shared" si="234"/>
        <v>8004</v>
      </c>
      <c r="I1782" s="15"/>
    </row>
    <row r="1783" spans="1:9" ht="12" customHeight="1">
      <c r="A1783" s="15" t="s">
        <v>9334</v>
      </c>
      <c r="B1783" s="877" t="s">
        <v>6672</v>
      </c>
      <c r="C1783" s="46">
        <v>361</v>
      </c>
      <c r="D1783" s="46">
        <v>25</v>
      </c>
      <c r="E1783" s="574">
        <v>28.77</v>
      </c>
      <c r="F1783" s="603">
        <f t="shared" si="233"/>
        <v>28.77</v>
      </c>
      <c r="G1783" s="862">
        <f>'Заказ, cкидки и курсы валют'!$J$23*F1783</f>
        <v>345.24</v>
      </c>
      <c r="H1783" s="128">
        <f t="shared" si="234"/>
        <v>8631</v>
      </c>
      <c r="I1783" s="15"/>
    </row>
    <row r="1784" spans="1:9" ht="12" customHeight="1">
      <c r="A1784" s="15" t="s">
        <v>9335</v>
      </c>
      <c r="B1784" s="877" t="s">
        <v>6673</v>
      </c>
      <c r="C1784" s="46">
        <v>402</v>
      </c>
      <c r="D1784" s="46">
        <v>25</v>
      </c>
      <c r="E1784" s="574">
        <v>29.09</v>
      </c>
      <c r="F1784" s="603">
        <f t="shared" si="233"/>
        <v>29.09</v>
      </c>
      <c r="G1784" s="862">
        <f>'Заказ, cкидки и курсы валют'!$J$23*F1784</f>
        <v>349.08</v>
      </c>
      <c r="H1784" s="128">
        <f t="shared" si="234"/>
        <v>8727</v>
      </c>
      <c r="I1784" s="15"/>
    </row>
    <row r="1785" spans="1:9" ht="12" customHeight="1">
      <c r="A1785" s="15" t="s">
        <v>9336</v>
      </c>
      <c r="B1785" s="877" t="s">
        <v>9072</v>
      </c>
      <c r="C1785" s="46">
        <v>442</v>
      </c>
      <c r="D1785" s="46">
        <v>25</v>
      </c>
      <c r="E1785" s="574">
        <v>28.02</v>
      </c>
      <c r="F1785" s="603">
        <f t="shared" si="233"/>
        <v>28.02</v>
      </c>
      <c r="G1785" s="862">
        <f>'Заказ, cкидки и курсы валют'!$J$23*F1785</f>
        <v>336.24</v>
      </c>
      <c r="H1785" s="128">
        <f t="shared" si="234"/>
        <v>8406</v>
      </c>
      <c r="I1785" s="15"/>
    </row>
    <row r="1786" spans="1:9" ht="12" customHeight="1">
      <c r="A1786" s="15" t="s">
        <v>9337</v>
      </c>
      <c r="B1786" s="877" t="s">
        <v>9073</v>
      </c>
      <c r="C1786" s="46">
        <v>484</v>
      </c>
      <c r="D1786" s="46">
        <v>25</v>
      </c>
      <c r="E1786" s="574">
        <v>31.15</v>
      </c>
      <c r="F1786" s="603">
        <f t="shared" si="233"/>
        <v>31.15</v>
      </c>
      <c r="G1786" s="862">
        <f>'Заказ, cкидки и курсы валют'!$J$23*F1786</f>
        <v>373.79999999999995</v>
      </c>
      <c r="H1786" s="128">
        <f t="shared" si="234"/>
        <v>9345</v>
      </c>
      <c r="I1786" s="15"/>
    </row>
    <row r="1787" spans="1:9" ht="12" customHeight="1">
      <c r="A1787" s="15" t="s">
        <v>9338</v>
      </c>
      <c r="B1787" s="877" t="s">
        <v>9074</v>
      </c>
      <c r="C1787" s="46">
        <v>274</v>
      </c>
      <c r="D1787" s="46">
        <v>25</v>
      </c>
      <c r="E1787" s="574">
        <v>31.64</v>
      </c>
      <c r="F1787" s="603">
        <f t="shared" si="233"/>
        <v>31.64</v>
      </c>
      <c r="G1787" s="862">
        <f>'Заказ, cкидки и курсы валют'!$J$23*F1787</f>
        <v>379.68</v>
      </c>
      <c r="H1787" s="128">
        <f t="shared" si="234"/>
        <v>9492</v>
      </c>
      <c r="I1787" s="15"/>
    </row>
    <row r="1788" spans="1:9" ht="12" customHeight="1">
      <c r="A1788" s="15" t="s">
        <v>9339</v>
      </c>
      <c r="B1788" s="877" t="s">
        <v>9075</v>
      </c>
      <c r="C1788" s="46">
        <v>304</v>
      </c>
      <c r="D1788" s="46">
        <v>25</v>
      </c>
      <c r="E1788" s="574">
        <v>28.46</v>
      </c>
      <c r="F1788" s="603">
        <f t="shared" si="233"/>
        <v>28.46</v>
      </c>
      <c r="G1788" s="862">
        <f>'Заказ, cкидки и курсы валют'!$J$23*F1788</f>
        <v>341.52</v>
      </c>
      <c r="H1788" s="128">
        <f t="shared" si="234"/>
        <v>8538</v>
      </c>
      <c r="I1788" s="15"/>
    </row>
    <row r="1789" spans="1:9" ht="12" customHeight="1">
      <c r="A1789" s="15" t="s">
        <v>9340</v>
      </c>
      <c r="B1789" s="877" t="s">
        <v>9076</v>
      </c>
      <c r="C1789" s="46">
        <v>334</v>
      </c>
      <c r="D1789" s="46">
        <v>25</v>
      </c>
      <c r="E1789" s="574">
        <v>28.02</v>
      </c>
      <c r="F1789" s="603">
        <f t="shared" si="233"/>
        <v>28.02</v>
      </c>
      <c r="G1789" s="862">
        <f>'Заказ, cкидки и курсы валют'!$J$23*F1789</f>
        <v>336.24</v>
      </c>
      <c r="H1789" s="128">
        <f t="shared" si="234"/>
        <v>8406</v>
      </c>
      <c r="I1789" s="15"/>
    </row>
    <row r="1790" spans="1:9" ht="12" customHeight="1">
      <c r="A1790" s="15" t="s">
        <v>9341</v>
      </c>
      <c r="B1790" s="877" t="s">
        <v>9077</v>
      </c>
      <c r="C1790" s="46">
        <v>363</v>
      </c>
      <c r="D1790" s="46">
        <v>25</v>
      </c>
      <c r="E1790" s="574">
        <v>29.02</v>
      </c>
      <c r="F1790" s="603">
        <f t="shared" si="233"/>
        <v>29.02</v>
      </c>
      <c r="G1790" s="862">
        <f>'Заказ, cкидки и курсы валют'!$J$23*F1790</f>
        <v>348.24</v>
      </c>
      <c r="H1790" s="128">
        <f t="shared" si="234"/>
        <v>8706</v>
      </c>
      <c r="I1790" s="15"/>
    </row>
    <row r="1791" spans="1:9" ht="12" customHeight="1">
      <c r="A1791" s="15" t="s">
        <v>9342</v>
      </c>
      <c r="B1791" s="877" t="s">
        <v>9078</v>
      </c>
      <c r="C1791" s="46">
        <v>393</v>
      </c>
      <c r="D1791" s="46">
        <v>25</v>
      </c>
      <c r="E1791" s="574">
        <v>28.4</v>
      </c>
      <c r="F1791" s="603">
        <f t="shared" si="233"/>
        <v>28.4</v>
      </c>
      <c r="G1791" s="862">
        <f>'Заказ, cкидки и курсы валют'!$J$23*F1791</f>
        <v>340.79999999999995</v>
      </c>
      <c r="H1791" s="128">
        <f t="shared" si="234"/>
        <v>8520</v>
      </c>
      <c r="I1791" s="15"/>
    </row>
    <row r="1792" spans="1:9" ht="12" customHeight="1">
      <c r="A1792" s="15" t="s">
        <v>9343</v>
      </c>
      <c r="B1792" s="877" t="s">
        <v>9079</v>
      </c>
      <c r="C1792" s="46">
        <v>423</v>
      </c>
      <c r="D1792" s="46">
        <v>25</v>
      </c>
      <c r="E1792" s="574">
        <v>28.96</v>
      </c>
      <c r="F1792" s="603">
        <f t="shared" si="233"/>
        <v>28.96</v>
      </c>
      <c r="G1792" s="862">
        <f>'Заказ, cкидки и курсы валют'!$J$23*F1792</f>
        <v>347.52</v>
      </c>
      <c r="H1792" s="128">
        <f t="shared" si="234"/>
        <v>8688</v>
      </c>
      <c r="I1792" s="15"/>
    </row>
    <row r="1793" spans="1:9" ht="12" customHeight="1">
      <c r="A1793" s="15" t="s">
        <v>9344</v>
      </c>
      <c r="B1793" s="877" t="s">
        <v>9080</v>
      </c>
      <c r="C1793" s="46">
        <v>483</v>
      </c>
      <c r="D1793" s="46">
        <v>25</v>
      </c>
      <c r="E1793" s="574">
        <v>28.46</v>
      </c>
      <c r="F1793" s="603">
        <f t="shared" si="233"/>
        <v>28.46</v>
      </c>
      <c r="G1793" s="862">
        <f>'Заказ, cкидки и курсы валют'!$J$23*F1793</f>
        <v>341.52</v>
      </c>
      <c r="H1793" s="128">
        <f t="shared" si="234"/>
        <v>8538</v>
      </c>
      <c r="I1793" s="15"/>
    </row>
    <row r="1794" spans="1:9" ht="12" customHeight="1">
      <c r="A1794" s="15" t="s">
        <v>9345</v>
      </c>
      <c r="B1794" s="877" t="s">
        <v>1373</v>
      </c>
      <c r="C1794" s="46">
        <v>543</v>
      </c>
      <c r="D1794" s="46">
        <v>25</v>
      </c>
      <c r="E1794" s="574">
        <v>28.02</v>
      </c>
      <c r="F1794" s="603">
        <f t="shared" si="233"/>
        <v>28.02</v>
      </c>
      <c r="G1794" s="862">
        <f>'Заказ, cкидки и курсы валют'!$J$23*F1794</f>
        <v>336.24</v>
      </c>
      <c r="H1794" s="128">
        <f t="shared" si="234"/>
        <v>8406</v>
      </c>
      <c r="I1794" s="15"/>
    </row>
    <row r="1795" spans="1:9" ht="12" customHeight="1">
      <c r="A1795" s="15" t="s">
        <v>9346</v>
      </c>
      <c r="B1795" s="877" t="s">
        <v>9082</v>
      </c>
      <c r="C1795" s="46">
        <v>602</v>
      </c>
      <c r="D1795" s="46">
        <v>25</v>
      </c>
      <c r="E1795" s="574">
        <v>28.02</v>
      </c>
      <c r="F1795" s="603">
        <f t="shared" si="233"/>
        <v>28.02</v>
      </c>
      <c r="G1795" s="862">
        <f>'Заказ, cкидки и курсы валют'!$J$23*F1795</f>
        <v>336.24</v>
      </c>
      <c r="H1795" s="128">
        <f t="shared" si="234"/>
        <v>8406</v>
      </c>
      <c r="I1795" s="15"/>
    </row>
    <row r="1796" spans="1:9" ht="12" customHeight="1">
      <c r="A1796" s="15" t="s">
        <v>9347</v>
      </c>
      <c r="B1796" s="877" t="s">
        <v>9083</v>
      </c>
      <c r="C1796" s="46">
        <v>602</v>
      </c>
      <c r="D1796" s="46">
        <v>25</v>
      </c>
      <c r="E1796" s="574">
        <v>35.33</v>
      </c>
      <c r="F1796" s="603">
        <f t="shared" ref="F1796:F1806" si="235">ROUND(E1796*(1-$F$11),2)</f>
        <v>35.33</v>
      </c>
      <c r="G1796" s="862">
        <f>'Заказ, cкидки и курсы валют'!$J$23*F1796</f>
        <v>423.96</v>
      </c>
      <c r="H1796" s="128">
        <f t="shared" ref="H1796:H1806" si="236">ROUND((D1796)*G1796,2)</f>
        <v>10599</v>
      </c>
      <c r="I1796" s="15"/>
    </row>
    <row r="1797" spans="1:9" ht="12" customHeight="1">
      <c r="A1797" s="15" t="s">
        <v>9348</v>
      </c>
      <c r="B1797" s="877" t="s">
        <v>9084</v>
      </c>
      <c r="C1797" s="46"/>
      <c r="D1797" s="46">
        <v>25</v>
      </c>
      <c r="E1797" s="574">
        <v>30.41</v>
      </c>
      <c r="F1797" s="603">
        <f t="shared" si="235"/>
        <v>30.41</v>
      </c>
      <c r="G1797" s="862">
        <f>'Заказ, cкидки и курсы валют'!$J$23*F1797</f>
        <v>364.92</v>
      </c>
      <c r="H1797" s="128">
        <f t="shared" si="236"/>
        <v>9123</v>
      </c>
      <c r="I1797" s="15"/>
    </row>
    <row r="1798" spans="1:9" ht="12" customHeight="1">
      <c r="A1798" s="15" t="s">
        <v>9349</v>
      </c>
      <c r="B1798" s="877" t="s">
        <v>9085</v>
      </c>
      <c r="C1798" s="46"/>
      <c r="D1798" s="46">
        <v>25</v>
      </c>
      <c r="E1798" s="574">
        <v>28.68</v>
      </c>
      <c r="F1798" s="603">
        <f t="shared" si="235"/>
        <v>28.68</v>
      </c>
      <c r="G1798" s="862">
        <f>'Заказ, cкидки и курсы валют'!$J$23*F1798</f>
        <v>344.15999999999997</v>
      </c>
      <c r="H1798" s="128">
        <f t="shared" si="236"/>
        <v>8604</v>
      </c>
      <c r="I1798" s="15"/>
    </row>
    <row r="1799" spans="1:9" ht="12" customHeight="1">
      <c r="A1799" s="15" t="s">
        <v>9350</v>
      </c>
      <c r="B1799" s="877" t="s">
        <v>9086</v>
      </c>
      <c r="C1799" s="46"/>
      <c r="D1799" s="46">
        <v>25</v>
      </c>
      <c r="E1799" s="574">
        <v>29.3</v>
      </c>
      <c r="F1799" s="603">
        <f t="shared" si="235"/>
        <v>29.3</v>
      </c>
      <c r="G1799" s="862">
        <f>'Заказ, cкидки и курсы валют'!$J$23*F1799</f>
        <v>351.6</v>
      </c>
      <c r="H1799" s="128">
        <f t="shared" si="236"/>
        <v>8790</v>
      </c>
      <c r="I1799" s="15"/>
    </row>
    <row r="1800" spans="1:9" ht="12" customHeight="1">
      <c r="A1800" s="15" t="s">
        <v>9351</v>
      </c>
      <c r="B1800" s="877" t="s">
        <v>9087</v>
      </c>
      <c r="C1800" s="46"/>
      <c r="D1800" s="46">
        <v>25</v>
      </c>
      <c r="E1800" s="574">
        <v>31.74</v>
      </c>
      <c r="F1800" s="603">
        <f t="shared" si="235"/>
        <v>31.74</v>
      </c>
      <c r="G1800" s="862">
        <f>'Заказ, cкидки и курсы валют'!$J$23*F1800</f>
        <v>380.88</v>
      </c>
      <c r="H1800" s="128">
        <f t="shared" si="236"/>
        <v>9522</v>
      </c>
      <c r="I1800" s="15"/>
    </row>
    <row r="1801" spans="1:9" ht="12" customHeight="1">
      <c r="A1801" s="15" t="s">
        <v>9352</v>
      </c>
      <c r="B1801" s="877" t="s">
        <v>9088</v>
      </c>
      <c r="C1801" s="46"/>
      <c r="D1801" s="46">
        <v>25</v>
      </c>
      <c r="E1801" s="574">
        <v>32.72</v>
      </c>
      <c r="F1801" s="603">
        <f t="shared" si="235"/>
        <v>32.72</v>
      </c>
      <c r="G1801" s="862">
        <f>'Заказ, cкидки и курсы валют'!$J$23*F1801</f>
        <v>392.64</v>
      </c>
      <c r="H1801" s="128">
        <f t="shared" si="236"/>
        <v>9816</v>
      </c>
      <c r="I1801" s="15"/>
    </row>
    <row r="1802" spans="1:9" ht="12" customHeight="1">
      <c r="A1802" s="15" t="s">
        <v>9353</v>
      </c>
      <c r="B1802" s="877" t="s">
        <v>9089</v>
      </c>
      <c r="C1802" s="46"/>
      <c r="D1802" s="46">
        <v>25</v>
      </c>
      <c r="E1802" s="574">
        <v>34.880000000000003</v>
      </c>
      <c r="F1802" s="603">
        <f t="shared" si="235"/>
        <v>34.880000000000003</v>
      </c>
      <c r="G1802" s="862">
        <f>'Заказ, cкидки и курсы валют'!$J$23*F1802</f>
        <v>418.56000000000006</v>
      </c>
      <c r="H1802" s="128">
        <f t="shared" si="236"/>
        <v>10464</v>
      </c>
      <c r="I1802" s="15"/>
    </row>
    <row r="1803" spans="1:9" ht="12" customHeight="1">
      <c r="A1803" s="15" t="s">
        <v>9354</v>
      </c>
      <c r="B1803" s="877" t="s">
        <v>9090</v>
      </c>
      <c r="C1803" s="46"/>
      <c r="D1803" s="46">
        <v>25</v>
      </c>
      <c r="E1803" s="574">
        <v>28.68</v>
      </c>
      <c r="F1803" s="603">
        <f t="shared" si="235"/>
        <v>28.68</v>
      </c>
      <c r="G1803" s="862">
        <f>'Заказ, cкидки и курсы валют'!$J$23*F1803</f>
        <v>344.15999999999997</v>
      </c>
      <c r="H1803" s="128">
        <f t="shared" si="236"/>
        <v>8604</v>
      </c>
      <c r="I1803" s="15"/>
    </row>
    <row r="1804" spans="1:9" ht="12" customHeight="1">
      <c r="A1804" s="15" t="s">
        <v>9355</v>
      </c>
      <c r="B1804" s="877" t="s">
        <v>9091</v>
      </c>
      <c r="C1804" s="46"/>
      <c r="D1804" s="46">
        <v>25</v>
      </c>
      <c r="E1804" s="574">
        <v>34.880000000000003</v>
      </c>
      <c r="F1804" s="603">
        <f t="shared" si="235"/>
        <v>34.880000000000003</v>
      </c>
      <c r="G1804" s="862">
        <f>'Заказ, cкидки и курсы валют'!$J$23*F1804</f>
        <v>418.56000000000006</v>
      </c>
      <c r="H1804" s="128">
        <f t="shared" si="236"/>
        <v>10464</v>
      </c>
      <c r="I1804" s="15"/>
    </row>
    <row r="1805" spans="1:9" ht="12" customHeight="1">
      <c r="A1805" s="15" t="s">
        <v>9356</v>
      </c>
      <c r="B1805" s="877" t="s">
        <v>9092</v>
      </c>
      <c r="C1805" s="46"/>
      <c r="D1805" s="46">
        <v>25</v>
      </c>
      <c r="E1805" s="574">
        <v>28.46</v>
      </c>
      <c r="F1805" s="603">
        <f t="shared" si="235"/>
        <v>28.46</v>
      </c>
      <c r="G1805" s="862">
        <f>'Заказ, cкидки и курсы валют'!$J$23*F1805</f>
        <v>341.52</v>
      </c>
      <c r="H1805" s="128">
        <f t="shared" si="236"/>
        <v>8538</v>
      </c>
      <c r="I1805" s="15"/>
    </row>
    <row r="1806" spans="1:9" ht="12" customHeight="1">
      <c r="A1806" s="15" t="s">
        <v>9357</v>
      </c>
      <c r="B1806" s="877" t="s">
        <v>9093</v>
      </c>
      <c r="C1806" s="46"/>
      <c r="D1806" s="46">
        <v>25</v>
      </c>
      <c r="E1806" s="574">
        <v>28.02</v>
      </c>
      <c r="F1806" s="603">
        <f t="shared" si="235"/>
        <v>28.02</v>
      </c>
      <c r="G1806" s="862">
        <f>'Заказ, cкидки и курсы валют'!$J$23*F1806</f>
        <v>336.24</v>
      </c>
      <c r="H1806" s="128">
        <f t="shared" si="236"/>
        <v>8406</v>
      </c>
      <c r="I1806" s="15"/>
    </row>
    <row r="1807" spans="1:9" ht="14.1" customHeight="1" thickBot="1"/>
    <row r="1808" spans="1:9" ht="14.1" customHeight="1">
      <c r="A1808" s="247"/>
      <c r="B1808" s="163"/>
      <c r="C1808" s="91" t="s">
        <v>2520</v>
      </c>
      <c r="D1808" s="91"/>
      <c r="E1808" s="555"/>
      <c r="F1808" s="555"/>
      <c r="G1808" s="652"/>
      <c r="H1808" s="163"/>
      <c r="I1808" s="107"/>
    </row>
    <row r="1809" spans="1:9" ht="14.1" customHeight="1">
      <c r="A1809" s="248"/>
      <c r="B1809" s="17"/>
      <c r="C1809" s="108"/>
      <c r="D1809" s="108"/>
      <c r="E1809" s="556" t="s">
        <v>2521</v>
      </c>
      <c r="F1809" s="568"/>
      <c r="G1809" s="111"/>
      <c r="H1809" s="17"/>
      <c r="I1809" s="112"/>
    </row>
    <row r="1810" spans="1:9" ht="14.1" customHeight="1">
      <c r="A1810" s="248"/>
      <c r="B1810" s="17"/>
      <c r="C1810" s="97"/>
      <c r="D1810" s="97"/>
      <c r="E1810" s="896"/>
      <c r="F1810" s="596"/>
      <c r="G1810" s="874"/>
      <c r="H1810" s="17"/>
      <c r="I1810" s="167"/>
    </row>
    <row r="1811" spans="1:9" ht="14.1" customHeight="1">
      <c r="A1811" s="248"/>
      <c r="B1811" s="17"/>
      <c r="C1811" s="97"/>
      <c r="D1811" s="97"/>
      <c r="E1811" s="896"/>
      <c r="F1811" s="596"/>
      <c r="G1811" s="874"/>
      <c r="H1811" s="17"/>
      <c r="I1811" s="167"/>
    </row>
    <row r="1812" spans="1:9" ht="14.1" customHeight="1">
      <c r="A1812" s="248"/>
      <c r="B1812" s="17"/>
      <c r="C1812" s="97"/>
      <c r="D1812" s="97"/>
      <c r="E1812" s="896"/>
      <c r="F1812" s="596"/>
      <c r="G1812" s="874"/>
      <c r="H1812" s="17"/>
      <c r="I1812" s="167"/>
    </row>
    <row r="1813" spans="1:9" ht="14.1" customHeight="1" thickBot="1">
      <c r="A1813" s="117" t="s">
        <v>7679</v>
      </c>
      <c r="B1813" s="171"/>
      <c r="C1813" s="99"/>
      <c r="D1813" s="99"/>
      <c r="E1813" s="897"/>
      <c r="F1813" s="598"/>
      <c r="G1813" s="875"/>
      <c r="H1813" s="171"/>
      <c r="I1813" s="172"/>
    </row>
    <row r="1814" spans="1:9" ht="44.25" customHeight="1">
      <c r="A1814" s="195" t="s">
        <v>1028</v>
      </c>
      <c r="B1814" s="196" t="s">
        <v>1029</v>
      </c>
      <c r="C1814" s="197" t="s">
        <v>678</v>
      </c>
      <c r="D1814" s="197" t="s">
        <v>3130</v>
      </c>
      <c r="E1814" s="559" t="s">
        <v>11188</v>
      </c>
      <c r="F1814" s="600" t="s">
        <v>2779</v>
      </c>
      <c r="G1814" s="864" t="s">
        <v>2627</v>
      </c>
      <c r="H1814" s="338" t="s">
        <v>497</v>
      </c>
      <c r="I1814" s="199" t="s">
        <v>4239</v>
      </c>
    </row>
    <row r="1815" spans="1:9" ht="14.1" customHeight="1">
      <c r="A1815" s="195"/>
      <c r="B1815" s="389"/>
      <c r="C1815" s="197" t="s">
        <v>3629</v>
      </c>
      <c r="D1815" s="390" t="s">
        <v>2628</v>
      </c>
      <c r="E1815" s="898" t="s">
        <v>265</v>
      </c>
      <c r="F1815" s="607">
        <f>'Заказ, cкидки и курсы валют'!$I$12</f>
        <v>0</v>
      </c>
      <c r="G1815" s="948"/>
      <c r="H1815" s="455"/>
      <c r="I1815" s="325"/>
    </row>
    <row r="1816" spans="1:9" ht="12" customHeight="1">
      <c r="A1816" s="15" t="s">
        <v>7866</v>
      </c>
      <c r="B1816" s="44" t="s">
        <v>168</v>
      </c>
      <c r="C1816" s="53">
        <v>2.67</v>
      </c>
      <c r="D1816" s="39">
        <v>4500</v>
      </c>
      <c r="E1816" s="574">
        <v>147.52000000000001</v>
      </c>
      <c r="F1816" s="603">
        <f>ROUND(E1816*(1-$F$11),2)</f>
        <v>147.52000000000001</v>
      </c>
      <c r="G1816" s="862">
        <f>'Заказ, cкидки и курсы валют'!$J$23*F1816</f>
        <v>1770.2400000000002</v>
      </c>
      <c r="H1816" s="128">
        <f>ROUND((D1816/1000)*G1816,2)</f>
        <v>7966.08</v>
      </c>
      <c r="I1816" s="15"/>
    </row>
    <row r="1817" spans="1:9" ht="12" customHeight="1">
      <c r="A1817" s="15" t="s">
        <v>3679</v>
      </c>
      <c r="B1817" s="46" t="s">
        <v>100</v>
      </c>
      <c r="C1817" s="53">
        <v>6.9</v>
      </c>
      <c r="D1817" s="39">
        <v>3600</v>
      </c>
      <c r="E1817" s="574">
        <v>182.99</v>
      </c>
      <c r="F1817" s="603">
        <f>ROUND(E1817*(1-$F$11),2)</f>
        <v>182.99</v>
      </c>
      <c r="G1817" s="862">
        <f>'Заказ, cкидки и курсы валют'!$J$23*F1817</f>
        <v>2195.88</v>
      </c>
      <c r="H1817" s="128">
        <f>ROUND((D1817/1000)*G1817,2)</f>
        <v>7905.17</v>
      </c>
      <c r="I1817" s="15"/>
    </row>
    <row r="1818" spans="1:9" ht="12" customHeight="1">
      <c r="A1818" s="15" t="s">
        <v>3680</v>
      </c>
      <c r="B1818" s="46" t="s">
        <v>101</v>
      </c>
      <c r="C1818" s="53">
        <v>7.59</v>
      </c>
      <c r="D1818" s="39">
        <v>3200</v>
      </c>
      <c r="E1818" s="574">
        <v>187.49</v>
      </c>
      <c r="F1818" s="603">
        <f t="shared" ref="F1818:F1830" si="237">ROUND(E1818*(1-$F$11),2)</f>
        <v>187.49</v>
      </c>
      <c r="G1818" s="862">
        <f>'Заказ, cкидки и курсы валют'!$J$23*F1818</f>
        <v>2249.88</v>
      </c>
      <c r="H1818" s="128">
        <f t="shared" ref="H1818:H1830" si="238">ROUND((D1818/1000)*G1818,2)</f>
        <v>7199.62</v>
      </c>
      <c r="I1818" s="15"/>
    </row>
    <row r="1819" spans="1:9" ht="12" customHeight="1">
      <c r="A1819" s="2192" t="s">
        <v>3681</v>
      </c>
      <c r="B1819" s="484" t="s">
        <v>1346</v>
      </c>
      <c r="C1819" s="53">
        <v>8.5</v>
      </c>
      <c r="D1819" s="2193">
        <v>3000</v>
      </c>
      <c r="E1819" s="574">
        <v>218.62</v>
      </c>
      <c r="F1819" s="603">
        <f t="shared" si="237"/>
        <v>218.62</v>
      </c>
      <c r="G1819" s="862">
        <f>'Заказ, cкидки и курсы валют'!$J$23*F1819</f>
        <v>2623.44</v>
      </c>
      <c r="H1819" s="128">
        <f t="shared" si="238"/>
        <v>7870.32</v>
      </c>
      <c r="I1819" s="2192"/>
    </row>
    <row r="1820" spans="1:9" ht="12" customHeight="1">
      <c r="A1820" s="2192" t="s">
        <v>3682</v>
      </c>
      <c r="B1820" s="484" t="s">
        <v>189</v>
      </c>
      <c r="C1820" s="53">
        <v>9.33</v>
      </c>
      <c r="D1820" s="2193">
        <v>2600</v>
      </c>
      <c r="E1820" s="574">
        <v>223.84</v>
      </c>
      <c r="F1820" s="603">
        <f t="shared" si="237"/>
        <v>223.84</v>
      </c>
      <c r="G1820" s="862">
        <f>'Заказ, cкидки и курсы валют'!$J$23*F1820</f>
        <v>2686.08</v>
      </c>
      <c r="H1820" s="128">
        <f t="shared" si="238"/>
        <v>6983.81</v>
      </c>
      <c r="I1820" s="2192"/>
    </row>
    <row r="1821" spans="1:9" ht="12" customHeight="1">
      <c r="A1821" s="2192" t="s">
        <v>3683</v>
      </c>
      <c r="B1821" s="484" t="s">
        <v>616</v>
      </c>
      <c r="C1821" s="53">
        <v>10.199999999999999</v>
      </c>
      <c r="D1821" s="487">
        <v>1950</v>
      </c>
      <c r="E1821" s="574">
        <v>244.71</v>
      </c>
      <c r="F1821" s="603">
        <f t="shared" si="237"/>
        <v>244.71</v>
      </c>
      <c r="G1821" s="862">
        <f>'Заказ, cкидки и курсы валют'!$J$23*F1821</f>
        <v>2936.52</v>
      </c>
      <c r="H1821" s="128">
        <f t="shared" si="238"/>
        <v>5726.21</v>
      </c>
      <c r="I1821" s="2192"/>
    </row>
    <row r="1822" spans="1:9" ht="12" customHeight="1">
      <c r="A1822" s="2192" t="s">
        <v>3684</v>
      </c>
      <c r="B1822" s="484" t="s">
        <v>178</v>
      </c>
      <c r="C1822" s="53">
        <v>11.07</v>
      </c>
      <c r="D1822" s="2193">
        <v>1800</v>
      </c>
      <c r="E1822" s="574">
        <v>273.19</v>
      </c>
      <c r="F1822" s="603">
        <f t="shared" si="237"/>
        <v>273.19</v>
      </c>
      <c r="G1822" s="862">
        <f>'Заказ, cкидки и курсы валют'!$J$23*F1822</f>
        <v>3278.2799999999997</v>
      </c>
      <c r="H1822" s="128">
        <f t="shared" si="238"/>
        <v>5900.9</v>
      </c>
      <c r="I1822" s="2192"/>
    </row>
    <row r="1823" spans="1:9" ht="12" customHeight="1">
      <c r="A1823" s="2192" t="s">
        <v>3685</v>
      </c>
      <c r="B1823" s="484" t="s">
        <v>179</v>
      </c>
      <c r="C1823" s="53">
        <v>12.8</v>
      </c>
      <c r="D1823" s="2193">
        <v>2000</v>
      </c>
      <c r="E1823" s="574">
        <v>307.08</v>
      </c>
      <c r="F1823" s="603">
        <f t="shared" si="237"/>
        <v>307.08</v>
      </c>
      <c r="G1823" s="862">
        <f>'Заказ, cкидки и курсы валют'!$J$23*F1823</f>
        <v>3684.96</v>
      </c>
      <c r="H1823" s="128">
        <f t="shared" si="238"/>
        <v>7369.92</v>
      </c>
      <c r="I1823" s="2192"/>
    </row>
    <row r="1824" spans="1:9" ht="12" customHeight="1">
      <c r="A1824" s="2192" t="s">
        <v>3686</v>
      </c>
      <c r="B1824" s="484" t="s">
        <v>180</v>
      </c>
      <c r="C1824" s="53">
        <v>14.53</v>
      </c>
      <c r="D1824" s="2193">
        <v>1600</v>
      </c>
      <c r="E1824" s="574">
        <v>348.59</v>
      </c>
      <c r="F1824" s="603">
        <f t="shared" si="237"/>
        <v>348.59</v>
      </c>
      <c r="G1824" s="862">
        <f>'Заказ, cкидки и курсы валют'!$J$23*F1824</f>
        <v>4183.08</v>
      </c>
      <c r="H1824" s="128">
        <f t="shared" si="238"/>
        <v>6692.93</v>
      </c>
      <c r="I1824" s="2192"/>
    </row>
    <row r="1825" spans="1:9" ht="12" customHeight="1">
      <c r="A1825" s="2192" t="s">
        <v>3687</v>
      </c>
      <c r="B1825" s="484" t="s">
        <v>181</v>
      </c>
      <c r="C1825" s="53">
        <v>16.27</v>
      </c>
      <c r="D1825" s="2193">
        <v>1400</v>
      </c>
      <c r="E1825" s="574">
        <v>385.18</v>
      </c>
      <c r="F1825" s="603">
        <f t="shared" si="237"/>
        <v>385.18</v>
      </c>
      <c r="G1825" s="862">
        <f>'Заказ, cкидки и курсы валют'!$J$23*F1825</f>
        <v>4622.16</v>
      </c>
      <c r="H1825" s="128">
        <f t="shared" si="238"/>
        <v>6471.02</v>
      </c>
      <c r="I1825" s="2192"/>
    </row>
    <row r="1826" spans="1:9" ht="12" customHeight="1">
      <c r="A1826" s="2192" t="s">
        <v>3688</v>
      </c>
      <c r="B1826" s="484" t="s">
        <v>182</v>
      </c>
      <c r="C1826" s="53">
        <v>18</v>
      </c>
      <c r="D1826" s="2193">
        <v>1400</v>
      </c>
      <c r="E1826" s="574">
        <v>431.86</v>
      </c>
      <c r="F1826" s="603">
        <f t="shared" si="237"/>
        <v>431.86</v>
      </c>
      <c r="G1826" s="862">
        <f>'Заказ, cкидки и курсы валют'!$J$23*F1826</f>
        <v>5182.32</v>
      </c>
      <c r="H1826" s="128">
        <f t="shared" si="238"/>
        <v>7255.25</v>
      </c>
      <c r="I1826" s="2192"/>
    </row>
    <row r="1827" spans="1:9" ht="12" customHeight="1">
      <c r="A1827" s="2192" t="s">
        <v>3689</v>
      </c>
      <c r="B1827" s="484" t="s">
        <v>183</v>
      </c>
      <c r="C1827" s="53">
        <v>19.73</v>
      </c>
      <c r="D1827" s="487">
        <v>1000</v>
      </c>
      <c r="E1827" s="574">
        <v>486.88</v>
      </c>
      <c r="F1827" s="603">
        <f t="shared" si="237"/>
        <v>486.88</v>
      </c>
      <c r="G1827" s="862">
        <f>'Заказ, cкидки и курсы валют'!$J$23*F1827</f>
        <v>5842.5599999999995</v>
      </c>
      <c r="H1827" s="128">
        <f t="shared" si="238"/>
        <v>5842.56</v>
      </c>
      <c r="I1827" s="2192"/>
    </row>
    <row r="1828" spans="1:9" ht="12" customHeight="1">
      <c r="A1828" s="2192" t="s">
        <v>3690</v>
      </c>
      <c r="B1828" s="484" t="s">
        <v>184</v>
      </c>
      <c r="C1828" s="53">
        <v>21.46</v>
      </c>
      <c r="D1828" s="487">
        <v>1000</v>
      </c>
      <c r="E1828" s="574">
        <v>508.05</v>
      </c>
      <c r="F1828" s="603">
        <f t="shared" si="237"/>
        <v>508.05</v>
      </c>
      <c r="G1828" s="862">
        <f>'Заказ, cкидки и курсы валют'!$J$23*F1828</f>
        <v>6096.6</v>
      </c>
      <c r="H1828" s="128">
        <f t="shared" si="238"/>
        <v>6096.6</v>
      </c>
      <c r="I1828" s="2192"/>
    </row>
    <row r="1829" spans="1:9" ht="12" customHeight="1">
      <c r="A1829" s="2192" t="s">
        <v>2475</v>
      </c>
      <c r="B1829" s="484" t="s">
        <v>968</v>
      </c>
      <c r="C1829" s="53">
        <v>23.18</v>
      </c>
      <c r="D1829" s="487">
        <v>1000</v>
      </c>
      <c r="E1829" s="574">
        <v>572.02</v>
      </c>
      <c r="F1829" s="603">
        <f t="shared" si="237"/>
        <v>572.02</v>
      </c>
      <c r="G1829" s="862">
        <f>'Заказ, cкидки и курсы валют'!$J$23*F1829</f>
        <v>6864.24</v>
      </c>
      <c r="H1829" s="128">
        <f t="shared" si="238"/>
        <v>6864.24</v>
      </c>
      <c r="I1829" s="2192"/>
    </row>
    <row r="1830" spans="1:9" ht="12" customHeight="1">
      <c r="A1830" s="2192" t="s">
        <v>3691</v>
      </c>
      <c r="B1830" s="484" t="s">
        <v>185</v>
      </c>
      <c r="C1830" s="53">
        <v>24.9</v>
      </c>
      <c r="D1830" s="487">
        <v>1000</v>
      </c>
      <c r="E1830" s="574">
        <v>632.85</v>
      </c>
      <c r="F1830" s="603">
        <f t="shared" si="237"/>
        <v>632.85</v>
      </c>
      <c r="G1830" s="862">
        <f>'Заказ, cкидки и курсы валют'!$J$23*F1830</f>
        <v>7594.2000000000007</v>
      </c>
      <c r="H1830" s="128">
        <f t="shared" si="238"/>
        <v>7594.2</v>
      </c>
      <c r="I1830" s="2192"/>
    </row>
    <row r="1831" spans="1:9" ht="12" customHeight="1">
      <c r="A1831" s="20" t="s">
        <v>12051</v>
      </c>
      <c r="B1831" s="44" t="s">
        <v>102</v>
      </c>
      <c r="C1831" s="53">
        <v>26.7</v>
      </c>
      <c r="D1831" s="487">
        <v>900</v>
      </c>
      <c r="E1831" s="574">
        <v>638.66</v>
      </c>
      <c r="F1831" s="603">
        <f t="shared" ref="F1831" si="239">ROUND(E1831*(1-$F$11),2)</f>
        <v>638.66</v>
      </c>
      <c r="G1831" s="862">
        <f>'Заказ, cкидки и курсы валют'!$J$23*F1831</f>
        <v>7663.92</v>
      </c>
      <c r="H1831" s="128">
        <f t="shared" ref="H1831" si="240">ROUND((D1831/1000)*G1831,2)</f>
        <v>6897.53</v>
      </c>
      <c r="I1831" s="2192"/>
    </row>
    <row r="1832" spans="1:9" ht="12" customHeight="1">
      <c r="A1832" s="20" t="s">
        <v>3921</v>
      </c>
      <c r="B1832" s="44" t="s">
        <v>186</v>
      </c>
      <c r="C1832" s="53">
        <v>28.76</v>
      </c>
      <c r="D1832" s="487">
        <v>800</v>
      </c>
      <c r="E1832" s="574">
        <v>722.45</v>
      </c>
      <c r="F1832" s="603">
        <f>ROUND(E1832*(1-$F$11),2)</f>
        <v>722.45</v>
      </c>
      <c r="G1832" s="862">
        <f>'Заказ, cкидки и курсы валют'!$J$23*F1832</f>
        <v>8669.4000000000015</v>
      </c>
      <c r="H1832" s="128">
        <f>ROUND((D1832/1000)*G1832,2)</f>
        <v>6935.52</v>
      </c>
      <c r="I1832" s="2192"/>
    </row>
    <row r="1833" spans="1:9" ht="12" customHeight="1">
      <c r="A1833" s="20" t="s">
        <v>3922</v>
      </c>
      <c r="B1833" s="44" t="s">
        <v>3104</v>
      </c>
      <c r="C1833" s="53">
        <v>30.06</v>
      </c>
      <c r="D1833" s="487">
        <v>800</v>
      </c>
      <c r="E1833" s="574">
        <v>725.02</v>
      </c>
      <c r="F1833" s="603">
        <f>ROUND(E1833*(1-$F$11),2)</f>
        <v>725.02</v>
      </c>
      <c r="G1833" s="862">
        <f>'Заказ, cкидки и курсы валют'!$J$23*F1833</f>
        <v>8700.24</v>
      </c>
      <c r="H1833" s="128">
        <f>ROUND((D1833/1000)*G1833,2)</f>
        <v>6960.19</v>
      </c>
      <c r="I1833" s="2192"/>
    </row>
    <row r="1834" spans="1:9" ht="12" customHeight="1">
      <c r="A1834" s="20" t="s">
        <v>9586</v>
      </c>
      <c r="B1834" s="62" t="s">
        <v>3641</v>
      </c>
      <c r="C1834" s="53">
        <v>13</v>
      </c>
      <c r="D1834" s="484">
        <v>1600</v>
      </c>
      <c r="E1834" s="574">
        <v>318.83</v>
      </c>
      <c r="F1834" s="603">
        <f t="shared" ref="F1834:F1869" si="241">ROUND(E1834*(1-$F$11),2)</f>
        <v>318.83</v>
      </c>
      <c r="G1834" s="862">
        <f>'Заказ, cкидки и курсы валют'!$J$23*F1834</f>
        <v>3825.96</v>
      </c>
      <c r="H1834" s="128">
        <f t="shared" ref="H1834:H1869" si="242">ROUND((D1834/1000)*G1834,2)</f>
        <v>6121.54</v>
      </c>
      <c r="I1834" s="2192"/>
    </row>
    <row r="1835" spans="1:9" ht="12" customHeight="1">
      <c r="A1835" s="2192" t="s">
        <v>3692</v>
      </c>
      <c r="B1835" s="487" t="s">
        <v>3105</v>
      </c>
      <c r="C1835" s="53">
        <v>13.8</v>
      </c>
      <c r="D1835" s="484">
        <v>1590</v>
      </c>
      <c r="E1835" s="574">
        <v>350.27</v>
      </c>
      <c r="F1835" s="603">
        <f t="shared" si="241"/>
        <v>350.27</v>
      </c>
      <c r="G1835" s="862">
        <f>'Заказ, cкидки и курсы валют'!$J$23*F1835</f>
        <v>4203.24</v>
      </c>
      <c r="H1835" s="128">
        <f t="shared" si="242"/>
        <v>6683.15</v>
      </c>
      <c r="I1835" s="2192"/>
    </row>
    <row r="1836" spans="1:9" ht="12" customHeight="1">
      <c r="A1836" s="2192" t="s">
        <v>3693</v>
      </c>
      <c r="B1836" s="487" t="s">
        <v>3106</v>
      </c>
      <c r="C1836" s="53">
        <v>15.4</v>
      </c>
      <c r="D1836" s="484">
        <v>1480</v>
      </c>
      <c r="E1836" s="574">
        <v>369.45</v>
      </c>
      <c r="F1836" s="603">
        <f t="shared" si="241"/>
        <v>369.45</v>
      </c>
      <c r="G1836" s="862">
        <f>'Заказ, cкидки и курсы валют'!$J$23*F1836</f>
        <v>4433.3999999999996</v>
      </c>
      <c r="H1836" s="128">
        <f t="shared" si="242"/>
        <v>6561.43</v>
      </c>
      <c r="I1836" s="2192"/>
    </row>
    <row r="1837" spans="1:9" ht="12" customHeight="1">
      <c r="A1837" s="2192" t="s">
        <v>3694</v>
      </c>
      <c r="B1837" s="487" t="s">
        <v>617</v>
      </c>
      <c r="C1837" s="53">
        <v>17</v>
      </c>
      <c r="D1837" s="484">
        <v>1325</v>
      </c>
      <c r="E1837" s="574">
        <v>397.43</v>
      </c>
      <c r="F1837" s="603">
        <f t="shared" si="241"/>
        <v>397.43</v>
      </c>
      <c r="G1837" s="862">
        <f>'Заказ, cкидки и курсы валют'!$J$23*F1837</f>
        <v>4769.16</v>
      </c>
      <c r="H1837" s="128">
        <f t="shared" si="242"/>
        <v>6319.14</v>
      </c>
      <c r="I1837" s="2192"/>
    </row>
    <row r="1838" spans="1:9" ht="12" customHeight="1">
      <c r="A1838" s="2192" t="s">
        <v>3695</v>
      </c>
      <c r="B1838" s="487" t="s">
        <v>3107</v>
      </c>
      <c r="C1838" s="53">
        <v>19</v>
      </c>
      <c r="D1838" s="484">
        <v>1200</v>
      </c>
      <c r="E1838" s="574">
        <v>444.19</v>
      </c>
      <c r="F1838" s="603">
        <f t="shared" si="241"/>
        <v>444.19</v>
      </c>
      <c r="G1838" s="862">
        <f>'Заказ, cкидки и курсы валют'!$J$23*F1838</f>
        <v>5330.28</v>
      </c>
      <c r="H1838" s="128">
        <f t="shared" si="242"/>
        <v>6396.34</v>
      </c>
      <c r="I1838" s="2192"/>
    </row>
    <row r="1839" spans="1:9" ht="12" customHeight="1">
      <c r="A1839" s="2192" t="s">
        <v>3696</v>
      </c>
      <c r="B1839" s="487" t="s">
        <v>190</v>
      </c>
      <c r="C1839" s="53">
        <v>20.02</v>
      </c>
      <c r="D1839" s="484">
        <v>1200</v>
      </c>
      <c r="E1839" s="574">
        <v>468.04</v>
      </c>
      <c r="F1839" s="603">
        <f t="shared" si="241"/>
        <v>468.04</v>
      </c>
      <c r="G1839" s="862">
        <f>'Заказ, cкидки и курсы валют'!$J$23*F1839</f>
        <v>5616.4800000000005</v>
      </c>
      <c r="H1839" s="128">
        <f t="shared" si="242"/>
        <v>6739.78</v>
      </c>
      <c r="I1839" s="2192"/>
    </row>
    <row r="1840" spans="1:9" ht="12" customHeight="1">
      <c r="A1840" s="2192" t="s">
        <v>3697</v>
      </c>
      <c r="B1840" s="487" t="s">
        <v>1332</v>
      </c>
      <c r="C1840" s="53">
        <v>21.3</v>
      </c>
      <c r="D1840" s="484">
        <v>1000</v>
      </c>
      <c r="E1840" s="574">
        <v>503.05</v>
      </c>
      <c r="F1840" s="603">
        <f t="shared" si="241"/>
        <v>503.05</v>
      </c>
      <c r="G1840" s="862">
        <f>'Заказ, cкидки и курсы валют'!$J$23*F1840</f>
        <v>6036.6</v>
      </c>
      <c r="H1840" s="128">
        <f t="shared" si="242"/>
        <v>6036.6</v>
      </c>
      <c r="I1840" s="2192"/>
    </row>
    <row r="1841" spans="1:9" ht="12" customHeight="1">
      <c r="A1841" s="2192" t="s">
        <v>3698</v>
      </c>
      <c r="B1841" s="487" t="s">
        <v>191</v>
      </c>
      <c r="C1841" s="53">
        <v>23.13</v>
      </c>
      <c r="D1841" s="484">
        <v>1000</v>
      </c>
      <c r="E1841" s="574">
        <v>520.19000000000005</v>
      </c>
      <c r="F1841" s="603">
        <f t="shared" si="241"/>
        <v>520.19000000000005</v>
      </c>
      <c r="G1841" s="862">
        <f>'Заказ, cкидки и курсы валют'!$J$23*F1841</f>
        <v>6242.2800000000007</v>
      </c>
      <c r="H1841" s="128">
        <f t="shared" si="242"/>
        <v>6242.28</v>
      </c>
      <c r="I1841" s="2192"/>
    </row>
    <row r="1842" spans="1:9" ht="12" customHeight="1">
      <c r="A1842" s="2192" t="s">
        <v>3699</v>
      </c>
      <c r="B1842" s="487" t="s">
        <v>192</v>
      </c>
      <c r="C1842" s="53">
        <v>27</v>
      </c>
      <c r="D1842" s="484">
        <v>800</v>
      </c>
      <c r="E1842" s="574">
        <v>621.11</v>
      </c>
      <c r="F1842" s="603">
        <f t="shared" si="241"/>
        <v>621.11</v>
      </c>
      <c r="G1842" s="862">
        <f>'Заказ, cкидки и курсы валют'!$J$23*F1842</f>
        <v>7453.32</v>
      </c>
      <c r="H1842" s="128">
        <f t="shared" si="242"/>
        <v>5962.66</v>
      </c>
      <c r="I1842" s="2192"/>
    </row>
    <row r="1843" spans="1:9" ht="12" customHeight="1">
      <c r="A1843" s="2192" t="s">
        <v>3700</v>
      </c>
      <c r="B1843" s="487" t="s">
        <v>193</v>
      </c>
      <c r="C1843" s="53">
        <v>29.66</v>
      </c>
      <c r="D1843" s="484">
        <v>800</v>
      </c>
      <c r="E1843" s="574">
        <v>687.76</v>
      </c>
      <c r="F1843" s="603">
        <f t="shared" si="241"/>
        <v>687.76</v>
      </c>
      <c r="G1843" s="862">
        <f>'Заказ, cкидки и курсы валют'!$J$23*F1843</f>
        <v>8253.119999999999</v>
      </c>
      <c r="H1843" s="128">
        <f t="shared" si="242"/>
        <v>6602.5</v>
      </c>
      <c r="I1843" s="2192"/>
    </row>
    <row r="1844" spans="1:9" ht="12" customHeight="1">
      <c r="A1844" s="2192" t="s">
        <v>3701</v>
      </c>
      <c r="B1844" s="487" t="s">
        <v>194</v>
      </c>
      <c r="C1844" s="53">
        <v>32.46</v>
      </c>
      <c r="D1844" s="484">
        <v>600</v>
      </c>
      <c r="E1844" s="574">
        <v>779.57</v>
      </c>
      <c r="F1844" s="603">
        <f t="shared" si="241"/>
        <v>779.57</v>
      </c>
      <c r="G1844" s="862">
        <f>'Заказ, cкидки и курсы валют'!$J$23*F1844</f>
        <v>9354.84</v>
      </c>
      <c r="H1844" s="128">
        <f t="shared" si="242"/>
        <v>5612.9</v>
      </c>
      <c r="I1844" s="2192"/>
    </row>
    <row r="1845" spans="1:9" ht="12" customHeight="1">
      <c r="A1845" s="2192" t="s">
        <v>3702</v>
      </c>
      <c r="B1845" s="487" t="s">
        <v>3108</v>
      </c>
      <c r="C1845" s="53">
        <v>35.57</v>
      </c>
      <c r="D1845" s="484">
        <v>600</v>
      </c>
      <c r="E1845" s="574">
        <v>831.54</v>
      </c>
      <c r="F1845" s="603">
        <f t="shared" si="241"/>
        <v>831.54</v>
      </c>
      <c r="G1845" s="862">
        <f>'Заказ, cкидки и курсы валют'!$J$23*F1845</f>
        <v>9978.48</v>
      </c>
      <c r="H1845" s="128">
        <f t="shared" si="242"/>
        <v>5987.09</v>
      </c>
      <c r="I1845" s="2192"/>
    </row>
    <row r="1846" spans="1:9" ht="12" customHeight="1">
      <c r="A1846" s="2192" t="s">
        <v>3703</v>
      </c>
      <c r="B1846" s="487" t="s">
        <v>195</v>
      </c>
      <c r="C1846" s="53">
        <v>38.68</v>
      </c>
      <c r="D1846" s="484">
        <v>500</v>
      </c>
      <c r="E1846" s="574">
        <v>904.27</v>
      </c>
      <c r="F1846" s="603">
        <f t="shared" si="241"/>
        <v>904.27</v>
      </c>
      <c r="G1846" s="862">
        <f>'Заказ, cкидки и курсы валют'!$J$23*F1846</f>
        <v>10851.24</v>
      </c>
      <c r="H1846" s="128">
        <f t="shared" si="242"/>
        <v>5425.62</v>
      </c>
      <c r="I1846" s="2192"/>
    </row>
    <row r="1847" spans="1:9" ht="12" customHeight="1">
      <c r="A1847" s="2192" t="s">
        <v>2476</v>
      </c>
      <c r="B1847" s="487" t="s">
        <v>969</v>
      </c>
      <c r="C1847" s="53">
        <v>40.799999999999997</v>
      </c>
      <c r="D1847" s="484">
        <v>500</v>
      </c>
      <c r="E1847" s="574">
        <v>976.97</v>
      </c>
      <c r="F1847" s="603">
        <f t="shared" si="241"/>
        <v>976.97</v>
      </c>
      <c r="G1847" s="862">
        <f>'Заказ, cкидки и курсы валют'!$J$23*F1847</f>
        <v>11723.64</v>
      </c>
      <c r="H1847" s="128">
        <f t="shared" si="242"/>
        <v>5861.82</v>
      </c>
      <c r="I1847" s="2192"/>
    </row>
    <row r="1848" spans="1:9" ht="12" customHeight="1">
      <c r="A1848" s="2192" t="s">
        <v>3704</v>
      </c>
      <c r="B1848" s="487" t="s">
        <v>196</v>
      </c>
      <c r="C1848" s="53">
        <v>44.9</v>
      </c>
      <c r="D1848" s="484">
        <v>400</v>
      </c>
      <c r="E1848" s="574">
        <v>1078.31</v>
      </c>
      <c r="F1848" s="603">
        <f t="shared" si="241"/>
        <v>1078.31</v>
      </c>
      <c r="G1848" s="862">
        <f>'Заказ, cкидки и курсы валют'!$J$23*F1848</f>
        <v>12939.72</v>
      </c>
      <c r="H1848" s="128">
        <f t="shared" si="242"/>
        <v>5175.8900000000003</v>
      </c>
      <c r="I1848" s="2192"/>
    </row>
    <row r="1849" spans="1:9" ht="12" customHeight="1">
      <c r="A1849" s="2192" t="s">
        <v>2477</v>
      </c>
      <c r="B1849" s="487" t="s">
        <v>4282</v>
      </c>
      <c r="C1849" s="53">
        <v>48</v>
      </c>
      <c r="D1849" s="484">
        <v>400</v>
      </c>
      <c r="E1849" s="574">
        <v>1104.3800000000001</v>
      </c>
      <c r="F1849" s="603">
        <f t="shared" si="241"/>
        <v>1104.3800000000001</v>
      </c>
      <c r="G1849" s="862">
        <f>'Заказ, cкидки и курсы валют'!$J$23*F1849</f>
        <v>13252.560000000001</v>
      </c>
      <c r="H1849" s="128">
        <f t="shared" si="242"/>
        <v>5301.02</v>
      </c>
      <c r="I1849" s="2192"/>
    </row>
    <row r="1850" spans="1:9" ht="12" customHeight="1">
      <c r="A1850" s="2192" t="s">
        <v>3705</v>
      </c>
      <c r="B1850" s="487" t="s">
        <v>197</v>
      </c>
      <c r="C1850" s="53">
        <v>51.12</v>
      </c>
      <c r="D1850" s="484">
        <v>450</v>
      </c>
      <c r="E1850" s="574">
        <v>1195.08</v>
      </c>
      <c r="F1850" s="603">
        <f t="shared" si="241"/>
        <v>1195.08</v>
      </c>
      <c r="G1850" s="862">
        <f>'Заказ, cкидки и курсы валют'!$J$23*F1850</f>
        <v>14340.96</v>
      </c>
      <c r="H1850" s="128">
        <f t="shared" si="242"/>
        <v>6453.43</v>
      </c>
      <c r="I1850" s="2192"/>
    </row>
    <row r="1851" spans="1:9" ht="12" customHeight="1">
      <c r="A1851" s="2192" t="s">
        <v>3706</v>
      </c>
      <c r="B1851" s="487" t="s">
        <v>198</v>
      </c>
      <c r="C1851" s="812">
        <v>57.35</v>
      </c>
      <c r="D1851" s="484">
        <v>415</v>
      </c>
      <c r="E1851" s="574">
        <v>1322.72</v>
      </c>
      <c r="F1851" s="603">
        <f t="shared" si="241"/>
        <v>1322.72</v>
      </c>
      <c r="G1851" s="862">
        <f>'Заказ, cкидки и курсы валют'!$J$23*F1851</f>
        <v>15872.64</v>
      </c>
      <c r="H1851" s="128">
        <f t="shared" si="242"/>
        <v>6587.15</v>
      </c>
      <c r="I1851" s="2192"/>
    </row>
    <row r="1852" spans="1:9" ht="12" customHeight="1">
      <c r="A1852" s="2192" t="s">
        <v>3707</v>
      </c>
      <c r="B1852" s="487" t="s">
        <v>199</v>
      </c>
      <c r="C1852" s="53">
        <v>63.5</v>
      </c>
      <c r="D1852" s="484">
        <v>200</v>
      </c>
      <c r="E1852" s="574">
        <v>1574.66</v>
      </c>
      <c r="F1852" s="603">
        <f t="shared" si="241"/>
        <v>1574.66</v>
      </c>
      <c r="G1852" s="862">
        <f>'Заказ, cкидки и курсы валют'!$J$23*F1852</f>
        <v>18895.920000000002</v>
      </c>
      <c r="H1852" s="128">
        <f t="shared" si="242"/>
        <v>3779.18</v>
      </c>
      <c r="I1852" s="2192"/>
    </row>
    <row r="1853" spans="1:9" ht="12" customHeight="1">
      <c r="A1853" s="2192" t="s">
        <v>3708</v>
      </c>
      <c r="B1853" s="487" t="s">
        <v>200</v>
      </c>
      <c r="C1853" s="812">
        <v>69.83</v>
      </c>
      <c r="D1853" s="2199">
        <v>200</v>
      </c>
      <c r="E1853" s="574">
        <v>1677.04</v>
      </c>
      <c r="F1853" s="603">
        <f t="shared" si="241"/>
        <v>1677.04</v>
      </c>
      <c r="G1853" s="862">
        <f>'Заказ, cкидки и курсы валют'!$J$23*F1853</f>
        <v>20124.48</v>
      </c>
      <c r="H1853" s="128">
        <f t="shared" si="242"/>
        <v>4024.9</v>
      </c>
      <c r="I1853" s="2192"/>
    </row>
    <row r="1854" spans="1:9" ht="12" customHeight="1">
      <c r="A1854" s="2192" t="s">
        <v>3709</v>
      </c>
      <c r="B1854" s="487" t="s">
        <v>3640</v>
      </c>
      <c r="C1854" s="813">
        <v>22.7</v>
      </c>
      <c r="D1854" s="487">
        <v>1000</v>
      </c>
      <c r="E1854" s="574">
        <v>536.76</v>
      </c>
      <c r="F1854" s="603">
        <f t="shared" si="241"/>
        <v>536.76</v>
      </c>
      <c r="G1854" s="862">
        <f>'Заказ, cкидки и курсы валют'!$J$23*F1854</f>
        <v>6441.12</v>
      </c>
      <c r="H1854" s="128">
        <f t="shared" si="242"/>
        <v>6441.12</v>
      </c>
      <c r="I1854" s="2192"/>
    </row>
    <row r="1855" spans="1:9" ht="12" customHeight="1">
      <c r="A1855" s="2192" t="s">
        <v>3710</v>
      </c>
      <c r="B1855" s="487" t="s">
        <v>3384</v>
      </c>
      <c r="C1855" s="53">
        <v>25.2</v>
      </c>
      <c r="D1855" s="487">
        <v>800</v>
      </c>
      <c r="E1855" s="574">
        <v>624.12</v>
      </c>
      <c r="F1855" s="603">
        <f t="shared" si="241"/>
        <v>624.12</v>
      </c>
      <c r="G1855" s="862">
        <f>'Заказ, cкидки и курсы валют'!$J$23*F1855</f>
        <v>7489.4400000000005</v>
      </c>
      <c r="H1855" s="128">
        <f t="shared" si="242"/>
        <v>5991.55</v>
      </c>
      <c r="I1855" s="2192"/>
    </row>
    <row r="1856" spans="1:9" ht="12" customHeight="1">
      <c r="A1856" s="2192" t="s">
        <v>3711</v>
      </c>
      <c r="B1856" s="487" t="s">
        <v>3109</v>
      </c>
      <c r="C1856" s="53">
        <v>27.7</v>
      </c>
      <c r="D1856" s="487">
        <v>800</v>
      </c>
      <c r="E1856" s="574">
        <v>647.58000000000004</v>
      </c>
      <c r="F1856" s="603">
        <f t="shared" si="241"/>
        <v>647.58000000000004</v>
      </c>
      <c r="G1856" s="862">
        <f>'Заказ, cкидки и курсы валют'!$J$23*F1856</f>
        <v>7770.9600000000009</v>
      </c>
      <c r="H1856" s="128">
        <f t="shared" si="242"/>
        <v>6216.77</v>
      </c>
      <c r="I1856" s="2192"/>
    </row>
    <row r="1857" spans="1:9" ht="12" customHeight="1">
      <c r="A1857" s="2192" t="s">
        <v>3712</v>
      </c>
      <c r="B1857" s="487" t="s">
        <v>3110</v>
      </c>
      <c r="C1857" s="53">
        <v>30.2</v>
      </c>
      <c r="D1857" s="487">
        <v>800</v>
      </c>
      <c r="E1857" s="574">
        <v>706.02</v>
      </c>
      <c r="F1857" s="603">
        <f t="shared" si="241"/>
        <v>706.02</v>
      </c>
      <c r="G1857" s="862">
        <f>'Заказ, cкидки и курсы валют'!$J$23*F1857</f>
        <v>8472.24</v>
      </c>
      <c r="H1857" s="128">
        <f t="shared" si="242"/>
        <v>6777.79</v>
      </c>
      <c r="I1857" s="2192"/>
    </row>
    <row r="1858" spans="1:9" ht="12" customHeight="1">
      <c r="A1858" s="2192" t="s">
        <v>3713</v>
      </c>
      <c r="B1858" s="487" t="s">
        <v>3111</v>
      </c>
      <c r="C1858" s="53">
        <v>32.9</v>
      </c>
      <c r="D1858" s="487">
        <v>580</v>
      </c>
      <c r="E1858" s="574">
        <v>765.5</v>
      </c>
      <c r="F1858" s="603">
        <f t="shared" si="241"/>
        <v>765.5</v>
      </c>
      <c r="G1858" s="862">
        <f>'Заказ, cкидки и курсы валют'!$J$23*F1858</f>
        <v>9186</v>
      </c>
      <c r="H1858" s="128">
        <f t="shared" si="242"/>
        <v>5327.88</v>
      </c>
      <c r="I1858" s="2192"/>
    </row>
    <row r="1859" spans="1:9" ht="12" customHeight="1">
      <c r="A1859" s="2192" t="s">
        <v>3714</v>
      </c>
      <c r="B1859" s="487" t="s">
        <v>201</v>
      </c>
      <c r="C1859" s="812">
        <v>37.42</v>
      </c>
      <c r="D1859" s="487">
        <v>600</v>
      </c>
      <c r="E1859" s="574">
        <v>927.76</v>
      </c>
      <c r="F1859" s="603">
        <f t="shared" si="241"/>
        <v>927.76</v>
      </c>
      <c r="G1859" s="862">
        <f>'Заказ, cкидки и курсы валют'!$J$23*F1859</f>
        <v>11133.119999999999</v>
      </c>
      <c r="H1859" s="128">
        <f t="shared" si="242"/>
        <v>6679.87</v>
      </c>
      <c r="I1859" s="2192"/>
    </row>
    <row r="1860" spans="1:9" ht="12" customHeight="1">
      <c r="A1860" s="2192" t="s">
        <v>3715</v>
      </c>
      <c r="B1860" s="487" t="s">
        <v>202</v>
      </c>
      <c r="C1860" s="53">
        <v>42.36</v>
      </c>
      <c r="D1860" s="487">
        <v>560</v>
      </c>
      <c r="E1860" s="574">
        <v>974.43</v>
      </c>
      <c r="F1860" s="603">
        <f t="shared" si="241"/>
        <v>974.43</v>
      </c>
      <c r="G1860" s="862">
        <f>'Заказ, cкидки и курсы валют'!$J$23*F1860</f>
        <v>11693.16</v>
      </c>
      <c r="H1860" s="128">
        <f t="shared" si="242"/>
        <v>6548.17</v>
      </c>
      <c r="I1860" s="2192"/>
    </row>
    <row r="1861" spans="1:9" ht="12" customHeight="1">
      <c r="A1861" s="2192" t="s">
        <v>3716</v>
      </c>
      <c r="B1861" s="487" t="s">
        <v>614</v>
      </c>
      <c r="C1861" s="813">
        <v>47.24</v>
      </c>
      <c r="D1861" s="487">
        <v>500</v>
      </c>
      <c r="E1861" s="574">
        <v>1104.3800000000001</v>
      </c>
      <c r="F1861" s="603">
        <f t="shared" si="241"/>
        <v>1104.3800000000001</v>
      </c>
      <c r="G1861" s="862">
        <f>'Заказ, cкидки и курсы валют'!$J$23*F1861</f>
        <v>13252.560000000001</v>
      </c>
      <c r="H1861" s="128">
        <f t="shared" si="242"/>
        <v>6626.28</v>
      </c>
      <c r="I1861" s="2192"/>
    </row>
    <row r="1862" spans="1:9" ht="12" customHeight="1">
      <c r="A1862" s="2192" t="s">
        <v>3717</v>
      </c>
      <c r="B1862" s="487" t="s">
        <v>203</v>
      </c>
      <c r="C1862" s="812">
        <v>52.13</v>
      </c>
      <c r="D1862" s="487">
        <v>475</v>
      </c>
      <c r="E1862" s="574">
        <v>1218.67</v>
      </c>
      <c r="F1862" s="603">
        <f t="shared" si="241"/>
        <v>1218.67</v>
      </c>
      <c r="G1862" s="862">
        <f>'Заказ, cкидки и курсы валют'!$J$23*F1862</f>
        <v>14624.04</v>
      </c>
      <c r="H1862" s="128">
        <f t="shared" si="242"/>
        <v>6946.42</v>
      </c>
      <c r="I1862" s="2192"/>
    </row>
    <row r="1863" spans="1:9" ht="12" customHeight="1">
      <c r="A1863" s="2192" t="s">
        <v>3718</v>
      </c>
      <c r="B1863" s="487" t="s">
        <v>613</v>
      </c>
      <c r="C1863" s="53">
        <v>57.72</v>
      </c>
      <c r="D1863" s="487">
        <v>420</v>
      </c>
      <c r="E1863" s="574">
        <v>1336.61</v>
      </c>
      <c r="F1863" s="603">
        <f t="shared" si="241"/>
        <v>1336.61</v>
      </c>
      <c r="G1863" s="862">
        <f>'Заказ, cкидки и курсы валют'!$J$23*F1863</f>
        <v>16039.32</v>
      </c>
      <c r="H1863" s="128">
        <f t="shared" si="242"/>
        <v>6736.51</v>
      </c>
      <c r="I1863" s="2192"/>
    </row>
    <row r="1864" spans="1:9" ht="12" customHeight="1">
      <c r="A1864" s="2192" t="s">
        <v>3719</v>
      </c>
      <c r="B1864" s="487" t="s">
        <v>204</v>
      </c>
      <c r="C1864" s="813">
        <v>61.91</v>
      </c>
      <c r="D1864" s="487">
        <v>345</v>
      </c>
      <c r="E1864" s="574">
        <v>1483.29</v>
      </c>
      <c r="F1864" s="603">
        <f t="shared" si="241"/>
        <v>1483.29</v>
      </c>
      <c r="G1864" s="862">
        <f>'Заказ, cкидки и курсы валют'!$J$23*F1864</f>
        <v>17799.48</v>
      </c>
      <c r="H1864" s="128">
        <f t="shared" si="242"/>
        <v>6140.82</v>
      </c>
      <c r="I1864" s="2192"/>
    </row>
    <row r="1865" spans="1:9" ht="12" customHeight="1">
      <c r="A1865" s="2192" t="s">
        <v>3720</v>
      </c>
      <c r="B1865" s="487" t="s">
        <v>205</v>
      </c>
      <c r="C1865" s="53">
        <v>71.680000000000007</v>
      </c>
      <c r="D1865" s="487">
        <v>300</v>
      </c>
      <c r="E1865" s="574">
        <v>1775.3</v>
      </c>
      <c r="F1865" s="603">
        <f t="shared" si="241"/>
        <v>1775.3</v>
      </c>
      <c r="G1865" s="862">
        <f>'Заказ, cкидки и курсы валют'!$J$23*F1865</f>
        <v>21303.599999999999</v>
      </c>
      <c r="H1865" s="128">
        <f t="shared" si="242"/>
        <v>6391.08</v>
      </c>
      <c r="I1865" s="2192"/>
    </row>
    <row r="1866" spans="1:9" ht="12" customHeight="1">
      <c r="A1866" s="2192" t="s">
        <v>3721</v>
      </c>
      <c r="B1866" s="487" t="s">
        <v>206</v>
      </c>
      <c r="C1866" s="53">
        <v>81.45</v>
      </c>
      <c r="D1866" s="487">
        <v>270</v>
      </c>
      <c r="E1866" s="574">
        <v>1904.12</v>
      </c>
      <c r="F1866" s="603">
        <f t="shared" si="241"/>
        <v>1904.12</v>
      </c>
      <c r="G1866" s="862">
        <f>'Заказ, cкидки и курсы валют'!$J$23*F1866</f>
        <v>22849.439999999999</v>
      </c>
      <c r="H1866" s="128">
        <f t="shared" si="242"/>
        <v>6169.35</v>
      </c>
      <c r="I1866" s="2192"/>
    </row>
    <row r="1867" spans="1:9" ht="12" customHeight="1">
      <c r="A1867" s="2192" t="s">
        <v>3722</v>
      </c>
      <c r="B1867" s="487" t="s">
        <v>207</v>
      </c>
      <c r="C1867" s="53">
        <v>91.22</v>
      </c>
      <c r="D1867" s="487">
        <v>248</v>
      </c>
      <c r="E1867" s="574">
        <v>2097.48</v>
      </c>
      <c r="F1867" s="603">
        <f t="shared" si="241"/>
        <v>2097.48</v>
      </c>
      <c r="G1867" s="862">
        <f>'Заказ, cкидки и курсы валют'!$J$23*F1867</f>
        <v>25169.760000000002</v>
      </c>
      <c r="H1867" s="128">
        <f t="shared" si="242"/>
        <v>6242.1</v>
      </c>
      <c r="I1867" s="2192"/>
    </row>
    <row r="1868" spans="1:9" ht="12" customHeight="1">
      <c r="A1868" s="15" t="s">
        <v>3723</v>
      </c>
      <c r="B1868" s="39" t="s">
        <v>208</v>
      </c>
      <c r="C1868" s="53">
        <v>100.98</v>
      </c>
      <c r="D1868" s="39">
        <v>244</v>
      </c>
      <c r="E1868" s="574">
        <v>2361.0500000000002</v>
      </c>
      <c r="F1868" s="603">
        <f t="shared" si="241"/>
        <v>2361.0500000000002</v>
      </c>
      <c r="G1868" s="862">
        <f>'Заказ, cкидки и курсы валют'!$J$23*F1868</f>
        <v>28332.600000000002</v>
      </c>
      <c r="H1868" s="128">
        <f t="shared" si="242"/>
        <v>6913.15</v>
      </c>
      <c r="I1868" s="15"/>
    </row>
    <row r="1869" spans="1:9" ht="12" customHeight="1">
      <c r="A1869" s="15" t="s">
        <v>3724</v>
      </c>
      <c r="B1869" s="39" t="s">
        <v>209</v>
      </c>
      <c r="C1869" s="53">
        <v>109.9</v>
      </c>
      <c r="D1869" s="39">
        <v>222</v>
      </c>
      <c r="E1869" s="574">
        <v>2550.1</v>
      </c>
      <c r="F1869" s="603">
        <f t="shared" si="241"/>
        <v>2550.1</v>
      </c>
      <c r="G1869" s="862">
        <f>'Заказ, cкидки и курсы валют'!$J$23*F1869</f>
        <v>30601.199999999997</v>
      </c>
      <c r="H1869" s="128">
        <f t="shared" si="242"/>
        <v>6793.47</v>
      </c>
      <c r="I1869" s="15"/>
    </row>
    <row r="1870" spans="1:9" ht="14.1" customHeight="1" thickBot="1"/>
    <row r="1871" spans="1:9" ht="14.1" customHeight="1">
      <c r="A1871" s="247"/>
      <c r="B1871" s="163"/>
      <c r="C1871" s="91" t="s">
        <v>2520</v>
      </c>
      <c r="D1871" s="91"/>
      <c r="E1871" s="555"/>
      <c r="F1871" s="555"/>
      <c r="G1871" s="652"/>
      <c r="H1871" s="94"/>
      <c r="I1871" s="95"/>
    </row>
    <row r="1872" spans="1:9" ht="14.1" customHeight="1">
      <c r="A1872" s="248"/>
      <c r="B1872" s="17"/>
      <c r="C1872" s="108"/>
      <c r="D1872" s="108"/>
      <c r="E1872" s="556" t="s">
        <v>2521</v>
      </c>
      <c r="F1872" s="568"/>
      <c r="G1872" s="111"/>
      <c r="H1872" s="110"/>
      <c r="I1872" s="112"/>
    </row>
    <row r="1873" spans="1:10" ht="14.1" customHeight="1">
      <c r="A1873" s="248"/>
      <c r="B1873" s="17"/>
      <c r="C1873" s="97"/>
      <c r="D1873" s="97"/>
      <c r="E1873" s="896"/>
      <c r="F1873" s="596"/>
      <c r="G1873" s="874"/>
      <c r="H1873" s="17"/>
      <c r="I1873" s="167"/>
    </row>
    <row r="1874" spans="1:10" ht="14.1" customHeight="1">
      <c r="A1874" s="248"/>
      <c r="B1874" s="17"/>
      <c r="C1874" s="97"/>
      <c r="D1874" s="97"/>
      <c r="E1874" s="896"/>
      <c r="F1874" s="596"/>
      <c r="G1874" s="874"/>
      <c r="H1874" s="17"/>
      <c r="I1874" s="167"/>
    </row>
    <row r="1875" spans="1:10" ht="14.1" customHeight="1">
      <c r="A1875" s="248"/>
      <c r="B1875" s="17"/>
      <c r="C1875" s="97"/>
      <c r="D1875" s="97"/>
      <c r="E1875" s="896"/>
      <c r="F1875" s="596"/>
      <c r="G1875" s="874"/>
      <c r="H1875" s="17"/>
      <c r="I1875" s="167"/>
    </row>
    <row r="1876" spans="1:10" ht="14.1" customHeight="1" thickBot="1">
      <c r="A1876" s="117" t="s">
        <v>7680</v>
      </c>
      <c r="B1876" s="118"/>
      <c r="C1876" s="100"/>
      <c r="D1876" s="171"/>
      <c r="E1876" s="900"/>
      <c r="F1876" s="598"/>
      <c r="G1876" s="875"/>
      <c r="H1876" s="171"/>
      <c r="I1876" s="172"/>
    </row>
    <row r="1877" spans="1:10" ht="40.5" customHeight="1">
      <c r="A1877" s="195" t="s">
        <v>1028</v>
      </c>
      <c r="B1877" s="196" t="s">
        <v>1029</v>
      </c>
      <c r="C1877" s="197" t="s">
        <v>678</v>
      </c>
      <c r="D1877" s="197" t="s">
        <v>3130</v>
      </c>
      <c r="E1877" s="559" t="s">
        <v>11188</v>
      </c>
      <c r="F1877" s="600" t="s">
        <v>2779</v>
      </c>
      <c r="G1877" s="864" t="s">
        <v>2627</v>
      </c>
      <c r="H1877" s="338" t="s">
        <v>497</v>
      </c>
      <c r="I1877" s="199" t="s">
        <v>4239</v>
      </c>
      <c r="J1877" s="2668" t="s">
        <v>12335</v>
      </c>
    </row>
    <row r="1878" spans="1:10" ht="14.1" customHeight="1">
      <c r="A1878" s="195"/>
      <c r="B1878" s="389"/>
      <c r="C1878" s="197" t="s">
        <v>3629</v>
      </c>
      <c r="D1878" s="390" t="s">
        <v>2628</v>
      </c>
      <c r="E1878" s="898" t="s">
        <v>265</v>
      </c>
      <c r="F1878" s="607">
        <f>'Заказ, cкидки и курсы валют'!$I$12</f>
        <v>0</v>
      </c>
      <c r="G1878" s="948"/>
      <c r="H1878" s="455"/>
      <c r="I1878" s="325"/>
      <c r="J1878" s="2669"/>
    </row>
    <row r="1879" spans="1:10" ht="12" customHeight="1">
      <c r="A1879" s="15" t="s">
        <v>3725</v>
      </c>
      <c r="B1879" s="46" t="s">
        <v>100</v>
      </c>
      <c r="C1879" s="53">
        <v>6.9</v>
      </c>
      <c r="D1879" s="2197">
        <v>360</v>
      </c>
      <c r="E1879" s="2110">
        <f t="shared" ref="E1879:E1892" si="243">E1817*1.2</f>
        <v>219.58799999999999</v>
      </c>
      <c r="F1879" s="603">
        <f>ROUND(E1879*(1-$F$11),2)</f>
        <v>219.59</v>
      </c>
      <c r="G1879" s="862">
        <f>'Заказ, cкидки и курсы валют'!$J$23*F1879</f>
        <v>2635.08</v>
      </c>
      <c r="H1879" s="128">
        <f>ROUND((D1879/1000)*G1879,2)</f>
        <v>948.63</v>
      </c>
      <c r="I1879" s="15"/>
      <c r="J1879" s="128">
        <f>ROUND(IF(H1879&lt;'Заказ, cкидки и курсы валют'!$B$39,H1879*0.54*100/(100-'Заказ, cкидки и курсы валют'!$C$39),IF(H1879&lt;'Заказ, cкидки и курсы валют'!$B$40,H1879*0.54*100/(100-'Заказ, cкидки и курсы валют'!$C$40),IF(H1879&lt;'Заказ, cкидки и курсы валют'!$B$41,H1879*0.54*100/(100-'Заказ, cкидки и курсы валют'!$C$41),IF(H1879&lt;'Заказ, cкидки и курсы валют'!$B$42,H1879*0.54*100/(100-'Заказ, cкидки и курсы валют'!$C$42),IF(H1879&lt;'Заказ, cкидки и курсы валют'!$B$43,H1879*0.54*100/(100-'Заказ, cкидки и курсы валют'!$C$43),H1879))))),2)</f>
        <v>948.63</v>
      </c>
    </row>
    <row r="1880" spans="1:10" ht="12" customHeight="1">
      <c r="A1880" s="15" t="s">
        <v>3726</v>
      </c>
      <c r="B1880" s="46" t="s">
        <v>101</v>
      </c>
      <c r="C1880" s="53">
        <v>7.59</v>
      </c>
      <c r="D1880" s="2197">
        <v>320</v>
      </c>
      <c r="E1880" s="2110">
        <f t="shared" si="243"/>
        <v>224.988</v>
      </c>
      <c r="F1880" s="603">
        <f t="shared" ref="F1880:F1919" si="244">ROUND(E1880*(1-$F$11),2)</f>
        <v>224.99</v>
      </c>
      <c r="G1880" s="862">
        <f>'Заказ, cкидки и курсы валют'!$J$23*F1880</f>
        <v>2699.88</v>
      </c>
      <c r="H1880" s="128">
        <f t="shared" ref="H1880:H1919" si="245">ROUND((D1880/1000)*G1880,2)</f>
        <v>863.96</v>
      </c>
      <c r="I1880" s="15"/>
      <c r="J1880" s="128">
        <f>ROUND(IF(H1880&lt;'Заказ, cкидки и курсы валют'!$B$39,H1880*0.54*100/(100-'Заказ, cкидки и курсы валют'!$C$39),IF(H1880&lt;'Заказ, cкидки и курсы валют'!$B$40,H1880*0.54*100/(100-'Заказ, cкидки и курсы валют'!$C$40),IF(H1880&lt;'Заказ, cкидки и курсы валют'!$B$41,H1880*0.54*100/(100-'Заказ, cкидки и курсы валют'!$C$41),IF(H1880&lt;'Заказ, cкидки и курсы валют'!$B$42,H1880*0.54*100/(100-'Заказ, cкидки и курсы валют'!$C$42),IF(H1880&lt;'Заказ, cкидки и курсы валют'!$B$43,H1880*0.54*100/(100-'Заказ, cкидки и курсы валют'!$C$43),H1880))))),2)</f>
        <v>933.08</v>
      </c>
    </row>
    <row r="1881" spans="1:10" ht="12" customHeight="1">
      <c r="A1881" s="15" t="s">
        <v>3727</v>
      </c>
      <c r="B1881" s="46" t="s">
        <v>1346</v>
      </c>
      <c r="C1881" s="53">
        <v>8.5</v>
      </c>
      <c r="D1881" s="2198">
        <v>300</v>
      </c>
      <c r="E1881" s="2110">
        <f t="shared" si="243"/>
        <v>262.34399999999999</v>
      </c>
      <c r="F1881" s="603">
        <f t="shared" si="244"/>
        <v>262.33999999999997</v>
      </c>
      <c r="G1881" s="862">
        <f>'Заказ, cкидки и курсы валют'!$J$23*F1881</f>
        <v>3148.08</v>
      </c>
      <c r="H1881" s="128">
        <f t="shared" si="245"/>
        <v>944.42</v>
      </c>
      <c r="I1881" s="15"/>
      <c r="J1881" s="128">
        <f>ROUND(IF(H1881&lt;'Заказ, cкидки и курсы валют'!$B$39,H1881*0.54*100/(100-'Заказ, cкидки и курсы валют'!$C$39),IF(H1881&lt;'Заказ, cкидки и курсы валют'!$B$40,H1881*0.54*100/(100-'Заказ, cкидки и курсы валют'!$C$40),IF(H1881&lt;'Заказ, cкидки и курсы валют'!$B$41,H1881*0.54*100/(100-'Заказ, cкидки и курсы валют'!$C$41),IF(H1881&lt;'Заказ, cкидки и курсы валют'!$B$42,H1881*0.54*100/(100-'Заказ, cкидки и курсы валют'!$C$42),IF(H1881&lt;'Заказ, cкидки и курсы валют'!$B$43,H1881*0.54*100/(100-'Заказ, cкидки и курсы валют'!$C$43),H1881))))),2)</f>
        <v>944.42</v>
      </c>
    </row>
    <row r="1882" spans="1:10" ht="12" customHeight="1">
      <c r="A1882" s="15" t="s">
        <v>3728</v>
      </c>
      <c r="B1882" s="46" t="s">
        <v>189</v>
      </c>
      <c r="C1882" s="53">
        <v>9.33</v>
      </c>
      <c r="D1882" s="2198">
        <v>260</v>
      </c>
      <c r="E1882" s="2110">
        <f t="shared" si="243"/>
        <v>268.608</v>
      </c>
      <c r="F1882" s="603">
        <f t="shared" si="244"/>
        <v>268.61</v>
      </c>
      <c r="G1882" s="862">
        <f>'Заказ, cкидки и курсы валют'!$J$23*F1882</f>
        <v>3223.32</v>
      </c>
      <c r="H1882" s="128">
        <f t="shared" si="245"/>
        <v>838.06</v>
      </c>
      <c r="I1882" s="15"/>
      <c r="J1882" s="128">
        <f>ROUND(IF(H1882&lt;'Заказ, cкидки и курсы валют'!$B$39,H1882*0.54*100/(100-'Заказ, cкидки и курсы валют'!$C$39),IF(H1882&lt;'Заказ, cкидки и курсы валют'!$B$40,H1882*0.54*100/(100-'Заказ, cкидки и курсы валют'!$C$40),IF(H1882&lt;'Заказ, cкидки и курсы валют'!$B$41,H1882*0.54*100/(100-'Заказ, cкидки и курсы валют'!$C$41),IF(H1882&lt;'Заказ, cкидки и курсы валют'!$B$42,H1882*0.54*100/(100-'Заказ, cкидки и курсы валют'!$C$42),IF(H1882&lt;'Заказ, cкидки и курсы валют'!$B$43,H1882*0.54*100/(100-'Заказ, cкидки и курсы валют'!$C$43),H1882))))),2)</f>
        <v>905.1</v>
      </c>
    </row>
    <row r="1883" spans="1:10" ht="12" customHeight="1">
      <c r="A1883" s="15" t="s">
        <v>3729</v>
      </c>
      <c r="B1883" s="46" t="s">
        <v>616</v>
      </c>
      <c r="C1883" s="53">
        <v>10.199999999999999</v>
      </c>
      <c r="D1883" s="2197">
        <v>200</v>
      </c>
      <c r="E1883" s="2110">
        <f t="shared" si="243"/>
        <v>293.65199999999999</v>
      </c>
      <c r="F1883" s="603">
        <f t="shared" si="244"/>
        <v>293.64999999999998</v>
      </c>
      <c r="G1883" s="862">
        <f>'Заказ, cкидки и курсы валют'!$J$23*F1883</f>
        <v>3523.7999999999997</v>
      </c>
      <c r="H1883" s="128">
        <f t="shared" si="245"/>
        <v>704.76</v>
      </c>
      <c r="I1883" s="15"/>
      <c r="J1883" s="128">
        <f>ROUND(IF(H1883&lt;'Заказ, cкидки и курсы валют'!$B$39,H1883*0.54*100/(100-'Заказ, cкидки и курсы валют'!$C$39),IF(H1883&lt;'Заказ, cкидки и курсы валют'!$B$40,H1883*0.54*100/(100-'Заказ, cкидки и курсы валют'!$C$40),IF(H1883&lt;'Заказ, cкидки и курсы валют'!$B$41,H1883*0.54*100/(100-'Заказ, cкидки и курсы валют'!$C$41),IF(H1883&lt;'Заказ, cкидки и курсы валют'!$B$42,H1883*0.54*100/(100-'Заказ, cкидки и курсы валют'!$C$42),IF(H1883&lt;'Заказ, cкидки и курсы валют'!$B$43,H1883*0.54*100/(100-'Заказ, cкидки и курсы валют'!$C$43),H1883))))),2)</f>
        <v>761.14</v>
      </c>
    </row>
    <row r="1884" spans="1:10" ht="12" customHeight="1">
      <c r="A1884" s="15" t="s">
        <v>3730</v>
      </c>
      <c r="B1884" s="46" t="s">
        <v>178</v>
      </c>
      <c r="C1884" s="53">
        <v>11.07</v>
      </c>
      <c r="D1884" s="2198">
        <v>180</v>
      </c>
      <c r="E1884" s="2110">
        <f t="shared" si="243"/>
        <v>327.82799999999997</v>
      </c>
      <c r="F1884" s="603">
        <f t="shared" si="244"/>
        <v>327.83</v>
      </c>
      <c r="G1884" s="862">
        <f>'Заказ, cкидки и курсы валют'!$J$23*F1884</f>
        <v>3933.96</v>
      </c>
      <c r="H1884" s="128">
        <f t="shared" si="245"/>
        <v>708.11</v>
      </c>
      <c r="I1884" s="15"/>
      <c r="J1884" s="128">
        <f>ROUND(IF(H1884&lt;'Заказ, cкидки и курсы валют'!$B$39,H1884*0.54*100/(100-'Заказ, cкидки и курсы валют'!$C$39),IF(H1884&lt;'Заказ, cкидки и курсы валют'!$B$40,H1884*0.54*100/(100-'Заказ, cкидки и курсы валют'!$C$40),IF(H1884&lt;'Заказ, cкидки и курсы валют'!$B$41,H1884*0.54*100/(100-'Заказ, cкидки и курсы валют'!$C$41),IF(H1884&lt;'Заказ, cкидки и курсы валют'!$B$42,H1884*0.54*100/(100-'Заказ, cкидки и курсы валют'!$C$42),IF(H1884&lt;'Заказ, cкидки и курсы валют'!$B$43,H1884*0.54*100/(100-'Заказ, cкидки и курсы валют'!$C$43),H1884))))),2)</f>
        <v>764.76</v>
      </c>
    </row>
    <row r="1885" spans="1:10" ht="12" customHeight="1">
      <c r="A1885" s="15" t="s">
        <v>3731</v>
      </c>
      <c r="B1885" s="46" t="s">
        <v>179</v>
      </c>
      <c r="C1885" s="53">
        <v>12.8</v>
      </c>
      <c r="D1885" s="2198">
        <v>150</v>
      </c>
      <c r="E1885" s="2110">
        <f t="shared" si="243"/>
        <v>368.49599999999998</v>
      </c>
      <c r="F1885" s="603">
        <f t="shared" si="244"/>
        <v>368.5</v>
      </c>
      <c r="G1885" s="862">
        <f>'Заказ, cкидки и курсы валют'!$J$23*F1885</f>
        <v>4422</v>
      </c>
      <c r="H1885" s="128">
        <f t="shared" si="245"/>
        <v>663.3</v>
      </c>
      <c r="I1885" s="15"/>
      <c r="J1885" s="128">
        <f>ROUND(IF(H1885&lt;'Заказ, cкидки и курсы валют'!$B$39,H1885*0.54*100/(100-'Заказ, cкидки и курсы валют'!$C$39),IF(H1885&lt;'Заказ, cкидки и курсы валют'!$B$40,H1885*0.54*100/(100-'Заказ, cкидки и курсы валют'!$C$40),IF(H1885&lt;'Заказ, cкидки и курсы валют'!$B$41,H1885*0.54*100/(100-'Заказ, cкидки и курсы валют'!$C$41),IF(H1885&lt;'Заказ, cкидки и курсы валют'!$B$42,H1885*0.54*100/(100-'Заказ, cкидки и курсы валют'!$C$42),IF(H1885&lt;'Заказ, cкидки и курсы валют'!$B$43,H1885*0.54*100/(100-'Заказ, cкидки и курсы валют'!$C$43),H1885))))),2)</f>
        <v>716.36</v>
      </c>
    </row>
    <row r="1886" spans="1:10" ht="12" customHeight="1">
      <c r="A1886" s="15" t="s">
        <v>3732</v>
      </c>
      <c r="B1886" s="46" t="s">
        <v>180</v>
      </c>
      <c r="C1886" s="53">
        <v>14.53</v>
      </c>
      <c r="D1886" s="2198">
        <v>150</v>
      </c>
      <c r="E1886" s="2110">
        <f t="shared" si="243"/>
        <v>418.30799999999994</v>
      </c>
      <c r="F1886" s="603">
        <f t="shared" si="244"/>
        <v>418.31</v>
      </c>
      <c r="G1886" s="862">
        <f>'Заказ, cкидки и курсы валют'!$J$23*F1886</f>
        <v>5019.72</v>
      </c>
      <c r="H1886" s="128">
        <f t="shared" si="245"/>
        <v>752.96</v>
      </c>
      <c r="I1886" s="15"/>
      <c r="J1886" s="128">
        <f>ROUND(IF(H1886&lt;'Заказ, cкидки и курсы валют'!$B$39,H1886*0.54*100/(100-'Заказ, cкидки и курсы валют'!$C$39),IF(H1886&lt;'Заказ, cкидки и курсы валют'!$B$40,H1886*0.54*100/(100-'Заказ, cкидки и курсы валют'!$C$40),IF(H1886&lt;'Заказ, cкидки и курсы валют'!$B$41,H1886*0.54*100/(100-'Заказ, cкидки и курсы валют'!$C$41),IF(H1886&lt;'Заказ, cкидки и курсы валют'!$B$42,H1886*0.54*100/(100-'Заказ, cкидки и курсы валют'!$C$42),IF(H1886&lt;'Заказ, cкидки и курсы валют'!$B$43,H1886*0.54*100/(100-'Заказ, cкидки и курсы валют'!$C$43),H1886))))),2)</f>
        <v>813.2</v>
      </c>
    </row>
    <row r="1887" spans="1:10" ht="12" customHeight="1">
      <c r="A1887" s="15" t="s">
        <v>3733</v>
      </c>
      <c r="B1887" s="46" t="s">
        <v>181</v>
      </c>
      <c r="C1887" s="53">
        <v>16.27</v>
      </c>
      <c r="D1887" s="2198">
        <v>100</v>
      </c>
      <c r="E1887" s="2110">
        <f t="shared" si="243"/>
        <v>462.21600000000001</v>
      </c>
      <c r="F1887" s="603">
        <f t="shared" si="244"/>
        <v>462.22</v>
      </c>
      <c r="G1887" s="862">
        <f>'Заказ, cкидки и курсы валют'!$J$23*F1887</f>
        <v>5546.64</v>
      </c>
      <c r="H1887" s="128">
        <f t="shared" si="245"/>
        <v>554.66</v>
      </c>
      <c r="I1887" s="15"/>
      <c r="J1887" s="128">
        <f>ROUND(IF(H1887&lt;'Заказ, cкидки и курсы валют'!$B$39,H1887*0.54*100/(100-'Заказ, cкидки и курсы валют'!$C$39),IF(H1887&lt;'Заказ, cкидки и курсы валют'!$B$40,H1887*0.54*100/(100-'Заказ, cкидки и курсы валют'!$C$40),IF(H1887&lt;'Заказ, cкидки и курсы валют'!$B$41,H1887*0.54*100/(100-'Заказ, cкидки и курсы валют'!$C$41),IF(H1887&lt;'Заказ, cкидки и курсы валют'!$B$42,H1887*0.54*100/(100-'Заказ, cкидки и курсы валют'!$C$42),IF(H1887&lt;'Заказ, cкидки и курсы валют'!$B$43,H1887*0.54*100/(100-'Заказ, cкидки и курсы валют'!$C$43),H1887))))),2)</f>
        <v>665.59</v>
      </c>
    </row>
    <row r="1888" spans="1:10" ht="12" customHeight="1">
      <c r="A1888" s="15" t="s">
        <v>3734</v>
      </c>
      <c r="B1888" s="46" t="s">
        <v>182</v>
      </c>
      <c r="C1888" s="53">
        <v>18</v>
      </c>
      <c r="D1888" s="2198">
        <v>100</v>
      </c>
      <c r="E1888" s="2110">
        <f t="shared" si="243"/>
        <v>518.23199999999997</v>
      </c>
      <c r="F1888" s="603">
        <f t="shared" si="244"/>
        <v>518.23</v>
      </c>
      <c r="G1888" s="862">
        <f>'Заказ, cкидки и курсы валют'!$J$23*F1888</f>
        <v>6218.76</v>
      </c>
      <c r="H1888" s="128">
        <f t="shared" si="245"/>
        <v>621.88</v>
      </c>
      <c r="I1888" s="15"/>
      <c r="J1888" s="128">
        <f>ROUND(IF(H1888&lt;'Заказ, cкидки и курсы валют'!$B$39,H1888*0.54*100/(100-'Заказ, cкидки и курсы валют'!$C$39),IF(H1888&lt;'Заказ, cкидки и курсы валют'!$B$40,H1888*0.54*100/(100-'Заказ, cкидки и курсы валют'!$C$40),IF(H1888&lt;'Заказ, cкидки и курсы валют'!$B$41,H1888*0.54*100/(100-'Заказ, cкидки и курсы валют'!$C$41),IF(H1888&lt;'Заказ, cкидки и курсы валют'!$B$42,H1888*0.54*100/(100-'Заказ, cкидки и курсы валют'!$C$42),IF(H1888&lt;'Заказ, cкидки и курсы валют'!$B$43,H1888*0.54*100/(100-'Заказ, cкидки и курсы валют'!$C$43),H1888))))),2)</f>
        <v>671.63</v>
      </c>
    </row>
    <row r="1889" spans="1:10" ht="12" customHeight="1">
      <c r="A1889" s="15" t="s">
        <v>3735</v>
      </c>
      <c r="B1889" s="46" t="s">
        <v>183</v>
      </c>
      <c r="C1889" s="53">
        <v>19.73</v>
      </c>
      <c r="D1889" s="2197">
        <v>80</v>
      </c>
      <c r="E1889" s="2110">
        <f t="shared" si="243"/>
        <v>584.25599999999997</v>
      </c>
      <c r="F1889" s="603">
        <f t="shared" si="244"/>
        <v>584.26</v>
      </c>
      <c r="G1889" s="862">
        <f>'Заказ, cкидки и курсы валют'!$J$23*F1889</f>
        <v>7011.12</v>
      </c>
      <c r="H1889" s="128">
        <f t="shared" si="245"/>
        <v>560.89</v>
      </c>
      <c r="I1889" s="15"/>
      <c r="J1889" s="128">
        <f>ROUND(IF(H1889&lt;'Заказ, cкидки и курсы валют'!$B$39,H1889*0.54*100/(100-'Заказ, cкидки и курсы валют'!$C$39),IF(H1889&lt;'Заказ, cкидки и курсы валют'!$B$40,H1889*0.54*100/(100-'Заказ, cкидки и курсы валют'!$C$40),IF(H1889&lt;'Заказ, cкидки и курсы валют'!$B$41,H1889*0.54*100/(100-'Заказ, cкидки и курсы валют'!$C$41),IF(H1889&lt;'Заказ, cкидки и курсы валют'!$B$42,H1889*0.54*100/(100-'Заказ, cкидки и курсы валют'!$C$42),IF(H1889&lt;'Заказ, cкидки и курсы валют'!$B$43,H1889*0.54*100/(100-'Заказ, cкидки и курсы валют'!$C$43),H1889))))),2)</f>
        <v>605.76</v>
      </c>
    </row>
    <row r="1890" spans="1:10" ht="12" customHeight="1">
      <c r="A1890" s="15" t="s">
        <v>3736</v>
      </c>
      <c r="B1890" s="46" t="s">
        <v>184</v>
      </c>
      <c r="C1890" s="53">
        <v>21.46</v>
      </c>
      <c r="D1890" s="2197">
        <v>60</v>
      </c>
      <c r="E1890" s="2110">
        <f t="shared" si="243"/>
        <v>609.66</v>
      </c>
      <c r="F1890" s="603">
        <f t="shared" si="244"/>
        <v>609.66</v>
      </c>
      <c r="G1890" s="862">
        <f>'Заказ, cкидки и курсы валют'!$J$23*F1890</f>
        <v>7315.92</v>
      </c>
      <c r="H1890" s="128">
        <f t="shared" si="245"/>
        <v>438.96</v>
      </c>
      <c r="I1890" s="15"/>
      <c r="J1890" s="128">
        <f>ROUND(IF(H1890&lt;'Заказ, cкидки и курсы валют'!$B$39,H1890*0.54*100/(100-'Заказ, cкидки и курсы валют'!$C$39),IF(H1890&lt;'Заказ, cкидки и курсы валют'!$B$40,H1890*0.54*100/(100-'Заказ, cкидки и курсы валют'!$C$40),IF(H1890&lt;'Заказ, cкидки и курсы валют'!$B$41,H1890*0.54*100/(100-'Заказ, cкидки и курсы валют'!$C$41),IF(H1890&lt;'Заказ, cкидки и курсы валют'!$B$42,H1890*0.54*100/(100-'Заказ, cкидки и курсы валют'!$C$42),IF(H1890&lt;'Заказ, cкидки и курсы валют'!$B$43,H1890*0.54*100/(100-'Заказ, cкидки и курсы валют'!$C$43),H1890))))),2)</f>
        <v>526.75</v>
      </c>
    </row>
    <row r="1891" spans="1:10" ht="12" customHeight="1">
      <c r="A1891" s="15" t="s">
        <v>11740</v>
      </c>
      <c r="B1891" s="44" t="s">
        <v>968</v>
      </c>
      <c r="C1891" s="53">
        <v>23</v>
      </c>
      <c r="D1891" s="2181">
        <v>50</v>
      </c>
      <c r="E1891" s="2110">
        <f t="shared" si="243"/>
        <v>686.42399999999998</v>
      </c>
      <c r="F1891" s="603">
        <f t="shared" si="244"/>
        <v>686.42</v>
      </c>
      <c r="G1891" s="862">
        <f>'Заказ, cкидки и курсы валют'!$J$23*F1891</f>
        <v>8237.0399999999991</v>
      </c>
      <c r="H1891" s="128">
        <f t="shared" si="245"/>
        <v>411.85</v>
      </c>
      <c r="I1891" s="15"/>
      <c r="J1891" s="128">
        <f>ROUND(IF(H1891&lt;'Заказ, cкидки и курсы валют'!$B$39,H1891*0.54*100/(100-'Заказ, cкидки и курсы валют'!$C$39),IF(H1891&lt;'Заказ, cкидки и курсы валют'!$B$40,H1891*0.54*100/(100-'Заказ, cкидки и курсы валют'!$C$40),IF(H1891&lt;'Заказ, cкидки и курсы валют'!$B$41,H1891*0.54*100/(100-'Заказ, cкидки и курсы валют'!$C$41),IF(H1891&lt;'Заказ, cкидки и курсы валют'!$B$42,H1891*0.54*100/(100-'Заказ, cкидки и курсы валют'!$C$42),IF(H1891&lt;'Заказ, cкидки и курсы валют'!$B$43,H1891*0.54*100/(100-'Заказ, cкидки и курсы валют'!$C$43),H1891))))),2)</f>
        <v>494.22</v>
      </c>
    </row>
    <row r="1892" spans="1:10" ht="12" customHeight="1">
      <c r="A1892" s="15" t="s">
        <v>3737</v>
      </c>
      <c r="B1892" s="46" t="s">
        <v>185</v>
      </c>
      <c r="C1892" s="53">
        <v>24.9</v>
      </c>
      <c r="D1892" s="2197">
        <v>50</v>
      </c>
      <c r="E1892" s="2110">
        <f t="shared" si="243"/>
        <v>759.42</v>
      </c>
      <c r="F1892" s="603">
        <f t="shared" si="244"/>
        <v>759.42</v>
      </c>
      <c r="G1892" s="862">
        <f>'Заказ, cкидки и курсы валют'!$J$23*F1892</f>
        <v>9113.0399999999991</v>
      </c>
      <c r="H1892" s="128">
        <f t="shared" si="245"/>
        <v>455.65</v>
      </c>
      <c r="I1892" s="15"/>
      <c r="J1892" s="128">
        <f>ROUND(IF(H1892&lt;'Заказ, cкидки и курсы валют'!$B$39,H1892*0.54*100/(100-'Заказ, cкидки и курсы валют'!$C$39),IF(H1892&lt;'Заказ, cкидки и курсы валют'!$B$40,H1892*0.54*100/(100-'Заказ, cкидки и курсы валют'!$C$40),IF(H1892&lt;'Заказ, cкидки и курсы валют'!$B$41,H1892*0.54*100/(100-'Заказ, cкидки и курсы валют'!$C$41),IF(H1892&lt;'Заказ, cкидки и курсы валют'!$B$42,H1892*0.54*100/(100-'Заказ, cкидки и курсы валют'!$C$42),IF(H1892&lt;'Заказ, cкидки и курсы валют'!$B$43,H1892*0.54*100/(100-'Заказ, cкидки и курсы валют'!$C$43),H1892))))),2)</f>
        <v>546.78</v>
      </c>
    </row>
    <row r="1893" spans="1:10" ht="12" customHeight="1">
      <c r="A1893" s="15" t="s">
        <v>3738</v>
      </c>
      <c r="B1893" s="62" t="s">
        <v>3105</v>
      </c>
      <c r="C1893" s="53">
        <v>13.8</v>
      </c>
      <c r="D1893" s="2181">
        <v>150</v>
      </c>
      <c r="E1893" s="2110">
        <f t="shared" ref="E1893:E1904" si="246">E1835*1.2</f>
        <v>420.32399999999996</v>
      </c>
      <c r="F1893" s="603">
        <f t="shared" si="244"/>
        <v>420.32</v>
      </c>
      <c r="G1893" s="862">
        <f>'Заказ, cкидки и курсы валют'!$J$23*F1893</f>
        <v>5043.84</v>
      </c>
      <c r="H1893" s="128">
        <f t="shared" si="245"/>
        <v>756.58</v>
      </c>
      <c r="I1893" s="15"/>
      <c r="J1893" s="128">
        <f>ROUND(IF(H1893&lt;'Заказ, cкидки и курсы валют'!$B$39,H1893*0.54*100/(100-'Заказ, cкидки и курсы валют'!$C$39),IF(H1893&lt;'Заказ, cкидки и курсы валют'!$B$40,H1893*0.54*100/(100-'Заказ, cкидки и курсы валют'!$C$40),IF(H1893&lt;'Заказ, cкидки и курсы валют'!$B$41,H1893*0.54*100/(100-'Заказ, cкидки и курсы валют'!$C$41),IF(H1893&lt;'Заказ, cкидки и курсы валют'!$B$42,H1893*0.54*100/(100-'Заказ, cкидки и курсы валют'!$C$42),IF(H1893&lt;'Заказ, cкидки и курсы валют'!$B$43,H1893*0.54*100/(100-'Заказ, cкидки и курсы валют'!$C$43),H1893))))),2)</f>
        <v>817.11</v>
      </c>
    </row>
    <row r="1894" spans="1:10" ht="12" customHeight="1">
      <c r="A1894" s="15" t="s">
        <v>3739</v>
      </c>
      <c r="B1894" s="62" t="s">
        <v>3106</v>
      </c>
      <c r="C1894" s="53">
        <v>15.4</v>
      </c>
      <c r="D1894" s="2181">
        <v>140</v>
      </c>
      <c r="E1894" s="2110">
        <f t="shared" si="246"/>
        <v>443.34</v>
      </c>
      <c r="F1894" s="603">
        <f t="shared" si="244"/>
        <v>443.34</v>
      </c>
      <c r="G1894" s="862">
        <f>'Заказ, cкидки и курсы валют'!$J$23*F1894</f>
        <v>5320.08</v>
      </c>
      <c r="H1894" s="128">
        <f t="shared" si="245"/>
        <v>744.81</v>
      </c>
      <c r="I1894" s="15"/>
      <c r="J1894" s="128">
        <f>ROUND(IF(H1894&lt;'Заказ, cкидки и курсы валют'!$B$39,H1894*0.54*100/(100-'Заказ, cкидки и курсы валют'!$C$39),IF(H1894&lt;'Заказ, cкидки и курсы валют'!$B$40,H1894*0.54*100/(100-'Заказ, cкидки и курсы валют'!$C$40),IF(H1894&lt;'Заказ, cкидки и курсы валют'!$B$41,H1894*0.54*100/(100-'Заказ, cкидки и курсы валют'!$C$41),IF(H1894&lt;'Заказ, cкидки и курсы валют'!$B$42,H1894*0.54*100/(100-'Заказ, cкидки и курсы валют'!$C$42),IF(H1894&lt;'Заказ, cкидки и курсы валют'!$B$43,H1894*0.54*100/(100-'Заказ, cкидки и курсы валют'!$C$43),H1894))))),2)</f>
        <v>804.39</v>
      </c>
    </row>
    <row r="1895" spans="1:10" ht="12" customHeight="1">
      <c r="A1895" s="15" t="s">
        <v>3740</v>
      </c>
      <c r="B1895" s="62" t="s">
        <v>617</v>
      </c>
      <c r="C1895" s="53">
        <v>17</v>
      </c>
      <c r="D1895" s="2181">
        <v>130</v>
      </c>
      <c r="E1895" s="2110">
        <f t="shared" si="246"/>
        <v>476.916</v>
      </c>
      <c r="F1895" s="603">
        <f t="shared" si="244"/>
        <v>476.92</v>
      </c>
      <c r="G1895" s="862">
        <f>'Заказ, cкидки и курсы валют'!$J$23*F1895</f>
        <v>5723.04</v>
      </c>
      <c r="H1895" s="128">
        <f t="shared" si="245"/>
        <v>744</v>
      </c>
      <c r="I1895" s="15"/>
      <c r="J1895" s="128">
        <f>ROUND(IF(H1895&lt;'Заказ, cкидки и курсы валют'!$B$39,H1895*0.54*100/(100-'Заказ, cкидки и курсы валют'!$C$39),IF(H1895&lt;'Заказ, cкидки и курсы валют'!$B$40,H1895*0.54*100/(100-'Заказ, cкидки и курсы валют'!$C$40),IF(H1895&lt;'Заказ, cкидки и курсы валют'!$B$41,H1895*0.54*100/(100-'Заказ, cкидки и курсы валют'!$C$41),IF(H1895&lt;'Заказ, cкидки и курсы валют'!$B$42,H1895*0.54*100/(100-'Заказ, cкидки и курсы валют'!$C$42),IF(H1895&lt;'Заказ, cкидки и курсы валют'!$B$43,H1895*0.54*100/(100-'Заказ, cкидки и курсы валют'!$C$43),H1895))))),2)</f>
        <v>803.52</v>
      </c>
    </row>
    <row r="1896" spans="1:10" ht="12" customHeight="1">
      <c r="A1896" s="15" t="s">
        <v>3741</v>
      </c>
      <c r="B1896" s="62" t="s">
        <v>3107</v>
      </c>
      <c r="C1896" s="53">
        <v>19</v>
      </c>
      <c r="D1896" s="2181">
        <v>120</v>
      </c>
      <c r="E1896" s="2110">
        <f t="shared" si="246"/>
        <v>533.02800000000002</v>
      </c>
      <c r="F1896" s="603">
        <f t="shared" si="244"/>
        <v>533.03</v>
      </c>
      <c r="G1896" s="862">
        <f>'Заказ, cкидки и курсы валют'!$J$23*F1896</f>
        <v>6396.36</v>
      </c>
      <c r="H1896" s="128">
        <f t="shared" si="245"/>
        <v>767.56</v>
      </c>
      <c r="I1896" s="15"/>
      <c r="J1896" s="128">
        <f>ROUND(IF(H1896&lt;'Заказ, cкидки и курсы валют'!$B$39,H1896*0.54*100/(100-'Заказ, cкидки и курсы валют'!$C$39),IF(H1896&lt;'Заказ, cкидки и курсы валют'!$B$40,H1896*0.54*100/(100-'Заказ, cкидки и курсы валют'!$C$40),IF(H1896&lt;'Заказ, cкидки и курсы валют'!$B$41,H1896*0.54*100/(100-'Заказ, cкидки и курсы валют'!$C$41),IF(H1896&lt;'Заказ, cкидки и курсы валют'!$B$42,H1896*0.54*100/(100-'Заказ, cкидки и курсы валют'!$C$42),IF(H1896&lt;'Заказ, cкидки и курсы валют'!$B$43,H1896*0.54*100/(100-'Заказ, cкидки и курсы валют'!$C$43),H1896))))),2)</f>
        <v>828.96</v>
      </c>
    </row>
    <row r="1897" spans="1:10" ht="12" customHeight="1">
      <c r="A1897" s="15" t="s">
        <v>3742</v>
      </c>
      <c r="B1897" s="62" t="s">
        <v>190</v>
      </c>
      <c r="C1897" s="53">
        <v>20.02</v>
      </c>
      <c r="D1897" s="2181">
        <v>120</v>
      </c>
      <c r="E1897" s="2110">
        <f t="shared" si="246"/>
        <v>561.64800000000002</v>
      </c>
      <c r="F1897" s="603">
        <f t="shared" si="244"/>
        <v>561.65</v>
      </c>
      <c r="G1897" s="862">
        <f>'Заказ, cкидки и курсы валют'!$J$23*F1897</f>
        <v>6739.7999999999993</v>
      </c>
      <c r="H1897" s="128">
        <f t="shared" si="245"/>
        <v>808.78</v>
      </c>
      <c r="I1897" s="15"/>
      <c r="J1897" s="128">
        <f>ROUND(IF(H1897&lt;'Заказ, cкидки и курсы валют'!$B$39,H1897*0.54*100/(100-'Заказ, cкидки и курсы валют'!$C$39),IF(H1897&lt;'Заказ, cкидки и курсы валют'!$B$40,H1897*0.54*100/(100-'Заказ, cкидки и курсы валют'!$C$40),IF(H1897&lt;'Заказ, cкидки и курсы валют'!$B$41,H1897*0.54*100/(100-'Заказ, cкидки и курсы валют'!$C$41),IF(H1897&lt;'Заказ, cкидки и курсы валют'!$B$42,H1897*0.54*100/(100-'Заказ, cкидки и курсы валют'!$C$42),IF(H1897&lt;'Заказ, cкидки и курсы валют'!$B$43,H1897*0.54*100/(100-'Заказ, cкидки и курсы валют'!$C$43),H1897))))),2)</f>
        <v>873.48</v>
      </c>
    </row>
    <row r="1898" spans="1:10" ht="12" customHeight="1">
      <c r="A1898" s="15" t="s">
        <v>3743</v>
      </c>
      <c r="B1898" s="64" t="s">
        <v>1332</v>
      </c>
      <c r="C1898" s="53">
        <v>21.3</v>
      </c>
      <c r="D1898" s="2181">
        <v>100</v>
      </c>
      <c r="E1898" s="2110">
        <f t="shared" si="246"/>
        <v>603.66</v>
      </c>
      <c r="F1898" s="603">
        <f t="shared" si="244"/>
        <v>603.66</v>
      </c>
      <c r="G1898" s="862">
        <f>'Заказ, cкидки и курсы валют'!$J$23*F1898</f>
        <v>7243.92</v>
      </c>
      <c r="H1898" s="128">
        <f t="shared" si="245"/>
        <v>724.39</v>
      </c>
      <c r="I1898" s="15"/>
      <c r="J1898" s="128">
        <f>ROUND(IF(H1898&lt;'Заказ, cкидки и курсы валют'!$B$39,H1898*0.54*100/(100-'Заказ, cкидки и курсы валют'!$C$39),IF(H1898&lt;'Заказ, cкидки и курсы валют'!$B$40,H1898*0.54*100/(100-'Заказ, cкидки и курсы валют'!$C$40),IF(H1898&lt;'Заказ, cкидки и курсы валют'!$B$41,H1898*0.54*100/(100-'Заказ, cкидки и курсы валют'!$C$41),IF(H1898&lt;'Заказ, cкидки и курсы валют'!$B$42,H1898*0.54*100/(100-'Заказ, cкидки и курсы валют'!$C$42),IF(H1898&lt;'Заказ, cкидки и курсы валют'!$B$43,H1898*0.54*100/(100-'Заказ, cкидки и курсы валют'!$C$43),H1898))))),2)</f>
        <v>782.34</v>
      </c>
    </row>
    <row r="1899" spans="1:10" ht="12" customHeight="1">
      <c r="A1899" s="15" t="s">
        <v>3744</v>
      </c>
      <c r="B1899" s="62" t="s">
        <v>191</v>
      </c>
      <c r="C1899" s="53">
        <v>23.13</v>
      </c>
      <c r="D1899" s="2181">
        <v>100</v>
      </c>
      <c r="E1899" s="2110">
        <f t="shared" si="246"/>
        <v>624.22800000000007</v>
      </c>
      <c r="F1899" s="603">
        <f t="shared" si="244"/>
        <v>624.23</v>
      </c>
      <c r="G1899" s="862">
        <f>'Заказ, cкидки и курсы валют'!$J$23*F1899</f>
        <v>7490.76</v>
      </c>
      <c r="H1899" s="128">
        <f t="shared" si="245"/>
        <v>749.08</v>
      </c>
      <c r="I1899" s="15"/>
      <c r="J1899" s="128">
        <f>ROUND(IF(H1899&lt;'Заказ, cкидки и курсы валют'!$B$39,H1899*0.54*100/(100-'Заказ, cкидки и курсы валют'!$C$39),IF(H1899&lt;'Заказ, cкидки и курсы валют'!$B$40,H1899*0.54*100/(100-'Заказ, cкидки и курсы валют'!$C$40),IF(H1899&lt;'Заказ, cкидки и курсы валют'!$B$41,H1899*0.54*100/(100-'Заказ, cкидки и курсы валют'!$C$41),IF(H1899&lt;'Заказ, cкидки и курсы валют'!$B$42,H1899*0.54*100/(100-'Заказ, cкидки и курсы валют'!$C$42),IF(H1899&lt;'Заказ, cкидки и курсы валют'!$B$43,H1899*0.54*100/(100-'Заказ, cкидки и курсы валют'!$C$43),H1899))))),2)</f>
        <v>809.01</v>
      </c>
    </row>
    <row r="1900" spans="1:10" ht="12" customHeight="1">
      <c r="A1900" s="15" t="s">
        <v>3745</v>
      </c>
      <c r="B1900" s="62" t="s">
        <v>192</v>
      </c>
      <c r="C1900" s="53">
        <v>27</v>
      </c>
      <c r="D1900" s="2181">
        <v>80</v>
      </c>
      <c r="E1900" s="2110">
        <f t="shared" si="246"/>
        <v>745.33199999999999</v>
      </c>
      <c r="F1900" s="603">
        <f t="shared" si="244"/>
        <v>745.33</v>
      </c>
      <c r="G1900" s="862">
        <f>'Заказ, cкидки и курсы валют'!$J$23*F1900</f>
        <v>8943.9600000000009</v>
      </c>
      <c r="H1900" s="128">
        <f t="shared" si="245"/>
        <v>715.52</v>
      </c>
      <c r="I1900" s="15"/>
      <c r="J1900" s="128">
        <f>ROUND(IF(H1900&lt;'Заказ, cкидки и курсы валют'!$B$39,H1900*0.54*100/(100-'Заказ, cкидки и курсы валют'!$C$39),IF(H1900&lt;'Заказ, cкидки и курсы валют'!$B$40,H1900*0.54*100/(100-'Заказ, cкидки и курсы валют'!$C$40),IF(H1900&lt;'Заказ, cкидки и курсы валют'!$B$41,H1900*0.54*100/(100-'Заказ, cкидки и курсы валют'!$C$41),IF(H1900&lt;'Заказ, cкидки и курсы валют'!$B$42,H1900*0.54*100/(100-'Заказ, cкидки и курсы валют'!$C$42),IF(H1900&lt;'Заказ, cкидки и курсы валют'!$B$43,H1900*0.54*100/(100-'Заказ, cкидки и курсы валют'!$C$43),H1900))))),2)</f>
        <v>772.76</v>
      </c>
    </row>
    <row r="1901" spans="1:10" ht="12" customHeight="1">
      <c r="A1901" s="15" t="s">
        <v>3746</v>
      </c>
      <c r="B1901" s="62" t="s">
        <v>193</v>
      </c>
      <c r="C1901" s="53">
        <v>29.66</v>
      </c>
      <c r="D1901" s="2181">
        <v>80</v>
      </c>
      <c r="E1901" s="2110">
        <f t="shared" si="246"/>
        <v>825.31200000000001</v>
      </c>
      <c r="F1901" s="603">
        <f t="shared" si="244"/>
        <v>825.31</v>
      </c>
      <c r="G1901" s="862">
        <f>'Заказ, cкидки и курсы валют'!$J$23*F1901</f>
        <v>9903.7199999999993</v>
      </c>
      <c r="H1901" s="128">
        <f t="shared" si="245"/>
        <v>792.3</v>
      </c>
      <c r="I1901" s="15"/>
      <c r="J1901" s="128">
        <f>ROUND(IF(H1901&lt;'Заказ, cкидки и курсы валют'!$B$39,H1901*0.54*100/(100-'Заказ, cкидки и курсы валют'!$C$39),IF(H1901&lt;'Заказ, cкидки и курсы валют'!$B$40,H1901*0.54*100/(100-'Заказ, cкидки и курсы валют'!$C$40),IF(H1901&lt;'Заказ, cкидки и курсы валют'!$B$41,H1901*0.54*100/(100-'Заказ, cкидки и курсы валют'!$C$41),IF(H1901&lt;'Заказ, cкидки и курсы валют'!$B$42,H1901*0.54*100/(100-'Заказ, cкидки и курсы валют'!$C$42),IF(H1901&lt;'Заказ, cкидки и курсы валют'!$B$43,H1901*0.54*100/(100-'Заказ, cкидки и курсы валют'!$C$43),H1901))))),2)</f>
        <v>855.68</v>
      </c>
    </row>
    <row r="1902" spans="1:10" ht="12" customHeight="1">
      <c r="A1902" s="15" t="s">
        <v>3747</v>
      </c>
      <c r="B1902" s="62" t="s">
        <v>194</v>
      </c>
      <c r="C1902" s="53">
        <v>32.46</v>
      </c>
      <c r="D1902" s="2181">
        <v>60</v>
      </c>
      <c r="E1902" s="2110">
        <f t="shared" si="246"/>
        <v>935.48400000000004</v>
      </c>
      <c r="F1902" s="603">
        <f t="shared" si="244"/>
        <v>935.48</v>
      </c>
      <c r="G1902" s="862">
        <f>'Заказ, cкидки и курсы валют'!$J$23*F1902</f>
        <v>11225.76</v>
      </c>
      <c r="H1902" s="128">
        <f t="shared" si="245"/>
        <v>673.55</v>
      </c>
      <c r="I1902" s="15"/>
      <c r="J1902" s="128">
        <f>ROUND(IF(H1902&lt;'Заказ, cкидки и курсы валют'!$B$39,H1902*0.54*100/(100-'Заказ, cкидки и курсы валют'!$C$39),IF(H1902&lt;'Заказ, cкидки и курсы валют'!$B$40,H1902*0.54*100/(100-'Заказ, cкидки и курсы валют'!$C$40),IF(H1902&lt;'Заказ, cкидки и курсы валют'!$B$41,H1902*0.54*100/(100-'Заказ, cкидки и курсы валют'!$C$41),IF(H1902&lt;'Заказ, cкидки и курсы валют'!$B$42,H1902*0.54*100/(100-'Заказ, cкидки и курсы валют'!$C$42),IF(H1902&lt;'Заказ, cкидки и курсы валют'!$B$43,H1902*0.54*100/(100-'Заказ, cкидки и курсы валют'!$C$43),H1902))))),2)</f>
        <v>727.43</v>
      </c>
    </row>
    <row r="1903" spans="1:10" ht="12" customHeight="1">
      <c r="A1903" s="15" t="s">
        <v>3748</v>
      </c>
      <c r="B1903" s="62" t="s">
        <v>3108</v>
      </c>
      <c r="C1903" s="53">
        <v>35.57</v>
      </c>
      <c r="D1903" s="2181">
        <v>60</v>
      </c>
      <c r="E1903" s="2110">
        <f t="shared" si="246"/>
        <v>997.84799999999996</v>
      </c>
      <c r="F1903" s="603">
        <f t="shared" si="244"/>
        <v>997.85</v>
      </c>
      <c r="G1903" s="862">
        <f>'Заказ, cкидки и курсы валют'!$J$23*F1903</f>
        <v>11974.2</v>
      </c>
      <c r="H1903" s="128">
        <f t="shared" si="245"/>
        <v>718.45</v>
      </c>
      <c r="I1903" s="15"/>
      <c r="J1903" s="128">
        <f>ROUND(IF(H1903&lt;'Заказ, cкидки и курсы валют'!$B$39,H1903*0.54*100/(100-'Заказ, cкидки и курсы валют'!$C$39),IF(H1903&lt;'Заказ, cкидки и курсы валют'!$B$40,H1903*0.54*100/(100-'Заказ, cкидки и курсы валют'!$C$40),IF(H1903&lt;'Заказ, cкидки и курсы валют'!$B$41,H1903*0.54*100/(100-'Заказ, cкидки и курсы валют'!$C$41),IF(H1903&lt;'Заказ, cкидки и курсы валют'!$B$42,H1903*0.54*100/(100-'Заказ, cкидки и курсы валют'!$C$42),IF(H1903&lt;'Заказ, cкидки и курсы валют'!$B$43,H1903*0.54*100/(100-'Заказ, cкидки и курсы валют'!$C$43),H1903))))),2)</f>
        <v>775.93</v>
      </c>
    </row>
    <row r="1904" spans="1:10" ht="12" customHeight="1">
      <c r="A1904" s="15" t="s">
        <v>3749</v>
      </c>
      <c r="B1904" s="62" t="s">
        <v>195</v>
      </c>
      <c r="C1904" s="53">
        <v>38.68</v>
      </c>
      <c r="D1904" s="2181">
        <v>40</v>
      </c>
      <c r="E1904" s="2110">
        <f t="shared" si="246"/>
        <v>1085.124</v>
      </c>
      <c r="F1904" s="603">
        <f t="shared" si="244"/>
        <v>1085.1199999999999</v>
      </c>
      <c r="G1904" s="862">
        <f>'Заказ, cкидки и курсы валют'!$J$23*F1904</f>
        <v>13021.439999999999</v>
      </c>
      <c r="H1904" s="128">
        <f t="shared" si="245"/>
        <v>520.86</v>
      </c>
      <c r="I1904" s="15"/>
      <c r="J1904" s="128">
        <f>ROUND(IF(H1904&lt;'Заказ, cкидки и курсы валют'!$B$39,H1904*0.54*100/(100-'Заказ, cкидки и курсы валют'!$C$39),IF(H1904&lt;'Заказ, cкидки и курсы валют'!$B$40,H1904*0.54*100/(100-'Заказ, cкидки и курсы валют'!$C$40),IF(H1904&lt;'Заказ, cкидки и курсы валют'!$B$41,H1904*0.54*100/(100-'Заказ, cкидки и курсы валют'!$C$41),IF(H1904&lt;'Заказ, cкидки и курсы валют'!$B$42,H1904*0.54*100/(100-'Заказ, cкидки и курсы валют'!$C$42),IF(H1904&lt;'Заказ, cкидки и курсы валют'!$B$43,H1904*0.54*100/(100-'Заказ, cкидки и курсы валют'!$C$43),H1904))))),2)</f>
        <v>625.03</v>
      </c>
    </row>
    <row r="1905" spans="1:10" ht="12" customHeight="1">
      <c r="A1905" s="15" t="s">
        <v>3750</v>
      </c>
      <c r="B1905" s="62" t="s">
        <v>196</v>
      </c>
      <c r="C1905" s="53">
        <v>44.9</v>
      </c>
      <c r="D1905" s="2181">
        <v>40</v>
      </c>
      <c r="E1905" s="2110">
        <f>E1848*1.2</f>
        <v>1293.972</v>
      </c>
      <c r="F1905" s="603">
        <f t="shared" si="244"/>
        <v>1293.97</v>
      </c>
      <c r="G1905" s="862">
        <f>'Заказ, cкидки и курсы валют'!$J$23*F1905</f>
        <v>15527.64</v>
      </c>
      <c r="H1905" s="128">
        <f t="shared" si="245"/>
        <v>621.11</v>
      </c>
      <c r="I1905" s="15"/>
      <c r="J1905" s="128">
        <f>ROUND(IF(H1905&lt;'Заказ, cкидки и курсы валют'!$B$39,H1905*0.54*100/(100-'Заказ, cкидки и курсы валют'!$C$39),IF(H1905&lt;'Заказ, cкидки и курсы валют'!$B$40,H1905*0.54*100/(100-'Заказ, cкидки и курсы валют'!$C$40),IF(H1905&lt;'Заказ, cкидки и курсы валют'!$B$41,H1905*0.54*100/(100-'Заказ, cкидки и курсы валют'!$C$41),IF(H1905&lt;'Заказ, cкидки и курсы валют'!$B$42,H1905*0.54*100/(100-'Заказ, cкидки и курсы валют'!$C$42),IF(H1905&lt;'Заказ, cкидки и курсы валют'!$B$43,H1905*0.54*100/(100-'Заказ, cкидки и курсы валют'!$C$43),H1905))))),2)</f>
        <v>670.8</v>
      </c>
    </row>
    <row r="1906" spans="1:10" ht="12" customHeight="1">
      <c r="A1906" s="15" t="s">
        <v>3751</v>
      </c>
      <c r="B1906" s="62" t="s">
        <v>197</v>
      </c>
      <c r="C1906" s="53">
        <v>51.12</v>
      </c>
      <c r="D1906" s="2181">
        <v>40</v>
      </c>
      <c r="E1906" s="2110">
        <f>E1850*1.2</f>
        <v>1434.0959999999998</v>
      </c>
      <c r="F1906" s="603">
        <f t="shared" si="244"/>
        <v>1434.1</v>
      </c>
      <c r="G1906" s="862">
        <f>'Заказ, cкидки и курсы валют'!$J$23*F1906</f>
        <v>17209.199999999997</v>
      </c>
      <c r="H1906" s="128">
        <f t="shared" si="245"/>
        <v>688.37</v>
      </c>
      <c r="I1906" s="15"/>
      <c r="J1906" s="128">
        <f>ROUND(IF(H1906&lt;'Заказ, cкидки и курсы валют'!$B$39,H1906*0.54*100/(100-'Заказ, cкидки и курсы валют'!$C$39),IF(H1906&lt;'Заказ, cкидки и курсы валют'!$B$40,H1906*0.54*100/(100-'Заказ, cкидки и курсы валют'!$C$40),IF(H1906&lt;'Заказ, cкидки и курсы валют'!$B$41,H1906*0.54*100/(100-'Заказ, cкидки и курсы валют'!$C$41),IF(H1906&lt;'Заказ, cкидки и курсы валют'!$B$42,H1906*0.54*100/(100-'Заказ, cкидки и курсы валют'!$C$42),IF(H1906&lt;'Заказ, cкидки и курсы валют'!$B$43,H1906*0.54*100/(100-'Заказ, cкидки и курсы валют'!$C$43),H1906))))),2)</f>
        <v>743.44</v>
      </c>
    </row>
    <row r="1907" spans="1:10" ht="12" customHeight="1">
      <c r="A1907" s="15" t="s">
        <v>3752</v>
      </c>
      <c r="B1907" s="62" t="s">
        <v>3640</v>
      </c>
      <c r="C1907" s="813">
        <v>22.7</v>
      </c>
      <c r="D1907" s="2197">
        <v>100</v>
      </c>
      <c r="E1907" s="2110">
        <f t="shared" ref="E1907:E1919" si="247">E1854*1.2</f>
        <v>644.11199999999997</v>
      </c>
      <c r="F1907" s="603">
        <f t="shared" si="244"/>
        <v>644.11</v>
      </c>
      <c r="G1907" s="862">
        <f>'Заказ, cкидки и курсы валют'!$J$23*F1907</f>
        <v>7729.32</v>
      </c>
      <c r="H1907" s="128">
        <f t="shared" si="245"/>
        <v>772.93</v>
      </c>
      <c r="I1907" s="15"/>
      <c r="J1907" s="128">
        <f>ROUND(IF(H1907&lt;'Заказ, cкидки и курсы валют'!$B$39,H1907*0.54*100/(100-'Заказ, cкидки и курсы валют'!$C$39),IF(H1907&lt;'Заказ, cкидки и курсы валют'!$B$40,H1907*0.54*100/(100-'Заказ, cкидки и курсы валют'!$C$40),IF(H1907&lt;'Заказ, cкидки и курсы валют'!$B$41,H1907*0.54*100/(100-'Заказ, cкидки и курсы валют'!$C$41),IF(H1907&lt;'Заказ, cкидки и курсы валют'!$B$42,H1907*0.54*100/(100-'Заказ, cкидки и курсы валют'!$C$42),IF(H1907&lt;'Заказ, cкидки и курсы валют'!$B$43,H1907*0.54*100/(100-'Заказ, cкидки и курсы валют'!$C$43),H1907))))),2)</f>
        <v>834.76</v>
      </c>
    </row>
    <row r="1908" spans="1:10" ht="12" customHeight="1">
      <c r="A1908" s="15" t="s">
        <v>3753</v>
      </c>
      <c r="B1908" s="62" t="s">
        <v>3384</v>
      </c>
      <c r="C1908" s="53">
        <v>25.2</v>
      </c>
      <c r="D1908" s="2197">
        <v>80</v>
      </c>
      <c r="E1908" s="2110">
        <f t="shared" si="247"/>
        <v>748.94399999999996</v>
      </c>
      <c r="F1908" s="603">
        <f t="shared" si="244"/>
        <v>748.94</v>
      </c>
      <c r="G1908" s="862">
        <f>'Заказ, cкидки и курсы валют'!$J$23*F1908</f>
        <v>8987.2800000000007</v>
      </c>
      <c r="H1908" s="128">
        <f t="shared" si="245"/>
        <v>718.98</v>
      </c>
      <c r="I1908" s="15"/>
      <c r="J1908" s="128">
        <f>ROUND(IF(H1908&lt;'Заказ, cкидки и курсы валют'!$B$39,H1908*0.54*100/(100-'Заказ, cкидки и курсы валют'!$C$39),IF(H1908&lt;'Заказ, cкидки и курсы валют'!$B$40,H1908*0.54*100/(100-'Заказ, cкидки и курсы валют'!$C$40),IF(H1908&lt;'Заказ, cкидки и курсы валют'!$B$41,H1908*0.54*100/(100-'Заказ, cкидки и курсы валют'!$C$41),IF(H1908&lt;'Заказ, cкидки и курсы валют'!$B$42,H1908*0.54*100/(100-'Заказ, cкидки и курсы валют'!$C$42),IF(H1908&lt;'Заказ, cкидки и курсы валют'!$B$43,H1908*0.54*100/(100-'Заказ, cкидки и курсы валют'!$C$43),H1908))))),2)</f>
        <v>776.5</v>
      </c>
    </row>
    <row r="1909" spans="1:10" ht="12" customHeight="1">
      <c r="A1909" s="15" t="s">
        <v>4549</v>
      </c>
      <c r="B1909" s="62" t="s">
        <v>3109</v>
      </c>
      <c r="C1909" s="53">
        <v>27.7</v>
      </c>
      <c r="D1909" s="2197">
        <v>80</v>
      </c>
      <c r="E1909" s="2110">
        <f t="shared" si="247"/>
        <v>777.096</v>
      </c>
      <c r="F1909" s="603">
        <f t="shared" si="244"/>
        <v>777.1</v>
      </c>
      <c r="G1909" s="862">
        <f>'Заказ, cкидки и курсы валют'!$J$23*F1909</f>
        <v>9325.2000000000007</v>
      </c>
      <c r="H1909" s="128">
        <f t="shared" si="245"/>
        <v>746.02</v>
      </c>
      <c r="I1909" s="15"/>
      <c r="J1909" s="128">
        <f>ROUND(IF(H1909&lt;'Заказ, cкидки и курсы валют'!$B$39,H1909*0.54*100/(100-'Заказ, cкидки и курсы валют'!$C$39),IF(H1909&lt;'Заказ, cкидки и курсы валют'!$B$40,H1909*0.54*100/(100-'Заказ, cкидки и курсы валют'!$C$40),IF(H1909&lt;'Заказ, cкидки и курсы валют'!$B$41,H1909*0.54*100/(100-'Заказ, cкидки и курсы валют'!$C$41),IF(H1909&lt;'Заказ, cкидки и курсы валют'!$B$42,H1909*0.54*100/(100-'Заказ, cкидки и курсы валют'!$C$42),IF(H1909&lt;'Заказ, cкидки и курсы валют'!$B$43,H1909*0.54*100/(100-'Заказ, cкидки и курсы валют'!$C$43),H1909))))),2)</f>
        <v>805.7</v>
      </c>
    </row>
    <row r="1910" spans="1:10" ht="12" customHeight="1">
      <c r="A1910" s="15" t="s">
        <v>4550</v>
      </c>
      <c r="B1910" s="62" t="s">
        <v>3110</v>
      </c>
      <c r="C1910" s="53">
        <v>30.2</v>
      </c>
      <c r="D1910" s="2197">
        <v>80</v>
      </c>
      <c r="E1910" s="2110">
        <f t="shared" si="247"/>
        <v>847.22399999999993</v>
      </c>
      <c r="F1910" s="603">
        <f t="shared" si="244"/>
        <v>847.22</v>
      </c>
      <c r="G1910" s="862">
        <f>'Заказ, cкидки и курсы валют'!$J$23*F1910</f>
        <v>10166.64</v>
      </c>
      <c r="H1910" s="128">
        <f t="shared" si="245"/>
        <v>813.33</v>
      </c>
      <c r="I1910" s="15"/>
      <c r="J1910" s="128">
        <f>ROUND(IF(H1910&lt;'Заказ, cкидки и курсы валют'!$B$39,H1910*0.54*100/(100-'Заказ, cкидки и курсы валют'!$C$39),IF(H1910&lt;'Заказ, cкидки и курсы валют'!$B$40,H1910*0.54*100/(100-'Заказ, cкидки и курсы валют'!$C$40),IF(H1910&lt;'Заказ, cкидки и курсы валют'!$B$41,H1910*0.54*100/(100-'Заказ, cкидки и курсы валют'!$C$41),IF(H1910&lt;'Заказ, cкидки и курсы валют'!$B$42,H1910*0.54*100/(100-'Заказ, cкидки и курсы валют'!$C$42),IF(H1910&lt;'Заказ, cкидки и курсы валют'!$B$43,H1910*0.54*100/(100-'Заказ, cкидки и курсы валют'!$C$43),H1910))))),2)</f>
        <v>878.4</v>
      </c>
    </row>
    <row r="1911" spans="1:10" ht="12" customHeight="1">
      <c r="A1911" s="15" t="s">
        <v>4551</v>
      </c>
      <c r="B1911" s="62" t="s">
        <v>3111</v>
      </c>
      <c r="C1911" s="53">
        <v>32.9</v>
      </c>
      <c r="D1911" s="2197">
        <v>50</v>
      </c>
      <c r="E1911" s="2110">
        <f t="shared" si="247"/>
        <v>918.6</v>
      </c>
      <c r="F1911" s="603">
        <f t="shared" si="244"/>
        <v>918.6</v>
      </c>
      <c r="G1911" s="862">
        <f>'Заказ, cкидки и курсы валют'!$J$23*F1911</f>
        <v>11023.2</v>
      </c>
      <c r="H1911" s="128">
        <f t="shared" si="245"/>
        <v>551.16</v>
      </c>
      <c r="I1911" s="15"/>
      <c r="J1911" s="128">
        <f>ROUND(IF(H1911&lt;'Заказ, cкидки и курсы валют'!$B$39,H1911*0.54*100/(100-'Заказ, cкидки и курсы валют'!$C$39),IF(H1911&lt;'Заказ, cкидки и курсы валют'!$B$40,H1911*0.54*100/(100-'Заказ, cкидки и курсы валют'!$C$40),IF(H1911&lt;'Заказ, cкидки и курсы валют'!$B$41,H1911*0.54*100/(100-'Заказ, cкидки и курсы валют'!$C$41),IF(H1911&lt;'Заказ, cкидки и курсы валют'!$B$42,H1911*0.54*100/(100-'Заказ, cкидки и курсы валют'!$C$42),IF(H1911&lt;'Заказ, cкидки и курсы валют'!$B$43,H1911*0.54*100/(100-'Заказ, cкидки и курсы валют'!$C$43),H1911))))),2)</f>
        <v>661.39</v>
      </c>
    </row>
    <row r="1912" spans="1:10" ht="12" customHeight="1">
      <c r="A1912" s="15" t="s">
        <v>4552</v>
      </c>
      <c r="B1912" s="62" t="s">
        <v>201</v>
      </c>
      <c r="C1912" s="812">
        <v>37.42</v>
      </c>
      <c r="D1912" s="2197">
        <v>50</v>
      </c>
      <c r="E1912" s="2110">
        <f t="shared" si="247"/>
        <v>1113.3119999999999</v>
      </c>
      <c r="F1912" s="603">
        <f t="shared" si="244"/>
        <v>1113.31</v>
      </c>
      <c r="G1912" s="862">
        <f>'Заказ, cкидки и курсы валют'!$J$23*F1912</f>
        <v>13359.72</v>
      </c>
      <c r="H1912" s="128">
        <f t="shared" si="245"/>
        <v>667.99</v>
      </c>
      <c r="I1912" s="15"/>
      <c r="J1912" s="128">
        <f>ROUND(IF(H1912&lt;'Заказ, cкидки и курсы валют'!$B$39,H1912*0.54*100/(100-'Заказ, cкидки и курсы валют'!$C$39),IF(H1912&lt;'Заказ, cкидки и курсы валют'!$B$40,H1912*0.54*100/(100-'Заказ, cкидки и курсы валют'!$C$40),IF(H1912&lt;'Заказ, cкидки и курсы валют'!$B$41,H1912*0.54*100/(100-'Заказ, cкидки и курсы валют'!$C$41),IF(H1912&lt;'Заказ, cкидки и курсы валют'!$B$42,H1912*0.54*100/(100-'Заказ, cкидки и курсы валют'!$C$42),IF(H1912&lt;'Заказ, cкидки и курсы валют'!$B$43,H1912*0.54*100/(100-'Заказ, cкидки и курсы валют'!$C$43),H1912))))),2)</f>
        <v>721.43</v>
      </c>
    </row>
    <row r="1913" spans="1:10" ht="12" customHeight="1">
      <c r="A1913" s="15" t="s">
        <v>4553</v>
      </c>
      <c r="B1913" s="62" t="s">
        <v>202</v>
      </c>
      <c r="C1913" s="53">
        <v>42.36</v>
      </c>
      <c r="D1913" s="2197">
        <v>50</v>
      </c>
      <c r="E1913" s="2110">
        <f t="shared" si="247"/>
        <v>1169.3159999999998</v>
      </c>
      <c r="F1913" s="603">
        <f t="shared" si="244"/>
        <v>1169.32</v>
      </c>
      <c r="G1913" s="862">
        <f>'Заказ, cкидки и курсы валют'!$J$23*F1913</f>
        <v>14031.84</v>
      </c>
      <c r="H1913" s="128">
        <f t="shared" si="245"/>
        <v>701.59</v>
      </c>
      <c r="I1913" s="15"/>
      <c r="J1913" s="128">
        <f>ROUND(IF(H1913&lt;'Заказ, cкидки и курсы валют'!$B$39,H1913*0.54*100/(100-'Заказ, cкидки и курсы валют'!$C$39),IF(H1913&lt;'Заказ, cкидки и курсы валют'!$B$40,H1913*0.54*100/(100-'Заказ, cкидки и курсы валют'!$C$40),IF(H1913&lt;'Заказ, cкидки и курсы валют'!$B$41,H1913*0.54*100/(100-'Заказ, cкидки и курсы валют'!$C$41),IF(H1913&lt;'Заказ, cкидки и курсы валют'!$B$42,H1913*0.54*100/(100-'Заказ, cкидки и курсы валют'!$C$42),IF(H1913&lt;'Заказ, cкидки и курсы валют'!$B$43,H1913*0.54*100/(100-'Заказ, cкидки и курсы валют'!$C$43),H1913))))),2)</f>
        <v>757.72</v>
      </c>
    </row>
    <row r="1914" spans="1:10" ht="12" customHeight="1">
      <c r="A1914" s="15" t="s">
        <v>4554</v>
      </c>
      <c r="B1914" s="62" t="s">
        <v>614</v>
      </c>
      <c r="C1914" s="813">
        <v>47.24</v>
      </c>
      <c r="D1914" s="2197">
        <v>50</v>
      </c>
      <c r="E1914" s="2110">
        <f t="shared" si="247"/>
        <v>1325.2560000000001</v>
      </c>
      <c r="F1914" s="603">
        <f t="shared" si="244"/>
        <v>1325.26</v>
      </c>
      <c r="G1914" s="862">
        <f>'Заказ, cкидки и курсы валют'!$J$23*F1914</f>
        <v>15903.119999999999</v>
      </c>
      <c r="H1914" s="128">
        <f t="shared" si="245"/>
        <v>795.16</v>
      </c>
      <c r="I1914" s="15"/>
      <c r="J1914" s="128">
        <f>ROUND(IF(H1914&lt;'Заказ, cкидки и курсы валют'!$B$39,H1914*0.54*100/(100-'Заказ, cкидки и курсы валют'!$C$39),IF(H1914&lt;'Заказ, cкидки и курсы валют'!$B$40,H1914*0.54*100/(100-'Заказ, cкидки и курсы валют'!$C$40),IF(H1914&lt;'Заказ, cкидки и курсы валют'!$B$41,H1914*0.54*100/(100-'Заказ, cкидки и курсы валют'!$C$41),IF(H1914&lt;'Заказ, cкидки и курсы валют'!$B$42,H1914*0.54*100/(100-'Заказ, cкидки и курсы валют'!$C$42),IF(H1914&lt;'Заказ, cкидки и курсы валют'!$B$43,H1914*0.54*100/(100-'Заказ, cкидки и курсы валют'!$C$43),H1914))))),2)</f>
        <v>858.77</v>
      </c>
    </row>
    <row r="1915" spans="1:10" ht="12" customHeight="1">
      <c r="A1915" s="15" t="s">
        <v>4555</v>
      </c>
      <c r="B1915" s="62" t="s">
        <v>203</v>
      </c>
      <c r="C1915" s="812">
        <v>52.13</v>
      </c>
      <c r="D1915" s="2197">
        <v>40</v>
      </c>
      <c r="E1915" s="2110">
        <f t="shared" si="247"/>
        <v>1462.404</v>
      </c>
      <c r="F1915" s="603">
        <f t="shared" si="244"/>
        <v>1462.4</v>
      </c>
      <c r="G1915" s="862">
        <f>'Заказ, cкидки и курсы валют'!$J$23*F1915</f>
        <v>17548.800000000003</v>
      </c>
      <c r="H1915" s="128">
        <f t="shared" si="245"/>
        <v>701.95</v>
      </c>
      <c r="I1915" s="15"/>
      <c r="J1915" s="128">
        <f>ROUND(IF(H1915&lt;'Заказ, cкидки и курсы валют'!$B$39,H1915*0.54*100/(100-'Заказ, cкидки и курсы валют'!$C$39),IF(H1915&lt;'Заказ, cкидки и курсы валют'!$B$40,H1915*0.54*100/(100-'Заказ, cкидки и курсы валют'!$C$40),IF(H1915&lt;'Заказ, cкидки и курсы валют'!$B$41,H1915*0.54*100/(100-'Заказ, cкидки и курсы валют'!$C$41),IF(H1915&lt;'Заказ, cкидки и курсы валют'!$B$42,H1915*0.54*100/(100-'Заказ, cкидки и курсы валют'!$C$42),IF(H1915&lt;'Заказ, cкидки и курсы валют'!$B$43,H1915*0.54*100/(100-'Заказ, cкидки и курсы валют'!$C$43),H1915))))),2)</f>
        <v>758.11</v>
      </c>
    </row>
    <row r="1916" spans="1:10" ht="12" customHeight="1">
      <c r="A1916" s="15" t="s">
        <v>4556</v>
      </c>
      <c r="B1916" s="64" t="s">
        <v>613</v>
      </c>
      <c r="C1916" s="53">
        <v>57.72</v>
      </c>
      <c r="D1916" s="2197">
        <v>30</v>
      </c>
      <c r="E1916" s="2110">
        <f t="shared" si="247"/>
        <v>1603.9319999999998</v>
      </c>
      <c r="F1916" s="603">
        <f t="shared" si="244"/>
        <v>1603.93</v>
      </c>
      <c r="G1916" s="862">
        <f>'Заказ, cкидки и курсы валют'!$J$23*F1916</f>
        <v>19247.16</v>
      </c>
      <c r="H1916" s="128">
        <f t="shared" si="245"/>
        <v>577.41</v>
      </c>
      <c r="I1916" s="15"/>
      <c r="J1916" s="128">
        <f>ROUND(IF(H1916&lt;'Заказ, cкидки и курсы валют'!$B$39,H1916*0.54*100/(100-'Заказ, cкидки и курсы валют'!$C$39),IF(H1916&lt;'Заказ, cкидки и курсы валют'!$B$40,H1916*0.54*100/(100-'Заказ, cкидки и курсы валют'!$C$40),IF(H1916&lt;'Заказ, cкидки и курсы валют'!$B$41,H1916*0.54*100/(100-'Заказ, cкидки и курсы валют'!$C$41),IF(H1916&lt;'Заказ, cкидки и курсы валют'!$B$42,H1916*0.54*100/(100-'Заказ, cкидки и курсы валют'!$C$42),IF(H1916&lt;'Заказ, cкидки и курсы валют'!$B$43,H1916*0.54*100/(100-'Заказ, cкидки и курсы валют'!$C$43),H1916))))),2)</f>
        <v>623.6</v>
      </c>
    </row>
    <row r="1917" spans="1:10" ht="12" customHeight="1">
      <c r="A1917" s="15" t="s">
        <v>4557</v>
      </c>
      <c r="B1917" s="62" t="s">
        <v>204</v>
      </c>
      <c r="C1917" s="813">
        <v>61.91</v>
      </c>
      <c r="D1917" s="2197">
        <v>30</v>
      </c>
      <c r="E1917" s="2110">
        <f t="shared" si="247"/>
        <v>1779.9479999999999</v>
      </c>
      <c r="F1917" s="603">
        <f t="shared" si="244"/>
        <v>1779.95</v>
      </c>
      <c r="G1917" s="862">
        <f>'Заказ, cкидки и курсы валют'!$J$23*F1917</f>
        <v>21359.4</v>
      </c>
      <c r="H1917" s="128">
        <f t="shared" si="245"/>
        <v>640.78</v>
      </c>
      <c r="I1917" s="15"/>
      <c r="J1917" s="128">
        <f>ROUND(IF(H1917&lt;'Заказ, cкидки и курсы валют'!$B$39,H1917*0.54*100/(100-'Заказ, cкидки и курсы валют'!$C$39),IF(H1917&lt;'Заказ, cкидки и курсы валют'!$B$40,H1917*0.54*100/(100-'Заказ, cкидки и курсы валют'!$C$40),IF(H1917&lt;'Заказ, cкидки и курсы валют'!$B$41,H1917*0.54*100/(100-'Заказ, cкидки и курсы валют'!$C$41),IF(H1917&lt;'Заказ, cкидки и курсы валют'!$B$42,H1917*0.54*100/(100-'Заказ, cкидки и курсы валют'!$C$42),IF(H1917&lt;'Заказ, cкидки и курсы валют'!$B$43,H1917*0.54*100/(100-'Заказ, cкидки и курсы валют'!$C$43),H1917))))),2)</f>
        <v>692.04</v>
      </c>
    </row>
    <row r="1918" spans="1:10" ht="12" customHeight="1">
      <c r="A1918" s="15" t="s">
        <v>4558</v>
      </c>
      <c r="B1918" s="62" t="s">
        <v>205</v>
      </c>
      <c r="C1918" s="53">
        <v>71.680000000000007</v>
      </c>
      <c r="D1918" s="2197">
        <v>30</v>
      </c>
      <c r="E1918" s="2110">
        <f t="shared" si="247"/>
        <v>2130.3599999999997</v>
      </c>
      <c r="F1918" s="603">
        <f t="shared" si="244"/>
        <v>2130.36</v>
      </c>
      <c r="G1918" s="862">
        <f>'Заказ, cкидки и курсы валют'!$J$23*F1918</f>
        <v>25564.32</v>
      </c>
      <c r="H1918" s="128">
        <f t="shared" si="245"/>
        <v>766.93</v>
      </c>
      <c r="I1918" s="15"/>
      <c r="J1918" s="128">
        <f>ROUND(IF(H1918&lt;'Заказ, cкидки и курсы валют'!$B$39,H1918*0.54*100/(100-'Заказ, cкидки и курсы валют'!$C$39),IF(H1918&lt;'Заказ, cкидки и курсы валют'!$B$40,H1918*0.54*100/(100-'Заказ, cкидки и курсы валют'!$C$40),IF(H1918&lt;'Заказ, cкидки и курсы валют'!$B$41,H1918*0.54*100/(100-'Заказ, cкидки и курсы валют'!$C$41),IF(H1918&lt;'Заказ, cкидки и курсы валют'!$B$42,H1918*0.54*100/(100-'Заказ, cкидки и курсы валют'!$C$42),IF(H1918&lt;'Заказ, cкидки и курсы валют'!$B$43,H1918*0.54*100/(100-'Заказ, cкидки и курсы валют'!$C$43),H1918))))),2)</f>
        <v>828.28</v>
      </c>
    </row>
    <row r="1919" spans="1:10" ht="12" customHeight="1">
      <c r="A1919" s="15" t="s">
        <v>4559</v>
      </c>
      <c r="B1919" s="62" t="s">
        <v>206</v>
      </c>
      <c r="C1919" s="53">
        <v>81.45</v>
      </c>
      <c r="D1919" s="2197">
        <v>25</v>
      </c>
      <c r="E1919" s="2110">
        <f t="shared" si="247"/>
        <v>2284.944</v>
      </c>
      <c r="F1919" s="603">
        <f t="shared" si="244"/>
        <v>2284.94</v>
      </c>
      <c r="G1919" s="862">
        <f>'Заказ, cкидки и курсы валют'!$J$23*F1919</f>
        <v>27419.279999999999</v>
      </c>
      <c r="H1919" s="128">
        <f t="shared" si="245"/>
        <v>685.48</v>
      </c>
      <c r="I1919" s="15"/>
      <c r="J1919" s="128">
        <f>ROUND(IF(H1919&lt;'Заказ, cкидки и курсы валют'!$B$39,H1919*0.54*100/(100-'Заказ, cкидки и курсы валют'!$C$39),IF(H1919&lt;'Заказ, cкидки и курсы валют'!$B$40,H1919*0.54*100/(100-'Заказ, cкидки и курсы валют'!$C$40),IF(H1919&lt;'Заказ, cкидки и курсы валют'!$B$41,H1919*0.54*100/(100-'Заказ, cкидки и курсы валют'!$C$41),IF(H1919&lt;'Заказ, cкидки и курсы валют'!$B$42,H1919*0.54*100/(100-'Заказ, cкидки и курсы валют'!$C$42),IF(H1919&lt;'Заказ, cкидки и курсы валют'!$B$43,H1919*0.54*100/(100-'Заказ, cкидки и курсы валют'!$C$43),H1919))))),2)</f>
        <v>740.32</v>
      </c>
    </row>
    <row r="1920" spans="1:10" ht="14.1" customHeight="1" thickBot="1"/>
    <row r="1921" spans="1:10" ht="14.1" customHeight="1">
      <c r="A1921" s="247"/>
      <c r="B1921" s="163"/>
      <c r="C1921" s="91" t="s">
        <v>2520</v>
      </c>
      <c r="D1921" s="91"/>
      <c r="E1921" s="555"/>
      <c r="F1921" s="555"/>
      <c r="G1921" s="652"/>
      <c r="H1921" s="94"/>
      <c r="I1921" s="95"/>
    </row>
    <row r="1922" spans="1:10" ht="14.1" customHeight="1">
      <c r="A1922" s="248"/>
      <c r="B1922" s="17"/>
      <c r="C1922" s="108"/>
      <c r="D1922" s="108"/>
      <c r="E1922" s="556" t="s">
        <v>2521</v>
      </c>
      <c r="F1922" s="568"/>
      <c r="G1922" s="111"/>
      <c r="H1922" s="110"/>
      <c r="I1922" s="112"/>
    </row>
    <row r="1923" spans="1:10" ht="14.1" customHeight="1">
      <c r="A1923" s="248"/>
      <c r="B1923" s="17"/>
      <c r="C1923" s="97"/>
      <c r="D1923" s="97"/>
      <c r="E1923" s="896"/>
      <c r="F1923" s="596"/>
      <c r="G1923" s="874"/>
      <c r="H1923" s="17"/>
      <c r="I1923" s="167"/>
    </row>
    <row r="1924" spans="1:10" ht="14.1" customHeight="1">
      <c r="A1924" s="248"/>
      <c r="B1924" s="17"/>
      <c r="C1924" s="97"/>
      <c r="D1924" s="97"/>
      <c r="E1924" s="896"/>
      <c r="F1924" s="596"/>
      <c r="G1924" s="874"/>
      <c r="H1924" s="17"/>
      <c r="I1924" s="167"/>
    </row>
    <row r="1925" spans="1:10" ht="14.1" customHeight="1">
      <c r="A1925" s="248"/>
      <c r="B1925" s="17"/>
      <c r="C1925" s="97"/>
      <c r="D1925" s="97"/>
      <c r="E1925" s="896"/>
      <c r="F1925" s="596"/>
      <c r="G1925" s="874"/>
      <c r="H1925" s="17"/>
      <c r="I1925" s="167"/>
    </row>
    <row r="1926" spans="1:10" ht="14.1" customHeight="1" thickBot="1">
      <c r="A1926" s="2549" t="s">
        <v>7681</v>
      </c>
      <c r="B1926" s="2550"/>
      <c r="C1926" s="100"/>
      <c r="D1926" s="171"/>
      <c r="E1926" s="900"/>
      <c r="F1926" s="598"/>
      <c r="G1926" s="875"/>
      <c r="H1926" s="171"/>
      <c r="I1926" s="172"/>
    </row>
    <row r="1927" spans="1:10" ht="45.2" customHeight="1">
      <c r="A1927" s="195" t="s">
        <v>1028</v>
      </c>
      <c r="B1927" s="196" t="s">
        <v>1029</v>
      </c>
      <c r="C1927" s="197" t="s">
        <v>678</v>
      </c>
      <c r="D1927" s="197" t="s">
        <v>3130</v>
      </c>
      <c r="E1927" s="559" t="s">
        <v>11188</v>
      </c>
      <c r="F1927" s="600" t="s">
        <v>2779</v>
      </c>
      <c r="G1927" s="864" t="s">
        <v>2627</v>
      </c>
      <c r="H1927" s="338" t="s">
        <v>497</v>
      </c>
      <c r="I1927" s="199" t="s">
        <v>4239</v>
      </c>
      <c r="J1927" s="2668" t="s">
        <v>12335</v>
      </c>
    </row>
    <row r="1928" spans="1:10" ht="14.1" customHeight="1">
      <c r="A1928" s="195"/>
      <c r="B1928" s="389"/>
      <c r="C1928" s="197" t="s">
        <v>3629</v>
      </c>
      <c r="D1928" s="390" t="s">
        <v>2628</v>
      </c>
      <c r="E1928" s="898" t="s">
        <v>265</v>
      </c>
      <c r="F1928" s="607">
        <f>'Заказ, cкидки и курсы валют'!$I$12</f>
        <v>0</v>
      </c>
      <c r="G1928" s="948"/>
      <c r="H1928" s="455"/>
      <c r="I1928" s="325"/>
      <c r="J1928" s="2669"/>
    </row>
    <row r="1929" spans="1:10" ht="12" customHeight="1">
      <c r="A1929" s="15" t="s">
        <v>7867</v>
      </c>
      <c r="B1929" s="46" t="s">
        <v>100</v>
      </c>
      <c r="C1929" s="53">
        <v>6.9</v>
      </c>
      <c r="D1929" s="64">
        <v>30</v>
      </c>
      <c r="E1929" s="2110">
        <f>(E1817*2)+(1000/D1929*7.5)</f>
        <v>615.98</v>
      </c>
      <c r="F1929" s="603">
        <f>ROUND(E1929*(1-$F$11),2)</f>
        <v>615.98</v>
      </c>
      <c r="G1929" s="862">
        <f>'Заказ, cкидки и курсы валют'!$J$23*F1929</f>
        <v>7391.76</v>
      </c>
      <c r="H1929" s="128">
        <f>ROUND((D1929/1000)*G1929,2)</f>
        <v>221.75</v>
      </c>
      <c r="I1929" s="15"/>
      <c r="J1929" s="128">
        <f>ROUND(IF(H1929&lt;'Заказ, cкидки и курсы валют'!$B$39,H1929*0.54*100/(100-'Заказ, cкидки и курсы валют'!$C$39),IF(H1929&lt;'Заказ, cкидки и курсы валют'!$B$40,H1929*0.54*100/(100-'Заказ, cкидки и курсы валют'!$C$40),IF(H1929&lt;'Заказ, cкидки и курсы валют'!$B$41,H1929*0.54*100/(100-'Заказ, cкидки и курсы валют'!$C$41),IF(H1929&lt;'Заказ, cкидки и курсы валют'!$B$42,H1929*0.54*100/(100-'Заказ, cкидки и курсы валют'!$C$42),IF(H1929&lt;'Заказ, cкидки и курсы валют'!$B$43,H1929*0.54*100/(100-'Заказ, cкидки и курсы валют'!$C$43),H1929))))),2)</f>
        <v>299.36</v>
      </c>
    </row>
    <row r="1930" spans="1:10" ht="12" customHeight="1">
      <c r="A1930" s="15" t="s">
        <v>7868</v>
      </c>
      <c r="B1930" s="46" t="s">
        <v>101</v>
      </c>
      <c r="C1930" s="53">
        <v>7.59</v>
      </c>
      <c r="D1930" s="64">
        <v>30</v>
      </c>
      <c r="E1930" s="2110">
        <f t="shared" ref="E1930:E1979" si="248">(E1818*2)+(1000/D1930*7.5)</f>
        <v>624.98</v>
      </c>
      <c r="F1930" s="603">
        <f t="shared" ref="F1930:F1979" si="249">ROUND(E1930*(1-$F$11),2)</f>
        <v>624.98</v>
      </c>
      <c r="G1930" s="862">
        <f>'Заказ, cкидки и курсы валют'!$J$23*F1930</f>
        <v>7499.76</v>
      </c>
      <c r="H1930" s="128">
        <f t="shared" ref="H1930:H1979" si="250">ROUND((D1930/1000)*G1930,2)</f>
        <v>224.99</v>
      </c>
      <c r="I1930" s="15"/>
      <c r="J1930" s="128">
        <f>ROUND(IF(H1930&lt;'Заказ, cкидки и курсы валют'!$B$39,H1930*0.54*100/(100-'Заказ, cкидки и курсы валют'!$C$39),IF(H1930&lt;'Заказ, cкидки и курсы валют'!$B$40,H1930*0.54*100/(100-'Заказ, cкидки и курсы валют'!$C$40),IF(H1930&lt;'Заказ, cкидки и курсы валют'!$B$41,H1930*0.54*100/(100-'Заказ, cкидки и курсы валют'!$C$41),IF(H1930&lt;'Заказ, cкидки и курсы валют'!$B$42,H1930*0.54*100/(100-'Заказ, cкидки и курсы валют'!$C$42),IF(H1930&lt;'Заказ, cкидки и курсы валют'!$B$43,H1930*0.54*100/(100-'Заказ, cкидки и курсы валют'!$C$43),H1930))))),2)</f>
        <v>303.74</v>
      </c>
    </row>
    <row r="1931" spans="1:10" ht="12" customHeight="1">
      <c r="A1931" s="15" t="s">
        <v>7869</v>
      </c>
      <c r="B1931" s="46" t="s">
        <v>1346</v>
      </c>
      <c r="C1931" s="53">
        <v>8.5</v>
      </c>
      <c r="D1931" s="2159">
        <v>30</v>
      </c>
      <c r="E1931" s="2110">
        <f t="shared" si="248"/>
        <v>687.24</v>
      </c>
      <c r="F1931" s="603">
        <f t="shared" si="249"/>
        <v>687.24</v>
      </c>
      <c r="G1931" s="862">
        <f>'Заказ, cкидки и курсы валют'!$J$23*F1931</f>
        <v>8246.880000000001</v>
      </c>
      <c r="H1931" s="128">
        <f t="shared" si="250"/>
        <v>247.41</v>
      </c>
      <c r="I1931" s="15"/>
      <c r="J1931" s="128">
        <f>ROUND(IF(H1931&lt;'Заказ, cкидки и курсы валют'!$B$39,H1931*0.54*100/(100-'Заказ, cкидки и курсы валют'!$C$39),IF(H1931&lt;'Заказ, cкидки и курсы валют'!$B$40,H1931*0.54*100/(100-'Заказ, cкидки и курсы валют'!$C$40),IF(H1931&lt;'Заказ, cкидки и курсы валют'!$B$41,H1931*0.54*100/(100-'Заказ, cкидки и курсы валют'!$C$41),IF(H1931&lt;'Заказ, cкидки и курсы валют'!$B$42,H1931*0.54*100/(100-'Заказ, cкидки и курсы валют'!$C$42),IF(H1931&lt;'Заказ, cкидки и курсы валют'!$B$43,H1931*0.54*100/(100-'Заказ, cкидки и курсы валют'!$C$43),H1931))))),2)</f>
        <v>334</v>
      </c>
    </row>
    <row r="1932" spans="1:10" ht="12" customHeight="1">
      <c r="A1932" s="15" t="s">
        <v>7870</v>
      </c>
      <c r="B1932" s="46" t="s">
        <v>189</v>
      </c>
      <c r="C1932" s="53">
        <v>9.33</v>
      </c>
      <c r="D1932" s="2159">
        <v>26</v>
      </c>
      <c r="E1932" s="2110">
        <f t="shared" si="248"/>
        <v>736.1415384615384</v>
      </c>
      <c r="F1932" s="603">
        <f t="shared" si="249"/>
        <v>736.14</v>
      </c>
      <c r="G1932" s="862">
        <f>'Заказ, cкидки и курсы валют'!$J$23*F1932</f>
        <v>8833.68</v>
      </c>
      <c r="H1932" s="128">
        <f t="shared" si="250"/>
        <v>229.68</v>
      </c>
      <c r="I1932" s="15"/>
      <c r="J1932" s="128">
        <f>ROUND(IF(H1932&lt;'Заказ, cкидки и курсы валют'!$B$39,H1932*0.54*100/(100-'Заказ, cкидки и курсы валют'!$C$39),IF(H1932&lt;'Заказ, cкидки и курсы валют'!$B$40,H1932*0.54*100/(100-'Заказ, cкидки и курсы валют'!$C$40),IF(H1932&lt;'Заказ, cкидки и курсы валют'!$B$41,H1932*0.54*100/(100-'Заказ, cкидки и курсы валют'!$C$41),IF(H1932&lt;'Заказ, cкидки и курсы валют'!$B$42,H1932*0.54*100/(100-'Заказ, cкидки и курсы валют'!$C$42),IF(H1932&lt;'Заказ, cкидки и курсы валют'!$B$43,H1932*0.54*100/(100-'Заказ, cкидки и курсы валют'!$C$43),H1932))))),2)</f>
        <v>310.07</v>
      </c>
    </row>
    <row r="1933" spans="1:10" ht="12" customHeight="1">
      <c r="A1933" s="15" t="s">
        <v>7871</v>
      </c>
      <c r="B1933" s="46" t="s">
        <v>616</v>
      </c>
      <c r="C1933" s="53">
        <v>10.199999999999999</v>
      </c>
      <c r="D1933" s="64">
        <v>19</v>
      </c>
      <c r="E1933" s="2110">
        <f t="shared" si="248"/>
        <v>884.15684210526319</v>
      </c>
      <c r="F1933" s="603">
        <f t="shared" si="249"/>
        <v>884.16</v>
      </c>
      <c r="G1933" s="862">
        <f>'Заказ, cкидки и курсы валют'!$J$23*F1933</f>
        <v>10609.92</v>
      </c>
      <c r="H1933" s="128">
        <f t="shared" si="250"/>
        <v>201.59</v>
      </c>
      <c r="I1933" s="15"/>
      <c r="J1933" s="128">
        <f>ROUND(IF(H1933&lt;'Заказ, cкидки и курсы валют'!$B$39,H1933*0.54*100/(100-'Заказ, cкидки и курсы валют'!$C$39),IF(H1933&lt;'Заказ, cкидки и курсы валют'!$B$40,H1933*0.54*100/(100-'Заказ, cкидки и курсы валют'!$C$40),IF(H1933&lt;'Заказ, cкидки и курсы валют'!$B$41,H1933*0.54*100/(100-'Заказ, cкидки и курсы валют'!$C$41),IF(H1933&lt;'Заказ, cкидки и курсы валют'!$B$42,H1933*0.54*100/(100-'Заказ, cкидки и курсы валют'!$C$42),IF(H1933&lt;'Заказ, cкидки и курсы валют'!$B$43,H1933*0.54*100/(100-'Заказ, cкидки и курсы валют'!$C$43),H1933))))),2)</f>
        <v>272.14999999999998</v>
      </c>
    </row>
    <row r="1934" spans="1:10" ht="12" customHeight="1">
      <c r="A1934" s="15" t="s">
        <v>7872</v>
      </c>
      <c r="B1934" s="46" t="s">
        <v>178</v>
      </c>
      <c r="C1934" s="53">
        <v>11.07</v>
      </c>
      <c r="D1934" s="2159">
        <v>18</v>
      </c>
      <c r="E1934" s="2110">
        <f t="shared" si="248"/>
        <v>963.04666666666662</v>
      </c>
      <c r="F1934" s="603">
        <f t="shared" si="249"/>
        <v>963.05</v>
      </c>
      <c r="G1934" s="862">
        <f>'Заказ, cкидки и курсы валют'!$J$23*F1934</f>
        <v>11556.599999999999</v>
      </c>
      <c r="H1934" s="128">
        <f t="shared" si="250"/>
        <v>208.02</v>
      </c>
      <c r="I1934" s="15"/>
      <c r="J1934" s="128">
        <f>ROUND(IF(H1934&lt;'Заказ, cкидки и курсы валют'!$B$39,H1934*0.54*100/(100-'Заказ, cкидки и курсы валют'!$C$39),IF(H1934&lt;'Заказ, cкидки и курсы валют'!$B$40,H1934*0.54*100/(100-'Заказ, cкидки и курсы валют'!$C$40),IF(H1934&lt;'Заказ, cкидки и курсы валют'!$B$41,H1934*0.54*100/(100-'Заказ, cкидки и курсы валют'!$C$41),IF(H1934&lt;'Заказ, cкидки и курсы валют'!$B$42,H1934*0.54*100/(100-'Заказ, cкидки и курсы валют'!$C$42),IF(H1934&lt;'Заказ, cкидки и курсы валют'!$B$43,H1934*0.54*100/(100-'Заказ, cкидки и курсы валют'!$C$43),H1934))))),2)</f>
        <v>280.83</v>
      </c>
    </row>
    <row r="1935" spans="1:10" ht="12" customHeight="1">
      <c r="A1935" s="15" t="s">
        <v>7873</v>
      </c>
      <c r="B1935" s="46" t="s">
        <v>179</v>
      </c>
      <c r="C1935" s="53">
        <v>12.8</v>
      </c>
      <c r="D1935" s="2159">
        <v>20</v>
      </c>
      <c r="E1935" s="2110">
        <f t="shared" si="248"/>
        <v>989.16</v>
      </c>
      <c r="F1935" s="603">
        <f t="shared" si="249"/>
        <v>989.16</v>
      </c>
      <c r="G1935" s="862">
        <f>'Заказ, cкидки и курсы валют'!$J$23*F1935</f>
        <v>11869.92</v>
      </c>
      <c r="H1935" s="128">
        <f t="shared" si="250"/>
        <v>237.4</v>
      </c>
      <c r="I1935" s="15"/>
      <c r="J1935" s="128">
        <f>ROUND(IF(H1935&lt;'Заказ, cкидки и курсы валют'!$B$39,H1935*0.54*100/(100-'Заказ, cкидки и курсы валют'!$C$39),IF(H1935&lt;'Заказ, cкидки и курсы валют'!$B$40,H1935*0.54*100/(100-'Заказ, cкидки и курсы валют'!$C$40),IF(H1935&lt;'Заказ, cкидки и курсы валют'!$B$41,H1935*0.54*100/(100-'Заказ, cкидки и курсы валют'!$C$41),IF(H1935&lt;'Заказ, cкидки и курсы валют'!$B$42,H1935*0.54*100/(100-'Заказ, cкидки и курсы валют'!$C$42),IF(H1935&lt;'Заказ, cкидки и курсы валют'!$B$43,H1935*0.54*100/(100-'Заказ, cкидки и курсы валют'!$C$43),H1935))))),2)</f>
        <v>320.49</v>
      </c>
    </row>
    <row r="1936" spans="1:10" ht="12" customHeight="1">
      <c r="A1936" s="15" t="s">
        <v>7874</v>
      </c>
      <c r="B1936" s="46" t="s">
        <v>180</v>
      </c>
      <c r="C1936" s="53">
        <v>14.53</v>
      </c>
      <c r="D1936" s="2159">
        <v>16</v>
      </c>
      <c r="E1936" s="2110">
        <f t="shared" si="248"/>
        <v>1165.9299999999998</v>
      </c>
      <c r="F1936" s="603">
        <f t="shared" si="249"/>
        <v>1165.93</v>
      </c>
      <c r="G1936" s="862">
        <f>'Заказ, cкидки и курсы валют'!$J$23*F1936</f>
        <v>13991.16</v>
      </c>
      <c r="H1936" s="128">
        <f t="shared" si="250"/>
        <v>223.86</v>
      </c>
      <c r="I1936" s="15"/>
      <c r="J1936" s="128">
        <f>ROUND(IF(H1936&lt;'Заказ, cкидки и курсы валют'!$B$39,H1936*0.54*100/(100-'Заказ, cкидки и курсы валют'!$C$39),IF(H1936&lt;'Заказ, cкидки и курсы валют'!$B$40,H1936*0.54*100/(100-'Заказ, cкидки и курсы валют'!$C$40),IF(H1936&lt;'Заказ, cкидки и курсы валют'!$B$41,H1936*0.54*100/(100-'Заказ, cкидки и курсы валют'!$C$41),IF(H1936&lt;'Заказ, cкидки и курсы валют'!$B$42,H1936*0.54*100/(100-'Заказ, cкидки и курсы валют'!$C$42),IF(H1936&lt;'Заказ, cкидки и курсы валют'!$B$43,H1936*0.54*100/(100-'Заказ, cкидки и курсы валют'!$C$43),H1936))))),2)</f>
        <v>302.20999999999998</v>
      </c>
    </row>
    <row r="1937" spans="1:10" ht="12" customHeight="1">
      <c r="A1937" s="15" t="s">
        <v>7875</v>
      </c>
      <c r="B1937" s="46" t="s">
        <v>181</v>
      </c>
      <c r="C1937" s="53">
        <v>16.27</v>
      </c>
      <c r="D1937" s="2159">
        <v>14</v>
      </c>
      <c r="E1937" s="2110">
        <f t="shared" si="248"/>
        <v>1306.0742857142859</v>
      </c>
      <c r="F1937" s="603">
        <f t="shared" si="249"/>
        <v>1306.07</v>
      </c>
      <c r="G1937" s="862">
        <f>'Заказ, cкидки и курсы валют'!$J$23*F1937</f>
        <v>15672.84</v>
      </c>
      <c r="H1937" s="128">
        <f t="shared" si="250"/>
        <v>219.42</v>
      </c>
      <c r="I1937" s="15"/>
      <c r="J1937" s="128">
        <f>ROUND(IF(H1937&lt;'Заказ, cкидки и курсы валют'!$B$39,H1937*0.54*100/(100-'Заказ, cкидки и курсы валют'!$C$39),IF(H1937&lt;'Заказ, cкидки и курсы валют'!$B$40,H1937*0.54*100/(100-'Заказ, cкидки и курсы валют'!$C$40),IF(H1937&lt;'Заказ, cкидки и курсы валют'!$B$41,H1937*0.54*100/(100-'Заказ, cкидки и курсы валют'!$C$41),IF(H1937&lt;'Заказ, cкидки и курсы валют'!$B$42,H1937*0.54*100/(100-'Заказ, cкидки и курсы валют'!$C$42),IF(H1937&lt;'Заказ, cкидки и курсы валют'!$B$43,H1937*0.54*100/(100-'Заказ, cкидки и курсы валют'!$C$43),H1937))))),2)</f>
        <v>296.22000000000003</v>
      </c>
    </row>
    <row r="1938" spans="1:10" ht="12" customHeight="1">
      <c r="A1938" s="15" t="s">
        <v>7876</v>
      </c>
      <c r="B1938" s="46" t="s">
        <v>182</v>
      </c>
      <c r="C1938" s="53">
        <v>18</v>
      </c>
      <c r="D1938" s="2159">
        <v>14</v>
      </c>
      <c r="E1938" s="2110">
        <f t="shared" si="248"/>
        <v>1399.4342857142858</v>
      </c>
      <c r="F1938" s="603">
        <f t="shared" si="249"/>
        <v>1399.43</v>
      </c>
      <c r="G1938" s="862">
        <f>'Заказ, cкидки и курсы валют'!$J$23*F1938</f>
        <v>16793.16</v>
      </c>
      <c r="H1938" s="128">
        <f t="shared" si="250"/>
        <v>235.1</v>
      </c>
      <c r="I1938" s="15"/>
      <c r="J1938" s="128">
        <f>ROUND(IF(H1938&lt;'Заказ, cкидки и курсы валют'!$B$39,H1938*0.54*100/(100-'Заказ, cкидки и курсы валют'!$C$39),IF(H1938&lt;'Заказ, cкидки и курсы валют'!$B$40,H1938*0.54*100/(100-'Заказ, cкидки и курсы валют'!$C$40),IF(H1938&lt;'Заказ, cкидки и курсы валют'!$B$41,H1938*0.54*100/(100-'Заказ, cкидки и курсы валют'!$C$41),IF(H1938&lt;'Заказ, cкидки и курсы валют'!$B$42,H1938*0.54*100/(100-'Заказ, cкидки и курсы валют'!$C$42),IF(H1938&lt;'Заказ, cкидки и курсы валют'!$B$43,H1938*0.54*100/(100-'Заказ, cкидки и курсы валют'!$C$43),H1938))))),2)</f>
        <v>317.39</v>
      </c>
    </row>
    <row r="1939" spans="1:10" ht="12" customHeight="1">
      <c r="A1939" s="15" t="s">
        <v>7877</v>
      </c>
      <c r="B1939" s="46" t="s">
        <v>183</v>
      </c>
      <c r="C1939" s="53">
        <v>19.73</v>
      </c>
      <c r="D1939" s="64">
        <v>10</v>
      </c>
      <c r="E1939" s="2110">
        <f t="shared" si="248"/>
        <v>1723.76</v>
      </c>
      <c r="F1939" s="603">
        <f t="shared" si="249"/>
        <v>1723.76</v>
      </c>
      <c r="G1939" s="862">
        <f>'Заказ, cкидки и курсы валют'!$J$23*F1939</f>
        <v>20685.12</v>
      </c>
      <c r="H1939" s="128">
        <f t="shared" si="250"/>
        <v>206.85</v>
      </c>
      <c r="I1939" s="15"/>
      <c r="J1939" s="128">
        <f>ROUND(IF(H1939&lt;'Заказ, cкидки и курсы валют'!$B$39,H1939*0.54*100/(100-'Заказ, cкидки и курсы валют'!$C$39),IF(H1939&lt;'Заказ, cкидки и курсы валют'!$B$40,H1939*0.54*100/(100-'Заказ, cкидки и курсы валют'!$C$40),IF(H1939&lt;'Заказ, cкидки и курсы валют'!$B$41,H1939*0.54*100/(100-'Заказ, cкидки и курсы валют'!$C$41),IF(H1939&lt;'Заказ, cкидки и курсы валют'!$B$42,H1939*0.54*100/(100-'Заказ, cкидки и курсы валют'!$C$42),IF(H1939&lt;'Заказ, cкидки и курсы валют'!$B$43,H1939*0.54*100/(100-'Заказ, cкидки и курсы валют'!$C$43),H1939))))),2)</f>
        <v>279.25</v>
      </c>
    </row>
    <row r="1940" spans="1:10" ht="12" customHeight="1">
      <c r="A1940" s="15" t="s">
        <v>7878</v>
      </c>
      <c r="B1940" s="46" t="s">
        <v>184</v>
      </c>
      <c r="C1940" s="53">
        <v>21.46</v>
      </c>
      <c r="D1940" s="64">
        <v>10</v>
      </c>
      <c r="E1940" s="2110">
        <f t="shared" si="248"/>
        <v>1766.1</v>
      </c>
      <c r="F1940" s="603">
        <f t="shared" si="249"/>
        <v>1766.1</v>
      </c>
      <c r="G1940" s="862">
        <f>'Заказ, cкидки и курсы валют'!$J$23*F1940</f>
        <v>21193.199999999997</v>
      </c>
      <c r="H1940" s="128">
        <f t="shared" si="250"/>
        <v>211.93</v>
      </c>
      <c r="I1940" s="15"/>
      <c r="J1940" s="128">
        <f>ROUND(IF(H1940&lt;'Заказ, cкидки и курсы валют'!$B$39,H1940*0.54*100/(100-'Заказ, cкидки и курсы валют'!$C$39),IF(H1940&lt;'Заказ, cкидки и курсы валют'!$B$40,H1940*0.54*100/(100-'Заказ, cкидки и курсы валют'!$C$40),IF(H1940&lt;'Заказ, cкидки и курсы валют'!$B$41,H1940*0.54*100/(100-'Заказ, cкидки и курсы валют'!$C$41),IF(H1940&lt;'Заказ, cкидки и курсы валют'!$B$42,H1940*0.54*100/(100-'Заказ, cкидки и курсы валют'!$C$42),IF(H1940&lt;'Заказ, cкидки и курсы валют'!$B$43,H1940*0.54*100/(100-'Заказ, cкидки и курсы валют'!$C$43),H1940))))),2)</f>
        <v>286.11</v>
      </c>
    </row>
    <row r="1941" spans="1:10" ht="12" customHeight="1">
      <c r="A1941" s="15" t="s">
        <v>11741</v>
      </c>
      <c r="B1941" s="44" t="s">
        <v>968</v>
      </c>
      <c r="C1941" s="53">
        <v>23</v>
      </c>
      <c r="D1941" s="48">
        <v>10</v>
      </c>
      <c r="E1941" s="2110">
        <f t="shared" si="248"/>
        <v>1894.04</v>
      </c>
      <c r="F1941" s="603">
        <f t="shared" si="249"/>
        <v>1894.04</v>
      </c>
      <c r="G1941" s="862">
        <f>'Заказ, cкидки и курсы валют'!$J$23*F1941</f>
        <v>22728.48</v>
      </c>
      <c r="H1941" s="128">
        <f t="shared" si="250"/>
        <v>227.28</v>
      </c>
      <c r="I1941" s="15"/>
      <c r="J1941" s="128">
        <f>ROUND(IF(H1941&lt;'Заказ, cкидки и курсы валют'!$B$39,H1941*0.54*100/(100-'Заказ, cкидки и курсы валют'!$C$39),IF(H1941&lt;'Заказ, cкидки и курсы валют'!$B$40,H1941*0.54*100/(100-'Заказ, cкидки и курсы валют'!$C$40),IF(H1941&lt;'Заказ, cкидки и курсы валют'!$B$41,H1941*0.54*100/(100-'Заказ, cкидки и курсы валют'!$C$41),IF(H1941&lt;'Заказ, cкидки и курсы валют'!$B$42,H1941*0.54*100/(100-'Заказ, cкидки и курсы валют'!$C$42),IF(H1941&lt;'Заказ, cкидки и курсы валют'!$B$43,H1941*0.54*100/(100-'Заказ, cкидки и курсы валют'!$C$43),H1941))))),2)</f>
        <v>306.83</v>
      </c>
    </row>
    <row r="1942" spans="1:10" ht="12" customHeight="1">
      <c r="A1942" s="15" t="s">
        <v>7879</v>
      </c>
      <c r="B1942" s="46" t="s">
        <v>185</v>
      </c>
      <c r="C1942" s="53">
        <v>24.9</v>
      </c>
      <c r="D1942" s="64">
        <v>10</v>
      </c>
      <c r="E1942" s="2110">
        <f t="shared" si="248"/>
        <v>2015.7</v>
      </c>
      <c r="F1942" s="603">
        <f t="shared" si="249"/>
        <v>2015.7</v>
      </c>
      <c r="G1942" s="862">
        <f>'Заказ, cкидки и курсы валют'!$J$23*F1942</f>
        <v>24188.400000000001</v>
      </c>
      <c r="H1942" s="128">
        <f t="shared" si="250"/>
        <v>241.88</v>
      </c>
      <c r="I1942" s="15"/>
      <c r="J1942" s="128">
        <f>ROUND(IF(H1942&lt;'Заказ, cкидки и курсы валют'!$B$39,H1942*0.54*100/(100-'Заказ, cкидки и курсы валют'!$C$39),IF(H1942&lt;'Заказ, cкидки и курсы валют'!$B$40,H1942*0.54*100/(100-'Заказ, cкидки и курсы валют'!$C$40),IF(H1942&lt;'Заказ, cкидки и курсы валют'!$B$41,H1942*0.54*100/(100-'Заказ, cкидки и курсы валют'!$C$41),IF(H1942&lt;'Заказ, cкидки и курсы валют'!$B$42,H1942*0.54*100/(100-'Заказ, cкидки и курсы валют'!$C$42),IF(H1942&lt;'Заказ, cкидки и курсы валют'!$B$43,H1942*0.54*100/(100-'Заказ, cкидки и курсы валют'!$C$43),H1942))))),2)</f>
        <v>326.54000000000002</v>
      </c>
    </row>
    <row r="1943" spans="1:10" ht="12" customHeight="1">
      <c r="A1943" s="15" t="s">
        <v>11742</v>
      </c>
      <c r="B1943" s="44" t="s">
        <v>186</v>
      </c>
      <c r="C1943" s="53">
        <v>29</v>
      </c>
      <c r="D1943" s="48">
        <v>8</v>
      </c>
      <c r="E1943" s="2110">
        <f t="shared" si="248"/>
        <v>2214.8199999999997</v>
      </c>
      <c r="F1943" s="603">
        <f t="shared" si="249"/>
        <v>2214.8200000000002</v>
      </c>
      <c r="G1943" s="862">
        <f>'Заказ, cкидки и курсы валют'!$J$23*F1943</f>
        <v>26577.840000000004</v>
      </c>
      <c r="H1943" s="128">
        <f t="shared" si="250"/>
        <v>212.62</v>
      </c>
      <c r="I1943" s="15"/>
      <c r="J1943" s="128">
        <f>ROUND(IF(H1943&lt;'Заказ, cкидки и курсы валют'!$B$39,H1943*0.54*100/(100-'Заказ, cкидки и курсы валют'!$C$39),IF(H1943&lt;'Заказ, cкидки и курсы валют'!$B$40,H1943*0.54*100/(100-'Заказ, cкидки и курсы валют'!$C$40),IF(H1943&lt;'Заказ, cкидки и курсы валют'!$B$41,H1943*0.54*100/(100-'Заказ, cкидки и курсы валют'!$C$41),IF(H1943&lt;'Заказ, cкидки и курсы валют'!$B$42,H1943*0.54*100/(100-'Заказ, cкидки и курсы валют'!$C$42),IF(H1943&lt;'Заказ, cкидки и курсы валют'!$B$43,H1943*0.54*100/(100-'Заказ, cкидки и курсы валют'!$C$43),H1943))))),2)</f>
        <v>287.04000000000002</v>
      </c>
    </row>
    <row r="1944" spans="1:10" ht="12" customHeight="1">
      <c r="A1944" s="15" t="s">
        <v>11743</v>
      </c>
      <c r="B1944" s="44" t="s">
        <v>3104</v>
      </c>
      <c r="C1944" s="53">
        <v>30</v>
      </c>
      <c r="D1944" s="48">
        <v>8</v>
      </c>
      <c r="E1944" s="2110">
        <f t="shared" si="248"/>
        <v>2382.4</v>
      </c>
      <c r="F1944" s="603">
        <f t="shared" si="249"/>
        <v>2382.4</v>
      </c>
      <c r="G1944" s="862">
        <f>'Заказ, cкидки и курсы валют'!$J$23*F1944</f>
        <v>28588.800000000003</v>
      </c>
      <c r="H1944" s="128">
        <f t="shared" si="250"/>
        <v>228.71</v>
      </c>
      <c r="I1944" s="15"/>
      <c r="J1944" s="128">
        <f>ROUND(IF(H1944&lt;'Заказ, cкидки и курсы валют'!$B$39,H1944*0.54*100/(100-'Заказ, cкидки и курсы валют'!$C$39),IF(H1944&lt;'Заказ, cкидки и курсы валют'!$B$40,H1944*0.54*100/(100-'Заказ, cкидки и курсы валют'!$C$40),IF(H1944&lt;'Заказ, cкидки и курсы валют'!$B$41,H1944*0.54*100/(100-'Заказ, cкидки и курсы валют'!$C$41),IF(H1944&lt;'Заказ, cкидки и курсы валют'!$B$42,H1944*0.54*100/(100-'Заказ, cкидки и курсы валют'!$C$42),IF(H1944&lt;'Заказ, cкидки и курсы валют'!$B$43,H1944*0.54*100/(100-'Заказ, cкидки и курсы валют'!$C$43),H1944))))),2)</f>
        <v>308.76</v>
      </c>
    </row>
    <row r="1945" spans="1:10" ht="12" customHeight="1">
      <c r="A1945" s="15" t="s">
        <v>7880</v>
      </c>
      <c r="B1945" s="62" t="s">
        <v>3105</v>
      </c>
      <c r="C1945" s="53">
        <v>13.8</v>
      </c>
      <c r="D1945" s="48">
        <v>15</v>
      </c>
      <c r="E1945" s="2110">
        <f t="shared" si="248"/>
        <v>1950.04</v>
      </c>
      <c r="F1945" s="603">
        <f t="shared" si="249"/>
        <v>1950.04</v>
      </c>
      <c r="G1945" s="862">
        <f>'Заказ, cкидки и курсы валют'!$J$23*F1945</f>
        <v>23400.48</v>
      </c>
      <c r="H1945" s="128">
        <f t="shared" si="250"/>
        <v>351.01</v>
      </c>
      <c r="I1945" s="15"/>
      <c r="J1945" s="128">
        <f>ROUND(IF(H1945&lt;'Заказ, cкидки и курсы валют'!$B$39,H1945*0.54*100/(100-'Заказ, cкидки и курсы валют'!$C$39),IF(H1945&lt;'Заказ, cкидки и курсы валют'!$B$40,H1945*0.54*100/(100-'Заказ, cкидки и курсы валют'!$C$40),IF(H1945&lt;'Заказ, cкидки и курсы валют'!$B$41,H1945*0.54*100/(100-'Заказ, cкидки и курсы валют'!$C$41),IF(H1945&lt;'Заказ, cкидки и курсы валют'!$B$42,H1945*0.54*100/(100-'Заказ, cкидки и курсы валют'!$C$42),IF(H1945&lt;'Заказ, cкидки и курсы валют'!$B$43,H1945*0.54*100/(100-'Заказ, cкидки и курсы валют'!$C$43),H1945))))),2)</f>
        <v>473.86</v>
      </c>
    </row>
    <row r="1946" spans="1:10" ht="12" customHeight="1">
      <c r="A1946" s="15" t="s">
        <v>7881</v>
      </c>
      <c r="B1946" s="62" t="s">
        <v>3106</v>
      </c>
      <c r="C1946" s="53">
        <v>15.4</v>
      </c>
      <c r="D1946" s="48">
        <v>14</v>
      </c>
      <c r="E1946" s="2110">
        <f t="shared" si="248"/>
        <v>1173.3742857142856</v>
      </c>
      <c r="F1946" s="603">
        <f t="shared" si="249"/>
        <v>1173.3699999999999</v>
      </c>
      <c r="G1946" s="862">
        <f>'Заказ, cкидки и курсы валют'!$J$23*F1946</f>
        <v>14080.439999999999</v>
      </c>
      <c r="H1946" s="128">
        <f t="shared" si="250"/>
        <v>197.13</v>
      </c>
      <c r="I1946" s="15"/>
      <c r="J1946" s="128">
        <f>ROUND(IF(H1946&lt;'Заказ, cкидки и курсы валют'!$B$39,H1946*0.54*100/(100-'Заказ, cкидки и курсы валют'!$C$39),IF(H1946&lt;'Заказ, cкидки и курсы валют'!$B$40,H1946*0.54*100/(100-'Заказ, cкидки и курсы валют'!$C$40),IF(H1946&lt;'Заказ, cкидки и курсы валют'!$B$41,H1946*0.54*100/(100-'Заказ, cкидки и курсы валют'!$C$41),IF(H1946&lt;'Заказ, cкидки и курсы валют'!$B$42,H1946*0.54*100/(100-'Заказ, cкидки и курсы валют'!$C$42),IF(H1946&lt;'Заказ, cкидки и курсы валют'!$B$43,H1946*0.54*100/(100-'Заказ, cкидки и курсы валют'!$C$43),H1946))))),2)</f>
        <v>266.13</v>
      </c>
    </row>
    <row r="1947" spans="1:10" ht="12" customHeight="1">
      <c r="A1947" s="15" t="s">
        <v>7882</v>
      </c>
      <c r="B1947" s="62" t="s">
        <v>617</v>
      </c>
      <c r="C1947" s="53">
        <v>17</v>
      </c>
      <c r="D1947" s="48">
        <v>13</v>
      </c>
      <c r="E1947" s="2110">
        <f t="shared" si="248"/>
        <v>1277.4630769230769</v>
      </c>
      <c r="F1947" s="603">
        <f t="shared" si="249"/>
        <v>1277.46</v>
      </c>
      <c r="G1947" s="862">
        <f>'Заказ, cкидки и курсы валют'!$J$23*F1947</f>
        <v>15329.52</v>
      </c>
      <c r="H1947" s="128">
        <f t="shared" si="250"/>
        <v>199.28</v>
      </c>
      <c r="I1947" s="15"/>
      <c r="J1947" s="128">
        <f>ROUND(IF(H1947&lt;'Заказ, cкидки и курсы валют'!$B$39,H1947*0.54*100/(100-'Заказ, cкидки и курсы валют'!$C$39),IF(H1947&lt;'Заказ, cкидки и курсы валют'!$B$40,H1947*0.54*100/(100-'Заказ, cкидки и курсы валют'!$C$40),IF(H1947&lt;'Заказ, cкидки и курсы валют'!$B$41,H1947*0.54*100/(100-'Заказ, cкидки и курсы валют'!$C$41),IF(H1947&lt;'Заказ, cкидки и курсы валют'!$B$42,H1947*0.54*100/(100-'Заказ, cкидки и курсы валют'!$C$42),IF(H1947&lt;'Заказ, cкидки и курсы валют'!$B$43,H1947*0.54*100/(100-'Заказ, cкидки и курсы валют'!$C$43),H1947))))),2)</f>
        <v>269.02999999999997</v>
      </c>
    </row>
    <row r="1948" spans="1:10" ht="12" customHeight="1">
      <c r="A1948" s="15" t="s">
        <v>7883</v>
      </c>
      <c r="B1948" s="62" t="s">
        <v>3107</v>
      </c>
      <c r="C1948" s="53">
        <v>19</v>
      </c>
      <c r="D1948" s="48">
        <v>12</v>
      </c>
      <c r="E1948" s="2110">
        <f t="shared" si="248"/>
        <v>1363.9</v>
      </c>
      <c r="F1948" s="603">
        <f t="shared" si="249"/>
        <v>1363.9</v>
      </c>
      <c r="G1948" s="862">
        <f>'Заказ, cкидки и курсы валют'!$J$23*F1948</f>
        <v>16366.800000000001</v>
      </c>
      <c r="H1948" s="128">
        <f t="shared" si="250"/>
        <v>196.4</v>
      </c>
      <c r="I1948" s="15"/>
      <c r="J1948" s="128">
        <f>ROUND(IF(H1948&lt;'Заказ, cкидки и курсы валют'!$B$39,H1948*0.54*100/(100-'Заказ, cкидки и курсы валют'!$C$39),IF(H1948&lt;'Заказ, cкидки и курсы валют'!$B$40,H1948*0.54*100/(100-'Заказ, cкидки и курсы валют'!$C$40),IF(H1948&lt;'Заказ, cкидки и курсы валют'!$B$41,H1948*0.54*100/(100-'Заказ, cкидки и курсы валют'!$C$41),IF(H1948&lt;'Заказ, cкидки и курсы валют'!$B$42,H1948*0.54*100/(100-'Заказ, cкидки и курсы валют'!$C$42),IF(H1948&lt;'Заказ, cкидки и курсы валют'!$B$43,H1948*0.54*100/(100-'Заказ, cкидки и курсы валют'!$C$43),H1948))))),2)</f>
        <v>265.14</v>
      </c>
    </row>
    <row r="1949" spans="1:10" ht="12" customHeight="1">
      <c r="A1949" s="15" t="s">
        <v>7884</v>
      </c>
      <c r="B1949" s="62" t="s">
        <v>190</v>
      </c>
      <c r="C1949" s="53">
        <v>20.02</v>
      </c>
      <c r="D1949" s="48">
        <v>12</v>
      </c>
      <c r="E1949" s="2110">
        <f t="shared" si="248"/>
        <v>1419.8600000000001</v>
      </c>
      <c r="F1949" s="603">
        <f t="shared" si="249"/>
        <v>1419.86</v>
      </c>
      <c r="G1949" s="862">
        <f>'Заказ, cкидки и курсы валют'!$J$23*F1949</f>
        <v>17038.32</v>
      </c>
      <c r="H1949" s="128">
        <f t="shared" si="250"/>
        <v>204.46</v>
      </c>
      <c r="I1949" s="15"/>
      <c r="J1949" s="128">
        <f>ROUND(IF(H1949&lt;'Заказ, cкидки и курсы валют'!$B$39,H1949*0.54*100/(100-'Заказ, cкидки и курсы валют'!$C$39),IF(H1949&lt;'Заказ, cкидки и курсы валют'!$B$40,H1949*0.54*100/(100-'Заказ, cкидки и курсы валют'!$C$40),IF(H1949&lt;'Заказ, cкидки и курсы валют'!$B$41,H1949*0.54*100/(100-'Заказ, cкидки и курсы валют'!$C$41),IF(H1949&lt;'Заказ, cкидки и курсы валют'!$B$42,H1949*0.54*100/(100-'Заказ, cкидки и курсы валют'!$C$42),IF(H1949&lt;'Заказ, cкидки и курсы валют'!$B$43,H1949*0.54*100/(100-'Заказ, cкидки и курсы валют'!$C$43),H1949))))),2)</f>
        <v>276.02</v>
      </c>
    </row>
    <row r="1950" spans="1:10" ht="12" customHeight="1">
      <c r="A1950" s="15" t="s">
        <v>7885</v>
      </c>
      <c r="B1950" s="64" t="s">
        <v>1332</v>
      </c>
      <c r="C1950" s="53">
        <v>21.3</v>
      </c>
      <c r="D1950" s="48">
        <v>10</v>
      </c>
      <c r="E1950" s="2110">
        <f t="shared" si="248"/>
        <v>1638.38</v>
      </c>
      <c r="F1950" s="603">
        <f t="shared" si="249"/>
        <v>1638.38</v>
      </c>
      <c r="G1950" s="862">
        <f>'Заказ, cкидки и курсы валют'!$J$23*F1950</f>
        <v>19660.560000000001</v>
      </c>
      <c r="H1950" s="128">
        <f t="shared" si="250"/>
        <v>196.61</v>
      </c>
      <c r="I1950" s="15"/>
      <c r="J1950" s="128">
        <f>ROUND(IF(H1950&lt;'Заказ, cкидки и курсы валют'!$B$39,H1950*0.54*100/(100-'Заказ, cкидки и курсы валют'!$C$39),IF(H1950&lt;'Заказ, cкидки и курсы валют'!$B$40,H1950*0.54*100/(100-'Заказ, cкидки и курсы валют'!$C$40),IF(H1950&lt;'Заказ, cкидки и курсы валют'!$B$41,H1950*0.54*100/(100-'Заказ, cкидки и курсы валют'!$C$41),IF(H1950&lt;'Заказ, cкидки и курсы валют'!$B$42,H1950*0.54*100/(100-'Заказ, cкидки и курсы валют'!$C$42),IF(H1950&lt;'Заказ, cкидки и курсы валют'!$B$43,H1950*0.54*100/(100-'Заказ, cкидки и курсы валют'!$C$43),H1950))))),2)</f>
        <v>265.42</v>
      </c>
    </row>
    <row r="1951" spans="1:10" ht="12" customHeight="1">
      <c r="A1951" s="15" t="s">
        <v>7886</v>
      </c>
      <c r="B1951" s="62" t="s">
        <v>191</v>
      </c>
      <c r="C1951" s="53">
        <v>23.13</v>
      </c>
      <c r="D1951" s="48">
        <v>10</v>
      </c>
      <c r="E1951" s="2110">
        <f t="shared" si="248"/>
        <v>1686.08</v>
      </c>
      <c r="F1951" s="603">
        <f t="shared" si="249"/>
        <v>1686.08</v>
      </c>
      <c r="G1951" s="862">
        <f>'Заказ, cкидки и курсы валют'!$J$23*F1951</f>
        <v>20232.96</v>
      </c>
      <c r="H1951" s="128">
        <f t="shared" si="250"/>
        <v>202.33</v>
      </c>
      <c r="I1951" s="15"/>
      <c r="J1951" s="128">
        <f>ROUND(IF(H1951&lt;'Заказ, cкидки и курсы валют'!$B$39,H1951*0.54*100/(100-'Заказ, cкидки и курсы валют'!$C$39),IF(H1951&lt;'Заказ, cкидки и курсы валют'!$B$40,H1951*0.54*100/(100-'Заказ, cкидки и курсы валют'!$C$40),IF(H1951&lt;'Заказ, cкидки и курсы валют'!$B$41,H1951*0.54*100/(100-'Заказ, cкидки и курсы валют'!$C$41),IF(H1951&lt;'Заказ, cкидки и курсы валют'!$B$42,H1951*0.54*100/(100-'Заказ, cкидки и курсы валют'!$C$42),IF(H1951&lt;'Заказ, cкидки и курсы валют'!$B$43,H1951*0.54*100/(100-'Заказ, cкидки и курсы валют'!$C$43),H1951))))),2)</f>
        <v>273.14999999999998</v>
      </c>
    </row>
    <row r="1952" spans="1:10" ht="12" customHeight="1">
      <c r="A1952" s="15" t="s">
        <v>7887</v>
      </c>
      <c r="B1952" s="62" t="s">
        <v>192</v>
      </c>
      <c r="C1952" s="53">
        <v>27</v>
      </c>
      <c r="D1952" s="48">
        <v>8</v>
      </c>
      <c r="E1952" s="2110">
        <f t="shared" si="248"/>
        <v>1943.6</v>
      </c>
      <c r="F1952" s="603">
        <f t="shared" si="249"/>
        <v>1943.6</v>
      </c>
      <c r="G1952" s="862">
        <f>'Заказ, cкидки и курсы валют'!$J$23*F1952</f>
        <v>23323.199999999997</v>
      </c>
      <c r="H1952" s="128">
        <f t="shared" si="250"/>
        <v>186.59</v>
      </c>
      <c r="I1952" s="15"/>
      <c r="J1952" s="128">
        <f>ROUND(IF(H1952&lt;'Заказ, cкидки и курсы валют'!$B$39,H1952*0.54*100/(100-'Заказ, cкидки и курсы валют'!$C$39),IF(H1952&lt;'Заказ, cкидки и курсы валют'!$B$40,H1952*0.54*100/(100-'Заказ, cкидки и курсы валют'!$C$40),IF(H1952&lt;'Заказ, cкидки и курсы валют'!$B$41,H1952*0.54*100/(100-'Заказ, cкидки и курсы валют'!$C$41),IF(H1952&lt;'Заказ, cкидки и курсы валют'!$B$42,H1952*0.54*100/(100-'Заказ, cкидки и курсы валют'!$C$42),IF(H1952&lt;'Заказ, cкидки и курсы валют'!$B$43,H1952*0.54*100/(100-'Заказ, cкидки и курсы валют'!$C$43),H1952))))),2)</f>
        <v>251.9</v>
      </c>
    </row>
    <row r="1953" spans="1:10" ht="12" customHeight="1">
      <c r="A1953" s="15" t="s">
        <v>7888</v>
      </c>
      <c r="B1953" s="62" t="s">
        <v>193</v>
      </c>
      <c r="C1953" s="53">
        <v>29.66</v>
      </c>
      <c r="D1953" s="48">
        <v>8</v>
      </c>
      <c r="E1953" s="2110">
        <f t="shared" si="248"/>
        <v>1977.88</v>
      </c>
      <c r="F1953" s="603">
        <f t="shared" si="249"/>
        <v>1977.88</v>
      </c>
      <c r="G1953" s="862">
        <f>'Заказ, cкидки и курсы валют'!$J$23*F1953</f>
        <v>23734.560000000001</v>
      </c>
      <c r="H1953" s="128">
        <f t="shared" si="250"/>
        <v>189.88</v>
      </c>
      <c r="I1953" s="15"/>
      <c r="J1953" s="128">
        <f>ROUND(IF(H1953&lt;'Заказ, cкидки и курсы валют'!$B$39,H1953*0.54*100/(100-'Заказ, cкидки и курсы валют'!$C$39),IF(H1953&lt;'Заказ, cкидки и курсы валют'!$B$40,H1953*0.54*100/(100-'Заказ, cкидки и курсы валют'!$C$40),IF(H1953&lt;'Заказ, cкидки и курсы валют'!$B$41,H1953*0.54*100/(100-'Заказ, cкидки и курсы валют'!$C$41),IF(H1953&lt;'Заказ, cкидки и курсы валют'!$B$42,H1953*0.54*100/(100-'Заказ, cкидки и курсы валют'!$C$42),IF(H1953&lt;'Заказ, cкидки и курсы валют'!$B$43,H1953*0.54*100/(100-'Заказ, cкидки и курсы валют'!$C$43),H1953))))),2)</f>
        <v>256.33999999999997</v>
      </c>
    </row>
    <row r="1954" spans="1:10" ht="12" customHeight="1">
      <c r="A1954" s="15" t="s">
        <v>7889</v>
      </c>
      <c r="B1954" s="62" t="s">
        <v>194</v>
      </c>
      <c r="C1954" s="53">
        <v>32.46</v>
      </c>
      <c r="D1954" s="48">
        <v>6</v>
      </c>
      <c r="E1954" s="2110">
        <f t="shared" si="248"/>
        <v>2492.2200000000003</v>
      </c>
      <c r="F1954" s="603">
        <f t="shared" si="249"/>
        <v>2492.2199999999998</v>
      </c>
      <c r="G1954" s="862">
        <f>'Заказ, cкидки и курсы валют'!$J$23*F1954</f>
        <v>29906.639999999999</v>
      </c>
      <c r="H1954" s="128">
        <f t="shared" si="250"/>
        <v>179.44</v>
      </c>
      <c r="I1954" s="15"/>
      <c r="J1954" s="128">
        <f>ROUND(IF(H1954&lt;'Заказ, cкидки и курсы валют'!$B$39,H1954*0.54*100/(100-'Заказ, cкидки и курсы валют'!$C$39),IF(H1954&lt;'Заказ, cкидки и курсы валют'!$B$40,H1954*0.54*100/(100-'Заказ, cкидки и курсы валют'!$C$40),IF(H1954&lt;'Заказ, cкидки и курсы валют'!$B$41,H1954*0.54*100/(100-'Заказ, cкидки и курсы валют'!$C$41),IF(H1954&lt;'Заказ, cкидки и курсы валют'!$B$42,H1954*0.54*100/(100-'Заказ, cкидки и курсы валют'!$C$42),IF(H1954&lt;'Заказ, cкидки и курсы валют'!$B$43,H1954*0.54*100/(100-'Заказ, cкидки и курсы валют'!$C$43),H1954))))),2)</f>
        <v>276.85000000000002</v>
      </c>
    </row>
    <row r="1955" spans="1:10" ht="12" customHeight="1">
      <c r="A1955" s="15" t="s">
        <v>7890</v>
      </c>
      <c r="B1955" s="62" t="s">
        <v>3108</v>
      </c>
      <c r="C1955" s="53">
        <v>35.57</v>
      </c>
      <c r="D1955" s="48">
        <v>6</v>
      </c>
      <c r="E1955" s="2110">
        <f t="shared" si="248"/>
        <v>2625.52</v>
      </c>
      <c r="F1955" s="603">
        <f t="shared" si="249"/>
        <v>2625.52</v>
      </c>
      <c r="G1955" s="862">
        <f>'Заказ, cкидки и курсы валют'!$J$23*F1955</f>
        <v>31506.239999999998</v>
      </c>
      <c r="H1955" s="128">
        <f t="shared" si="250"/>
        <v>189.04</v>
      </c>
      <c r="I1955" s="15"/>
      <c r="J1955" s="128">
        <f>ROUND(IF(H1955&lt;'Заказ, cкидки и курсы валют'!$B$39,H1955*0.54*100/(100-'Заказ, cкидки и курсы валют'!$C$39),IF(H1955&lt;'Заказ, cкидки и курсы валют'!$B$40,H1955*0.54*100/(100-'Заказ, cкидки и курсы валют'!$C$40),IF(H1955&lt;'Заказ, cкидки и курсы валют'!$B$41,H1955*0.54*100/(100-'Заказ, cкидки и курсы валют'!$C$41),IF(H1955&lt;'Заказ, cкидки и курсы валют'!$B$42,H1955*0.54*100/(100-'Заказ, cкидки и курсы валют'!$C$42),IF(H1955&lt;'Заказ, cкидки и курсы валют'!$B$43,H1955*0.54*100/(100-'Заказ, cкидки и курсы валют'!$C$43),H1955))))),2)</f>
        <v>255.2</v>
      </c>
    </row>
    <row r="1956" spans="1:10" ht="12" customHeight="1">
      <c r="A1956" s="15" t="s">
        <v>7891</v>
      </c>
      <c r="B1956" s="62" t="s">
        <v>195</v>
      </c>
      <c r="C1956" s="53">
        <v>38.68</v>
      </c>
      <c r="D1956" s="48">
        <v>5</v>
      </c>
      <c r="E1956" s="2110">
        <f t="shared" si="248"/>
        <v>3059.1400000000003</v>
      </c>
      <c r="F1956" s="603">
        <f t="shared" si="249"/>
        <v>3059.14</v>
      </c>
      <c r="G1956" s="862">
        <f>'Заказ, cкидки и курсы валют'!$J$23*F1956</f>
        <v>36709.68</v>
      </c>
      <c r="H1956" s="128">
        <f t="shared" si="250"/>
        <v>183.55</v>
      </c>
      <c r="I1956" s="15"/>
      <c r="J1956" s="128">
        <f>ROUND(IF(H1956&lt;'Заказ, cкидки и курсы валют'!$B$39,H1956*0.54*100/(100-'Заказ, cкидки и курсы валют'!$C$39),IF(H1956&lt;'Заказ, cкидки и курсы валют'!$B$40,H1956*0.54*100/(100-'Заказ, cкидки и курсы валют'!$C$40),IF(H1956&lt;'Заказ, cкидки и курсы валют'!$B$41,H1956*0.54*100/(100-'Заказ, cкидки и курсы валют'!$C$41),IF(H1956&lt;'Заказ, cкидки и курсы валют'!$B$42,H1956*0.54*100/(100-'Заказ, cкидки и курсы валют'!$C$42),IF(H1956&lt;'Заказ, cкидки и курсы валют'!$B$43,H1956*0.54*100/(100-'Заказ, cкидки и курсы валют'!$C$43),H1956))))),2)</f>
        <v>283.19</v>
      </c>
    </row>
    <row r="1957" spans="1:10" ht="12" customHeight="1">
      <c r="A1957" s="15" t="s">
        <v>11751</v>
      </c>
      <c r="B1957" s="44" t="s">
        <v>969</v>
      </c>
      <c r="C1957" s="53">
        <v>40.799999999999997</v>
      </c>
      <c r="D1957" s="48">
        <v>5</v>
      </c>
      <c r="E1957" s="2110">
        <f t="shared" si="248"/>
        <v>3163.08</v>
      </c>
      <c r="F1957" s="603">
        <f t="shared" si="249"/>
        <v>3163.08</v>
      </c>
      <c r="G1957" s="862">
        <f>'Заказ, cкидки и курсы валют'!$J$23*F1957</f>
        <v>37956.959999999999</v>
      </c>
      <c r="H1957" s="128">
        <f t="shared" si="250"/>
        <v>189.78</v>
      </c>
      <c r="I1957" s="15"/>
      <c r="J1957" s="128">
        <f>ROUND(IF(H1957&lt;'Заказ, cкидки и курсы валют'!$B$39,H1957*0.54*100/(100-'Заказ, cкидки и курсы валют'!$C$39),IF(H1957&lt;'Заказ, cкидки и курсы валют'!$B$40,H1957*0.54*100/(100-'Заказ, cкидки и курсы валют'!$C$40),IF(H1957&lt;'Заказ, cкидки и курсы валют'!$B$41,H1957*0.54*100/(100-'Заказ, cкидки и курсы валют'!$C$41),IF(H1957&lt;'Заказ, cкидки и курсы валют'!$B$42,H1957*0.54*100/(100-'Заказ, cкидки и курсы валют'!$C$42),IF(H1957&lt;'Заказ, cкидки и курсы валют'!$B$43,H1957*0.54*100/(100-'Заказ, cкидки и курсы валют'!$C$43),H1957))))),2)</f>
        <v>256.2</v>
      </c>
    </row>
    <row r="1958" spans="1:10" ht="12" customHeight="1">
      <c r="A1958" s="15" t="s">
        <v>7892</v>
      </c>
      <c r="B1958" s="62" t="s">
        <v>196</v>
      </c>
      <c r="C1958" s="53">
        <v>44.9</v>
      </c>
      <c r="D1958" s="48">
        <v>4</v>
      </c>
      <c r="E1958" s="2110">
        <f t="shared" si="248"/>
        <v>3683.54</v>
      </c>
      <c r="F1958" s="603">
        <f t="shared" si="249"/>
        <v>3683.54</v>
      </c>
      <c r="G1958" s="862">
        <f>'Заказ, cкидки и курсы валют'!$J$23*F1958</f>
        <v>44202.479999999996</v>
      </c>
      <c r="H1958" s="128">
        <f t="shared" si="250"/>
        <v>176.81</v>
      </c>
      <c r="I1958" s="15"/>
      <c r="J1958" s="128">
        <f>ROUND(IF(H1958&lt;'Заказ, cкидки и курсы валют'!$B$39,H1958*0.54*100/(100-'Заказ, cкидки и курсы валют'!$C$39),IF(H1958&lt;'Заказ, cкидки и курсы валют'!$B$40,H1958*0.54*100/(100-'Заказ, cкидки и курсы валют'!$C$40),IF(H1958&lt;'Заказ, cкидки и курсы валют'!$B$41,H1958*0.54*100/(100-'Заказ, cкидки и курсы валют'!$C$41),IF(H1958&lt;'Заказ, cкидки и курсы валют'!$B$42,H1958*0.54*100/(100-'Заказ, cкидки и курсы валют'!$C$42),IF(H1958&lt;'Заказ, cкидки и курсы валют'!$B$43,H1958*0.54*100/(100-'Заказ, cкидки и курсы валют'!$C$43),H1958))))),2)</f>
        <v>272.79000000000002</v>
      </c>
    </row>
    <row r="1959" spans="1:10" ht="12" customHeight="1">
      <c r="A1959" s="15" t="s">
        <v>11744</v>
      </c>
      <c r="B1959" s="44" t="s">
        <v>4282</v>
      </c>
      <c r="C1959" s="53">
        <v>48</v>
      </c>
      <c r="D1959" s="48">
        <v>4</v>
      </c>
      <c r="E1959" s="2110">
        <f t="shared" si="248"/>
        <v>3828.94</v>
      </c>
      <c r="F1959" s="603">
        <f t="shared" si="249"/>
        <v>3828.94</v>
      </c>
      <c r="G1959" s="862">
        <f>'Заказ, cкидки и курсы валют'!$J$23*F1959</f>
        <v>45947.28</v>
      </c>
      <c r="H1959" s="128">
        <f t="shared" si="250"/>
        <v>183.79</v>
      </c>
      <c r="I1959" s="15"/>
      <c r="J1959" s="128">
        <f>ROUND(IF(H1959&lt;'Заказ, cкидки и курсы валют'!$B$39,H1959*0.54*100/(100-'Заказ, cкидки и курсы валют'!$C$39),IF(H1959&lt;'Заказ, cкидки и курсы валют'!$B$40,H1959*0.54*100/(100-'Заказ, cкидки и курсы валют'!$C$40),IF(H1959&lt;'Заказ, cкидки и курсы валют'!$B$41,H1959*0.54*100/(100-'Заказ, cкидки и курсы валют'!$C$41),IF(H1959&lt;'Заказ, cкидки и курсы валют'!$B$42,H1959*0.54*100/(100-'Заказ, cкидки и курсы валют'!$C$42),IF(H1959&lt;'Заказ, cкидки и курсы валют'!$B$43,H1959*0.54*100/(100-'Заказ, cкидки и курсы валют'!$C$43),H1959))))),2)</f>
        <v>283.56</v>
      </c>
    </row>
    <row r="1960" spans="1:10" ht="12" customHeight="1">
      <c r="A1960" s="15" t="s">
        <v>7893</v>
      </c>
      <c r="B1960" s="62" t="s">
        <v>197</v>
      </c>
      <c r="C1960" s="53">
        <v>51.12</v>
      </c>
      <c r="D1960" s="48">
        <v>4</v>
      </c>
      <c r="E1960" s="2110">
        <f t="shared" si="248"/>
        <v>4031.62</v>
      </c>
      <c r="F1960" s="603">
        <f t="shared" si="249"/>
        <v>4031.62</v>
      </c>
      <c r="G1960" s="862">
        <f>'Заказ, cкидки и курсы валют'!$J$23*F1960</f>
        <v>48379.44</v>
      </c>
      <c r="H1960" s="128">
        <f t="shared" si="250"/>
        <v>193.52</v>
      </c>
      <c r="I1960" s="15"/>
      <c r="J1960" s="128">
        <f>ROUND(IF(H1960&lt;'Заказ, cкидки и курсы валют'!$B$39,H1960*0.54*100/(100-'Заказ, cкидки и курсы валют'!$C$39),IF(H1960&lt;'Заказ, cкидки и курсы валют'!$B$40,H1960*0.54*100/(100-'Заказ, cкидки и курсы валют'!$C$40),IF(H1960&lt;'Заказ, cкидки и курсы валют'!$B$41,H1960*0.54*100/(100-'Заказ, cкидки и курсы валют'!$C$41),IF(H1960&lt;'Заказ, cкидки и курсы валют'!$B$42,H1960*0.54*100/(100-'Заказ, cкидки и курсы валют'!$C$42),IF(H1960&lt;'Заказ, cкидки и курсы валют'!$B$43,H1960*0.54*100/(100-'Заказ, cкидки и курсы валют'!$C$43),H1960))))),2)</f>
        <v>261.25</v>
      </c>
    </row>
    <row r="1961" spans="1:10" ht="12" customHeight="1">
      <c r="A1961" s="15" t="s">
        <v>11745</v>
      </c>
      <c r="B1961" s="44" t="s">
        <v>198</v>
      </c>
      <c r="C1961" s="53">
        <v>57.35</v>
      </c>
      <c r="D1961" s="48">
        <v>4</v>
      </c>
      <c r="E1961" s="2110">
        <f t="shared" si="248"/>
        <v>4083.76</v>
      </c>
      <c r="F1961" s="603">
        <f t="shared" si="249"/>
        <v>4083.76</v>
      </c>
      <c r="G1961" s="862">
        <f>'Заказ, cкидки и курсы валют'!$J$23*F1961</f>
        <v>49005.120000000003</v>
      </c>
      <c r="H1961" s="128">
        <f t="shared" si="250"/>
        <v>196.02</v>
      </c>
      <c r="I1961" s="15"/>
      <c r="J1961" s="128">
        <f>ROUND(IF(H1961&lt;'Заказ, cкидки и курсы валют'!$B$39,H1961*0.54*100/(100-'Заказ, cкидки и курсы валют'!$C$39),IF(H1961&lt;'Заказ, cкидки и курсы валют'!$B$40,H1961*0.54*100/(100-'Заказ, cкидки и курсы валют'!$C$40),IF(H1961&lt;'Заказ, cкидки и курсы валют'!$B$41,H1961*0.54*100/(100-'Заказ, cкидки и курсы валют'!$C$41),IF(H1961&lt;'Заказ, cкидки и курсы валют'!$B$42,H1961*0.54*100/(100-'Заказ, cкидки и курсы валют'!$C$42),IF(H1961&lt;'Заказ, cкидки и курсы валют'!$B$43,H1961*0.54*100/(100-'Заказ, cкидки и курсы валют'!$C$43),H1961))))),2)</f>
        <v>264.63</v>
      </c>
    </row>
    <row r="1962" spans="1:10" ht="12" customHeight="1">
      <c r="A1962" s="15" t="s">
        <v>11746</v>
      </c>
      <c r="B1962" s="44" t="s">
        <v>199</v>
      </c>
      <c r="C1962" s="53">
        <v>57.35</v>
      </c>
      <c r="D1962" s="48">
        <v>4</v>
      </c>
      <c r="E1962" s="2110">
        <f t="shared" si="248"/>
        <v>4265.16</v>
      </c>
      <c r="F1962" s="603">
        <f t="shared" si="249"/>
        <v>4265.16</v>
      </c>
      <c r="G1962" s="862">
        <f>'Заказ, cкидки и курсы валют'!$J$23*F1962</f>
        <v>51181.919999999998</v>
      </c>
      <c r="H1962" s="128">
        <f t="shared" si="250"/>
        <v>204.73</v>
      </c>
      <c r="I1962" s="15"/>
      <c r="J1962" s="128">
        <f>ROUND(IF(H1962&lt;'Заказ, cкидки и курсы валют'!$B$39,H1962*0.54*100/(100-'Заказ, cкидки и курсы валют'!$C$39),IF(H1962&lt;'Заказ, cкидки и курсы валют'!$B$40,H1962*0.54*100/(100-'Заказ, cкидки и курсы валют'!$C$40),IF(H1962&lt;'Заказ, cкидки и курсы валют'!$B$41,H1962*0.54*100/(100-'Заказ, cкидки и курсы валют'!$C$41),IF(H1962&lt;'Заказ, cкидки и курсы валют'!$B$42,H1962*0.54*100/(100-'Заказ, cкидки и курсы валют'!$C$42),IF(H1962&lt;'Заказ, cкидки и курсы валют'!$B$43,H1962*0.54*100/(100-'Заказ, cкидки и курсы валют'!$C$43),H1962))))),2)</f>
        <v>276.39</v>
      </c>
    </row>
    <row r="1963" spans="1:10" ht="12" customHeight="1">
      <c r="A1963" s="15" t="s">
        <v>11747</v>
      </c>
      <c r="B1963" s="44" t="s">
        <v>200</v>
      </c>
      <c r="C1963" s="53">
        <v>69.83</v>
      </c>
      <c r="D1963" s="48">
        <v>4</v>
      </c>
      <c r="E1963" s="2110">
        <f t="shared" si="248"/>
        <v>4520.4400000000005</v>
      </c>
      <c r="F1963" s="603">
        <f t="shared" si="249"/>
        <v>4520.4399999999996</v>
      </c>
      <c r="G1963" s="862">
        <f>'Заказ, cкидки и курсы валют'!$J$23*F1963</f>
        <v>54245.279999999999</v>
      </c>
      <c r="H1963" s="128">
        <f t="shared" si="250"/>
        <v>216.98</v>
      </c>
      <c r="I1963" s="15"/>
      <c r="J1963" s="128">
        <f>ROUND(IF(H1963&lt;'Заказ, cкидки и курсы валют'!$B$39,H1963*0.54*100/(100-'Заказ, cкидки и курсы валют'!$C$39),IF(H1963&lt;'Заказ, cкидки и курсы валют'!$B$40,H1963*0.54*100/(100-'Заказ, cкидки и курсы валют'!$C$40),IF(H1963&lt;'Заказ, cкидки и курсы валют'!$B$41,H1963*0.54*100/(100-'Заказ, cкидки и курсы валют'!$C$41),IF(H1963&lt;'Заказ, cкидки и курсы валют'!$B$42,H1963*0.54*100/(100-'Заказ, cкидки и курсы валют'!$C$42),IF(H1963&lt;'Заказ, cкидки и курсы валют'!$B$43,H1963*0.54*100/(100-'Заказ, cкидки и курсы валют'!$C$43),H1963))))),2)</f>
        <v>292.92</v>
      </c>
    </row>
    <row r="1964" spans="1:10" ht="12" customHeight="1">
      <c r="A1964" s="15" t="s">
        <v>7894</v>
      </c>
      <c r="B1964" s="62" t="s">
        <v>3640</v>
      </c>
      <c r="C1964" s="813">
        <v>22.7</v>
      </c>
      <c r="D1964" s="64">
        <v>10</v>
      </c>
      <c r="E1964" s="2110">
        <f t="shared" si="248"/>
        <v>3899.32</v>
      </c>
      <c r="F1964" s="603">
        <f t="shared" si="249"/>
        <v>3899.32</v>
      </c>
      <c r="G1964" s="862">
        <f>'Заказ, cкидки и курсы валют'!$J$23*F1964</f>
        <v>46791.840000000004</v>
      </c>
      <c r="H1964" s="128">
        <f t="shared" si="250"/>
        <v>467.92</v>
      </c>
      <c r="I1964" s="15"/>
      <c r="J1964" s="128">
        <f>ROUND(IF(H1964&lt;'Заказ, cкидки и курсы валют'!$B$39,H1964*0.54*100/(100-'Заказ, cкидки и курсы валют'!$C$39),IF(H1964&lt;'Заказ, cкидки и курсы валют'!$B$40,H1964*0.54*100/(100-'Заказ, cкидки и курсы валют'!$C$40),IF(H1964&lt;'Заказ, cкидки и курсы валют'!$B$41,H1964*0.54*100/(100-'Заказ, cкидки и курсы валют'!$C$41),IF(H1964&lt;'Заказ, cкидки и курсы валют'!$B$42,H1964*0.54*100/(100-'Заказ, cкидки и курсы валют'!$C$42),IF(H1964&lt;'Заказ, cкидки и курсы валют'!$B$43,H1964*0.54*100/(100-'Заказ, cкидки и курсы валют'!$C$43),H1964))))),2)</f>
        <v>561.5</v>
      </c>
    </row>
    <row r="1965" spans="1:10" ht="12" customHeight="1">
      <c r="A1965" s="15" t="s">
        <v>7895</v>
      </c>
      <c r="B1965" s="62" t="s">
        <v>3384</v>
      </c>
      <c r="C1965" s="53">
        <v>25.2</v>
      </c>
      <c r="D1965" s="64">
        <v>8</v>
      </c>
      <c r="E1965" s="2110">
        <f t="shared" si="248"/>
        <v>4291.58</v>
      </c>
      <c r="F1965" s="603">
        <f t="shared" si="249"/>
        <v>4291.58</v>
      </c>
      <c r="G1965" s="862">
        <f>'Заказ, cкидки и курсы валют'!$J$23*F1965</f>
        <v>51498.96</v>
      </c>
      <c r="H1965" s="128">
        <f t="shared" si="250"/>
        <v>411.99</v>
      </c>
      <c r="I1965" s="15"/>
      <c r="J1965" s="128">
        <f>ROUND(IF(H1965&lt;'Заказ, cкидки и курсы валют'!$B$39,H1965*0.54*100/(100-'Заказ, cкидки и курсы валют'!$C$39),IF(H1965&lt;'Заказ, cкидки и курсы валют'!$B$40,H1965*0.54*100/(100-'Заказ, cкидки и курсы валют'!$C$40),IF(H1965&lt;'Заказ, cкидки и курсы валют'!$B$41,H1965*0.54*100/(100-'Заказ, cкидки и курсы валют'!$C$41),IF(H1965&lt;'Заказ, cкидки и курсы валют'!$B$42,H1965*0.54*100/(100-'Заказ, cкидки и курсы валют'!$C$42),IF(H1965&lt;'Заказ, cкидки и курсы валют'!$B$43,H1965*0.54*100/(100-'Заказ, cкидки и курсы валют'!$C$43),H1965))))),2)</f>
        <v>494.39</v>
      </c>
    </row>
    <row r="1966" spans="1:10" ht="12" customHeight="1">
      <c r="A1966" s="15" t="s">
        <v>7896</v>
      </c>
      <c r="B1966" s="62" t="s">
        <v>3109</v>
      </c>
      <c r="C1966" s="53">
        <v>27.7</v>
      </c>
      <c r="D1966" s="64">
        <v>8</v>
      </c>
      <c r="E1966" s="2110">
        <f t="shared" si="248"/>
        <v>2011.02</v>
      </c>
      <c r="F1966" s="603">
        <f t="shared" si="249"/>
        <v>2011.02</v>
      </c>
      <c r="G1966" s="862">
        <f>'Заказ, cкидки и курсы валют'!$J$23*F1966</f>
        <v>24132.239999999998</v>
      </c>
      <c r="H1966" s="128">
        <f t="shared" si="250"/>
        <v>193.06</v>
      </c>
      <c r="I1966" s="15"/>
      <c r="J1966" s="128">
        <f>ROUND(IF(H1966&lt;'Заказ, cкидки и курсы валют'!$B$39,H1966*0.54*100/(100-'Заказ, cкидки и курсы валют'!$C$39),IF(H1966&lt;'Заказ, cкидки и курсы валют'!$B$40,H1966*0.54*100/(100-'Заказ, cкидки и курсы валют'!$C$40),IF(H1966&lt;'Заказ, cкидки и курсы валют'!$B$41,H1966*0.54*100/(100-'Заказ, cкидки и курсы валют'!$C$41),IF(H1966&lt;'Заказ, cкидки и курсы валют'!$B$42,H1966*0.54*100/(100-'Заказ, cкидки и курсы валют'!$C$42),IF(H1966&lt;'Заказ, cкидки и курсы валют'!$B$43,H1966*0.54*100/(100-'Заказ, cкидки и курсы валют'!$C$43),H1966))))),2)</f>
        <v>260.63</v>
      </c>
    </row>
    <row r="1967" spans="1:10" ht="12" customHeight="1">
      <c r="A1967" s="15" t="s">
        <v>7897</v>
      </c>
      <c r="B1967" s="62" t="s">
        <v>3110</v>
      </c>
      <c r="C1967" s="53">
        <v>30.2</v>
      </c>
      <c r="D1967" s="64">
        <v>8</v>
      </c>
      <c r="E1967" s="2110">
        <f t="shared" si="248"/>
        <v>2185.7399999999998</v>
      </c>
      <c r="F1967" s="603">
        <f t="shared" si="249"/>
        <v>2185.7399999999998</v>
      </c>
      <c r="G1967" s="862">
        <f>'Заказ, cкидки и курсы валют'!$J$23*F1967</f>
        <v>26228.879999999997</v>
      </c>
      <c r="H1967" s="128">
        <f t="shared" si="250"/>
        <v>209.83</v>
      </c>
      <c r="I1967" s="15"/>
      <c r="J1967" s="128">
        <f>ROUND(IF(H1967&lt;'Заказ, cкидки и курсы валют'!$B$39,H1967*0.54*100/(100-'Заказ, cкидки и курсы валют'!$C$39),IF(H1967&lt;'Заказ, cкидки и курсы валют'!$B$40,H1967*0.54*100/(100-'Заказ, cкидки и курсы валют'!$C$40),IF(H1967&lt;'Заказ, cкидки и курсы валют'!$B$41,H1967*0.54*100/(100-'Заказ, cкидки и курсы валют'!$C$41),IF(H1967&lt;'Заказ, cкидки и курсы валют'!$B$42,H1967*0.54*100/(100-'Заказ, cкидки и курсы валют'!$C$42),IF(H1967&lt;'Заказ, cкидки и курсы валют'!$B$43,H1967*0.54*100/(100-'Заказ, cкидки и курсы валют'!$C$43),H1967))))),2)</f>
        <v>283.27</v>
      </c>
    </row>
    <row r="1968" spans="1:10" ht="12" customHeight="1">
      <c r="A1968" s="15" t="s">
        <v>7898</v>
      </c>
      <c r="B1968" s="62" t="s">
        <v>3111</v>
      </c>
      <c r="C1968" s="53">
        <v>32.9</v>
      </c>
      <c r="D1968" s="64">
        <v>6</v>
      </c>
      <c r="E1968" s="2110">
        <f t="shared" si="248"/>
        <v>2545.16</v>
      </c>
      <c r="F1968" s="603">
        <f t="shared" si="249"/>
        <v>2545.16</v>
      </c>
      <c r="G1968" s="862">
        <f>'Заказ, cкидки и курсы валют'!$J$23*F1968</f>
        <v>30541.919999999998</v>
      </c>
      <c r="H1968" s="128">
        <f t="shared" si="250"/>
        <v>183.25</v>
      </c>
      <c r="I1968" s="15"/>
      <c r="J1968" s="128">
        <f>ROUND(IF(H1968&lt;'Заказ, cкидки и курсы валют'!$B$39,H1968*0.54*100/(100-'Заказ, cкидки и курсы валют'!$C$39),IF(H1968&lt;'Заказ, cкидки и курсы валют'!$B$40,H1968*0.54*100/(100-'Заказ, cкидки и курсы валют'!$C$40),IF(H1968&lt;'Заказ, cкидки и курсы валют'!$B$41,H1968*0.54*100/(100-'Заказ, cкидки и курсы валют'!$C$41),IF(H1968&lt;'Заказ, cкидки и курсы валют'!$B$42,H1968*0.54*100/(100-'Заказ, cкидки и курсы валют'!$C$42),IF(H1968&lt;'Заказ, cкидки и курсы валют'!$B$43,H1968*0.54*100/(100-'Заказ, cкидки и курсы валют'!$C$43),H1968))))),2)</f>
        <v>282.73</v>
      </c>
    </row>
    <row r="1969" spans="1:10" ht="12" customHeight="1">
      <c r="A1969" s="15" t="s">
        <v>7899</v>
      </c>
      <c r="B1969" s="62" t="s">
        <v>201</v>
      </c>
      <c r="C1969" s="812">
        <v>37.42</v>
      </c>
      <c r="D1969" s="64">
        <v>6</v>
      </c>
      <c r="E1969" s="2110">
        <f t="shared" si="248"/>
        <v>2662.04</v>
      </c>
      <c r="F1969" s="603">
        <f t="shared" si="249"/>
        <v>2662.04</v>
      </c>
      <c r="G1969" s="862">
        <f>'Заказ, cкидки и курсы валют'!$J$23*F1969</f>
        <v>31944.48</v>
      </c>
      <c r="H1969" s="128">
        <f t="shared" si="250"/>
        <v>191.67</v>
      </c>
      <c r="I1969" s="15"/>
      <c r="J1969" s="128">
        <f>ROUND(IF(H1969&lt;'Заказ, cкидки и курсы валют'!$B$39,H1969*0.54*100/(100-'Заказ, cкидки и курсы валют'!$C$39),IF(H1969&lt;'Заказ, cкидки и курсы валют'!$B$40,H1969*0.54*100/(100-'Заказ, cкидки и курсы валют'!$C$40),IF(H1969&lt;'Заказ, cкидки и курсы валют'!$B$41,H1969*0.54*100/(100-'Заказ, cкидки и курсы валют'!$C$41),IF(H1969&lt;'Заказ, cкидки и курсы валют'!$B$42,H1969*0.54*100/(100-'Заказ, cкидки и курсы валют'!$C$42),IF(H1969&lt;'Заказ, cкидки и курсы валют'!$B$43,H1969*0.54*100/(100-'Заказ, cкидки и курсы валют'!$C$43),H1969))))),2)</f>
        <v>258.75</v>
      </c>
    </row>
    <row r="1970" spans="1:10" ht="12" customHeight="1">
      <c r="A1970" s="15" t="s">
        <v>7900</v>
      </c>
      <c r="B1970" s="62" t="s">
        <v>202</v>
      </c>
      <c r="C1970" s="53">
        <v>42.36</v>
      </c>
      <c r="D1970" s="64">
        <v>5</v>
      </c>
      <c r="E1970" s="2110">
        <f t="shared" si="248"/>
        <v>3031</v>
      </c>
      <c r="F1970" s="603">
        <f t="shared" si="249"/>
        <v>3031</v>
      </c>
      <c r="G1970" s="862">
        <f>'Заказ, cкидки и курсы валют'!$J$23*F1970</f>
        <v>36372</v>
      </c>
      <c r="H1970" s="128">
        <f t="shared" si="250"/>
        <v>181.86</v>
      </c>
      <c r="I1970" s="15"/>
      <c r="J1970" s="128">
        <f>ROUND(IF(H1970&lt;'Заказ, cкидки и курсы валют'!$B$39,H1970*0.54*100/(100-'Заказ, cкидки и курсы валют'!$C$39),IF(H1970&lt;'Заказ, cкидки и курсы валют'!$B$40,H1970*0.54*100/(100-'Заказ, cкидки и курсы валют'!$C$40),IF(H1970&lt;'Заказ, cкидки и курсы валют'!$B$41,H1970*0.54*100/(100-'Заказ, cкидки и курсы валют'!$C$41),IF(H1970&lt;'Заказ, cкидки и курсы валют'!$B$42,H1970*0.54*100/(100-'Заказ, cкидки и курсы валют'!$C$42),IF(H1970&lt;'Заказ, cкидки и курсы валют'!$B$43,H1970*0.54*100/(100-'Заказ, cкидки и курсы валют'!$C$43),H1970))))),2)</f>
        <v>280.58</v>
      </c>
    </row>
    <row r="1971" spans="1:10" ht="12" customHeight="1">
      <c r="A1971" s="15" t="s">
        <v>7901</v>
      </c>
      <c r="B1971" s="62" t="s">
        <v>614</v>
      </c>
      <c r="C1971" s="813">
        <v>47.24</v>
      </c>
      <c r="D1971" s="64">
        <v>5</v>
      </c>
      <c r="E1971" s="2110">
        <f t="shared" si="248"/>
        <v>3355.52</v>
      </c>
      <c r="F1971" s="603">
        <f t="shared" si="249"/>
        <v>3355.52</v>
      </c>
      <c r="G1971" s="862">
        <f>'Заказ, cкидки и курсы валют'!$J$23*F1971</f>
        <v>40266.239999999998</v>
      </c>
      <c r="H1971" s="128">
        <f t="shared" si="250"/>
        <v>201.33</v>
      </c>
      <c r="I1971" s="15"/>
      <c r="J1971" s="128">
        <f>ROUND(IF(H1971&lt;'Заказ, cкидки и курсы валют'!$B$39,H1971*0.54*100/(100-'Заказ, cкидки и курсы валют'!$C$39),IF(H1971&lt;'Заказ, cкидки и курсы валют'!$B$40,H1971*0.54*100/(100-'Заказ, cкидки и курсы валют'!$C$40),IF(H1971&lt;'Заказ, cкидки и курсы валют'!$B$41,H1971*0.54*100/(100-'Заказ, cкидки и курсы валют'!$C$41),IF(H1971&lt;'Заказ, cкидки и курсы валют'!$B$42,H1971*0.54*100/(100-'Заказ, cкидки и курсы валют'!$C$42),IF(H1971&lt;'Заказ, cкидки и курсы валют'!$B$43,H1971*0.54*100/(100-'Заказ, cкидки и курсы валют'!$C$43),H1971))))),2)</f>
        <v>271.8</v>
      </c>
    </row>
    <row r="1972" spans="1:10" ht="12" customHeight="1">
      <c r="A1972" s="15" t="s">
        <v>7902</v>
      </c>
      <c r="B1972" s="62" t="s">
        <v>203</v>
      </c>
      <c r="C1972" s="812">
        <v>52.13</v>
      </c>
      <c r="D1972" s="64">
        <v>5</v>
      </c>
      <c r="E1972" s="2110">
        <f t="shared" si="248"/>
        <v>3448.8599999999997</v>
      </c>
      <c r="F1972" s="603">
        <f t="shared" si="249"/>
        <v>3448.86</v>
      </c>
      <c r="G1972" s="862">
        <f>'Заказ, cкидки и курсы валют'!$J$23*F1972</f>
        <v>41386.32</v>
      </c>
      <c r="H1972" s="128">
        <f t="shared" si="250"/>
        <v>206.93</v>
      </c>
      <c r="I1972" s="15"/>
      <c r="J1972" s="128">
        <f>ROUND(IF(H1972&lt;'Заказ, cкидки и курсы валют'!$B$39,H1972*0.54*100/(100-'Заказ, cкидки и курсы валют'!$C$39),IF(H1972&lt;'Заказ, cкидки и курсы валют'!$B$40,H1972*0.54*100/(100-'Заказ, cкидки и курсы валют'!$C$40),IF(H1972&lt;'Заказ, cкидки и курсы валют'!$B$41,H1972*0.54*100/(100-'Заказ, cкидки и курсы валют'!$C$41),IF(H1972&lt;'Заказ, cкидки и курсы валют'!$B$42,H1972*0.54*100/(100-'Заказ, cкидки и курсы валют'!$C$42),IF(H1972&lt;'Заказ, cкидки и курсы валют'!$B$43,H1972*0.54*100/(100-'Заказ, cкидки и курсы валют'!$C$43),H1972))))),2)</f>
        <v>279.36</v>
      </c>
    </row>
    <row r="1973" spans="1:10" ht="12" customHeight="1">
      <c r="A1973" s="15" t="s">
        <v>7903</v>
      </c>
      <c r="B1973" s="64" t="s">
        <v>613</v>
      </c>
      <c r="C1973" s="53">
        <v>57.72</v>
      </c>
      <c r="D1973" s="64">
        <v>4</v>
      </c>
      <c r="E1973" s="2110">
        <f t="shared" si="248"/>
        <v>4083.76</v>
      </c>
      <c r="F1973" s="603">
        <f t="shared" si="249"/>
        <v>4083.76</v>
      </c>
      <c r="G1973" s="862">
        <f>'Заказ, cкидки и курсы валют'!$J$23*F1973</f>
        <v>49005.120000000003</v>
      </c>
      <c r="H1973" s="128">
        <f t="shared" si="250"/>
        <v>196.02</v>
      </c>
      <c r="I1973" s="15"/>
      <c r="J1973" s="128">
        <f>ROUND(IF(H1973&lt;'Заказ, cкидки и курсы валют'!$B$39,H1973*0.54*100/(100-'Заказ, cкидки и курсы валют'!$C$39),IF(H1973&lt;'Заказ, cкидки и курсы валют'!$B$40,H1973*0.54*100/(100-'Заказ, cкидки и курсы валют'!$C$40),IF(H1973&lt;'Заказ, cкидки и курсы валют'!$B$41,H1973*0.54*100/(100-'Заказ, cкидки и курсы валют'!$C$41),IF(H1973&lt;'Заказ, cкидки и курсы валют'!$B$42,H1973*0.54*100/(100-'Заказ, cкидки и курсы валют'!$C$42),IF(H1973&lt;'Заказ, cкидки и курсы валют'!$B$43,H1973*0.54*100/(100-'Заказ, cкидки и курсы валют'!$C$43),H1973))))),2)</f>
        <v>264.63</v>
      </c>
    </row>
    <row r="1974" spans="1:10" ht="12" customHeight="1">
      <c r="A1974" s="15" t="s">
        <v>7904</v>
      </c>
      <c r="B1974" s="62" t="s">
        <v>204</v>
      </c>
      <c r="C1974" s="813">
        <v>61.91</v>
      </c>
      <c r="D1974" s="64">
        <v>3</v>
      </c>
      <c r="E1974" s="2110">
        <f t="shared" si="248"/>
        <v>4937.34</v>
      </c>
      <c r="F1974" s="603">
        <f t="shared" si="249"/>
        <v>4937.34</v>
      </c>
      <c r="G1974" s="862">
        <f>'Заказ, cкидки и курсы валют'!$J$23*F1974</f>
        <v>59248.08</v>
      </c>
      <c r="H1974" s="128">
        <f t="shared" si="250"/>
        <v>177.74</v>
      </c>
      <c r="I1974" s="15"/>
      <c r="J1974" s="128">
        <f>ROUND(IF(H1974&lt;'Заказ, cкидки и курсы валют'!$B$39,H1974*0.54*100/(100-'Заказ, cкидки и курсы валют'!$C$39),IF(H1974&lt;'Заказ, cкидки и курсы валют'!$B$40,H1974*0.54*100/(100-'Заказ, cкидки и курсы валют'!$C$40),IF(H1974&lt;'Заказ, cкидки и курсы валют'!$B$41,H1974*0.54*100/(100-'Заказ, cкидки и курсы валют'!$C$41),IF(H1974&lt;'Заказ, cкидки и курсы валют'!$B$42,H1974*0.54*100/(100-'Заказ, cкидки и курсы валют'!$C$42),IF(H1974&lt;'Заказ, cкидки и курсы валют'!$B$43,H1974*0.54*100/(100-'Заказ, cкидки и курсы валют'!$C$43),H1974))))),2)</f>
        <v>274.23</v>
      </c>
    </row>
    <row r="1975" spans="1:10" ht="12" customHeight="1">
      <c r="A1975" s="15" t="s">
        <v>7905</v>
      </c>
      <c r="B1975" s="62" t="s">
        <v>205</v>
      </c>
      <c r="C1975" s="53">
        <v>71.680000000000007</v>
      </c>
      <c r="D1975" s="64">
        <v>3</v>
      </c>
      <c r="E1975" s="2110">
        <f t="shared" si="248"/>
        <v>5173.2199999999993</v>
      </c>
      <c r="F1975" s="603">
        <f t="shared" si="249"/>
        <v>5173.22</v>
      </c>
      <c r="G1975" s="862">
        <f>'Заказ, cкидки и курсы валют'!$J$23*F1975</f>
        <v>62078.64</v>
      </c>
      <c r="H1975" s="128">
        <f t="shared" si="250"/>
        <v>186.24</v>
      </c>
      <c r="I1975" s="15"/>
      <c r="J1975" s="128">
        <f>ROUND(IF(H1975&lt;'Заказ, cкидки и курсы валют'!$B$39,H1975*0.54*100/(100-'Заказ, cкидки и курсы валют'!$C$39),IF(H1975&lt;'Заказ, cкидки и курсы валют'!$B$40,H1975*0.54*100/(100-'Заказ, cкидки и курсы валют'!$C$40),IF(H1975&lt;'Заказ, cкидки и курсы валют'!$B$41,H1975*0.54*100/(100-'Заказ, cкидки и курсы валют'!$C$41),IF(H1975&lt;'Заказ, cкидки и курсы валют'!$B$42,H1975*0.54*100/(100-'Заказ, cкидки и курсы валют'!$C$42),IF(H1975&lt;'Заказ, cкидки и курсы валют'!$B$43,H1975*0.54*100/(100-'Заказ, cкидки и курсы валют'!$C$43),H1975))))),2)</f>
        <v>251.42</v>
      </c>
    </row>
    <row r="1976" spans="1:10" ht="12" customHeight="1">
      <c r="A1976" s="15" t="s">
        <v>7906</v>
      </c>
      <c r="B1976" s="62" t="s">
        <v>206</v>
      </c>
      <c r="C1976" s="53">
        <v>81.45</v>
      </c>
      <c r="D1976" s="64">
        <v>3</v>
      </c>
      <c r="E1976" s="2110">
        <f t="shared" si="248"/>
        <v>5466.58</v>
      </c>
      <c r="F1976" s="603">
        <f t="shared" si="249"/>
        <v>5466.58</v>
      </c>
      <c r="G1976" s="862">
        <f>'Заказ, cкидки и курсы валют'!$J$23*F1976</f>
        <v>65598.959999999992</v>
      </c>
      <c r="H1976" s="128">
        <f t="shared" si="250"/>
        <v>196.8</v>
      </c>
      <c r="I1976" s="15"/>
      <c r="J1976" s="128">
        <f>ROUND(IF(H1976&lt;'Заказ, cкидки и курсы валют'!$B$39,H1976*0.54*100/(100-'Заказ, cкидки и курсы валют'!$C$39),IF(H1976&lt;'Заказ, cкидки и курсы валют'!$B$40,H1976*0.54*100/(100-'Заказ, cкидки и курсы валют'!$C$40),IF(H1976&lt;'Заказ, cкидки и курсы валют'!$B$41,H1976*0.54*100/(100-'Заказ, cкидки и курсы валют'!$C$41),IF(H1976&lt;'Заказ, cкидки и курсы валют'!$B$42,H1976*0.54*100/(100-'Заказ, cкидки и курсы валют'!$C$42),IF(H1976&lt;'Заказ, cкидки и курсы валют'!$B$43,H1976*0.54*100/(100-'Заказ, cкидки и курсы валют'!$C$43),H1976))))),2)</f>
        <v>265.68</v>
      </c>
    </row>
    <row r="1977" spans="1:10" ht="12" customHeight="1">
      <c r="A1977" s="15" t="s">
        <v>11748</v>
      </c>
      <c r="B1977" s="44" t="s">
        <v>207</v>
      </c>
      <c r="C1977" s="53">
        <v>91.22</v>
      </c>
      <c r="D1977" s="48">
        <v>2</v>
      </c>
      <c r="E1977" s="2110">
        <f t="shared" si="248"/>
        <v>7300.6</v>
      </c>
      <c r="F1977" s="603">
        <f t="shared" si="249"/>
        <v>7300.6</v>
      </c>
      <c r="G1977" s="862">
        <f>'Заказ, cкидки и курсы валют'!$J$23*F1977</f>
        <v>87607.200000000012</v>
      </c>
      <c r="H1977" s="128">
        <f t="shared" si="250"/>
        <v>175.21</v>
      </c>
      <c r="I1977" s="15"/>
      <c r="J1977" s="128">
        <f>ROUND(IF(H1977&lt;'Заказ, cкидки и курсы валют'!$B$39,H1977*0.54*100/(100-'Заказ, cкидки и курсы валют'!$C$39),IF(H1977&lt;'Заказ, cкидки и курсы валют'!$B$40,H1977*0.54*100/(100-'Заказ, cкидки и курсы валют'!$C$40),IF(H1977&lt;'Заказ, cкидки и курсы валют'!$B$41,H1977*0.54*100/(100-'Заказ, cкидки и курсы валют'!$C$41),IF(H1977&lt;'Заказ, cкидки и курсы валют'!$B$42,H1977*0.54*100/(100-'Заказ, cкидки и курсы валют'!$C$42),IF(H1977&lt;'Заказ, cкидки и курсы валют'!$B$43,H1977*0.54*100/(100-'Заказ, cкидки и курсы валют'!$C$43),H1977))))),2)</f>
        <v>270.32</v>
      </c>
    </row>
    <row r="1978" spans="1:10" ht="12" customHeight="1">
      <c r="A1978" s="15" t="s">
        <v>11749</v>
      </c>
      <c r="B1978" s="44" t="s">
        <v>208</v>
      </c>
      <c r="C1978" s="53">
        <v>100.98</v>
      </c>
      <c r="D1978" s="48">
        <v>2</v>
      </c>
      <c r="E1978" s="2110">
        <f t="shared" si="248"/>
        <v>7558.24</v>
      </c>
      <c r="F1978" s="603">
        <f t="shared" si="249"/>
        <v>7558.24</v>
      </c>
      <c r="G1978" s="862">
        <f>'Заказ, cкидки и курсы валют'!$J$23*F1978</f>
        <v>90698.880000000005</v>
      </c>
      <c r="H1978" s="128">
        <f t="shared" si="250"/>
        <v>181.4</v>
      </c>
      <c r="I1978" s="15"/>
      <c r="J1978" s="128">
        <f>ROUND(IF(H1978&lt;'Заказ, cкидки и курсы валют'!$B$39,H1978*0.54*100/(100-'Заказ, cкидки и курсы валют'!$C$39),IF(H1978&lt;'Заказ, cкидки и курсы валют'!$B$40,H1978*0.54*100/(100-'Заказ, cкидки и курсы валют'!$C$40),IF(H1978&lt;'Заказ, cкидки и курсы валют'!$B$41,H1978*0.54*100/(100-'Заказ, cкидки и курсы валют'!$C$41),IF(H1978&lt;'Заказ, cкидки и курсы валют'!$B$42,H1978*0.54*100/(100-'Заказ, cкидки и курсы валют'!$C$42),IF(H1978&lt;'Заказ, cкидки и курсы валют'!$B$43,H1978*0.54*100/(100-'Заказ, cкидки и курсы валют'!$C$43),H1978))))),2)</f>
        <v>279.87</v>
      </c>
    </row>
    <row r="1979" spans="1:10" ht="12" customHeight="1">
      <c r="A1979" s="15" t="s">
        <v>11750</v>
      </c>
      <c r="B1979" s="44" t="s">
        <v>209</v>
      </c>
      <c r="C1979" s="53">
        <v>109.9</v>
      </c>
      <c r="D1979" s="48">
        <v>2</v>
      </c>
      <c r="E1979" s="2110">
        <f t="shared" si="248"/>
        <v>7944.96</v>
      </c>
      <c r="F1979" s="603">
        <f t="shared" si="249"/>
        <v>7944.96</v>
      </c>
      <c r="G1979" s="862">
        <f>'Заказ, cкидки и курсы валют'!$J$23*F1979</f>
        <v>95339.520000000004</v>
      </c>
      <c r="H1979" s="128">
        <f t="shared" si="250"/>
        <v>190.68</v>
      </c>
      <c r="I1979" s="15"/>
      <c r="J1979" s="128">
        <f>ROUND(IF(H1979&lt;'Заказ, cкидки и курсы валют'!$B$39,H1979*0.54*100/(100-'Заказ, cкидки и курсы валют'!$C$39),IF(H1979&lt;'Заказ, cкидки и курсы валют'!$B$40,H1979*0.54*100/(100-'Заказ, cкидки и курсы валют'!$C$40),IF(H1979&lt;'Заказ, cкидки и курсы валют'!$B$41,H1979*0.54*100/(100-'Заказ, cкидки и курсы валют'!$C$41),IF(H1979&lt;'Заказ, cкидки и курсы валют'!$B$42,H1979*0.54*100/(100-'Заказ, cкидки и курсы валют'!$C$42),IF(H1979&lt;'Заказ, cкидки и курсы валют'!$B$43,H1979*0.54*100/(100-'Заказ, cкидки и курсы валют'!$C$43),H1979))))),2)</f>
        <v>257.42</v>
      </c>
    </row>
    <row r="1980" spans="1:10" ht="14.1" customHeight="1" thickBot="1"/>
    <row r="1981" spans="1:10" ht="14.1" customHeight="1">
      <c r="A1981" s="247"/>
      <c r="B1981" s="163"/>
      <c r="C1981" s="91" t="s">
        <v>2522</v>
      </c>
      <c r="D1981" s="91"/>
      <c r="E1981" s="881"/>
      <c r="F1981" s="555"/>
      <c r="G1981" s="647"/>
      <c r="H1981" s="93"/>
      <c r="I1981" s="107"/>
    </row>
    <row r="1982" spans="1:10" ht="14.1" customHeight="1">
      <c r="A1982" s="248"/>
      <c r="B1982" s="17"/>
      <c r="C1982" s="108"/>
      <c r="D1982" s="108"/>
      <c r="E1982" s="556" t="s">
        <v>2523</v>
      </c>
      <c r="F1982" s="568"/>
      <c r="H1982" s="111"/>
      <c r="I1982" s="112"/>
    </row>
    <row r="1983" spans="1:10" ht="14.1" customHeight="1">
      <c r="A1983" s="248"/>
      <c r="B1983" s="17"/>
      <c r="C1983" s="97"/>
      <c r="D1983" s="97"/>
      <c r="E1983" s="896"/>
      <c r="F1983" s="596"/>
      <c r="G1983" s="874"/>
      <c r="H1983" s="17"/>
      <c r="I1983" s="167"/>
    </row>
    <row r="1984" spans="1:10" ht="14.1" customHeight="1">
      <c r="A1984" s="248"/>
      <c r="B1984" s="17"/>
      <c r="C1984" s="97"/>
      <c r="D1984" s="97"/>
      <c r="E1984" s="896"/>
      <c r="F1984" s="596"/>
      <c r="G1984" s="874"/>
      <c r="H1984" s="17"/>
      <c r="I1984" s="167"/>
    </row>
    <row r="1985" spans="1:9" ht="14.1" customHeight="1">
      <c r="A1985" s="248"/>
      <c r="B1985" s="17"/>
      <c r="C1985" s="97"/>
      <c r="D1985" s="97"/>
      <c r="E1985" s="896"/>
      <c r="F1985" s="596"/>
      <c r="G1985" s="874"/>
      <c r="H1985" s="17"/>
      <c r="I1985" s="167"/>
    </row>
    <row r="1986" spans="1:9" ht="14.1" customHeight="1" thickBot="1">
      <c r="A1986" s="117" t="s">
        <v>7679</v>
      </c>
      <c r="B1986" s="171"/>
      <c r="C1986" s="99"/>
      <c r="D1986" s="99"/>
      <c r="E1986" s="897"/>
      <c r="F1986" s="598"/>
      <c r="G1986" s="875"/>
      <c r="H1986" s="171"/>
      <c r="I1986" s="172"/>
    </row>
    <row r="1987" spans="1:9" ht="39.75" customHeight="1">
      <c r="A1987" s="187" t="s">
        <v>1028</v>
      </c>
      <c r="B1987" s="189" t="s">
        <v>1029</v>
      </c>
      <c r="C1987" s="192" t="s">
        <v>678</v>
      </c>
      <c r="D1987" s="192" t="s">
        <v>3130</v>
      </c>
      <c r="E1987" s="561" t="s">
        <v>11188</v>
      </c>
      <c r="F1987" s="611" t="s">
        <v>2779</v>
      </c>
      <c r="G1987" s="1204" t="s">
        <v>2627</v>
      </c>
      <c r="H1987" s="419" t="s">
        <v>497</v>
      </c>
      <c r="I1987" s="173" t="s">
        <v>4239</v>
      </c>
    </row>
    <row r="1988" spans="1:9" ht="14.1" customHeight="1">
      <c r="A1988" s="195"/>
      <c r="B1988" s="389"/>
      <c r="C1988" s="197" t="s">
        <v>3629</v>
      </c>
      <c r="D1988" s="390" t="s">
        <v>2628</v>
      </c>
      <c r="E1988" s="898" t="s">
        <v>265</v>
      </c>
      <c r="F1988" s="607">
        <f>'Заказ, cкидки и курсы валют'!$I$12</f>
        <v>0</v>
      </c>
      <c r="G1988" s="948"/>
      <c r="H1988" s="455"/>
      <c r="I1988" s="325"/>
    </row>
    <row r="1989" spans="1:9" ht="12" customHeight="1">
      <c r="A1989" s="15" t="s">
        <v>9499</v>
      </c>
      <c r="B1989" s="876" t="s">
        <v>3180</v>
      </c>
      <c r="C1989" s="928">
        <v>0.39</v>
      </c>
      <c r="D1989" s="2056">
        <v>30000</v>
      </c>
      <c r="E1989" s="574">
        <v>20.56</v>
      </c>
      <c r="F1989" s="603">
        <f>ROUND(E1989*(1-$F$11),2)</f>
        <v>20.56</v>
      </c>
      <c r="G1989" s="862">
        <f>'Заказ, cкидки и курсы валют'!$J$23*F1989</f>
        <v>246.71999999999997</v>
      </c>
      <c r="H1989" s="128">
        <f>ROUND((D1989/1000)*G1989,2)</f>
        <v>7401.6</v>
      </c>
      <c r="I1989" s="2192"/>
    </row>
    <row r="1990" spans="1:9" ht="12" customHeight="1">
      <c r="A1990" s="15" t="s">
        <v>9500</v>
      </c>
      <c r="B1990" s="876" t="s">
        <v>3181</v>
      </c>
      <c r="C1990" s="928">
        <v>0.48</v>
      </c>
      <c r="D1990" s="2056">
        <v>30000</v>
      </c>
      <c r="E1990" s="574">
        <v>23.37</v>
      </c>
      <c r="F1990" s="603">
        <f t="shared" ref="F1990:F1999" si="251">ROUND(E1990*(1-$F$11),2)</f>
        <v>23.37</v>
      </c>
      <c r="G1990" s="862">
        <f>'Заказ, cкидки и курсы валют'!$J$23*F1990</f>
        <v>280.44</v>
      </c>
      <c r="H1990" s="128">
        <f t="shared" ref="H1990:H1999" si="252">ROUND((D1990/1000)*G1990,2)</f>
        <v>8413.2000000000007</v>
      </c>
      <c r="I1990" s="2192"/>
    </row>
    <row r="1991" spans="1:9" ht="12" customHeight="1">
      <c r="A1991" s="15" t="s">
        <v>9501</v>
      </c>
      <c r="B1991" s="876" t="s">
        <v>3335</v>
      </c>
      <c r="C1991" s="928">
        <v>0.56000000000000005</v>
      </c>
      <c r="D1991" s="2056">
        <v>30000</v>
      </c>
      <c r="E1991" s="574">
        <v>21.16</v>
      </c>
      <c r="F1991" s="603">
        <f t="shared" si="251"/>
        <v>21.16</v>
      </c>
      <c r="G1991" s="862">
        <f>'Заказ, cкидки и курсы валют'!$J$23*F1991</f>
        <v>253.92000000000002</v>
      </c>
      <c r="H1991" s="128">
        <f t="shared" si="252"/>
        <v>7617.6</v>
      </c>
      <c r="I1991" s="2192"/>
    </row>
    <row r="1992" spans="1:9" ht="12" customHeight="1">
      <c r="A1992" s="15" t="s">
        <v>9502</v>
      </c>
      <c r="B1992" s="876" t="s">
        <v>138</v>
      </c>
      <c r="C1992" s="928">
        <v>0.65</v>
      </c>
      <c r="D1992" s="2056">
        <v>25000</v>
      </c>
      <c r="E1992" s="574">
        <v>25.66</v>
      </c>
      <c r="F1992" s="603">
        <f t="shared" si="251"/>
        <v>25.66</v>
      </c>
      <c r="G1992" s="862">
        <f>'Заказ, cкидки и курсы валют'!$J$23*F1992</f>
        <v>307.92</v>
      </c>
      <c r="H1992" s="128">
        <f t="shared" si="252"/>
        <v>7698</v>
      </c>
      <c r="I1992" s="2192"/>
    </row>
    <row r="1993" spans="1:9" ht="12" customHeight="1">
      <c r="A1993" s="15" t="s">
        <v>9503</v>
      </c>
      <c r="B1993" s="876" t="s">
        <v>139</v>
      </c>
      <c r="C1993" s="928">
        <v>0.82</v>
      </c>
      <c r="D1993" s="2056">
        <v>20000</v>
      </c>
      <c r="E1993" s="574">
        <v>27.4</v>
      </c>
      <c r="F1993" s="603">
        <f t="shared" si="251"/>
        <v>27.4</v>
      </c>
      <c r="G1993" s="862">
        <f>'Заказ, cкидки и курсы валют'!$J$23*F1993</f>
        <v>328.79999999999995</v>
      </c>
      <c r="H1993" s="128">
        <f t="shared" si="252"/>
        <v>6576</v>
      </c>
      <c r="I1993" s="2192"/>
    </row>
    <row r="1994" spans="1:9" ht="12" customHeight="1">
      <c r="A1994" s="15" t="s">
        <v>9504</v>
      </c>
      <c r="B1994" s="876" t="s">
        <v>140</v>
      </c>
      <c r="C1994" s="928">
        <v>0.99</v>
      </c>
      <c r="D1994" s="2056">
        <v>18000</v>
      </c>
      <c r="E1994" s="574">
        <v>34.96</v>
      </c>
      <c r="F1994" s="603">
        <f t="shared" si="251"/>
        <v>34.96</v>
      </c>
      <c r="G1994" s="862">
        <f>'Заказ, cкидки и курсы валют'!$J$23*F1994</f>
        <v>419.52</v>
      </c>
      <c r="H1994" s="128">
        <f t="shared" si="252"/>
        <v>7551.36</v>
      </c>
      <c r="I1994" s="2192"/>
    </row>
    <row r="1995" spans="1:9" ht="12" customHeight="1">
      <c r="A1995" s="15" t="s">
        <v>9505</v>
      </c>
      <c r="B1995" s="876" t="s">
        <v>141</v>
      </c>
      <c r="C1995" s="928">
        <v>1.2</v>
      </c>
      <c r="D1995" s="2056">
        <v>15000</v>
      </c>
      <c r="E1995" s="574">
        <v>39.630000000000003</v>
      </c>
      <c r="F1995" s="603">
        <f t="shared" si="251"/>
        <v>39.630000000000003</v>
      </c>
      <c r="G1995" s="862">
        <f>'Заказ, cкидки и курсы валют'!$J$23*F1995</f>
        <v>475.56000000000006</v>
      </c>
      <c r="H1995" s="128">
        <f t="shared" si="252"/>
        <v>7133.4</v>
      </c>
      <c r="I1995" s="2192"/>
    </row>
    <row r="1996" spans="1:9" ht="12" customHeight="1">
      <c r="A1996" s="15" t="s">
        <v>9506</v>
      </c>
      <c r="B1996" s="876" t="s">
        <v>142</v>
      </c>
      <c r="C1996" s="928">
        <v>1.43</v>
      </c>
      <c r="D1996" s="2056">
        <v>12000</v>
      </c>
      <c r="E1996" s="574">
        <v>45.51</v>
      </c>
      <c r="F1996" s="603">
        <f t="shared" si="251"/>
        <v>45.51</v>
      </c>
      <c r="G1996" s="862">
        <f>'Заказ, cкидки и курсы валют'!$J$23*F1996</f>
        <v>546.12</v>
      </c>
      <c r="H1996" s="128">
        <f t="shared" si="252"/>
        <v>6553.44</v>
      </c>
      <c r="I1996" s="2192"/>
    </row>
    <row r="1997" spans="1:9" ht="12" customHeight="1">
      <c r="A1997" s="15" t="s">
        <v>9507</v>
      </c>
      <c r="B1997" s="876" t="s">
        <v>143</v>
      </c>
      <c r="C1997" s="928">
        <v>1.64</v>
      </c>
      <c r="D1997" s="2056">
        <v>8000</v>
      </c>
      <c r="E1997" s="574">
        <v>50.66</v>
      </c>
      <c r="F1997" s="603">
        <f t="shared" si="251"/>
        <v>50.66</v>
      </c>
      <c r="G1997" s="862">
        <f>'Заказ, cкидки и курсы валют'!$J$23*F1997</f>
        <v>607.91999999999996</v>
      </c>
      <c r="H1997" s="128">
        <f t="shared" si="252"/>
        <v>4863.3599999999997</v>
      </c>
      <c r="I1997" s="2192"/>
    </row>
    <row r="1998" spans="1:9" ht="12" customHeight="1">
      <c r="A1998" s="15" t="s">
        <v>9508</v>
      </c>
      <c r="B1998" s="876" t="s">
        <v>144</v>
      </c>
      <c r="C1998" s="928">
        <v>1.85</v>
      </c>
      <c r="D1998" s="2056">
        <v>6000</v>
      </c>
      <c r="E1998" s="574">
        <v>52.23</v>
      </c>
      <c r="F1998" s="603">
        <f t="shared" si="251"/>
        <v>52.23</v>
      </c>
      <c r="G1998" s="862">
        <f>'Заказ, cкидки и курсы валют'!$J$23*F1998</f>
        <v>626.76</v>
      </c>
      <c r="H1998" s="128">
        <f t="shared" si="252"/>
        <v>3760.56</v>
      </c>
      <c r="I1998" s="2192"/>
    </row>
    <row r="1999" spans="1:9" ht="12" customHeight="1">
      <c r="A1999" s="15" t="s">
        <v>9509</v>
      </c>
      <c r="B1999" s="876" t="s">
        <v>3345</v>
      </c>
      <c r="C1999" s="928">
        <v>2.2799999999999998</v>
      </c>
      <c r="D1999" s="2056">
        <v>5000</v>
      </c>
      <c r="E1999" s="574">
        <v>67.31</v>
      </c>
      <c r="F1999" s="603">
        <f t="shared" si="251"/>
        <v>67.31</v>
      </c>
      <c r="G1999" s="862">
        <f>'Заказ, cкидки и курсы валют'!$J$23*F1999</f>
        <v>807.72</v>
      </c>
      <c r="H1999" s="128">
        <f t="shared" si="252"/>
        <v>4038.6</v>
      </c>
      <c r="I1999" s="2192"/>
    </row>
    <row r="2000" spans="1:9" ht="12" customHeight="1">
      <c r="A2000" s="2192" t="s">
        <v>4560</v>
      </c>
      <c r="B2000" s="488" t="s">
        <v>3202</v>
      </c>
      <c r="C2000" s="807">
        <v>0.71</v>
      </c>
      <c r="D2000" s="2193">
        <v>30000</v>
      </c>
      <c r="E2000" s="574">
        <v>34.36</v>
      </c>
      <c r="F2000" s="603">
        <f>ROUND(E2000*(1-$F$11),2)</f>
        <v>34.36</v>
      </c>
      <c r="G2000" s="862">
        <f>'Заказ, cкидки и курсы валют'!$J$23*F2000</f>
        <v>412.32</v>
      </c>
      <c r="H2000" s="128">
        <f>ROUND((D2000/1000)*G2000,2)</f>
        <v>12369.6</v>
      </c>
      <c r="I2000" s="2192"/>
    </row>
    <row r="2001" spans="1:9" ht="12" customHeight="1">
      <c r="A2001" s="2192" t="s">
        <v>4561</v>
      </c>
      <c r="B2001" s="488" t="s">
        <v>3203</v>
      </c>
      <c r="C2001" s="807">
        <v>0.89</v>
      </c>
      <c r="D2001" s="2194">
        <v>30000</v>
      </c>
      <c r="E2001" s="574">
        <v>29.42</v>
      </c>
      <c r="F2001" s="603">
        <f t="shared" ref="F2001:F2033" si="253">ROUND(E2001*(1-$F$11),2)</f>
        <v>29.42</v>
      </c>
      <c r="G2001" s="862">
        <f>'Заказ, cкидки и курсы валют'!$J$23*F2001</f>
        <v>353.04</v>
      </c>
      <c r="H2001" s="128">
        <f t="shared" ref="H2001:H2033" si="254">ROUND((D2001/1000)*G2001,2)</f>
        <v>10591.2</v>
      </c>
      <c r="I2001" s="2192"/>
    </row>
    <row r="2002" spans="1:9" ht="12" customHeight="1">
      <c r="A2002" s="2192" t="s">
        <v>4562</v>
      </c>
      <c r="B2002" s="487" t="s">
        <v>3204</v>
      </c>
      <c r="C2002" s="807">
        <v>0.99</v>
      </c>
      <c r="D2002" s="2193">
        <v>26000</v>
      </c>
      <c r="E2002" s="574">
        <v>33.24</v>
      </c>
      <c r="F2002" s="603">
        <f t="shared" si="253"/>
        <v>33.24</v>
      </c>
      <c r="G2002" s="862">
        <f>'Заказ, cкидки и курсы валют'!$J$23*F2002</f>
        <v>398.88</v>
      </c>
      <c r="H2002" s="128">
        <f t="shared" si="254"/>
        <v>10370.879999999999</v>
      </c>
      <c r="I2002" s="2192"/>
    </row>
    <row r="2003" spans="1:9" ht="12" customHeight="1">
      <c r="A2003" s="2192" t="s">
        <v>4563</v>
      </c>
      <c r="B2003" s="487" t="s">
        <v>145</v>
      </c>
      <c r="C2003" s="807">
        <v>1.1499999999999999</v>
      </c>
      <c r="D2003" s="2194">
        <v>20000</v>
      </c>
      <c r="E2003" s="574">
        <v>40.07</v>
      </c>
      <c r="F2003" s="603">
        <f t="shared" si="253"/>
        <v>40.07</v>
      </c>
      <c r="G2003" s="862">
        <f>'Заказ, cкидки и курсы валют'!$J$23*F2003</f>
        <v>480.84000000000003</v>
      </c>
      <c r="H2003" s="128">
        <f t="shared" si="254"/>
        <v>9616.7999999999993</v>
      </c>
      <c r="I2003" s="2192"/>
    </row>
    <row r="2004" spans="1:9" ht="12" customHeight="1">
      <c r="A2004" s="2192" t="s">
        <v>2809</v>
      </c>
      <c r="B2004" s="487" t="s">
        <v>3205</v>
      </c>
      <c r="C2004" s="577">
        <v>1.35</v>
      </c>
      <c r="D2004" s="2194">
        <v>20000</v>
      </c>
      <c r="E2004" s="574">
        <v>41.25</v>
      </c>
      <c r="F2004" s="603">
        <f t="shared" si="253"/>
        <v>41.25</v>
      </c>
      <c r="G2004" s="862">
        <f>'Заказ, cкидки и курсы валют'!$J$23*F2004</f>
        <v>495</v>
      </c>
      <c r="H2004" s="128">
        <f t="shared" si="254"/>
        <v>9900</v>
      </c>
      <c r="I2004" s="2192"/>
    </row>
    <row r="2005" spans="1:9" ht="12" customHeight="1">
      <c r="A2005" s="2192" t="s">
        <v>4564</v>
      </c>
      <c r="B2005" s="487" t="s">
        <v>3643</v>
      </c>
      <c r="C2005" s="807">
        <v>1.32</v>
      </c>
      <c r="D2005" s="2193">
        <v>18000</v>
      </c>
      <c r="E2005" s="574">
        <v>42.67</v>
      </c>
      <c r="F2005" s="603">
        <f t="shared" si="253"/>
        <v>42.67</v>
      </c>
      <c r="G2005" s="862">
        <f>'Заказ, cкидки и курсы валют'!$J$23*F2005</f>
        <v>512.04</v>
      </c>
      <c r="H2005" s="128">
        <f t="shared" si="254"/>
        <v>9216.7199999999993</v>
      </c>
      <c r="I2005" s="2192"/>
    </row>
    <row r="2006" spans="1:9" ht="12" customHeight="1">
      <c r="A2006" s="2192" t="s">
        <v>4565</v>
      </c>
      <c r="B2006" s="487" t="s">
        <v>146</v>
      </c>
      <c r="C2006" s="807">
        <v>1.34</v>
      </c>
      <c r="D2006" s="2193">
        <v>18000</v>
      </c>
      <c r="E2006" s="574">
        <v>46.08</v>
      </c>
      <c r="F2006" s="603">
        <f t="shared" si="253"/>
        <v>46.08</v>
      </c>
      <c r="G2006" s="862">
        <f>'Заказ, cкидки и курсы валют'!$J$23*F2006</f>
        <v>552.96</v>
      </c>
      <c r="H2006" s="128">
        <f t="shared" si="254"/>
        <v>9953.2800000000007</v>
      </c>
      <c r="I2006" s="2192"/>
    </row>
    <row r="2007" spans="1:9" ht="12" customHeight="1">
      <c r="A2007" s="2192" t="s">
        <v>884</v>
      </c>
      <c r="B2007" s="487" t="s">
        <v>147</v>
      </c>
      <c r="C2007" s="807">
        <v>1.66</v>
      </c>
      <c r="D2007" s="2193">
        <v>15000</v>
      </c>
      <c r="E2007" s="574">
        <v>49.52</v>
      </c>
      <c r="F2007" s="603">
        <f t="shared" si="253"/>
        <v>49.52</v>
      </c>
      <c r="G2007" s="862">
        <f>'Заказ, cкидки и курсы валют'!$J$23*F2007</f>
        <v>594.24</v>
      </c>
      <c r="H2007" s="128">
        <f t="shared" si="254"/>
        <v>8913.6</v>
      </c>
      <c r="I2007" s="2192"/>
    </row>
    <row r="2008" spans="1:9" ht="12" customHeight="1">
      <c r="A2008" s="2192" t="s">
        <v>885</v>
      </c>
      <c r="B2008" s="487" t="s">
        <v>148</v>
      </c>
      <c r="C2008" s="807">
        <v>2.11</v>
      </c>
      <c r="D2008" s="2193">
        <v>10000</v>
      </c>
      <c r="E2008" s="574">
        <v>58.12</v>
      </c>
      <c r="F2008" s="603">
        <f t="shared" si="253"/>
        <v>58.12</v>
      </c>
      <c r="G2008" s="862">
        <f>'Заказ, cкидки и курсы валют'!$J$23*F2008</f>
        <v>697.43999999999994</v>
      </c>
      <c r="H2008" s="128">
        <f t="shared" si="254"/>
        <v>6974.4</v>
      </c>
      <c r="I2008" s="2192"/>
    </row>
    <row r="2009" spans="1:9" ht="12" customHeight="1">
      <c r="A2009" s="2192" t="s">
        <v>886</v>
      </c>
      <c r="B2009" s="487" t="s">
        <v>149</v>
      </c>
      <c r="C2009" s="807">
        <v>2.4900000000000002</v>
      </c>
      <c r="D2009" s="2193">
        <v>9100</v>
      </c>
      <c r="E2009" s="574">
        <v>66.290000000000006</v>
      </c>
      <c r="F2009" s="603">
        <f t="shared" si="253"/>
        <v>66.290000000000006</v>
      </c>
      <c r="G2009" s="862">
        <f>'Заказ, cкидки и курсы валют'!$J$23*F2009</f>
        <v>795.48</v>
      </c>
      <c r="H2009" s="128">
        <f t="shared" si="254"/>
        <v>7238.87</v>
      </c>
      <c r="I2009" s="2192"/>
    </row>
    <row r="2010" spans="1:9" ht="12" customHeight="1">
      <c r="A2010" s="2192" t="s">
        <v>887</v>
      </c>
      <c r="B2010" s="487" t="s">
        <v>150</v>
      </c>
      <c r="C2010" s="807">
        <v>2.86</v>
      </c>
      <c r="D2010" s="2193">
        <v>6200</v>
      </c>
      <c r="E2010" s="574">
        <v>77.2</v>
      </c>
      <c r="F2010" s="603">
        <f t="shared" si="253"/>
        <v>77.2</v>
      </c>
      <c r="G2010" s="862">
        <f>'Заказ, cкидки и курсы валют'!$J$23*F2010</f>
        <v>926.40000000000009</v>
      </c>
      <c r="H2010" s="128">
        <f t="shared" si="254"/>
        <v>5743.68</v>
      </c>
      <c r="I2010" s="2192"/>
    </row>
    <row r="2011" spans="1:9" ht="12" customHeight="1">
      <c r="A2011" s="2192" t="s">
        <v>888</v>
      </c>
      <c r="B2011" s="487" t="s">
        <v>151</v>
      </c>
      <c r="C2011" s="807">
        <v>3.23</v>
      </c>
      <c r="D2011" s="2193">
        <v>5200</v>
      </c>
      <c r="E2011" s="574">
        <v>85.97</v>
      </c>
      <c r="F2011" s="603">
        <f t="shared" si="253"/>
        <v>85.97</v>
      </c>
      <c r="G2011" s="862">
        <f>'Заказ, cкидки и курсы валют'!$J$23*F2011</f>
        <v>1031.6399999999999</v>
      </c>
      <c r="H2011" s="128">
        <f t="shared" si="254"/>
        <v>5364.53</v>
      </c>
      <c r="I2011" s="2192"/>
    </row>
    <row r="2012" spans="1:9" ht="12" customHeight="1">
      <c r="A2012" s="2192" t="s">
        <v>889</v>
      </c>
      <c r="B2012" s="487" t="s">
        <v>79</v>
      </c>
      <c r="C2012" s="807">
        <v>3.51</v>
      </c>
      <c r="D2012" s="2193">
        <v>4000</v>
      </c>
      <c r="E2012" s="574">
        <v>95.58</v>
      </c>
      <c r="F2012" s="603">
        <f t="shared" si="253"/>
        <v>95.58</v>
      </c>
      <c r="G2012" s="862">
        <f>'Заказ, cкидки и курсы валют'!$J$23*F2012</f>
        <v>1146.96</v>
      </c>
      <c r="H2012" s="128">
        <f t="shared" si="254"/>
        <v>4587.84</v>
      </c>
      <c r="I2012" s="2192"/>
    </row>
    <row r="2013" spans="1:9" ht="12" customHeight="1">
      <c r="A2013" s="2192" t="s">
        <v>890</v>
      </c>
      <c r="B2013" s="487" t="s">
        <v>152</v>
      </c>
      <c r="C2013" s="807">
        <v>3.81</v>
      </c>
      <c r="D2013" s="2193">
        <v>4000</v>
      </c>
      <c r="E2013" s="574">
        <v>105.06</v>
      </c>
      <c r="F2013" s="603">
        <f t="shared" si="253"/>
        <v>105.06</v>
      </c>
      <c r="G2013" s="862">
        <f>'Заказ, cкидки и курсы валют'!$J$23*F2013</f>
        <v>1260.72</v>
      </c>
      <c r="H2013" s="128">
        <f t="shared" si="254"/>
        <v>5042.88</v>
      </c>
      <c r="I2013" s="2192"/>
    </row>
    <row r="2014" spans="1:9" ht="12" customHeight="1">
      <c r="A2014" s="2192" t="s">
        <v>891</v>
      </c>
      <c r="B2014" s="487" t="s">
        <v>4196</v>
      </c>
      <c r="C2014" s="807">
        <v>4.2699999999999996</v>
      </c>
      <c r="D2014" s="2193">
        <v>3100</v>
      </c>
      <c r="E2014" s="574">
        <v>124.54</v>
      </c>
      <c r="F2014" s="603">
        <f t="shared" si="253"/>
        <v>124.54</v>
      </c>
      <c r="G2014" s="862">
        <f>'Заказ, cкидки и курсы валют'!$J$23*F2014</f>
        <v>1494.48</v>
      </c>
      <c r="H2014" s="128">
        <f t="shared" si="254"/>
        <v>4632.8900000000003</v>
      </c>
      <c r="I2014" s="2192"/>
    </row>
    <row r="2015" spans="1:9" ht="12" customHeight="1">
      <c r="A2015" s="2192" t="s">
        <v>892</v>
      </c>
      <c r="B2015" s="487" t="s">
        <v>158</v>
      </c>
      <c r="C2015" s="807">
        <v>4.63</v>
      </c>
      <c r="D2015" s="2193">
        <v>3100</v>
      </c>
      <c r="E2015" s="574">
        <v>116.63</v>
      </c>
      <c r="F2015" s="603">
        <f t="shared" si="253"/>
        <v>116.63</v>
      </c>
      <c r="G2015" s="862">
        <f>'Заказ, cкидки и курсы валют'!$J$23*F2015</f>
        <v>1399.56</v>
      </c>
      <c r="H2015" s="128">
        <f t="shared" si="254"/>
        <v>4338.6400000000003</v>
      </c>
      <c r="I2015" s="2192"/>
    </row>
    <row r="2016" spans="1:9" ht="12" customHeight="1">
      <c r="A2016" s="2192" t="s">
        <v>893</v>
      </c>
      <c r="B2016" s="487" t="s">
        <v>4197</v>
      </c>
      <c r="C2016" s="807">
        <v>5</v>
      </c>
      <c r="D2016" s="2193">
        <v>2500</v>
      </c>
      <c r="E2016" s="574">
        <v>125.27</v>
      </c>
      <c r="F2016" s="603">
        <f t="shared" si="253"/>
        <v>125.27</v>
      </c>
      <c r="G2016" s="862">
        <f>'Заказ, cкидки и курсы валют'!$J$23*F2016</f>
        <v>1503.24</v>
      </c>
      <c r="H2016" s="128">
        <f t="shared" si="254"/>
        <v>3758.1</v>
      </c>
      <c r="I2016" s="2192"/>
    </row>
    <row r="2017" spans="1:9" ht="12" customHeight="1">
      <c r="A2017" s="2192" t="s">
        <v>894</v>
      </c>
      <c r="B2017" s="487" t="s">
        <v>159</v>
      </c>
      <c r="C2017" s="807">
        <v>5.47</v>
      </c>
      <c r="D2017" s="2193">
        <v>2500</v>
      </c>
      <c r="E2017" s="574">
        <v>138.03</v>
      </c>
      <c r="F2017" s="603">
        <f t="shared" si="253"/>
        <v>138.03</v>
      </c>
      <c r="G2017" s="862">
        <f>'Заказ, cкидки и курсы валют'!$J$23*F2017</f>
        <v>1656.3600000000001</v>
      </c>
      <c r="H2017" s="128">
        <f t="shared" si="254"/>
        <v>4140.8999999999996</v>
      </c>
      <c r="I2017" s="2192"/>
    </row>
    <row r="2018" spans="1:9" ht="12" customHeight="1">
      <c r="A2018" s="2192" t="s">
        <v>895</v>
      </c>
      <c r="B2018" s="487" t="s">
        <v>2636</v>
      </c>
      <c r="C2018" s="807">
        <v>5.76</v>
      </c>
      <c r="D2018" s="2193">
        <v>2300</v>
      </c>
      <c r="E2018" s="574">
        <v>146.38999999999999</v>
      </c>
      <c r="F2018" s="603">
        <f t="shared" si="253"/>
        <v>146.38999999999999</v>
      </c>
      <c r="G2018" s="862">
        <f>'Заказ, cкидки и курсы валют'!$J$23*F2018</f>
        <v>1756.6799999999998</v>
      </c>
      <c r="H2018" s="128">
        <f t="shared" si="254"/>
        <v>4040.36</v>
      </c>
      <c r="I2018" s="2192"/>
    </row>
    <row r="2019" spans="1:9" ht="12" customHeight="1">
      <c r="A2019" s="2192" t="s">
        <v>896</v>
      </c>
      <c r="B2019" s="487" t="s">
        <v>3324</v>
      </c>
      <c r="C2019" s="807">
        <v>6.07</v>
      </c>
      <c r="D2019" s="2193">
        <v>2300</v>
      </c>
      <c r="E2019" s="574">
        <v>161.37</v>
      </c>
      <c r="F2019" s="603">
        <f t="shared" si="253"/>
        <v>161.37</v>
      </c>
      <c r="G2019" s="862">
        <f>'Заказ, cкидки и курсы валют'!$J$23*F2019</f>
        <v>1936.44</v>
      </c>
      <c r="H2019" s="128">
        <f t="shared" si="254"/>
        <v>4453.8100000000004</v>
      </c>
      <c r="I2019" s="2192"/>
    </row>
    <row r="2020" spans="1:9" ht="12" customHeight="1">
      <c r="A2020" s="2192" t="s">
        <v>3165</v>
      </c>
      <c r="B2020" s="487" t="s">
        <v>3166</v>
      </c>
      <c r="C2020" s="807">
        <v>1.5</v>
      </c>
      <c r="D2020" s="2193">
        <v>18000</v>
      </c>
      <c r="E2020" s="574">
        <v>36.840000000000003</v>
      </c>
      <c r="F2020" s="603">
        <f t="shared" si="253"/>
        <v>36.840000000000003</v>
      </c>
      <c r="G2020" s="862">
        <f>'Заказ, cкидки и курсы валют'!$J$23*F2020</f>
        <v>442.08000000000004</v>
      </c>
      <c r="H2020" s="128">
        <f t="shared" si="254"/>
        <v>7957.44</v>
      </c>
      <c r="I2020" s="2192"/>
    </row>
    <row r="2021" spans="1:9" ht="12" customHeight="1">
      <c r="A2021" s="2192" t="s">
        <v>2811</v>
      </c>
      <c r="B2021" s="487" t="s">
        <v>4201</v>
      </c>
      <c r="C2021" s="58">
        <v>1.58</v>
      </c>
      <c r="D2021" s="2193">
        <v>18000</v>
      </c>
      <c r="E2021" s="574">
        <v>44.78</v>
      </c>
      <c r="F2021" s="603">
        <f t="shared" si="253"/>
        <v>44.78</v>
      </c>
      <c r="G2021" s="862">
        <f>'Заказ, cкидки и курсы валют'!$J$23*F2021</f>
        <v>537.36</v>
      </c>
      <c r="H2021" s="128">
        <f t="shared" si="254"/>
        <v>9672.48</v>
      </c>
      <c r="I2021" s="2192"/>
    </row>
    <row r="2022" spans="1:9" ht="12" customHeight="1">
      <c r="A2022" s="2192" t="s">
        <v>897</v>
      </c>
      <c r="B2022" s="487" t="s">
        <v>3637</v>
      </c>
      <c r="C2022" s="807">
        <v>1.67</v>
      </c>
      <c r="D2022" s="2193">
        <v>17000</v>
      </c>
      <c r="E2022" s="574">
        <v>43.16</v>
      </c>
      <c r="F2022" s="603">
        <f t="shared" si="253"/>
        <v>43.16</v>
      </c>
      <c r="G2022" s="862">
        <f>'Заказ, cкидки и курсы валют'!$J$23*F2022</f>
        <v>517.91999999999996</v>
      </c>
      <c r="H2022" s="128">
        <f t="shared" si="254"/>
        <v>8804.64</v>
      </c>
      <c r="I2022" s="2192"/>
    </row>
    <row r="2023" spans="1:9" ht="12" customHeight="1">
      <c r="A2023" s="2192" t="s">
        <v>898</v>
      </c>
      <c r="B2023" s="487" t="s">
        <v>3638</v>
      </c>
      <c r="C2023" s="807">
        <v>1.9</v>
      </c>
      <c r="D2023" s="2193">
        <v>10200</v>
      </c>
      <c r="E2023" s="574">
        <v>50.52</v>
      </c>
      <c r="F2023" s="603">
        <f t="shared" si="253"/>
        <v>50.52</v>
      </c>
      <c r="G2023" s="862">
        <f>'Заказ, cкидки и курсы валют'!$J$23*F2023</f>
        <v>606.24</v>
      </c>
      <c r="H2023" s="128">
        <f t="shared" si="254"/>
        <v>6183.65</v>
      </c>
      <c r="I2023" s="2192"/>
    </row>
    <row r="2024" spans="1:9" ht="12" customHeight="1">
      <c r="A2024" s="2192" t="s">
        <v>2810</v>
      </c>
      <c r="B2024" s="487" t="s">
        <v>2805</v>
      </c>
      <c r="C2024" s="807">
        <v>2.2000000000000002</v>
      </c>
      <c r="D2024" s="2193">
        <v>11000</v>
      </c>
      <c r="E2024" s="574">
        <v>54.93</v>
      </c>
      <c r="F2024" s="603">
        <f t="shared" si="253"/>
        <v>54.93</v>
      </c>
      <c r="G2024" s="862">
        <f>'Заказ, cкидки и курсы валют'!$J$23*F2024</f>
        <v>659.16</v>
      </c>
      <c r="H2024" s="128">
        <f t="shared" si="254"/>
        <v>7250.76</v>
      </c>
      <c r="I2024" s="2192"/>
    </row>
    <row r="2025" spans="1:9" ht="12" customHeight="1">
      <c r="A2025" s="2192" t="s">
        <v>899</v>
      </c>
      <c r="B2025" s="487" t="s">
        <v>3644</v>
      </c>
      <c r="C2025" s="807">
        <v>2.33</v>
      </c>
      <c r="D2025" s="2193">
        <v>10200</v>
      </c>
      <c r="E2025" s="574">
        <v>58.6</v>
      </c>
      <c r="F2025" s="603">
        <f t="shared" si="253"/>
        <v>58.6</v>
      </c>
      <c r="G2025" s="862">
        <f>'Заказ, cкидки и курсы валют'!$J$23*F2025</f>
        <v>703.2</v>
      </c>
      <c r="H2025" s="128">
        <f t="shared" si="254"/>
        <v>7172.64</v>
      </c>
      <c r="I2025" s="2192"/>
    </row>
    <row r="2026" spans="1:9" ht="12" customHeight="1">
      <c r="A2026" s="2192" t="s">
        <v>900</v>
      </c>
      <c r="B2026" s="487" t="s">
        <v>3639</v>
      </c>
      <c r="C2026" s="807">
        <v>2.35</v>
      </c>
      <c r="D2026" s="2193">
        <v>10200</v>
      </c>
      <c r="E2026" s="574">
        <v>60.46</v>
      </c>
      <c r="F2026" s="603">
        <f t="shared" si="253"/>
        <v>60.46</v>
      </c>
      <c r="G2026" s="862">
        <f>'Заказ, cкидки и курсы валют'!$J$23*F2026</f>
        <v>725.52</v>
      </c>
      <c r="H2026" s="128">
        <f t="shared" si="254"/>
        <v>7400.3</v>
      </c>
      <c r="I2026" s="2192"/>
    </row>
    <row r="2027" spans="1:9" ht="12" customHeight="1">
      <c r="A2027" s="2192" t="s">
        <v>901</v>
      </c>
      <c r="B2027" s="487" t="s">
        <v>167</v>
      </c>
      <c r="C2027" s="807">
        <v>2.86</v>
      </c>
      <c r="D2027" s="2193">
        <v>8800</v>
      </c>
      <c r="E2027" s="574">
        <v>71.37</v>
      </c>
      <c r="F2027" s="603">
        <f t="shared" si="253"/>
        <v>71.37</v>
      </c>
      <c r="G2027" s="862">
        <f>'Заказ, cкидки и курсы валют'!$J$23*F2027</f>
        <v>856.44</v>
      </c>
      <c r="H2027" s="128">
        <f t="shared" si="254"/>
        <v>7536.67</v>
      </c>
      <c r="I2027" s="2192"/>
    </row>
    <row r="2028" spans="1:9" ht="12" customHeight="1">
      <c r="A2028" s="2192" t="s">
        <v>902</v>
      </c>
      <c r="B2028" s="487" t="s">
        <v>168</v>
      </c>
      <c r="C2028" s="807">
        <v>3.43</v>
      </c>
      <c r="D2028" s="2193">
        <v>7000</v>
      </c>
      <c r="E2028" s="574">
        <v>86.38</v>
      </c>
      <c r="F2028" s="603">
        <f t="shared" si="253"/>
        <v>86.38</v>
      </c>
      <c r="G2028" s="862">
        <f>'Заказ, cкидки и курсы валют'!$J$23*F2028</f>
        <v>1036.56</v>
      </c>
      <c r="H2028" s="128">
        <f t="shared" si="254"/>
        <v>7255.92</v>
      </c>
      <c r="I2028" s="2192"/>
    </row>
    <row r="2029" spans="1:9" ht="12" customHeight="1">
      <c r="A2029" s="2192" t="s">
        <v>903</v>
      </c>
      <c r="B2029" s="487" t="s">
        <v>169</v>
      </c>
      <c r="C2029" s="807">
        <v>3.88</v>
      </c>
      <c r="D2029" s="2193">
        <v>6000</v>
      </c>
      <c r="E2029" s="574">
        <v>101.11</v>
      </c>
      <c r="F2029" s="603">
        <f t="shared" si="253"/>
        <v>101.11</v>
      </c>
      <c r="G2029" s="862">
        <f>'Заказ, cкидки и курсы валют'!$J$23*F2029</f>
        <v>1213.32</v>
      </c>
      <c r="H2029" s="128">
        <f t="shared" si="254"/>
        <v>7279.92</v>
      </c>
      <c r="I2029" s="2192"/>
    </row>
    <row r="2030" spans="1:9" ht="12" customHeight="1">
      <c r="A2030" s="2192" t="s">
        <v>904</v>
      </c>
      <c r="B2030" s="487" t="s">
        <v>611</v>
      </c>
      <c r="C2030" s="807">
        <v>4.57</v>
      </c>
      <c r="D2030" s="2193">
        <v>5500</v>
      </c>
      <c r="E2030" s="574">
        <v>123.16</v>
      </c>
      <c r="F2030" s="603">
        <f t="shared" si="253"/>
        <v>123.16</v>
      </c>
      <c r="G2030" s="862">
        <f>'Заказ, cкидки и курсы валют'!$J$23*F2030</f>
        <v>1477.92</v>
      </c>
      <c r="H2030" s="128">
        <f t="shared" si="254"/>
        <v>8128.56</v>
      </c>
      <c r="I2030" s="2192"/>
    </row>
    <row r="2031" spans="1:9" ht="12" customHeight="1">
      <c r="A2031" s="2192" t="s">
        <v>905</v>
      </c>
      <c r="B2031" s="487" t="s">
        <v>170</v>
      </c>
      <c r="C2031" s="807">
        <v>5.2</v>
      </c>
      <c r="D2031" s="2193">
        <v>4300</v>
      </c>
      <c r="E2031" s="574">
        <v>126.37</v>
      </c>
      <c r="F2031" s="603">
        <f t="shared" si="253"/>
        <v>126.37</v>
      </c>
      <c r="G2031" s="862">
        <f>'Заказ, cкидки и курсы валют'!$J$23*F2031</f>
        <v>1516.44</v>
      </c>
      <c r="H2031" s="128">
        <f t="shared" si="254"/>
        <v>6520.69</v>
      </c>
      <c r="I2031" s="2192"/>
    </row>
    <row r="2032" spans="1:9" ht="12" customHeight="1">
      <c r="A2032" s="2192" t="s">
        <v>906</v>
      </c>
      <c r="B2032" s="487" t="s">
        <v>612</v>
      </c>
      <c r="C2032" s="807">
        <v>5.74</v>
      </c>
      <c r="D2032" s="2193">
        <v>3100</v>
      </c>
      <c r="E2032" s="574">
        <v>141.19</v>
      </c>
      <c r="F2032" s="603">
        <f t="shared" si="253"/>
        <v>141.19</v>
      </c>
      <c r="G2032" s="862">
        <f>'Заказ, cкидки и курсы валют'!$J$23*F2032</f>
        <v>1694.28</v>
      </c>
      <c r="H2032" s="128">
        <f t="shared" si="254"/>
        <v>5252.27</v>
      </c>
      <c r="I2032" s="2192"/>
    </row>
    <row r="2033" spans="1:9" ht="12" customHeight="1">
      <c r="A2033" s="2192" t="s">
        <v>907</v>
      </c>
      <c r="B2033" s="487" t="s">
        <v>171</v>
      </c>
      <c r="C2033" s="807">
        <v>6.43</v>
      </c>
      <c r="D2033" s="2193">
        <v>3800</v>
      </c>
      <c r="E2033" s="574">
        <v>152.78</v>
      </c>
      <c r="F2033" s="603">
        <f t="shared" si="253"/>
        <v>152.78</v>
      </c>
      <c r="G2033" s="862">
        <f>'Заказ, cкидки и курсы валют'!$J$23*F2033</f>
        <v>1833.3600000000001</v>
      </c>
      <c r="H2033" s="128">
        <f t="shared" si="254"/>
        <v>6966.77</v>
      </c>
      <c r="I2033" s="2192"/>
    </row>
    <row r="2034" spans="1:9" ht="12" customHeight="1">
      <c r="A2034" s="20" t="s">
        <v>9532</v>
      </c>
      <c r="B2034" s="62" t="s">
        <v>9533</v>
      </c>
      <c r="C2034" s="807">
        <v>7</v>
      </c>
      <c r="D2034" s="2193">
        <v>3500</v>
      </c>
      <c r="E2034" s="574">
        <v>176.41</v>
      </c>
      <c r="F2034" s="603">
        <f t="shared" ref="F2034" si="255">ROUND(E2034*(1-$F$11),2)</f>
        <v>176.41</v>
      </c>
      <c r="G2034" s="862">
        <f>'Заказ, cкидки и курсы валют'!$J$23*F2034</f>
        <v>2116.92</v>
      </c>
      <c r="H2034" s="128">
        <f t="shared" ref="H2034" si="256">ROUND((D2034/1000)*G2034,2)</f>
        <v>7409.22</v>
      </c>
      <c r="I2034" s="2192"/>
    </row>
    <row r="2035" spans="1:9" ht="12" customHeight="1">
      <c r="A2035" s="2192" t="s">
        <v>908</v>
      </c>
      <c r="B2035" s="487" t="s">
        <v>172</v>
      </c>
      <c r="C2035" s="807">
        <v>7.63</v>
      </c>
      <c r="D2035" s="2193">
        <v>3100</v>
      </c>
      <c r="E2035" s="574">
        <v>178.45</v>
      </c>
      <c r="F2035" s="603">
        <f t="shared" ref="F2035:F2065" si="257">ROUND(E2035*(1-$F$11),2)</f>
        <v>178.45</v>
      </c>
      <c r="G2035" s="862">
        <f>'Заказ, cкидки и курсы валют'!$J$23*F2035</f>
        <v>2141.3999999999996</v>
      </c>
      <c r="H2035" s="128">
        <f t="shared" ref="H2035:H2065" si="258">ROUND((D2035/1000)*G2035,2)</f>
        <v>6638.34</v>
      </c>
      <c r="I2035" s="2192"/>
    </row>
    <row r="2036" spans="1:9" ht="12" customHeight="1">
      <c r="A2036" s="2192" t="s">
        <v>909</v>
      </c>
      <c r="B2036" s="487" t="s">
        <v>1357</v>
      </c>
      <c r="C2036" s="807">
        <v>8.06</v>
      </c>
      <c r="D2036" s="2193">
        <v>2200</v>
      </c>
      <c r="E2036" s="574">
        <v>201.12</v>
      </c>
      <c r="F2036" s="603">
        <f t="shared" si="257"/>
        <v>201.12</v>
      </c>
      <c r="G2036" s="862">
        <f>'Заказ, cкидки и курсы валют'!$J$23*F2036</f>
        <v>2413.44</v>
      </c>
      <c r="H2036" s="128">
        <f t="shared" si="258"/>
        <v>5309.57</v>
      </c>
      <c r="I2036" s="2192"/>
    </row>
    <row r="2037" spans="1:9" ht="12" customHeight="1">
      <c r="A2037" s="2192" t="s">
        <v>910</v>
      </c>
      <c r="B2037" s="487" t="s">
        <v>173</v>
      </c>
      <c r="C2037" s="807">
        <v>8.61</v>
      </c>
      <c r="D2037" s="2193">
        <v>2500</v>
      </c>
      <c r="E2037" s="574">
        <v>219.61</v>
      </c>
      <c r="F2037" s="603">
        <f t="shared" si="257"/>
        <v>219.61</v>
      </c>
      <c r="G2037" s="862">
        <f>'Заказ, cкидки и курсы валют'!$J$23*F2037</f>
        <v>2635.32</v>
      </c>
      <c r="H2037" s="128">
        <f t="shared" si="258"/>
        <v>6588.3</v>
      </c>
      <c r="I2037" s="2192"/>
    </row>
    <row r="2038" spans="1:9" ht="12" customHeight="1">
      <c r="A2038" s="2192" t="s">
        <v>911</v>
      </c>
      <c r="B2038" s="487" t="s">
        <v>4198</v>
      </c>
      <c r="C2038" s="807">
        <v>9.19</v>
      </c>
      <c r="D2038" s="2193">
        <v>2000</v>
      </c>
      <c r="E2038" s="574">
        <v>221.25</v>
      </c>
      <c r="F2038" s="603">
        <f t="shared" si="257"/>
        <v>221.25</v>
      </c>
      <c r="G2038" s="862">
        <f>'Заказ, cкидки и курсы валют'!$J$23*F2038</f>
        <v>2655</v>
      </c>
      <c r="H2038" s="128">
        <f t="shared" si="258"/>
        <v>5310</v>
      </c>
      <c r="I2038" s="2192"/>
    </row>
    <row r="2039" spans="1:9" ht="12" customHeight="1">
      <c r="A2039" s="2192" t="s">
        <v>912</v>
      </c>
      <c r="B2039" s="487" t="s">
        <v>174</v>
      </c>
      <c r="C2039" s="807">
        <v>9.73</v>
      </c>
      <c r="D2039" s="2193">
        <v>2200</v>
      </c>
      <c r="E2039" s="574">
        <v>247.24</v>
      </c>
      <c r="F2039" s="603">
        <f t="shared" si="257"/>
        <v>247.24</v>
      </c>
      <c r="G2039" s="862">
        <f>'Заказ, cкидки и курсы валют'!$J$23*F2039</f>
        <v>2966.88</v>
      </c>
      <c r="H2039" s="128">
        <f t="shared" si="258"/>
        <v>6527.14</v>
      </c>
      <c r="I2039" s="2192"/>
    </row>
    <row r="2040" spans="1:9" ht="12" customHeight="1">
      <c r="A2040" s="2192" t="s">
        <v>913</v>
      </c>
      <c r="B2040" s="487" t="s">
        <v>986</v>
      </c>
      <c r="C2040" s="807">
        <v>10.6</v>
      </c>
      <c r="D2040" s="2193">
        <v>1800</v>
      </c>
      <c r="E2040" s="574">
        <v>274.52</v>
      </c>
      <c r="F2040" s="603">
        <f t="shared" si="257"/>
        <v>274.52</v>
      </c>
      <c r="G2040" s="862">
        <f>'Заказ, cкидки и курсы валют'!$J$23*F2040</f>
        <v>3294.24</v>
      </c>
      <c r="H2040" s="128">
        <f t="shared" si="258"/>
        <v>5929.63</v>
      </c>
      <c r="I2040" s="2192"/>
    </row>
    <row r="2041" spans="1:9" ht="12" customHeight="1">
      <c r="A2041" s="2192" t="s">
        <v>914</v>
      </c>
      <c r="B2041" s="487" t="s">
        <v>175</v>
      </c>
      <c r="C2041" s="807">
        <v>10.87</v>
      </c>
      <c r="D2041" s="2193">
        <v>1500</v>
      </c>
      <c r="E2041" s="574">
        <v>257.39999999999998</v>
      </c>
      <c r="F2041" s="603">
        <f t="shared" si="257"/>
        <v>257.39999999999998</v>
      </c>
      <c r="G2041" s="862">
        <f>'Заказ, cкидки и курсы валют'!$J$23*F2041</f>
        <v>3088.7999999999997</v>
      </c>
      <c r="H2041" s="128">
        <f t="shared" si="258"/>
        <v>4633.2</v>
      </c>
      <c r="I2041" s="2192"/>
    </row>
    <row r="2042" spans="1:9" ht="12" customHeight="1">
      <c r="A2042" s="2192" t="s">
        <v>3167</v>
      </c>
      <c r="B2042" s="487" t="s">
        <v>3168</v>
      </c>
      <c r="C2042" s="659">
        <v>11.5</v>
      </c>
      <c r="D2042" s="2193">
        <v>1500</v>
      </c>
      <c r="E2042" s="574">
        <v>279.45999999999998</v>
      </c>
      <c r="F2042" s="603">
        <f t="shared" si="257"/>
        <v>279.45999999999998</v>
      </c>
      <c r="G2042" s="862">
        <f>'Заказ, cкидки и курсы валют'!$J$23*F2042</f>
        <v>3353.5199999999995</v>
      </c>
      <c r="H2042" s="128">
        <f t="shared" si="258"/>
        <v>5030.28</v>
      </c>
      <c r="I2042" s="2192"/>
    </row>
    <row r="2043" spans="1:9" ht="12" customHeight="1">
      <c r="A2043" s="2192" t="s">
        <v>915</v>
      </c>
      <c r="B2043" s="487" t="s">
        <v>176</v>
      </c>
      <c r="C2043" s="807">
        <v>12.1</v>
      </c>
      <c r="D2043" s="2193">
        <v>1200</v>
      </c>
      <c r="E2043" s="574">
        <v>299.77999999999997</v>
      </c>
      <c r="F2043" s="603">
        <f t="shared" si="257"/>
        <v>299.77999999999997</v>
      </c>
      <c r="G2043" s="862">
        <f>'Заказ, cкидки и курсы валют'!$J$23*F2043</f>
        <v>3597.3599999999997</v>
      </c>
      <c r="H2043" s="128">
        <f t="shared" si="258"/>
        <v>4316.83</v>
      </c>
      <c r="I2043" s="2192"/>
    </row>
    <row r="2044" spans="1:9" ht="12" customHeight="1">
      <c r="A2044" s="2192" t="s">
        <v>916</v>
      </c>
      <c r="B2044" s="487" t="s">
        <v>3645</v>
      </c>
      <c r="C2044" s="807">
        <v>2.4300000000000002</v>
      </c>
      <c r="D2044" s="2193">
        <v>10000</v>
      </c>
      <c r="E2044" s="574">
        <v>62.67</v>
      </c>
      <c r="F2044" s="603">
        <f t="shared" si="257"/>
        <v>62.67</v>
      </c>
      <c r="G2044" s="862">
        <f>'Заказ, cкидки и курсы валют'!$J$23*F2044</f>
        <v>752.04</v>
      </c>
      <c r="H2044" s="128">
        <f t="shared" si="258"/>
        <v>7520.4</v>
      </c>
      <c r="I2044" s="2192"/>
    </row>
    <row r="2045" spans="1:9" ht="12" customHeight="1">
      <c r="A2045" s="2192" t="s">
        <v>917</v>
      </c>
      <c r="B2045" s="487" t="s">
        <v>3646</v>
      </c>
      <c r="C2045" s="807">
        <v>3</v>
      </c>
      <c r="D2045" s="2193">
        <v>7000</v>
      </c>
      <c r="E2045" s="574">
        <v>78.95</v>
      </c>
      <c r="F2045" s="603">
        <f t="shared" si="257"/>
        <v>78.95</v>
      </c>
      <c r="G2045" s="862">
        <f>'Заказ, cкидки и курсы валют'!$J$23*F2045</f>
        <v>947.40000000000009</v>
      </c>
      <c r="H2045" s="128">
        <f t="shared" si="258"/>
        <v>6631.8</v>
      </c>
      <c r="I2045" s="2192"/>
    </row>
    <row r="2046" spans="1:9" ht="12" customHeight="1">
      <c r="A2046" s="2192" t="s">
        <v>2812</v>
      </c>
      <c r="B2046" s="487" t="s">
        <v>3979</v>
      </c>
      <c r="C2046" s="807">
        <v>3.04</v>
      </c>
      <c r="D2046" s="2193">
        <v>7000</v>
      </c>
      <c r="E2046" s="574">
        <v>74.849999999999994</v>
      </c>
      <c r="F2046" s="603">
        <f t="shared" si="257"/>
        <v>74.849999999999994</v>
      </c>
      <c r="G2046" s="862">
        <f>'Заказ, cкидки и курсы валют'!$J$23*F2046</f>
        <v>898.19999999999993</v>
      </c>
      <c r="H2046" s="128">
        <f t="shared" si="258"/>
        <v>6287.4</v>
      </c>
      <c r="I2046" s="2192"/>
    </row>
    <row r="2047" spans="1:9" ht="12" customHeight="1">
      <c r="A2047" s="2192" t="s">
        <v>918</v>
      </c>
      <c r="B2047" s="487" t="s">
        <v>100</v>
      </c>
      <c r="C2047" s="807">
        <v>3.25</v>
      </c>
      <c r="D2047" s="2193">
        <v>7000</v>
      </c>
      <c r="E2047" s="574">
        <v>85.21</v>
      </c>
      <c r="F2047" s="603">
        <f t="shared" si="257"/>
        <v>85.21</v>
      </c>
      <c r="G2047" s="862">
        <f>'Заказ, cкидки и курсы валют'!$J$23*F2047</f>
        <v>1022.52</v>
      </c>
      <c r="H2047" s="128">
        <f t="shared" si="258"/>
        <v>7157.64</v>
      </c>
      <c r="I2047" s="2192"/>
    </row>
    <row r="2048" spans="1:9" ht="12" customHeight="1">
      <c r="A2048" s="2192" t="s">
        <v>919</v>
      </c>
      <c r="B2048" s="487" t="s">
        <v>101</v>
      </c>
      <c r="C2048" s="807">
        <v>3.9</v>
      </c>
      <c r="D2048" s="2193">
        <v>6000</v>
      </c>
      <c r="E2048" s="574">
        <v>102.18</v>
      </c>
      <c r="F2048" s="603">
        <f t="shared" si="257"/>
        <v>102.18</v>
      </c>
      <c r="G2048" s="862">
        <f>'Заказ, cкидки и курсы валют'!$J$23*F2048</f>
        <v>1226.1600000000001</v>
      </c>
      <c r="H2048" s="128">
        <f t="shared" si="258"/>
        <v>7356.96</v>
      </c>
      <c r="I2048" s="2192"/>
    </row>
    <row r="2049" spans="1:9" ht="12" customHeight="1">
      <c r="A2049" s="2192" t="s">
        <v>920</v>
      </c>
      <c r="B2049" s="487" t="s">
        <v>1346</v>
      </c>
      <c r="C2049" s="807">
        <v>5.0999999999999996</v>
      </c>
      <c r="D2049" s="2193">
        <v>4800</v>
      </c>
      <c r="E2049" s="574">
        <v>126.06</v>
      </c>
      <c r="F2049" s="603">
        <f t="shared" si="257"/>
        <v>126.06</v>
      </c>
      <c r="G2049" s="862">
        <f>'Заказ, cкидки и курсы валют'!$J$23*F2049</f>
        <v>1512.72</v>
      </c>
      <c r="H2049" s="128">
        <f t="shared" si="258"/>
        <v>7261.06</v>
      </c>
      <c r="I2049" s="2192"/>
    </row>
    <row r="2050" spans="1:9" ht="12" customHeight="1">
      <c r="A2050" s="2192" t="s">
        <v>921</v>
      </c>
      <c r="B2050" s="487" t="s">
        <v>189</v>
      </c>
      <c r="C2050" s="807">
        <v>5.68</v>
      </c>
      <c r="D2050" s="2193">
        <v>4100</v>
      </c>
      <c r="E2050" s="574">
        <v>145.38999999999999</v>
      </c>
      <c r="F2050" s="603">
        <f t="shared" si="257"/>
        <v>145.38999999999999</v>
      </c>
      <c r="G2050" s="862">
        <f>'Заказ, cкидки и курсы валют'!$J$23*F2050</f>
        <v>1744.6799999999998</v>
      </c>
      <c r="H2050" s="128">
        <f t="shared" si="258"/>
        <v>7153.19</v>
      </c>
      <c r="I2050" s="2192"/>
    </row>
    <row r="2051" spans="1:9" ht="12" customHeight="1">
      <c r="A2051" s="2192" t="s">
        <v>922</v>
      </c>
      <c r="B2051" s="487" t="s">
        <v>616</v>
      </c>
      <c r="C2051" s="807">
        <v>6.64</v>
      </c>
      <c r="D2051" s="2193">
        <v>3600</v>
      </c>
      <c r="E2051" s="574">
        <v>161.52000000000001</v>
      </c>
      <c r="F2051" s="603">
        <f t="shared" si="257"/>
        <v>161.52000000000001</v>
      </c>
      <c r="G2051" s="862">
        <f>'Заказ, cкидки и курсы валют'!$J$23*F2051</f>
        <v>1938.2400000000002</v>
      </c>
      <c r="H2051" s="128">
        <f t="shared" si="258"/>
        <v>6977.66</v>
      </c>
      <c r="I2051" s="2192"/>
    </row>
    <row r="2052" spans="1:9" ht="12" customHeight="1">
      <c r="A2052" s="2192" t="s">
        <v>923</v>
      </c>
      <c r="B2052" s="487" t="s">
        <v>178</v>
      </c>
      <c r="C2052" s="807">
        <v>7.5</v>
      </c>
      <c r="D2052" s="2193">
        <v>3200</v>
      </c>
      <c r="E2052" s="574">
        <v>185.71</v>
      </c>
      <c r="F2052" s="603">
        <f t="shared" si="257"/>
        <v>185.71</v>
      </c>
      <c r="G2052" s="862">
        <f>'Заказ, cкидки и курсы валют'!$J$23*F2052</f>
        <v>2228.52</v>
      </c>
      <c r="H2052" s="128">
        <f t="shared" si="258"/>
        <v>7131.26</v>
      </c>
      <c r="I2052" s="2192"/>
    </row>
    <row r="2053" spans="1:9" ht="12" customHeight="1">
      <c r="A2053" s="2192" t="s">
        <v>924</v>
      </c>
      <c r="B2053" s="487" t="s">
        <v>84</v>
      </c>
      <c r="C2053" s="807">
        <v>8.32</v>
      </c>
      <c r="D2053" s="2193">
        <v>2200</v>
      </c>
      <c r="E2053" s="574">
        <v>206.39</v>
      </c>
      <c r="F2053" s="603">
        <f t="shared" si="257"/>
        <v>206.39</v>
      </c>
      <c r="G2053" s="862">
        <f>'Заказ, cкидки и курсы валют'!$J$23*F2053</f>
        <v>2476.6799999999998</v>
      </c>
      <c r="H2053" s="128">
        <f t="shared" si="258"/>
        <v>5448.7</v>
      </c>
      <c r="I2053" s="2192"/>
    </row>
    <row r="2054" spans="1:9" ht="12" customHeight="1">
      <c r="A2054" s="2192" t="s">
        <v>925</v>
      </c>
      <c r="B2054" s="487" t="s">
        <v>179</v>
      </c>
      <c r="C2054" s="807">
        <v>9.1999999999999993</v>
      </c>
      <c r="D2054" s="2193">
        <v>2600</v>
      </c>
      <c r="E2054" s="574">
        <v>223.55</v>
      </c>
      <c r="F2054" s="603">
        <f t="shared" si="257"/>
        <v>223.55</v>
      </c>
      <c r="G2054" s="862">
        <f>'Заказ, cкидки и курсы валют'!$J$23*F2054</f>
        <v>2682.6000000000004</v>
      </c>
      <c r="H2054" s="128">
        <f t="shared" si="258"/>
        <v>6974.76</v>
      </c>
      <c r="I2054" s="2192"/>
    </row>
    <row r="2055" spans="1:9" ht="12" customHeight="1">
      <c r="A2055" s="2192" t="s">
        <v>926</v>
      </c>
      <c r="B2055" s="487" t="s">
        <v>3122</v>
      </c>
      <c r="C2055" s="807">
        <v>10.050000000000001</v>
      </c>
      <c r="D2055" s="2193">
        <v>2000</v>
      </c>
      <c r="E2055" s="574">
        <v>248.89</v>
      </c>
      <c r="F2055" s="603">
        <f t="shared" si="257"/>
        <v>248.89</v>
      </c>
      <c r="G2055" s="862">
        <f>'Заказ, cкидки и курсы валют'!$J$23*F2055</f>
        <v>2986.68</v>
      </c>
      <c r="H2055" s="128">
        <f t="shared" si="258"/>
        <v>5973.36</v>
      </c>
      <c r="I2055" s="2192"/>
    </row>
    <row r="2056" spans="1:9" ht="12" customHeight="1">
      <c r="A2056" s="2192" t="s">
        <v>927</v>
      </c>
      <c r="B2056" s="487" t="s">
        <v>180</v>
      </c>
      <c r="C2056" s="807">
        <v>10.9</v>
      </c>
      <c r="D2056" s="2193">
        <v>2200</v>
      </c>
      <c r="E2056" s="574">
        <v>274.62</v>
      </c>
      <c r="F2056" s="603">
        <f t="shared" si="257"/>
        <v>274.62</v>
      </c>
      <c r="G2056" s="862">
        <f>'Заказ, cкидки и курсы валют'!$J$23*F2056</f>
        <v>3295.44</v>
      </c>
      <c r="H2056" s="128">
        <f t="shared" si="258"/>
        <v>7249.97</v>
      </c>
      <c r="I2056" s="2192"/>
    </row>
    <row r="2057" spans="1:9" ht="12" customHeight="1">
      <c r="A2057" s="2192" t="s">
        <v>928</v>
      </c>
      <c r="B2057" s="487" t="s">
        <v>1347</v>
      </c>
      <c r="C2057" s="807">
        <v>11.73</v>
      </c>
      <c r="D2057" s="2193">
        <v>1700</v>
      </c>
      <c r="E2057" s="574">
        <v>315.24</v>
      </c>
      <c r="F2057" s="603">
        <f t="shared" si="257"/>
        <v>315.24</v>
      </c>
      <c r="G2057" s="862">
        <f>'Заказ, cкидки и курсы валют'!$J$23*F2057</f>
        <v>3782.88</v>
      </c>
      <c r="H2057" s="128">
        <f t="shared" si="258"/>
        <v>6430.9</v>
      </c>
      <c r="I2057" s="2192"/>
    </row>
    <row r="2058" spans="1:9" ht="12" customHeight="1">
      <c r="A2058" s="2192" t="s">
        <v>929</v>
      </c>
      <c r="B2058" s="487" t="s">
        <v>181</v>
      </c>
      <c r="C2058" s="807">
        <v>12.6</v>
      </c>
      <c r="D2058" s="2193">
        <v>2000</v>
      </c>
      <c r="E2058" s="574">
        <v>312.08</v>
      </c>
      <c r="F2058" s="603">
        <f t="shared" si="257"/>
        <v>312.08</v>
      </c>
      <c r="G2058" s="862">
        <f>'Заказ, cкидки и курсы валют'!$J$23*F2058</f>
        <v>3744.96</v>
      </c>
      <c r="H2058" s="128">
        <f t="shared" si="258"/>
        <v>7489.92</v>
      </c>
      <c r="I2058" s="2192"/>
    </row>
    <row r="2059" spans="1:9" ht="12" customHeight="1">
      <c r="A2059" s="2192" t="s">
        <v>930</v>
      </c>
      <c r="B2059" s="487" t="s">
        <v>4199</v>
      </c>
      <c r="C2059" s="807">
        <v>13.45</v>
      </c>
      <c r="D2059" s="2193">
        <v>1500</v>
      </c>
      <c r="E2059" s="574">
        <v>276.48</v>
      </c>
      <c r="F2059" s="603">
        <f t="shared" si="257"/>
        <v>276.48</v>
      </c>
      <c r="G2059" s="862">
        <f>'Заказ, cкидки и курсы валют'!$J$23*F2059</f>
        <v>3317.76</v>
      </c>
      <c r="H2059" s="128">
        <f t="shared" si="258"/>
        <v>4976.6400000000003</v>
      </c>
      <c r="I2059" s="2192"/>
    </row>
    <row r="2060" spans="1:9" ht="12" customHeight="1">
      <c r="A2060" s="2192" t="s">
        <v>931</v>
      </c>
      <c r="B2060" s="487" t="s">
        <v>182</v>
      </c>
      <c r="C2060" s="807">
        <v>14.3</v>
      </c>
      <c r="D2060" s="2193">
        <v>1700</v>
      </c>
      <c r="E2060" s="574">
        <v>335.47</v>
      </c>
      <c r="F2060" s="603">
        <f t="shared" si="257"/>
        <v>335.47</v>
      </c>
      <c r="G2060" s="862">
        <f>'Заказ, cкидки и курсы валют'!$J$23*F2060</f>
        <v>4025.6400000000003</v>
      </c>
      <c r="H2060" s="128">
        <f t="shared" si="258"/>
        <v>6843.59</v>
      </c>
      <c r="I2060" s="2192"/>
    </row>
    <row r="2061" spans="1:9" ht="12" customHeight="1">
      <c r="A2061" s="2192" t="s">
        <v>932</v>
      </c>
      <c r="B2061" s="487" t="s">
        <v>4200</v>
      </c>
      <c r="C2061" s="807">
        <v>15.2</v>
      </c>
      <c r="D2061" s="2193">
        <v>1200</v>
      </c>
      <c r="E2061" s="574">
        <v>369.35</v>
      </c>
      <c r="F2061" s="603">
        <f t="shared" si="257"/>
        <v>369.35</v>
      </c>
      <c r="G2061" s="862">
        <f>'Заказ, cкидки и курсы валют'!$J$23*F2061</f>
        <v>4432.2000000000007</v>
      </c>
      <c r="H2061" s="128">
        <f t="shared" si="258"/>
        <v>5318.64</v>
      </c>
      <c r="I2061" s="2192"/>
    </row>
    <row r="2062" spans="1:9" ht="12" customHeight="1">
      <c r="A2062" s="2192" t="s">
        <v>933</v>
      </c>
      <c r="B2062" s="487" t="s">
        <v>183</v>
      </c>
      <c r="C2062" s="807">
        <v>16</v>
      </c>
      <c r="D2062" s="2193">
        <v>1000</v>
      </c>
      <c r="E2062" s="574">
        <v>392.03</v>
      </c>
      <c r="F2062" s="603">
        <f t="shared" si="257"/>
        <v>392.03</v>
      </c>
      <c r="G2062" s="862">
        <f>'Заказ, cкидки и курсы валют'!$J$23*F2062</f>
        <v>4704.3599999999997</v>
      </c>
      <c r="H2062" s="128">
        <f t="shared" si="258"/>
        <v>4704.3599999999997</v>
      </c>
      <c r="I2062" s="2192"/>
    </row>
    <row r="2063" spans="1:9" ht="12" customHeight="1">
      <c r="A2063" s="2192" t="s">
        <v>934</v>
      </c>
      <c r="B2063" s="487" t="s">
        <v>184</v>
      </c>
      <c r="C2063" s="807">
        <v>17.8</v>
      </c>
      <c r="D2063" s="2193">
        <v>1000</v>
      </c>
      <c r="E2063" s="574">
        <v>434.24</v>
      </c>
      <c r="F2063" s="603">
        <f t="shared" si="257"/>
        <v>434.24</v>
      </c>
      <c r="G2063" s="862">
        <f>'Заказ, cкидки и курсы валют'!$J$23*F2063</f>
        <v>5210.88</v>
      </c>
      <c r="H2063" s="128">
        <f t="shared" si="258"/>
        <v>5210.88</v>
      </c>
      <c r="I2063" s="2192"/>
    </row>
    <row r="2064" spans="1:9" ht="12" customHeight="1">
      <c r="A2064" s="2192" t="s">
        <v>3169</v>
      </c>
      <c r="B2064" s="487" t="s">
        <v>1043</v>
      </c>
      <c r="C2064" s="807">
        <v>6.4</v>
      </c>
      <c r="D2064" s="2193">
        <v>3000</v>
      </c>
      <c r="E2064" s="574">
        <v>137.22</v>
      </c>
      <c r="F2064" s="603">
        <f t="shared" si="257"/>
        <v>137.22</v>
      </c>
      <c r="G2064" s="862">
        <f>'Заказ, cкидки и курсы валют'!$J$23*F2064</f>
        <v>1646.6399999999999</v>
      </c>
      <c r="H2064" s="128">
        <f t="shared" si="258"/>
        <v>4939.92</v>
      </c>
      <c r="I2064" s="2192"/>
    </row>
    <row r="2065" spans="1:9" ht="12" customHeight="1">
      <c r="A2065" s="2192" t="s">
        <v>935</v>
      </c>
      <c r="B2065" s="487" t="s">
        <v>3641</v>
      </c>
      <c r="C2065" s="807">
        <v>5.58</v>
      </c>
      <c r="D2065" s="2193">
        <v>2800</v>
      </c>
      <c r="E2065" s="574">
        <v>181.08</v>
      </c>
      <c r="F2065" s="603">
        <f t="shared" si="257"/>
        <v>181.08</v>
      </c>
      <c r="G2065" s="862">
        <f>'Заказ, cкидки и курсы валют'!$J$23*F2065</f>
        <v>2172.96</v>
      </c>
      <c r="H2065" s="128">
        <f t="shared" si="258"/>
        <v>6084.29</v>
      </c>
      <c r="I2065" s="2192"/>
    </row>
    <row r="2066" spans="1:9" ht="12" customHeight="1">
      <c r="A2066" s="2192" t="s">
        <v>936</v>
      </c>
      <c r="B2066" s="487" t="s">
        <v>3105</v>
      </c>
      <c r="C2066" s="807">
        <v>7.8</v>
      </c>
      <c r="D2066" s="2193">
        <v>2600</v>
      </c>
      <c r="E2066" s="574">
        <v>197.19</v>
      </c>
      <c r="F2066" s="603">
        <f t="shared" ref="F2066:F2076" si="259">ROUND(E2066*(1-$F$11),2)</f>
        <v>197.19</v>
      </c>
      <c r="G2066" s="862">
        <f>'Заказ, cкидки и курсы валют'!$J$23*F2066</f>
        <v>2366.2799999999997</v>
      </c>
      <c r="H2066" s="128">
        <f t="shared" ref="H2066:H2076" si="260">ROUND((D2066/1000)*G2066,2)</f>
        <v>6152.33</v>
      </c>
      <c r="I2066" s="2192"/>
    </row>
    <row r="2067" spans="1:9" ht="12" customHeight="1">
      <c r="A2067" s="2192" t="s">
        <v>937</v>
      </c>
      <c r="B2067" s="487" t="s">
        <v>3106</v>
      </c>
      <c r="C2067" s="807">
        <v>9.5</v>
      </c>
      <c r="D2067" s="2193">
        <v>2200</v>
      </c>
      <c r="E2067" s="574">
        <v>235.92</v>
      </c>
      <c r="F2067" s="603">
        <f t="shared" si="259"/>
        <v>235.92</v>
      </c>
      <c r="G2067" s="862">
        <f>'Заказ, cкидки и курсы валют'!$J$23*F2067</f>
        <v>2831.04</v>
      </c>
      <c r="H2067" s="128">
        <f t="shared" si="260"/>
        <v>6228.29</v>
      </c>
      <c r="I2067" s="2192"/>
    </row>
    <row r="2068" spans="1:9" ht="12" customHeight="1">
      <c r="A2068" s="2192" t="s">
        <v>938</v>
      </c>
      <c r="B2068" s="487" t="s">
        <v>617</v>
      </c>
      <c r="C2068" s="807">
        <v>10.85</v>
      </c>
      <c r="D2068" s="2193">
        <v>2000</v>
      </c>
      <c r="E2068" s="574">
        <v>264.88</v>
      </c>
      <c r="F2068" s="603">
        <f t="shared" si="259"/>
        <v>264.88</v>
      </c>
      <c r="G2068" s="862">
        <f>'Заказ, cкидки и курсы валют'!$J$23*F2068</f>
        <v>3178.56</v>
      </c>
      <c r="H2068" s="128">
        <f t="shared" si="260"/>
        <v>6357.12</v>
      </c>
      <c r="I2068" s="2192"/>
    </row>
    <row r="2069" spans="1:9" ht="12" customHeight="1">
      <c r="A2069" s="2192" t="s">
        <v>939</v>
      </c>
      <c r="B2069" s="487" t="s">
        <v>3107</v>
      </c>
      <c r="C2069" s="807">
        <v>12.1</v>
      </c>
      <c r="D2069" s="2193">
        <v>1800</v>
      </c>
      <c r="E2069" s="574">
        <v>310.43</v>
      </c>
      <c r="F2069" s="603">
        <f t="shared" si="259"/>
        <v>310.43</v>
      </c>
      <c r="G2069" s="862">
        <f>'Заказ, cкидки и курсы валют'!$J$23*F2069</f>
        <v>3725.16</v>
      </c>
      <c r="H2069" s="128">
        <f t="shared" si="260"/>
        <v>6705.29</v>
      </c>
      <c r="I2069" s="2192"/>
    </row>
    <row r="2070" spans="1:9" ht="12" customHeight="1">
      <c r="A2070" s="2192" t="s">
        <v>2397</v>
      </c>
      <c r="B2070" s="487" t="s">
        <v>190</v>
      </c>
      <c r="C2070" s="807">
        <v>14.2</v>
      </c>
      <c r="D2070" s="2193">
        <v>1600</v>
      </c>
      <c r="E2070" s="574">
        <v>346.16</v>
      </c>
      <c r="F2070" s="603">
        <f t="shared" si="259"/>
        <v>346.16</v>
      </c>
      <c r="G2070" s="862">
        <f>'Заказ, cкидки и курсы валют'!$J$23*F2070</f>
        <v>4153.92</v>
      </c>
      <c r="H2070" s="128">
        <f t="shared" si="260"/>
        <v>6646.27</v>
      </c>
      <c r="I2070" s="2192"/>
    </row>
    <row r="2071" spans="1:9" ht="12" customHeight="1">
      <c r="A2071" s="2192" t="s">
        <v>2398</v>
      </c>
      <c r="B2071" s="487" t="s">
        <v>191</v>
      </c>
      <c r="C2071" s="807">
        <v>16.96</v>
      </c>
      <c r="D2071" s="2193">
        <v>1500</v>
      </c>
      <c r="E2071" s="574">
        <v>416.32</v>
      </c>
      <c r="F2071" s="603">
        <f t="shared" si="259"/>
        <v>416.32</v>
      </c>
      <c r="G2071" s="862">
        <f>'Заказ, cкидки и курсы валют'!$J$23*F2071</f>
        <v>4995.84</v>
      </c>
      <c r="H2071" s="128">
        <f t="shared" si="260"/>
        <v>7493.76</v>
      </c>
      <c r="I2071" s="2192"/>
    </row>
    <row r="2072" spans="1:9" ht="12" customHeight="1">
      <c r="A2072" s="2192" t="s">
        <v>2399</v>
      </c>
      <c r="B2072" s="487" t="s">
        <v>192</v>
      </c>
      <c r="C2072" s="807">
        <v>20.260000000000002</v>
      </c>
      <c r="D2072" s="2193">
        <v>1200</v>
      </c>
      <c r="E2072" s="574">
        <v>470.52</v>
      </c>
      <c r="F2072" s="603">
        <f t="shared" si="259"/>
        <v>470.52</v>
      </c>
      <c r="G2072" s="862">
        <f>'Заказ, cкидки и курсы валют'!$J$23*F2072</f>
        <v>5646.24</v>
      </c>
      <c r="H2072" s="128">
        <f t="shared" si="260"/>
        <v>6775.49</v>
      </c>
      <c r="I2072" s="2192"/>
    </row>
    <row r="2073" spans="1:9" ht="12" customHeight="1">
      <c r="A2073" s="2192" t="s">
        <v>2400</v>
      </c>
      <c r="B2073" s="487" t="s">
        <v>193</v>
      </c>
      <c r="C2073" s="807">
        <v>23.07</v>
      </c>
      <c r="D2073" s="2193">
        <v>1200</v>
      </c>
      <c r="E2073" s="574">
        <v>576.86</v>
      </c>
      <c r="F2073" s="603">
        <f t="shared" si="259"/>
        <v>576.86</v>
      </c>
      <c r="G2073" s="862">
        <f>'Заказ, cкидки и курсы валют'!$J$23*F2073</f>
        <v>6922.32</v>
      </c>
      <c r="H2073" s="128">
        <f t="shared" si="260"/>
        <v>8306.7800000000007</v>
      </c>
      <c r="I2073" s="2192"/>
    </row>
    <row r="2074" spans="1:9" ht="12" customHeight="1">
      <c r="A2074" s="2192" t="s">
        <v>2402</v>
      </c>
      <c r="B2074" s="487" t="s">
        <v>194</v>
      </c>
      <c r="C2074" s="807">
        <v>26.12</v>
      </c>
      <c r="D2074" s="2193">
        <v>1000</v>
      </c>
      <c r="E2074" s="574">
        <v>610.57000000000005</v>
      </c>
      <c r="F2074" s="603">
        <f t="shared" si="259"/>
        <v>610.57000000000005</v>
      </c>
      <c r="G2074" s="862">
        <f>'Заказ, cкидки и курсы валют'!$J$23*F2074</f>
        <v>7326.84</v>
      </c>
      <c r="H2074" s="128">
        <f t="shared" si="260"/>
        <v>7326.84</v>
      </c>
      <c r="I2074" s="2192"/>
    </row>
    <row r="2075" spans="1:9" ht="12" customHeight="1">
      <c r="A2075" s="2192" t="s">
        <v>2401</v>
      </c>
      <c r="B2075" s="487" t="s">
        <v>3108</v>
      </c>
      <c r="C2075" s="807">
        <v>29.2</v>
      </c>
      <c r="D2075" s="2193">
        <v>900</v>
      </c>
      <c r="E2075" s="574">
        <v>694.17</v>
      </c>
      <c r="F2075" s="603">
        <f t="shared" si="259"/>
        <v>694.17</v>
      </c>
      <c r="G2075" s="862">
        <f>'Заказ, cкидки и курсы валют'!$J$23*F2075</f>
        <v>8330.0399999999991</v>
      </c>
      <c r="H2075" s="128">
        <f t="shared" si="260"/>
        <v>7497.04</v>
      </c>
      <c r="I2075" s="2192"/>
    </row>
    <row r="2076" spans="1:9" ht="12" customHeight="1">
      <c r="A2076" s="2192" t="s">
        <v>2403</v>
      </c>
      <c r="B2076" s="487" t="s">
        <v>195</v>
      </c>
      <c r="C2076" s="814">
        <v>33</v>
      </c>
      <c r="D2076" s="2193">
        <v>800</v>
      </c>
      <c r="E2076" s="574">
        <v>744.57</v>
      </c>
      <c r="F2076" s="603">
        <f t="shared" si="259"/>
        <v>744.57</v>
      </c>
      <c r="G2076" s="862">
        <f>'Заказ, cкидки и курсы валют'!$J$23*F2076</f>
        <v>8934.84</v>
      </c>
      <c r="H2076" s="128">
        <f t="shared" si="260"/>
        <v>7147.87</v>
      </c>
      <c r="I2076" s="2192"/>
    </row>
    <row r="2077" spans="1:9" ht="14.1" customHeight="1" thickBot="1"/>
    <row r="2078" spans="1:9" ht="14.1" customHeight="1">
      <c r="A2078" s="247"/>
      <c r="B2078" s="163"/>
      <c r="C2078" s="91" t="s">
        <v>2522</v>
      </c>
      <c r="D2078" s="91"/>
      <c r="E2078" s="881"/>
      <c r="F2078" s="555"/>
      <c r="G2078" s="647"/>
      <c r="H2078" s="93"/>
      <c r="I2078" s="107"/>
    </row>
    <row r="2079" spans="1:9" ht="14.1" customHeight="1">
      <c r="A2079" s="248"/>
      <c r="B2079" s="17"/>
      <c r="C2079" s="108"/>
      <c r="D2079" s="108"/>
      <c r="E2079" s="556" t="s">
        <v>2523</v>
      </c>
      <c r="F2079" s="568"/>
      <c r="H2079" s="111"/>
      <c r="I2079" s="112"/>
    </row>
    <row r="2080" spans="1:9" ht="14.1" customHeight="1">
      <c r="A2080" s="248"/>
      <c r="B2080" s="17"/>
      <c r="C2080" s="97"/>
      <c r="D2080" s="97"/>
      <c r="E2080" s="896"/>
      <c r="F2080" s="596"/>
      <c r="G2080" s="874"/>
      <c r="H2080" s="17"/>
      <c r="I2080" s="167"/>
    </row>
    <row r="2081" spans="1:10" ht="14.1" customHeight="1">
      <c r="A2081" s="248"/>
      <c r="B2081" s="17"/>
      <c r="C2081" s="97"/>
      <c r="D2081" s="97"/>
      <c r="E2081" s="896"/>
      <c r="F2081" s="596"/>
      <c r="G2081" s="874"/>
      <c r="H2081" s="17"/>
      <c r="I2081" s="167"/>
    </row>
    <row r="2082" spans="1:10" ht="14.1" customHeight="1">
      <c r="A2082" s="248"/>
      <c r="B2082" s="17"/>
      <c r="C2082" s="97"/>
      <c r="D2082" s="97"/>
      <c r="E2082" s="896"/>
      <c r="F2082" s="596"/>
      <c r="G2082" s="874"/>
      <c r="H2082" s="17"/>
      <c r="I2082" s="167"/>
    </row>
    <row r="2083" spans="1:10" ht="14.1" customHeight="1" thickBot="1">
      <c r="A2083" s="117" t="s">
        <v>7680</v>
      </c>
      <c r="B2083" s="118"/>
      <c r="C2083" s="100"/>
      <c r="D2083" s="171"/>
      <c r="E2083" s="900"/>
      <c r="F2083" s="598"/>
      <c r="G2083" s="875"/>
      <c r="H2083" s="171"/>
      <c r="I2083" s="172"/>
    </row>
    <row r="2084" spans="1:10" ht="37.700000000000003" customHeight="1">
      <c r="A2084" s="187" t="s">
        <v>1028</v>
      </c>
      <c r="B2084" s="189" t="s">
        <v>1029</v>
      </c>
      <c r="C2084" s="192" t="s">
        <v>678</v>
      </c>
      <c r="D2084" s="192" t="s">
        <v>3130</v>
      </c>
      <c r="E2084" s="561" t="s">
        <v>11188</v>
      </c>
      <c r="F2084" s="611" t="s">
        <v>2779</v>
      </c>
      <c r="G2084" s="1204" t="s">
        <v>2627</v>
      </c>
      <c r="H2084" s="419" t="s">
        <v>497</v>
      </c>
      <c r="I2084" s="173" t="s">
        <v>4239</v>
      </c>
      <c r="J2084" s="2668" t="s">
        <v>12335</v>
      </c>
    </row>
    <row r="2085" spans="1:10" ht="14.1" customHeight="1">
      <c r="A2085" s="195"/>
      <c r="B2085" s="389"/>
      <c r="C2085" s="197" t="s">
        <v>3629</v>
      </c>
      <c r="D2085" s="390" t="s">
        <v>2628</v>
      </c>
      <c r="E2085" s="898" t="s">
        <v>265</v>
      </c>
      <c r="F2085" s="607">
        <f>'Заказ, cкидки и курсы валют'!$I$12</f>
        <v>0</v>
      </c>
      <c r="G2085" s="948"/>
      <c r="H2085" s="455"/>
      <c r="I2085" s="325"/>
      <c r="J2085" s="2669"/>
    </row>
    <row r="2086" spans="1:10" ht="12" customHeight="1">
      <c r="A2086" s="15" t="s">
        <v>9511</v>
      </c>
      <c r="B2086" s="876" t="s">
        <v>3180</v>
      </c>
      <c r="C2086" s="928">
        <v>0.39</v>
      </c>
      <c r="D2086" s="2159">
        <v>3000</v>
      </c>
      <c r="E2086" s="2077">
        <f t="shared" ref="E2086:E2117" si="261">E1989*1.2</f>
        <v>24.671999999999997</v>
      </c>
      <c r="F2086" s="603">
        <f>ROUND(E2086*(1-$F$11),2)</f>
        <v>24.67</v>
      </c>
      <c r="G2086" s="862">
        <f>'Заказ, cкидки и курсы валют'!$J$23*F2086</f>
        <v>296.04000000000002</v>
      </c>
      <c r="H2086" s="128">
        <f>ROUND((D2086/1000)*G2086,2)</f>
        <v>888.12</v>
      </c>
      <c r="I2086" s="2192"/>
      <c r="J2086" s="128">
        <f>ROUND(IF(H2086&lt;'Заказ, cкидки и курсы валют'!$B$39,H2086*0.54*100/(100-'Заказ, cкидки и курсы валют'!$C$39),IF(H2086&lt;'Заказ, cкидки и курсы валют'!$B$40,H2086*0.54*100/(100-'Заказ, cкидки и курсы валют'!$C$40),IF(H2086&lt;'Заказ, cкидки и курсы валют'!$B$41,H2086*0.54*100/(100-'Заказ, cкидки и курсы валют'!$C$41),IF(H2086&lt;'Заказ, cкидки и курсы валют'!$B$42,H2086*0.54*100/(100-'Заказ, cкидки и курсы валют'!$C$42),IF(H2086&lt;'Заказ, cкидки и курсы валют'!$B$43,H2086*0.54*100/(100-'Заказ, cкидки и курсы валют'!$C$43),H2086))))),2)</f>
        <v>959.17</v>
      </c>
    </row>
    <row r="2087" spans="1:10" ht="12" customHeight="1">
      <c r="A2087" s="15" t="s">
        <v>9510</v>
      </c>
      <c r="B2087" s="876" t="s">
        <v>3181</v>
      </c>
      <c r="C2087" s="928">
        <v>0.48</v>
      </c>
      <c r="D2087" s="2159">
        <v>3000</v>
      </c>
      <c r="E2087" s="2077">
        <f t="shared" si="261"/>
        <v>28.044</v>
      </c>
      <c r="F2087" s="603">
        <f t="shared" ref="F2087:F2096" si="262">ROUND(E2087*(1-$F$11),2)</f>
        <v>28.04</v>
      </c>
      <c r="G2087" s="862">
        <f>'Заказ, cкидки и курсы валют'!$J$23*F2087</f>
        <v>336.48</v>
      </c>
      <c r="H2087" s="128">
        <f t="shared" ref="H2087:H2096" si="263">ROUND((D2087/1000)*G2087,2)</f>
        <v>1009.44</v>
      </c>
      <c r="I2087" s="2192"/>
      <c r="J2087" s="128">
        <f>ROUND(IF(H2087&lt;'Заказ, cкидки и курсы валют'!$B$39,H2087*0.54*100/(100-'Заказ, cкидки и курсы валют'!$C$39),IF(H2087&lt;'Заказ, cкидки и курсы валют'!$B$40,H2087*0.54*100/(100-'Заказ, cкидки и курсы валют'!$C$40),IF(H2087&lt;'Заказ, cкидки и курсы валют'!$B$41,H2087*0.54*100/(100-'Заказ, cкидки и курсы валют'!$C$41),IF(H2087&lt;'Заказ, cкидки и курсы валют'!$B$42,H2087*0.54*100/(100-'Заказ, cкидки и курсы валют'!$C$42),IF(H2087&lt;'Заказ, cкидки и курсы валют'!$B$43,H2087*0.54*100/(100-'Заказ, cкидки и курсы валют'!$C$43),H2087))))),2)</f>
        <v>1009.44</v>
      </c>
    </row>
    <row r="2088" spans="1:10" ht="12" customHeight="1">
      <c r="A2088" s="15" t="s">
        <v>9512</v>
      </c>
      <c r="B2088" s="876" t="s">
        <v>3335</v>
      </c>
      <c r="C2088" s="928">
        <v>0.56000000000000005</v>
      </c>
      <c r="D2088" s="2159">
        <v>3000</v>
      </c>
      <c r="E2088" s="2077">
        <f t="shared" si="261"/>
        <v>25.391999999999999</v>
      </c>
      <c r="F2088" s="603">
        <f t="shared" si="262"/>
        <v>25.39</v>
      </c>
      <c r="G2088" s="862">
        <f>'Заказ, cкидки и курсы валют'!$J$23*F2088</f>
        <v>304.68</v>
      </c>
      <c r="H2088" s="128">
        <f t="shared" si="263"/>
        <v>914.04</v>
      </c>
      <c r="I2088" s="2192"/>
      <c r="J2088" s="128">
        <f>ROUND(IF(H2088&lt;'Заказ, cкидки и курсы валют'!$B$39,H2088*0.54*100/(100-'Заказ, cкидки и курсы валют'!$C$39),IF(H2088&lt;'Заказ, cкидки и курсы валют'!$B$40,H2088*0.54*100/(100-'Заказ, cкидки и курсы валют'!$C$40),IF(H2088&lt;'Заказ, cкидки и курсы валют'!$B$41,H2088*0.54*100/(100-'Заказ, cкидки и курсы валют'!$C$41),IF(H2088&lt;'Заказ, cкидки и курсы валют'!$B$42,H2088*0.54*100/(100-'Заказ, cкидки и курсы валют'!$C$42),IF(H2088&lt;'Заказ, cкидки и курсы валют'!$B$43,H2088*0.54*100/(100-'Заказ, cкидки и курсы валют'!$C$43),H2088))))),2)</f>
        <v>987.16</v>
      </c>
    </row>
    <row r="2089" spans="1:10" ht="12" customHeight="1">
      <c r="A2089" s="15" t="s">
        <v>9513</v>
      </c>
      <c r="B2089" s="876" t="s">
        <v>138</v>
      </c>
      <c r="C2089" s="928">
        <v>0.65</v>
      </c>
      <c r="D2089" s="2159">
        <v>2500</v>
      </c>
      <c r="E2089" s="2077">
        <f t="shared" si="261"/>
        <v>30.791999999999998</v>
      </c>
      <c r="F2089" s="603">
        <f t="shared" si="262"/>
        <v>30.79</v>
      </c>
      <c r="G2089" s="862">
        <f>'Заказ, cкидки и курсы валют'!$J$23*F2089</f>
        <v>369.48</v>
      </c>
      <c r="H2089" s="128">
        <f t="shared" si="263"/>
        <v>923.7</v>
      </c>
      <c r="I2089" s="2192"/>
      <c r="J2089" s="128">
        <f>ROUND(IF(H2089&lt;'Заказ, cкидки и курсы валют'!$B$39,H2089*0.54*100/(100-'Заказ, cкидки и курсы валют'!$C$39),IF(H2089&lt;'Заказ, cкидки и курсы валют'!$B$40,H2089*0.54*100/(100-'Заказ, cкидки и курсы валют'!$C$40),IF(H2089&lt;'Заказ, cкидки и курсы валют'!$B$41,H2089*0.54*100/(100-'Заказ, cкидки и курсы валют'!$C$41),IF(H2089&lt;'Заказ, cкидки и курсы валют'!$B$42,H2089*0.54*100/(100-'Заказ, cкидки и курсы валют'!$C$42),IF(H2089&lt;'Заказ, cкидки и курсы валют'!$B$43,H2089*0.54*100/(100-'Заказ, cкидки и курсы валют'!$C$43),H2089))))),2)</f>
        <v>997.6</v>
      </c>
    </row>
    <row r="2090" spans="1:10" ht="12" customHeight="1">
      <c r="A2090" s="15" t="s">
        <v>9514</v>
      </c>
      <c r="B2090" s="876" t="s">
        <v>139</v>
      </c>
      <c r="C2090" s="928">
        <v>0.82</v>
      </c>
      <c r="D2090" s="2159">
        <v>2000</v>
      </c>
      <c r="E2090" s="2077">
        <f t="shared" si="261"/>
        <v>32.879999999999995</v>
      </c>
      <c r="F2090" s="603">
        <f t="shared" si="262"/>
        <v>32.880000000000003</v>
      </c>
      <c r="G2090" s="862">
        <f>'Заказ, cкидки и курсы валют'!$J$23*F2090</f>
        <v>394.56000000000006</v>
      </c>
      <c r="H2090" s="128">
        <f t="shared" si="263"/>
        <v>789.12</v>
      </c>
      <c r="I2090" s="2192"/>
      <c r="J2090" s="128">
        <f>ROUND(IF(H2090&lt;'Заказ, cкидки и курсы валют'!$B$39,H2090*0.54*100/(100-'Заказ, cкидки и курсы валют'!$C$39),IF(H2090&lt;'Заказ, cкидки и курсы валют'!$B$40,H2090*0.54*100/(100-'Заказ, cкидки и курсы валют'!$C$40),IF(H2090&lt;'Заказ, cкидки и курсы валют'!$B$41,H2090*0.54*100/(100-'Заказ, cкидки и курсы валют'!$C$41),IF(H2090&lt;'Заказ, cкидки и курсы валют'!$B$42,H2090*0.54*100/(100-'Заказ, cкидки и курсы валют'!$C$42),IF(H2090&lt;'Заказ, cкидки и курсы валют'!$B$43,H2090*0.54*100/(100-'Заказ, cкидки и курсы валют'!$C$43),H2090))))),2)</f>
        <v>852.25</v>
      </c>
    </row>
    <row r="2091" spans="1:10" ht="12" customHeight="1">
      <c r="A2091" s="15" t="s">
        <v>9515</v>
      </c>
      <c r="B2091" s="876" t="s">
        <v>140</v>
      </c>
      <c r="C2091" s="928">
        <v>0.99</v>
      </c>
      <c r="D2091" s="2159">
        <v>1800</v>
      </c>
      <c r="E2091" s="2077">
        <f t="shared" si="261"/>
        <v>41.951999999999998</v>
      </c>
      <c r="F2091" s="603">
        <f t="shared" si="262"/>
        <v>41.95</v>
      </c>
      <c r="G2091" s="862">
        <f>'Заказ, cкидки и курсы валют'!$J$23*F2091</f>
        <v>503.40000000000003</v>
      </c>
      <c r="H2091" s="128">
        <f t="shared" si="263"/>
        <v>906.12</v>
      </c>
      <c r="I2091" s="2192"/>
      <c r="J2091" s="128">
        <f>ROUND(IF(H2091&lt;'Заказ, cкидки и курсы валют'!$B$39,H2091*0.54*100/(100-'Заказ, cкидки и курсы валют'!$C$39),IF(H2091&lt;'Заказ, cкидки и курсы валют'!$B$40,H2091*0.54*100/(100-'Заказ, cкидки и курсы валют'!$C$40),IF(H2091&lt;'Заказ, cкидки и курсы валют'!$B$41,H2091*0.54*100/(100-'Заказ, cкидки и курсы валют'!$C$41),IF(H2091&lt;'Заказ, cкидки и курсы валют'!$B$42,H2091*0.54*100/(100-'Заказ, cкидки и курсы валют'!$C$42),IF(H2091&lt;'Заказ, cкидки и курсы валют'!$B$43,H2091*0.54*100/(100-'Заказ, cкидки и курсы валют'!$C$43),H2091))))),2)</f>
        <v>978.61</v>
      </c>
    </row>
    <row r="2092" spans="1:10" ht="12" customHeight="1">
      <c r="A2092" s="15" t="s">
        <v>9516</v>
      </c>
      <c r="B2092" s="876" t="s">
        <v>141</v>
      </c>
      <c r="C2092" s="928">
        <v>1.2</v>
      </c>
      <c r="D2092" s="2159">
        <v>1500</v>
      </c>
      <c r="E2092" s="2077">
        <f t="shared" si="261"/>
        <v>47.556000000000004</v>
      </c>
      <c r="F2092" s="603">
        <f t="shared" si="262"/>
        <v>47.56</v>
      </c>
      <c r="G2092" s="862">
        <f>'Заказ, cкидки и курсы валют'!$J$23*F2092</f>
        <v>570.72</v>
      </c>
      <c r="H2092" s="128">
        <f t="shared" si="263"/>
        <v>856.08</v>
      </c>
      <c r="I2092" s="2192"/>
      <c r="J2092" s="128">
        <f>ROUND(IF(H2092&lt;'Заказ, cкидки и курсы валют'!$B$39,H2092*0.54*100/(100-'Заказ, cкидки и курсы валют'!$C$39),IF(H2092&lt;'Заказ, cкидки и курсы валют'!$B$40,H2092*0.54*100/(100-'Заказ, cкидки и курсы валют'!$C$40),IF(H2092&lt;'Заказ, cкидки и курсы валют'!$B$41,H2092*0.54*100/(100-'Заказ, cкидки и курсы валют'!$C$41),IF(H2092&lt;'Заказ, cкидки и курсы валют'!$B$42,H2092*0.54*100/(100-'Заказ, cкидки и курсы валют'!$C$42),IF(H2092&lt;'Заказ, cкидки и курсы валют'!$B$43,H2092*0.54*100/(100-'Заказ, cкидки и курсы валют'!$C$43),H2092))))),2)</f>
        <v>924.57</v>
      </c>
    </row>
    <row r="2093" spans="1:10" ht="12" customHeight="1">
      <c r="A2093" s="15" t="s">
        <v>9517</v>
      </c>
      <c r="B2093" s="876" t="s">
        <v>142</v>
      </c>
      <c r="C2093" s="928">
        <v>1.43</v>
      </c>
      <c r="D2093" s="2159">
        <v>1200</v>
      </c>
      <c r="E2093" s="2077">
        <f>E1996*1.2</f>
        <v>54.611999999999995</v>
      </c>
      <c r="F2093" s="603">
        <f t="shared" si="262"/>
        <v>54.61</v>
      </c>
      <c r="G2093" s="862">
        <f>'Заказ, cкидки и курсы валют'!$J$23*F2093</f>
        <v>655.31999999999994</v>
      </c>
      <c r="H2093" s="128">
        <f t="shared" si="263"/>
        <v>786.38</v>
      </c>
      <c r="I2093" s="2192"/>
      <c r="J2093" s="128">
        <f>ROUND(IF(H2093&lt;'Заказ, cкидки и курсы валют'!$B$39,H2093*0.54*100/(100-'Заказ, cкидки и курсы валют'!$C$39),IF(H2093&lt;'Заказ, cкидки и курсы валют'!$B$40,H2093*0.54*100/(100-'Заказ, cкидки и курсы валют'!$C$40),IF(H2093&lt;'Заказ, cкидки и курсы валют'!$B$41,H2093*0.54*100/(100-'Заказ, cкидки и курсы валют'!$C$41),IF(H2093&lt;'Заказ, cкидки и курсы валют'!$B$42,H2093*0.54*100/(100-'Заказ, cкидки и курсы валют'!$C$42),IF(H2093&lt;'Заказ, cкидки и курсы валют'!$B$43,H2093*0.54*100/(100-'Заказ, cкидки и курсы валют'!$C$43),H2093))))),2)</f>
        <v>849.29</v>
      </c>
    </row>
    <row r="2094" spans="1:10" ht="12" customHeight="1">
      <c r="A2094" s="15" t="s">
        <v>9518</v>
      </c>
      <c r="B2094" s="876" t="s">
        <v>143</v>
      </c>
      <c r="C2094" s="928">
        <v>1.64</v>
      </c>
      <c r="D2094" s="2159">
        <v>800</v>
      </c>
      <c r="E2094" s="2077">
        <f t="shared" si="261"/>
        <v>60.791999999999994</v>
      </c>
      <c r="F2094" s="603">
        <f t="shared" si="262"/>
        <v>60.79</v>
      </c>
      <c r="G2094" s="862">
        <f>'Заказ, cкидки и курсы валют'!$J$23*F2094</f>
        <v>729.48</v>
      </c>
      <c r="H2094" s="128">
        <f t="shared" si="263"/>
        <v>583.58000000000004</v>
      </c>
      <c r="I2094" s="2192"/>
      <c r="J2094" s="128">
        <f>ROUND(IF(H2094&lt;'Заказ, cкидки и курсы валют'!$B$39,H2094*0.54*100/(100-'Заказ, cкидки и курсы валют'!$C$39),IF(H2094&lt;'Заказ, cкидки и курсы валют'!$B$40,H2094*0.54*100/(100-'Заказ, cкидки и курсы валют'!$C$40),IF(H2094&lt;'Заказ, cкидки и курсы валют'!$B$41,H2094*0.54*100/(100-'Заказ, cкидки и курсы валют'!$C$41),IF(H2094&lt;'Заказ, cкидки и курсы валют'!$B$42,H2094*0.54*100/(100-'Заказ, cкидки и курсы валют'!$C$42),IF(H2094&lt;'Заказ, cкидки и курсы валют'!$B$43,H2094*0.54*100/(100-'Заказ, cкидки и курсы валют'!$C$43),H2094))))),2)</f>
        <v>630.27</v>
      </c>
    </row>
    <row r="2095" spans="1:10" ht="12" customHeight="1">
      <c r="A2095" s="15" t="s">
        <v>9519</v>
      </c>
      <c r="B2095" s="876" t="s">
        <v>144</v>
      </c>
      <c r="C2095" s="928">
        <v>1.85</v>
      </c>
      <c r="D2095" s="2159">
        <v>600</v>
      </c>
      <c r="E2095" s="2077">
        <f t="shared" si="261"/>
        <v>62.675999999999995</v>
      </c>
      <c r="F2095" s="603">
        <f t="shared" si="262"/>
        <v>62.68</v>
      </c>
      <c r="G2095" s="862">
        <f>'Заказ, cкидки и курсы валют'!$J$23*F2095</f>
        <v>752.16</v>
      </c>
      <c r="H2095" s="128">
        <f t="shared" si="263"/>
        <v>451.3</v>
      </c>
      <c r="I2095" s="2192"/>
      <c r="J2095" s="128">
        <f>ROUND(IF(H2095&lt;'Заказ, cкидки и курсы валют'!$B$39,H2095*0.54*100/(100-'Заказ, cкидки и курсы валют'!$C$39),IF(H2095&lt;'Заказ, cкидки и курсы валют'!$B$40,H2095*0.54*100/(100-'Заказ, cкидки и курсы валют'!$C$40),IF(H2095&lt;'Заказ, cкидки и курсы валют'!$B$41,H2095*0.54*100/(100-'Заказ, cкидки и курсы валют'!$C$41),IF(H2095&lt;'Заказ, cкидки и курсы валют'!$B$42,H2095*0.54*100/(100-'Заказ, cкидки и курсы валют'!$C$42),IF(H2095&lt;'Заказ, cкидки и курсы валют'!$B$43,H2095*0.54*100/(100-'Заказ, cкидки и курсы валют'!$C$43),H2095))))),2)</f>
        <v>541.55999999999995</v>
      </c>
    </row>
    <row r="2096" spans="1:10" ht="12" customHeight="1">
      <c r="A2096" s="15" t="s">
        <v>9520</v>
      </c>
      <c r="B2096" s="876" t="s">
        <v>3345</v>
      </c>
      <c r="C2096" s="928">
        <v>2.2799999999999998</v>
      </c>
      <c r="D2096" s="2159">
        <v>500</v>
      </c>
      <c r="E2096" s="2077">
        <f t="shared" si="261"/>
        <v>80.772000000000006</v>
      </c>
      <c r="F2096" s="603">
        <f t="shared" si="262"/>
        <v>80.77</v>
      </c>
      <c r="G2096" s="862">
        <f>'Заказ, cкидки и курсы валют'!$J$23*F2096</f>
        <v>969.24</v>
      </c>
      <c r="H2096" s="128">
        <f t="shared" si="263"/>
        <v>484.62</v>
      </c>
      <c r="I2096" s="2192"/>
      <c r="J2096" s="128">
        <f>ROUND(IF(H2096&lt;'Заказ, cкидки и курсы валют'!$B$39,H2096*0.54*100/(100-'Заказ, cкидки и курсы валют'!$C$39),IF(H2096&lt;'Заказ, cкидки и курсы валют'!$B$40,H2096*0.54*100/(100-'Заказ, cкидки и курсы валют'!$C$40),IF(H2096&lt;'Заказ, cкидки и курсы валют'!$B$41,H2096*0.54*100/(100-'Заказ, cкидки и курсы валют'!$C$41),IF(H2096&lt;'Заказ, cкидки и курсы валют'!$B$42,H2096*0.54*100/(100-'Заказ, cкидки и курсы валют'!$C$42),IF(H2096&lt;'Заказ, cкидки и курсы валют'!$B$43,H2096*0.54*100/(100-'Заказ, cкидки и курсы валют'!$C$43),H2096))))),2)</f>
        <v>581.54</v>
      </c>
    </row>
    <row r="2097" spans="1:10" ht="12" customHeight="1">
      <c r="A2097" s="15" t="s">
        <v>2404</v>
      </c>
      <c r="B2097" s="71" t="s">
        <v>3202</v>
      </c>
      <c r="C2097" s="807">
        <v>0.71</v>
      </c>
      <c r="D2097" s="2159">
        <v>3000</v>
      </c>
      <c r="E2097" s="2110">
        <f t="shared" si="261"/>
        <v>41.231999999999999</v>
      </c>
      <c r="F2097" s="603">
        <f>ROUND(E2097*(1-$F$11),2)</f>
        <v>41.23</v>
      </c>
      <c r="G2097" s="862">
        <f>'Заказ, cкидки и курсы валют'!$J$23*F2097</f>
        <v>494.76</v>
      </c>
      <c r="H2097" s="128">
        <f>ROUND((D2097/1000)*G2097,2)</f>
        <v>1484.28</v>
      </c>
      <c r="I2097" s="15"/>
      <c r="J2097" s="128">
        <f>ROUND(IF(H2097&lt;'Заказ, cкидки и курсы валют'!$B$39,H2097*0.54*100/(100-'Заказ, cкидки и курсы валют'!$C$39),IF(H2097&lt;'Заказ, cкидки и курсы валют'!$B$40,H2097*0.54*100/(100-'Заказ, cкидки и курсы валют'!$C$40),IF(H2097&lt;'Заказ, cкидки и курсы валют'!$B$41,H2097*0.54*100/(100-'Заказ, cкидки и курсы валют'!$C$41),IF(H2097&lt;'Заказ, cкидки и курсы валют'!$B$42,H2097*0.54*100/(100-'Заказ, cкидки и курсы валют'!$C$42),IF(H2097&lt;'Заказ, cкидки и курсы валют'!$B$43,H2097*0.54*100/(100-'Заказ, cкидки и курсы валют'!$C$43),H2097))))),2)</f>
        <v>1484.28</v>
      </c>
    </row>
    <row r="2098" spans="1:10" ht="12" customHeight="1">
      <c r="A2098" s="15" t="s">
        <v>2405</v>
      </c>
      <c r="B2098" s="71" t="s">
        <v>3203</v>
      </c>
      <c r="C2098" s="807">
        <v>0.89</v>
      </c>
      <c r="D2098" s="2189">
        <v>3000</v>
      </c>
      <c r="E2098" s="2110">
        <f t="shared" si="261"/>
        <v>35.304000000000002</v>
      </c>
      <c r="F2098" s="603">
        <f t="shared" ref="F2098:F2130" si="264">ROUND(E2098*(1-$F$11),2)</f>
        <v>35.299999999999997</v>
      </c>
      <c r="G2098" s="862">
        <f>'Заказ, cкидки и курсы валют'!$J$23*F2098</f>
        <v>423.59999999999997</v>
      </c>
      <c r="H2098" s="128">
        <f t="shared" ref="H2098:H2130" si="265">ROUND((D2098/1000)*G2098,2)</f>
        <v>1270.8</v>
      </c>
      <c r="I2098" s="15"/>
      <c r="J2098" s="128">
        <f>ROUND(IF(H2098&lt;'Заказ, cкидки и курсы валют'!$B$39,H2098*0.54*100/(100-'Заказ, cкидки и курсы валют'!$C$39),IF(H2098&lt;'Заказ, cкидки и курсы валют'!$B$40,H2098*0.54*100/(100-'Заказ, cкидки и курсы валют'!$C$40),IF(H2098&lt;'Заказ, cкидки и курсы валют'!$B$41,H2098*0.54*100/(100-'Заказ, cкидки и курсы валют'!$C$41),IF(H2098&lt;'Заказ, cкидки и курсы валют'!$B$42,H2098*0.54*100/(100-'Заказ, cкидки и курсы валют'!$C$42),IF(H2098&lt;'Заказ, cкидки и курсы валют'!$B$43,H2098*0.54*100/(100-'Заказ, cкидки и курсы валют'!$C$43),H2098))))),2)</f>
        <v>1270.8</v>
      </c>
    </row>
    <row r="2099" spans="1:10" ht="12" customHeight="1">
      <c r="A2099" s="15" t="s">
        <v>2406</v>
      </c>
      <c r="B2099" s="62" t="s">
        <v>3204</v>
      </c>
      <c r="C2099" s="807">
        <v>0.99</v>
      </c>
      <c r="D2099" s="2159">
        <v>2000</v>
      </c>
      <c r="E2099" s="2110">
        <f t="shared" si="261"/>
        <v>39.887999999999998</v>
      </c>
      <c r="F2099" s="603">
        <f t="shared" si="264"/>
        <v>39.89</v>
      </c>
      <c r="G2099" s="862">
        <f>'Заказ, cкидки и курсы валют'!$J$23*F2099</f>
        <v>478.68</v>
      </c>
      <c r="H2099" s="128">
        <f t="shared" si="265"/>
        <v>957.36</v>
      </c>
      <c r="I2099" s="15"/>
      <c r="J2099" s="128">
        <f>ROUND(IF(H2099&lt;'Заказ, cкидки и курсы валют'!$B$39,H2099*0.54*100/(100-'Заказ, cкидки и курсы валют'!$C$39),IF(H2099&lt;'Заказ, cкидки и курсы валют'!$B$40,H2099*0.54*100/(100-'Заказ, cкидки и курсы валют'!$C$40),IF(H2099&lt;'Заказ, cкидки и курсы валют'!$B$41,H2099*0.54*100/(100-'Заказ, cкидки и курсы валют'!$C$41),IF(H2099&lt;'Заказ, cкидки и курсы валют'!$B$42,H2099*0.54*100/(100-'Заказ, cкидки и курсы валют'!$C$42),IF(H2099&lt;'Заказ, cкидки и курсы валют'!$B$43,H2099*0.54*100/(100-'Заказ, cкидки и курсы валют'!$C$43),H2099))))),2)</f>
        <v>957.36</v>
      </c>
    </row>
    <row r="2100" spans="1:10" ht="12" customHeight="1">
      <c r="A2100" s="15" t="s">
        <v>2407</v>
      </c>
      <c r="B2100" s="62" t="s">
        <v>145</v>
      </c>
      <c r="C2100" s="807">
        <v>1.1499999999999999</v>
      </c>
      <c r="D2100" s="2189">
        <v>2000</v>
      </c>
      <c r="E2100" s="2110">
        <f t="shared" si="261"/>
        <v>48.083999999999996</v>
      </c>
      <c r="F2100" s="603">
        <f t="shared" si="264"/>
        <v>48.08</v>
      </c>
      <c r="G2100" s="862">
        <f>'Заказ, cкидки и курсы валют'!$J$23*F2100</f>
        <v>576.96</v>
      </c>
      <c r="H2100" s="128">
        <f t="shared" si="265"/>
        <v>1153.92</v>
      </c>
      <c r="I2100" s="15"/>
      <c r="J2100" s="128">
        <f>ROUND(IF(H2100&lt;'Заказ, cкидки и курсы валют'!$B$39,H2100*0.54*100/(100-'Заказ, cкидки и курсы валют'!$C$39),IF(H2100&lt;'Заказ, cкидки и курсы валют'!$B$40,H2100*0.54*100/(100-'Заказ, cкидки и курсы валют'!$C$40),IF(H2100&lt;'Заказ, cкидки и курсы валют'!$B$41,H2100*0.54*100/(100-'Заказ, cкидки и курсы валют'!$C$41),IF(H2100&lt;'Заказ, cкидки и курсы валют'!$B$42,H2100*0.54*100/(100-'Заказ, cкидки и курсы валют'!$C$42),IF(H2100&lt;'Заказ, cкидки и курсы валют'!$B$43,H2100*0.54*100/(100-'Заказ, cкидки и курсы валют'!$C$43),H2100))))),2)</f>
        <v>1153.92</v>
      </c>
    </row>
    <row r="2101" spans="1:10" ht="12" customHeight="1">
      <c r="A2101" s="15" t="s">
        <v>6662</v>
      </c>
      <c r="B2101" s="62" t="s">
        <v>3205</v>
      </c>
      <c r="C2101" s="807">
        <v>1.25</v>
      </c>
      <c r="D2101" s="2189">
        <v>2000</v>
      </c>
      <c r="E2101" s="2110">
        <f t="shared" si="261"/>
        <v>49.5</v>
      </c>
      <c r="F2101" s="603">
        <f t="shared" si="264"/>
        <v>49.5</v>
      </c>
      <c r="G2101" s="862">
        <f>'Заказ, cкидки и курсы валют'!$J$23*F2101</f>
        <v>594</v>
      </c>
      <c r="H2101" s="128">
        <f t="shared" si="265"/>
        <v>1188</v>
      </c>
      <c r="I2101" s="15"/>
      <c r="J2101" s="128">
        <f>ROUND(IF(H2101&lt;'Заказ, cкидки и курсы валют'!$B$39,H2101*0.54*100/(100-'Заказ, cкидки и курсы валют'!$C$39),IF(H2101&lt;'Заказ, cкидки и курсы валют'!$B$40,H2101*0.54*100/(100-'Заказ, cкидки и курсы валют'!$C$40),IF(H2101&lt;'Заказ, cкидки и курсы валют'!$B$41,H2101*0.54*100/(100-'Заказ, cкидки и курсы валют'!$C$41),IF(H2101&lt;'Заказ, cкидки и курсы валют'!$B$42,H2101*0.54*100/(100-'Заказ, cкидки и курсы валют'!$C$42),IF(H2101&lt;'Заказ, cкидки и курсы валют'!$B$43,H2101*0.54*100/(100-'Заказ, cкидки и курсы валют'!$C$43),H2101))))),2)</f>
        <v>1188</v>
      </c>
    </row>
    <row r="2102" spans="1:10" ht="12" customHeight="1">
      <c r="A2102" s="15" t="s">
        <v>2408</v>
      </c>
      <c r="B2102" s="62" t="s">
        <v>3643</v>
      </c>
      <c r="C2102" s="807">
        <v>1.32</v>
      </c>
      <c r="D2102" s="2159">
        <v>2000</v>
      </c>
      <c r="E2102" s="2110">
        <f t="shared" si="261"/>
        <v>51.204000000000001</v>
      </c>
      <c r="F2102" s="603">
        <f t="shared" si="264"/>
        <v>51.2</v>
      </c>
      <c r="G2102" s="862">
        <f>'Заказ, cкидки и курсы валют'!$J$23*F2102</f>
        <v>614.40000000000009</v>
      </c>
      <c r="H2102" s="128">
        <f t="shared" si="265"/>
        <v>1228.8</v>
      </c>
      <c r="I2102" s="15"/>
      <c r="J2102" s="128">
        <f>ROUND(IF(H2102&lt;'Заказ, cкидки и курсы валют'!$B$39,H2102*0.54*100/(100-'Заказ, cкидки и курсы валют'!$C$39),IF(H2102&lt;'Заказ, cкидки и курсы валют'!$B$40,H2102*0.54*100/(100-'Заказ, cкидки и курсы валют'!$C$40),IF(H2102&lt;'Заказ, cкидки и курсы валют'!$B$41,H2102*0.54*100/(100-'Заказ, cкидки и курсы валют'!$C$41),IF(H2102&lt;'Заказ, cкидки и курсы валют'!$B$42,H2102*0.54*100/(100-'Заказ, cкидки и курсы валют'!$C$42),IF(H2102&lt;'Заказ, cкидки и курсы валют'!$B$43,H2102*0.54*100/(100-'Заказ, cкидки и курсы валют'!$C$43),H2102))))),2)</f>
        <v>1228.8</v>
      </c>
    </row>
    <row r="2103" spans="1:10" ht="12" customHeight="1">
      <c r="A2103" s="15" t="s">
        <v>2409</v>
      </c>
      <c r="B2103" s="62" t="s">
        <v>146</v>
      </c>
      <c r="C2103" s="807">
        <v>1.34</v>
      </c>
      <c r="D2103" s="2159">
        <v>2000</v>
      </c>
      <c r="E2103" s="2110">
        <f>E2006*1.2</f>
        <v>55.295999999999999</v>
      </c>
      <c r="F2103" s="603">
        <f t="shared" si="264"/>
        <v>55.3</v>
      </c>
      <c r="G2103" s="862">
        <f>'Заказ, cкидки и курсы валют'!$J$23*F2103</f>
        <v>663.59999999999991</v>
      </c>
      <c r="H2103" s="128">
        <f t="shared" si="265"/>
        <v>1327.2</v>
      </c>
      <c r="I2103" s="15"/>
      <c r="J2103" s="128">
        <f>ROUND(IF(H2103&lt;'Заказ, cкидки и курсы валют'!$B$39,H2103*0.54*100/(100-'Заказ, cкидки и курсы валют'!$C$39),IF(H2103&lt;'Заказ, cкидки и курсы валют'!$B$40,H2103*0.54*100/(100-'Заказ, cкидки и курсы валют'!$C$40),IF(H2103&lt;'Заказ, cкидки и курсы валют'!$B$41,H2103*0.54*100/(100-'Заказ, cкидки и курсы валют'!$C$41),IF(H2103&lt;'Заказ, cкидки и курсы валют'!$B$42,H2103*0.54*100/(100-'Заказ, cкидки и курсы валют'!$C$42),IF(H2103&lt;'Заказ, cкидки и курсы валют'!$B$43,H2103*0.54*100/(100-'Заказ, cкидки и курсы валют'!$C$43),H2103))))),2)</f>
        <v>1327.2</v>
      </c>
    </row>
    <row r="2104" spans="1:10" ht="12" customHeight="1">
      <c r="A2104" s="15" t="s">
        <v>2410</v>
      </c>
      <c r="B2104" s="62" t="s">
        <v>147</v>
      </c>
      <c r="C2104" s="807">
        <v>1.66</v>
      </c>
      <c r="D2104" s="2159">
        <v>1500</v>
      </c>
      <c r="E2104" s="2110">
        <f t="shared" si="261"/>
        <v>59.423999999999999</v>
      </c>
      <c r="F2104" s="603">
        <f t="shared" si="264"/>
        <v>59.42</v>
      </c>
      <c r="G2104" s="862">
        <f>'Заказ, cкидки и курсы валют'!$J$23*F2104</f>
        <v>713.04</v>
      </c>
      <c r="H2104" s="128">
        <f t="shared" si="265"/>
        <v>1069.56</v>
      </c>
      <c r="I2104" s="15"/>
      <c r="J2104" s="128">
        <f>ROUND(IF(H2104&lt;'Заказ, cкидки и курсы валют'!$B$39,H2104*0.54*100/(100-'Заказ, cкидки и курсы валют'!$C$39),IF(H2104&lt;'Заказ, cкидки и курсы валют'!$B$40,H2104*0.54*100/(100-'Заказ, cкидки и курсы валют'!$C$40),IF(H2104&lt;'Заказ, cкидки и курсы валют'!$B$41,H2104*0.54*100/(100-'Заказ, cкидки и курсы валют'!$C$41),IF(H2104&lt;'Заказ, cкидки и курсы валют'!$B$42,H2104*0.54*100/(100-'Заказ, cкидки и курсы валют'!$C$42),IF(H2104&lt;'Заказ, cкидки и курсы валют'!$B$43,H2104*0.54*100/(100-'Заказ, cкидки и курсы валют'!$C$43),H2104))))),2)</f>
        <v>1069.56</v>
      </c>
    </row>
    <row r="2105" spans="1:10" ht="12" customHeight="1">
      <c r="A2105" s="15" t="s">
        <v>2411</v>
      </c>
      <c r="B2105" s="62" t="s">
        <v>148</v>
      </c>
      <c r="C2105" s="807">
        <v>2.11</v>
      </c>
      <c r="D2105" s="2159">
        <v>1000</v>
      </c>
      <c r="E2105" s="2110">
        <f t="shared" si="261"/>
        <v>69.744</v>
      </c>
      <c r="F2105" s="603">
        <f t="shared" si="264"/>
        <v>69.739999999999995</v>
      </c>
      <c r="G2105" s="862">
        <f>'Заказ, cкидки и курсы валют'!$J$23*F2105</f>
        <v>836.87999999999988</v>
      </c>
      <c r="H2105" s="128">
        <f t="shared" si="265"/>
        <v>836.88</v>
      </c>
      <c r="I2105" s="15"/>
      <c r="J2105" s="128">
        <f>ROUND(IF(H2105&lt;'Заказ, cкидки и курсы валют'!$B$39,H2105*0.54*100/(100-'Заказ, cкидки и курсы валют'!$C$39),IF(H2105&lt;'Заказ, cкидки и курсы валют'!$B$40,H2105*0.54*100/(100-'Заказ, cкидки и курсы валют'!$C$40),IF(H2105&lt;'Заказ, cкидки и курсы валют'!$B$41,H2105*0.54*100/(100-'Заказ, cкидки и курсы валют'!$C$41),IF(H2105&lt;'Заказ, cкидки и курсы валют'!$B$42,H2105*0.54*100/(100-'Заказ, cкидки и курсы валют'!$C$42),IF(H2105&lt;'Заказ, cкидки и курсы валют'!$B$43,H2105*0.54*100/(100-'Заказ, cкидки и курсы валют'!$C$43),H2105))))),2)</f>
        <v>903.83</v>
      </c>
    </row>
    <row r="2106" spans="1:10" ht="12" customHeight="1">
      <c r="A2106" s="15" t="s">
        <v>2412</v>
      </c>
      <c r="B2106" s="62" t="s">
        <v>149</v>
      </c>
      <c r="C2106" s="807">
        <v>2.4900000000000002</v>
      </c>
      <c r="D2106" s="2159">
        <v>1000</v>
      </c>
      <c r="E2106" s="2110">
        <f t="shared" si="261"/>
        <v>79.548000000000002</v>
      </c>
      <c r="F2106" s="603">
        <f t="shared" si="264"/>
        <v>79.55</v>
      </c>
      <c r="G2106" s="862">
        <f>'Заказ, cкидки и курсы валют'!$J$23*F2106</f>
        <v>954.59999999999991</v>
      </c>
      <c r="H2106" s="128">
        <f t="shared" si="265"/>
        <v>954.6</v>
      </c>
      <c r="I2106" s="15"/>
      <c r="J2106" s="128">
        <f>ROUND(IF(H2106&lt;'Заказ, cкидки и курсы валют'!$B$39,H2106*0.54*100/(100-'Заказ, cкидки и курсы валют'!$C$39),IF(H2106&lt;'Заказ, cкидки и курсы валют'!$B$40,H2106*0.54*100/(100-'Заказ, cкидки и курсы валют'!$C$40),IF(H2106&lt;'Заказ, cкидки и курсы валют'!$B$41,H2106*0.54*100/(100-'Заказ, cкидки и курсы валют'!$C$41),IF(H2106&lt;'Заказ, cкидки и курсы валют'!$B$42,H2106*0.54*100/(100-'Заказ, cкидки и курсы валют'!$C$42),IF(H2106&lt;'Заказ, cкидки и курсы валют'!$B$43,H2106*0.54*100/(100-'Заказ, cкидки и курсы валют'!$C$43),H2106))))),2)</f>
        <v>954.6</v>
      </c>
    </row>
    <row r="2107" spans="1:10" ht="12" customHeight="1">
      <c r="A2107" s="15" t="s">
        <v>2413</v>
      </c>
      <c r="B2107" s="62" t="s">
        <v>150</v>
      </c>
      <c r="C2107" s="807">
        <v>2.86</v>
      </c>
      <c r="D2107" s="2159">
        <v>600</v>
      </c>
      <c r="E2107" s="2110">
        <f t="shared" si="261"/>
        <v>92.64</v>
      </c>
      <c r="F2107" s="603">
        <f t="shared" si="264"/>
        <v>92.64</v>
      </c>
      <c r="G2107" s="862">
        <f>'Заказ, cкидки и курсы валют'!$J$23*F2107</f>
        <v>1111.68</v>
      </c>
      <c r="H2107" s="128">
        <f t="shared" si="265"/>
        <v>667.01</v>
      </c>
      <c r="I2107" s="15"/>
      <c r="J2107" s="128">
        <f>ROUND(IF(H2107&lt;'Заказ, cкидки и курсы валют'!$B$39,H2107*0.54*100/(100-'Заказ, cкидки и курсы валют'!$C$39),IF(H2107&lt;'Заказ, cкидки и курсы валют'!$B$40,H2107*0.54*100/(100-'Заказ, cкидки и курсы валют'!$C$40),IF(H2107&lt;'Заказ, cкидки и курсы валют'!$B$41,H2107*0.54*100/(100-'Заказ, cкидки и курсы валют'!$C$41),IF(H2107&lt;'Заказ, cкидки и курсы валют'!$B$42,H2107*0.54*100/(100-'Заказ, cкидки и курсы валют'!$C$42),IF(H2107&lt;'Заказ, cкидки и курсы валют'!$B$43,H2107*0.54*100/(100-'Заказ, cкидки и курсы валют'!$C$43),H2107))))),2)</f>
        <v>720.37</v>
      </c>
    </row>
    <row r="2108" spans="1:10" ht="12" customHeight="1">
      <c r="A2108" s="15" t="s">
        <v>2414</v>
      </c>
      <c r="B2108" s="62" t="s">
        <v>151</v>
      </c>
      <c r="C2108" s="807">
        <v>3.23</v>
      </c>
      <c r="D2108" s="2159">
        <v>500</v>
      </c>
      <c r="E2108" s="2110">
        <f t="shared" si="261"/>
        <v>103.164</v>
      </c>
      <c r="F2108" s="603">
        <f t="shared" si="264"/>
        <v>103.16</v>
      </c>
      <c r="G2108" s="862">
        <f>'Заказ, cкидки и курсы валют'!$J$23*F2108</f>
        <v>1237.92</v>
      </c>
      <c r="H2108" s="128">
        <f t="shared" si="265"/>
        <v>618.96</v>
      </c>
      <c r="I2108" s="15"/>
      <c r="J2108" s="128">
        <f>ROUND(IF(H2108&lt;'Заказ, cкидки и курсы валют'!$B$39,H2108*0.54*100/(100-'Заказ, cкидки и курсы валют'!$C$39),IF(H2108&lt;'Заказ, cкидки и курсы валют'!$B$40,H2108*0.54*100/(100-'Заказ, cкидки и курсы валют'!$C$40),IF(H2108&lt;'Заказ, cкидки и курсы валют'!$B$41,H2108*0.54*100/(100-'Заказ, cкидки и курсы валют'!$C$41),IF(H2108&lt;'Заказ, cкидки и курсы валют'!$B$42,H2108*0.54*100/(100-'Заказ, cкидки и курсы валют'!$C$42),IF(H2108&lt;'Заказ, cкидки и курсы валют'!$B$43,H2108*0.54*100/(100-'Заказ, cкидки и курсы валют'!$C$43),H2108))))),2)</f>
        <v>668.48</v>
      </c>
    </row>
    <row r="2109" spans="1:10" ht="12" customHeight="1">
      <c r="A2109" s="15" t="s">
        <v>2415</v>
      </c>
      <c r="B2109" s="62" t="s">
        <v>79</v>
      </c>
      <c r="C2109" s="807">
        <v>3.51</v>
      </c>
      <c r="D2109" s="2159">
        <v>300</v>
      </c>
      <c r="E2109" s="2110">
        <f t="shared" si="261"/>
        <v>114.696</v>
      </c>
      <c r="F2109" s="603">
        <f t="shared" si="264"/>
        <v>114.7</v>
      </c>
      <c r="G2109" s="862">
        <f>'Заказ, cкидки и курсы валют'!$J$23*F2109</f>
        <v>1376.4</v>
      </c>
      <c r="H2109" s="128">
        <f t="shared" si="265"/>
        <v>412.92</v>
      </c>
      <c r="I2109" s="15"/>
      <c r="J2109" s="128">
        <f>ROUND(IF(H2109&lt;'Заказ, cкидки и курсы валют'!$B$39,H2109*0.54*100/(100-'Заказ, cкидки и курсы валют'!$C$39),IF(H2109&lt;'Заказ, cкидки и курсы валют'!$B$40,H2109*0.54*100/(100-'Заказ, cкидки и курсы валют'!$C$40),IF(H2109&lt;'Заказ, cкидки и курсы валют'!$B$41,H2109*0.54*100/(100-'Заказ, cкидки и курсы валют'!$C$41),IF(H2109&lt;'Заказ, cкидки и курсы валют'!$B$42,H2109*0.54*100/(100-'Заказ, cкидки и курсы валют'!$C$42),IF(H2109&lt;'Заказ, cкидки и курсы валют'!$B$43,H2109*0.54*100/(100-'Заказ, cкидки и курсы валют'!$C$43),H2109))))),2)</f>
        <v>495.5</v>
      </c>
    </row>
    <row r="2110" spans="1:10" ht="12" customHeight="1">
      <c r="A2110" s="15" t="s">
        <v>2416</v>
      </c>
      <c r="B2110" s="62" t="s">
        <v>152</v>
      </c>
      <c r="C2110" s="807">
        <v>3.81</v>
      </c>
      <c r="D2110" s="2159">
        <v>200</v>
      </c>
      <c r="E2110" s="2110">
        <f t="shared" si="261"/>
        <v>126.072</v>
      </c>
      <c r="F2110" s="603">
        <f t="shared" si="264"/>
        <v>126.07</v>
      </c>
      <c r="G2110" s="862">
        <f>'Заказ, cкидки и курсы валют'!$J$23*F2110</f>
        <v>1512.84</v>
      </c>
      <c r="H2110" s="128">
        <f t="shared" si="265"/>
        <v>302.57</v>
      </c>
      <c r="I2110" s="15"/>
      <c r="J2110" s="128">
        <f>ROUND(IF(H2110&lt;'Заказ, cкидки и курсы валют'!$B$39,H2110*0.54*100/(100-'Заказ, cкидки и курсы валют'!$C$39),IF(H2110&lt;'Заказ, cкидки и курсы валют'!$B$40,H2110*0.54*100/(100-'Заказ, cкидки и курсы валют'!$C$40),IF(H2110&lt;'Заказ, cкидки и курсы валют'!$B$41,H2110*0.54*100/(100-'Заказ, cкидки и курсы валют'!$C$41),IF(H2110&lt;'Заказ, cкидки и курсы валют'!$B$42,H2110*0.54*100/(100-'Заказ, cкидки и курсы валют'!$C$42),IF(H2110&lt;'Заказ, cкидки и курсы валют'!$B$43,H2110*0.54*100/(100-'Заказ, cкидки и курсы валют'!$C$43),H2110))))),2)</f>
        <v>408.47</v>
      </c>
    </row>
    <row r="2111" spans="1:10" ht="12" customHeight="1">
      <c r="A2111" s="15" t="s">
        <v>2417</v>
      </c>
      <c r="B2111" s="62" t="s">
        <v>4196</v>
      </c>
      <c r="C2111" s="807">
        <v>4.2699999999999996</v>
      </c>
      <c r="D2111" s="2159">
        <v>200</v>
      </c>
      <c r="E2111" s="2110">
        <f t="shared" si="261"/>
        <v>149.44800000000001</v>
      </c>
      <c r="F2111" s="603">
        <f t="shared" si="264"/>
        <v>149.44999999999999</v>
      </c>
      <c r="G2111" s="862">
        <f>'Заказ, cкидки и курсы валют'!$J$23*F2111</f>
        <v>1793.3999999999999</v>
      </c>
      <c r="H2111" s="128">
        <f t="shared" si="265"/>
        <v>358.68</v>
      </c>
      <c r="I2111" s="15"/>
      <c r="J2111" s="128">
        <f>ROUND(IF(H2111&lt;'Заказ, cкидки и курсы валют'!$B$39,H2111*0.54*100/(100-'Заказ, cкидки и курсы валют'!$C$39),IF(H2111&lt;'Заказ, cкидки и курсы валют'!$B$40,H2111*0.54*100/(100-'Заказ, cкидки и курсы валют'!$C$40),IF(H2111&lt;'Заказ, cкидки и курсы валют'!$B$41,H2111*0.54*100/(100-'Заказ, cкидки и курсы валют'!$C$41),IF(H2111&lt;'Заказ, cкидки и курсы валют'!$B$42,H2111*0.54*100/(100-'Заказ, cкидки и курсы валют'!$C$42),IF(H2111&lt;'Заказ, cкидки и курсы валют'!$B$43,H2111*0.54*100/(100-'Заказ, cкидки и курсы валют'!$C$43),H2111))))),2)</f>
        <v>484.22</v>
      </c>
    </row>
    <row r="2112" spans="1:10" ht="12" customHeight="1">
      <c r="A2112" s="15" t="s">
        <v>2418</v>
      </c>
      <c r="B2112" s="62" t="s">
        <v>158</v>
      </c>
      <c r="C2112" s="807">
        <v>4.63</v>
      </c>
      <c r="D2112" s="2159">
        <v>300</v>
      </c>
      <c r="E2112" s="2110">
        <f t="shared" si="261"/>
        <v>139.95599999999999</v>
      </c>
      <c r="F2112" s="603">
        <f t="shared" si="264"/>
        <v>139.96</v>
      </c>
      <c r="G2112" s="862">
        <f>'Заказ, cкидки и курсы валют'!$J$23*F2112</f>
        <v>1679.52</v>
      </c>
      <c r="H2112" s="128">
        <f t="shared" si="265"/>
        <v>503.86</v>
      </c>
      <c r="I2112" s="15"/>
      <c r="J2112" s="128">
        <f>ROUND(IF(H2112&lt;'Заказ, cкидки и курсы валют'!$B$39,H2112*0.54*100/(100-'Заказ, cкидки и курсы валют'!$C$39),IF(H2112&lt;'Заказ, cкидки и курсы валют'!$B$40,H2112*0.54*100/(100-'Заказ, cкидки и курсы валют'!$C$40),IF(H2112&lt;'Заказ, cкидки и курсы валют'!$B$41,H2112*0.54*100/(100-'Заказ, cкидки и курсы валют'!$C$41),IF(H2112&lt;'Заказ, cкидки и курсы валют'!$B$42,H2112*0.54*100/(100-'Заказ, cкидки и курсы валют'!$C$42),IF(H2112&lt;'Заказ, cкидки и курсы валют'!$B$43,H2112*0.54*100/(100-'Заказ, cкидки и курсы валют'!$C$43),H2112))))),2)</f>
        <v>604.63</v>
      </c>
    </row>
    <row r="2113" spans="1:10" ht="12" customHeight="1">
      <c r="A2113" s="15" t="s">
        <v>2419</v>
      </c>
      <c r="B2113" s="62" t="s">
        <v>4197</v>
      </c>
      <c r="C2113" s="807">
        <v>5</v>
      </c>
      <c r="D2113" s="2159">
        <v>250</v>
      </c>
      <c r="E2113" s="2110">
        <f t="shared" si="261"/>
        <v>150.32399999999998</v>
      </c>
      <c r="F2113" s="603">
        <f t="shared" si="264"/>
        <v>150.32</v>
      </c>
      <c r="G2113" s="862">
        <f>'Заказ, cкидки и курсы валют'!$J$23*F2113</f>
        <v>1803.84</v>
      </c>
      <c r="H2113" s="128">
        <f t="shared" si="265"/>
        <v>450.96</v>
      </c>
      <c r="I2113" s="15"/>
      <c r="J2113" s="128">
        <f>ROUND(IF(H2113&lt;'Заказ, cкидки и курсы валют'!$B$39,H2113*0.54*100/(100-'Заказ, cкидки и курсы валют'!$C$39),IF(H2113&lt;'Заказ, cкидки и курсы валют'!$B$40,H2113*0.54*100/(100-'Заказ, cкидки и курсы валют'!$C$40),IF(H2113&lt;'Заказ, cкидки и курсы валют'!$B$41,H2113*0.54*100/(100-'Заказ, cкидки и курсы валют'!$C$41),IF(H2113&lt;'Заказ, cкидки и курсы валют'!$B$42,H2113*0.54*100/(100-'Заказ, cкидки и курсы валют'!$C$42),IF(H2113&lt;'Заказ, cкидки и курсы валют'!$B$43,H2113*0.54*100/(100-'Заказ, cкидки и курсы валют'!$C$43),H2113))))),2)</f>
        <v>541.15</v>
      </c>
    </row>
    <row r="2114" spans="1:10" ht="12" customHeight="1">
      <c r="A2114" s="15" t="s">
        <v>2420</v>
      </c>
      <c r="B2114" s="62" t="s">
        <v>159</v>
      </c>
      <c r="C2114" s="807">
        <v>5.47</v>
      </c>
      <c r="D2114" s="2159">
        <v>150</v>
      </c>
      <c r="E2114" s="2110">
        <f t="shared" si="261"/>
        <v>165.636</v>
      </c>
      <c r="F2114" s="603">
        <f t="shared" si="264"/>
        <v>165.64</v>
      </c>
      <c r="G2114" s="862">
        <f>'Заказ, cкидки и курсы валют'!$J$23*F2114</f>
        <v>1987.6799999999998</v>
      </c>
      <c r="H2114" s="128">
        <f t="shared" si="265"/>
        <v>298.14999999999998</v>
      </c>
      <c r="I2114" s="15"/>
      <c r="J2114" s="128">
        <f>ROUND(IF(H2114&lt;'Заказ, cкидки и курсы валют'!$B$39,H2114*0.54*100/(100-'Заказ, cкидки и курсы валют'!$C$39),IF(H2114&lt;'Заказ, cкидки и курсы валют'!$B$40,H2114*0.54*100/(100-'Заказ, cкидки и курсы валют'!$C$40),IF(H2114&lt;'Заказ, cкидки и курсы валют'!$B$41,H2114*0.54*100/(100-'Заказ, cкидки и курсы валют'!$C$41),IF(H2114&lt;'Заказ, cкидки и курсы валют'!$B$42,H2114*0.54*100/(100-'Заказ, cкидки и курсы валют'!$C$42),IF(H2114&lt;'Заказ, cкидки и курсы валют'!$B$43,H2114*0.54*100/(100-'Заказ, cкидки и курсы валют'!$C$43),H2114))))),2)</f>
        <v>402.5</v>
      </c>
    </row>
    <row r="2115" spans="1:10" ht="12" customHeight="1">
      <c r="A2115" s="15" t="s">
        <v>2421</v>
      </c>
      <c r="B2115" s="62" t="s">
        <v>2636</v>
      </c>
      <c r="C2115" s="807">
        <v>5.76</v>
      </c>
      <c r="D2115" s="2159">
        <v>150</v>
      </c>
      <c r="E2115" s="2110">
        <f t="shared" si="261"/>
        <v>175.66799999999998</v>
      </c>
      <c r="F2115" s="603">
        <f t="shared" si="264"/>
        <v>175.67</v>
      </c>
      <c r="G2115" s="862">
        <f>'Заказ, cкидки и курсы валют'!$J$23*F2115</f>
        <v>2108.04</v>
      </c>
      <c r="H2115" s="128">
        <f t="shared" si="265"/>
        <v>316.20999999999998</v>
      </c>
      <c r="I2115" s="15"/>
      <c r="J2115" s="128">
        <f>ROUND(IF(H2115&lt;'Заказ, cкидки и курсы валют'!$B$39,H2115*0.54*100/(100-'Заказ, cкидки и курсы валют'!$C$39),IF(H2115&lt;'Заказ, cкидки и курсы валют'!$B$40,H2115*0.54*100/(100-'Заказ, cкидки и курсы валют'!$C$40),IF(H2115&lt;'Заказ, cкидки и курсы валют'!$B$41,H2115*0.54*100/(100-'Заказ, cкидки и курсы валют'!$C$41),IF(H2115&lt;'Заказ, cкидки и курсы валют'!$B$42,H2115*0.54*100/(100-'Заказ, cкидки и курсы валют'!$C$42),IF(H2115&lt;'Заказ, cкидки и курсы валют'!$B$43,H2115*0.54*100/(100-'Заказ, cкидки и курсы валют'!$C$43),H2115))))),2)</f>
        <v>426.88</v>
      </c>
    </row>
    <row r="2116" spans="1:10" ht="12" customHeight="1">
      <c r="A2116" s="15" t="s">
        <v>2422</v>
      </c>
      <c r="B2116" s="71" t="s">
        <v>3324</v>
      </c>
      <c r="C2116" s="807">
        <v>6.07</v>
      </c>
      <c r="D2116" s="2159">
        <v>200</v>
      </c>
      <c r="E2116" s="2110">
        <f t="shared" si="261"/>
        <v>193.64400000000001</v>
      </c>
      <c r="F2116" s="603">
        <f t="shared" si="264"/>
        <v>193.64</v>
      </c>
      <c r="G2116" s="862">
        <f>'Заказ, cкидки и курсы валют'!$J$23*F2116</f>
        <v>2323.6799999999998</v>
      </c>
      <c r="H2116" s="128">
        <f t="shared" si="265"/>
        <v>464.74</v>
      </c>
      <c r="I2116" s="15"/>
      <c r="J2116" s="128">
        <f>ROUND(IF(H2116&lt;'Заказ, cкидки и курсы валют'!$B$39,H2116*0.54*100/(100-'Заказ, cкидки и курсы валют'!$C$39),IF(H2116&lt;'Заказ, cкидки и курсы валют'!$B$40,H2116*0.54*100/(100-'Заказ, cкидки и курсы валют'!$C$40),IF(H2116&lt;'Заказ, cкидки и курсы валют'!$B$41,H2116*0.54*100/(100-'Заказ, cкидки и курсы валют'!$C$41),IF(H2116&lt;'Заказ, cкидки и курсы валют'!$B$42,H2116*0.54*100/(100-'Заказ, cкидки и курсы валют'!$C$42),IF(H2116&lt;'Заказ, cкидки и курсы валют'!$B$43,H2116*0.54*100/(100-'Заказ, cкидки и курсы валют'!$C$43),H2116))))),2)</f>
        <v>557.69000000000005</v>
      </c>
    </row>
    <row r="2117" spans="1:10" ht="12" customHeight="1">
      <c r="A2117" s="15" t="s">
        <v>6833</v>
      </c>
      <c r="B2117" s="62" t="s">
        <v>3166</v>
      </c>
      <c r="C2117" s="807">
        <v>1.4</v>
      </c>
      <c r="D2117" s="2159">
        <v>1800</v>
      </c>
      <c r="E2117" s="2110">
        <f t="shared" si="261"/>
        <v>44.208000000000006</v>
      </c>
      <c r="F2117" s="603">
        <f t="shared" si="264"/>
        <v>44.21</v>
      </c>
      <c r="G2117" s="862">
        <f>'Заказ, cкидки и курсы валют'!$J$23*F2117</f>
        <v>530.52</v>
      </c>
      <c r="H2117" s="128">
        <f t="shared" si="265"/>
        <v>954.94</v>
      </c>
      <c r="I2117" s="15"/>
      <c r="J2117" s="128">
        <f>ROUND(IF(H2117&lt;'Заказ, cкидки и курсы валют'!$B$39,H2117*0.54*100/(100-'Заказ, cкидки и курсы валют'!$C$39),IF(H2117&lt;'Заказ, cкидки и курсы валют'!$B$40,H2117*0.54*100/(100-'Заказ, cкидки и курсы валют'!$C$40),IF(H2117&lt;'Заказ, cкидки и курсы валют'!$B$41,H2117*0.54*100/(100-'Заказ, cкидки и курсы валют'!$C$41),IF(H2117&lt;'Заказ, cкидки и курсы валют'!$B$42,H2117*0.54*100/(100-'Заказ, cкидки и курсы валют'!$C$42),IF(H2117&lt;'Заказ, cкидки и курсы валют'!$B$43,H2117*0.54*100/(100-'Заказ, cкидки и курсы валют'!$C$43),H2117))))),2)</f>
        <v>954.94</v>
      </c>
    </row>
    <row r="2118" spans="1:10" ht="12" customHeight="1">
      <c r="A2118" s="15" t="s">
        <v>6663</v>
      </c>
      <c r="B2118" s="62" t="s">
        <v>4201</v>
      </c>
      <c r="C2118" s="807">
        <v>1.5</v>
      </c>
      <c r="D2118" s="2159">
        <v>1500</v>
      </c>
      <c r="E2118" s="2110">
        <f t="shared" ref="E2118:E2148" si="266">E2021*1.2</f>
        <v>53.735999999999997</v>
      </c>
      <c r="F2118" s="603">
        <f t="shared" si="264"/>
        <v>53.74</v>
      </c>
      <c r="G2118" s="862">
        <f>'Заказ, cкидки и курсы валют'!$J$23*F2118</f>
        <v>644.88</v>
      </c>
      <c r="H2118" s="128">
        <f t="shared" si="265"/>
        <v>967.32</v>
      </c>
      <c r="I2118" s="15"/>
      <c r="J2118" s="128">
        <f>ROUND(IF(H2118&lt;'Заказ, cкидки и курсы валют'!$B$39,H2118*0.54*100/(100-'Заказ, cкидки и курсы валют'!$C$39),IF(H2118&lt;'Заказ, cкидки и курсы валют'!$B$40,H2118*0.54*100/(100-'Заказ, cкидки и курсы валют'!$C$40),IF(H2118&lt;'Заказ, cкидки и курсы валют'!$B$41,H2118*0.54*100/(100-'Заказ, cкидки и курсы валют'!$C$41),IF(H2118&lt;'Заказ, cкидки и курсы валют'!$B$42,H2118*0.54*100/(100-'Заказ, cкидки и курсы валют'!$C$42),IF(H2118&lt;'Заказ, cкидки и курсы валют'!$B$43,H2118*0.54*100/(100-'Заказ, cкидки и курсы валют'!$C$43),H2118))))),2)</f>
        <v>967.32</v>
      </c>
    </row>
    <row r="2119" spans="1:10" ht="12" customHeight="1">
      <c r="A2119" s="15" t="s">
        <v>2423</v>
      </c>
      <c r="B2119" s="62" t="s">
        <v>3637</v>
      </c>
      <c r="C2119" s="807">
        <v>1.67</v>
      </c>
      <c r="D2119" s="2159">
        <v>1500</v>
      </c>
      <c r="E2119" s="2110">
        <f t="shared" si="266"/>
        <v>51.791999999999994</v>
      </c>
      <c r="F2119" s="603">
        <f t="shared" si="264"/>
        <v>51.79</v>
      </c>
      <c r="G2119" s="862">
        <f>'Заказ, cкидки и курсы валют'!$J$23*F2119</f>
        <v>621.48</v>
      </c>
      <c r="H2119" s="128">
        <f t="shared" si="265"/>
        <v>932.22</v>
      </c>
      <c r="I2119" s="15"/>
      <c r="J2119" s="128">
        <f>ROUND(IF(H2119&lt;'Заказ, cкидки и курсы валют'!$B$39,H2119*0.54*100/(100-'Заказ, cкидки и курсы валют'!$C$39),IF(H2119&lt;'Заказ, cкидки и курсы валют'!$B$40,H2119*0.54*100/(100-'Заказ, cкидки и курсы валют'!$C$40),IF(H2119&lt;'Заказ, cкидки и курсы валют'!$B$41,H2119*0.54*100/(100-'Заказ, cкидки и курсы валют'!$C$41),IF(H2119&lt;'Заказ, cкидки и курсы валют'!$B$42,H2119*0.54*100/(100-'Заказ, cкидки и курсы валют'!$C$42),IF(H2119&lt;'Заказ, cкидки и курсы валют'!$B$43,H2119*0.54*100/(100-'Заказ, cкидки и курсы валют'!$C$43),H2119))))),2)</f>
        <v>932.22</v>
      </c>
    </row>
    <row r="2120" spans="1:10" ht="12" customHeight="1">
      <c r="A2120" s="15" t="s">
        <v>2424</v>
      </c>
      <c r="B2120" s="62" t="s">
        <v>3638</v>
      </c>
      <c r="C2120" s="807">
        <v>1.9</v>
      </c>
      <c r="D2120" s="2159">
        <v>1020</v>
      </c>
      <c r="E2120" s="2110">
        <f t="shared" si="266"/>
        <v>60.624000000000002</v>
      </c>
      <c r="F2120" s="603">
        <f t="shared" si="264"/>
        <v>60.62</v>
      </c>
      <c r="G2120" s="862">
        <f>'Заказ, cкидки и курсы валют'!$J$23*F2120</f>
        <v>727.43999999999994</v>
      </c>
      <c r="H2120" s="128">
        <f t="shared" si="265"/>
        <v>741.99</v>
      </c>
      <c r="I2120" s="15"/>
      <c r="J2120" s="128">
        <f>ROUND(IF(H2120&lt;'Заказ, cкидки и курсы валют'!$B$39,H2120*0.54*100/(100-'Заказ, cкидки и курсы валют'!$C$39),IF(H2120&lt;'Заказ, cкидки и курсы валют'!$B$40,H2120*0.54*100/(100-'Заказ, cкидки и курсы валют'!$C$40),IF(H2120&lt;'Заказ, cкидки и курсы валют'!$B$41,H2120*0.54*100/(100-'Заказ, cкидки и курсы валют'!$C$41),IF(H2120&lt;'Заказ, cкидки и курсы валют'!$B$42,H2120*0.54*100/(100-'Заказ, cкидки и курсы валют'!$C$42),IF(H2120&lt;'Заказ, cкидки и курсы валют'!$B$43,H2120*0.54*100/(100-'Заказ, cкидки и курсы валют'!$C$43),H2120))))),2)</f>
        <v>801.35</v>
      </c>
    </row>
    <row r="2121" spans="1:10" ht="12" customHeight="1">
      <c r="A2121" s="15" t="s">
        <v>6181</v>
      </c>
      <c r="B2121" s="62" t="s">
        <v>2805</v>
      </c>
      <c r="C2121" s="807">
        <v>2.1</v>
      </c>
      <c r="D2121" s="2159">
        <v>1100</v>
      </c>
      <c r="E2121" s="2110">
        <f t="shared" si="266"/>
        <v>65.915999999999997</v>
      </c>
      <c r="F2121" s="603">
        <f t="shared" si="264"/>
        <v>65.92</v>
      </c>
      <c r="G2121" s="862">
        <f>'Заказ, cкидки и курсы валют'!$J$23*F2121</f>
        <v>791.04</v>
      </c>
      <c r="H2121" s="128">
        <f t="shared" si="265"/>
        <v>870.14</v>
      </c>
      <c r="I2121" s="15"/>
      <c r="J2121" s="128">
        <f>ROUND(IF(H2121&lt;'Заказ, cкидки и курсы валют'!$B$39,H2121*0.54*100/(100-'Заказ, cкидки и курсы валют'!$C$39),IF(H2121&lt;'Заказ, cкидки и курсы валют'!$B$40,H2121*0.54*100/(100-'Заказ, cкидки и курсы валют'!$C$40),IF(H2121&lt;'Заказ, cкидки и курсы валют'!$B$41,H2121*0.54*100/(100-'Заказ, cкидки и курсы валют'!$C$41),IF(H2121&lt;'Заказ, cкидки и курсы валют'!$B$42,H2121*0.54*100/(100-'Заказ, cкидки и курсы валют'!$C$42),IF(H2121&lt;'Заказ, cкидки и курсы валют'!$B$43,H2121*0.54*100/(100-'Заказ, cкидки и курсы валют'!$C$43),H2121))))),2)</f>
        <v>939.75</v>
      </c>
    </row>
    <row r="2122" spans="1:10" ht="12" customHeight="1">
      <c r="A2122" s="15" t="s">
        <v>2425</v>
      </c>
      <c r="B2122" s="62" t="s">
        <v>3644</v>
      </c>
      <c r="C2122" s="807">
        <v>2.33</v>
      </c>
      <c r="D2122" s="2159">
        <v>1020</v>
      </c>
      <c r="E2122" s="2110">
        <f t="shared" si="266"/>
        <v>70.319999999999993</v>
      </c>
      <c r="F2122" s="603">
        <f t="shared" si="264"/>
        <v>70.319999999999993</v>
      </c>
      <c r="G2122" s="862">
        <f>'Заказ, cкидки и курсы валют'!$J$23*F2122</f>
        <v>843.83999999999992</v>
      </c>
      <c r="H2122" s="128">
        <f t="shared" si="265"/>
        <v>860.72</v>
      </c>
      <c r="I2122" s="15"/>
      <c r="J2122" s="128">
        <f>ROUND(IF(H2122&lt;'Заказ, cкидки и курсы валют'!$B$39,H2122*0.54*100/(100-'Заказ, cкидки и курсы валют'!$C$39),IF(H2122&lt;'Заказ, cкидки и курсы валют'!$B$40,H2122*0.54*100/(100-'Заказ, cкидки и курсы валют'!$C$40),IF(H2122&lt;'Заказ, cкидки и курсы валют'!$B$41,H2122*0.54*100/(100-'Заказ, cкидки и курсы валют'!$C$41),IF(H2122&lt;'Заказ, cкидки и курсы валют'!$B$42,H2122*0.54*100/(100-'Заказ, cкидки и курсы валют'!$C$42),IF(H2122&lt;'Заказ, cкидки и курсы валют'!$B$43,H2122*0.54*100/(100-'Заказ, cкидки и курсы валют'!$C$43),H2122))))),2)</f>
        <v>929.58</v>
      </c>
    </row>
    <row r="2123" spans="1:10" ht="12" customHeight="1">
      <c r="A2123" s="15" t="s">
        <v>2426</v>
      </c>
      <c r="B2123" s="62" t="s">
        <v>3639</v>
      </c>
      <c r="C2123" s="807">
        <v>2.35</v>
      </c>
      <c r="D2123" s="2159">
        <v>1020</v>
      </c>
      <c r="E2123" s="2110">
        <f t="shared" si="266"/>
        <v>72.551999999999992</v>
      </c>
      <c r="F2123" s="603">
        <f t="shared" si="264"/>
        <v>72.55</v>
      </c>
      <c r="G2123" s="862">
        <f>'Заказ, cкидки и курсы валют'!$J$23*F2123</f>
        <v>870.59999999999991</v>
      </c>
      <c r="H2123" s="128">
        <f t="shared" si="265"/>
        <v>888.01</v>
      </c>
      <c r="I2123" s="15"/>
      <c r="J2123" s="128">
        <f>ROUND(IF(H2123&lt;'Заказ, cкидки и курсы валют'!$B$39,H2123*0.54*100/(100-'Заказ, cкидки и курсы валют'!$C$39),IF(H2123&lt;'Заказ, cкидки и курсы валют'!$B$40,H2123*0.54*100/(100-'Заказ, cкидки и курсы валют'!$C$40),IF(H2123&lt;'Заказ, cкидки и курсы валют'!$B$41,H2123*0.54*100/(100-'Заказ, cкидки и курсы валют'!$C$41),IF(H2123&lt;'Заказ, cкидки и курсы валют'!$B$42,H2123*0.54*100/(100-'Заказ, cкидки и курсы валют'!$C$42),IF(H2123&lt;'Заказ, cкидки и курсы валют'!$B$43,H2123*0.54*100/(100-'Заказ, cкидки и курсы валют'!$C$43),H2123))))),2)</f>
        <v>959.05</v>
      </c>
    </row>
    <row r="2124" spans="1:10" ht="12" customHeight="1">
      <c r="A2124" s="15" t="s">
        <v>2427</v>
      </c>
      <c r="B2124" s="62" t="s">
        <v>167</v>
      </c>
      <c r="C2124" s="807">
        <v>2.86</v>
      </c>
      <c r="D2124" s="2159">
        <v>800</v>
      </c>
      <c r="E2124" s="2110">
        <f t="shared" si="266"/>
        <v>85.644000000000005</v>
      </c>
      <c r="F2124" s="603">
        <f t="shared" si="264"/>
        <v>85.64</v>
      </c>
      <c r="G2124" s="862">
        <f>'Заказ, cкидки и курсы валют'!$J$23*F2124</f>
        <v>1027.68</v>
      </c>
      <c r="H2124" s="128">
        <f t="shared" si="265"/>
        <v>822.14</v>
      </c>
      <c r="I2124" s="15"/>
      <c r="J2124" s="128">
        <f>ROUND(IF(H2124&lt;'Заказ, cкидки и курсы валют'!$B$39,H2124*0.54*100/(100-'Заказ, cкидки и курсы валют'!$C$39),IF(H2124&lt;'Заказ, cкидки и курсы валют'!$B$40,H2124*0.54*100/(100-'Заказ, cкидки и курсы валют'!$C$40),IF(H2124&lt;'Заказ, cкидки и курсы валют'!$B$41,H2124*0.54*100/(100-'Заказ, cкидки и курсы валют'!$C$41),IF(H2124&lt;'Заказ, cкидки и курсы валют'!$B$42,H2124*0.54*100/(100-'Заказ, cкидки и курсы валют'!$C$42),IF(H2124&lt;'Заказ, cкидки и курсы валют'!$B$43,H2124*0.54*100/(100-'Заказ, cкидки и курсы валют'!$C$43),H2124))))),2)</f>
        <v>887.91</v>
      </c>
    </row>
    <row r="2125" spans="1:10" ht="12" customHeight="1">
      <c r="A2125" s="15" t="s">
        <v>2428</v>
      </c>
      <c r="B2125" s="62" t="s">
        <v>168</v>
      </c>
      <c r="C2125" s="807">
        <v>3.43</v>
      </c>
      <c r="D2125" s="2159">
        <v>700</v>
      </c>
      <c r="E2125" s="2110">
        <f>E2028*1.2</f>
        <v>103.65599999999999</v>
      </c>
      <c r="F2125" s="603">
        <f t="shared" si="264"/>
        <v>103.66</v>
      </c>
      <c r="G2125" s="862">
        <f>'Заказ, cкидки и курсы валют'!$J$23*F2125</f>
        <v>1243.92</v>
      </c>
      <c r="H2125" s="128">
        <f t="shared" si="265"/>
        <v>870.74</v>
      </c>
      <c r="I2125" s="15"/>
      <c r="J2125" s="128">
        <f>ROUND(IF(H2125&lt;'Заказ, cкидки и курсы валют'!$B$39,H2125*0.54*100/(100-'Заказ, cкидки и курсы валют'!$C$39),IF(H2125&lt;'Заказ, cкидки и курсы валют'!$B$40,H2125*0.54*100/(100-'Заказ, cкидки и курсы валют'!$C$40),IF(H2125&lt;'Заказ, cкидки и курсы валют'!$B$41,H2125*0.54*100/(100-'Заказ, cкидки и курсы валют'!$C$41),IF(H2125&lt;'Заказ, cкидки и курсы валют'!$B$42,H2125*0.54*100/(100-'Заказ, cкидки и курсы валют'!$C$42),IF(H2125&lt;'Заказ, cкидки и курсы валют'!$B$43,H2125*0.54*100/(100-'Заказ, cкидки и курсы валют'!$C$43),H2125))))),2)</f>
        <v>940.4</v>
      </c>
    </row>
    <row r="2126" spans="1:10" ht="12" customHeight="1">
      <c r="A2126" s="15" t="s">
        <v>2429</v>
      </c>
      <c r="B2126" s="62" t="s">
        <v>169</v>
      </c>
      <c r="C2126" s="807">
        <v>3.88</v>
      </c>
      <c r="D2126" s="2159">
        <v>600</v>
      </c>
      <c r="E2126" s="2110">
        <f t="shared" si="266"/>
        <v>121.33199999999999</v>
      </c>
      <c r="F2126" s="603">
        <f t="shared" si="264"/>
        <v>121.33</v>
      </c>
      <c r="G2126" s="862">
        <f>'Заказ, cкидки и курсы валют'!$J$23*F2126</f>
        <v>1455.96</v>
      </c>
      <c r="H2126" s="128">
        <f t="shared" si="265"/>
        <v>873.58</v>
      </c>
      <c r="I2126" s="15"/>
      <c r="J2126" s="128">
        <f>ROUND(IF(H2126&lt;'Заказ, cкидки и курсы валют'!$B$39,H2126*0.54*100/(100-'Заказ, cкидки и курсы валют'!$C$39),IF(H2126&lt;'Заказ, cкидки и курсы валют'!$B$40,H2126*0.54*100/(100-'Заказ, cкидки и курсы валют'!$C$40),IF(H2126&lt;'Заказ, cкидки и курсы валют'!$B$41,H2126*0.54*100/(100-'Заказ, cкидки и курсы валют'!$C$41),IF(H2126&lt;'Заказ, cкидки и курсы валют'!$B$42,H2126*0.54*100/(100-'Заказ, cкидки и курсы валют'!$C$42),IF(H2126&lt;'Заказ, cкидки и курсы валют'!$B$43,H2126*0.54*100/(100-'Заказ, cкидки и курсы валют'!$C$43),H2126))))),2)</f>
        <v>943.47</v>
      </c>
    </row>
    <row r="2127" spans="1:10" ht="12" customHeight="1">
      <c r="A2127" s="15" t="s">
        <v>2430</v>
      </c>
      <c r="B2127" s="62" t="s">
        <v>611</v>
      </c>
      <c r="C2127" s="807">
        <v>4.57</v>
      </c>
      <c r="D2127" s="2159">
        <v>550</v>
      </c>
      <c r="E2127" s="2110">
        <f t="shared" si="266"/>
        <v>147.792</v>
      </c>
      <c r="F2127" s="603">
        <f t="shared" si="264"/>
        <v>147.79</v>
      </c>
      <c r="G2127" s="862">
        <f>'Заказ, cкидки и курсы валют'!$J$23*F2127</f>
        <v>1773.48</v>
      </c>
      <c r="H2127" s="128">
        <f t="shared" si="265"/>
        <v>975.41</v>
      </c>
      <c r="I2127" s="15"/>
      <c r="J2127" s="128">
        <f>ROUND(IF(H2127&lt;'Заказ, cкидки и курсы валют'!$B$39,H2127*0.54*100/(100-'Заказ, cкидки и курсы валют'!$C$39),IF(H2127&lt;'Заказ, cкидки и курсы валют'!$B$40,H2127*0.54*100/(100-'Заказ, cкидки и курсы валют'!$C$40),IF(H2127&lt;'Заказ, cкидки и курсы валют'!$B$41,H2127*0.54*100/(100-'Заказ, cкидки и курсы валют'!$C$41),IF(H2127&lt;'Заказ, cкидки и курсы валют'!$B$42,H2127*0.54*100/(100-'Заказ, cкидки и курсы валют'!$C$42),IF(H2127&lt;'Заказ, cкидки и курсы валют'!$B$43,H2127*0.54*100/(100-'Заказ, cкидки и курсы валют'!$C$43),H2127))))),2)</f>
        <v>975.41</v>
      </c>
    </row>
    <row r="2128" spans="1:10" ht="12" customHeight="1">
      <c r="A2128" s="15" t="s">
        <v>2431</v>
      </c>
      <c r="B2128" s="62" t="s">
        <v>170</v>
      </c>
      <c r="C2128" s="807">
        <v>5.2</v>
      </c>
      <c r="D2128" s="2159">
        <v>450</v>
      </c>
      <c r="E2128" s="2110">
        <f t="shared" si="266"/>
        <v>151.64400000000001</v>
      </c>
      <c r="F2128" s="603">
        <f t="shared" si="264"/>
        <v>151.63999999999999</v>
      </c>
      <c r="G2128" s="862">
        <f>'Заказ, cкидки и курсы валют'!$J$23*F2128</f>
        <v>1819.6799999999998</v>
      </c>
      <c r="H2128" s="128">
        <f t="shared" si="265"/>
        <v>818.86</v>
      </c>
      <c r="I2128" s="15"/>
      <c r="J2128" s="128">
        <f>ROUND(IF(H2128&lt;'Заказ, cкидки и курсы валют'!$B$39,H2128*0.54*100/(100-'Заказ, cкидки и курсы валют'!$C$39),IF(H2128&lt;'Заказ, cкидки и курсы валют'!$B$40,H2128*0.54*100/(100-'Заказ, cкидки и курсы валют'!$C$40),IF(H2128&lt;'Заказ, cкидки и курсы валют'!$B$41,H2128*0.54*100/(100-'Заказ, cкидки и курсы валют'!$C$41),IF(H2128&lt;'Заказ, cкидки и курсы валют'!$B$42,H2128*0.54*100/(100-'Заказ, cкидки и курсы валют'!$C$42),IF(H2128&lt;'Заказ, cкидки и курсы валют'!$B$43,H2128*0.54*100/(100-'Заказ, cкидки и курсы валют'!$C$43),H2128))))),2)</f>
        <v>884.37</v>
      </c>
    </row>
    <row r="2129" spans="1:10" ht="12" customHeight="1">
      <c r="A2129" s="2187" t="s">
        <v>2432</v>
      </c>
      <c r="B2129" s="62" t="s">
        <v>612</v>
      </c>
      <c r="C2129" s="807">
        <v>5.74</v>
      </c>
      <c r="D2129" s="2159">
        <v>310</v>
      </c>
      <c r="E2129" s="2110">
        <f>E2032*1.2</f>
        <v>169.428</v>
      </c>
      <c r="F2129" s="603">
        <f t="shared" si="264"/>
        <v>169.43</v>
      </c>
      <c r="G2129" s="862">
        <f>'Заказ, cкидки и курсы валют'!$J$23*F2129</f>
        <v>2033.16</v>
      </c>
      <c r="H2129" s="128">
        <f t="shared" si="265"/>
        <v>630.28</v>
      </c>
      <c r="I2129" s="15"/>
      <c r="J2129" s="128">
        <f>ROUND(IF(H2129&lt;'Заказ, cкидки и курсы валют'!$B$39,H2129*0.54*100/(100-'Заказ, cкидки и курсы валют'!$C$39),IF(H2129&lt;'Заказ, cкидки и курсы валют'!$B$40,H2129*0.54*100/(100-'Заказ, cкидки и курсы валют'!$C$40),IF(H2129&lt;'Заказ, cкидки и курсы валют'!$B$41,H2129*0.54*100/(100-'Заказ, cкидки и курсы валют'!$C$41),IF(H2129&lt;'Заказ, cкидки и курсы валют'!$B$42,H2129*0.54*100/(100-'Заказ, cкидки и курсы валют'!$C$42),IF(H2129&lt;'Заказ, cкидки и курсы валют'!$B$43,H2129*0.54*100/(100-'Заказ, cкидки и курсы валют'!$C$43),H2129))))),2)</f>
        <v>680.7</v>
      </c>
    </row>
    <row r="2130" spans="1:10" ht="12" customHeight="1">
      <c r="A2130" s="15" t="s">
        <v>2433</v>
      </c>
      <c r="B2130" s="62" t="s">
        <v>171</v>
      </c>
      <c r="C2130" s="807">
        <v>6.43</v>
      </c>
      <c r="D2130" s="2159">
        <v>300</v>
      </c>
      <c r="E2130" s="2110">
        <f t="shared" si="266"/>
        <v>183.33599999999998</v>
      </c>
      <c r="F2130" s="603">
        <f t="shared" si="264"/>
        <v>183.34</v>
      </c>
      <c r="G2130" s="862">
        <f>'Заказ, cкидки и курсы валют'!$J$23*F2130</f>
        <v>2200.08</v>
      </c>
      <c r="H2130" s="128">
        <f t="shared" si="265"/>
        <v>660.02</v>
      </c>
      <c r="I2130" s="15"/>
      <c r="J2130" s="128">
        <f>ROUND(IF(H2130&lt;'Заказ, cкидки и курсы валют'!$B$39,H2130*0.54*100/(100-'Заказ, cкидки и курсы валют'!$C$39),IF(H2130&lt;'Заказ, cкидки и курсы валют'!$B$40,H2130*0.54*100/(100-'Заказ, cкидки и курсы валют'!$C$40),IF(H2130&lt;'Заказ, cкидки и курсы валют'!$B$41,H2130*0.54*100/(100-'Заказ, cкидки и курсы валют'!$C$41),IF(H2130&lt;'Заказ, cкидки и курсы валют'!$B$42,H2130*0.54*100/(100-'Заказ, cкидки и курсы валют'!$C$42),IF(H2130&lt;'Заказ, cкидки и курсы валют'!$B$43,H2130*0.54*100/(100-'Заказ, cкидки и курсы валют'!$C$43),H2130))))),2)</f>
        <v>712.82</v>
      </c>
    </row>
    <row r="2131" spans="1:10" ht="12" customHeight="1">
      <c r="A2131" s="2187" t="s">
        <v>9534</v>
      </c>
      <c r="B2131" s="62" t="s">
        <v>9533</v>
      </c>
      <c r="C2131" s="807">
        <v>7</v>
      </c>
      <c r="D2131" s="2159">
        <v>250</v>
      </c>
      <c r="E2131" s="2110">
        <f t="shared" si="266"/>
        <v>211.69199999999998</v>
      </c>
      <c r="F2131" s="603">
        <f t="shared" ref="F2131" si="267">ROUND(E2131*(1-$F$11),2)</f>
        <v>211.69</v>
      </c>
      <c r="G2131" s="862">
        <f>'Заказ, cкидки и курсы валют'!$J$23*F2131</f>
        <v>2540.2799999999997</v>
      </c>
      <c r="H2131" s="128">
        <f t="shared" ref="H2131" si="268">ROUND((D2131/1000)*G2131,2)</f>
        <v>635.07000000000005</v>
      </c>
      <c r="I2131" s="15"/>
      <c r="J2131" s="128">
        <f>ROUND(IF(H2131&lt;'Заказ, cкидки и курсы валют'!$B$39,H2131*0.54*100/(100-'Заказ, cкидки и курсы валют'!$C$39),IF(H2131&lt;'Заказ, cкидки и курсы валют'!$B$40,H2131*0.54*100/(100-'Заказ, cкидки и курсы валют'!$C$40),IF(H2131&lt;'Заказ, cкидки и курсы валют'!$B$41,H2131*0.54*100/(100-'Заказ, cкидки и курсы валют'!$C$41),IF(H2131&lt;'Заказ, cкидки и курсы валют'!$B$42,H2131*0.54*100/(100-'Заказ, cкидки и курсы валют'!$C$42),IF(H2131&lt;'Заказ, cкидки и курсы валют'!$B$43,H2131*0.54*100/(100-'Заказ, cкидки и курсы валют'!$C$43),H2131))))),2)</f>
        <v>685.88</v>
      </c>
    </row>
    <row r="2132" spans="1:10" ht="12" customHeight="1">
      <c r="A2132" s="15" t="s">
        <v>2434</v>
      </c>
      <c r="B2132" s="62" t="s">
        <v>172</v>
      </c>
      <c r="C2132" s="807">
        <v>7.63</v>
      </c>
      <c r="D2132" s="2159">
        <v>250</v>
      </c>
      <c r="E2132" s="2110">
        <f t="shared" si="266"/>
        <v>214.14</v>
      </c>
      <c r="F2132" s="603">
        <f t="shared" ref="F2132:F2162" si="269">ROUND(E2132*(1-$F$11),2)</f>
        <v>214.14</v>
      </c>
      <c r="G2132" s="862">
        <f>'Заказ, cкидки и курсы валют'!$J$23*F2132</f>
        <v>2569.6799999999998</v>
      </c>
      <c r="H2132" s="128">
        <f t="shared" ref="H2132:H2162" si="270">ROUND((D2132/1000)*G2132,2)</f>
        <v>642.41999999999996</v>
      </c>
      <c r="I2132" s="15"/>
      <c r="J2132" s="128">
        <f>ROUND(IF(H2132&lt;'Заказ, cкидки и курсы валют'!$B$39,H2132*0.54*100/(100-'Заказ, cкидки и курсы валют'!$C$39),IF(H2132&lt;'Заказ, cкидки и курсы валют'!$B$40,H2132*0.54*100/(100-'Заказ, cкидки и курсы валют'!$C$40),IF(H2132&lt;'Заказ, cкидки и курсы валют'!$B$41,H2132*0.54*100/(100-'Заказ, cкидки и курсы валют'!$C$41),IF(H2132&lt;'Заказ, cкидки и курсы валют'!$B$42,H2132*0.54*100/(100-'Заказ, cкидки и курсы валют'!$C$42),IF(H2132&lt;'Заказ, cкидки и курсы валют'!$B$43,H2132*0.54*100/(100-'Заказ, cкидки и курсы валют'!$C$43),H2132))))),2)</f>
        <v>693.81</v>
      </c>
    </row>
    <row r="2133" spans="1:10" ht="12" customHeight="1">
      <c r="A2133" s="15" t="s">
        <v>2435</v>
      </c>
      <c r="B2133" s="62" t="s">
        <v>1357</v>
      </c>
      <c r="C2133" s="807">
        <v>8.06</v>
      </c>
      <c r="D2133" s="2159">
        <v>250</v>
      </c>
      <c r="E2133" s="2110">
        <f t="shared" si="266"/>
        <v>241.34399999999999</v>
      </c>
      <c r="F2133" s="603">
        <f t="shared" si="269"/>
        <v>241.34</v>
      </c>
      <c r="G2133" s="862">
        <f>'Заказ, cкидки и курсы валют'!$J$23*F2133</f>
        <v>2896.08</v>
      </c>
      <c r="H2133" s="128">
        <f t="shared" si="270"/>
        <v>724.02</v>
      </c>
      <c r="I2133" s="15"/>
      <c r="J2133" s="128">
        <f>ROUND(IF(H2133&lt;'Заказ, cкидки и курсы валют'!$B$39,H2133*0.54*100/(100-'Заказ, cкидки и курсы валют'!$C$39),IF(H2133&lt;'Заказ, cкидки и курсы валют'!$B$40,H2133*0.54*100/(100-'Заказ, cкидки и курсы валют'!$C$40),IF(H2133&lt;'Заказ, cкидки и курсы валют'!$B$41,H2133*0.54*100/(100-'Заказ, cкидки и курсы валют'!$C$41),IF(H2133&lt;'Заказ, cкидки и курсы валют'!$B$42,H2133*0.54*100/(100-'Заказ, cкидки и курсы валют'!$C$42),IF(H2133&lt;'Заказ, cкидки и курсы валют'!$B$43,H2133*0.54*100/(100-'Заказ, cкидки и курсы валют'!$C$43),H2133))))),2)</f>
        <v>781.94</v>
      </c>
    </row>
    <row r="2134" spans="1:10" ht="12" customHeight="1">
      <c r="A2134" s="15" t="s">
        <v>2436</v>
      </c>
      <c r="B2134" s="62" t="s">
        <v>173</v>
      </c>
      <c r="C2134" s="807">
        <v>8.61</v>
      </c>
      <c r="D2134" s="2159">
        <v>200</v>
      </c>
      <c r="E2134" s="2110">
        <f>E2037*1.2</f>
        <v>263.53199999999998</v>
      </c>
      <c r="F2134" s="603">
        <f t="shared" si="269"/>
        <v>263.52999999999997</v>
      </c>
      <c r="G2134" s="862">
        <f>'Заказ, cкидки и курсы валют'!$J$23*F2134</f>
        <v>3162.3599999999997</v>
      </c>
      <c r="H2134" s="128">
        <f t="shared" si="270"/>
        <v>632.47</v>
      </c>
      <c r="I2134" s="15"/>
      <c r="J2134" s="128">
        <f>ROUND(IF(H2134&lt;'Заказ, cкидки и курсы валют'!$B$39,H2134*0.54*100/(100-'Заказ, cкидки и курсы валют'!$C$39),IF(H2134&lt;'Заказ, cкидки и курсы валют'!$B$40,H2134*0.54*100/(100-'Заказ, cкидки и курсы валют'!$C$40),IF(H2134&lt;'Заказ, cкидки и курсы валют'!$B$41,H2134*0.54*100/(100-'Заказ, cкидки и курсы валют'!$C$41),IF(H2134&lt;'Заказ, cкидки и курсы валют'!$B$42,H2134*0.54*100/(100-'Заказ, cкидки и курсы валют'!$C$42),IF(H2134&lt;'Заказ, cкидки и курсы валют'!$B$43,H2134*0.54*100/(100-'Заказ, cкидки и курсы валют'!$C$43),H2134))))),2)</f>
        <v>683.07</v>
      </c>
    </row>
    <row r="2135" spans="1:10" ht="12" customHeight="1">
      <c r="A2135" s="15" t="s">
        <v>2437</v>
      </c>
      <c r="B2135" s="62" t="s">
        <v>4198</v>
      </c>
      <c r="C2135" s="807">
        <v>9.19</v>
      </c>
      <c r="D2135" s="2159">
        <v>200</v>
      </c>
      <c r="E2135" s="2110">
        <f t="shared" si="266"/>
        <v>265.5</v>
      </c>
      <c r="F2135" s="603">
        <f t="shared" si="269"/>
        <v>265.5</v>
      </c>
      <c r="G2135" s="862">
        <f>'Заказ, cкидки и курсы валют'!$J$23*F2135</f>
        <v>3186</v>
      </c>
      <c r="H2135" s="128">
        <f t="shared" si="270"/>
        <v>637.20000000000005</v>
      </c>
      <c r="I2135" s="15"/>
      <c r="J2135" s="128">
        <f>ROUND(IF(H2135&lt;'Заказ, cкидки и курсы валют'!$B$39,H2135*0.54*100/(100-'Заказ, cкидки и курсы валют'!$C$39),IF(H2135&lt;'Заказ, cкидки и курсы валют'!$B$40,H2135*0.54*100/(100-'Заказ, cкидки и курсы валют'!$C$40),IF(H2135&lt;'Заказ, cкидки и курсы валют'!$B$41,H2135*0.54*100/(100-'Заказ, cкидки и курсы валют'!$C$41),IF(H2135&lt;'Заказ, cкидки и курсы валют'!$B$42,H2135*0.54*100/(100-'Заказ, cкидки и курсы валют'!$C$42),IF(H2135&lt;'Заказ, cкидки и курсы валют'!$B$43,H2135*0.54*100/(100-'Заказ, cкидки и курсы валют'!$C$43),H2135))))),2)</f>
        <v>688.18</v>
      </c>
    </row>
    <row r="2136" spans="1:10" ht="12" customHeight="1">
      <c r="A2136" s="15" t="s">
        <v>2438</v>
      </c>
      <c r="B2136" s="62" t="s">
        <v>174</v>
      </c>
      <c r="C2136" s="807">
        <v>9.73</v>
      </c>
      <c r="D2136" s="2159">
        <v>150</v>
      </c>
      <c r="E2136" s="2110">
        <f t="shared" si="266"/>
        <v>296.68799999999999</v>
      </c>
      <c r="F2136" s="603">
        <f t="shared" si="269"/>
        <v>296.69</v>
      </c>
      <c r="G2136" s="862">
        <f>'Заказ, cкидки и курсы валют'!$J$23*F2136</f>
        <v>3560.2799999999997</v>
      </c>
      <c r="H2136" s="128">
        <f t="shared" si="270"/>
        <v>534.04</v>
      </c>
      <c r="I2136" s="15"/>
      <c r="J2136" s="128">
        <f>ROUND(IF(H2136&lt;'Заказ, cкидки и курсы валют'!$B$39,H2136*0.54*100/(100-'Заказ, cкидки и курсы валют'!$C$39),IF(H2136&lt;'Заказ, cкидки и курсы валют'!$B$40,H2136*0.54*100/(100-'Заказ, cкидки и курсы валют'!$C$40),IF(H2136&lt;'Заказ, cкидки и курсы валют'!$B$41,H2136*0.54*100/(100-'Заказ, cкидки и курсы валют'!$C$41),IF(H2136&lt;'Заказ, cкидки и курсы валют'!$B$42,H2136*0.54*100/(100-'Заказ, cкидки и курсы валют'!$C$42),IF(H2136&lt;'Заказ, cкидки и курсы валют'!$B$43,H2136*0.54*100/(100-'Заказ, cкидки и курсы валют'!$C$43),H2136))))),2)</f>
        <v>640.85</v>
      </c>
    </row>
    <row r="2137" spans="1:10" ht="12" customHeight="1">
      <c r="A2137" s="15" t="s">
        <v>2439</v>
      </c>
      <c r="B2137" s="62" t="s">
        <v>986</v>
      </c>
      <c r="C2137" s="807">
        <v>10.6</v>
      </c>
      <c r="D2137" s="2159">
        <v>180</v>
      </c>
      <c r="E2137" s="2110">
        <f t="shared" si="266"/>
        <v>329.42399999999998</v>
      </c>
      <c r="F2137" s="603">
        <f t="shared" si="269"/>
        <v>329.42</v>
      </c>
      <c r="G2137" s="862">
        <f>'Заказ, cкидки и курсы валют'!$J$23*F2137</f>
        <v>3953.04</v>
      </c>
      <c r="H2137" s="128">
        <f t="shared" si="270"/>
        <v>711.55</v>
      </c>
      <c r="I2137" s="15"/>
      <c r="J2137" s="128">
        <f>ROUND(IF(H2137&lt;'Заказ, cкидки и курсы валют'!$B$39,H2137*0.54*100/(100-'Заказ, cкидки и курсы валют'!$C$39),IF(H2137&lt;'Заказ, cкидки и курсы валют'!$B$40,H2137*0.54*100/(100-'Заказ, cкидки и курсы валют'!$C$40),IF(H2137&lt;'Заказ, cкидки и курсы валют'!$B$41,H2137*0.54*100/(100-'Заказ, cкидки и курсы валют'!$C$41),IF(H2137&lt;'Заказ, cкидки и курсы валют'!$B$42,H2137*0.54*100/(100-'Заказ, cкидки и курсы валют'!$C$42),IF(H2137&lt;'Заказ, cкидки и курсы валют'!$B$43,H2137*0.54*100/(100-'Заказ, cкидки и курсы валют'!$C$43),H2137))))),2)</f>
        <v>768.47</v>
      </c>
    </row>
    <row r="2138" spans="1:10" ht="12" customHeight="1">
      <c r="A2138" s="15" t="s">
        <v>2440</v>
      </c>
      <c r="B2138" s="62" t="s">
        <v>175</v>
      </c>
      <c r="C2138" s="807">
        <v>10.87</v>
      </c>
      <c r="D2138" s="2159">
        <v>150</v>
      </c>
      <c r="E2138" s="2110">
        <f t="shared" si="266"/>
        <v>308.87999999999994</v>
      </c>
      <c r="F2138" s="603">
        <f t="shared" si="269"/>
        <v>308.88</v>
      </c>
      <c r="G2138" s="862">
        <f>'Заказ, cкидки и курсы валют'!$J$23*F2138</f>
        <v>3706.56</v>
      </c>
      <c r="H2138" s="128">
        <f t="shared" si="270"/>
        <v>555.98</v>
      </c>
      <c r="I2138" s="15"/>
      <c r="J2138" s="128">
        <f>ROUND(IF(H2138&lt;'Заказ, cкидки и курсы валют'!$B$39,H2138*0.54*100/(100-'Заказ, cкидки и курсы валют'!$C$39),IF(H2138&lt;'Заказ, cкидки и курсы валют'!$B$40,H2138*0.54*100/(100-'Заказ, cкидки и курсы валют'!$C$40),IF(H2138&lt;'Заказ, cкидки и курсы валют'!$B$41,H2138*0.54*100/(100-'Заказ, cкидки и курсы валют'!$C$41),IF(H2138&lt;'Заказ, cкидки и курсы валют'!$B$42,H2138*0.54*100/(100-'Заказ, cкидки и курсы валют'!$C$42),IF(H2138&lt;'Заказ, cкидки и курсы валют'!$B$43,H2138*0.54*100/(100-'Заказ, cкидки и курсы валют'!$C$43),H2138))))),2)</f>
        <v>600.46</v>
      </c>
    </row>
    <row r="2139" spans="1:10" ht="12" customHeight="1">
      <c r="A2139" s="15" t="s">
        <v>6664</v>
      </c>
      <c r="B2139" s="62" t="s">
        <v>3168</v>
      </c>
      <c r="C2139" s="807">
        <v>11.5</v>
      </c>
      <c r="D2139" s="2159">
        <v>150</v>
      </c>
      <c r="E2139" s="2110">
        <f t="shared" si="266"/>
        <v>335.35199999999998</v>
      </c>
      <c r="F2139" s="603">
        <f t="shared" si="269"/>
        <v>335.35</v>
      </c>
      <c r="G2139" s="862">
        <f>'Заказ, cкидки и курсы валют'!$J$23*F2139</f>
        <v>4024.2000000000003</v>
      </c>
      <c r="H2139" s="128">
        <f t="shared" si="270"/>
        <v>603.63</v>
      </c>
      <c r="I2139" s="15"/>
      <c r="J2139" s="128">
        <f>ROUND(IF(H2139&lt;'Заказ, cкидки и курсы валют'!$B$39,H2139*0.54*100/(100-'Заказ, cкидки и курсы валют'!$C$39),IF(H2139&lt;'Заказ, cкидки и курсы валют'!$B$40,H2139*0.54*100/(100-'Заказ, cкидки и курсы валют'!$C$40),IF(H2139&lt;'Заказ, cкидки и курсы валют'!$B$41,H2139*0.54*100/(100-'Заказ, cкидки и курсы валют'!$C$41),IF(H2139&lt;'Заказ, cкидки и курсы валют'!$B$42,H2139*0.54*100/(100-'Заказ, cкидки и курсы валют'!$C$42),IF(H2139&lt;'Заказ, cкидки и курсы валют'!$B$43,H2139*0.54*100/(100-'Заказ, cкидки и курсы валют'!$C$43),H2139))))),2)</f>
        <v>651.91999999999996</v>
      </c>
    </row>
    <row r="2140" spans="1:10" ht="12" customHeight="1">
      <c r="A2140" s="15" t="s">
        <v>2441</v>
      </c>
      <c r="B2140" s="62" t="s">
        <v>176</v>
      </c>
      <c r="C2140" s="807">
        <v>12.1</v>
      </c>
      <c r="D2140" s="2159">
        <v>120</v>
      </c>
      <c r="E2140" s="2110">
        <f t="shared" si="266"/>
        <v>359.73599999999993</v>
      </c>
      <c r="F2140" s="603">
        <f t="shared" si="269"/>
        <v>359.74</v>
      </c>
      <c r="G2140" s="862">
        <f>'Заказ, cкидки и курсы валют'!$J$23*F2140</f>
        <v>4316.88</v>
      </c>
      <c r="H2140" s="128">
        <f t="shared" si="270"/>
        <v>518.03</v>
      </c>
      <c r="I2140" s="15"/>
      <c r="J2140" s="128">
        <f>ROUND(IF(H2140&lt;'Заказ, cкидки и курсы валют'!$B$39,H2140*0.54*100/(100-'Заказ, cкидки и курсы валют'!$C$39),IF(H2140&lt;'Заказ, cкидки и курсы валют'!$B$40,H2140*0.54*100/(100-'Заказ, cкидки и курсы валют'!$C$40),IF(H2140&lt;'Заказ, cкидки и курсы валют'!$B$41,H2140*0.54*100/(100-'Заказ, cкидки и курсы валют'!$C$41),IF(H2140&lt;'Заказ, cкидки и курсы валют'!$B$42,H2140*0.54*100/(100-'Заказ, cкидки и курсы валют'!$C$42),IF(H2140&lt;'Заказ, cкидки и курсы валют'!$B$43,H2140*0.54*100/(100-'Заказ, cкидки и курсы валют'!$C$43),H2140))))),2)</f>
        <v>621.64</v>
      </c>
    </row>
    <row r="2141" spans="1:10" ht="12" customHeight="1">
      <c r="A2141" s="15" t="s">
        <v>2442</v>
      </c>
      <c r="B2141" s="62" t="s">
        <v>3645</v>
      </c>
      <c r="C2141" s="807">
        <v>2.4300000000000002</v>
      </c>
      <c r="D2141" s="2159">
        <v>1000</v>
      </c>
      <c r="E2141" s="2110">
        <f t="shared" si="266"/>
        <v>75.203999999999994</v>
      </c>
      <c r="F2141" s="603">
        <f t="shared" si="269"/>
        <v>75.2</v>
      </c>
      <c r="G2141" s="862">
        <f>'Заказ, cкидки и курсы валют'!$J$23*F2141</f>
        <v>902.40000000000009</v>
      </c>
      <c r="H2141" s="128">
        <f t="shared" si="270"/>
        <v>902.4</v>
      </c>
      <c r="I2141" s="15"/>
      <c r="J2141" s="128">
        <f>ROUND(IF(H2141&lt;'Заказ, cкидки и курсы валют'!$B$39,H2141*0.54*100/(100-'Заказ, cкидки и курсы валют'!$C$39),IF(H2141&lt;'Заказ, cкидки и курсы валют'!$B$40,H2141*0.54*100/(100-'Заказ, cкидки и курсы валют'!$C$40),IF(H2141&lt;'Заказ, cкидки и курсы валют'!$B$41,H2141*0.54*100/(100-'Заказ, cкидки и курсы валют'!$C$41),IF(H2141&lt;'Заказ, cкидки и курсы валют'!$B$42,H2141*0.54*100/(100-'Заказ, cкидки и курсы валют'!$C$42),IF(H2141&lt;'Заказ, cкидки и курсы валют'!$B$43,H2141*0.54*100/(100-'Заказ, cкидки и курсы валют'!$C$43),H2141))))),2)</f>
        <v>974.59</v>
      </c>
    </row>
    <row r="2142" spans="1:10" ht="12" customHeight="1">
      <c r="A2142" s="15" t="s">
        <v>2443</v>
      </c>
      <c r="B2142" s="62" t="s">
        <v>3646</v>
      </c>
      <c r="C2142" s="807">
        <v>3</v>
      </c>
      <c r="D2142" s="2159">
        <v>700</v>
      </c>
      <c r="E2142" s="2110">
        <f t="shared" si="266"/>
        <v>94.74</v>
      </c>
      <c r="F2142" s="603">
        <f t="shared" si="269"/>
        <v>94.74</v>
      </c>
      <c r="G2142" s="862">
        <f>'Заказ, cкидки и курсы валют'!$J$23*F2142</f>
        <v>1136.8799999999999</v>
      </c>
      <c r="H2142" s="128">
        <f t="shared" si="270"/>
        <v>795.82</v>
      </c>
      <c r="I2142" s="15"/>
      <c r="J2142" s="128">
        <f>ROUND(IF(H2142&lt;'Заказ, cкидки и курсы валют'!$B$39,H2142*0.54*100/(100-'Заказ, cкидки и курсы валют'!$C$39),IF(H2142&lt;'Заказ, cкидки и курсы валют'!$B$40,H2142*0.54*100/(100-'Заказ, cкидки и курсы валют'!$C$40),IF(H2142&lt;'Заказ, cкидки и курсы валют'!$B$41,H2142*0.54*100/(100-'Заказ, cкидки и курсы валют'!$C$41),IF(H2142&lt;'Заказ, cкидки и курсы валют'!$B$42,H2142*0.54*100/(100-'Заказ, cкидки и курсы валют'!$C$42),IF(H2142&lt;'Заказ, cкидки и курсы валют'!$B$43,H2142*0.54*100/(100-'Заказ, cкидки и курсы валют'!$C$43),H2142))))),2)</f>
        <v>859.49</v>
      </c>
    </row>
    <row r="2143" spans="1:10" ht="12" customHeight="1">
      <c r="A2143" s="15" t="s">
        <v>6665</v>
      </c>
      <c r="B2143" s="62" t="s">
        <v>3979</v>
      </c>
      <c r="C2143" s="807">
        <v>3.1</v>
      </c>
      <c r="D2143" s="2159">
        <v>700</v>
      </c>
      <c r="E2143" s="2110">
        <f>E2046*1.2</f>
        <v>89.82</v>
      </c>
      <c r="F2143" s="603">
        <f t="shared" si="269"/>
        <v>89.82</v>
      </c>
      <c r="G2143" s="862">
        <f>'Заказ, cкидки и курсы валют'!$J$23*F2143</f>
        <v>1077.8399999999999</v>
      </c>
      <c r="H2143" s="128">
        <f t="shared" si="270"/>
        <v>754.49</v>
      </c>
      <c r="I2143" s="15"/>
      <c r="J2143" s="128">
        <f>ROUND(IF(H2143&lt;'Заказ, cкидки и курсы валют'!$B$39,H2143*0.54*100/(100-'Заказ, cкидки и курсы валют'!$C$39),IF(H2143&lt;'Заказ, cкидки и курсы валют'!$B$40,H2143*0.54*100/(100-'Заказ, cкидки и курсы валют'!$C$40),IF(H2143&lt;'Заказ, cкидки и курсы валют'!$B$41,H2143*0.54*100/(100-'Заказ, cкидки и курсы валют'!$C$41),IF(H2143&lt;'Заказ, cкидки и курсы валют'!$B$42,H2143*0.54*100/(100-'Заказ, cкидки и курсы валют'!$C$42),IF(H2143&lt;'Заказ, cкидки и курсы валют'!$B$43,H2143*0.54*100/(100-'Заказ, cкидки и курсы валют'!$C$43),H2143))))),2)</f>
        <v>814.85</v>
      </c>
    </row>
    <row r="2144" spans="1:10" ht="12" customHeight="1">
      <c r="A2144" s="15" t="s">
        <v>2444</v>
      </c>
      <c r="B2144" s="62" t="s">
        <v>100</v>
      </c>
      <c r="C2144" s="807">
        <v>3.25</v>
      </c>
      <c r="D2144" s="2159">
        <v>700</v>
      </c>
      <c r="E2144" s="2110">
        <f t="shared" si="266"/>
        <v>102.252</v>
      </c>
      <c r="F2144" s="603">
        <f t="shared" si="269"/>
        <v>102.25</v>
      </c>
      <c r="G2144" s="862">
        <f>'Заказ, cкидки и курсы валют'!$J$23*F2144</f>
        <v>1227</v>
      </c>
      <c r="H2144" s="128">
        <f t="shared" si="270"/>
        <v>858.9</v>
      </c>
      <c r="I2144" s="15"/>
      <c r="J2144" s="128">
        <f>ROUND(IF(H2144&lt;'Заказ, cкидки и курсы валют'!$B$39,H2144*0.54*100/(100-'Заказ, cкидки и курсы валют'!$C$39),IF(H2144&lt;'Заказ, cкидки и курсы валют'!$B$40,H2144*0.54*100/(100-'Заказ, cкидки и курсы валют'!$C$40),IF(H2144&lt;'Заказ, cкидки и курсы валют'!$B$41,H2144*0.54*100/(100-'Заказ, cкидки и курсы валют'!$C$41),IF(H2144&lt;'Заказ, cкидки и курсы валют'!$B$42,H2144*0.54*100/(100-'Заказ, cкидки и курсы валют'!$C$42),IF(H2144&lt;'Заказ, cкидки и курсы валют'!$B$43,H2144*0.54*100/(100-'Заказ, cкидки и курсы валют'!$C$43),H2144))))),2)</f>
        <v>927.61</v>
      </c>
    </row>
    <row r="2145" spans="1:10" ht="12" customHeight="1">
      <c r="A2145" s="15" t="s">
        <v>2445</v>
      </c>
      <c r="B2145" s="62" t="s">
        <v>101</v>
      </c>
      <c r="C2145" s="807">
        <v>3.9</v>
      </c>
      <c r="D2145" s="2159">
        <v>500</v>
      </c>
      <c r="E2145" s="2110">
        <f t="shared" si="266"/>
        <v>122.616</v>
      </c>
      <c r="F2145" s="603">
        <f t="shared" si="269"/>
        <v>122.62</v>
      </c>
      <c r="G2145" s="862">
        <f>'Заказ, cкидки и курсы валют'!$J$23*F2145</f>
        <v>1471.44</v>
      </c>
      <c r="H2145" s="128">
        <f t="shared" si="270"/>
        <v>735.72</v>
      </c>
      <c r="I2145" s="15"/>
      <c r="J2145" s="128">
        <f>ROUND(IF(H2145&lt;'Заказ, cкидки и курсы валют'!$B$39,H2145*0.54*100/(100-'Заказ, cкидки и курсы валют'!$C$39),IF(H2145&lt;'Заказ, cкидки и курсы валют'!$B$40,H2145*0.54*100/(100-'Заказ, cкидки и курсы валют'!$C$40),IF(H2145&lt;'Заказ, cкидки и курсы валют'!$B$41,H2145*0.54*100/(100-'Заказ, cкидки и курсы валют'!$C$41),IF(H2145&lt;'Заказ, cкидки и курсы валют'!$B$42,H2145*0.54*100/(100-'Заказ, cкидки и курсы валют'!$C$42),IF(H2145&lt;'Заказ, cкидки и курсы валют'!$B$43,H2145*0.54*100/(100-'Заказ, cкидки и курсы валют'!$C$43),H2145))))),2)</f>
        <v>794.58</v>
      </c>
    </row>
    <row r="2146" spans="1:10" ht="12" customHeight="1">
      <c r="A2146" s="15" t="s">
        <v>0</v>
      </c>
      <c r="B2146" s="62" t="s">
        <v>1346</v>
      </c>
      <c r="C2146" s="807">
        <v>5.0999999999999996</v>
      </c>
      <c r="D2146" s="2159">
        <v>480</v>
      </c>
      <c r="E2146" s="2110">
        <f t="shared" si="266"/>
        <v>151.27199999999999</v>
      </c>
      <c r="F2146" s="603">
        <f t="shared" si="269"/>
        <v>151.27000000000001</v>
      </c>
      <c r="G2146" s="862">
        <f>'Заказ, cкидки и курсы валют'!$J$23*F2146</f>
        <v>1815.2400000000002</v>
      </c>
      <c r="H2146" s="128">
        <f t="shared" si="270"/>
        <v>871.32</v>
      </c>
      <c r="I2146" s="15"/>
      <c r="J2146" s="128">
        <f>ROUND(IF(H2146&lt;'Заказ, cкидки и курсы валют'!$B$39,H2146*0.54*100/(100-'Заказ, cкидки и курсы валют'!$C$39),IF(H2146&lt;'Заказ, cкидки и курсы валют'!$B$40,H2146*0.54*100/(100-'Заказ, cкидки и курсы валют'!$C$40),IF(H2146&lt;'Заказ, cкидки и курсы валют'!$B$41,H2146*0.54*100/(100-'Заказ, cкидки и курсы валют'!$C$41),IF(H2146&lt;'Заказ, cкидки и курсы валют'!$B$42,H2146*0.54*100/(100-'Заказ, cкидки и курсы валют'!$C$42),IF(H2146&lt;'Заказ, cкидки и курсы валют'!$B$43,H2146*0.54*100/(100-'Заказ, cкидки и курсы валют'!$C$43),H2146))))),2)</f>
        <v>941.03</v>
      </c>
    </row>
    <row r="2147" spans="1:10" ht="12" customHeight="1">
      <c r="A2147" s="15" t="s">
        <v>1</v>
      </c>
      <c r="B2147" s="62" t="s">
        <v>189</v>
      </c>
      <c r="C2147" s="807">
        <v>5.68</v>
      </c>
      <c r="D2147" s="2159">
        <v>410</v>
      </c>
      <c r="E2147" s="2110">
        <f t="shared" si="266"/>
        <v>174.46799999999999</v>
      </c>
      <c r="F2147" s="603">
        <f t="shared" si="269"/>
        <v>174.47</v>
      </c>
      <c r="G2147" s="862">
        <f>'Заказ, cкидки и курсы валют'!$J$23*F2147</f>
        <v>2093.64</v>
      </c>
      <c r="H2147" s="128">
        <f t="shared" si="270"/>
        <v>858.39</v>
      </c>
      <c r="I2147" s="15"/>
      <c r="J2147" s="128">
        <f>ROUND(IF(H2147&lt;'Заказ, cкидки и курсы валют'!$B$39,H2147*0.54*100/(100-'Заказ, cкидки и курсы валют'!$C$39),IF(H2147&lt;'Заказ, cкидки и курсы валют'!$B$40,H2147*0.54*100/(100-'Заказ, cкидки и курсы валют'!$C$40),IF(H2147&lt;'Заказ, cкидки и курсы валют'!$B$41,H2147*0.54*100/(100-'Заказ, cкидки и курсы валют'!$C$41),IF(H2147&lt;'Заказ, cкидки и курсы валют'!$B$42,H2147*0.54*100/(100-'Заказ, cкидки и курсы валют'!$C$42),IF(H2147&lt;'Заказ, cкидки и курсы валют'!$B$43,H2147*0.54*100/(100-'Заказ, cкидки и курсы валют'!$C$43),H2147))))),2)</f>
        <v>927.06</v>
      </c>
    </row>
    <row r="2148" spans="1:10" ht="12" customHeight="1">
      <c r="A2148" s="15" t="s">
        <v>2</v>
      </c>
      <c r="B2148" s="62" t="s">
        <v>616</v>
      </c>
      <c r="C2148" s="807">
        <v>6.64</v>
      </c>
      <c r="D2148" s="2159">
        <v>360</v>
      </c>
      <c r="E2148" s="2110">
        <f t="shared" si="266"/>
        <v>193.82400000000001</v>
      </c>
      <c r="F2148" s="603">
        <f t="shared" si="269"/>
        <v>193.82</v>
      </c>
      <c r="G2148" s="862">
        <f>'Заказ, cкидки и курсы валют'!$J$23*F2148</f>
        <v>2325.84</v>
      </c>
      <c r="H2148" s="128">
        <f t="shared" si="270"/>
        <v>837.3</v>
      </c>
      <c r="I2148" s="15"/>
      <c r="J2148" s="128">
        <f>ROUND(IF(H2148&lt;'Заказ, cкидки и курсы валют'!$B$39,H2148*0.54*100/(100-'Заказ, cкидки и курсы валют'!$C$39),IF(H2148&lt;'Заказ, cкидки и курсы валют'!$B$40,H2148*0.54*100/(100-'Заказ, cкидки и курсы валют'!$C$40),IF(H2148&lt;'Заказ, cкидки и курсы валют'!$B$41,H2148*0.54*100/(100-'Заказ, cкидки и курсы валют'!$C$41),IF(H2148&lt;'Заказ, cкидки и курсы валют'!$B$42,H2148*0.54*100/(100-'Заказ, cкидки и курсы валют'!$C$42),IF(H2148&lt;'Заказ, cкидки и курсы валют'!$B$43,H2148*0.54*100/(100-'Заказ, cкидки и курсы валют'!$C$43),H2148))))),2)</f>
        <v>904.28</v>
      </c>
    </row>
    <row r="2149" spans="1:10" ht="12" customHeight="1">
      <c r="A2149" s="15" t="s">
        <v>5153</v>
      </c>
      <c r="B2149" s="62" t="s">
        <v>178</v>
      </c>
      <c r="C2149" s="807">
        <v>7.5</v>
      </c>
      <c r="D2149" s="2159">
        <v>300</v>
      </c>
      <c r="E2149" s="2110">
        <f>E2052*1.2</f>
        <v>222.852</v>
      </c>
      <c r="F2149" s="603">
        <f t="shared" si="269"/>
        <v>222.85</v>
      </c>
      <c r="G2149" s="862">
        <f>'Заказ, cкидки и курсы валют'!$J$23*F2149</f>
        <v>2674.2</v>
      </c>
      <c r="H2149" s="128">
        <f t="shared" si="270"/>
        <v>802.26</v>
      </c>
      <c r="I2149" s="15"/>
      <c r="J2149" s="128">
        <f>ROUND(IF(H2149&lt;'Заказ, cкидки и курсы валют'!$B$39,H2149*0.54*100/(100-'Заказ, cкидки и курсы валют'!$C$39),IF(H2149&lt;'Заказ, cкидки и курсы валют'!$B$40,H2149*0.54*100/(100-'Заказ, cкидки и курсы валют'!$C$40),IF(H2149&lt;'Заказ, cкидки и курсы валют'!$B$41,H2149*0.54*100/(100-'Заказ, cкидки и курсы валют'!$C$41),IF(H2149&lt;'Заказ, cкидки и курсы валют'!$B$42,H2149*0.54*100/(100-'Заказ, cкидки и курсы валют'!$C$42),IF(H2149&lt;'Заказ, cкидки и курсы валют'!$B$43,H2149*0.54*100/(100-'Заказ, cкидки и курсы валют'!$C$43),H2149))))),2)</f>
        <v>866.44</v>
      </c>
    </row>
    <row r="2150" spans="1:10" ht="12" customHeight="1">
      <c r="A2150" s="15" t="s">
        <v>5154</v>
      </c>
      <c r="B2150" s="62" t="s">
        <v>84</v>
      </c>
      <c r="C2150" s="807">
        <v>8.32</v>
      </c>
      <c r="D2150" s="2159">
        <v>220</v>
      </c>
      <c r="E2150" s="2110">
        <f t="shared" ref="E2150:E2173" si="271">E2053*1.2</f>
        <v>247.66799999999998</v>
      </c>
      <c r="F2150" s="603">
        <f t="shared" si="269"/>
        <v>247.67</v>
      </c>
      <c r="G2150" s="862">
        <f>'Заказ, cкидки и курсы валют'!$J$23*F2150</f>
        <v>2972.04</v>
      </c>
      <c r="H2150" s="128">
        <f t="shared" si="270"/>
        <v>653.85</v>
      </c>
      <c r="I2150" s="15"/>
      <c r="J2150" s="128">
        <f>ROUND(IF(H2150&lt;'Заказ, cкидки и курсы валют'!$B$39,H2150*0.54*100/(100-'Заказ, cкидки и курсы валют'!$C$39),IF(H2150&lt;'Заказ, cкидки и курсы валют'!$B$40,H2150*0.54*100/(100-'Заказ, cкидки и курсы валют'!$C$40),IF(H2150&lt;'Заказ, cкидки и курсы валют'!$B$41,H2150*0.54*100/(100-'Заказ, cкидки и курсы валют'!$C$41),IF(H2150&lt;'Заказ, cкидки и курсы валют'!$B$42,H2150*0.54*100/(100-'Заказ, cкидки и курсы валют'!$C$42),IF(H2150&lt;'Заказ, cкидки и курсы валют'!$B$43,H2150*0.54*100/(100-'Заказ, cкидки и курсы валют'!$C$43),H2150))))),2)</f>
        <v>706.16</v>
      </c>
    </row>
    <row r="2151" spans="1:10" ht="12" customHeight="1">
      <c r="A2151" s="15" t="s">
        <v>5155</v>
      </c>
      <c r="B2151" s="62" t="s">
        <v>179</v>
      </c>
      <c r="C2151" s="807">
        <v>9.1999999999999993</v>
      </c>
      <c r="D2151" s="2159">
        <v>260</v>
      </c>
      <c r="E2151" s="2110">
        <f t="shared" si="271"/>
        <v>268.26</v>
      </c>
      <c r="F2151" s="603">
        <f t="shared" si="269"/>
        <v>268.26</v>
      </c>
      <c r="G2151" s="862">
        <f>'Заказ, cкидки и курсы валют'!$J$23*F2151</f>
        <v>3219.12</v>
      </c>
      <c r="H2151" s="128">
        <f t="shared" si="270"/>
        <v>836.97</v>
      </c>
      <c r="I2151" s="15"/>
      <c r="J2151" s="128">
        <f>ROUND(IF(H2151&lt;'Заказ, cкидки и курсы валют'!$B$39,H2151*0.54*100/(100-'Заказ, cкидки и курсы валют'!$C$39),IF(H2151&lt;'Заказ, cкидки и курсы валют'!$B$40,H2151*0.54*100/(100-'Заказ, cкидки и курсы валют'!$C$40),IF(H2151&lt;'Заказ, cкидки и курсы валют'!$B$41,H2151*0.54*100/(100-'Заказ, cкидки и курсы валют'!$C$41),IF(H2151&lt;'Заказ, cкидки и курсы валют'!$B$42,H2151*0.54*100/(100-'Заказ, cкидки и курсы валют'!$C$42),IF(H2151&lt;'Заказ, cкидки и курсы валют'!$B$43,H2151*0.54*100/(100-'Заказ, cкидки и курсы валют'!$C$43),H2151))))),2)</f>
        <v>903.93</v>
      </c>
    </row>
    <row r="2152" spans="1:10" ht="12" customHeight="1">
      <c r="A2152" s="15" t="s">
        <v>5156</v>
      </c>
      <c r="B2152" s="62" t="s">
        <v>3122</v>
      </c>
      <c r="C2152" s="807">
        <v>10.050000000000001</v>
      </c>
      <c r="D2152" s="2159">
        <v>200</v>
      </c>
      <c r="E2152" s="2110">
        <f t="shared" si="271"/>
        <v>298.66799999999995</v>
      </c>
      <c r="F2152" s="603">
        <f t="shared" si="269"/>
        <v>298.67</v>
      </c>
      <c r="G2152" s="862">
        <f>'Заказ, cкидки и курсы валют'!$J$23*F2152</f>
        <v>3584.04</v>
      </c>
      <c r="H2152" s="128">
        <f t="shared" si="270"/>
        <v>716.81</v>
      </c>
      <c r="I2152" s="15"/>
      <c r="J2152" s="128">
        <f>ROUND(IF(H2152&lt;'Заказ, cкидки и курсы валют'!$B$39,H2152*0.54*100/(100-'Заказ, cкидки и курсы валют'!$C$39),IF(H2152&lt;'Заказ, cкидки и курсы валют'!$B$40,H2152*0.54*100/(100-'Заказ, cкидки и курсы валют'!$C$40),IF(H2152&lt;'Заказ, cкидки и курсы валют'!$B$41,H2152*0.54*100/(100-'Заказ, cкидки и курсы валют'!$C$41),IF(H2152&lt;'Заказ, cкидки и курсы валют'!$B$42,H2152*0.54*100/(100-'Заказ, cкидки и курсы валют'!$C$42),IF(H2152&lt;'Заказ, cкидки и курсы валют'!$B$43,H2152*0.54*100/(100-'Заказ, cкидки и курсы валют'!$C$43),H2152))))),2)</f>
        <v>774.15</v>
      </c>
    </row>
    <row r="2153" spans="1:10" ht="12" customHeight="1">
      <c r="A2153" s="15" t="s">
        <v>5157</v>
      </c>
      <c r="B2153" s="62" t="s">
        <v>180</v>
      </c>
      <c r="C2153" s="807">
        <v>10.9</v>
      </c>
      <c r="D2153" s="2159">
        <v>200</v>
      </c>
      <c r="E2153" s="2110">
        <f t="shared" si="271"/>
        <v>329.54399999999998</v>
      </c>
      <c r="F2153" s="603">
        <f t="shared" si="269"/>
        <v>329.54</v>
      </c>
      <c r="G2153" s="862">
        <f>'Заказ, cкидки и курсы валют'!$J$23*F2153</f>
        <v>3954.4800000000005</v>
      </c>
      <c r="H2153" s="128">
        <f t="shared" si="270"/>
        <v>790.9</v>
      </c>
      <c r="I2153" s="15"/>
      <c r="J2153" s="128">
        <f>ROUND(IF(H2153&lt;'Заказ, cкидки и курсы валют'!$B$39,H2153*0.54*100/(100-'Заказ, cкидки и курсы валют'!$C$39),IF(H2153&lt;'Заказ, cкидки и курсы валют'!$B$40,H2153*0.54*100/(100-'Заказ, cкидки и курсы валют'!$C$40),IF(H2153&lt;'Заказ, cкидки и курсы валют'!$B$41,H2153*0.54*100/(100-'Заказ, cкидки и курсы валют'!$C$41),IF(H2153&lt;'Заказ, cкидки и курсы валют'!$B$42,H2153*0.54*100/(100-'Заказ, cкидки и курсы валют'!$C$42),IF(H2153&lt;'Заказ, cкидки и курсы валют'!$B$43,H2153*0.54*100/(100-'Заказ, cкидки и курсы валют'!$C$43),H2153))))),2)</f>
        <v>854.17</v>
      </c>
    </row>
    <row r="2154" spans="1:10" ht="12" customHeight="1">
      <c r="A2154" s="15" t="s">
        <v>5158</v>
      </c>
      <c r="B2154" s="62" t="s">
        <v>1347</v>
      </c>
      <c r="C2154" s="807">
        <v>11.73</v>
      </c>
      <c r="D2154" s="2159">
        <v>170</v>
      </c>
      <c r="E2154" s="2110">
        <f t="shared" si="271"/>
        <v>378.28800000000001</v>
      </c>
      <c r="F2154" s="603">
        <f t="shared" si="269"/>
        <v>378.29</v>
      </c>
      <c r="G2154" s="862">
        <f>'Заказ, cкидки и курсы валют'!$J$23*F2154</f>
        <v>4539.4800000000005</v>
      </c>
      <c r="H2154" s="128">
        <f t="shared" si="270"/>
        <v>771.71</v>
      </c>
      <c r="I2154" s="15"/>
      <c r="J2154" s="128">
        <f>ROUND(IF(H2154&lt;'Заказ, cкидки и курсы валют'!$B$39,H2154*0.54*100/(100-'Заказ, cкидки и курсы валют'!$C$39),IF(H2154&lt;'Заказ, cкидки и курсы валют'!$B$40,H2154*0.54*100/(100-'Заказ, cкидки и курсы валют'!$C$40),IF(H2154&lt;'Заказ, cкидки и курсы валют'!$B$41,H2154*0.54*100/(100-'Заказ, cкидки и курсы валют'!$C$41),IF(H2154&lt;'Заказ, cкидки и курсы валют'!$B$42,H2154*0.54*100/(100-'Заказ, cкидки и курсы валют'!$C$42),IF(H2154&lt;'Заказ, cкидки и курсы валют'!$B$43,H2154*0.54*100/(100-'Заказ, cкидки и курсы валют'!$C$43),H2154))))),2)</f>
        <v>833.45</v>
      </c>
    </row>
    <row r="2155" spans="1:10" ht="12" customHeight="1">
      <c r="A2155" s="15" t="s">
        <v>5159</v>
      </c>
      <c r="B2155" s="62" t="s">
        <v>181</v>
      </c>
      <c r="C2155" s="807">
        <v>12.6</v>
      </c>
      <c r="D2155" s="2159">
        <v>150</v>
      </c>
      <c r="E2155" s="2110">
        <f t="shared" si="271"/>
        <v>374.49599999999998</v>
      </c>
      <c r="F2155" s="603">
        <f t="shared" si="269"/>
        <v>374.5</v>
      </c>
      <c r="G2155" s="862">
        <f>'Заказ, cкидки и курсы валют'!$J$23*F2155</f>
        <v>4494</v>
      </c>
      <c r="H2155" s="128">
        <f t="shared" si="270"/>
        <v>674.1</v>
      </c>
      <c r="I2155" s="15"/>
      <c r="J2155" s="128">
        <f>ROUND(IF(H2155&lt;'Заказ, cкидки и курсы валют'!$B$39,H2155*0.54*100/(100-'Заказ, cкидки и курсы валют'!$C$39),IF(H2155&lt;'Заказ, cкидки и курсы валют'!$B$40,H2155*0.54*100/(100-'Заказ, cкидки и курсы валют'!$C$40),IF(H2155&lt;'Заказ, cкидки и курсы валют'!$B$41,H2155*0.54*100/(100-'Заказ, cкидки и курсы валют'!$C$41),IF(H2155&lt;'Заказ, cкидки и курсы валют'!$B$42,H2155*0.54*100/(100-'Заказ, cкидки и курсы валют'!$C$42),IF(H2155&lt;'Заказ, cкидки и курсы валют'!$B$43,H2155*0.54*100/(100-'Заказ, cкидки и курсы валют'!$C$43),H2155))))),2)</f>
        <v>728.03</v>
      </c>
    </row>
    <row r="2156" spans="1:10" ht="12" customHeight="1">
      <c r="A2156" s="15" t="s">
        <v>5160</v>
      </c>
      <c r="B2156" s="62" t="s">
        <v>4199</v>
      </c>
      <c r="C2156" s="807">
        <v>13.45</v>
      </c>
      <c r="D2156" s="2159">
        <v>150</v>
      </c>
      <c r="E2156" s="2110">
        <f t="shared" si="271"/>
        <v>331.77600000000001</v>
      </c>
      <c r="F2156" s="603">
        <f t="shared" si="269"/>
        <v>331.78</v>
      </c>
      <c r="G2156" s="862">
        <f>'Заказ, cкидки и курсы валют'!$J$23*F2156</f>
        <v>3981.3599999999997</v>
      </c>
      <c r="H2156" s="128">
        <f t="shared" si="270"/>
        <v>597.20000000000005</v>
      </c>
      <c r="I2156" s="15"/>
      <c r="J2156" s="128">
        <f>ROUND(IF(H2156&lt;'Заказ, cкидки и курсы валют'!$B$39,H2156*0.54*100/(100-'Заказ, cкидки и курсы валют'!$C$39),IF(H2156&lt;'Заказ, cкидки и курсы валют'!$B$40,H2156*0.54*100/(100-'Заказ, cкидки и курсы валют'!$C$40),IF(H2156&lt;'Заказ, cкидки и курсы валют'!$B$41,H2156*0.54*100/(100-'Заказ, cкидки и курсы валют'!$C$41),IF(H2156&lt;'Заказ, cкидки и курсы валют'!$B$42,H2156*0.54*100/(100-'Заказ, cкидки и курсы валют'!$C$42),IF(H2156&lt;'Заказ, cкидки и курсы валют'!$B$43,H2156*0.54*100/(100-'Заказ, cкидки и курсы валют'!$C$43),H2156))))),2)</f>
        <v>644.98</v>
      </c>
    </row>
    <row r="2157" spans="1:10" ht="12" customHeight="1">
      <c r="A2157" s="15" t="s">
        <v>5161</v>
      </c>
      <c r="B2157" s="62" t="s">
        <v>182</v>
      </c>
      <c r="C2157" s="807">
        <v>14.3</v>
      </c>
      <c r="D2157" s="2159">
        <v>100</v>
      </c>
      <c r="E2157" s="2110">
        <f t="shared" si="271"/>
        <v>402.56400000000002</v>
      </c>
      <c r="F2157" s="603">
        <f t="shared" si="269"/>
        <v>402.56</v>
      </c>
      <c r="G2157" s="862">
        <f>'Заказ, cкидки и курсы валют'!$J$23*F2157</f>
        <v>4830.72</v>
      </c>
      <c r="H2157" s="128">
        <f t="shared" si="270"/>
        <v>483.07</v>
      </c>
      <c r="I2157" s="15"/>
      <c r="J2157" s="128">
        <f>ROUND(IF(H2157&lt;'Заказ, cкидки и курсы валют'!$B$39,H2157*0.54*100/(100-'Заказ, cкидки и курсы валют'!$C$39),IF(H2157&lt;'Заказ, cкидки и курсы валют'!$B$40,H2157*0.54*100/(100-'Заказ, cкидки и курсы валют'!$C$40),IF(H2157&lt;'Заказ, cкидки и курсы валют'!$B$41,H2157*0.54*100/(100-'Заказ, cкидки и курсы валют'!$C$41),IF(H2157&lt;'Заказ, cкидки и курсы валют'!$B$42,H2157*0.54*100/(100-'Заказ, cкидки и курсы валют'!$C$42),IF(H2157&lt;'Заказ, cкидки и курсы валют'!$B$43,H2157*0.54*100/(100-'Заказ, cкидки и курсы валют'!$C$43),H2157))))),2)</f>
        <v>579.67999999999995</v>
      </c>
    </row>
    <row r="2158" spans="1:10" ht="12" customHeight="1">
      <c r="A2158" s="15" t="s">
        <v>5162</v>
      </c>
      <c r="B2158" s="62" t="s">
        <v>4200</v>
      </c>
      <c r="C2158" s="807">
        <v>15.2</v>
      </c>
      <c r="D2158" s="2159">
        <v>120</v>
      </c>
      <c r="E2158" s="2110">
        <f t="shared" si="271"/>
        <v>443.22</v>
      </c>
      <c r="F2158" s="603">
        <f t="shared" si="269"/>
        <v>443.22</v>
      </c>
      <c r="G2158" s="862">
        <f>'Заказ, cкидки и курсы валют'!$J$23*F2158</f>
        <v>5318.64</v>
      </c>
      <c r="H2158" s="128">
        <f t="shared" si="270"/>
        <v>638.24</v>
      </c>
      <c r="I2158" s="15"/>
      <c r="J2158" s="128">
        <f>ROUND(IF(H2158&lt;'Заказ, cкидки и курсы валют'!$B$39,H2158*0.54*100/(100-'Заказ, cкидки и курсы валют'!$C$39),IF(H2158&lt;'Заказ, cкидки и курсы валют'!$B$40,H2158*0.54*100/(100-'Заказ, cкидки и курсы валют'!$C$40),IF(H2158&lt;'Заказ, cкидки и курсы валют'!$B$41,H2158*0.54*100/(100-'Заказ, cкидки и курсы валют'!$C$41),IF(H2158&lt;'Заказ, cкидки и курсы валют'!$B$42,H2158*0.54*100/(100-'Заказ, cкидки и курсы валют'!$C$42),IF(H2158&lt;'Заказ, cкидки и курсы валют'!$B$43,H2158*0.54*100/(100-'Заказ, cкидки и курсы валют'!$C$43),H2158))))),2)</f>
        <v>689.3</v>
      </c>
    </row>
    <row r="2159" spans="1:10" ht="12" customHeight="1">
      <c r="A2159" s="15" t="s">
        <v>5163</v>
      </c>
      <c r="B2159" s="62" t="s">
        <v>183</v>
      </c>
      <c r="C2159" s="807">
        <v>16</v>
      </c>
      <c r="D2159" s="2159">
        <v>100</v>
      </c>
      <c r="E2159" s="2110">
        <f t="shared" si="271"/>
        <v>470.43599999999992</v>
      </c>
      <c r="F2159" s="603">
        <f t="shared" si="269"/>
        <v>470.44</v>
      </c>
      <c r="G2159" s="862">
        <f>'Заказ, cкидки и курсы валют'!$J$23*F2159</f>
        <v>5645.28</v>
      </c>
      <c r="H2159" s="128">
        <f t="shared" si="270"/>
        <v>564.53</v>
      </c>
      <c r="I2159" s="15"/>
      <c r="J2159" s="128">
        <f>ROUND(IF(H2159&lt;'Заказ, cкидки и курсы валют'!$B$39,H2159*0.54*100/(100-'Заказ, cкидки и курсы валют'!$C$39),IF(H2159&lt;'Заказ, cкидки и курсы валют'!$B$40,H2159*0.54*100/(100-'Заказ, cкидки и курсы валют'!$C$40),IF(H2159&lt;'Заказ, cкидки и курсы валют'!$B$41,H2159*0.54*100/(100-'Заказ, cкидки и курсы валют'!$C$41),IF(H2159&lt;'Заказ, cкидки и курсы валют'!$B$42,H2159*0.54*100/(100-'Заказ, cкидки и курсы валют'!$C$42),IF(H2159&lt;'Заказ, cкидки и курсы валют'!$B$43,H2159*0.54*100/(100-'Заказ, cкидки и курсы валют'!$C$43),H2159))))),2)</f>
        <v>609.69000000000005</v>
      </c>
    </row>
    <row r="2160" spans="1:10" ht="12" customHeight="1">
      <c r="A2160" s="15" t="s">
        <v>5164</v>
      </c>
      <c r="B2160" s="62" t="s">
        <v>184</v>
      </c>
      <c r="C2160" s="807">
        <v>17.8</v>
      </c>
      <c r="D2160" s="2159">
        <v>100</v>
      </c>
      <c r="E2160" s="2110">
        <f t="shared" si="271"/>
        <v>521.08799999999997</v>
      </c>
      <c r="F2160" s="603">
        <f t="shared" si="269"/>
        <v>521.09</v>
      </c>
      <c r="G2160" s="862">
        <f>'Заказ, cкидки и курсы валют'!$J$23*F2160</f>
        <v>6253.08</v>
      </c>
      <c r="H2160" s="128">
        <f t="shared" si="270"/>
        <v>625.30999999999995</v>
      </c>
      <c r="I2160" s="15"/>
      <c r="J2160" s="128">
        <f>ROUND(IF(H2160&lt;'Заказ, cкидки и курсы валют'!$B$39,H2160*0.54*100/(100-'Заказ, cкидки и курсы валют'!$C$39),IF(H2160&lt;'Заказ, cкидки и курсы валют'!$B$40,H2160*0.54*100/(100-'Заказ, cкидки и курсы валют'!$C$40),IF(H2160&lt;'Заказ, cкидки и курсы валют'!$B$41,H2160*0.54*100/(100-'Заказ, cкидки и курсы валют'!$C$41),IF(H2160&lt;'Заказ, cкидки и курсы валют'!$B$42,H2160*0.54*100/(100-'Заказ, cкидки и курсы валют'!$C$42),IF(H2160&lt;'Заказ, cкидки и курсы валют'!$B$43,H2160*0.54*100/(100-'Заказ, cкидки и курсы валют'!$C$43),H2160))))),2)</f>
        <v>675.33</v>
      </c>
    </row>
    <row r="2161" spans="1:10" ht="12" customHeight="1">
      <c r="A2161" s="15" t="s">
        <v>6182</v>
      </c>
      <c r="B2161" s="62" t="s">
        <v>1043</v>
      </c>
      <c r="C2161" s="807">
        <v>4.8</v>
      </c>
      <c r="D2161" s="2159">
        <v>300</v>
      </c>
      <c r="E2161" s="2110">
        <f t="shared" si="271"/>
        <v>164.66399999999999</v>
      </c>
      <c r="F2161" s="603">
        <f t="shared" si="269"/>
        <v>164.66</v>
      </c>
      <c r="G2161" s="862">
        <f>'Заказ, cкидки и курсы валют'!$J$23*F2161</f>
        <v>1975.92</v>
      </c>
      <c r="H2161" s="128">
        <f t="shared" si="270"/>
        <v>592.78</v>
      </c>
      <c r="I2161" s="15"/>
      <c r="J2161" s="128">
        <f>ROUND(IF(H2161&lt;'Заказ, cкидки и курсы валют'!$B$39,H2161*0.54*100/(100-'Заказ, cкидки и курсы валют'!$C$39),IF(H2161&lt;'Заказ, cкидки и курсы валют'!$B$40,H2161*0.54*100/(100-'Заказ, cкидки и курсы валют'!$C$40),IF(H2161&lt;'Заказ, cкидки и курсы валют'!$B$41,H2161*0.54*100/(100-'Заказ, cкидки и курсы валют'!$C$41),IF(H2161&lt;'Заказ, cкидки и курсы валют'!$B$42,H2161*0.54*100/(100-'Заказ, cкидки и курсы валют'!$C$42),IF(H2161&lt;'Заказ, cкидки и курсы валют'!$B$43,H2161*0.54*100/(100-'Заказ, cкидки и курсы валют'!$C$43),H2161))))),2)</f>
        <v>640.20000000000005</v>
      </c>
    </row>
    <row r="2162" spans="1:10" ht="12" customHeight="1">
      <c r="A2162" s="15" t="s">
        <v>5165</v>
      </c>
      <c r="B2162" s="62" t="s">
        <v>3641</v>
      </c>
      <c r="C2162" s="807">
        <v>5.58</v>
      </c>
      <c r="D2162" s="2159">
        <v>280</v>
      </c>
      <c r="E2162" s="2110">
        <f t="shared" si="271"/>
        <v>217.29600000000002</v>
      </c>
      <c r="F2162" s="603">
        <f t="shared" si="269"/>
        <v>217.3</v>
      </c>
      <c r="G2162" s="862">
        <f>'Заказ, cкидки и курсы валют'!$J$23*F2162</f>
        <v>2607.6000000000004</v>
      </c>
      <c r="H2162" s="128">
        <f t="shared" si="270"/>
        <v>730.13</v>
      </c>
      <c r="I2162" s="15"/>
      <c r="J2162" s="128">
        <f>ROUND(IF(H2162&lt;'Заказ, cкидки и курсы валют'!$B$39,H2162*0.54*100/(100-'Заказ, cкидки и курсы валют'!$C$39),IF(H2162&lt;'Заказ, cкидки и курсы валют'!$B$40,H2162*0.54*100/(100-'Заказ, cкидки и курсы валют'!$C$40),IF(H2162&lt;'Заказ, cкидки и курсы валют'!$B$41,H2162*0.54*100/(100-'Заказ, cкидки и курсы валют'!$C$41),IF(H2162&lt;'Заказ, cкидки и курсы валют'!$B$42,H2162*0.54*100/(100-'Заказ, cкидки и курсы валют'!$C$42),IF(H2162&lt;'Заказ, cкидки и курсы валют'!$B$43,H2162*0.54*100/(100-'Заказ, cкидки и курсы валют'!$C$43),H2162))))),2)</f>
        <v>788.54</v>
      </c>
    </row>
    <row r="2163" spans="1:10" ht="12" customHeight="1">
      <c r="A2163" s="15" t="s">
        <v>5166</v>
      </c>
      <c r="B2163" s="62" t="s">
        <v>3105</v>
      </c>
      <c r="C2163" s="807">
        <v>7.8</v>
      </c>
      <c r="D2163" s="2159">
        <v>260</v>
      </c>
      <c r="E2163" s="2110">
        <f t="shared" si="271"/>
        <v>236.62799999999999</v>
      </c>
      <c r="F2163" s="603">
        <f t="shared" ref="F2163:F2173" si="272">ROUND(E2163*(1-$F$11),2)</f>
        <v>236.63</v>
      </c>
      <c r="G2163" s="862">
        <f>'Заказ, cкидки и курсы валют'!$J$23*F2163</f>
        <v>2839.56</v>
      </c>
      <c r="H2163" s="128">
        <f t="shared" ref="H2163:H2173" si="273">ROUND((D2163/1000)*G2163,2)</f>
        <v>738.29</v>
      </c>
      <c r="I2163" s="15"/>
      <c r="J2163" s="128">
        <f>ROUND(IF(H2163&lt;'Заказ, cкидки и курсы валют'!$B$39,H2163*0.54*100/(100-'Заказ, cкидки и курсы валют'!$C$39),IF(H2163&lt;'Заказ, cкидки и курсы валют'!$B$40,H2163*0.54*100/(100-'Заказ, cкидки и курсы валют'!$C$40),IF(H2163&lt;'Заказ, cкидки и курсы валют'!$B$41,H2163*0.54*100/(100-'Заказ, cкидки и курсы валют'!$C$41),IF(H2163&lt;'Заказ, cкидки и курсы валют'!$B$42,H2163*0.54*100/(100-'Заказ, cкидки и курсы валют'!$C$42),IF(H2163&lt;'Заказ, cкидки и курсы валют'!$B$43,H2163*0.54*100/(100-'Заказ, cкидки и курсы валют'!$C$43),H2163))))),2)</f>
        <v>797.35</v>
      </c>
    </row>
    <row r="2164" spans="1:10" ht="12" customHeight="1">
      <c r="A2164" s="15" t="s">
        <v>5167</v>
      </c>
      <c r="B2164" s="62" t="s">
        <v>3106</v>
      </c>
      <c r="C2164" s="807">
        <v>9.5</v>
      </c>
      <c r="D2164" s="2159">
        <v>220</v>
      </c>
      <c r="E2164" s="2110">
        <f t="shared" si="271"/>
        <v>283.10399999999998</v>
      </c>
      <c r="F2164" s="603">
        <f t="shared" si="272"/>
        <v>283.10000000000002</v>
      </c>
      <c r="G2164" s="862">
        <f>'Заказ, cкидки и курсы валют'!$J$23*F2164</f>
        <v>3397.2000000000003</v>
      </c>
      <c r="H2164" s="128">
        <f t="shared" si="273"/>
        <v>747.38</v>
      </c>
      <c r="I2164" s="15"/>
      <c r="J2164" s="128">
        <f>ROUND(IF(H2164&lt;'Заказ, cкидки и курсы валют'!$B$39,H2164*0.54*100/(100-'Заказ, cкидки и курсы валют'!$C$39),IF(H2164&lt;'Заказ, cкидки и курсы валют'!$B$40,H2164*0.54*100/(100-'Заказ, cкидки и курсы валют'!$C$40),IF(H2164&lt;'Заказ, cкидки и курсы валют'!$B$41,H2164*0.54*100/(100-'Заказ, cкидки и курсы валют'!$C$41),IF(H2164&lt;'Заказ, cкидки и курсы валют'!$B$42,H2164*0.54*100/(100-'Заказ, cкидки и курсы валют'!$C$42),IF(H2164&lt;'Заказ, cкидки и курсы валют'!$B$43,H2164*0.54*100/(100-'Заказ, cкидки и курсы валют'!$C$43),H2164))))),2)</f>
        <v>807.17</v>
      </c>
    </row>
    <row r="2165" spans="1:10" ht="12" customHeight="1">
      <c r="A2165" s="15" t="s">
        <v>5168</v>
      </c>
      <c r="B2165" s="62" t="s">
        <v>617</v>
      </c>
      <c r="C2165" s="807">
        <v>10.85</v>
      </c>
      <c r="D2165" s="2159">
        <v>200</v>
      </c>
      <c r="E2165" s="2110">
        <f t="shared" si="271"/>
        <v>317.85599999999999</v>
      </c>
      <c r="F2165" s="603">
        <f t="shared" si="272"/>
        <v>317.86</v>
      </c>
      <c r="G2165" s="862">
        <f>'Заказ, cкидки и курсы валют'!$J$23*F2165</f>
        <v>3814.32</v>
      </c>
      <c r="H2165" s="128">
        <f t="shared" si="273"/>
        <v>762.86</v>
      </c>
      <c r="I2165" s="15"/>
      <c r="J2165" s="128">
        <f>ROUND(IF(H2165&lt;'Заказ, cкидки и курсы валют'!$B$39,H2165*0.54*100/(100-'Заказ, cкидки и курсы валют'!$C$39),IF(H2165&lt;'Заказ, cкидки и курсы валют'!$B$40,H2165*0.54*100/(100-'Заказ, cкидки и курсы валют'!$C$40),IF(H2165&lt;'Заказ, cкидки и курсы валют'!$B$41,H2165*0.54*100/(100-'Заказ, cкидки и курсы валют'!$C$41),IF(H2165&lt;'Заказ, cкидки и курсы валют'!$B$42,H2165*0.54*100/(100-'Заказ, cкидки и курсы валют'!$C$42),IF(H2165&lt;'Заказ, cкидки и курсы валют'!$B$43,H2165*0.54*100/(100-'Заказ, cкидки и курсы валют'!$C$43),H2165))))),2)</f>
        <v>823.89</v>
      </c>
    </row>
    <row r="2166" spans="1:10" ht="12" customHeight="1">
      <c r="A2166" s="15" t="s">
        <v>5169</v>
      </c>
      <c r="B2166" s="62" t="s">
        <v>3107</v>
      </c>
      <c r="C2166" s="807">
        <v>12.1</v>
      </c>
      <c r="D2166" s="2159">
        <v>180</v>
      </c>
      <c r="E2166" s="2110">
        <f t="shared" si="271"/>
        <v>372.51600000000002</v>
      </c>
      <c r="F2166" s="603">
        <f t="shared" si="272"/>
        <v>372.52</v>
      </c>
      <c r="G2166" s="862">
        <f>'Заказ, cкидки и курсы валют'!$J$23*F2166</f>
        <v>4470.24</v>
      </c>
      <c r="H2166" s="128">
        <f t="shared" si="273"/>
        <v>804.64</v>
      </c>
      <c r="I2166" s="15"/>
      <c r="J2166" s="128">
        <f>ROUND(IF(H2166&lt;'Заказ, cкидки и курсы валют'!$B$39,H2166*0.54*100/(100-'Заказ, cкидки и курсы валют'!$C$39),IF(H2166&lt;'Заказ, cкидки и курсы валют'!$B$40,H2166*0.54*100/(100-'Заказ, cкидки и курсы валют'!$C$40),IF(H2166&lt;'Заказ, cкидки и курсы валют'!$B$41,H2166*0.54*100/(100-'Заказ, cкидки и курсы валют'!$C$41),IF(H2166&lt;'Заказ, cкидки и курсы валют'!$B$42,H2166*0.54*100/(100-'Заказ, cкидки и курсы валют'!$C$42),IF(H2166&lt;'Заказ, cкидки и курсы валют'!$B$43,H2166*0.54*100/(100-'Заказ, cкидки и курсы валют'!$C$43),H2166))))),2)</f>
        <v>869.01</v>
      </c>
    </row>
    <row r="2167" spans="1:10" ht="12" customHeight="1">
      <c r="A2167" s="15" t="s">
        <v>5170</v>
      </c>
      <c r="B2167" s="62" t="s">
        <v>190</v>
      </c>
      <c r="C2167" s="807">
        <v>14.2</v>
      </c>
      <c r="D2167" s="2159">
        <v>160</v>
      </c>
      <c r="E2167" s="2110">
        <f t="shared" si="271"/>
        <v>415.392</v>
      </c>
      <c r="F2167" s="603">
        <f t="shared" si="272"/>
        <v>415.39</v>
      </c>
      <c r="G2167" s="862">
        <f>'Заказ, cкидки и курсы валют'!$J$23*F2167</f>
        <v>4984.68</v>
      </c>
      <c r="H2167" s="128">
        <f t="shared" si="273"/>
        <v>797.55</v>
      </c>
      <c r="I2167" s="15"/>
      <c r="J2167" s="128">
        <f>ROUND(IF(H2167&lt;'Заказ, cкидки и курсы валют'!$B$39,H2167*0.54*100/(100-'Заказ, cкидки и курсы валют'!$C$39),IF(H2167&lt;'Заказ, cкидки и курсы валют'!$B$40,H2167*0.54*100/(100-'Заказ, cкидки и курсы валют'!$C$40),IF(H2167&lt;'Заказ, cкидки и курсы валют'!$B$41,H2167*0.54*100/(100-'Заказ, cкидки и курсы валют'!$C$41),IF(H2167&lt;'Заказ, cкидки и курсы валют'!$B$42,H2167*0.54*100/(100-'Заказ, cкидки и курсы валют'!$C$42),IF(H2167&lt;'Заказ, cкидки и курсы валют'!$B$43,H2167*0.54*100/(100-'Заказ, cкидки и курсы валют'!$C$43),H2167))))),2)</f>
        <v>861.35</v>
      </c>
    </row>
    <row r="2168" spans="1:10" ht="12" customHeight="1">
      <c r="A2168" s="15" t="s">
        <v>5171</v>
      </c>
      <c r="B2168" s="62" t="s">
        <v>191</v>
      </c>
      <c r="C2168" s="807">
        <v>16.96</v>
      </c>
      <c r="D2168" s="2159">
        <v>150</v>
      </c>
      <c r="E2168" s="2110">
        <f>E2071*1.2</f>
        <v>499.58399999999995</v>
      </c>
      <c r="F2168" s="603">
        <f t="shared" si="272"/>
        <v>499.58</v>
      </c>
      <c r="G2168" s="862">
        <f>'Заказ, cкидки и курсы валют'!$J$23*F2168</f>
        <v>5994.96</v>
      </c>
      <c r="H2168" s="128">
        <f t="shared" si="273"/>
        <v>899.24</v>
      </c>
      <c r="I2168" s="15"/>
      <c r="J2168" s="128">
        <f>ROUND(IF(H2168&lt;'Заказ, cкидки и курсы валют'!$B$39,H2168*0.54*100/(100-'Заказ, cкидки и курсы валют'!$C$39),IF(H2168&lt;'Заказ, cкидки и курсы валют'!$B$40,H2168*0.54*100/(100-'Заказ, cкидки и курсы валют'!$C$40),IF(H2168&lt;'Заказ, cкидки и курсы валют'!$B$41,H2168*0.54*100/(100-'Заказ, cкидки и курсы валют'!$C$41),IF(H2168&lt;'Заказ, cкидки и курсы валют'!$B$42,H2168*0.54*100/(100-'Заказ, cкидки и курсы валют'!$C$42),IF(H2168&lt;'Заказ, cкидки и курсы валют'!$B$43,H2168*0.54*100/(100-'Заказ, cкидки и курсы валют'!$C$43),H2168))))),2)</f>
        <v>971.18</v>
      </c>
    </row>
    <row r="2169" spans="1:10" ht="12" customHeight="1">
      <c r="A2169" s="15" t="s">
        <v>5172</v>
      </c>
      <c r="B2169" s="62" t="s">
        <v>192</v>
      </c>
      <c r="C2169" s="807">
        <v>20.260000000000002</v>
      </c>
      <c r="D2169" s="2159">
        <v>120</v>
      </c>
      <c r="E2169" s="2110">
        <f t="shared" si="271"/>
        <v>564.62399999999991</v>
      </c>
      <c r="F2169" s="603">
        <f t="shared" si="272"/>
        <v>564.62</v>
      </c>
      <c r="G2169" s="862">
        <f>'Заказ, cкидки и курсы валют'!$J$23*F2169</f>
        <v>6775.4400000000005</v>
      </c>
      <c r="H2169" s="128">
        <f t="shared" si="273"/>
        <v>813.05</v>
      </c>
      <c r="I2169" s="15"/>
      <c r="J2169" s="128">
        <f>ROUND(IF(H2169&lt;'Заказ, cкидки и курсы валют'!$B$39,H2169*0.54*100/(100-'Заказ, cкидки и курсы валют'!$C$39),IF(H2169&lt;'Заказ, cкидки и курсы валют'!$B$40,H2169*0.54*100/(100-'Заказ, cкидки и курсы валют'!$C$40),IF(H2169&lt;'Заказ, cкидки и курсы валют'!$B$41,H2169*0.54*100/(100-'Заказ, cкидки и курсы валют'!$C$41),IF(H2169&lt;'Заказ, cкидки и курсы валют'!$B$42,H2169*0.54*100/(100-'Заказ, cкидки и курсы валют'!$C$42),IF(H2169&lt;'Заказ, cкидки и курсы валют'!$B$43,H2169*0.54*100/(100-'Заказ, cкидки и курсы валют'!$C$43),H2169))))),2)</f>
        <v>878.09</v>
      </c>
    </row>
    <row r="2170" spans="1:10" ht="12" customHeight="1">
      <c r="A2170" s="2187" t="s">
        <v>5173</v>
      </c>
      <c r="B2170" s="62" t="s">
        <v>193</v>
      </c>
      <c r="C2170" s="807">
        <v>23.07</v>
      </c>
      <c r="D2170" s="2159">
        <v>80</v>
      </c>
      <c r="E2170" s="2110">
        <f t="shared" si="271"/>
        <v>692.23199999999997</v>
      </c>
      <c r="F2170" s="603">
        <f t="shared" si="272"/>
        <v>692.23</v>
      </c>
      <c r="G2170" s="862">
        <f>'Заказ, cкидки и курсы валют'!$J$23*F2170</f>
        <v>8306.76</v>
      </c>
      <c r="H2170" s="128">
        <f t="shared" si="273"/>
        <v>664.54</v>
      </c>
      <c r="I2170" s="15"/>
      <c r="J2170" s="128">
        <f>ROUND(IF(H2170&lt;'Заказ, cкидки и курсы валют'!$B$39,H2170*0.54*100/(100-'Заказ, cкидки и курсы валют'!$C$39),IF(H2170&lt;'Заказ, cкидки и курсы валют'!$B$40,H2170*0.54*100/(100-'Заказ, cкидки и курсы валют'!$C$40),IF(H2170&lt;'Заказ, cкидки и курсы валют'!$B$41,H2170*0.54*100/(100-'Заказ, cкидки и курсы валют'!$C$41),IF(H2170&lt;'Заказ, cкидки и курсы валют'!$B$42,H2170*0.54*100/(100-'Заказ, cкидки и курсы валют'!$C$42),IF(H2170&lt;'Заказ, cкидки и курсы валют'!$B$43,H2170*0.54*100/(100-'Заказ, cкидки и курсы валют'!$C$43),H2170))))),2)</f>
        <v>717.7</v>
      </c>
    </row>
    <row r="2171" spans="1:10" ht="12" customHeight="1">
      <c r="A2171" s="15" t="s">
        <v>5174</v>
      </c>
      <c r="B2171" s="62" t="s">
        <v>194</v>
      </c>
      <c r="C2171" s="807">
        <v>26.12</v>
      </c>
      <c r="D2171" s="2159">
        <v>80</v>
      </c>
      <c r="E2171" s="2110">
        <f t="shared" si="271"/>
        <v>732.68400000000008</v>
      </c>
      <c r="F2171" s="603">
        <f t="shared" si="272"/>
        <v>732.68</v>
      </c>
      <c r="G2171" s="862">
        <f>'Заказ, cкидки и курсы валют'!$J$23*F2171</f>
        <v>8792.16</v>
      </c>
      <c r="H2171" s="128">
        <f t="shared" si="273"/>
        <v>703.37</v>
      </c>
      <c r="I2171" s="15"/>
      <c r="J2171" s="128">
        <f>ROUND(IF(H2171&lt;'Заказ, cкидки и курсы валют'!$B$39,H2171*0.54*100/(100-'Заказ, cкидки и курсы валют'!$C$39),IF(H2171&lt;'Заказ, cкидки и курсы валют'!$B$40,H2171*0.54*100/(100-'Заказ, cкидки и курсы валют'!$C$40),IF(H2171&lt;'Заказ, cкидки и курсы валют'!$B$41,H2171*0.54*100/(100-'Заказ, cкидки и курсы валют'!$C$41),IF(H2171&lt;'Заказ, cкидки и курсы валют'!$B$42,H2171*0.54*100/(100-'Заказ, cкидки и курсы валют'!$C$42),IF(H2171&lt;'Заказ, cкидки и курсы валют'!$B$43,H2171*0.54*100/(100-'Заказ, cкидки и курсы валют'!$C$43),H2171))))),2)</f>
        <v>759.64</v>
      </c>
    </row>
    <row r="2172" spans="1:10" ht="12" customHeight="1">
      <c r="A2172" s="15" t="s">
        <v>5175</v>
      </c>
      <c r="B2172" s="62" t="s">
        <v>3108</v>
      </c>
      <c r="C2172" s="807">
        <v>29.2</v>
      </c>
      <c r="D2172" s="2159">
        <v>60</v>
      </c>
      <c r="E2172" s="2110">
        <f t="shared" si="271"/>
        <v>833.00399999999991</v>
      </c>
      <c r="F2172" s="603">
        <f t="shared" si="272"/>
        <v>833</v>
      </c>
      <c r="G2172" s="862">
        <f>'Заказ, cкидки и курсы валют'!$J$23*F2172</f>
        <v>9996</v>
      </c>
      <c r="H2172" s="128">
        <f t="shared" si="273"/>
        <v>599.76</v>
      </c>
      <c r="I2172" s="15"/>
      <c r="J2172" s="128">
        <f>ROUND(IF(H2172&lt;'Заказ, cкидки и курсы валют'!$B$39,H2172*0.54*100/(100-'Заказ, cкидки и курсы валют'!$C$39),IF(H2172&lt;'Заказ, cкидки и курсы валют'!$B$40,H2172*0.54*100/(100-'Заказ, cкидки и курсы валют'!$C$40),IF(H2172&lt;'Заказ, cкидки и курсы валют'!$B$41,H2172*0.54*100/(100-'Заказ, cкидки и курсы валют'!$C$41),IF(H2172&lt;'Заказ, cкидки и курсы валют'!$B$42,H2172*0.54*100/(100-'Заказ, cкидки и курсы валют'!$C$42),IF(H2172&lt;'Заказ, cкидки и курсы валют'!$B$43,H2172*0.54*100/(100-'Заказ, cкидки и курсы валют'!$C$43),H2172))))),2)</f>
        <v>647.74</v>
      </c>
    </row>
    <row r="2173" spans="1:10" ht="12" customHeight="1">
      <c r="A2173" s="15" t="s">
        <v>5176</v>
      </c>
      <c r="B2173" s="62" t="s">
        <v>195</v>
      </c>
      <c r="C2173" s="814">
        <v>33</v>
      </c>
      <c r="D2173" s="2159">
        <v>50</v>
      </c>
      <c r="E2173" s="2110">
        <f t="shared" si="271"/>
        <v>893.48400000000004</v>
      </c>
      <c r="F2173" s="603">
        <f t="shared" si="272"/>
        <v>893.48</v>
      </c>
      <c r="G2173" s="862">
        <f>'Заказ, cкидки и курсы валют'!$J$23*F2173</f>
        <v>10721.76</v>
      </c>
      <c r="H2173" s="128">
        <f t="shared" si="273"/>
        <v>536.09</v>
      </c>
      <c r="I2173" s="15"/>
      <c r="J2173" s="128">
        <f>ROUND(IF(H2173&lt;'Заказ, cкидки и курсы валют'!$B$39,H2173*0.54*100/(100-'Заказ, cкидки и курсы валют'!$C$39),IF(H2173&lt;'Заказ, cкидки и курсы валют'!$B$40,H2173*0.54*100/(100-'Заказ, cкидки и курсы валют'!$C$40),IF(H2173&lt;'Заказ, cкидки и курсы валют'!$B$41,H2173*0.54*100/(100-'Заказ, cкидки и курсы валют'!$C$41),IF(H2173&lt;'Заказ, cкидки и курсы валют'!$B$42,H2173*0.54*100/(100-'Заказ, cкидки и курсы валют'!$C$42),IF(H2173&lt;'Заказ, cкидки и курсы валют'!$B$43,H2173*0.54*100/(100-'Заказ, cкидки и курсы валют'!$C$43),H2173))))),2)</f>
        <v>643.30999999999995</v>
      </c>
    </row>
    <row r="2174" spans="1:10" ht="14.1" customHeight="1" thickBot="1"/>
    <row r="2175" spans="1:10" ht="14.1" customHeight="1">
      <c r="A2175" s="247"/>
      <c r="B2175" s="163"/>
      <c r="C2175" s="91" t="s">
        <v>2522</v>
      </c>
      <c r="D2175" s="91"/>
      <c r="E2175" s="881"/>
      <c r="F2175" s="555"/>
      <c r="G2175" s="647"/>
      <c r="H2175" s="93"/>
      <c r="I2175" s="107"/>
    </row>
    <row r="2176" spans="1:10" ht="14.1" customHeight="1">
      <c r="A2176" s="248"/>
      <c r="B2176" s="17"/>
      <c r="C2176" s="108"/>
      <c r="D2176" s="108"/>
      <c r="E2176" s="556" t="s">
        <v>2523</v>
      </c>
      <c r="F2176" s="568"/>
      <c r="I2176" s="112"/>
    </row>
    <row r="2177" spans="1:10" ht="14.1" customHeight="1">
      <c r="A2177" s="248"/>
      <c r="B2177" s="17"/>
      <c r="C2177" s="97"/>
      <c r="D2177" s="97"/>
      <c r="E2177" s="896"/>
      <c r="F2177" s="596"/>
      <c r="G2177" s="874"/>
      <c r="H2177" s="17"/>
      <c r="I2177" s="167"/>
    </row>
    <row r="2178" spans="1:10" ht="14.1" customHeight="1">
      <c r="A2178" s="248"/>
      <c r="B2178" s="17"/>
      <c r="C2178" s="97"/>
      <c r="D2178" s="97"/>
      <c r="E2178" s="896"/>
      <c r="F2178" s="596"/>
      <c r="G2178" s="874"/>
      <c r="H2178" s="17"/>
      <c r="I2178" s="167"/>
    </row>
    <row r="2179" spans="1:10" ht="14.1" customHeight="1">
      <c r="A2179" s="248"/>
      <c r="B2179" s="17"/>
      <c r="C2179" s="97"/>
      <c r="D2179" s="97"/>
      <c r="E2179" s="896"/>
      <c r="F2179" s="596"/>
      <c r="G2179" s="874"/>
      <c r="H2179" s="17"/>
      <c r="I2179" s="167"/>
    </row>
    <row r="2180" spans="1:10" ht="14.1" customHeight="1" thickBot="1">
      <c r="A2180" s="2549" t="s">
        <v>7681</v>
      </c>
      <c r="B2180" s="2550"/>
      <c r="C2180" s="100"/>
      <c r="D2180" s="171"/>
      <c r="E2180" s="900"/>
      <c r="F2180" s="598"/>
      <c r="G2180" s="875"/>
      <c r="H2180" s="171"/>
      <c r="I2180" s="172"/>
    </row>
    <row r="2181" spans="1:10" ht="39.75" customHeight="1">
      <c r="A2181" s="195" t="s">
        <v>1028</v>
      </c>
      <c r="B2181" s="196" t="s">
        <v>1029</v>
      </c>
      <c r="C2181" s="197" t="s">
        <v>678</v>
      </c>
      <c r="D2181" s="197" t="s">
        <v>3130</v>
      </c>
      <c r="E2181" s="559" t="s">
        <v>11188</v>
      </c>
      <c r="F2181" s="600" t="s">
        <v>2779</v>
      </c>
      <c r="G2181" s="864" t="s">
        <v>2627</v>
      </c>
      <c r="H2181" s="338" t="s">
        <v>497</v>
      </c>
      <c r="I2181" s="199" t="s">
        <v>4239</v>
      </c>
      <c r="J2181" s="2668" t="s">
        <v>12335</v>
      </c>
    </row>
    <row r="2182" spans="1:10" ht="14.1" customHeight="1">
      <c r="A2182" s="195"/>
      <c r="B2182" s="389"/>
      <c r="C2182" s="197" t="s">
        <v>3629</v>
      </c>
      <c r="D2182" s="390" t="s">
        <v>2628</v>
      </c>
      <c r="E2182" s="898" t="s">
        <v>265</v>
      </c>
      <c r="F2182" s="607">
        <f>'Заказ, cкидки и курсы валют'!$I$12</f>
        <v>0</v>
      </c>
      <c r="G2182" s="948"/>
      <c r="H2182" s="455"/>
      <c r="I2182" s="325"/>
      <c r="J2182" s="2669"/>
    </row>
    <row r="2183" spans="1:10" ht="12" customHeight="1">
      <c r="A2183" s="15" t="s">
        <v>9521</v>
      </c>
      <c r="B2183" s="876" t="s">
        <v>3180</v>
      </c>
      <c r="C2183" s="928">
        <v>0.39</v>
      </c>
      <c r="D2183" s="2159">
        <v>100</v>
      </c>
      <c r="E2183" s="2110">
        <f>(E1989*2)+(1000/D2183*7.5)</f>
        <v>116.12</v>
      </c>
      <c r="F2183" s="603">
        <f>ROUND(E2183*(1-$F$11),2)</f>
        <v>116.12</v>
      </c>
      <c r="G2183" s="862">
        <f>'Заказ, cкидки и курсы валют'!$J$23*F2183</f>
        <v>1393.44</v>
      </c>
      <c r="H2183" s="128">
        <f>ROUND((D2183/1000)*G2183,2)</f>
        <v>139.34</v>
      </c>
      <c r="I2183" s="2192"/>
      <c r="J2183" s="128">
        <f>ROUND(IF(H2183&lt;'Заказ, cкидки и курсы валют'!$B$39,H2183*0.54*100/(100-'Заказ, cкидки и курсы валют'!$C$39),IF(H2183&lt;'Заказ, cкидки и курсы валют'!$B$40,H2183*0.54*100/(100-'Заказ, cкидки и курсы валют'!$C$40),IF(H2183&lt;'Заказ, cкидки и курсы валют'!$B$41,H2183*0.54*100/(100-'Заказ, cкидки и курсы валют'!$C$41),IF(H2183&lt;'Заказ, cкидки и курсы валют'!$B$42,H2183*0.54*100/(100-'Заказ, cкидки и курсы валют'!$C$42),IF(H2183&lt;'Заказ, cкидки и курсы валют'!$B$43,H2183*0.54*100/(100-'Заказ, cкидки и курсы валют'!$C$43),H2183))))),2)</f>
        <v>214.98</v>
      </c>
    </row>
    <row r="2184" spans="1:10" ht="12" customHeight="1">
      <c r="A2184" s="15" t="s">
        <v>9522</v>
      </c>
      <c r="B2184" s="876" t="s">
        <v>3181</v>
      </c>
      <c r="C2184" s="928">
        <v>0.48</v>
      </c>
      <c r="D2184" s="2159">
        <v>100</v>
      </c>
      <c r="E2184" s="2110">
        <f t="shared" ref="E2184:E2247" si="274">(E1990*2)+(1000/D2184*7.5)</f>
        <v>121.74000000000001</v>
      </c>
      <c r="F2184" s="603">
        <f t="shared" ref="F2184:F2193" si="275">ROUND(E2184*(1-$F$11),2)</f>
        <v>121.74</v>
      </c>
      <c r="G2184" s="862">
        <f>'Заказ, cкидки и курсы валют'!$J$23*F2184</f>
        <v>1460.8799999999999</v>
      </c>
      <c r="H2184" s="128">
        <f t="shared" ref="H2184:H2193" si="276">ROUND((D2184/1000)*G2184,2)</f>
        <v>146.09</v>
      </c>
      <c r="I2184" s="2192"/>
      <c r="J2184" s="128">
        <f>ROUND(IF(H2184&lt;'Заказ, cкидки и курсы валют'!$B$39,H2184*0.54*100/(100-'Заказ, cкидки и курсы валют'!$C$39),IF(H2184&lt;'Заказ, cкидки и курсы валют'!$B$40,H2184*0.54*100/(100-'Заказ, cкидки и курсы валют'!$C$40),IF(H2184&lt;'Заказ, cкидки и курсы валют'!$B$41,H2184*0.54*100/(100-'Заказ, cкидки и курсы валют'!$C$41),IF(H2184&lt;'Заказ, cкидки и курсы валют'!$B$42,H2184*0.54*100/(100-'Заказ, cкидки и курсы валют'!$C$42),IF(H2184&lt;'Заказ, cкидки и курсы валют'!$B$43,H2184*0.54*100/(100-'Заказ, cкидки и курсы валют'!$C$43),H2184))))),2)</f>
        <v>225.4</v>
      </c>
    </row>
    <row r="2185" spans="1:10" ht="12" customHeight="1">
      <c r="A2185" s="15" t="s">
        <v>9523</v>
      </c>
      <c r="B2185" s="876" t="s">
        <v>3335</v>
      </c>
      <c r="C2185" s="928">
        <v>0.56000000000000005</v>
      </c>
      <c r="D2185" s="2159">
        <v>100</v>
      </c>
      <c r="E2185" s="2110">
        <f t="shared" si="274"/>
        <v>117.32</v>
      </c>
      <c r="F2185" s="603">
        <f t="shared" si="275"/>
        <v>117.32</v>
      </c>
      <c r="G2185" s="862">
        <f>'Заказ, cкидки и курсы валют'!$J$23*F2185</f>
        <v>1407.84</v>
      </c>
      <c r="H2185" s="128">
        <f t="shared" si="276"/>
        <v>140.78</v>
      </c>
      <c r="I2185" s="2192"/>
      <c r="J2185" s="128">
        <f>ROUND(IF(H2185&lt;'Заказ, cкидки и курсы валют'!$B$39,H2185*0.54*100/(100-'Заказ, cкидки и курсы валют'!$C$39),IF(H2185&lt;'Заказ, cкидки и курсы валют'!$B$40,H2185*0.54*100/(100-'Заказ, cкидки и курсы валют'!$C$40),IF(H2185&lt;'Заказ, cкидки и курсы валют'!$B$41,H2185*0.54*100/(100-'Заказ, cкидки и курсы валют'!$C$41),IF(H2185&lt;'Заказ, cкидки и курсы валют'!$B$42,H2185*0.54*100/(100-'Заказ, cкидки и курсы валют'!$C$42),IF(H2185&lt;'Заказ, cкидки и курсы валют'!$B$43,H2185*0.54*100/(100-'Заказ, cкидки и курсы валют'!$C$43),H2185))))),2)</f>
        <v>217.2</v>
      </c>
    </row>
    <row r="2186" spans="1:10" ht="12" customHeight="1">
      <c r="A2186" s="15" t="s">
        <v>9524</v>
      </c>
      <c r="B2186" s="876" t="s">
        <v>138</v>
      </c>
      <c r="C2186" s="928">
        <v>0.65</v>
      </c>
      <c r="D2186" s="2159">
        <v>100</v>
      </c>
      <c r="E2186" s="2110">
        <f t="shared" si="274"/>
        <v>126.32</v>
      </c>
      <c r="F2186" s="603">
        <f t="shared" si="275"/>
        <v>126.32</v>
      </c>
      <c r="G2186" s="862">
        <f>'Заказ, cкидки и курсы валют'!$J$23*F2186</f>
        <v>1515.84</v>
      </c>
      <c r="H2186" s="128">
        <f t="shared" si="276"/>
        <v>151.58000000000001</v>
      </c>
      <c r="I2186" s="2192"/>
      <c r="J2186" s="128">
        <f>ROUND(IF(H2186&lt;'Заказ, cкидки и курсы валют'!$B$39,H2186*0.54*100/(100-'Заказ, cкидки и курсы валют'!$C$39),IF(H2186&lt;'Заказ, cкидки и курсы валют'!$B$40,H2186*0.54*100/(100-'Заказ, cкидки и курсы валют'!$C$40),IF(H2186&lt;'Заказ, cкидки и курсы валют'!$B$41,H2186*0.54*100/(100-'Заказ, cкидки и курсы валют'!$C$41),IF(H2186&lt;'Заказ, cкидки и курсы валют'!$B$42,H2186*0.54*100/(100-'Заказ, cкидки и курсы валют'!$C$42),IF(H2186&lt;'Заказ, cкидки и курсы валют'!$B$43,H2186*0.54*100/(100-'Заказ, cкидки и курсы валют'!$C$43),H2186))))),2)</f>
        <v>233.87</v>
      </c>
    </row>
    <row r="2187" spans="1:10" ht="12" customHeight="1">
      <c r="A2187" s="15" t="s">
        <v>9525</v>
      </c>
      <c r="B2187" s="876" t="s">
        <v>139</v>
      </c>
      <c r="C2187" s="928">
        <v>0.82</v>
      </c>
      <c r="D2187" s="2159">
        <v>100</v>
      </c>
      <c r="E2187" s="2110">
        <f t="shared" si="274"/>
        <v>129.80000000000001</v>
      </c>
      <c r="F2187" s="603">
        <f t="shared" si="275"/>
        <v>129.80000000000001</v>
      </c>
      <c r="G2187" s="862">
        <f>'Заказ, cкидки и курсы валют'!$J$23*F2187</f>
        <v>1557.6000000000001</v>
      </c>
      <c r="H2187" s="128">
        <f t="shared" si="276"/>
        <v>155.76</v>
      </c>
      <c r="I2187" s="2192"/>
      <c r="J2187" s="128">
        <f>ROUND(IF(H2187&lt;'Заказ, cкидки и курсы валют'!$B$39,H2187*0.54*100/(100-'Заказ, cкидки и курсы валют'!$C$39),IF(H2187&lt;'Заказ, cкидки и курсы валют'!$B$40,H2187*0.54*100/(100-'Заказ, cкидки и курсы валют'!$C$40),IF(H2187&lt;'Заказ, cкидки и курсы валют'!$B$41,H2187*0.54*100/(100-'Заказ, cкидки и курсы валют'!$C$41),IF(H2187&lt;'Заказ, cкидки и курсы валют'!$B$42,H2187*0.54*100/(100-'Заказ, cкидки и курсы валют'!$C$42),IF(H2187&lt;'Заказ, cкидки и курсы валют'!$B$43,H2187*0.54*100/(100-'Заказ, cкидки и курсы валют'!$C$43),H2187))))),2)</f>
        <v>240.32</v>
      </c>
    </row>
    <row r="2188" spans="1:10" ht="12" customHeight="1">
      <c r="A2188" s="15" t="s">
        <v>9526</v>
      </c>
      <c r="B2188" s="876" t="s">
        <v>140</v>
      </c>
      <c r="C2188" s="928">
        <v>0.99</v>
      </c>
      <c r="D2188" s="2159">
        <v>100</v>
      </c>
      <c r="E2188" s="2110">
        <f t="shared" si="274"/>
        <v>144.92000000000002</v>
      </c>
      <c r="F2188" s="603">
        <f t="shared" si="275"/>
        <v>144.91999999999999</v>
      </c>
      <c r="G2188" s="862">
        <f>'Заказ, cкидки и курсы валют'!$J$23*F2188</f>
        <v>1739.04</v>
      </c>
      <c r="H2188" s="128">
        <f t="shared" si="276"/>
        <v>173.9</v>
      </c>
      <c r="I2188" s="2192"/>
      <c r="J2188" s="128">
        <f>ROUND(IF(H2188&lt;'Заказ, cкидки и курсы валют'!$B$39,H2188*0.54*100/(100-'Заказ, cкидки и курсы валют'!$C$39),IF(H2188&lt;'Заказ, cкидки и курсы валют'!$B$40,H2188*0.54*100/(100-'Заказ, cкидки и курсы валют'!$C$40),IF(H2188&lt;'Заказ, cкидки и курсы валют'!$B$41,H2188*0.54*100/(100-'Заказ, cкидки и курсы валют'!$C$41),IF(H2188&lt;'Заказ, cкидки и курсы валют'!$B$42,H2188*0.54*100/(100-'Заказ, cкидки и курсы валют'!$C$42),IF(H2188&lt;'Заказ, cкидки и курсы валют'!$B$43,H2188*0.54*100/(100-'Заказ, cкидки и курсы валют'!$C$43),H2188))))),2)</f>
        <v>268.3</v>
      </c>
    </row>
    <row r="2189" spans="1:10" ht="12" customHeight="1">
      <c r="A2189" s="15" t="s">
        <v>9527</v>
      </c>
      <c r="B2189" s="876" t="s">
        <v>141</v>
      </c>
      <c r="C2189" s="928">
        <v>1.2</v>
      </c>
      <c r="D2189" s="2159">
        <v>100</v>
      </c>
      <c r="E2189" s="2110">
        <f t="shared" si="274"/>
        <v>154.26</v>
      </c>
      <c r="F2189" s="603">
        <f t="shared" si="275"/>
        <v>154.26</v>
      </c>
      <c r="G2189" s="862">
        <f>'Заказ, cкидки и курсы валют'!$J$23*F2189</f>
        <v>1851.12</v>
      </c>
      <c r="H2189" s="128">
        <f t="shared" si="276"/>
        <v>185.11</v>
      </c>
      <c r="I2189" s="2192"/>
      <c r="J2189" s="128">
        <f>ROUND(IF(H2189&lt;'Заказ, cкидки и курсы валют'!$B$39,H2189*0.54*100/(100-'Заказ, cкидки и курсы валют'!$C$39),IF(H2189&lt;'Заказ, cкидки и курсы валют'!$B$40,H2189*0.54*100/(100-'Заказ, cкидки и курсы валют'!$C$40),IF(H2189&lt;'Заказ, cкидки и курсы валют'!$B$41,H2189*0.54*100/(100-'Заказ, cкидки и курсы валют'!$C$41),IF(H2189&lt;'Заказ, cкидки и курсы валют'!$B$42,H2189*0.54*100/(100-'Заказ, cкидки и курсы валют'!$C$42),IF(H2189&lt;'Заказ, cкидки и курсы валют'!$B$43,H2189*0.54*100/(100-'Заказ, cкидки и курсы валют'!$C$43),H2189))))),2)</f>
        <v>249.9</v>
      </c>
    </row>
    <row r="2190" spans="1:10" ht="12" customHeight="1">
      <c r="A2190" s="15" t="s">
        <v>9528</v>
      </c>
      <c r="B2190" s="876" t="s">
        <v>142</v>
      </c>
      <c r="C2190" s="928">
        <v>1.43</v>
      </c>
      <c r="D2190" s="2159">
        <v>100</v>
      </c>
      <c r="E2190" s="2110">
        <f t="shared" si="274"/>
        <v>166.01999999999998</v>
      </c>
      <c r="F2190" s="603">
        <f t="shared" si="275"/>
        <v>166.02</v>
      </c>
      <c r="G2190" s="862">
        <f>'Заказ, cкидки и курсы валют'!$J$23*F2190</f>
        <v>1992.2400000000002</v>
      </c>
      <c r="H2190" s="128">
        <f t="shared" si="276"/>
        <v>199.22</v>
      </c>
      <c r="I2190" s="2192"/>
      <c r="J2190" s="128">
        <f>ROUND(IF(H2190&lt;'Заказ, cкидки и курсы валют'!$B$39,H2190*0.54*100/(100-'Заказ, cкидки и курсы валют'!$C$39),IF(H2190&lt;'Заказ, cкидки и курсы валют'!$B$40,H2190*0.54*100/(100-'Заказ, cкидки и курсы валют'!$C$40),IF(H2190&lt;'Заказ, cкидки и курсы валют'!$B$41,H2190*0.54*100/(100-'Заказ, cкидки и курсы валют'!$C$41),IF(H2190&lt;'Заказ, cкидки и курсы валют'!$B$42,H2190*0.54*100/(100-'Заказ, cкидки и курсы валют'!$C$42),IF(H2190&lt;'Заказ, cкидки и курсы валют'!$B$43,H2190*0.54*100/(100-'Заказ, cкидки и курсы валют'!$C$43),H2190))))),2)</f>
        <v>268.95</v>
      </c>
    </row>
    <row r="2191" spans="1:10" ht="12" customHeight="1">
      <c r="A2191" s="15" t="s">
        <v>9529</v>
      </c>
      <c r="B2191" s="876" t="s">
        <v>143</v>
      </c>
      <c r="C2191" s="928">
        <v>1.64</v>
      </c>
      <c r="D2191" s="2159">
        <v>100</v>
      </c>
      <c r="E2191" s="2110">
        <f t="shared" si="274"/>
        <v>176.32</v>
      </c>
      <c r="F2191" s="603">
        <f t="shared" si="275"/>
        <v>176.32</v>
      </c>
      <c r="G2191" s="862">
        <f>'Заказ, cкидки и курсы валют'!$J$23*F2191</f>
        <v>2115.84</v>
      </c>
      <c r="H2191" s="128">
        <f t="shared" si="276"/>
        <v>211.58</v>
      </c>
      <c r="I2191" s="2192"/>
      <c r="J2191" s="128">
        <f>ROUND(IF(H2191&lt;'Заказ, cкидки и курсы валют'!$B$39,H2191*0.54*100/(100-'Заказ, cкидки и курсы валют'!$C$39),IF(H2191&lt;'Заказ, cкидки и курсы валют'!$B$40,H2191*0.54*100/(100-'Заказ, cкидки и курсы валют'!$C$40),IF(H2191&lt;'Заказ, cкидки и курсы валют'!$B$41,H2191*0.54*100/(100-'Заказ, cкидки и курсы валют'!$C$41),IF(H2191&lt;'Заказ, cкидки и курсы валют'!$B$42,H2191*0.54*100/(100-'Заказ, cкидки и курсы валют'!$C$42),IF(H2191&lt;'Заказ, cкидки и курсы валют'!$B$43,H2191*0.54*100/(100-'Заказ, cкидки и курсы валют'!$C$43),H2191))))),2)</f>
        <v>285.63</v>
      </c>
    </row>
    <row r="2192" spans="1:10" ht="12" customHeight="1">
      <c r="A2192" s="15" t="s">
        <v>9530</v>
      </c>
      <c r="B2192" s="876" t="s">
        <v>144</v>
      </c>
      <c r="C2192" s="928">
        <v>1.85</v>
      </c>
      <c r="D2192" s="2159">
        <v>100</v>
      </c>
      <c r="E2192" s="2110">
        <f t="shared" si="274"/>
        <v>179.45999999999998</v>
      </c>
      <c r="F2192" s="603">
        <f t="shared" si="275"/>
        <v>179.46</v>
      </c>
      <c r="G2192" s="862">
        <f>'Заказ, cкидки и курсы валют'!$J$23*F2192</f>
        <v>2153.52</v>
      </c>
      <c r="H2192" s="128">
        <f t="shared" si="276"/>
        <v>215.35</v>
      </c>
      <c r="I2192" s="2192"/>
      <c r="J2192" s="128">
        <f>ROUND(IF(H2192&lt;'Заказ, cкидки и курсы валют'!$B$39,H2192*0.54*100/(100-'Заказ, cкидки и курсы валют'!$C$39),IF(H2192&lt;'Заказ, cкидки и курсы валют'!$B$40,H2192*0.54*100/(100-'Заказ, cкидки и курсы валют'!$C$40),IF(H2192&lt;'Заказ, cкидки и курсы валют'!$B$41,H2192*0.54*100/(100-'Заказ, cкидки и курсы валют'!$C$41),IF(H2192&lt;'Заказ, cкидки и курсы валют'!$B$42,H2192*0.54*100/(100-'Заказ, cкидки и курсы валют'!$C$42),IF(H2192&lt;'Заказ, cкидки и курсы валют'!$B$43,H2192*0.54*100/(100-'Заказ, cкидки и курсы валют'!$C$43),H2192))))),2)</f>
        <v>290.72000000000003</v>
      </c>
    </row>
    <row r="2193" spans="1:10" ht="12" customHeight="1">
      <c r="A2193" s="15" t="s">
        <v>9531</v>
      </c>
      <c r="B2193" s="876" t="s">
        <v>3345</v>
      </c>
      <c r="C2193" s="928">
        <v>2.2799999999999998</v>
      </c>
      <c r="D2193" s="2159">
        <v>100</v>
      </c>
      <c r="E2193" s="2110">
        <f t="shared" si="274"/>
        <v>209.62</v>
      </c>
      <c r="F2193" s="603">
        <f t="shared" si="275"/>
        <v>209.62</v>
      </c>
      <c r="G2193" s="862">
        <f>'Заказ, cкидки и курсы валют'!$J$23*F2193</f>
        <v>2515.44</v>
      </c>
      <c r="H2193" s="128">
        <f t="shared" si="276"/>
        <v>251.54</v>
      </c>
      <c r="I2193" s="2192"/>
      <c r="J2193" s="128">
        <f>ROUND(IF(H2193&lt;'Заказ, cкидки и курсы валют'!$B$39,H2193*0.54*100/(100-'Заказ, cкидки и курсы валют'!$C$39),IF(H2193&lt;'Заказ, cкидки и курсы валют'!$B$40,H2193*0.54*100/(100-'Заказ, cкидки и курсы валют'!$C$40),IF(H2193&lt;'Заказ, cкидки и курсы валют'!$B$41,H2193*0.54*100/(100-'Заказ, cкидки и курсы валют'!$C$41),IF(H2193&lt;'Заказ, cкидки и курсы валют'!$B$42,H2193*0.54*100/(100-'Заказ, cкидки и курсы валют'!$C$42),IF(H2193&lt;'Заказ, cкидки и курсы валют'!$B$43,H2193*0.54*100/(100-'Заказ, cкидки и курсы валют'!$C$43),H2193))))),2)</f>
        <v>339.58</v>
      </c>
    </row>
    <row r="2194" spans="1:10" ht="12" customHeight="1">
      <c r="A2194" s="15" t="s">
        <v>7907</v>
      </c>
      <c r="B2194" s="71" t="s">
        <v>3202</v>
      </c>
      <c r="C2194" s="807">
        <v>0.71</v>
      </c>
      <c r="D2194" s="2159">
        <v>100</v>
      </c>
      <c r="E2194" s="2110">
        <f t="shared" si="274"/>
        <v>143.72</v>
      </c>
      <c r="F2194" s="603">
        <f>ROUND(E2194*(1-$F$11),2)</f>
        <v>143.72</v>
      </c>
      <c r="G2194" s="862">
        <f>'Заказ, cкидки и курсы валют'!$J$23*F2194</f>
        <v>1724.6399999999999</v>
      </c>
      <c r="H2194" s="128">
        <f>ROUND((D2194/1000)*G2194,2)</f>
        <v>172.46</v>
      </c>
      <c r="I2194" s="15"/>
      <c r="J2194" s="128">
        <f>ROUND(IF(H2194&lt;'Заказ, cкидки и курсы валют'!$B$39,H2194*0.54*100/(100-'Заказ, cкидки и курсы валют'!$C$39),IF(H2194&lt;'Заказ, cкидки и курсы валют'!$B$40,H2194*0.54*100/(100-'Заказ, cкидки и курсы валют'!$C$40),IF(H2194&lt;'Заказ, cкидки и курсы валют'!$B$41,H2194*0.54*100/(100-'Заказ, cкидки и курсы валют'!$C$41),IF(H2194&lt;'Заказ, cкидки и курсы валют'!$B$42,H2194*0.54*100/(100-'Заказ, cкидки и курсы валют'!$C$42),IF(H2194&lt;'Заказ, cкидки и курсы валют'!$B$43,H2194*0.54*100/(100-'Заказ, cкидки и курсы валют'!$C$43),H2194))))),2)</f>
        <v>266.08</v>
      </c>
    </row>
    <row r="2195" spans="1:10" ht="12" customHeight="1">
      <c r="A2195" s="15" t="s">
        <v>7908</v>
      </c>
      <c r="B2195" s="71" t="s">
        <v>3203</v>
      </c>
      <c r="C2195" s="807">
        <v>0.89</v>
      </c>
      <c r="D2195" s="2189">
        <v>100</v>
      </c>
      <c r="E2195" s="2110">
        <f t="shared" si="274"/>
        <v>133.84</v>
      </c>
      <c r="F2195" s="603">
        <f t="shared" ref="F2195:F2227" si="277">ROUND(E2195*(1-$F$11),2)</f>
        <v>133.84</v>
      </c>
      <c r="G2195" s="862">
        <f>'Заказ, cкидки и курсы валют'!$J$23*F2195</f>
        <v>1606.08</v>
      </c>
      <c r="H2195" s="128">
        <f t="shared" ref="H2195:H2227" si="278">ROUND((D2195/1000)*G2195,2)</f>
        <v>160.61000000000001</v>
      </c>
      <c r="I2195" s="15"/>
      <c r="J2195" s="128">
        <f>ROUND(IF(H2195&lt;'Заказ, cкидки и курсы валют'!$B$39,H2195*0.54*100/(100-'Заказ, cкидки и курсы валют'!$C$39),IF(H2195&lt;'Заказ, cкидки и курсы валют'!$B$40,H2195*0.54*100/(100-'Заказ, cкидки и курсы валют'!$C$40),IF(H2195&lt;'Заказ, cкидки и курсы валют'!$B$41,H2195*0.54*100/(100-'Заказ, cкидки и курсы валют'!$C$41),IF(H2195&lt;'Заказ, cкидки и курсы валют'!$B$42,H2195*0.54*100/(100-'Заказ, cкидки и курсы валют'!$C$42),IF(H2195&lt;'Заказ, cкидки и курсы валют'!$B$43,H2195*0.54*100/(100-'Заказ, cкидки и курсы валют'!$C$43),H2195))))),2)</f>
        <v>247.8</v>
      </c>
    </row>
    <row r="2196" spans="1:10" ht="12" customHeight="1">
      <c r="A2196" s="15" t="s">
        <v>7909</v>
      </c>
      <c r="B2196" s="62" t="s">
        <v>3204</v>
      </c>
      <c r="C2196" s="807">
        <v>0.99</v>
      </c>
      <c r="D2196" s="2159">
        <v>100</v>
      </c>
      <c r="E2196" s="2110">
        <f t="shared" si="274"/>
        <v>141.48000000000002</v>
      </c>
      <c r="F2196" s="603">
        <f t="shared" si="277"/>
        <v>141.47999999999999</v>
      </c>
      <c r="G2196" s="862">
        <f>'Заказ, cкидки и курсы валют'!$J$23*F2196</f>
        <v>1697.7599999999998</v>
      </c>
      <c r="H2196" s="128">
        <f t="shared" si="278"/>
        <v>169.78</v>
      </c>
      <c r="I2196" s="15"/>
      <c r="J2196" s="128">
        <f>ROUND(IF(H2196&lt;'Заказ, cкидки и курсы валют'!$B$39,H2196*0.54*100/(100-'Заказ, cкидки и курсы валют'!$C$39),IF(H2196&lt;'Заказ, cкидки и курсы валют'!$B$40,H2196*0.54*100/(100-'Заказ, cкидки и курсы валют'!$C$40),IF(H2196&lt;'Заказ, cкидки и курсы валют'!$B$41,H2196*0.54*100/(100-'Заказ, cкидки и курсы валют'!$C$41),IF(H2196&lt;'Заказ, cкидки и курсы валют'!$B$42,H2196*0.54*100/(100-'Заказ, cкидки и курсы валют'!$C$42),IF(H2196&lt;'Заказ, cкидки и курсы валют'!$B$43,H2196*0.54*100/(100-'Заказ, cкидки и курсы валют'!$C$43),H2196))))),2)</f>
        <v>261.95</v>
      </c>
    </row>
    <row r="2197" spans="1:10" ht="12" customHeight="1">
      <c r="A2197" s="15" t="s">
        <v>7910</v>
      </c>
      <c r="B2197" s="62" t="s">
        <v>145</v>
      </c>
      <c r="C2197" s="807">
        <v>1.1499999999999999</v>
      </c>
      <c r="D2197" s="2189">
        <v>100</v>
      </c>
      <c r="E2197" s="2110">
        <f t="shared" si="274"/>
        <v>155.13999999999999</v>
      </c>
      <c r="F2197" s="603">
        <f t="shared" si="277"/>
        <v>155.13999999999999</v>
      </c>
      <c r="G2197" s="862">
        <f>'Заказ, cкидки и курсы валют'!$J$23*F2197</f>
        <v>1861.6799999999998</v>
      </c>
      <c r="H2197" s="128">
        <f t="shared" si="278"/>
        <v>186.17</v>
      </c>
      <c r="I2197" s="15"/>
      <c r="J2197" s="128">
        <f>ROUND(IF(H2197&lt;'Заказ, cкидки и курсы валют'!$B$39,H2197*0.54*100/(100-'Заказ, cкидки и курсы валют'!$C$39),IF(H2197&lt;'Заказ, cкидки и курсы валют'!$B$40,H2197*0.54*100/(100-'Заказ, cкидки и курсы валют'!$C$40),IF(H2197&lt;'Заказ, cкидки и курсы валют'!$B$41,H2197*0.54*100/(100-'Заказ, cкидки и курсы валют'!$C$41),IF(H2197&lt;'Заказ, cкидки и курсы валют'!$B$42,H2197*0.54*100/(100-'Заказ, cкидки и курсы валют'!$C$42),IF(H2197&lt;'Заказ, cкидки и курсы валют'!$B$43,H2197*0.54*100/(100-'Заказ, cкидки и курсы валют'!$C$43),H2197))))),2)</f>
        <v>251.33</v>
      </c>
    </row>
    <row r="2198" spans="1:10" ht="12" customHeight="1">
      <c r="A2198" s="15" t="s">
        <v>7911</v>
      </c>
      <c r="B2198" s="62" t="s">
        <v>3205</v>
      </c>
      <c r="C2198" s="807">
        <v>1.25</v>
      </c>
      <c r="D2198" s="2189">
        <v>100</v>
      </c>
      <c r="E2198" s="2110">
        <f t="shared" si="274"/>
        <v>157.5</v>
      </c>
      <c r="F2198" s="603">
        <f t="shared" si="277"/>
        <v>157.5</v>
      </c>
      <c r="G2198" s="862">
        <f>'Заказ, cкидки и курсы валют'!$J$23*F2198</f>
        <v>1890</v>
      </c>
      <c r="H2198" s="128">
        <f t="shared" si="278"/>
        <v>189</v>
      </c>
      <c r="I2198" s="15"/>
      <c r="J2198" s="128">
        <f>ROUND(IF(H2198&lt;'Заказ, cкидки и курсы валют'!$B$39,H2198*0.54*100/(100-'Заказ, cкидки и курсы валют'!$C$39),IF(H2198&lt;'Заказ, cкидки и курсы валют'!$B$40,H2198*0.54*100/(100-'Заказ, cкидки и курсы валют'!$C$40),IF(H2198&lt;'Заказ, cкидки и курсы валют'!$B$41,H2198*0.54*100/(100-'Заказ, cкидки и курсы валют'!$C$41),IF(H2198&lt;'Заказ, cкидки и курсы валют'!$B$42,H2198*0.54*100/(100-'Заказ, cкидки и курсы валют'!$C$42),IF(H2198&lt;'Заказ, cкидки и курсы валют'!$B$43,H2198*0.54*100/(100-'Заказ, cкидки и курсы валют'!$C$43),H2198))))),2)</f>
        <v>255.15</v>
      </c>
    </row>
    <row r="2199" spans="1:10" ht="12" customHeight="1">
      <c r="A2199" s="15" t="s">
        <v>7912</v>
      </c>
      <c r="B2199" s="62" t="s">
        <v>3643</v>
      </c>
      <c r="C2199" s="807">
        <v>1.32</v>
      </c>
      <c r="D2199" s="2159">
        <v>100</v>
      </c>
      <c r="E2199" s="2110">
        <f t="shared" si="274"/>
        <v>160.34</v>
      </c>
      <c r="F2199" s="603">
        <f t="shared" si="277"/>
        <v>160.34</v>
      </c>
      <c r="G2199" s="862">
        <f>'Заказ, cкидки и курсы валют'!$J$23*F2199</f>
        <v>1924.08</v>
      </c>
      <c r="H2199" s="128">
        <f t="shared" si="278"/>
        <v>192.41</v>
      </c>
      <c r="I2199" s="15"/>
      <c r="J2199" s="128">
        <f>ROUND(IF(H2199&lt;'Заказ, cкидки и курсы валют'!$B$39,H2199*0.54*100/(100-'Заказ, cкидки и курсы валют'!$C$39),IF(H2199&lt;'Заказ, cкидки и курсы валют'!$B$40,H2199*0.54*100/(100-'Заказ, cкидки и курсы валют'!$C$40),IF(H2199&lt;'Заказ, cкидки и курсы валют'!$B$41,H2199*0.54*100/(100-'Заказ, cкидки и курсы валют'!$C$41),IF(H2199&lt;'Заказ, cкидки и курсы валют'!$B$42,H2199*0.54*100/(100-'Заказ, cкидки и курсы валют'!$C$42),IF(H2199&lt;'Заказ, cкидки и курсы валют'!$B$43,H2199*0.54*100/(100-'Заказ, cкидки и курсы валют'!$C$43),H2199))))),2)</f>
        <v>259.75</v>
      </c>
    </row>
    <row r="2200" spans="1:10" ht="12" customHeight="1">
      <c r="A2200" s="15" t="s">
        <v>7913</v>
      </c>
      <c r="B2200" s="62" t="s">
        <v>146</v>
      </c>
      <c r="C2200" s="807">
        <v>1.34</v>
      </c>
      <c r="D2200" s="2159">
        <v>100</v>
      </c>
      <c r="E2200" s="2110">
        <f t="shared" si="274"/>
        <v>167.16</v>
      </c>
      <c r="F2200" s="603">
        <f t="shared" si="277"/>
        <v>167.16</v>
      </c>
      <c r="G2200" s="862">
        <f>'Заказ, cкидки и курсы валют'!$J$23*F2200</f>
        <v>2005.92</v>
      </c>
      <c r="H2200" s="128">
        <f t="shared" si="278"/>
        <v>200.59</v>
      </c>
      <c r="I2200" s="15"/>
      <c r="J2200" s="128">
        <f>ROUND(IF(H2200&lt;'Заказ, cкидки и курсы валют'!$B$39,H2200*0.54*100/(100-'Заказ, cкидки и курсы валют'!$C$39),IF(H2200&lt;'Заказ, cкидки и курсы валют'!$B$40,H2200*0.54*100/(100-'Заказ, cкидки и курсы валют'!$C$40),IF(H2200&lt;'Заказ, cкидки и курсы валют'!$B$41,H2200*0.54*100/(100-'Заказ, cкидки и курсы валют'!$C$41),IF(H2200&lt;'Заказ, cкидки и курсы валют'!$B$42,H2200*0.54*100/(100-'Заказ, cкидки и курсы валют'!$C$42),IF(H2200&lt;'Заказ, cкидки и курсы валют'!$B$43,H2200*0.54*100/(100-'Заказ, cкидки и курсы валют'!$C$43),H2200))))),2)</f>
        <v>270.8</v>
      </c>
    </row>
    <row r="2201" spans="1:10" ht="12" customHeight="1">
      <c r="A2201" s="15" t="s">
        <v>7914</v>
      </c>
      <c r="B2201" s="62" t="s">
        <v>147</v>
      </c>
      <c r="C2201" s="807">
        <v>1.66</v>
      </c>
      <c r="D2201" s="2159">
        <v>100</v>
      </c>
      <c r="E2201" s="2110">
        <f t="shared" si="274"/>
        <v>174.04000000000002</v>
      </c>
      <c r="F2201" s="603">
        <f t="shared" si="277"/>
        <v>174.04</v>
      </c>
      <c r="G2201" s="862">
        <f>'Заказ, cкидки и курсы валют'!$J$23*F2201</f>
        <v>2088.48</v>
      </c>
      <c r="H2201" s="128">
        <f t="shared" si="278"/>
        <v>208.85</v>
      </c>
      <c r="I2201" s="15"/>
      <c r="J2201" s="128">
        <f>ROUND(IF(H2201&lt;'Заказ, cкидки и курсы валют'!$B$39,H2201*0.54*100/(100-'Заказ, cкидки и курсы валют'!$C$39),IF(H2201&lt;'Заказ, cкидки и курсы валют'!$B$40,H2201*0.54*100/(100-'Заказ, cкидки и курсы валют'!$C$40),IF(H2201&lt;'Заказ, cкидки и курсы валют'!$B$41,H2201*0.54*100/(100-'Заказ, cкидки и курсы валют'!$C$41),IF(H2201&lt;'Заказ, cкидки и курсы валют'!$B$42,H2201*0.54*100/(100-'Заказ, cкидки и курсы валют'!$C$42),IF(H2201&lt;'Заказ, cкидки и курсы валют'!$B$43,H2201*0.54*100/(100-'Заказ, cкидки и курсы валют'!$C$43),H2201))))),2)</f>
        <v>281.95</v>
      </c>
    </row>
    <row r="2202" spans="1:10" ht="12" customHeight="1">
      <c r="A2202" s="15" t="s">
        <v>7915</v>
      </c>
      <c r="B2202" s="62" t="s">
        <v>148</v>
      </c>
      <c r="C2202" s="807">
        <v>2.11</v>
      </c>
      <c r="D2202" s="2159">
        <v>100</v>
      </c>
      <c r="E2202" s="2110">
        <f t="shared" si="274"/>
        <v>191.24</v>
      </c>
      <c r="F2202" s="603">
        <f t="shared" si="277"/>
        <v>191.24</v>
      </c>
      <c r="G2202" s="862">
        <f>'Заказ, cкидки и курсы валют'!$J$23*F2202</f>
        <v>2294.88</v>
      </c>
      <c r="H2202" s="128">
        <f t="shared" si="278"/>
        <v>229.49</v>
      </c>
      <c r="I2202" s="15"/>
      <c r="J2202" s="128">
        <f>ROUND(IF(H2202&lt;'Заказ, cкидки и курсы валют'!$B$39,H2202*0.54*100/(100-'Заказ, cкидки и курсы валют'!$C$39),IF(H2202&lt;'Заказ, cкидки и курсы валют'!$B$40,H2202*0.54*100/(100-'Заказ, cкидки и курсы валют'!$C$40),IF(H2202&lt;'Заказ, cкидки и курсы валют'!$B$41,H2202*0.54*100/(100-'Заказ, cкидки и курсы валют'!$C$41),IF(H2202&lt;'Заказ, cкидки и курсы валют'!$B$42,H2202*0.54*100/(100-'Заказ, cкидки и курсы валют'!$C$42),IF(H2202&lt;'Заказ, cкидки и курсы валют'!$B$43,H2202*0.54*100/(100-'Заказ, cкидки и курсы валют'!$C$43),H2202))))),2)</f>
        <v>309.81</v>
      </c>
    </row>
    <row r="2203" spans="1:10" ht="12" customHeight="1">
      <c r="A2203" s="15" t="s">
        <v>7916</v>
      </c>
      <c r="B2203" s="62" t="s">
        <v>149</v>
      </c>
      <c r="C2203" s="807">
        <v>2.4900000000000002</v>
      </c>
      <c r="D2203" s="2159">
        <v>100</v>
      </c>
      <c r="E2203" s="2110">
        <f t="shared" si="274"/>
        <v>207.58</v>
      </c>
      <c r="F2203" s="603">
        <f t="shared" si="277"/>
        <v>207.58</v>
      </c>
      <c r="G2203" s="862">
        <f>'Заказ, cкидки и курсы валют'!$J$23*F2203</f>
        <v>2490.96</v>
      </c>
      <c r="H2203" s="128">
        <f t="shared" si="278"/>
        <v>249.1</v>
      </c>
      <c r="I2203" s="15"/>
      <c r="J2203" s="128">
        <f>ROUND(IF(H2203&lt;'Заказ, cкидки и курсы валют'!$B$39,H2203*0.54*100/(100-'Заказ, cкидки и курсы валют'!$C$39),IF(H2203&lt;'Заказ, cкидки и курсы валют'!$B$40,H2203*0.54*100/(100-'Заказ, cкидки и курсы валют'!$C$40),IF(H2203&lt;'Заказ, cкидки и курсы валют'!$B$41,H2203*0.54*100/(100-'Заказ, cкидки и курсы валют'!$C$41),IF(H2203&lt;'Заказ, cкидки и курсы валют'!$B$42,H2203*0.54*100/(100-'Заказ, cкидки и курсы валют'!$C$42),IF(H2203&lt;'Заказ, cкидки и курсы валют'!$B$43,H2203*0.54*100/(100-'Заказ, cкидки и курсы валют'!$C$43),H2203))))),2)</f>
        <v>336.29</v>
      </c>
    </row>
    <row r="2204" spans="1:10" ht="12" customHeight="1">
      <c r="A2204" s="15" t="s">
        <v>8903</v>
      </c>
      <c r="B2204" s="62" t="s">
        <v>150</v>
      </c>
      <c r="C2204" s="807">
        <v>2.86</v>
      </c>
      <c r="D2204" s="2159">
        <v>60</v>
      </c>
      <c r="E2204" s="2110">
        <f t="shared" si="274"/>
        <v>279.40000000000003</v>
      </c>
      <c r="F2204" s="603">
        <f t="shared" si="277"/>
        <v>279.39999999999998</v>
      </c>
      <c r="G2204" s="862">
        <f>'Заказ, cкидки и курсы валют'!$J$23*F2204</f>
        <v>3352.7999999999997</v>
      </c>
      <c r="H2204" s="128">
        <f t="shared" si="278"/>
        <v>201.17</v>
      </c>
      <c r="I2204" s="15"/>
      <c r="J2204" s="128">
        <f>ROUND(IF(H2204&lt;'Заказ, cкидки и курсы валют'!$B$39,H2204*0.54*100/(100-'Заказ, cкидки и курсы валют'!$C$39),IF(H2204&lt;'Заказ, cкидки и курсы валют'!$B$40,H2204*0.54*100/(100-'Заказ, cкидки и курсы валют'!$C$40),IF(H2204&lt;'Заказ, cкидки и курсы валют'!$B$41,H2204*0.54*100/(100-'Заказ, cкидки и курсы валют'!$C$41),IF(H2204&lt;'Заказ, cкидки и курсы валют'!$B$42,H2204*0.54*100/(100-'Заказ, cкидки и курсы валют'!$C$42),IF(H2204&lt;'Заказ, cкидки и курсы валют'!$B$43,H2204*0.54*100/(100-'Заказ, cкидки и курсы валют'!$C$43),H2204))))),2)</f>
        <v>271.58</v>
      </c>
    </row>
    <row r="2205" spans="1:10" ht="12" customHeight="1">
      <c r="A2205" s="15" t="s">
        <v>7917</v>
      </c>
      <c r="B2205" s="62" t="s">
        <v>151</v>
      </c>
      <c r="C2205" s="807">
        <v>3.23</v>
      </c>
      <c r="D2205" s="2159">
        <v>50</v>
      </c>
      <c r="E2205" s="2110">
        <f t="shared" si="274"/>
        <v>321.94</v>
      </c>
      <c r="F2205" s="603">
        <f t="shared" si="277"/>
        <v>321.94</v>
      </c>
      <c r="G2205" s="862">
        <f>'Заказ, cкидки и курсы валют'!$J$23*F2205</f>
        <v>3863.2799999999997</v>
      </c>
      <c r="H2205" s="128">
        <f t="shared" si="278"/>
        <v>193.16</v>
      </c>
      <c r="I2205" s="15"/>
      <c r="J2205" s="128">
        <f>ROUND(IF(H2205&lt;'Заказ, cкидки и курсы валют'!$B$39,H2205*0.54*100/(100-'Заказ, cкидки и курсы валют'!$C$39),IF(H2205&lt;'Заказ, cкидки и курсы валют'!$B$40,H2205*0.54*100/(100-'Заказ, cкидки и курсы валют'!$C$40),IF(H2205&lt;'Заказ, cкидки и курсы валют'!$B$41,H2205*0.54*100/(100-'Заказ, cкидки и курсы валют'!$C$41),IF(H2205&lt;'Заказ, cкидки и курсы валют'!$B$42,H2205*0.54*100/(100-'Заказ, cкидки и курсы валют'!$C$42),IF(H2205&lt;'Заказ, cкидки и курсы валют'!$B$43,H2205*0.54*100/(100-'Заказ, cкидки и курсы валют'!$C$43),H2205))))),2)</f>
        <v>260.77</v>
      </c>
    </row>
    <row r="2206" spans="1:10" ht="12" customHeight="1">
      <c r="A2206" s="15" t="s">
        <v>7918</v>
      </c>
      <c r="B2206" s="62" t="s">
        <v>79</v>
      </c>
      <c r="C2206" s="807">
        <v>3.51</v>
      </c>
      <c r="D2206" s="2159">
        <v>40</v>
      </c>
      <c r="E2206" s="2110">
        <f t="shared" si="274"/>
        <v>378.65999999999997</v>
      </c>
      <c r="F2206" s="603">
        <f t="shared" si="277"/>
        <v>378.66</v>
      </c>
      <c r="G2206" s="862">
        <f>'Заказ, cкидки и курсы валют'!$J$23*F2206</f>
        <v>4543.92</v>
      </c>
      <c r="H2206" s="128">
        <f t="shared" si="278"/>
        <v>181.76</v>
      </c>
      <c r="I2206" s="15"/>
      <c r="J2206" s="128">
        <f>ROUND(IF(H2206&lt;'Заказ, cкидки и курсы валют'!$B$39,H2206*0.54*100/(100-'Заказ, cкидки и курсы валют'!$C$39),IF(H2206&lt;'Заказ, cкидки и курсы валют'!$B$40,H2206*0.54*100/(100-'Заказ, cкидки и курсы валют'!$C$40),IF(H2206&lt;'Заказ, cкидки и курсы валют'!$B$41,H2206*0.54*100/(100-'Заказ, cкидки и курсы валют'!$C$41),IF(H2206&lt;'Заказ, cкидки и курсы валют'!$B$42,H2206*0.54*100/(100-'Заказ, cкидки и курсы валют'!$C$42),IF(H2206&lt;'Заказ, cкидки и курсы валют'!$B$43,H2206*0.54*100/(100-'Заказ, cкидки и курсы валют'!$C$43),H2206))))),2)</f>
        <v>280.43</v>
      </c>
    </row>
    <row r="2207" spans="1:10" ht="12" customHeight="1">
      <c r="A2207" s="15" t="s">
        <v>7919</v>
      </c>
      <c r="B2207" s="62" t="s">
        <v>152</v>
      </c>
      <c r="C2207" s="807">
        <v>3.81</v>
      </c>
      <c r="D2207" s="2159">
        <v>40</v>
      </c>
      <c r="E2207" s="2110">
        <f t="shared" si="274"/>
        <v>397.62</v>
      </c>
      <c r="F2207" s="603">
        <f t="shared" si="277"/>
        <v>397.62</v>
      </c>
      <c r="G2207" s="862">
        <f>'Заказ, cкидки и курсы валют'!$J$23*F2207</f>
        <v>4771.4400000000005</v>
      </c>
      <c r="H2207" s="128">
        <f t="shared" si="278"/>
        <v>190.86</v>
      </c>
      <c r="I2207" s="15"/>
      <c r="J2207" s="128">
        <f>ROUND(IF(H2207&lt;'Заказ, cкидки и курсы валют'!$B$39,H2207*0.54*100/(100-'Заказ, cкидки и курсы валют'!$C$39),IF(H2207&lt;'Заказ, cкидки и курсы валют'!$B$40,H2207*0.54*100/(100-'Заказ, cкидки и курсы валют'!$C$40),IF(H2207&lt;'Заказ, cкидки и курсы валют'!$B$41,H2207*0.54*100/(100-'Заказ, cкидки и курсы валют'!$C$41),IF(H2207&lt;'Заказ, cкидки и курсы валют'!$B$42,H2207*0.54*100/(100-'Заказ, cкидки и курсы валют'!$C$42),IF(H2207&lt;'Заказ, cкидки и курсы валют'!$B$43,H2207*0.54*100/(100-'Заказ, cкидки и курсы валют'!$C$43),H2207))))),2)</f>
        <v>257.66000000000003</v>
      </c>
    </row>
    <row r="2208" spans="1:10" ht="12" customHeight="1">
      <c r="A2208" s="15" t="s">
        <v>7920</v>
      </c>
      <c r="B2208" s="62" t="s">
        <v>4196</v>
      </c>
      <c r="C2208" s="807">
        <v>4.2699999999999996</v>
      </c>
      <c r="D2208" s="2159">
        <v>30</v>
      </c>
      <c r="E2208" s="2110">
        <f t="shared" si="274"/>
        <v>499.08000000000004</v>
      </c>
      <c r="F2208" s="603">
        <f t="shared" si="277"/>
        <v>499.08</v>
      </c>
      <c r="G2208" s="862">
        <f>'Заказ, cкидки и курсы валют'!$J$23*F2208</f>
        <v>5988.96</v>
      </c>
      <c r="H2208" s="128">
        <f t="shared" si="278"/>
        <v>179.67</v>
      </c>
      <c r="I2208" s="15"/>
      <c r="J2208" s="128">
        <f>ROUND(IF(H2208&lt;'Заказ, cкидки и курсы валют'!$B$39,H2208*0.54*100/(100-'Заказ, cкидки и курсы валют'!$C$39),IF(H2208&lt;'Заказ, cкидки и курсы валют'!$B$40,H2208*0.54*100/(100-'Заказ, cкидки и курсы валют'!$C$40),IF(H2208&lt;'Заказ, cкидки и курсы валют'!$B$41,H2208*0.54*100/(100-'Заказ, cкидки и курсы валют'!$C$41),IF(H2208&lt;'Заказ, cкидки и курсы валют'!$B$42,H2208*0.54*100/(100-'Заказ, cкидки и курсы валют'!$C$42),IF(H2208&lt;'Заказ, cкидки и курсы валют'!$B$43,H2208*0.54*100/(100-'Заказ, cкидки и курсы валют'!$C$43),H2208))))),2)</f>
        <v>277.20999999999998</v>
      </c>
    </row>
    <row r="2209" spans="1:10" ht="12" customHeight="1">
      <c r="A2209" s="15" t="s">
        <v>7921</v>
      </c>
      <c r="B2209" s="62" t="s">
        <v>158</v>
      </c>
      <c r="C2209" s="807">
        <v>4.63</v>
      </c>
      <c r="D2209" s="2159">
        <v>30</v>
      </c>
      <c r="E2209" s="2110">
        <f t="shared" si="274"/>
        <v>483.26</v>
      </c>
      <c r="F2209" s="603">
        <f t="shared" si="277"/>
        <v>483.26</v>
      </c>
      <c r="G2209" s="862">
        <f>'Заказ, cкидки и курсы валют'!$J$23*F2209</f>
        <v>5799.12</v>
      </c>
      <c r="H2209" s="128">
        <f t="shared" si="278"/>
        <v>173.97</v>
      </c>
      <c r="I2209" s="15"/>
      <c r="J2209" s="128">
        <f>ROUND(IF(H2209&lt;'Заказ, cкидки и курсы валют'!$B$39,H2209*0.54*100/(100-'Заказ, cкидки и курсы валют'!$C$39),IF(H2209&lt;'Заказ, cкидки и курсы валют'!$B$40,H2209*0.54*100/(100-'Заказ, cкидки и курсы валют'!$C$40),IF(H2209&lt;'Заказ, cкидки и курсы валют'!$B$41,H2209*0.54*100/(100-'Заказ, cкидки и курсы валют'!$C$41),IF(H2209&lt;'Заказ, cкидки и курсы валют'!$B$42,H2209*0.54*100/(100-'Заказ, cкидки и курсы валют'!$C$42),IF(H2209&lt;'Заказ, cкидки и курсы валют'!$B$43,H2209*0.54*100/(100-'Заказ, cкидки и курсы валют'!$C$43),H2209))))),2)</f>
        <v>268.41000000000003</v>
      </c>
    </row>
    <row r="2210" spans="1:10" ht="12" customHeight="1">
      <c r="A2210" s="15" t="s">
        <v>7922</v>
      </c>
      <c r="B2210" s="62" t="s">
        <v>4197</v>
      </c>
      <c r="C2210" s="807">
        <v>5</v>
      </c>
      <c r="D2210" s="2159">
        <v>25</v>
      </c>
      <c r="E2210" s="2110">
        <f t="shared" si="274"/>
        <v>550.54</v>
      </c>
      <c r="F2210" s="603">
        <f t="shared" si="277"/>
        <v>550.54</v>
      </c>
      <c r="G2210" s="862">
        <f>'Заказ, cкидки и курсы валют'!$J$23*F2210</f>
        <v>6606.48</v>
      </c>
      <c r="H2210" s="128">
        <f t="shared" si="278"/>
        <v>165.16</v>
      </c>
      <c r="I2210" s="15"/>
      <c r="J2210" s="128">
        <f>ROUND(IF(H2210&lt;'Заказ, cкидки и курсы валют'!$B$39,H2210*0.54*100/(100-'Заказ, cкидки и курсы валют'!$C$39),IF(H2210&lt;'Заказ, cкидки и курсы валют'!$B$40,H2210*0.54*100/(100-'Заказ, cкидки и курсы валют'!$C$40),IF(H2210&lt;'Заказ, cкидки и курсы валют'!$B$41,H2210*0.54*100/(100-'Заказ, cкидки и курсы валют'!$C$41),IF(H2210&lt;'Заказ, cкидки и курсы валют'!$B$42,H2210*0.54*100/(100-'Заказ, cкидки и курсы валют'!$C$42),IF(H2210&lt;'Заказ, cкидки и курсы валют'!$B$43,H2210*0.54*100/(100-'Заказ, cкидки и курсы валют'!$C$43),H2210))))),2)</f>
        <v>254.82</v>
      </c>
    </row>
    <row r="2211" spans="1:10" ht="12" customHeight="1">
      <c r="A2211" s="15" t="s">
        <v>7923</v>
      </c>
      <c r="B2211" s="62" t="s">
        <v>159</v>
      </c>
      <c r="C2211" s="807">
        <v>5.47</v>
      </c>
      <c r="D2211" s="2159">
        <v>25</v>
      </c>
      <c r="E2211" s="2110">
        <f t="shared" si="274"/>
        <v>576.05999999999995</v>
      </c>
      <c r="F2211" s="603">
        <f t="shared" si="277"/>
        <v>576.05999999999995</v>
      </c>
      <c r="G2211" s="862">
        <f>'Заказ, cкидки и курсы валют'!$J$23*F2211</f>
        <v>6912.7199999999993</v>
      </c>
      <c r="H2211" s="128">
        <f t="shared" si="278"/>
        <v>172.82</v>
      </c>
      <c r="I2211" s="15"/>
      <c r="J2211" s="128">
        <f>ROUND(IF(H2211&lt;'Заказ, cкидки и курсы валют'!$B$39,H2211*0.54*100/(100-'Заказ, cкидки и курсы валют'!$C$39),IF(H2211&lt;'Заказ, cкидки и курсы валют'!$B$40,H2211*0.54*100/(100-'Заказ, cкидки и курсы валют'!$C$40),IF(H2211&lt;'Заказ, cкидки и курсы валют'!$B$41,H2211*0.54*100/(100-'Заказ, cкидки и курсы валют'!$C$41),IF(H2211&lt;'Заказ, cкидки и курсы валют'!$B$42,H2211*0.54*100/(100-'Заказ, cкидки и курсы валют'!$C$42),IF(H2211&lt;'Заказ, cкидки и курсы валют'!$B$43,H2211*0.54*100/(100-'Заказ, cкидки и курсы валют'!$C$43),H2211))))),2)</f>
        <v>266.64</v>
      </c>
    </row>
    <row r="2212" spans="1:10" ht="12" customHeight="1">
      <c r="A2212" s="15" t="s">
        <v>7924</v>
      </c>
      <c r="B2212" s="62" t="s">
        <v>2636</v>
      </c>
      <c r="C2212" s="807">
        <v>5.76</v>
      </c>
      <c r="D2212" s="2159">
        <v>25</v>
      </c>
      <c r="E2212" s="2110">
        <f t="shared" si="274"/>
        <v>592.78</v>
      </c>
      <c r="F2212" s="603">
        <f t="shared" si="277"/>
        <v>592.78</v>
      </c>
      <c r="G2212" s="862">
        <f>'Заказ, cкидки и курсы валют'!$J$23*F2212</f>
        <v>7113.36</v>
      </c>
      <c r="H2212" s="128">
        <f t="shared" si="278"/>
        <v>177.83</v>
      </c>
      <c r="I2212" s="15"/>
      <c r="J2212" s="128">
        <f>ROUND(IF(H2212&lt;'Заказ, cкидки и курсы валют'!$B$39,H2212*0.54*100/(100-'Заказ, cкидки и курсы валют'!$C$39),IF(H2212&lt;'Заказ, cкидки и курсы валют'!$B$40,H2212*0.54*100/(100-'Заказ, cкидки и курсы валют'!$C$40),IF(H2212&lt;'Заказ, cкидки и курсы валют'!$B$41,H2212*0.54*100/(100-'Заказ, cкидки и курсы валют'!$C$41),IF(H2212&lt;'Заказ, cкидки и курсы валют'!$B$42,H2212*0.54*100/(100-'Заказ, cкидки и курсы валют'!$C$42),IF(H2212&lt;'Заказ, cкидки и курсы валют'!$B$43,H2212*0.54*100/(100-'Заказ, cкидки и курсы валют'!$C$43),H2212))))),2)</f>
        <v>274.37</v>
      </c>
    </row>
    <row r="2213" spans="1:10" ht="12" customHeight="1">
      <c r="A2213" s="15" t="s">
        <v>7925</v>
      </c>
      <c r="B2213" s="71" t="s">
        <v>3324</v>
      </c>
      <c r="C2213" s="807">
        <v>6.07</v>
      </c>
      <c r="D2213" s="2159">
        <v>25</v>
      </c>
      <c r="E2213" s="2110">
        <f t="shared" si="274"/>
        <v>622.74</v>
      </c>
      <c r="F2213" s="603">
        <f t="shared" si="277"/>
        <v>622.74</v>
      </c>
      <c r="G2213" s="862">
        <f>'Заказ, cкидки и курсы валют'!$J$23*F2213</f>
        <v>7472.88</v>
      </c>
      <c r="H2213" s="128">
        <f t="shared" si="278"/>
        <v>186.82</v>
      </c>
      <c r="I2213" s="15"/>
      <c r="J2213" s="128">
        <f>ROUND(IF(H2213&lt;'Заказ, cкидки и курсы валют'!$B$39,H2213*0.54*100/(100-'Заказ, cкидки и курсы валют'!$C$39),IF(H2213&lt;'Заказ, cкидки и курсы валют'!$B$40,H2213*0.54*100/(100-'Заказ, cкидки и курсы валют'!$C$40),IF(H2213&lt;'Заказ, cкидки и курсы валют'!$B$41,H2213*0.54*100/(100-'Заказ, cкидки и курсы валют'!$C$41),IF(H2213&lt;'Заказ, cкидки и курсы валют'!$B$42,H2213*0.54*100/(100-'Заказ, cкидки и курсы валют'!$C$42),IF(H2213&lt;'Заказ, cкидки и курсы валют'!$B$43,H2213*0.54*100/(100-'Заказ, cкидки и курсы валют'!$C$43),H2213))))),2)</f>
        <v>252.21</v>
      </c>
    </row>
    <row r="2214" spans="1:10" ht="12" customHeight="1">
      <c r="A2214" s="15" t="s">
        <v>7926</v>
      </c>
      <c r="B2214" s="62" t="s">
        <v>3166</v>
      </c>
      <c r="C2214" s="807">
        <v>1.4</v>
      </c>
      <c r="D2214" s="2159">
        <v>180</v>
      </c>
      <c r="E2214" s="2110">
        <f t="shared" si="274"/>
        <v>115.34666666666666</v>
      </c>
      <c r="F2214" s="603">
        <f t="shared" si="277"/>
        <v>115.35</v>
      </c>
      <c r="G2214" s="862">
        <f>'Заказ, cкидки и курсы валют'!$J$23*F2214</f>
        <v>1384.1999999999998</v>
      </c>
      <c r="H2214" s="128">
        <f t="shared" si="278"/>
        <v>249.16</v>
      </c>
      <c r="I2214" s="15"/>
      <c r="J2214" s="128">
        <f>ROUND(IF(H2214&lt;'Заказ, cкидки и курсы валют'!$B$39,H2214*0.54*100/(100-'Заказ, cкидки и курсы валют'!$C$39),IF(H2214&lt;'Заказ, cкидки и курсы валют'!$B$40,H2214*0.54*100/(100-'Заказ, cкидки и курсы валют'!$C$40),IF(H2214&lt;'Заказ, cкидки и курсы валют'!$B$41,H2214*0.54*100/(100-'Заказ, cкидки и курсы валют'!$C$41),IF(H2214&lt;'Заказ, cкидки и курсы валют'!$B$42,H2214*0.54*100/(100-'Заказ, cкидки и курсы валют'!$C$42),IF(H2214&lt;'Заказ, cкидки и курсы валют'!$B$43,H2214*0.54*100/(100-'Заказ, cкидки и курсы валют'!$C$43),H2214))))),2)</f>
        <v>336.37</v>
      </c>
    </row>
    <row r="2215" spans="1:10" ht="12" customHeight="1">
      <c r="A2215" s="15" t="s">
        <v>7927</v>
      </c>
      <c r="B2215" s="62" t="s">
        <v>4201</v>
      </c>
      <c r="C2215" s="807">
        <v>1.5</v>
      </c>
      <c r="D2215" s="2159">
        <v>180</v>
      </c>
      <c r="E2215" s="2110">
        <f t="shared" si="274"/>
        <v>131.22666666666666</v>
      </c>
      <c r="F2215" s="603">
        <f t="shared" si="277"/>
        <v>131.22999999999999</v>
      </c>
      <c r="G2215" s="862">
        <f>'Заказ, cкидки и курсы валют'!$J$23*F2215</f>
        <v>1574.7599999999998</v>
      </c>
      <c r="H2215" s="128">
        <f t="shared" si="278"/>
        <v>283.45999999999998</v>
      </c>
      <c r="I2215" s="15"/>
      <c r="J2215" s="128">
        <f>ROUND(IF(H2215&lt;'Заказ, cкидки и курсы валют'!$B$39,H2215*0.54*100/(100-'Заказ, cкидки и курсы валют'!$C$39),IF(H2215&lt;'Заказ, cкидки и курсы валют'!$B$40,H2215*0.54*100/(100-'Заказ, cкидки и курсы валют'!$C$40),IF(H2215&lt;'Заказ, cкидки и курсы валют'!$B$41,H2215*0.54*100/(100-'Заказ, cкидки и курсы валют'!$C$41),IF(H2215&lt;'Заказ, cкидки и курсы валют'!$B$42,H2215*0.54*100/(100-'Заказ, cкидки и курсы валют'!$C$42),IF(H2215&lt;'Заказ, cкидки и курсы валют'!$B$43,H2215*0.54*100/(100-'Заказ, cкидки и курсы валют'!$C$43),H2215))))),2)</f>
        <v>382.67</v>
      </c>
    </row>
    <row r="2216" spans="1:10" ht="12" customHeight="1">
      <c r="A2216" s="15" t="s">
        <v>7928</v>
      </c>
      <c r="B2216" s="62" t="s">
        <v>3637</v>
      </c>
      <c r="C2216" s="807">
        <v>1.67</v>
      </c>
      <c r="D2216" s="2159">
        <v>170</v>
      </c>
      <c r="E2216" s="2110">
        <f t="shared" si="274"/>
        <v>130.43764705882353</v>
      </c>
      <c r="F2216" s="603">
        <f t="shared" si="277"/>
        <v>130.44</v>
      </c>
      <c r="G2216" s="862">
        <f>'Заказ, cкидки и курсы валют'!$J$23*F2216</f>
        <v>1565.28</v>
      </c>
      <c r="H2216" s="128">
        <f t="shared" si="278"/>
        <v>266.10000000000002</v>
      </c>
      <c r="I2216" s="15"/>
      <c r="J2216" s="128">
        <f>ROUND(IF(H2216&lt;'Заказ, cкидки и курсы валют'!$B$39,H2216*0.54*100/(100-'Заказ, cкидки и курсы валют'!$C$39),IF(H2216&lt;'Заказ, cкидки и курсы валют'!$B$40,H2216*0.54*100/(100-'Заказ, cкидки и курсы валют'!$C$40),IF(H2216&lt;'Заказ, cкидки и курсы валют'!$B$41,H2216*0.54*100/(100-'Заказ, cкидки и курсы валют'!$C$41),IF(H2216&lt;'Заказ, cкидки и курсы валют'!$B$42,H2216*0.54*100/(100-'Заказ, cкидки и курсы валют'!$C$42),IF(H2216&lt;'Заказ, cкидки и курсы валют'!$B$43,H2216*0.54*100/(100-'Заказ, cкидки и курсы валют'!$C$43),H2216))))),2)</f>
        <v>359.24</v>
      </c>
    </row>
    <row r="2217" spans="1:10" ht="12" customHeight="1">
      <c r="A2217" s="15" t="s">
        <v>7929</v>
      </c>
      <c r="B2217" s="62" t="s">
        <v>3638</v>
      </c>
      <c r="C2217" s="807">
        <v>1.9</v>
      </c>
      <c r="D2217" s="2159">
        <v>100</v>
      </c>
      <c r="E2217" s="2110">
        <f t="shared" si="274"/>
        <v>176.04000000000002</v>
      </c>
      <c r="F2217" s="603">
        <f t="shared" si="277"/>
        <v>176.04</v>
      </c>
      <c r="G2217" s="862">
        <f>'Заказ, cкидки и курсы валют'!$J$23*F2217</f>
        <v>2112.48</v>
      </c>
      <c r="H2217" s="128">
        <f t="shared" si="278"/>
        <v>211.25</v>
      </c>
      <c r="I2217" s="15"/>
      <c r="J2217" s="128">
        <f>ROUND(IF(H2217&lt;'Заказ, cкидки и курсы валют'!$B$39,H2217*0.54*100/(100-'Заказ, cкидки и курсы валют'!$C$39),IF(H2217&lt;'Заказ, cкидки и курсы валют'!$B$40,H2217*0.54*100/(100-'Заказ, cкидки и курсы валют'!$C$40),IF(H2217&lt;'Заказ, cкидки и курсы валют'!$B$41,H2217*0.54*100/(100-'Заказ, cкидки и курсы валют'!$C$41),IF(H2217&lt;'Заказ, cкидки и курсы валют'!$B$42,H2217*0.54*100/(100-'Заказ, cкидки и курсы валют'!$C$42),IF(H2217&lt;'Заказ, cкидки и курсы валют'!$B$43,H2217*0.54*100/(100-'Заказ, cкидки и курсы валют'!$C$43),H2217))))),2)</f>
        <v>285.19</v>
      </c>
    </row>
    <row r="2218" spans="1:10" ht="12" customHeight="1">
      <c r="A2218" s="15" t="s">
        <v>7930</v>
      </c>
      <c r="B2218" s="62" t="s">
        <v>2805</v>
      </c>
      <c r="C2218" s="807">
        <v>2.1</v>
      </c>
      <c r="D2218" s="2159">
        <v>100</v>
      </c>
      <c r="E2218" s="2110">
        <f t="shared" si="274"/>
        <v>184.86</v>
      </c>
      <c r="F2218" s="603">
        <f t="shared" si="277"/>
        <v>184.86</v>
      </c>
      <c r="G2218" s="862">
        <f>'Заказ, cкидки и курсы валют'!$J$23*F2218</f>
        <v>2218.3200000000002</v>
      </c>
      <c r="H2218" s="128">
        <f t="shared" si="278"/>
        <v>221.83</v>
      </c>
      <c r="I2218" s="15"/>
      <c r="J2218" s="128">
        <f>ROUND(IF(H2218&lt;'Заказ, cкидки и курсы валют'!$B$39,H2218*0.54*100/(100-'Заказ, cкидки и курсы валют'!$C$39),IF(H2218&lt;'Заказ, cкидки и курсы валют'!$B$40,H2218*0.54*100/(100-'Заказ, cкидки и курсы валют'!$C$40),IF(H2218&lt;'Заказ, cкидки и курсы валют'!$B$41,H2218*0.54*100/(100-'Заказ, cкидки и курсы валют'!$C$41),IF(H2218&lt;'Заказ, cкидки и курсы валют'!$B$42,H2218*0.54*100/(100-'Заказ, cкидки и курсы валют'!$C$42),IF(H2218&lt;'Заказ, cкидки и курсы валют'!$B$43,H2218*0.54*100/(100-'Заказ, cкидки и курсы валют'!$C$43),H2218))))),2)</f>
        <v>299.47000000000003</v>
      </c>
    </row>
    <row r="2219" spans="1:10" ht="12" customHeight="1">
      <c r="A2219" s="15" t="s">
        <v>7931</v>
      </c>
      <c r="B2219" s="62" t="s">
        <v>3644</v>
      </c>
      <c r="C2219" s="807">
        <v>2.33</v>
      </c>
      <c r="D2219" s="2159">
        <v>100</v>
      </c>
      <c r="E2219" s="2110">
        <f t="shared" si="274"/>
        <v>192.2</v>
      </c>
      <c r="F2219" s="603">
        <f t="shared" si="277"/>
        <v>192.2</v>
      </c>
      <c r="G2219" s="862">
        <f>'Заказ, cкидки и курсы валют'!$J$23*F2219</f>
        <v>2306.3999999999996</v>
      </c>
      <c r="H2219" s="128">
        <f t="shared" si="278"/>
        <v>230.64</v>
      </c>
      <c r="I2219" s="15"/>
      <c r="J2219" s="128">
        <f>ROUND(IF(H2219&lt;'Заказ, cкидки и курсы валют'!$B$39,H2219*0.54*100/(100-'Заказ, cкидки и курсы валют'!$C$39),IF(H2219&lt;'Заказ, cкидки и курсы валют'!$B$40,H2219*0.54*100/(100-'Заказ, cкидки и курсы валют'!$C$40),IF(H2219&lt;'Заказ, cкидки и курсы валют'!$B$41,H2219*0.54*100/(100-'Заказ, cкидки и курсы валют'!$C$41),IF(H2219&lt;'Заказ, cкидки и курсы валют'!$B$42,H2219*0.54*100/(100-'Заказ, cкидки и курсы валют'!$C$42),IF(H2219&lt;'Заказ, cкидки и курсы валют'!$B$43,H2219*0.54*100/(100-'Заказ, cкидки и курсы валют'!$C$43),H2219))))),2)</f>
        <v>311.36</v>
      </c>
    </row>
    <row r="2220" spans="1:10" ht="12" customHeight="1">
      <c r="A2220" s="15" t="s">
        <v>7932</v>
      </c>
      <c r="B2220" s="62" t="s">
        <v>3639</v>
      </c>
      <c r="C2220" s="807">
        <v>2.35</v>
      </c>
      <c r="D2220" s="2159">
        <v>100</v>
      </c>
      <c r="E2220" s="2110">
        <f t="shared" si="274"/>
        <v>195.92000000000002</v>
      </c>
      <c r="F2220" s="603">
        <f t="shared" si="277"/>
        <v>195.92</v>
      </c>
      <c r="G2220" s="862">
        <f>'Заказ, cкидки и курсы валют'!$J$23*F2220</f>
        <v>2351.04</v>
      </c>
      <c r="H2220" s="128">
        <f t="shared" si="278"/>
        <v>235.1</v>
      </c>
      <c r="I2220" s="15"/>
      <c r="J2220" s="128">
        <f>ROUND(IF(H2220&lt;'Заказ, cкидки и курсы валют'!$B$39,H2220*0.54*100/(100-'Заказ, cкидки и курсы валют'!$C$39),IF(H2220&lt;'Заказ, cкидки и курсы валют'!$B$40,H2220*0.54*100/(100-'Заказ, cкидки и курсы валют'!$C$40),IF(H2220&lt;'Заказ, cкидки и курсы валют'!$B$41,H2220*0.54*100/(100-'Заказ, cкидки и курсы валют'!$C$41),IF(H2220&lt;'Заказ, cкидки и курсы валют'!$B$42,H2220*0.54*100/(100-'Заказ, cкидки и курсы валют'!$C$42),IF(H2220&lt;'Заказ, cкидки и курсы валют'!$B$43,H2220*0.54*100/(100-'Заказ, cкидки и курсы валют'!$C$43),H2220))))),2)</f>
        <v>317.39</v>
      </c>
    </row>
    <row r="2221" spans="1:10" ht="12" customHeight="1">
      <c r="A2221" s="15" t="s">
        <v>7933</v>
      </c>
      <c r="B2221" s="62" t="s">
        <v>167</v>
      </c>
      <c r="C2221" s="807">
        <v>2.86</v>
      </c>
      <c r="D2221" s="2159">
        <v>80</v>
      </c>
      <c r="E2221" s="2110">
        <f t="shared" si="274"/>
        <v>236.49</v>
      </c>
      <c r="F2221" s="603">
        <f t="shared" si="277"/>
        <v>236.49</v>
      </c>
      <c r="G2221" s="862">
        <f>'Заказ, cкидки и курсы валют'!$J$23*F2221</f>
        <v>2837.88</v>
      </c>
      <c r="H2221" s="128">
        <f t="shared" si="278"/>
        <v>227.03</v>
      </c>
      <c r="I2221" s="15"/>
      <c r="J2221" s="128">
        <f>ROUND(IF(H2221&lt;'Заказ, cкидки и курсы валют'!$B$39,H2221*0.54*100/(100-'Заказ, cкидки и курсы валют'!$C$39),IF(H2221&lt;'Заказ, cкидки и курсы валют'!$B$40,H2221*0.54*100/(100-'Заказ, cкидки и курсы валют'!$C$40),IF(H2221&lt;'Заказ, cкидки и курсы валют'!$B$41,H2221*0.54*100/(100-'Заказ, cкидки и курсы валют'!$C$41),IF(H2221&lt;'Заказ, cкидки и курсы валют'!$B$42,H2221*0.54*100/(100-'Заказ, cкидки и курсы валют'!$C$42),IF(H2221&lt;'Заказ, cкидки и курсы валют'!$B$43,H2221*0.54*100/(100-'Заказ, cкидки и курсы валют'!$C$43),H2221))))),2)</f>
        <v>306.49</v>
      </c>
    </row>
    <row r="2222" spans="1:10" ht="12" customHeight="1">
      <c r="A2222" s="15" t="s">
        <v>7934</v>
      </c>
      <c r="B2222" s="62" t="s">
        <v>168</v>
      </c>
      <c r="C2222" s="807">
        <v>3.43</v>
      </c>
      <c r="D2222" s="2159">
        <v>70</v>
      </c>
      <c r="E2222" s="2110">
        <f t="shared" si="274"/>
        <v>279.90285714285716</v>
      </c>
      <c r="F2222" s="603">
        <f t="shared" si="277"/>
        <v>279.89999999999998</v>
      </c>
      <c r="G2222" s="862">
        <f>'Заказ, cкидки и курсы валют'!$J$23*F2222</f>
        <v>3358.7999999999997</v>
      </c>
      <c r="H2222" s="128">
        <f t="shared" si="278"/>
        <v>235.12</v>
      </c>
      <c r="I2222" s="15"/>
      <c r="J2222" s="128">
        <f>ROUND(IF(H2222&lt;'Заказ, cкидки и курсы валют'!$B$39,H2222*0.54*100/(100-'Заказ, cкидки и курсы валют'!$C$39),IF(H2222&lt;'Заказ, cкидки и курсы валют'!$B$40,H2222*0.54*100/(100-'Заказ, cкидки и курсы валют'!$C$40),IF(H2222&lt;'Заказ, cкидки и курсы валют'!$B$41,H2222*0.54*100/(100-'Заказ, cкидки и курсы валют'!$C$41),IF(H2222&lt;'Заказ, cкидки и курсы валют'!$B$42,H2222*0.54*100/(100-'Заказ, cкидки и курсы валют'!$C$42),IF(H2222&lt;'Заказ, cкидки и курсы валют'!$B$43,H2222*0.54*100/(100-'Заказ, cкидки и курсы валют'!$C$43),H2222))))),2)</f>
        <v>317.41000000000003</v>
      </c>
    </row>
    <row r="2223" spans="1:10" ht="12" customHeight="1">
      <c r="A2223" s="15" t="s">
        <v>7935</v>
      </c>
      <c r="B2223" s="62" t="s">
        <v>169</v>
      </c>
      <c r="C2223" s="807">
        <v>3.88</v>
      </c>
      <c r="D2223" s="2159">
        <v>60</v>
      </c>
      <c r="E2223" s="2110">
        <f t="shared" si="274"/>
        <v>327.22000000000003</v>
      </c>
      <c r="F2223" s="603">
        <f t="shared" si="277"/>
        <v>327.22000000000003</v>
      </c>
      <c r="G2223" s="862">
        <f>'Заказ, cкидки и курсы валют'!$J$23*F2223</f>
        <v>3926.6400000000003</v>
      </c>
      <c r="H2223" s="128">
        <f t="shared" si="278"/>
        <v>235.6</v>
      </c>
      <c r="I2223" s="15"/>
      <c r="J2223" s="128">
        <f>ROUND(IF(H2223&lt;'Заказ, cкидки и курсы валют'!$B$39,H2223*0.54*100/(100-'Заказ, cкидки и курсы валют'!$C$39),IF(H2223&lt;'Заказ, cкидки и курсы валют'!$B$40,H2223*0.54*100/(100-'Заказ, cкидки и курсы валют'!$C$40),IF(H2223&lt;'Заказ, cкидки и курсы валют'!$B$41,H2223*0.54*100/(100-'Заказ, cкидки и курсы валют'!$C$41),IF(H2223&lt;'Заказ, cкидки и курсы валют'!$B$42,H2223*0.54*100/(100-'Заказ, cкидки и курсы валют'!$C$42),IF(H2223&lt;'Заказ, cкидки и курсы валют'!$B$43,H2223*0.54*100/(100-'Заказ, cкидки и курсы валют'!$C$43),H2223))))),2)</f>
        <v>318.06</v>
      </c>
    </row>
    <row r="2224" spans="1:10" ht="12" customHeight="1">
      <c r="A2224" s="15" t="s">
        <v>7936</v>
      </c>
      <c r="B2224" s="62" t="s">
        <v>611</v>
      </c>
      <c r="C2224" s="807">
        <v>4.57</v>
      </c>
      <c r="D2224" s="2159">
        <v>55</v>
      </c>
      <c r="E2224" s="2110">
        <f t="shared" si="274"/>
        <v>382.68363636363637</v>
      </c>
      <c r="F2224" s="603">
        <f t="shared" si="277"/>
        <v>382.68</v>
      </c>
      <c r="G2224" s="862">
        <f>'Заказ, cкидки и курсы валют'!$J$23*F2224</f>
        <v>4592.16</v>
      </c>
      <c r="H2224" s="128">
        <f t="shared" si="278"/>
        <v>252.57</v>
      </c>
      <c r="I2224" s="15"/>
      <c r="J2224" s="128">
        <f>ROUND(IF(H2224&lt;'Заказ, cкидки и курсы валют'!$B$39,H2224*0.54*100/(100-'Заказ, cкидки и курсы валют'!$C$39),IF(H2224&lt;'Заказ, cкидки и курсы валют'!$B$40,H2224*0.54*100/(100-'Заказ, cкидки и курсы валют'!$C$40),IF(H2224&lt;'Заказ, cкидки и курсы валют'!$B$41,H2224*0.54*100/(100-'Заказ, cкидки и курсы валют'!$C$41),IF(H2224&lt;'Заказ, cкидки и курсы валют'!$B$42,H2224*0.54*100/(100-'Заказ, cкидки и курсы валют'!$C$42),IF(H2224&lt;'Заказ, cкидки и курсы валют'!$B$43,H2224*0.54*100/(100-'Заказ, cкидки и курсы валют'!$C$43),H2224))))),2)</f>
        <v>340.97</v>
      </c>
    </row>
    <row r="2225" spans="1:10" ht="12" customHeight="1">
      <c r="A2225" s="15" t="s">
        <v>7937</v>
      </c>
      <c r="B2225" s="62" t="s">
        <v>170</v>
      </c>
      <c r="C2225" s="807">
        <v>5.2</v>
      </c>
      <c r="D2225" s="2159">
        <v>40</v>
      </c>
      <c r="E2225" s="2110">
        <f t="shared" si="274"/>
        <v>440.24</v>
      </c>
      <c r="F2225" s="603">
        <f t="shared" si="277"/>
        <v>440.24</v>
      </c>
      <c r="G2225" s="862">
        <f>'Заказ, cкидки и курсы валют'!$J$23*F2225</f>
        <v>5282.88</v>
      </c>
      <c r="H2225" s="128">
        <f t="shared" si="278"/>
        <v>211.32</v>
      </c>
      <c r="I2225" s="15"/>
      <c r="J2225" s="128">
        <f>ROUND(IF(H2225&lt;'Заказ, cкидки и курсы валют'!$B$39,H2225*0.54*100/(100-'Заказ, cкидки и курсы валют'!$C$39),IF(H2225&lt;'Заказ, cкидки и курсы валют'!$B$40,H2225*0.54*100/(100-'Заказ, cкидки и курсы валют'!$C$40),IF(H2225&lt;'Заказ, cкидки и курсы валют'!$B$41,H2225*0.54*100/(100-'Заказ, cкидки и курсы валют'!$C$41),IF(H2225&lt;'Заказ, cкидки и курсы валют'!$B$42,H2225*0.54*100/(100-'Заказ, cкидки и курсы валют'!$C$42),IF(H2225&lt;'Заказ, cкидки и курсы валют'!$B$43,H2225*0.54*100/(100-'Заказ, cкидки и курсы валют'!$C$43),H2225))))),2)</f>
        <v>285.27999999999997</v>
      </c>
    </row>
    <row r="2226" spans="1:10" ht="12" customHeight="1">
      <c r="A2226" s="15" t="s">
        <v>7938</v>
      </c>
      <c r="B2226" s="62" t="s">
        <v>612</v>
      </c>
      <c r="C2226" s="807">
        <v>5.74</v>
      </c>
      <c r="D2226" s="2159">
        <v>30</v>
      </c>
      <c r="E2226" s="2110">
        <f t="shared" si="274"/>
        <v>532.38</v>
      </c>
      <c r="F2226" s="603">
        <f t="shared" si="277"/>
        <v>532.38</v>
      </c>
      <c r="G2226" s="862">
        <f>'Заказ, cкидки и курсы валют'!$J$23*F2226</f>
        <v>6388.5599999999995</v>
      </c>
      <c r="H2226" s="128">
        <f t="shared" si="278"/>
        <v>191.66</v>
      </c>
      <c r="I2226" s="15"/>
      <c r="J2226" s="128">
        <f>ROUND(IF(H2226&lt;'Заказ, cкидки и курсы валют'!$B$39,H2226*0.54*100/(100-'Заказ, cкидки и курсы валют'!$C$39),IF(H2226&lt;'Заказ, cкидки и курсы валют'!$B$40,H2226*0.54*100/(100-'Заказ, cкидки и курсы валют'!$C$40),IF(H2226&lt;'Заказ, cкидки и курсы валют'!$B$41,H2226*0.54*100/(100-'Заказ, cкидки и курсы валют'!$C$41),IF(H2226&lt;'Заказ, cкидки и курсы валют'!$B$42,H2226*0.54*100/(100-'Заказ, cкидки и курсы валют'!$C$42),IF(H2226&lt;'Заказ, cкидки и курсы валют'!$B$43,H2226*0.54*100/(100-'Заказ, cкидки и курсы валют'!$C$43),H2226))))),2)</f>
        <v>258.74</v>
      </c>
    </row>
    <row r="2227" spans="1:10" ht="12" customHeight="1">
      <c r="A2227" s="15" t="s">
        <v>7939</v>
      </c>
      <c r="B2227" s="62" t="s">
        <v>171</v>
      </c>
      <c r="C2227" s="807">
        <v>6.43</v>
      </c>
      <c r="D2227" s="2159">
        <v>30</v>
      </c>
      <c r="E2227" s="2110">
        <f t="shared" si="274"/>
        <v>555.56000000000006</v>
      </c>
      <c r="F2227" s="603">
        <f t="shared" si="277"/>
        <v>555.55999999999995</v>
      </c>
      <c r="G2227" s="862">
        <f>'Заказ, cкидки и курсы валют'!$J$23*F2227</f>
        <v>6666.7199999999993</v>
      </c>
      <c r="H2227" s="128">
        <f t="shared" si="278"/>
        <v>200</v>
      </c>
      <c r="I2227" s="15"/>
      <c r="J2227" s="128">
        <f>ROUND(IF(H2227&lt;'Заказ, cкидки и курсы валют'!$B$39,H2227*0.54*100/(100-'Заказ, cкидки и курсы валют'!$C$39),IF(H2227&lt;'Заказ, cкидки и курсы валют'!$B$40,H2227*0.54*100/(100-'Заказ, cкидки и курсы валют'!$C$40),IF(H2227&lt;'Заказ, cкидки и курсы валют'!$B$41,H2227*0.54*100/(100-'Заказ, cкидки и курсы валют'!$C$41),IF(H2227&lt;'Заказ, cкидки и курсы валют'!$B$42,H2227*0.54*100/(100-'Заказ, cкидки и курсы валют'!$C$42),IF(H2227&lt;'Заказ, cкидки и курсы валют'!$B$43,H2227*0.54*100/(100-'Заказ, cкидки и курсы валют'!$C$43),H2227))))),2)</f>
        <v>270</v>
      </c>
    </row>
    <row r="2228" spans="1:10" ht="12" customHeight="1">
      <c r="A2228" s="15" t="s">
        <v>9535</v>
      </c>
      <c r="B2228" s="62" t="s">
        <v>9533</v>
      </c>
      <c r="C2228" s="807">
        <v>7</v>
      </c>
      <c r="D2228" s="2159">
        <v>35</v>
      </c>
      <c r="E2228" s="2110">
        <f t="shared" si="274"/>
        <v>567.10571428571427</v>
      </c>
      <c r="F2228" s="603">
        <f t="shared" ref="F2228" si="279">ROUND(E2228*(1-$F$11),2)</f>
        <v>567.11</v>
      </c>
      <c r="G2228" s="862">
        <f>'Заказ, cкидки и курсы валют'!$J$23*F2228</f>
        <v>6805.32</v>
      </c>
      <c r="H2228" s="128">
        <f t="shared" ref="H2228" si="280">ROUND((D2228/1000)*G2228,2)</f>
        <v>238.19</v>
      </c>
      <c r="I2228" s="15"/>
      <c r="J2228" s="128">
        <f>ROUND(IF(H2228&lt;'Заказ, cкидки и курсы валют'!$B$39,H2228*0.54*100/(100-'Заказ, cкидки и курсы валют'!$C$39),IF(H2228&lt;'Заказ, cкидки и курсы валют'!$B$40,H2228*0.54*100/(100-'Заказ, cкидки и курсы валют'!$C$40),IF(H2228&lt;'Заказ, cкидки и курсы валют'!$B$41,H2228*0.54*100/(100-'Заказ, cкидки и курсы валют'!$C$41),IF(H2228&lt;'Заказ, cкидки и курсы валют'!$B$42,H2228*0.54*100/(100-'Заказ, cкидки и курсы валют'!$C$42),IF(H2228&lt;'Заказ, cкидки и курсы валют'!$B$43,H2228*0.54*100/(100-'Заказ, cкидки и курсы валют'!$C$43),H2228))))),2)</f>
        <v>321.56</v>
      </c>
    </row>
    <row r="2229" spans="1:10" ht="12" customHeight="1">
      <c r="A2229" s="15" t="s">
        <v>7940</v>
      </c>
      <c r="B2229" s="62" t="s">
        <v>172</v>
      </c>
      <c r="C2229" s="807">
        <v>7.63</v>
      </c>
      <c r="D2229" s="2159">
        <v>30</v>
      </c>
      <c r="E2229" s="2110">
        <f t="shared" si="274"/>
        <v>606.9</v>
      </c>
      <c r="F2229" s="603">
        <f t="shared" ref="F2229:F2259" si="281">ROUND(E2229*(1-$F$11),2)</f>
        <v>606.9</v>
      </c>
      <c r="G2229" s="862">
        <f>'Заказ, cкидки и курсы валют'!$J$23*F2229</f>
        <v>7282.7999999999993</v>
      </c>
      <c r="H2229" s="128">
        <f t="shared" ref="H2229:H2259" si="282">ROUND((D2229/1000)*G2229,2)</f>
        <v>218.48</v>
      </c>
      <c r="I2229" s="15"/>
      <c r="J2229" s="128">
        <f>ROUND(IF(H2229&lt;'Заказ, cкидки и курсы валют'!$B$39,H2229*0.54*100/(100-'Заказ, cкидки и курсы валют'!$C$39),IF(H2229&lt;'Заказ, cкидки и курсы валют'!$B$40,H2229*0.54*100/(100-'Заказ, cкидки и курсы валют'!$C$40),IF(H2229&lt;'Заказ, cкидки и курсы валют'!$B$41,H2229*0.54*100/(100-'Заказ, cкидки и курсы валют'!$C$41),IF(H2229&lt;'Заказ, cкидки и курсы валют'!$B$42,H2229*0.54*100/(100-'Заказ, cкидки и курсы валют'!$C$42),IF(H2229&lt;'Заказ, cкидки и курсы валют'!$B$43,H2229*0.54*100/(100-'Заказ, cкидки и курсы валют'!$C$43),H2229))))),2)</f>
        <v>294.95</v>
      </c>
    </row>
    <row r="2230" spans="1:10" ht="12" customHeight="1">
      <c r="A2230" s="15" t="s">
        <v>7941</v>
      </c>
      <c r="B2230" s="62" t="s">
        <v>1357</v>
      </c>
      <c r="C2230" s="807">
        <v>8.06</v>
      </c>
      <c r="D2230" s="2159">
        <v>20</v>
      </c>
      <c r="E2230" s="2110">
        <f t="shared" si="274"/>
        <v>777.24</v>
      </c>
      <c r="F2230" s="603">
        <f t="shared" si="281"/>
        <v>777.24</v>
      </c>
      <c r="G2230" s="862">
        <f>'Заказ, cкидки и курсы валют'!$J$23*F2230</f>
        <v>9326.880000000001</v>
      </c>
      <c r="H2230" s="128">
        <f t="shared" si="282"/>
        <v>186.54</v>
      </c>
      <c r="I2230" s="15"/>
      <c r="J2230" s="128">
        <f>ROUND(IF(H2230&lt;'Заказ, cкидки и курсы валют'!$B$39,H2230*0.54*100/(100-'Заказ, cкидки и курсы валют'!$C$39),IF(H2230&lt;'Заказ, cкидки и курсы валют'!$B$40,H2230*0.54*100/(100-'Заказ, cкидки и курсы валют'!$C$40),IF(H2230&lt;'Заказ, cкидки и курсы валют'!$B$41,H2230*0.54*100/(100-'Заказ, cкидки и курсы валют'!$C$41),IF(H2230&lt;'Заказ, cкидки и курсы валют'!$B$42,H2230*0.54*100/(100-'Заказ, cкидки и курсы валют'!$C$42),IF(H2230&lt;'Заказ, cкидки и курсы валют'!$B$43,H2230*0.54*100/(100-'Заказ, cкидки и курсы валют'!$C$43),H2230))))),2)</f>
        <v>251.83</v>
      </c>
    </row>
    <row r="2231" spans="1:10" ht="12" customHeight="1">
      <c r="A2231" s="15" t="s">
        <v>7942</v>
      </c>
      <c r="B2231" s="62" t="s">
        <v>173</v>
      </c>
      <c r="C2231" s="807">
        <v>8.61</v>
      </c>
      <c r="D2231" s="2159">
        <v>25</v>
      </c>
      <c r="E2231" s="2110">
        <f t="shared" si="274"/>
        <v>739.22</v>
      </c>
      <c r="F2231" s="603">
        <f t="shared" si="281"/>
        <v>739.22</v>
      </c>
      <c r="G2231" s="862">
        <f>'Заказ, cкидки и курсы валют'!$J$23*F2231</f>
        <v>8870.64</v>
      </c>
      <c r="H2231" s="128">
        <f t="shared" si="282"/>
        <v>221.77</v>
      </c>
      <c r="I2231" s="15"/>
      <c r="J2231" s="128">
        <f>ROUND(IF(H2231&lt;'Заказ, cкидки и курсы валют'!$B$39,H2231*0.54*100/(100-'Заказ, cкидки и курсы валют'!$C$39),IF(H2231&lt;'Заказ, cкидки и курсы валют'!$B$40,H2231*0.54*100/(100-'Заказ, cкидки и курсы валют'!$C$40),IF(H2231&lt;'Заказ, cкидки и курсы валют'!$B$41,H2231*0.54*100/(100-'Заказ, cкидки и курсы валют'!$C$41),IF(H2231&lt;'Заказ, cкидки и курсы валют'!$B$42,H2231*0.54*100/(100-'Заказ, cкидки и курсы валют'!$C$42),IF(H2231&lt;'Заказ, cкидки и курсы валют'!$B$43,H2231*0.54*100/(100-'Заказ, cкидки и курсы валют'!$C$43),H2231))))),2)</f>
        <v>299.39</v>
      </c>
    </row>
    <row r="2232" spans="1:10" ht="12" customHeight="1">
      <c r="A2232" s="15" t="s">
        <v>7943</v>
      </c>
      <c r="B2232" s="62" t="s">
        <v>4198</v>
      </c>
      <c r="C2232" s="807">
        <v>9.19</v>
      </c>
      <c r="D2232" s="2159">
        <v>20</v>
      </c>
      <c r="E2232" s="2110">
        <f t="shared" si="274"/>
        <v>817.5</v>
      </c>
      <c r="F2232" s="603">
        <f t="shared" si="281"/>
        <v>817.5</v>
      </c>
      <c r="G2232" s="862">
        <f>'Заказ, cкидки и курсы валют'!$J$23*F2232</f>
        <v>9810</v>
      </c>
      <c r="H2232" s="128">
        <f t="shared" si="282"/>
        <v>196.2</v>
      </c>
      <c r="I2232" s="15"/>
      <c r="J2232" s="128">
        <f>ROUND(IF(H2232&lt;'Заказ, cкидки и курсы валют'!$B$39,H2232*0.54*100/(100-'Заказ, cкидки и курсы валют'!$C$39),IF(H2232&lt;'Заказ, cкидки и курсы валют'!$B$40,H2232*0.54*100/(100-'Заказ, cкидки и курсы валют'!$C$40),IF(H2232&lt;'Заказ, cкидки и курсы валют'!$B$41,H2232*0.54*100/(100-'Заказ, cкидки и курсы валют'!$C$41),IF(H2232&lt;'Заказ, cкидки и курсы валют'!$B$42,H2232*0.54*100/(100-'Заказ, cкидки и курсы валют'!$C$42),IF(H2232&lt;'Заказ, cкидки и курсы валют'!$B$43,H2232*0.54*100/(100-'Заказ, cкидки и курсы валют'!$C$43),H2232))))),2)</f>
        <v>264.87</v>
      </c>
    </row>
    <row r="2233" spans="1:10" ht="12" customHeight="1">
      <c r="A2233" s="15" t="s">
        <v>7944</v>
      </c>
      <c r="B2233" s="62" t="s">
        <v>174</v>
      </c>
      <c r="C2233" s="807">
        <v>9.73</v>
      </c>
      <c r="D2233" s="2159">
        <v>20</v>
      </c>
      <c r="E2233" s="2110">
        <f t="shared" si="274"/>
        <v>869.48</v>
      </c>
      <c r="F2233" s="603">
        <f t="shared" si="281"/>
        <v>869.48</v>
      </c>
      <c r="G2233" s="862">
        <f>'Заказ, cкидки и курсы валют'!$J$23*F2233</f>
        <v>10433.76</v>
      </c>
      <c r="H2233" s="128">
        <f t="shared" si="282"/>
        <v>208.68</v>
      </c>
      <c r="I2233" s="15"/>
      <c r="J2233" s="128">
        <f>ROUND(IF(H2233&lt;'Заказ, cкидки и курсы валют'!$B$39,H2233*0.54*100/(100-'Заказ, cкидки и курсы валют'!$C$39),IF(H2233&lt;'Заказ, cкидки и курсы валют'!$B$40,H2233*0.54*100/(100-'Заказ, cкидки и курсы валют'!$C$40),IF(H2233&lt;'Заказ, cкидки и курсы валют'!$B$41,H2233*0.54*100/(100-'Заказ, cкидки и курсы валют'!$C$41),IF(H2233&lt;'Заказ, cкидки и курсы валют'!$B$42,H2233*0.54*100/(100-'Заказ, cкидки и курсы валют'!$C$42),IF(H2233&lt;'Заказ, cкидки и курсы валют'!$B$43,H2233*0.54*100/(100-'Заказ, cкидки и курсы валют'!$C$43),H2233))))),2)</f>
        <v>281.72000000000003</v>
      </c>
    </row>
    <row r="2234" spans="1:10" ht="12" customHeight="1">
      <c r="A2234" s="15" t="s">
        <v>7945</v>
      </c>
      <c r="B2234" s="62" t="s">
        <v>986</v>
      </c>
      <c r="C2234" s="807">
        <v>10.6</v>
      </c>
      <c r="D2234" s="2159">
        <v>20</v>
      </c>
      <c r="E2234" s="2110">
        <f t="shared" si="274"/>
        <v>924.04</v>
      </c>
      <c r="F2234" s="603">
        <f t="shared" si="281"/>
        <v>924.04</v>
      </c>
      <c r="G2234" s="862">
        <f>'Заказ, cкидки и курсы валют'!$J$23*F2234</f>
        <v>11088.48</v>
      </c>
      <c r="H2234" s="128">
        <f t="shared" si="282"/>
        <v>221.77</v>
      </c>
      <c r="I2234" s="15"/>
      <c r="J2234" s="128">
        <f>ROUND(IF(H2234&lt;'Заказ, cкидки и курсы валют'!$B$39,H2234*0.54*100/(100-'Заказ, cкидки и курсы валют'!$C$39),IF(H2234&lt;'Заказ, cкидки и курсы валют'!$B$40,H2234*0.54*100/(100-'Заказ, cкидки и курсы валют'!$C$40),IF(H2234&lt;'Заказ, cкидки и курсы валют'!$B$41,H2234*0.54*100/(100-'Заказ, cкидки и курсы валют'!$C$41),IF(H2234&lt;'Заказ, cкидки и курсы валют'!$B$42,H2234*0.54*100/(100-'Заказ, cкидки и курсы валют'!$C$42),IF(H2234&lt;'Заказ, cкидки и курсы валют'!$B$43,H2234*0.54*100/(100-'Заказ, cкидки и курсы валют'!$C$43),H2234))))),2)</f>
        <v>299.39</v>
      </c>
    </row>
    <row r="2235" spans="1:10" ht="12" customHeight="1">
      <c r="A2235" s="15" t="s">
        <v>7946</v>
      </c>
      <c r="B2235" s="62" t="s">
        <v>175</v>
      </c>
      <c r="C2235" s="807">
        <v>10.87</v>
      </c>
      <c r="D2235" s="2159">
        <v>15</v>
      </c>
      <c r="E2235" s="2110">
        <f t="shared" si="274"/>
        <v>1014.8</v>
      </c>
      <c r="F2235" s="603">
        <f t="shared" si="281"/>
        <v>1014.8</v>
      </c>
      <c r="G2235" s="862">
        <f>'Заказ, cкидки и курсы валют'!$J$23*F2235</f>
        <v>12177.599999999999</v>
      </c>
      <c r="H2235" s="128">
        <f t="shared" si="282"/>
        <v>182.66</v>
      </c>
      <c r="I2235" s="15"/>
      <c r="J2235" s="128">
        <f>ROUND(IF(H2235&lt;'Заказ, cкидки и курсы валют'!$B$39,H2235*0.54*100/(100-'Заказ, cкидки и курсы валют'!$C$39),IF(H2235&lt;'Заказ, cкидки и курсы валют'!$B$40,H2235*0.54*100/(100-'Заказ, cкидки и курсы валют'!$C$40),IF(H2235&lt;'Заказ, cкидки и курсы валют'!$B$41,H2235*0.54*100/(100-'Заказ, cкидки и курсы валют'!$C$41),IF(H2235&lt;'Заказ, cкидки и курсы валют'!$B$42,H2235*0.54*100/(100-'Заказ, cкидки и курсы валют'!$C$42),IF(H2235&lt;'Заказ, cкидки и курсы валют'!$B$43,H2235*0.54*100/(100-'Заказ, cкидки и курсы валют'!$C$43),H2235))))),2)</f>
        <v>281.82</v>
      </c>
    </row>
    <row r="2236" spans="1:10" ht="12" customHeight="1">
      <c r="A2236" s="15" t="s">
        <v>7947</v>
      </c>
      <c r="B2236" s="62" t="s">
        <v>3168</v>
      </c>
      <c r="C2236" s="807">
        <v>11.5</v>
      </c>
      <c r="D2236" s="2159">
        <v>15</v>
      </c>
      <c r="E2236" s="2110">
        <f t="shared" si="274"/>
        <v>1058.92</v>
      </c>
      <c r="F2236" s="603">
        <f t="shared" si="281"/>
        <v>1058.92</v>
      </c>
      <c r="G2236" s="862">
        <f>'Заказ, cкидки и курсы валют'!$J$23*F2236</f>
        <v>12707.04</v>
      </c>
      <c r="H2236" s="128">
        <f t="shared" si="282"/>
        <v>190.61</v>
      </c>
      <c r="I2236" s="15"/>
      <c r="J2236" s="128">
        <f>ROUND(IF(H2236&lt;'Заказ, cкидки и курсы валют'!$B$39,H2236*0.54*100/(100-'Заказ, cкидки и курсы валют'!$C$39),IF(H2236&lt;'Заказ, cкидки и курсы валют'!$B$40,H2236*0.54*100/(100-'Заказ, cкидки и курсы валют'!$C$40),IF(H2236&lt;'Заказ, cкидки и курсы валют'!$B$41,H2236*0.54*100/(100-'Заказ, cкидки и курсы валют'!$C$41),IF(H2236&lt;'Заказ, cкидки и курсы валют'!$B$42,H2236*0.54*100/(100-'Заказ, cкидки и курсы валют'!$C$42),IF(H2236&lt;'Заказ, cкидки и курсы валют'!$B$43,H2236*0.54*100/(100-'Заказ, cкидки и курсы валют'!$C$43),H2236))))),2)</f>
        <v>257.32</v>
      </c>
    </row>
    <row r="2237" spans="1:10" ht="12" customHeight="1">
      <c r="A2237" s="15" t="s">
        <v>7948</v>
      </c>
      <c r="B2237" s="62" t="s">
        <v>176</v>
      </c>
      <c r="C2237" s="807">
        <v>12.1</v>
      </c>
      <c r="D2237" s="2159">
        <v>10</v>
      </c>
      <c r="E2237" s="2110">
        <f t="shared" si="274"/>
        <v>1349.56</v>
      </c>
      <c r="F2237" s="603">
        <f t="shared" si="281"/>
        <v>1349.56</v>
      </c>
      <c r="G2237" s="862">
        <f>'Заказ, cкидки и курсы валют'!$J$23*F2237</f>
        <v>16194.72</v>
      </c>
      <c r="H2237" s="128">
        <f t="shared" si="282"/>
        <v>161.94999999999999</v>
      </c>
      <c r="I2237" s="15"/>
      <c r="J2237" s="128">
        <f>ROUND(IF(H2237&lt;'Заказ, cкидки и курсы валют'!$B$39,H2237*0.54*100/(100-'Заказ, cкидки и курсы валют'!$C$39),IF(H2237&lt;'Заказ, cкидки и курсы валют'!$B$40,H2237*0.54*100/(100-'Заказ, cкидки и курсы валют'!$C$40),IF(H2237&lt;'Заказ, cкидки и курсы валют'!$B$41,H2237*0.54*100/(100-'Заказ, cкидки и курсы валют'!$C$41),IF(H2237&lt;'Заказ, cкидки и курсы валют'!$B$42,H2237*0.54*100/(100-'Заказ, cкидки и курсы валют'!$C$42),IF(H2237&lt;'Заказ, cкидки и курсы валют'!$B$43,H2237*0.54*100/(100-'Заказ, cкидки и курсы валют'!$C$43),H2237))))),2)</f>
        <v>249.87</v>
      </c>
    </row>
    <row r="2238" spans="1:10" ht="12" customHeight="1">
      <c r="A2238" s="15" t="s">
        <v>7949</v>
      </c>
      <c r="B2238" s="62" t="s">
        <v>3645</v>
      </c>
      <c r="C2238" s="807">
        <v>2.4300000000000002</v>
      </c>
      <c r="D2238" s="2159">
        <v>100</v>
      </c>
      <c r="E2238" s="2110">
        <f t="shared" si="274"/>
        <v>200.34</v>
      </c>
      <c r="F2238" s="603">
        <f t="shared" si="281"/>
        <v>200.34</v>
      </c>
      <c r="G2238" s="862">
        <f>'Заказ, cкидки и курсы валют'!$J$23*F2238</f>
        <v>2404.08</v>
      </c>
      <c r="H2238" s="128">
        <f t="shared" si="282"/>
        <v>240.41</v>
      </c>
      <c r="I2238" s="15"/>
      <c r="J2238" s="128">
        <f>ROUND(IF(H2238&lt;'Заказ, cкидки и курсы валют'!$B$39,H2238*0.54*100/(100-'Заказ, cкидки и курсы валют'!$C$39),IF(H2238&lt;'Заказ, cкидки и курсы валют'!$B$40,H2238*0.54*100/(100-'Заказ, cкидки и курсы валют'!$C$40),IF(H2238&lt;'Заказ, cкидки и курсы валют'!$B$41,H2238*0.54*100/(100-'Заказ, cкидки и курсы валют'!$C$41),IF(H2238&lt;'Заказ, cкидки и курсы валют'!$B$42,H2238*0.54*100/(100-'Заказ, cкидки и курсы валют'!$C$42),IF(H2238&lt;'Заказ, cкидки и курсы валют'!$B$43,H2238*0.54*100/(100-'Заказ, cкидки и курсы валют'!$C$43),H2238))))),2)</f>
        <v>324.55</v>
      </c>
    </row>
    <row r="2239" spans="1:10" ht="12" customHeight="1">
      <c r="A2239" s="15" t="s">
        <v>7950</v>
      </c>
      <c r="B2239" s="62" t="s">
        <v>3646</v>
      </c>
      <c r="C2239" s="807">
        <v>3</v>
      </c>
      <c r="D2239" s="2159">
        <v>70</v>
      </c>
      <c r="E2239" s="2110">
        <f t="shared" si="274"/>
        <v>265.04285714285714</v>
      </c>
      <c r="F2239" s="603">
        <f t="shared" si="281"/>
        <v>265.04000000000002</v>
      </c>
      <c r="G2239" s="862">
        <f>'Заказ, cкидки и курсы валют'!$J$23*F2239</f>
        <v>3180.4800000000005</v>
      </c>
      <c r="H2239" s="128">
        <f t="shared" si="282"/>
        <v>222.63</v>
      </c>
      <c r="I2239" s="15"/>
      <c r="J2239" s="128">
        <f>ROUND(IF(H2239&lt;'Заказ, cкидки и курсы валют'!$B$39,H2239*0.54*100/(100-'Заказ, cкидки и курсы валют'!$C$39),IF(H2239&lt;'Заказ, cкидки и курсы валют'!$B$40,H2239*0.54*100/(100-'Заказ, cкидки и курсы валют'!$C$40),IF(H2239&lt;'Заказ, cкидки и курсы валют'!$B$41,H2239*0.54*100/(100-'Заказ, cкидки и курсы валют'!$C$41),IF(H2239&lt;'Заказ, cкидки и курсы валют'!$B$42,H2239*0.54*100/(100-'Заказ, cкидки и курсы валют'!$C$42),IF(H2239&lt;'Заказ, cкидки и курсы валют'!$B$43,H2239*0.54*100/(100-'Заказ, cкидки и курсы валют'!$C$43),H2239))))),2)</f>
        <v>300.55</v>
      </c>
    </row>
    <row r="2240" spans="1:10" ht="12" customHeight="1">
      <c r="A2240" s="15" t="s">
        <v>7951</v>
      </c>
      <c r="B2240" s="62" t="s">
        <v>3979</v>
      </c>
      <c r="C2240" s="807">
        <v>3.1</v>
      </c>
      <c r="D2240" s="2159">
        <v>70</v>
      </c>
      <c r="E2240" s="2110">
        <f t="shared" si="274"/>
        <v>256.84285714285716</v>
      </c>
      <c r="F2240" s="603">
        <f t="shared" si="281"/>
        <v>256.83999999999997</v>
      </c>
      <c r="G2240" s="862">
        <f>'Заказ, cкидки и курсы валют'!$J$23*F2240</f>
        <v>3082.08</v>
      </c>
      <c r="H2240" s="128">
        <f t="shared" si="282"/>
        <v>215.75</v>
      </c>
      <c r="I2240" s="15"/>
      <c r="J2240" s="128">
        <f>ROUND(IF(H2240&lt;'Заказ, cкидки и курсы валют'!$B$39,H2240*0.54*100/(100-'Заказ, cкидки и курсы валют'!$C$39),IF(H2240&lt;'Заказ, cкидки и курсы валют'!$B$40,H2240*0.54*100/(100-'Заказ, cкидки и курсы валют'!$C$40),IF(H2240&lt;'Заказ, cкидки и курсы валют'!$B$41,H2240*0.54*100/(100-'Заказ, cкидки и курсы валют'!$C$41),IF(H2240&lt;'Заказ, cкидки и курсы валют'!$B$42,H2240*0.54*100/(100-'Заказ, cкидки и курсы валют'!$C$42),IF(H2240&lt;'Заказ, cкидки и курсы валют'!$B$43,H2240*0.54*100/(100-'Заказ, cкидки и курсы валют'!$C$43),H2240))))),2)</f>
        <v>291.26</v>
      </c>
    </row>
    <row r="2241" spans="1:10" ht="12" customHeight="1">
      <c r="A2241" s="15" t="s">
        <v>7952</v>
      </c>
      <c r="B2241" s="62" t="s">
        <v>100</v>
      </c>
      <c r="C2241" s="807">
        <v>3.25</v>
      </c>
      <c r="D2241" s="2159">
        <v>70</v>
      </c>
      <c r="E2241" s="2110">
        <f t="shared" si="274"/>
        <v>277.56285714285713</v>
      </c>
      <c r="F2241" s="603">
        <f t="shared" si="281"/>
        <v>277.56</v>
      </c>
      <c r="G2241" s="862">
        <f>'Заказ, cкидки и курсы валют'!$J$23*F2241</f>
        <v>3330.7200000000003</v>
      </c>
      <c r="H2241" s="128">
        <f t="shared" si="282"/>
        <v>233.15</v>
      </c>
      <c r="I2241" s="15"/>
      <c r="J2241" s="128">
        <f>ROUND(IF(H2241&lt;'Заказ, cкидки и курсы валют'!$B$39,H2241*0.54*100/(100-'Заказ, cкидки и курсы валют'!$C$39),IF(H2241&lt;'Заказ, cкидки и курсы валют'!$B$40,H2241*0.54*100/(100-'Заказ, cкидки и курсы валют'!$C$40),IF(H2241&lt;'Заказ, cкидки и курсы валют'!$B$41,H2241*0.54*100/(100-'Заказ, cкидки и курсы валют'!$C$41),IF(H2241&lt;'Заказ, cкидки и курсы валют'!$B$42,H2241*0.54*100/(100-'Заказ, cкидки и курсы валют'!$C$42),IF(H2241&lt;'Заказ, cкидки и курсы валют'!$B$43,H2241*0.54*100/(100-'Заказ, cкидки и курсы валют'!$C$43),H2241))))),2)</f>
        <v>314.75</v>
      </c>
    </row>
    <row r="2242" spans="1:10" ht="12" customHeight="1">
      <c r="A2242" s="15" t="s">
        <v>7953</v>
      </c>
      <c r="B2242" s="62" t="s">
        <v>101</v>
      </c>
      <c r="C2242" s="807">
        <v>3.9</v>
      </c>
      <c r="D2242" s="2159">
        <v>60</v>
      </c>
      <c r="E2242" s="2110">
        <f t="shared" si="274"/>
        <v>329.36</v>
      </c>
      <c r="F2242" s="603">
        <f t="shared" si="281"/>
        <v>329.36</v>
      </c>
      <c r="G2242" s="862">
        <f>'Заказ, cкидки и курсы валют'!$J$23*F2242</f>
        <v>3952.32</v>
      </c>
      <c r="H2242" s="128">
        <f t="shared" si="282"/>
        <v>237.14</v>
      </c>
      <c r="I2242" s="15"/>
      <c r="J2242" s="128">
        <f>ROUND(IF(H2242&lt;'Заказ, cкидки и курсы валют'!$B$39,H2242*0.54*100/(100-'Заказ, cкидки и курсы валют'!$C$39),IF(H2242&lt;'Заказ, cкидки и курсы валют'!$B$40,H2242*0.54*100/(100-'Заказ, cкидки и курсы валют'!$C$40),IF(H2242&lt;'Заказ, cкидки и курсы валют'!$B$41,H2242*0.54*100/(100-'Заказ, cкидки и курсы валют'!$C$41),IF(H2242&lt;'Заказ, cкидки и курсы валют'!$B$42,H2242*0.54*100/(100-'Заказ, cкидки и курсы валют'!$C$42),IF(H2242&lt;'Заказ, cкидки и курсы валют'!$B$43,H2242*0.54*100/(100-'Заказ, cкидки и курсы валют'!$C$43),H2242))))),2)</f>
        <v>320.14</v>
      </c>
    </row>
    <row r="2243" spans="1:10" ht="12" customHeight="1">
      <c r="A2243" s="15" t="s">
        <v>7954</v>
      </c>
      <c r="B2243" s="62" t="s">
        <v>1346</v>
      </c>
      <c r="C2243" s="807">
        <v>5.0999999999999996</v>
      </c>
      <c r="D2243" s="2159">
        <v>50</v>
      </c>
      <c r="E2243" s="2110">
        <f t="shared" si="274"/>
        <v>402.12</v>
      </c>
      <c r="F2243" s="603">
        <f t="shared" si="281"/>
        <v>402.12</v>
      </c>
      <c r="G2243" s="862">
        <f>'Заказ, cкидки и курсы валют'!$J$23*F2243</f>
        <v>4825.4400000000005</v>
      </c>
      <c r="H2243" s="128">
        <f t="shared" si="282"/>
        <v>241.27</v>
      </c>
      <c r="I2243" s="15"/>
      <c r="J2243" s="128">
        <f>ROUND(IF(H2243&lt;'Заказ, cкидки и курсы валют'!$B$39,H2243*0.54*100/(100-'Заказ, cкидки и курсы валют'!$C$39),IF(H2243&lt;'Заказ, cкидки и курсы валют'!$B$40,H2243*0.54*100/(100-'Заказ, cкидки и курсы валют'!$C$40),IF(H2243&lt;'Заказ, cкидки и курсы валют'!$B$41,H2243*0.54*100/(100-'Заказ, cкидки и курсы валют'!$C$41),IF(H2243&lt;'Заказ, cкидки и курсы валют'!$B$42,H2243*0.54*100/(100-'Заказ, cкидки и курсы валют'!$C$42),IF(H2243&lt;'Заказ, cкидки и курсы валют'!$B$43,H2243*0.54*100/(100-'Заказ, cкидки и курсы валют'!$C$43),H2243))))),2)</f>
        <v>325.70999999999998</v>
      </c>
    </row>
    <row r="2244" spans="1:10" ht="12" customHeight="1">
      <c r="A2244" s="15" t="s">
        <v>7955</v>
      </c>
      <c r="B2244" s="62" t="s">
        <v>189</v>
      </c>
      <c r="C2244" s="807">
        <v>5.68</v>
      </c>
      <c r="D2244" s="2159">
        <v>40</v>
      </c>
      <c r="E2244" s="2110">
        <f t="shared" si="274"/>
        <v>478.28</v>
      </c>
      <c r="F2244" s="603">
        <f t="shared" si="281"/>
        <v>478.28</v>
      </c>
      <c r="G2244" s="862">
        <f>'Заказ, cкидки и курсы валют'!$J$23*F2244</f>
        <v>5739.36</v>
      </c>
      <c r="H2244" s="128">
        <f t="shared" si="282"/>
        <v>229.57</v>
      </c>
      <c r="I2244" s="15"/>
      <c r="J2244" s="128">
        <f>ROUND(IF(H2244&lt;'Заказ, cкидки и курсы валют'!$B$39,H2244*0.54*100/(100-'Заказ, cкидки и курсы валют'!$C$39),IF(H2244&lt;'Заказ, cкидки и курсы валют'!$B$40,H2244*0.54*100/(100-'Заказ, cкидки и курсы валют'!$C$40),IF(H2244&lt;'Заказ, cкидки и курсы валют'!$B$41,H2244*0.54*100/(100-'Заказ, cкидки и курсы валют'!$C$41),IF(H2244&lt;'Заказ, cкидки и курсы валют'!$B$42,H2244*0.54*100/(100-'Заказ, cкидки и курсы валют'!$C$42),IF(H2244&lt;'Заказ, cкидки и курсы валют'!$B$43,H2244*0.54*100/(100-'Заказ, cкидки и курсы валют'!$C$43),H2244))))),2)</f>
        <v>309.92</v>
      </c>
    </row>
    <row r="2245" spans="1:10" ht="12" customHeight="1">
      <c r="A2245" s="15" t="s">
        <v>7956</v>
      </c>
      <c r="B2245" s="62" t="s">
        <v>616</v>
      </c>
      <c r="C2245" s="807">
        <v>6.64</v>
      </c>
      <c r="D2245" s="2159">
        <v>36</v>
      </c>
      <c r="E2245" s="2110">
        <f t="shared" si="274"/>
        <v>531.37333333333333</v>
      </c>
      <c r="F2245" s="603">
        <f t="shared" si="281"/>
        <v>531.37</v>
      </c>
      <c r="G2245" s="862">
        <f>'Заказ, cкидки и курсы валют'!$J$23*F2245</f>
        <v>6376.4400000000005</v>
      </c>
      <c r="H2245" s="128">
        <f t="shared" si="282"/>
        <v>229.55</v>
      </c>
      <c r="I2245" s="15"/>
      <c r="J2245" s="128">
        <f>ROUND(IF(H2245&lt;'Заказ, cкидки и курсы валют'!$B$39,H2245*0.54*100/(100-'Заказ, cкидки и курсы валют'!$C$39),IF(H2245&lt;'Заказ, cкидки и курсы валют'!$B$40,H2245*0.54*100/(100-'Заказ, cкидки и курсы валют'!$C$40),IF(H2245&lt;'Заказ, cкидки и курсы валют'!$B$41,H2245*0.54*100/(100-'Заказ, cкидки и курсы валют'!$C$41),IF(H2245&lt;'Заказ, cкидки и курсы валют'!$B$42,H2245*0.54*100/(100-'Заказ, cкидки и курсы валют'!$C$42),IF(H2245&lt;'Заказ, cкидки и курсы валют'!$B$43,H2245*0.54*100/(100-'Заказ, cкидки и курсы валют'!$C$43),H2245))))),2)</f>
        <v>309.89</v>
      </c>
    </row>
    <row r="2246" spans="1:10" ht="12" customHeight="1">
      <c r="A2246" s="15" t="s">
        <v>7957</v>
      </c>
      <c r="B2246" s="62" t="s">
        <v>178</v>
      </c>
      <c r="C2246" s="807">
        <v>7.5</v>
      </c>
      <c r="D2246" s="2159">
        <v>30</v>
      </c>
      <c r="E2246" s="2110">
        <f t="shared" si="274"/>
        <v>621.42000000000007</v>
      </c>
      <c r="F2246" s="603">
        <f t="shared" si="281"/>
        <v>621.41999999999996</v>
      </c>
      <c r="G2246" s="862">
        <f>'Заказ, cкидки и курсы валют'!$J$23*F2246</f>
        <v>7457.0399999999991</v>
      </c>
      <c r="H2246" s="128">
        <f t="shared" si="282"/>
        <v>223.71</v>
      </c>
      <c r="I2246" s="15"/>
      <c r="J2246" s="128">
        <f>ROUND(IF(H2246&lt;'Заказ, cкидки и курсы валют'!$B$39,H2246*0.54*100/(100-'Заказ, cкидки и курсы валют'!$C$39),IF(H2246&lt;'Заказ, cкидки и курсы валют'!$B$40,H2246*0.54*100/(100-'Заказ, cкидки и курсы валют'!$C$40),IF(H2246&lt;'Заказ, cкидки и курсы валют'!$B$41,H2246*0.54*100/(100-'Заказ, cкидки и курсы валют'!$C$41),IF(H2246&lt;'Заказ, cкидки и курсы валют'!$B$42,H2246*0.54*100/(100-'Заказ, cкидки и курсы валют'!$C$42),IF(H2246&lt;'Заказ, cкидки и курсы валют'!$B$43,H2246*0.54*100/(100-'Заказ, cкидки и курсы валют'!$C$43),H2246))))),2)</f>
        <v>302.01</v>
      </c>
    </row>
    <row r="2247" spans="1:10" ht="12" customHeight="1">
      <c r="A2247" s="15" t="s">
        <v>7958</v>
      </c>
      <c r="B2247" s="62" t="s">
        <v>84</v>
      </c>
      <c r="C2247" s="807">
        <v>8.32</v>
      </c>
      <c r="D2247" s="2159">
        <v>20</v>
      </c>
      <c r="E2247" s="2110">
        <f t="shared" si="274"/>
        <v>787.78</v>
      </c>
      <c r="F2247" s="603">
        <f t="shared" si="281"/>
        <v>787.78</v>
      </c>
      <c r="G2247" s="862">
        <f>'Заказ, cкидки и курсы валют'!$J$23*F2247</f>
        <v>9453.36</v>
      </c>
      <c r="H2247" s="128">
        <f t="shared" si="282"/>
        <v>189.07</v>
      </c>
      <c r="I2247" s="15"/>
      <c r="J2247" s="128">
        <f>ROUND(IF(H2247&lt;'Заказ, cкидки и курсы валют'!$B$39,H2247*0.54*100/(100-'Заказ, cкидки и курсы валют'!$C$39),IF(H2247&lt;'Заказ, cкидки и курсы валют'!$B$40,H2247*0.54*100/(100-'Заказ, cкидки и курсы валют'!$C$40),IF(H2247&lt;'Заказ, cкидки и курсы валют'!$B$41,H2247*0.54*100/(100-'Заказ, cкидки и курсы валют'!$C$41),IF(H2247&lt;'Заказ, cкидки и курсы валют'!$B$42,H2247*0.54*100/(100-'Заказ, cкидки и курсы валют'!$C$42),IF(H2247&lt;'Заказ, cкидки и курсы валют'!$B$43,H2247*0.54*100/(100-'Заказ, cкидки и курсы валют'!$C$43),H2247))))),2)</f>
        <v>255.24</v>
      </c>
    </row>
    <row r="2248" spans="1:10" ht="12" customHeight="1">
      <c r="A2248" s="15" t="s">
        <v>7959</v>
      </c>
      <c r="B2248" s="62" t="s">
        <v>179</v>
      </c>
      <c r="C2248" s="807">
        <v>9.1999999999999993</v>
      </c>
      <c r="D2248" s="2159">
        <v>20</v>
      </c>
      <c r="E2248" s="2110">
        <f t="shared" ref="E2248:E2270" si="283">(E2054*2)+(1000/D2248*7.5)</f>
        <v>822.1</v>
      </c>
      <c r="F2248" s="603">
        <f t="shared" si="281"/>
        <v>822.1</v>
      </c>
      <c r="G2248" s="862">
        <f>'Заказ, cкидки и курсы валют'!$J$23*F2248</f>
        <v>9865.2000000000007</v>
      </c>
      <c r="H2248" s="128">
        <f t="shared" si="282"/>
        <v>197.3</v>
      </c>
      <c r="I2248" s="15"/>
      <c r="J2248" s="128">
        <f>ROUND(IF(H2248&lt;'Заказ, cкидки и курсы валют'!$B$39,H2248*0.54*100/(100-'Заказ, cкидки и курсы валют'!$C$39),IF(H2248&lt;'Заказ, cкидки и курсы валют'!$B$40,H2248*0.54*100/(100-'Заказ, cкидки и курсы валют'!$C$40),IF(H2248&lt;'Заказ, cкидки и курсы валют'!$B$41,H2248*0.54*100/(100-'Заказ, cкидки и курсы валют'!$C$41),IF(H2248&lt;'Заказ, cкидки и курсы валют'!$B$42,H2248*0.54*100/(100-'Заказ, cкидки и курсы валют'!$C$42),IF(H2248&lt;'Заказ, cкидки и курсы валют'!$B$43,H2248*0.54*100/(100-'Заказ, cкидки и курсы валют'!$C$43),H2248))))),2)</f>
        <v>266.36</v>
      </c>
    </row>
    <row r="2249" spans="1:10" ht="12" customHeight="1">
      <c r="A2249" s="15" t="s">
        <v>7960</v>
      </c>
      <c r="B2249" s="62" t="s">
        <v>3122</v>
      </c>
      <c r="C2249" s="807">
        <v>10.050000000000001</v>
      </c>
      <c r="D2249" s="2159">
        <v>20</v>
      </c>
      <c r="E2249" s="2110">
        <f t="shared" si="283"/>
        <v>872.78</v>
      </c>
      <c r="F2249" s="603">
        <f t="shared" si="281"/>
        <v>872.78</v>
      </c>
      <c r="G2249" s="862">
        <f>'Заказ, cкидки и курсы валют'!$J$23*F2249</f>
        <v>10473.36</v>
      </c>
      <c r="H2249" s="128">
        <f t="shared" si="282"/>
        <v>209.47</v>
      </c>
      <c r="I2249" s="15"/>
      <c r="J2249" s="128">
        <f>ROUND(IF(H2249&lt;'Заказ, cкидки и курсы валют'!$B$39,H2249*0.54*100/(100-'Заказ, cкидки и курсы валют'!$C$39),IF(H2249&lt;'Заказ, cкидки и курсы валют'!$B$40,H2249*0.54*100/(100-'Заказ, cкидки и курсы валют'!$C$40),IF(H2249&lt;'Заказ, cкидки и курсы валют'!$B$41,H2249*0.54*100/(100-'Заказ, cкидки и курсы валют'!$C$41),IF(H2249&lt;'Заказ, cкидки и курсы валют'!$B$42,H2249*0.54*100/(100-'Заказ, cкидки и курсы валют'!$C$42),IF(H2249&lt;'Заказ, cкидки и курсы валют'!$B$43,H2249*0.54*100/(100-'Заказ, cкидки и курсы валют'!$C$43),H2249))))),2)</f>
        <v>282.77999999999997</v>
      </c>
    </row>
    <row r="2250" spans="1:10" ht="12" customHeight="1">
      <c r="A2250" s="15" t="s">
        <v>7961</v>
      </c>
      <c r="B2250" s="62" t="s">
        <v>180</v>
      </c>
      <c r="C2250" s="807">
        <v>10.9</v>
      </c>
      <c r="D2250" s="2159">
        <v>20</v>
      </c>
      <c r="E2250" s="2110">
        <f t="shared" si="283"/>
        <v>924.24</v>
      </c>
      <c r="F2250" s="603">
        <f t="shared" si="281"/>
        <v>924.24</v>
      </c>
      <c r="G2250" s="862">
        <f>'Заказ, cкидки и курсы валют'!$J$23*F2250</f>
        <v>11090.880000000001</v>
      </c>
      <c r="H2250" s="128">
        <f t="shared" si="282"/>
        <v>221.82</v>
      </c>
      <c r="I2250" s="15"/>
      <c r="J2250" s="128">
        <f>ROUND(IF(H2250&lt;'Заказ, cкидки и курсы валют'!$B$39,H2250*0.54*100/(100-'Заказ, cкидки и курсы валют'!$C$39),IF(H2250&lt;'Заказ, cкидки и курсы валют'!$B$40,H2250*0.54*100/(100-'Заказ, cкидки и курсы валют'!$C$40),IF(H2250&lt;'Заказ, cкидки и курсы валют'!$B$41,H2250*0.54*100/(100-'Заказ, cкидки и курсы валют'!$C$41),IF(H2250&lt;'Заказ, cкидки и курсы валют'!$B$42,H2250*0.54*100/(100-'Заказ, cкидки и курсы валют'!$C$42),IF(H2250&lt;'Заказ, cкидки и курсы валют'!$B$43,H2250*0.54*100/(100-'Заказ, cкидки и курсы валют'!$C$43),H2250))))),2)</f>
        <v>299.45999999999998</v>
      </c>
    </row>
    <row r="2251" spans="1:10" ht="12" customHeight="1">
      <c r="A2251" s="15" t="s">
        <v>7962</v>
      </c>
      <c r="B2251" s="62" t="s">
        <v>1347</v>
      </c>
      <c r="C2251" s="807">
        <v>11.73</v>
      </c>
      <c r="D2251" s="2159">
        <v>20</v>
      </c>
      <c r="E2251" s="2110">
        <f t="shared" si="283"/>
        <v>1005.48</v>
      </c>
      <c r="F2251" s="603">
        <f t="shared" si="281"/>
        <v>1005.48</v>
      </c>
      <c r="G2251" s="862">
        <f>'Заказ, cкидки и курсы валют'!$J$23*F2251</f>
        <v>12065.76</v>
      </c>
      <c r="H2251" s="128">
        <f t="shared" si="282"/>
        <v>241.32</v>
      </c>
      <c r="I2251" s="15"/>
      <c r="J2251" s="128">
        <f>ROUND(IF(H2251&lt;'Заказ, cкидки и курсы валют'!$B$39,H2251*0.54*100/(100-'Заказ, cкидки и курсы валют'!$C$39),IF(H2251&lt;'Заказ, cкидки и курсы валют'!$B$40,H2251*0.54*100/(100-'Заказ, cкидки и курсы валют'!$C$40),IF(H2251&lt;'Заказ, cкидки и курсы валют'!$B$41,H2251*0.54*100/(100-'Заказ, cкидки и курсы валют'!$C$41),IF(H2251&lt;'Заказ, cкидки и курсы валют'!$B$42,H2251*0.54*100/(100-'Заказ, cкидки и курсы валют'!$C$42),IF(H2251&lt;'Заказ, cкидки и курсы валют'!$B$43,H2251*0.54*100/(100-'Заказ, cкидки и курсы валют'!$C$43),H2251))))),2)</f>
        <v>325.77999999999997</v>
      </c>
    </row>
    <row r="2252" spans="1:10" ht="12" customHeight="1">
      <c r="A2252" s="15" t="s">
        <v>7963</v>
      </c>
      <c r="B2252" s="62" t="s">
        <v>181</v>
      </c>
      <c r="C2252" s="807">
        <v>12.6</v>
      </c>
      <c r="D2252" s="2159">
        <v>20</v>
      </c>
      <c r="E2252" s="2110">
        <f t="shared" si="283"/>
        <v>999.16</v>
      </c>
      <c r="F2252" s="603">
        <f t="shared" si="281"/>
        <v>999.16</v>
      </c>
      <c r="G2252" s="862">
        <f>'Заказ, cкидки и курсы валют'!$J$23*F2252</f>
        <v>11989.92</v>
      </c>
      <c r="H2252" s="128">
        <f t="shared" si="282"/>
        <v>239.8</v>
      </c>
      <c r="I2252" s="15"/>
      <c r="J2252" s="128">
        <f>ROUND(IF(H2252&lt;'Заказ, cкидки и курсы валют'!$B$39,H2252*0.54*100/(100-'Заказ, cкидки и курсы валют'!$C$39),IF(H2252&lt;'Заказ, cкидки и курсы валют'!$B$40,H2252*0.54*100/(100-'Заказ, cкидки и курсы валют'!$C$40),IF(H2252&lt;'Заказ, cкидки и курсы валют'!$B$41,H2252*0.54*100/(100-'Заказ, cкидки и курсы валют'!$C$41),IF(H2252&lt;'Заказ, cкидки и курсы валют'!$B$42,H2252*0.54*100/(100-'Заказ, cкидки и курсы валют'!$C$42),IF(H2252&lt;'Заказ, cкидки и курсы валют'!$B$43,H2252*0.54*100/(100-'Заказ, cкидки и курсы валют'!$C$43),H2252))))),2)</f>
        <v>323.73</v>
      </c>
    </row>
    <row r="2253" spans="1:10" ht="12" customHeight="1">
      <c r="A2253" s="15" t="s">
        <v>7964</v>
      </c>
      <c r="B2253" s="62" t="s">
        <v>4199</v>
      </c>
      <c r="C2253" s="807">
        <v>13.45</v>
      </c>
      <c r="D2253" s="2159">
        <v>15</v>
      </c>
      <c r="E2253" s="2110">
        <f t="shared" si="283"/>
        <v>1052.96</v>
      </c>
      <c r="F2253" s="603">
        <f t="shared" si="281"/>
        <v>1052.96</v>
      </c>
      <c r="G2253" s="862">
        <f>'Заказ, cкидки и курсы валют'!$J$23*F2253</f>
        <v>12635.52</v>
      </c>
      <c r="H2253" s="128">
        <f t="shared" si="282"/>
        <v>189.53</v>
      </c>
      <c r="I2253" s="15"/>
      <c r="J2253" s="128">
        <f>ROUND(IF(H2253&lt;'Заказ, cкидки и курсы валют'!$B$39,H2253*0.54*100/(100-'Заказ, cкидки и курсы валют'!$C$39),IF(H2253&lt;'Заказ, cкидки и курсы валют'!$B$40,H2253*0.54*100/(100-'Заказ, cкидки и курсы валют'!$C$40),IF(H2253&lt;'Заказ, cкидки и курсы валют'!$B$41,H2253*0.54*100/(100-'Заказ, cкидки и курсы валют'!$C$41),IF(H2253&lt;'Заказ, cкидки и курсы валют'!$B$42,H2253*0.54*100/(100-'Заказ, cкидки и курсы валют'!$C$42),IF(H2253&lt;'Заказ, cкидки и курсы валют'!$B$43,H2253*0.54*100/(100-'Заказ, cкидки и курсы валют'!$C$43),H2253))))),2)</f>
        <v>255.87</v>
      </c>
    </row>
    <row r="2254" spans="1:10" ht="12" customHeight="1">
      <c r="A2254" s="15" t="s">
        <v>7965</v>
      </c>
      <c r="B2254" s="62" t="s">
        <v>182</v>
      </c>
      <c r="C2254" s="807">
        <v>14.3</v>
      </c>
      <c r="D2254" s="2159">
        <v>15</v>
      </c>
      <c r="E2254" s="2110">
        <f t="shared" si="283"/>
        <v>1170.94</v>
      </c>
      <c r="F2254" s="603">
        <f t="shared" si="281"/>
        <v>1170.94</v>
      </c>
      <c r="G2254" s="862">
        <f>'Заказ, cкидки и курсы валют'!$J$23*F2254</f>
        <v>14051.28</v>
      </c>
      <c r="H2254" s="128">
        <f t="shared" si="282"/>
        <v>210.77</v>
      </c>
      <c r="I2254" s="15"/>
      <c r="J2254" s="128">
        <f>ROUND(IF(H2254&lt;'Заказ, cкидки и курсы валют'!$B$39,H2254*0.54*100/(100-'Заказ, cкидки и курсы валют'!$C$39),IF(H2254&lt;'Заказ, cкидки и курсы валют'!$B$40,H2254*0.54*100/(100-'Заказ, cкидки и курсы валют'!$C$40),IF(H2254&lt;'Заказ, cкидки и курсы валют'!$B$41,H2254*0.54*100/(100-'Заказ, cкидки и курсы валют'!$C$41),IF(H2254&lt;'Заказ, cкидки и курсы валют'!$B$42,H2254*0.54*100/(100-'Заказ, cкидки и курсы валют'!$C$42),IF(H2254&lt;'Заказ, cкидки и курсы валют'!$B$43,H2254*0.54*100/(100-'Заказ, cкидки и курсы валют'!$C$43),H2254))))),2)</f>
        <v>284.54000000000002</v>
      </c>
    </row>
    <row r="2255" spans="1:10" ht="12" customHeight="1">
      <c r="A2255" s="15" t="s">
        <v>7966</v>
      </c>
      <c r="B2255" s="62" t="s">
        <v>4200</v>
      </c>
      <c r="C2255" s="807">
        <v>15.2</v>
      </c>
      <c r="D2255" s="2159">
        <v>10</v>
      </c>
      <c r="E2255" s="2110">
        <f t="shared" si="283"/>
        <v>1488.7</v>
      </c>
      <c r="F2255" s="603">
        <f t="shared" si="281"/>
        <v>1488.7</v>
      </c>
      <c r="G2255" s="862">
        <f>'Заказ, cкидки и курсы валют'!$J$23*F2255</f>
        <v>17864.400000000001</v>
      </c>
      <c r="H2255" s="128">
        <f t="shared" si="282"/>
        <v>178.64</v>
      </c>
      <c r="I2255" s="15"/>
      <c r="J2255" s="128">
        <f>ROUND(IF(H2255&lt;'Заказ, cкидки и курсы валют'!$B$39,H2255*0.54*100/(100-'Заказ, cкидки и курсы валют'!$C$39),IF(H2255&lt;'Заказ, cкидки и курсы валют'!$B$40,H2255*0.54*100/(100-'Заказ, cкидки и курсы валют'!$C$40),IF(H2255&lt;'Заказ, cкидки и курсы валют'!$B$41,H2255*0.54*100/(100-'Заказ, cкидки и курсы валют'!$C$41),IF(H2255&lt;'Заказ, cкидки и курсы валют'!$B$42,H2255*0.54*100/(100-'Заказ, cкидки и курсы валют'!$C$42),IF(H2255&lt;'Заказ, cкидки и курсы валют'!$B$43,H2255*0.54*100/(100-'Заказ, cкидки и курсы валют'!$C$43),H2255))))),2)</f>
        <v>275.62</v>
      </c>
    </row>
    <row r="2256" spans="1:10" ht="12" customHeight="1">
      <c r="A2256" s="15" t="s">
        <v>7967</v>
      </c>
      <c r="B2256" s="62" t="s">
        <v>183</v>
      </c>
      <c r="C2256" s="807">
        <v>16</v>
      </c>
      <c r="D2256" s="2159">
        <v>10</v>
      </c>
      <c r="E2256" s="2110">
        <f t="shared" si="283"/>
        <v>1534.06</v>
      </c>
      <c r="F2256" s="603">
        <f t="shared" si="281"/>
        <v>1534.06</v>
      </c>
      <c r="G2256" s="862">
        <f>'Заказ, cкидки и курсы валют'!$J$23*F2256</f>
        <v>18408.72</v>
      </c>
      <c r="H2256" s="128">
        <f t="shared" si="282"/>
        <v>184.09</v>
      </c>
      <c r="I2256" s="15"/>
      <c r="J2256" s="128">
        <f>ROUND(IF(H2256&lt;'Заказ, cкидки и курсы валют'!$B$39,H2256*0.54*100/(100-'Заказ, cкидки и курсы валют'!$C$39),IF(H2256&lt;'Заказ, cкидки и курсы валют'!$B$40,H2256*0.54*100/(100-'Заказ, cкидки и курсы валют'!$C$40),IF(H2256&lt;'Заказ, cкидки и курсы валют'!$B$41,H2256*0.54*100/(100-'Заказ, cкидки и курсы валют'!$C$41),IF(H2256&lt;'Заказ, cкидки и курсы валют'!$B$42,H2256*0.54*100/(100-'Заказ, cкидки и курсы валют'!$C$42),IF(H2256&lt;'Заказ, cкидки и курсы валют'!$B$43,H2256*0.54*100/(100-'Заказ, cкидки и курсы валют'!$C$43),H2256))))),2)</f>
        <v>284.02</v>
      </c>
    </row>
    <row r="2257" spans="1:10" ht="12" customHeight="1">
      <c r="A2257" s="15" t="s">
        <v>7968</v>
      </c>
      <c r="B2257" s="62" t="s">
        <v>184</v>
      </c>
      <c r="C2257" s="807">
        <v>17.8</v>
      </c>
      <c r="D2257" s="2159">
        <v>10</v>
      </c>
      <c r="E2257" s="2110">
        <f t="shared" si="283"/>
        <v>1618.48</v>
      </c>
      <c r="F2257" s="603">
        <f t="shared" si="281"/>
        <v>1618.48</v>
      </c>
      <c r="G2257" s="862">
        <f>'Заказ, cкидки и курсы валют'!$J$23*F2257</f>
        <v>19421.760000000002</v>
      </c>
      <c r="H2257" s="128">
        <f t="shared" si="282"/>
        <v>194.22</v>
      </c>
      <c r="I2257" s="15"/>
      <c r="J2257" s="128">
        <f>ROUND(IF(H2257&lt;'Заказ, cкидки и курсы валют'!$B$39,H2257*0.54*100/(100-'Заказ, cкидки и курсы валют'!$C$39),IF(H2257&lt;'Заказ, cкидки и курсы валют'!$B$40,H2257*0.54*100/(100-'Заказ, cкидки и курсы валют'!$C$40),IF(H2257&lt;'Заказ, cкидки и курсы валют'!$B$41,H2257*0.54*100/(100-'Заказ, cкидки и курсы валют'!$C$41),IF(H2257&lt;'Заказ, cкидки и курсы валют'!$B$42,H2257*0.54*100/(100-'Заказ, cкидки и курсы валют'!$C$42),IF(H2257&lt;'Заказ, cкидки и курсы валют'!$B$43,H2257*0.54*100/(100-'Заказ, cкидки и курсы валют'!$C$43),H2257))))),2)</f>
        <v>262.2</v>
      </c>
    </row>
    <row r="2258" spans="1:10" ht="12" customHeight="1">
      <c r="A2258" s="15" t="s">
        <v>7969</v>
      </c>
      <c r="B2258" s="62" t="s">
        <v>1043</v>
      </c>
      <c r="C2258" s="807">
        <v>4.8</v>
      </c>
      <c r="D2258" s="2159">
        <v>30</v>
      </c>
      <c r="E2258" s="2110">
        <f t="shared" si="283"/>
        <v>524.44000000000005</v>
      </c>
      <c r="F2258" s="603">
        <f t="shared" si="281"/>
        <v>524.44000000000005</v>
      </c>
      <c r="G2258" s="862">
        <f>'Заказ, cкидки и курсы валют'!$J$23*F2258</f>
        <v>6293.2800000000007</v>
      </c>
      <c r="H2258" s="128">
        <f t="shared" si="282"/>
        <v>188.8</v>
      </c>
      <c r="I2258" s="15"/>
      <c r="J2258" s="128">
        <f>ROUND(IF(H2258&lt;'Заказ, cкидки и курсы валют'!$B$39,H2258*0.54*100/(100-'Заказ, cкидки и курсы валют'!$C$39),IF(H2258&lt;'Заказ, cкидки и курсы валют'!$B$40,H2258*0.54*100/(100-'Заказ, cкидки и курсы валют'!$C$40),IF(H2258&lt;'Заказ, cкидки и курсы валют'!$B$41,H2258*0.54*100/(100-'Заказ, cкидки и курсы валют'!$C$41),IF(H2258&lt;'Заказ, cкидки и курсы валют'!$B$42,H2258*0.54*100/(100-'Заказ, cкидки и курсы валют'!$C$42),IF(H2258&lt;'Заказ, cкидки и курсы валют'!$B$43,H2258*0.54*100/(100-'Заказ, cкидки и курсы валют'!$C$43),H2258))))),2)</f>
        <v>254.88</v>
      </c>
    </row>
    <row r="2259" spans="1:10" ht="12" customHeight="1">
      <c r="A2259" s="15" t="s">
        <v>7970</v>
      </c>
      <c r="B2259" s="62" t="s">
        <v>3641</v>
      </c>
      <c r="C2259" s="807">
        <v>5.58</v>
      </c>
      <c r="D2259" s="2159">
        <v>28</v>
      </c>
      <c r="E2259" s="2110">
        <f t="shared" si="283"/>
        <v>630.01714285714297</v>
      </c>
      <c r="F2259" s="603">
        <f t="shared" si="281"/>
        <v>630.02</v>
      </c>
      <c r="G2259" s="862">
        <f>'Заказ, cкидки и курсы валют'!$J$23*F2259</f>
        <v>7560.24</v>
      </c>
      <c r="H2259" s="128">
        <f t="shared" si="282"/>
        <v>211.69</v>
      </c>
      <c r="I2259" s="15"/>
      <c r="J2259" s="128">
        <f>ROUND(IF(H2259&lt;'Заказ, cкидки и курсы валют'!$B$39,H2259*0.54*100/(100-'Заказ, cкидки и курсы валют'!$C$39),IF(H2259&lt;'Заказ, cкидки и курсы валют'!$B$40,H2259*0.54*100/(100-'Заказ, cкидки и курсы валют'!$C$40),IF(H2259&lt;'Заказ, cкидки и курсы валют'!$B$41,H2259*0.54*100/(100-'Заказ, cкидки и курсы валют'!$C$41),IF(H2259&lt;'Заказ, cкидки и курсы валют'!$B$42,H2259*0.54*100/(100-'Заказ, cкидки и курсы валют'!$C$42),IF(H2259&lt;'Заказ, cкидки и курсы валют'!$B$43,H2259*0.54*100/(100-'Заказ, cкидки и курсы валют'!$C$43),H2259))))),2)</f>
        <v>285.77999999999997</v>
      </c>
    </row>
    <row r="2260" spans="1:10" ht="12" customHeight="1">
      <c r="A2260" s="15" t="s">
        <v>7971</v>
      </c>
      <c r="B2260" s="62" t="s">
        <v>3105</v>
      </c>
      <c r="C2260" s="807">
        <v>7.8</v>
      </c>
      <c r="D2260" s="2159">
        <v>26</v>
      </c>
      <c r="E2260" s="2110">
        <f t="shared" si="283"/>
        <v>682.84153846153845</v>
      </c>
      <c r="F2260" s="603">
        <f t="shared" ref="F2260:F2270" si="284">ROUND(E2260*(1-$F$11),2)</f>
        <v>682.84</v>
      </c>
      <c r="G2260" s="862">
        <f>'Заказ, cкидки и курсы валют'!$J$23*F2260</f>
        <v>8194.08</v>
      </c>
      <c r="H2260" s="128">
        <f t="shared" ref="H2260:H2270" si="285">ROUND((D2260/1000)*G2260,2)</f>
        <v>213.05</v>
      </c>
      <c r="I2260" s="15"/>
      <c r="J2260" s="128">
        <f>ROUND(IF(H2260&lt;'Заказ, cкидки и курсы валют'!$B$39,H2260*0.54*100/(100-'Заказ, cкидки и курсы валют'!$C$39),IF(H2260&lt;'Заказ, cкидки и курсы валют'!$B$40,H2260*0.54*100/(100-'Заказ, cкидки и курсы валют'!$C$40),IF(H2260&lt;'Заказ, cкидки и курсы валют'!$B$41,H2260*0.54*100/(100-'Заказ, cкидки и курсы валют'!$C$41),IF(H2260&lt;'Заказ, cкидки и курсы валют'!$B$42,H2260*0.54*100/(100-'Заказ, cкидки и курсы валют'!$C$42),IF(H2260&lt;'Заказ, cкидки и курсы валют'!$B$43,H2260*0.54*100/(100-'Заказ, cкидки и курсы валют'!$C$43),H2260))))),2)</f>
        <v>287.62</v>
      </c>
    </row>
    <row r="2261" spans="1:10" ht="12" customHeight="1">
      <c r="A2261" s="15" t="s">
        <v>7972</v>
      </c>
      <c r="B2261" s="62" t="s">
        <v>3106</v>
      </c>
      <c r="C2261" s="807">
        <v>9.5</v>
      </c>
      <c r="D2261" s="2159">
        <v>22</v>
      </c>
      <c r="E2261" s="2110">
        <f t="shared" si="283"/>
        <v>812.74909090909091</v>
      </c>
      <c r="F2261" s="603">
        <f t="shared" si="284"/>
        <v>812.75</v>
      </c>
      <c r="G2261" s="862">
        <f>'Заказ, cкидки и курсы валют'!$J$23*F2261</f>
        <v>9753</v>
      </c>
      <c r="H2261" s="128">
        <f t="shared" si="285"/>
        <v>214.57</v>
      </c>
      <c r="I2261" s="15"/>
      <c r="J2261" s="128">
        <f>ROUND(IF(H2261&lt;'Заказ, cкидки и курсы валют'!$B$39,H2261*0.54*100/(100-'Заказ, cкидки и курсы валют'!$C$39),IF(H2261&lt;'Заказ, cкидки и курсы валют'!$B$40,H2261*0.54*100/(100-'Заказ, cкидки и курсы валют'!$C$40),IF(H2261&lt;'Заказ, cкидки и курсы валют'!$B$41,H2261*0.54*100/(100-'Заказ, cкидки и курсы валют'!$C$41),IF(H2261&lt;'Заказ, cкидки и курсы валют'!$B$42,H2261*0.54*100/(100-'Заказ, cкидки и курсы валют'!$C$42),IF(H2261&lt;'Заказ, cкидки и курсы валют'!$B$43,H2261*0.54*100/(100-'Заказ, cкидки и курсы валют'!$C$43),H2261))))),2)</f>
        <v>289.67</v>
      </c>
    </row>
    <row r="2262" spans="1:10" ht="12" customHeight="1">
      <c r="A2262" s="15" t="s">
        <v>7973</v>
      </c>
      <c r="B2262" s="62" t="s">
        <v>617</v>
      </c>
      <c r="C2262" s="807">
        <v>10.85</v>
      </c>
      <c r="D2262" s="2159">
        <v>20</v>
      </c>
      <c r="E2262" s="2110">
        <f t="shared" si="283"/>
        <v>904.76</v>
      </c>
      <c r="F2262" s="603">
        <f t="shared" si="284"/>
        <v>904.76</v>
      </c>
      <c r="G2262" s="862">
        <f>'Заказ, cкидки и курсы валют'!$J$23*F2262</f>
        <v>10857.119999999999</v>
      </c>
      <c r="H2262" s="128">
        <f t="shared" si="285"/>
        <v>217.14</v>
      </c>
      <c r="I2262" s="15"/>
      <c r="J2262" s="128">
        <f>ROUND(IF(H2262&lt;'Заказ, cкидки и курсы валют'!$B$39,H2262*0.54*100/(100-'Заказ, cкидки и курсы валют'!$C$39),IF(H2262&lt;'Заказ, cкидки и курсы валют'!$B$40,H2262*0.54*100/(100-'Заказ, cкидки и курсы валют'!$C$40),IF(H2262&lt;'Заказ, cкидки и курсы валют'!$B$41,H2262*0.54*100/(100-'Заказ, cкидки и курсы валют'!$C$41),IF(H2262&lt;'Заказ, cкидки и курсы валют'!$B$42,H2262*0.54*100/(100-'Заказ, cкидки и курсы валют'!$C$42),IF(H2262&lt;'Заказ, cкидки и курсы валют'!$B$43,H2262*0.54*100/(100-'Заказ, cкидки и курсы валют'!$C$43),H2262))))),2)</f>
        <v>293.14</v>
      </c>
    </row>
    <row r="2263" spans="1:10" ht="12" customHeight="1">
      <c r="A2263" s="15" t="s">
        <v>7974</v>
      </c>
      <c r="B2263" s="62" t="s">
        <v>3107</v>
      </c>
      <c r="C2263" s="807">
        <v>12.1</v>
      </c>
      <c r="D2263" s="2159">
        <v>18</v>
      </c>
      <c r="E2263" s="2110">
        <f t="shared" si="283"/>
        <v>1037.5266666666666</v>
      </c>
      <c r="F2263" s="603">
        <f t="shared" si="284"/>
        <v>1037.53</v>
      </c>
      <c r="G2263" s="862">
        <f>'Заказ, cкидки и курсы валют'!$J$23*F2263</f>
        <v>12450.36</v>
      </c>
      <c r="H2263" s="128">
        <f t="shared" si="285"/>
        <v>224.11</v>
      </c>
      <c r="I2263" s="15"/>
      <c r="J2263" s="128">
        <f>ROUND(IF(H2263&lt;'Заказ, cкидки и курсы валют'!$B$39,H2263*0.54*100/(100-'Заказ, cкидки и курсы валют'!$C$39),IF(H2263&lt;'Заказ, cкидки и курсы валют'!$B$40,H2263*0.54*100/(100-'Заказ, cкидки и курсы валют'!$C$40),IF(H2263&lt;'Заказ, cкидки и курсы валют'!$B$41,H2263*0.54*100/(100-'Заказ, cкидки и курсы валют'!$C$41),IF(H2263&lt;'Заказ, cкидки и курсы валют'!$B$42,H2263*0.54*100/(100-'Заказ, cкидки и курсы валют'!$C$42),IF(H2263&lt;'Заказ, cкидки и курсы валют'!$B$43,H2263*0.54*100/(100-'Заказ, cкидки и курсы валют'!$C$43),H2263))))),2)</f>
        <v>302.55</v>
      </c>
    </row>
    <row r="2264" spans="1:10" ht="12" customHeight="1">
      <c r="A2264" s="15" t="s">
        <v>7975</v>
      </c>
      <c r="B2264" s="62" t="s">
        <v>190</v>
      </c>
      <c r="C2264" s="807">
        <v>14.2</v>
      </c>
      <c r="D2264" s="2159">
        <v>16</v>
      </c>
      <c r="E2264" s="2110">
        <f t="shared" si="283"/>
        <v>1161.0700000000002</v>
      </c>
      <c r="F2264" s="603">
        <f t="shared" si="284"/>
        <v>1161.07</v>
      </c>
      <c r="G2264" s="862">
        <f>'Заказ, cкидки и курсы валют'!$J$23*F2264</f>
        <v>13932.84</v>
      </c>
      <c r="H2264" s="128">
        <f t="shared" si="285"/>
        <v>222.93</v>
      </c>
      <c r="I2264" s="15"/>
      <c r="J2264" s="128">
        <f>ROUND(IF(H2264&lt;'Заказ, cкидки и курсы валют'!$B$39,H2264*0.54*100/(100-'Заказ, cкидки и курсы валют'!$C$39),IF(H2264&lt;'Заказ, cкидки и курсы валют'!$B$40,H2264*0.54*100/(100-'Заказ, cкидки и курсы валют'!$C$40),IF(H2264&lt;'Заказ, cкидки и курсы валют'!$B$41,H2264*0.54*100/(100-'Заказ, cкидки и курсы валют'!$C$41),IF(H2264&lt;'Заказ, cкидки и курсы валют'!$B$42,H2264*0.54*100/(100-'Заказ, cкидки и курсы валют'!$C$42),IF(H2264&lt;'Заказ, cкидки и курсы валют'!$B$43,H2264*0.54*100/(100-'Заказ, cкидки и курсы валют'!$C$43),H2264))))),2)</f>
        <v>300.95999999999998</v>
      </c>
    </row>
    <row r="2265" spans="1:10" ht="12" customHeight="1">
      <c r="A2265" s="15" t="s">
        <v>7976</v>
      </c>
      <c r="B2265" s="62" t="s">
        <v>191</v>
      </c>
      <c r="C2265" s="807">
        <v>16.96</v>
      </c>
      <c r="D2265" s="2159">
        <v>15</v>
      </c>
      <c r="E2265" s="2110">
        <f t="shared" si="283"/>
        <v>1332.64</v>
      </c>
      <c r="F2265" s="603">
        <f t="shared" si="284"/>
        <v>1332.64</v>
      </c>
      <c r="G2265" s="862">
        <f>'Заказ, cкидки и курсы валют'!$J$23*F2265</f>
        <v>15991.68</v>
      </c>
      <c r="H2265" s="128">
        <f t="shared" si="285"/>
        <v>239.88</v>
      </c>
      <c r="I2265" s="15"/>
      <c r="J2265" s="128">
        <f>ROUND(IF(H2265&lt;'Заказ, cкидки и курсы валют'!$B$39,H2265*0.54*100/(100-'Заказ, cкидки и курсы валют'!$C$39),IF(H2265&lt;'Заказ, cкидки и курсы валют'!$B$40,H2265*0.54*100/(100-'Заказ, cкидки и курсы валют'!$C$40),IF(H2265&lt;'Заказ, cкидки и курсы валют'!$B$41,H2265*0.54*100/(100-'Заказ, cкидки и курсы валют'!$C$41),IF(H2265&lt;'Заказ, cкидки и курсы валют'!$B$42,H2265*0.54*100/(100-'Заказ, cкидки и курсы валют'!$C$42),IF(H2265&lt;'Заказ, cкидки и курсы валют'!$B$43,H2265*0.54*100/(100-'Заказ, cкидки и курсы валют'!$C$43),H2265))))),2)</f>
        <v>323.83999999999997</v>
      </c>
    </row>
    <row r="2266" spans="1:10" ht="12" customHeight="1">
      <c r="A2266" s="15" t="s">
        <v>7977</v>
      </c>
      <c r="B2266" s="62" t="s">
        <v>192</v>
      </c>
      <c r="C2266" s="807">
        <v>20.260000000000002</v>
      </c>
      <c r="D2266" s="2159">
        <v>12</v>
      </c>
      <c r="E2266" s="2110">
        <f t="shared" si="283"/>
        <v>1566.04</v>
      </c>
      <c r="F2266" s="603">
        <f t="shared" si="284"/>
        <v>1566.04</v>
      </c>
      <c r="G2266" s="862">
        <f>'Заказ, cкидки и курсы валют'!$J$23*F2266</f>
        <v>18792.48</v>
      </c>
      <c r="H2266" s="128">
        <f t="shared" si="285"/>
        <v>225.51</v>
      </c>
      <c r="I2266" s="15"/>
      <c r="J2266" s="128">
        <f>ROUND(IF(H2266&lt;'Заказ, cкидки и курсы валют'!$B$39,H2266*0.54*100/(100-'Заказ, cкидки и курсы валют'!$C$39),IF(H2266&lt;'Заказ, cкидки и курсы валют'!$B$40,H2266*0.54*100/(100-'Заказ, cкидки и курсы валют'!$C$40),IF(H2266&lt;'Заказ, cкидки и курсы валют'!$B$41,H2266*0.54*100/(100-'Заказ, cкидки и курсы валют'!$C$41),IF(H2266&lt;'Заказ, cкидки и курсы валют'!$B$42,H2266*0.54*100/(100-'Заказ, cкидки и курсы валют'!$C$42),IF(H2266&lt;'Заказ, cкидки и курсы валют'!$B$43,H2266*0.54*100/(100-'Заказ, cкидки и курсы валют'!$C$43),H2266))))),2)</f>
        <v>304.44</v>
      </c>
    </row>
    <row r="2267" spans="1:10" ht="12" customHeight="1">
      <c r="A2267" s="15" t="s">
        <v>7978</v>
      </c>
      <c r="B2267" s="62" t="s">
        <v>193</v>
      </c>
      <c r="C2267" s="807">
        <v>23.07</v>
      </c>
      <c r="D2267" s="2159">
        <v>10</v>
      </c>
      <c r="E2267" s="2110">
        <f t="shared" si="283"/>
        <v>1903.72</v>
      </c>
      <c r="F2267" s="603">
        <f t="shared" si="284"/>
        <v>1903.72</v>
      </c>
      <c r="G2267" s="862">
        <f>'Заказ, cкидки и курсы валют'!$J$23*F2267</f>
        <v>22844.639999999999</v>
      </c>
      <c r="H2267" s="128">
        <f t="shared" si="285"/>
        <v>228.45</v>
      </c>
      <c r="I2267" s="15"/>
      <c r="J2267" s="128">
        <f>ROUND(IF(H2267&lt;'Заказ, cкидки и курсы валют'!$B$39,H2267*0.54*100/(100-'Заказ, cкидки и курсы валют'!$C$39),IF(H2267&lt;'Заказ, cкидки и курсы валют'!$B$40,H2267*0.54*100/(100-'Заказ, cкидки и курсы валют'!$C$40),IF(H2267&lt;'Заказ, cкидки и курсы валют'!$B$41,H2267*0.54*100/(100-'Заказ, cкидки и курсы валют'!$C$41),IF(H2267&lt;'Заказ, cкидки и курсы валют'!$B$42,H2267*0.54*100/(100-'Заказ, cкидки и курсы валют'!$C$42),IF(H2267&lt;'Заказ, cкидки и курсы валют'!$B$43,H2267*0.54*100/(100-'Заказ, cкидки и курсы валют'!$C$43),H2267))))),2)</f>
        <v>308.41000000000003</v>
      </c>
    </row>
    <row r="2268" spans="1:10" ht="12" customHeight="1">
      <c r="A2268" s="15" t="s">
        <v>7979</v>
      </c>
      <c r="B2268" s="62" t="s">
        <v>194</v>
      </c>
      <c r="C2268" s="807">
        <v>26.12</v>
      </c>
      <c r="D2268" s="2159">
        <v>10</v>
      </c>
      <c r="E2268" s="2110">
        <f t="shared" si="283"/>
        <v>1971.14</v>
      </c>
      <c r="F2268" s="603">
        <f t="shared" si="284"/>
        <v>1971.14</v>
      </c>
      <c r="G2268" s="862">
        <f>'Заказ, cкидки и курсы валют'!$J$23*F2268</f>
        <v>23653.68</v>
      </c>
      <c r="H2268" s="128">
        <f t="shared" si="285"/>
        <v>236.54</v>
      </c>
      <c r="I2268" s="15"/>
      <c r="J2268" s="128">
        <f>ROUND(IF(H2268&lt;'Заказ, cкидки и курсы валют'!$B$39,H2268*0.54*100/(100-'Заказ, cкидки и курсы валют'!$C$39),IF(H2268&lt;'Заказ, cкидки и курсы валют'!$B$40,H2268*0.54*100/(100-'Заказ, cкидки и курсы валют'!$C$40),IF(H2268&lt;'Заказ, cкидки и курсы валют'!$B$41,H2268*0.54*100/(100-'Заказ, cкидки и курсы валют'!$C$41),IF(H2268&lt;'Заказ, cкидки и курсы валют'!$B$42,H2268*0.54*100/(100-'Заказ, cкидки и курсы валют'!$C$42),IF(H2268&lt;'Заказ, cкидки и курсы валют'!$B$43,H2268*0.54*100/(100-'Заказ, cкидки и курсы валют'!$C$43),H2268))))),2)</f>
        <v>319.33</v>
      </c>
    </row>
    <row r="2269" spans="1:10" ht="12" customHeight="1">
      <c r="A2269" s="15" t="s">
        <v>7980</v>
      </c>
      <c r="B2269" s="62" t="s">
        <v>3108</v>
      </c>
      <c r="C2269" s="807">
        <v>29.2</v>
      </c>
      <c r="D2269" s="2159">
        <v>10</v>
      </c>
      <c r="E2269" s="2110">
        <f t="shared" si="283"/>
        <v>2138.34</v>
      </c>
      <c r="F2269" s="603">
        <f t="shared" si="284"/>
        <v>2138.34</v>
      </c>
      <c r="G2269" s="862">
        <f>'Заказ, cкидки и курсы валют'!$J$23*F2269</f>
        <v>25660.080000000002</v>
      </c>
      <c r="H2269" s="128">
        <f t="shared" si="285"/>
        <v>256.60000000000002</v>
      </c>
      <c r="I2269" s="15"/>
      <c r="J2269" s="128">
        <f>ROUND(IF(H2269&lt;'Заказ, cкидки и курсы валют'!$B$39,H2269*0.54*100/(100-'Заказ, cкидки и курсы валют'!$C$39),IF(H2269&lt;'Заказ, cкидки и курсы валют'!$B$40,H2269*0.54*100/(100-'Заказ, cкидки и курсы валют'!$C$40),IF(H2269&lt;'Заказ, cкидки и курсы валют'!$B$41,H2269*0.54*100/(100-'Заказ, cкидки и курсы валют'!$C$41),IF(H2269&lt;'Заказ, cкидки и курсы валют'!$B$42,H2269*0.54*100/(100-'Заказ, cкидки и курсы валют'!$C$42),IF(H2269&lt;'Заказ, cкидки и курсы валют'!$B$43,H2269*0.54*100/(100-'Заказ, cкидки и курсы валют'!$C$43),H2269))))),2)</f>
        <v>346.41</v>
      </c>
    </row>
    <row r="2270" spans="1:10" ht="12" customHeight="1">
      <c r="A2270" s="15" t="s">
        <v>7981</v>
      </c>
      <c r="B2270" s="62" t="s">
        <v>195</v>
      </c>
      <c r="C2270" s="814">
        <v>33</v>
      </c>
      <c r="D2270" s="2159">
        <v>8</v>
      </c>
      <c r="E2270" s="2110">
        <f t="shared" si="283"/>
        <v>2426.6400000000003</v>
      </c>
      <c r="F2270" s="603">
        <f t="shared" si="284"/>
        <v>2426.64</v>
      </c>
      <c r="G2270" s="862">
        <f>'Заказ, cкидки и курсы валют'!$J$23*F2270</f>
        <v>29119.68</v>
      </c>
      <c r="H2270" s="128">
        <f t="shared" si="285"/>
        <v>232.96</v>
      </c>
      <c r="I2270" s="15"/>
      <c r="J2270" s="128">
        <f>ROUND(IF(H2270&lt;'Заказ, cкидки и курсы валют'!$B$39,H2270*0.54*100/(100-'Заказ, cкидки и курсы валют'!$C$39),IF(H2270&lt;'Заказ, cкидки и курсы валют'!$B$40,H2270*0.54*100/(100-'Заказ, cкидки и курсы валют'!$C$40),IF(H2270&lt;'Заказ, cкидки и курсы валют'!$B$41,H2270*0.54*100/(100-'Заказ, cкидки и курсы валют'!$C$41),IF(H2270&lt;'Заказ, cкидки и курсы валют'!$B$42,H2270*0.54*100/(100-'Заказ, cкидки и курсы валют'!$C$42),IF(H2270&lt;'Заказ, cкидки и курсы валют'!$B$43,H2270*0.54*100/(100-'Заказ, cкидки и курсы валют'!$C$43),H2270))))),2)</f>
        <v>314.5</v>
      </c>
    </row>
    <row r="2271" spans="1:10" ht="14.1" customHeight="1" thickBot="1"/>
    <row r="2272" spans="1:10" ht="14.1" customHeight="1">
      <c r="A2272" s="247"/>
      <c r="B2272" s="163"/>
      <c r="C2272" s="91"/>
      <c r="D2272" s="91" t="s">
        <v>2524</v>
      </c>
      <c r="E2272" s="555"/>
      <c r="F2272" s="555"/>
      <c r="G2272" s="652"/>
      <c r="H2272" s="94"/>
      <c r="I2272" s="95"/>
    </row>
    <row r="2273" spans="1:9" ht="14.1" customHeight="1">
      <c r="A2273" s="248"/>
      <c r="B2273" s="17"/>
      <c r="C2273" s="108" t="s">
        <v>2525</v>
      </c>
      <c r="D2273" s="108"/>
      <c r="E2273" s="556"/>
      <c r="F2273" s="568"/>
      <c r="G2273" s="111"/>
      <c r="H2273" s="110"/>
      <c r="I2273" s="167"/>
    </row>
    <row r="2274" spans="1:9" ht="14.1" customHeight="1">
      <c r="A2274" s="248"/>
      <c r="B2274" s="17"/>
      <c r="C2274" s="97"/>
      <c r="D2274" s="97"/>
      <c r="E2274" s="896"/>
      <c r="F2274" s="596"/>
      <c r="G2274" s="874"/>
      <c r="H2274" s="17"/>
      <c r="I2274" s="167"/>
    </row>
    <row r="2275" spans="1:9" ht="14.1" customHeight="1">
      <c r="A2275" s="248"/>
      <c r="B2275" s="17"/>
      <c r="C2275" s="97"/>
      <c r="D2275" s="97"/>
      <c r="E2275" s="896"/>
      <c r="F2275" s="596"/>
      <c r="G2275" s="874"/>
      <c r="H2275" s="17"/>
      <c r="I2275" s="167"/>
    </row>
    <row r="2276" spans="1:9" ht="14.1" customHeight="1">
      <c r="A2276" s="248"/>
      <c r="B2276" s="17"/>
      <c r="C2276" s="97"/>
      <c r="D2276" s="97"/>
      <c r="E2276" s="896"/>
      <c r="F2276" s="596"/>
      <c r="G2276" s="874"/>
      <c r="H2276" s="17"/>
      <c r="I2276" s="167"/>
    </row>
    <row r="2277" spans="1:9" ht="14.1" customHeight="1" thickBot="1">
      <c r="A2277" s="117" t="s">
        <v>7679</v>
      </c>
      <c r="B2277" s="171"/>
      <c r="C2277" s="99"/>
      <c r="D2277" s="99"/>
      <c r="E2277" s="897"/>
      <c r="F2277" s="598"/>
      <c r="G2277" s="875"/>
      <c r="H2277" s="171"/>
      <c r="I2277" s="172"/>
    </row>
    <row r="2278" spans="1:9" ht="45.2" customHeight="1">
      <c r="A2278" s="195" t="s">
        <v>1028</v>
      </c>
      <c r="B2278" s="196" t="s">
        <v>1029</v>
      </c>
      <c r="C2278" s="197" t="s">
        <v>678</v>
      </c>
      <c r="D2278" s="197" t="s">
        <v>3130</v>
      </c>
      <c r="E2278" s="559" t="s">
        <v>11188</v>
      </c>
      <c r="F2278" s="600" t="s">
        <v>2779</v>
      </c>
      <c r="G2278" s="864" t="s">
        <v>2627</v>
      </c>
      <c r="H2278" s="338" t="s">
        <v>497</v>
      </c>
      <c r="I2278" s="199" t="s">
        <v>4239</v>
      </c>
    </row>
    <row r="2279" spans="1:9" ht="14.1" customHeight="1">
      <c r="A2279" s="195"/>
      <c r="B2279" s="389"/>
      <c r="C2279" s="197" t="s">
        <v>3629</v>
      </c>
      <c r="D2279" s="390" t="s">
        <v>2628</v>
      </c>
      <c r="E2279" s="898" t="s">
        <v>265</v>
      </c>
      <c r="F2279" s="607">
        <f>'Заказ, cкидки и курсы валют'!$I$12</f>
        <v>0</v>
      </c>
      <c r="G2279" s="948"/>
      <c r="H2279" s="455"/>
      <c r="I2279" s="325"/>
    </row>
    <row r="2280" spans="1:9" ht="12" customHeight="1">
      <c r="A2280" s="2192" t="s">
        <v>3170</v>
      </c>
      <c r="B2280" s="487" t="s">
        <v>3180</v>
      </c>
      <c r="C2280" s="807">
        <v>0.61</v>
      </c>
      <c r="D2280" s="2193">
        <v>12000</v>
      </c>
      <c r="E2280" s="574">
        <v>25.07</v>
      </c>
      <c r="F2280" s="603">
        <f t="shared" ref="F2280:F2323" si="286">ROUND(E2280*(1-$F$11),2)</f>
        <v>25.07</v>
      </c>
      <c r="G2280" s="862">
        <f>'Заказ, cкидки и курсы валют'!$J$23*F2280</f>
        <v>300.84000000000003</v>
      </c>
      <c r="H2280" s="128">
        <f t="shared" ref="H2280:H2323" si="287">ROUND((D2280/1000)*G2280,2)</f>
        <v>3610.08</v>
      </c>
      <c r="I2280" s="2192"/>
    </row>
    <row r="2281" spans="1:9" ht="12" customHeight="1">
      <c r="A2281" s="2192" t="s">
        <v>3171</v>
      </c>
      <c r="B2281" s="487" t="s">
        <v>3181</v>
      </c>
      <c r="C2281" s="807">
        <v>0.71</v>
      </c>
      <c r="D2281" s="2193">
        <v>12000</v>
      </c>
      <c r="E2281" s="574">
        <v>28.62</v>
      </c>
      <c r="F2281" s="603">
        <f t="shared" si="286"/>
        <v>28.62</v>
      </c>
      <c r="G2281" s="862">
        <f>'Заказ, cкидки и курсы валют'!$J$23*F2281</f>
        <v>343.44</v>
      </c>
      <c r="H2281" s="128">
        <f t="shared" si="287"/>
        <v>4121.28</v>
      </c>
      <c r="I2281" s="2192"/>
    </row>
    <row r="2282" spans="1:9" ht="12" customHeight="1">
      <c r="A2282" s="2192" t="s">
        <v>3172</v>
      </c>
      <c r="B2282" s="487" t="s">
        <v>3335</v>
      </c>
      <c r="C2282" s="807">
        <v>0.85</v>
      </c>
      <c r="D2282" s="2193">
        <v>12000</v>
      </c>
      <c r="E2282" s="574">
        <v>29.07</v>
      </c>
      <c r="F2282" s="603">
        <f t="shared" si="286"/>
        <v>29.07</v>
      </c>
      <c r="G2282" s="862">
        <f>'Заказ, cкидки и курсы валют'!$J$23*F2282</f>
        <v>348.84000000000003</v>
      </c>
      <c r="H2282" s="128">
        <f t="shared" si="287"/>
        <v>4186.08</v>
      </c>
      <c r="I2282" s="2192"/>
    </row>
    <row r="2283" spans="1:9" ht="12" customHeight="1">
      <c r="A2283" s="2192" t="s">
        <v>3173</v>
      </c>
      <c r="B2283" s="487" t="s">
        <v>138</v>
      </c>
      <c r="C2283" s="807">
        <v>0.98</v>
      </c>
      <c r="D2283" s="2193">
        <v>10000</v>
      </c>
      <c r="E2283" s="574">
        <v>30.26</v>
      </c>
      <c r="F2283" s="603">
        <f t="shared" si="286"/>
        <v>30.26</v>
      </c>
      <c r="G2283" s="862">
        <f>'Заказ, cкидки и курсы валют'!$J$23*F2283</f>
        <v>363.12</v>
      </c>
      <c r="H2283" s="128">
        <f t="shared" si="287"/>
        <v>3631.2</v>
      </c>
      <c r="I2283" s="2192"/>
    </row>
    <row r="2284" spans="1:9" ht="12" customHeight="1">
      <c r="A2284" s="2192" t="s">
        <v>3174</v>
      </c>
      <c r="B2284" s="487" t="s">
        <v>139</v>
      </c>
      <c r="C2284" s="807">
        <v>1.1499999999999999</v>
      </c>
      <c r="D2284" s="2193">
        <v>10000</v>
      </c>
      <c r="E2284" s="574">
        <v>35.200000000000003</v>
      </c>
      <c r="F2284" s="603">
        <f t="shared" si="286"/>
        <v>35.200000000000003</v>
      </c>
      <c r="G2284" s="862">
        <f>'Заказ, cкидки и курсы валют'!$J$23*F2284</f>
        <v>422.40000000000003</v>
      </c>
      <c r="H2284" s="128">
        <f t="shared" si="287"/>
        <v>4224</v>
      </c>
      <c r="I2284" s="2192"/>
    </row>
    <row r="2285" spans="1:9" ht="12" customHeight="1">
      <c r="A2285" s="2192" t="s">
        <v>3175</v>
      </c>
      <c r="B2285" s="487" t="s">
        <v>140</v>
      </c>
      <c r="C2285" s="807">
        <v>1.3</v>
      </c>
      <c r="D2285" s="2193">
        <v>10000</v>
      </c>
      <c r="E2285" s="574">
        <v>38.74</v>
      </c>
      <c r="F2285" s="603">
        <f t="shared" si="286"/>
        <v>38.74</v>
      </c>
      <c r="G2285" s="862">
        <f>'Заказ, cкидки и курсы валют'!$J$23*F2285</f>
        <v>464.88</v>
      </c>
      <c r="H2285" s="128">
        <f t="shared" si="287"/>
        <v>4648.8</v>
      </c>
      <c r="I2285" s="2192"/>
    </row>
    <row r="2286" spans="1:9" ht="12" customHeight="1">
      <c r="A2286" s="2192" t="s">
        <v>3176</v>
      </c>
      <c r="B2286" s="487" t="s">
        <v>141</v>
      </c>
      <c r="C2286" s="577">
        <v>1.25</v>
      </c>
      <c r="D2286" s="2193">
        <v>10000</v>
      </c>
      <c r="E2286" s="574">
        <v>46.34</v>
      </c>
      <c r="F2286" s="603">
        <f t="shared" si="286"/>
        <v>46.34</v>
      </c>
      <c r="G2286" s="862">
        <f>'Заказ, cкидки и курсы валют'!$J$23*F2286</f>
        <v>556.08000000000004</v>
      </c>
      <c r="H2286" s="128">
        <f t="shared" si="287"/>
        <v>5560.8</v>
      </c>
      <c r="I2286" s="2192"/>
    </row>
    <row r="2287" spans="1:9" ht="12" customHeight="1">
      <c r="A2287" s="2192" t="s">
        <v>3177</v>
      </c>
      <c r="B2287" s="487" t="s">
        <v>142</v>
      </c>
      <c r="C2287" s="807">
        <v>1.7</v>
      </c>
      <c r="D2287" s="2193">
        <v>10000</v>
      </c>
      <c r="E2287" s="574">
        <v>52.45</v>
      </c>
      <c r="F2287" s="603">
        <f t="shared" si="286"/>
        <v>52.45</v>
      </c>
      <c r="G2287" s="862">
        <f>'Заказ, cкидки и курсы валют'!$J$23*F2287</f>
        <v>629.40000000000009</v>
      </c>
      <c r="H2287" s="128">
        <f t="shared" si="287"/>
        <v>6294</v>
      </c>
      <c r="I2287" s="2192"/>
    </row>
    <row r="2288" spans="1:9" ht="12" customHeight="1">
      <c r="A2288" s="2192" t="s">
        <v>3178</v>
      </c>
      <c r="B2288" s="487" t="s">
        <v>143</v>
      </c>
      <c r="C2288" s="812">
        <v>1.89</v>
      </c>
      <c r="D2288" s="2193">
        <v>10000</v>
      </c>
      <c r="E2288" s="574">
        <v>57.26</v>
      </c>
      <c r="F2288" s="603">
        <f t="shared" si="286"/>
        <v>57.26</v>
      </c>
      <c r="G2288" s="862">
        <f>'Заказ, cкидки и курсы валют'!$J$23*F2288</f>
        <v>687.12</v>
      </c>
      <c r="H2288" s="128">
        <f t="shared" si="287"/>
        <v>6871.2</v>
      </c>
      <c r="I2288" s="2192"/>
    </row>
    <row r="2289" spans="1:9" ht="12" customHeight="1">
      <c r="A2289" s="2192" t="s">
        <v>3179</v>
      </c>
      <c r="B2289" s="487" t="s">
        <v>144</v>
      </c>
      <c r="C2289" s="812">
        <v>1.9</v>
      </c>
      <c r="D2289" s="2193">
        <v>10000</v>
      </c>
      <c r="E2289" s="574">
        <v>55.35</v>
      </c>
      <c r="F2289" s="603">
        <f t="shared" si="286"/>
        <v>55.35</v>
      </c>
      <c r="G2289" s="862">
        <f>'Заказ, cкидки и курсы валют'!$J$23*F2289</f>
        <v>664.2</v>
      </c>
      <c r="H2289" s="128">
        <f t="shared" si="287"/>
        <v>6642</v>
      </c>
      <c r="I2289" s="2192"/>
    </row>
    <row r="2290" spans="1:9" ht="12" customHeight="1">
      <c r="A2290" s="20" t="s">
        <v>9536</v>
      </c>
      <c r="B2290" s="62" t="s">
        <v>3345</v>
      </c>
      <c r="C2290" s="812">
        <v>2</v>
      </c>
      <c r="D2290" s="2193">
        <v>10000</v>
      </c>
      <c r="E2290" s="574">
        <v>66.58</v>
      </c>
      <c r="F2290" s="603">
        <f t="shared" si="286"/>
        <v>66.58</v>
      </c>
      <c r="G2290" s="862">
        <f>'Заказ, cкидки и курсы валют'!$J$23*F2290</f>
        <v>798.96</v>
      </c>
      <c r="H2290" s="128">
        <f t="shared" si="287"/>
        <v>7989.6</v>
      </c>
      <c r="I2290" s="2192"/>
    </row>
    <row r="2291" spans="1:9" ht="12" customHeight="1">
      <c r="A2291" s="2192" t="s">
        <v>2800</v>
      </c>
      <c r="B2291" s="487" t="s">
        <v>3202</v>
      </c>
      <c r="C2291" s="807">
        <v>1.25</v>
      </c>
      <c r="D2291" s="2193">
        <v>10000</v>
      </c>
      <c r="E2291" s="574">
        <v>46.61</v>
      </c>
      <c r="F2291" s="603">
        <f t="shared" si="286"/>
        <v>46.61</v>
      </c>
      <c r="G2291" s="862">
        <f>'Заказ, cкидки и курсы валют'!$J$23*F2291</f>
        <v>559.31999999999994</v>
      </c>
      <c r="H2291" s="128">
        <f t="shared" si="287"/>
        <v>5593.2</v>
      </c>
      <c r="I2291" s="2192"/>
    </row>
    <row r="2292" spans="1:9" ht="12" customHeight="1">
      <c r="A2292" s="2192" t="s">
        <v>5177</v>
      </c>
      <c r="B2292" s="487" t="s">
        <v>3203</v>
      </c>
      <c r="C2292" s="807">
        <v>1.47</v>
      </c>
      <c r="D2292" s="2193">
        <v>9000</v>
      </c>
      <c r="E2292" s="574">
        <v>46.89</v>
      </c>
      <c r="F2292" s="603">
        <f t="shared" si="286"/>
        <v>46.89</v>
      </c>
      <c r="G2292" s="862">
        <f>'Заказ, cкидки и курсы валют'!$J$23*F2292</f>
        <v>562.68000000000006</v>
      </c>
      <c r="H2292" s="128">
        <f t="shared" si="287"/>
        <v>5064.12</v>
      </c>
      <c r="I2292" s="2192"/>
    </row>
    <row r="2293" spans="1:9" ht="12" customHeight="1">
      <c r="A2293" s="2192" t="s">
        <v>5178</v>
      </c>
      <c r="B2293" s="487" t="s">
        <v>3204</v>
      </c>
      <c r="C2293" s="807">
        <v>1.53</v>
      </c>
      <c r="D2293" s="2193">
        <v>9000</v>
      </c>
      <c r="E2293" s="574">
        <v>49.23</v>
      </c>
      <c r="F2293" s="603">
        <f t="shared" si="286"/>
        <v>49.23</v>
      </c>
      <c r="G2293" s="862">
        <f>'Заказ, cкидки и курсы валют'!$J$23*F2293</f>
        <v>590.76</v>
      </c>
      <c r="H2293" s="128">
        <f t="shared" si="287"/>
        <v>5316.84</v>
      </c>
      <c r="I2293" s="2192"/>
    </row>
    <row r="2294" spans="1:9" ht="12" customHeight="1">
      <c r="A2294" s="2192" t="s">
        <v>5179</v>
      </c>
      <c r="B2294" s="487" t="s">
        <v>145</v>
      </c>
      <c r="C2294" s="807">
        <v>1.67</v>
      </c>
      <c r="D2294" s="2193">
        <v>9000</v>
      </c>
      <c r="E2294" s="574">
        <v>50.71</v>
      </c>
      <c r="F2294" s="603">
        <f t="shared" si="286"/>
        <v>50.71</v>
      </c>
      <c r="G2294" s="862">
        <f>'Заказ, cкидки и курсы валют'!$J$23*F2294</f>
        <v>608.52</v>
      </c>
      <c r="H2294" s="128">
        <f t="shared" si="287"/>
        <v>5476.68</v>
      </c>
      <c r="I2294" s="2192"/>
    </row>
    <row r="2295" spans="1:9" ht="12" customHeight="1">
      <c r="A2295" s="2192" t="s">
        <v>2801</v>
      </c>
      <c r="B2295" s="487" t="s">
        <v>3205</v>
      </c>
      <c r="C2295" s="807">
        <v>1.87</v>
      </c>
      <c r="D2295" s="2193">
        <v>9000</v>
      </c>
      <c r="E2295" s="574">
        <v>55.05</v>
      </c>
      <c r="F2295" s="603">
        <f t="shared" si="286"/>
        <v>55.05</v>
      </c>
      <c r="G2295" s="862">
        <f>'Заказ, cкидки и курсы валют'!$J$23*F2295</f>
        <v>660.59999999999991</v>
      </c>
      <c r="H2295" s="128">
        <f t="shared" si="287"/>
        <v>5945.4</v>
      </c>
      <c r="I2295" s="2192"/>
    </row>
    <row r="2296" spans="1:9" ht="12" customHeight="1">
      <c r="A2296" s="2192" t="s">
        <v>5180</v>
      </c>
      <c r="B2296" s="487" t="s">
        <v>146</v>
      </c>
      <c r="C2296" s="807">
        <v>2</v>
      </c>
      <c r="D2296" s="2193">
        <v>8000</v>
      </c>
      <c r="E2296" s="574">
        <v>60.48</v>
      </c>
      <c r="F2296" s="603">
        <f t="shared" si="286"/>
        <v>60.48</v>
      </c>
      <c r="G2296" s="862">
        <f>'Заказ, cкидки и курсы валют'!$J$23*F2296</f>
        <v>725.76</v>
      </c>
      <c r="H2296" s="128">
        <f t="shared" si="287"/>
        <v>5806.08</v>
      </c>
      <c r="I2296" s="2192"/>
    </row>
    <row r="2297" spans="1:9" ht="12" customHeight="1">
      <c r="A2297" s="2192" t="s">
        <v>5181</v>
      </c>
      <c r="B2297" s="487" t="s">
        <v>147</v>
      </c>
      <c r="C2297" s="807">
        <v>2.23</v>
      </c>
      <c r="D2297" s="2193">
        <v>8000</v>
      </c>
      <c r="E2297" s="574">
        <v>66.22</v>
      </c>
      <c r="F2297" s="603">
        <f t="shared" si="286"/>
        <v>66.22</v>
      </c>
      <c r="G2297" s="862">
        <f>'Заказ, cкидки и курсы валют'!$J$23*F2297</f>
        <v>794.64</v>
      </c>
      <c r="H2297" s="128">
        <f t="shared" si="287"/>
        <v>6357.12</v>
      </c>
      <c r="I2297" s="2192"/>
    </row>
    <row r="2298" spans="1:9" ht="12" customHeight="1">
      <c r="A2298" s="2192" t="s">
        <v>5182</v>
      </c>
      <c r="B2298" s="487" t="s">
        <v>148</v>
      </c>
      <c r="C2298" s="807">
        <v>2.74</v>
      </c>
      <c r="D2298" s="2193">
        <v>7000</v>
      </c>
      <c r="E2298" s="574">
        <v>75.75</v>
      </c>
      <c r="F2298" s="603">
        <f t="shared" si="286"/>
        <v>75.75</v>
      </c>
      <c r="G2298" s="862">
        <f>'Заказ, cкидки и курсы валют'!$J$23*F2298</f>
        <v>909</v>
      </c>
      <c r="H2298" s="128">
        <f t="shared" si="287"/>
        <v>6363</v>
      </c>
      <c r="I2298" s="2192"/>
    </row>
    <row r="2299" spans="1:9" ht="12" customHeight="1">
      <c r="A2299" s="2192" t="s">
        <v>5183</v>
      </c>
      <c r="B2299" s="487" t="s">
        <v>149</v>
      </c>
      <c r="C2299" s="807">
        <v>3</v>
      </c>
      <c r="D2299" s="2193">
        <v>5000</v>
      </c>
      <c r="E2299" s="574">
        <v>82.43</v>
      </c>
      <c r="F2299" s="603">
        <f t="shared" si="286"/>
        <v>82.43</v>
      </c>
      <c r="G2299" s="862">
        <f>'Заказ, cкидки и курсы валют'!$J$23*F2299</f>
        <v>989.16000000000008</v>
      </c>
      <c r="H2299" s="128">
        <f t="shared" si="287"/>
        <v>4945.8</v>
      </c>
      <c r="I2299" s="2192"/>
    </row>
    <row r="2300" spans="1:9" ht="12" customHeight="1">
      <c r="A2300" s="2192" t="s">
        <v>5184</v>
      </c>
      <c r="B2300" s="487" t="s">
        <v>150</v>
      </c>
      <c r="C2300" s="807">
        <v>3.46</v>
      </c>
      <c r="D2300" s="2193">
        <v>4000</v>
      </c>
      <c r="E2300" s="574">
        <v>85.84</v>
      </c>
      <c r="F2300" s="603">
        <f t="shared" si="286"/>
        <v>85.84</v>
      </c>
      <c r="G2300" s="862">
        <f>'Заказ, cкидки и курсы валют'!$J$23*F2300</f>
        <v>1030.08</v>
      </c>
      <c r="H2300" s="128">
        <f t="shared" si="287"/>
        <v>4120.32</v>
      </c>
      <c r="I2300" s="2192"/>
    </row>
    <row r="2301" spans="1:9" ht="12" customHeight="1">
      <c r="A2301" s="2192" t="s">
        <v>5185</v>
      </c>
      <c r="B2301" s="487" t="s">
        <v>151</v>
      </c>
      <c r="C2301" s="807">
        <v>3.78</v>
      </c>
      <c r="D2301" s="2193">
        <v>3000</v>
      </c>
      <c r="E2301" s="574">
        <v>92.73</v>
      </c>
      <c r="F2301" s="603">
        <f t="shared" si="286"/>
        <v>92.73</v>
      </c>
      <c r="G2301" s="862">
        <f>'Заказ, cкидки и курсы валют'!$J$23*F2301</f>
        <v>1112.76</v>
      </c>
      <c r="H2301" s="128">
        <f t="shared" si="287"/>
        <v>3338.28</v>
      </c>
      <c r="I2301" s="2192"/>
    </row>
    <row r="2302" spans="1:9" ht="12" customHeight="1">
      <c r="A2302" s="2192" t="s">
        <v>2802</v>
      </c>
      <c r="B2302" s="487" t="s">
        <v>79</v>
      </c>
      <c r="C2302" s="58">
        <v>4.1900000000000004</v>
      </c>
      <c r="D2302" s="2193">
        <v>3500</v>
      </c>
      <c r="E2302" s="574">
        <v>113.43</v>
      </c>
      <c r="F2302" s="603">
        <f t="shared" si="286"/>
        <v>113.43</v>
      </c>
      <c r="G2302" s="862">
        <f>'Заказ, cкидки и курсы валют'!$J$23*F2302</f>
        <v>1361.16</v>
      </c>
      <c r="H2302" s="128">
        <f t="shared" si="287"/>
        <v>4764.0600000000004</v>
      </c>
      <c r="I2302" s="2192"/>
    </row>
    <row r="2303" spans="1:9" ht="12" customHeight="1">
      <c r="A2303" s="2192" t="s">
        <v>5186</v>
      </c>
      <c r="B2303" s="487" t="s">
        <v>152</v>
      </c>
      <c r="C2303" s="807">
        <v>4.6100000000000003</v>
      </c>
      <c r="D2303" s="2193">
        <v>3000</v>
      </c>
      <c r="E2303" s="574">
        <v>115.29</v>
      </c>
      <c r="F2303" s="603">
        <f t="shared" si="286"/>
        <v>115.29</v>
      </c>
      <c r="G2303" s="862">
        <f>'Заказ, cкидки и курсы валют'!$J$23*F2303</f>
        <v>1383.48</v>
      </c>
      <c r="H2303" s="128">
        <f t="shared" si="287"/>
        <v>4150.4399999999996</v>
      </c>
      <c r="I2303" s="2192"/>
    </row>
    <row r="2304" spans="1:9" ht="12" customHeight="1">
      <c r="A2304" s="2192" t="s">
        <v>5187</v>
      </c>
      <c r="B2304" s="487" t="s">
        <v>158</v>
      </c>
      <c r="C2304" s="807">
        <v>5.26</v>
      </c>
      <c r="D2304" s="2193">
        <v>4000</v>
      </c>
      <c r="E2304" s="574">
        <v>137.88</v>
      </c>
      <c r="F2304" s="603">
        <f t="shared" si="286"/>
        <v>137.88</v>
      </c>
      <c r="G2304" s="862">
        <f>'Заказ, cкидки и курсы валют'!$J$23*F2304</f>
        <v>1654.56</v>
      </c>
      <c r="H2304" s="128">
        <f t="shared" si="287"/>
        <v>6618.24</v>
      </c>
      <c r="I2304" s="2192"/>
    </row>
    <row r="2305" spans="1:9" ht="12" customHeight="1">
      <c r="A2305" s="2192" t="s">
        <v>5188</v>
      </c>
      <c r="B2305" s="487" t="s">
        <v>159</v>
      </c>
      <c r="C2305" s="807">
        <v>5.94</v>
      </c>
      <c r="D2305" s="2193">
        <v>3000</v>
      </c>
      <c r="E2305" s="574">
        <v>140.46</v>
      </c>
      <c r="F2305" s="603">
        <f t="shared" si="286"/>
        <v>140.46</v>
      </c>
      <c r="G2305" s="862">
        <f>'Заказ, cкидки и курсы валют'!$J$23*F2305</f>
        <v>1685.52</v>
      </c>
      <c r="H2305" s="128">
        <f t="shared" si="287"/>
        <v>5056.5600000000004</v>
      </c>
      <c r="I2305" s="2192"/>
    </row>
    <row r="2306" spans="1:9" ht="12" customHeight="1">
      <c r="A2306" s="2192" t="s">
        <v>2803</v>
      </c>
      <c r="B2306" s="487" t="s">
        <v>3324</v>
      </c>
      <c r="C2306" s="659">
        <v>6.2</v>
      </c>
      <c r="D2306" s="2193">
        <v>2500</v>
      </c>
      <c r="E2306" s="574">
        <v>157.62</v>
      </c>
      <c r="F2306" s="603">
        <f t="shared" si="286"/>
        <v>157.62</v>
      </c>
      <c r="G2306" s="862">
        <f>'Заказ, cкидки и курсы валют'!$J$23*F2306</f>
        <v>1891.44</v>
      </c>
      <c r="H2306" s="128">
        <f t="shared" si="287"/>
        <v>4728.6000000000004</v>
      </c>
      <c r="I2306" s="2192"/>
    </row>
    <row r="2307" spans="1:9" ht="12" customHeight="1">
      <c r="A2307" s="2192" t="s">
        <v>5189</v>
      </c>
      <c r="B2307" s="487" t="s">
        <v>4201</v>
      </c>
      <c r="C2307" s="807">
        <v>2.64</v>
      </c>
      <c r="D2307" s="2193">
        <v>7000</v>
      </c>
      <c r="E2307" s="574">
        <v>74.44</v>
      </c>
      <c r="F2307" s="603">
        <f t="shared" si="286"/>
        <v>74.44</v>
      </c>
      <c r="G2307" s="862">
        <f>'Заказ, cкидки и курсы валют'!$J$23*F2307</f>
        <v>893.28</v>
      </c>
      <c r="H2307" s="128">
        <f t="shared" si="287"/>
        <v>6252.96</v>
      </c>
      <c r="I2307" s="2192"/>
    </row>
    <row r="2308" spans="1:9" ht="12" customHeight="1">
      <c r="A2308" s="2192" t="s">
        <v>5190</v>
      </c>
      <c r="B2308" s="487" t="s">
        <v>3637</v>
      </c>
      <c r="C2308" s="807">
        <v>2.8</v>
      </c>
      <c r="D2308" s="2193">
        <v>7000</v>
      </c>
      <c r="E2308" s="574">
        <v>72.23</v>
      </c>
      <c r="F2308" s="603">
        <f t="shared" si="286"/>
        <v>72.23</v>
      </c>
      <c r="G2308" s="862">
        <f>'Заказ, cкидки и курсы валют'!$J$23*F2308</f>
        <v>866.76</v>
      </c>
      <c r="H2308" s="128">
        <f t="shared" si="287"/>
        <v>6067.32</v>
      </c>
      <c r="I2308" s="2192"/>
    </row>
    <row r="2309" spans="1:9" ht="12" customHeight="1">
      <c r="A2309" s="2192" t="s">
        <v>5191</v>
      </c>
      <c r="B2309" s="487" t="s">
        <v>3638</v>
      </c>
      <c r="C2309" s="807">
        <v>3.04</v>
      </c>
      <c r="D2309" s="2193">
        <v>7300</v>
      </c>
      <c r="E2309" s="574">
        <v>84.12</v>
      </c>
      <c r="F2309" s="603">
        <f t="shared" si="286"/>
        <v>84.12</v>
      </c>
      <c r="G2309" s="862">
        <f>'Заказ, cкидки и курсы валют'!$J$23*F2309</f>
        <v>1009.44</v>
      </c>
      <c r="H2309" s="128">
        <f t="shared" si="287"/>
        <v>7368.91</v>
      </c>
      <c r="I2309" s="2192"/>
    </row>
    <row r="2310" spans="1:9" ht="12" customHeight="1">
      <c r="A2310" s="2192" t="s">
        <v>2804</v>
      </c>
      <c r="B2310" s="487" t="s">
        <v>2805</v>
      </c>
      <c r="C2310" s="807">
        <v>3.28</v>
      </c>
      <c r="D2310" s="2193">
        <v>6500</v>
      </c>
      <c r="E2310" s="574">
        <v>86.02</v>
      </c>
      <c r="F2310" s="603">
        <f t="shared" si="286"/>
        <v>86.02</v>
      </c>
      <c r="G2310" s="862">
        <f>'Заказ, cкидки и курсы валют'!$J$23*F2310</f>
        <v>1032.24</v>
      </c>
      <c r="H2310" s="128">
        <f t="shared" si="287"/>
        <v>6709.56</v>
      </c>
      <c r="I2310" s="2192"/>
    </row>
    <row r="2311" spans="1:9" ht="12" customHeight="1">
      <c r="A2311" s="2192" t="s">
        <v>5192</v>
      </c>
      <c r="B2311" s="487" t="s">
        <v>3639</v>
      </c>
      <c r="C2311" s="807">
        <v>3.67</v>
      </c>
      <c r="D2311" s="2193">
        <v>6500</v>
      </c>
      <c r="E2311" s="574">
        <v>96.13</v>
      </c>
      <c r="F2311" s="603">
        <f t="shared" si="286"/>
        <v>96.13</v>
      </c>
      <c r="G2311" s="862">
        <f>'Заказ, cкидки и курсы валют'!$J$23*F2311</f>
        <v>1153.56</v>
      </c>
      <c r="H2311" s="128">
        <f t="shared" si="287"/>
        <v>7498.14</v>
      </c>
      <c r="I2311" s="2192"/>
    </row>
    <row r="2312" spans="1:9" ht="12" customHeight="1">
      <c r="A2312" s="2192" t="s">
        <v>5193</v>
      </c>
      <c r="B2312" s="487" t="s">
        <v>167</v>
      </c>
      <c r="C2312" s="807">
        <v>4.1500000000000004</v>
      </c>
      <c r="D2312" s="2193">
        <v>5800</v>
      </c>
      <c r="E2312" s="574">
        <v>104.95</v>
      </c>
      <c r="F2312" s="603">
        <f t="shared" si="286"/>
        <v>104.95</v>
      </c>
      <c r="G2312" s="862">
        <f>'Заказ, cкидки и курсы валют'!$J$23*F2312</f>
        <v>1259.4000000000001</v>
      </c>
      <c r="H2312" s="128">
        <f t="shared" si="287"/>
        <v>7304.52</v>
      </c>
      <c r="I2312" s="2192"/>
    </row>
    <row r="2313" spans="1:9" ht="12" customHeight="1">
      <c r="A2313" s="2192" t="s">
        <v>5194</v>
      </c>
      <c r="B2313" s="487" t="s">
        <v>168</v>
      </c>
      <c r="C2313" s="807">
        <v>4.54</v>
      </c>
      <c r="D2313" s="2193">
        <v>5000</v>
      </c>
      <c r="E2313" s="574">
        <v>118.62</v>
      </c>
      <c r="F2313" s="603">
        <f t="shared" si="286"/>
        <v>118.62</v>
      </c>
      <c r="G2313" s="862">
        <f>'Заказ, cкидки и курсы валют'!$J$23*F2313</f>
        <v>1423.44</v>
      </c>
      <c r="H2313" s="128">
        <f t="shared" si="287"/>
        <v>7117.2</v>
      </c>
      <c r="I2313" s="2192"/>
    </row>
    <row r="2314" spans="1:9" ht="12" customHeight="1">
      <c r="A2314" s="2192" t="s">
        <v>5195</v>
      </c>
      <c r="B2314" s="487" t="s">
        <v>169</v>
      </c>
      <c r="C2314" s="807">
        <v>5.18</v>
      </c>
      <c r="D2314" s="2193">
        <v>4500</v>
      </c>
      <c r="E2314" s="574">
        <v>123.85</v>
      </c>
      <c r="F2314" s="603">
        <f t="shared" si="286"/>
        <v>123.85</v>
      </c>
      <c r="G2314" s="862">
        <f>'Заказ, cкидки и курсы валют'!$J$23*F2314</f>
        <v>1486.1999999999998</v>
      </c>
      <c r="H2314" s="128">
        <f t="shared" si="287"/>
        <v>6687.9</v>
      </c>
      <c r="I2314" s="2192"/>
    </row>
    <row r="2315" spans="1:9" ht="12" customHeight="1">
      <c r="A2315" s="2192" t="s">
        <v>5196</v>
      </c>
      <c r="B2315" s="487" t="s">
        <v>611</v>
      </c>
      <c r="C2315" s="807">
        <v>5.57</v>
      </c>
      <c r="D2315" s="2193">
        <v>3800</v>
      </c>
      <c r="E2315" s="574">
        <v>142.21</v>
      </c>
      <c r="F2315" s="603">
        <f t="shared" si="286"/>
        <v>142.21</v>
      </c>
      <c r="G2315" s="862">
        <f>'Заказ, cкидки и курсы валют'!$J$23*F2315</f>
        <v>1706.52</v>
      </c>
      <c r="H2315" s="128">
        <f t="shared" si="287"/>
        <v>6484.78</v>
      </c>
      <c r="I2315" s="2192"/>
    </row>
    <row r="2316" spans="1:9" ht="12" customHeight="1">
      <c r="A2316" s="2192" t="s">
        <v>5197</v>
      </c>
      <c r="B2316" s="487" t="s">
        <v>170</v>
      </c>
      <c r="C2316" s="807">
        <v>6.52</v>
      </c>
      <c r="D2316" s="2193">
        <v>3400</v>
      </c>
      <c r="E2316" s="574">
        <v>154.28</v>
      </c>
      <c r="F2316" s="603">
        <f t="shared" si="286"/>
        <v>154.28</v>
      </c>
      <c r="G2316" s="862">
        <f>'Заказ, cкидки и курсы валют'!$J$23*F2316</f>
        <v>1851.3600000000001</v>
      </c>
      <c r="H2316" s="128">
        <f t="shared" si="287"/>
        <v>6294.62</v>
      </c>
      <c r="I2316" s="2192"/>
    </row>
    <row r="2317" spans="1:9" ht="12" customHeight="1">
      <c r="A2317" s="2192" t="s">
        <v>2806</v>
      </c>
      <c r="B2317" s="487" t="s">
        <v>612</v>
      </c>
      <c r="C2317" s="807">
        <v>7.15</v>
      </c>
      <c r="D2317" s="2193">
        <v>3000</v>
      </c>
      <c r="E2317" s="574">
        <v>192.4</v>
      </c>
      <c r="F2317" s="603">
        <f t="shared" si="286"/>
        <v>192.4</v>
      </c>
      <c r="G2317" s="862">
        <f>'Заказ, cкидки и курсы валют'!$J$23*F2317</f>
        <v>2308.8000000000002</v>
      </c>
      <c r="H2317" s="128">
        <f t="shared" si="287"/>
        <v>6926.4</v>
      </c>
      <c r="I2317" s="2192"/>
    </row>
    <row r="2318" spans="1:9" ht="12" customHeight="1">
      <c r="A2318" s="2192" t="s">
        <v>5198</v>
      </c>
      <c r="B2318" s="487" t="s">
        <v>171</v>
      </c>
      <c r="C2318" s="807">
        <v>7.75</v>
      </c>
      <c r="D2318" s="2193">
        <v>3000</v>
      </c>
      <c r="E2318" s="574">
        <v>183.14</v>
      </c>
      <c r="F2318" s="603">
        <f t="shared" si="286"/>
        <v>183.14</v>
      </c>
      <c r="G2318" s="862">
        <f>'Заказ, cкидки и курсы валют'!$J$23*F2318</f>
        <v>2197.6799999999998</v>
      </c>
      <c r="H2318" s="128">
        <f t="shared" si="287"/>
        <v>6593.04</v>
      </c>
      <c r="I2318" s="2192"/>
    </row>
    <row r="2319" spans="1:9" ht="12" customHeight="1">
      <c r="A2319" s="2192" t="s">
        <v>5199</v>
      </c>
      <c r="B2319" s="487" t="s">
        <v>172</v>
      </c>
      <c r="C2319" s="813">
        <v>8.4499999999999993</v>
      </c>
      <c r="D2319" s="2193">
        <v>2500</v>
      </c>
      <c r="E2319" s="574">
        <v>203.57</v>
      </c>
      <c r="F2319" s="603">
        <f t="shared" si="286"/>
        <v>203.57</v>
      </c>
      <c r="G2319" s="862">
        <f>'Заказ, cкидки и курсы валют'!$J$23*F2319</f>
        <v>2442.84</v>
      </c>
      <c r="H2319" s="128">
        <f t="shared" si="287"/>
        <v>6107.1</v>
      </c>
      <c r="I2319" s="2192"/>
    </row>
    <row r="2320" spans="1:9" ht="12" customHeight="1">
      <c r="A2320" s="2192" t="s">
        <v>5200</v>
      </c>
      <c r="B2320" s="487" t="s">
        <v>173</v>
      </c>
      <c r="C2320" s="813">
        <v>9.6999999999999993</v>
      </c>
      <c r="D2320" s="2193">
        <v>1500</v>
      </c>
      <c r="E2320" s="574">
        <v>240.97</v>
      </c>
      <c r="F2320" s="603">
        <f t="shared" si="286"/>
        <v>240.97</v>
      </c>
      <c r="G2320" s="862">
        <f>'Заказ, cкидки и курсы валют'!$J$23*F2320</f>
        <v>2891.64</v>
      </c>
      <c r="H2320" s="128">
        <f t="shared" si="287"/>
        <v>4337.46</v>
      </c>
      <c r="I2320" s="2192"/>
    </row>
    <row r="2321" spans="1:9" ht="12" customHeight="1">
      <c r="A2321" s="2192" t="s">
        <v>5201</v>
      </c>
      <c r="B2321" s="487" t="s">
        <v>174</v>
      </c>
      <c r="C2321" s="807">
        <v>11.36</v>
      </c>
      <c r="D2321" s="2193">
        <v>1500</v>
      </c>
      <c r="E2321" s="574">
        <v>259.45</v>
      </c>
      <c r="F2321" s="603">
        <f t="shared" si="286"/>
        <v>259.45</v>
      </c>
      <c r="G2321" s="862">
        <f>'Заказ, cкидки и курсы валют'!$J$23*F2321</f>
        <v>3113.3999999999996</v>
      </c>
      <c r="H2321" s="128">
        <f t="shared" si="287"/>
        <v>4670.1000000000004</v>
      </c>
      <c r="I2321" s="2192"/>
    </row>
    <row r="2322" spans="1:9" ht="12" customHeight="1">
      <c r="A2322" s="2192" t="s">
        <v>5202</v>
      </c>
      <c r="B2322" s="487" t="s">
        <v>175</v>
      </c>
      <c r="C2322" s="807">
        <v>11.51</v>
      </c>
      <c r="D2322" s="2193">
        <v>1000</v>
      </c>
      <c r="E2322" s="574">
        <v>291.49</v>
      </c>
      <c r="F2322" s="603">
        <f t="shared" si="286"/>
        <v>291.49</v>
      </c>
      <c r="G2322" s="862">
        <f>'Заказ, cкидки и курсы валют'!$J$23*F2322</f>
        <v>3497.88</v>
      </c>
      <c r="H2322" s="128">
        <f t="shared" si="287"/>
        <v>3497.88</v>
      </c>
      <c r="I2322" s="2192"/>
    </row>
    <row r="2323" spans="1:9" ht="12" customHeight="1">
      <c r="A2323" s="20" t="s">
        <v>9537</v>
      </c>
      <c r="B2323" s="62" t="s">
        <v>176</v>
      </c>
      <c r="C2323" s="807">
        <v>12.2</v>
      </c>
      <c r="D2323" s="2193">
        <v>800</v>
      </c>
      <c r="E2323" s="574">
        <v>304.22000000000003</v>
      </c>
      <c r="F2323" s="603">
        <f t="shared" si="286"/>
        <v>304.22000000000003</v>
      </c>
      <c r="G2323" s="862">
        <f>'Заказ, cкидки и курсы валют'!$J$23*F2323</f>
        <v>3650.6400000000003</v>
      </c>
      <c r="H2323" s="128">
        <f t="shared" si="287"/>
        <v>2920.51</v>
      </c>
      <c r="I2323" s="2192"/>
    </row>
    <row r="2324" spans="1:9" ht="12" customHeight="1">
      <c r="A2324" s="20" t="s">
        <v>9538</v>
      </c>
      <c r="B2324" s="62" t="s">
        <v>9539</v>
      </c>
      <c r="C2324" s="807">
        <v>4.3</v>
      </c>
      <c r="D2324" s="2193">
        <v>5000</v>
      </c>
      <c r="E2324" s="574">
        <v>115.55</v>
      </c>
      <c r="F2324" s="603">
        <f t="shared" ref="F2324" si="288">ROUND(E2324*(1-$F$11),2)</f>
        <v>115.55</v>
      </c>
      <c r="G2324" s="862">
        <f>'Заказ, cкидки и курсы валют'!$J$23*F2324</f>
        <v>1386.6</v>
      </c>
      <c r="H2324" s="128">
        <f t="shared" ref="H2324" si="289">ROUND((D2324/1000)*G2324,2)</f>
        <v>6933</v>
      </c>
      <c r="I2324" s="2192"/>
    </row>
    <row r="2325" spans="1:9" ht="12" customHeight="1">
      <c r="A2325" s="2192" t="s">
        <v>5203</v>
      </c>
      <c r="B2325" s="487" t="s">
        <v>3645</v>
      </c>
      <c r="C2325" s="807">
        <v>4.42</v>
      </c>
      <c r="D2325" s="2193">
        <v>4500</v>
      </c>
      <c r="E2325" s="574">
        <v>119.82</v>
      </c>
      <c r="F2325" s="603">
        <f t="shared" ref="F2325:F2348" si="290">ROUND(E2325*(1-$F$11),2)</f>
        <v>119.82</v>
      </c>
      <c r="G2325" s="862">
        <f>'Заказ, cкидки и курсы валют'!$J$23*F2325</f>
        <v>1437.84</v>
      </c>
      <c r="H2325" s="128">
        <f t="shared" ref="H2325:H2348" si="291">ROUND((D2325/1000)*G2325,2)</f>
        <v>6470.28</v>
      </c>
      <c r="I2325" s="2192"/>
    </row>
    <row r="2326" spans="1:9" ht="12" customHeight="1">
      <c r="A2326" s="2192" t="s">
        <v>5204</v>
      </c>
      <c r="B2326" s="487" t="s">
        <v>3646</v>
      </c>
      <c r="C2326" s="807">
        <v>4.78</v>
      </c>
      <c r="D2326" s="2193">
        <v>3000</v>
      </c>
      <c r="E2326" s="574">
        <v>121.37</v>
      </c>
      <c r="F2326" s="603">
        <f t="shared" si="290"/>
        <v>121.37</v>
      </c>
      <c r="G2326" s="862">
        <f>'Заказ, cкидки и курсы валют'!$J$23*F2326</f>
        <v>1456.44</v>
      </c>
      <c r="H2326" s="128">
        <f t="shared" si="291"/>
        <v>4369.32</v>
      </c>
      <c r="I2326" s="2192"/>
    </row>
    <row r="2327" spans="1:9" ht="12" customHeight="1">
      <c r="A2327" s="2192" t="s">
        <v>2807</v>
      </c>
      <c r="B2327" s="487" t="s">
        <v>3979</v>
      </c>
      <c r="C2327" s="807">
        <v>4.99</v>
      </c>
      <c r="D2327" s="2193">
        <v>3000</v>
      </c>
      <c r="E2327" s="574">
        <v>132.21</v>
      </c>
      <c r="F2327" s="603">
        <f t="shared" si="290"/>
        <v>132.21</v>
      </c>
      <c r="G2327" s="862">
        <f>'Заказ, cкидки и курсы валют'!$J$23*F2327</f>
        <v>1586.52</v>
      </c>
      <c r="H2327" s="128">
        <f t="shared" si="291"/>
        <v>4759.5600000000004</v>
      </c>
      <c r="I2327" s="2192"/>
    </row>
    <row r="2328" spans="1:9" ht="12" customHeight="1">
      <c r="A2328" s="2192" t="s">
        <v>5205</v>
      </c>
      <c r="B2328" s="487" t="s">
        <v>100</v>
      </c>
      <c r="C2328" s="807">
        <v>5.62</v>
      </c>
      <c r="D2328" s="2193">
        <v>3000</v>
      </c>
      <c r="E2328" s="574">
        <v>132.74</v>
      </c>
      <c r="F2328" s="603">
        <f t="shared" si="290"/>
        <v>132.74</v>
      </c>
      <c r="G2328" s="862">
        <f>'Заказ, cкидки и курсы валют'!$J$23*F2328</f>
        <v>1592.88</v>
      </c>
      <c r="H2328" s="128">
        <f t="shared" si="291"/>
        <v>4778.6400000000003</v>
      </c>
      <c r="I2328" s="2192"/>
    </row>
    <row r="2329" spans="1:9" ht="12" customHeight="1">
      <c r="A2329" s="2192" t="s">
        <v>5206</v>
      </c>
      <c r="B2329" s="487" t="s">
        <v>101</v>
      </c>
      <c r="C2329" s="807">
        <v>6.08</v>
      </c>
      <c r="D2329" s="2193">
        <v>3500</v>
      </c>
      <c r="E2329" s="574">
        <v>152.25</v>
      </c>
      <c r="F2329" s="603">
        <f t="shared" si="290"/>
        <v>152.25</v>
      </c>
      <c r="G2329" s="862">
        <f>'Заказ, cкидки и курсы валют'!$J$23*F2329</f>
        <v>1827</v>
      </c>
      <c r="H2329" s="128">
        <f t="shared" si="291"/>
        <v>6394.5</v>
      </c>
      <c r="I2329" s="2192"/>
    </row>
    <row r="2330" spans="1:9" ht="12" customHeight="1">
      <c r="A2330" s="2192" t="s">
        <v>5207</v>
      </c>
      <c r="B2330" s="487" t="s">
        <v>1346</v>
      </c>
      <c r="C2330" s="807">
        <v>7.1</v>
      </c>
      <c r="D2330" s="2193">
        <v>3000</v>
      </c>
      <c r="E2330" s="574">
        <v>175.89</v>
      </c>
      <c r="F2330" s="603">
        <f t="shared" si="290"/>
        <v>175.89</v>
      </c>
      <c r="G2330" s="862">
        <f>'Заказ, cкидки и курсы валют'!$J$23*F2330</f>
        <v>2110.6799999999998</v>
      </c>
      <c r="H2330" s="128">
        <f t="shared" si="291"/>
        <v>6332.04</v>
      </c>
      <c r="I2330" s="2192"/>
    </row>
    <row r="2331" spans="1:9" ht="12" customHeight="1">
      <c r="A2331" s="2192" t="s">
        <v>5208</v>
      </c>
      <c r="B2331" s="487" t="s">
        <v>189</v>
      </c>
      <c r="C2331" s="807">
        <v>8</v>
      </c>
      <c r="D2331" s="2193">
        <v>3000</v>
      </c>
      <c r="E2331" s="574">
        <v>194.08</v>
      </c>
      <c r="F2331" s="603">
        <f t="shared" si="290"/>
        <v>194.08</v>
      </c>
      <c r="G2331" s="862">
        <f>'Заказ, cкидки и курсы валют'!$J$23*F2331</f>
        <v>2328.96</v>
      </c>
      <c r="H2331" s="128">
        <f t="shared" si="291"/>
        <v>6986.88</v>
      </c>
      <c r="I2331" s="2192"/>
    </row>
    <row r="2332" spans="1:9" ht="12" customHeight="1">
      <c r="A2332" s="2192" t="s">
        <v>5209</v>
      </c>
      <c r="B2332" s="487" t="s">
        <v>616</v>
      </c>
      <c r="C2332" s="807">
        <v>8.85</v>
      </c>
      <c r="D2332" s="2193">
        <v>2600</v>
      </c>
      <c r="E2332" s="574">
        <v>220.84</v>
      </c>
      <c r="F2332" s="603">
        <f t="shared" si="290"/>
        <v>220.84</v>
      </c>
      <c r="G2332" s="862">
        <f>'Заказ, cкидки и курсы валют'!$J$23*F2332</f>
        <v>2650.08</v>
      </c>
      <c r="H2332" s="128">
        <f t="shared" si="291"/>
        <v>6890.21</v>
      </c>
      <c r="I2332" s="2192"/>
    </row>
    <row r="2333" spans="1:9" ht="12" customHeight="1">
      <c r="A2333" s="2192" t="s">
        <v>5210</v>
      </c>
      <c r="B2333" s="487" t="s">
        <v>178</v>
      </c>
      <c r="C2333" s="807">
        <v>9.6999999999999993</v>
      </c>
      <c r="D2333" s="2193">
        <v>2500</v>
      </c>
      <c r="E2333" s="574">
        <v>215.34</v>
      </c>
      <c r="F2333" s="603">
        <f t="shared" si="290"/>
        <v>215.34</v>
      </c>
      <c r="G2333" s="862">
        <f>'Заказ, cкидки и курсы валют'!$J$23*F2333</f>
        <v>2584.08</v>
      </c>
      <c r="H2333" s="128">
        <f t="shared" si="291"/>
        <v>6460.2</v>
      </c>
      <c r="I2333" s="2192"/>
    </row>
    <row r="2334" spans="1:9" ht="12" customHeight="1">
      <c r="A2334" s="2192" t="s">
        <v>3757</v>
      </c>
      <c r="B2334" s="487" t="s">
        <v>84</v>
      </c>
      <c r="C2334" s="807">
        <v>10.8</v>
      </c>
      <c r="D2334" s="2193">
        <v>2000</v>
      </c>
      <c r="E2334" s="574">
        <v>239.25</v>
      </c>
      <c r="F2334" s="603">
        <f t="shared" si="290"/>
        <v>239.25</v>
      </c>
      <c r="G2334" s="862">
        <f>'Заказ, cкидки и курсы валют'!$J$23*F2334</f>
        <v>2871</v>
      </c>
      <c r="H2334" s="128">
        <f t="shared" si="291"/>
        <v>5742</v>
      </c>
      <c r="I2334" s="2192"/>
    </row>
    <row r="2335" spans="1:9" ht="12" customHeight="1">
      <c r="A2335" s="2192" t="s">
        <v>5211</v>
      </c>
      <c r="B2335" s="487" t="s">
        <v>179</v>
      </c>
      <c r="C2335" s="807">
        <v>11.19</v>
      </c>
      <c r="D2335" s="2193">
        <v>2000</v>
      </c>
      <c r="E2335" s="574">
        <v>261.77999999999997</v>
      </c>
      <c r="F2335" s="603">
        <f t="shared" si="290"/>
        <v>261.77999999999997</v>
      </c>
      <c r="G2335" s="862">
        <f>'Заказ, cкидки и курсы валют'!$J$23*F2335</f>
        <v>3141.3599999999997</v>
      </c>
      <c r="H2335" s="128">
        <f t="shared" si="291"/>
        <v>6282.72</v>
      </c>
      <c r="I2335" s="2192"/>
    </row>
    <row r="2336" spans="1:9" ht="12" customHeight="1">
      <c r="A2336" s="2192" t="s">
        <v>4184</v>
      </c>
      <c r="B2336" s="487" t="s">
        <v>3122</v>
      </c>
      <c r="C2336" s="807">
        <v>11.96</v>
      </c>
      <c r="D2336" s="2193">
        <v>1800</v>
      </c>
      <c r="E2336" s="574">
        <v>300.57</v>
      </c>
      <c r="F2336" s="603">
        <f t="shared" si="290"/>
        <v>300.57</v>
      </c>
      <c r="G2336" s="862">
        <f>'Заказ, cкидки и курсы валют'!$J$23*F2336</f>
        <v>3606.84</v>
      </c>
      <c r="H2336" s="128">
        <f t="shared" si="291"/>
        <v>6492.31</v>
      </c>
      <c r="I2336" s="2192"/>
    </row>
    <row r="2337" spans="1:9" ht="12" customHeight="1">
      <c r="A2337" s="2192" t="s">
        <v>5212</v>
      </c>
      <c r="B2337" s="487" t="s">
        <v>180</v>
      </c>
      <c r="C2337" s="807">
        <v>12.89</v>
      </c>
      <c r="D2337" s="2193">
        <v>1800</v>
      </c>
      <c r="E2337" s="574">
        <v>300.75</v>
      </c>
      <c r="F2337" s="603">
        <f t="shared" si="290"/>
        <v>300.75</v>
      </c>
      <c r="G2337" s="862">
        <f>'Заказ, cкидки и курсы валют'!$J$23*F2337</f>
        <v>3609</v>
      </c>
      <c r="H2337" s="128">
        <f t="shared" si="291"/>
        <v>6496.2</v>
      </c>
      <c r="I2337" s="2192"/>
    </row>
    <row r="2338" spans="1:9" ht="12" customHeight="1">
      <c r="A2338" s="2192" t="s">
        <v>5213</v>
      </c>
      <c r="B2338" s="487" t="s">
        <v>181</v>
      </c>
      <c r="C2338" s="807">
        <v>14.6</v>
      </c>
      <c r="D2338" s="2193">
        <v>1000</v>
      </c>
      <c r="E2338" s="574">
        <v>363.94</v>
      </c>
      <c r="F2338" s="603">
        <f t="shared" si="290"/>
        <v>363.94</v>
      </c>
      <c r="G2338" s="862">
        <f>'Заказ, cкидки и курсы валют'!$J$23*F2338</f>
        <v>4367.28</v>
      </c>
      <c r="H2338" s="128">
        <f t="shared" si="291"/>
        <v>4367.28</v>
      </c>
      <c r="I2338" s="2192"/>
    </row>
    <row r="2339" spans="1:9" ht="12" customHeight="1">
      <c r="A2339" s="2192" t="s">
        <v>5214</v>
      </c>
      <c r="B2339" s="487" t="s">
        <v>182</v>
      </c>
      <c r="C2339" s="807">
        <v>16.010000000000002</v>
      </c>
      <c r="D2339" s="2193">
        <v>900</v>
      </c>
      <c r="E2339" s="574">
        <v>379.08</v>
      </c>
      <c r="F2339" s="603">
        <f t="shared" si="290"/>
        <v>379.08</v>
      </c>
      <c r="G2339" s="862">
        <f>'Заказ, cкидки и курсы валют'!$J$23*F2339</f>
        <v>4548.96</v>
      </c>
      <c r="H2339" s="128">
        <f t="shared" si="291"/>
        <v>4094.06</v>
      </c>
      <c r="I2339" s="2192"/>
    </row>
    <row r="2340" spans="1:9" ht="12" customHeight="1">
      <c r="A2340" s="2192" t="s">
        <v>5215</v>
      </c>
      <c r="B2340" s="487" t="s">
        <v>183</v>
      </c>
      <c r="C2340" s="807">
        <v>17.71</v>
      </c>
      <c r="D2340" s="2193">
        <v>900</v>
      </c>
      <c r="E2340" s="574">
        <v>446.12</v>
      </c>
      <c r="F2340" s="603">
        <f t="shared" si="290"/>
        <v>446.12</v>
      </c>
      <c r="G2340" s="862">
        <f>'Заказ, cкидки и курсы валют'!$J$23*F2340</f>
        <v>5353.4400000000005</v>
      </c>
      <c r="H2340" s="128">
        <f t="shared" si="291"/>
        <v>4818.1000000000004</v>
      </c>
      <c r="I2340" s="2192"/>
    </row>
    <row r="2341" spans="1:9" ht="12" customHeight="1">
      <c r="A2341" s="2192" t="s">
        <v>4185</v>
      </c>
      <c r="B2341" s="487" t="s">
        <v>184</v>
      </c>
      <c r="C2341" s="807">
        <v>19.46</v>
      </c>
      <c r="D2341" s="2193">
        <v>700</v>
      </c>
      <c r="E2341" s="574">
        <v>508.34</v>
      </c>
      <c r="F2341" s="603">
        <f t="shared" si="290"/>
        <v>508.34</v>
      </c>
      <c r="G2341" s="862">
        <f>'Заказ, cкидки и курсы валют'!$J$23*F2341</f>
        <v>6100.08</v>
      </c>
      <c r="H2341" s="128">
        <f t="shared" si="291"/>
        <v>4270.0600000000004</v>
      </c>
      <c r="I2341" s="2192"/>
    </row>
    <row r="2342" spans="1:9" ht="12" customHeight="1">
      <c r="A2342" s="20" t="s">
        <v>9540</v>
      </c>
      <c r="B2342" s="62" t="s">
        <v>185</v>
      </c>
      <c r="C2342" s="807">
        <v>21.46</v>
      </c>
      <c r="D2342" s="2193">
        <v>700</v>
      </c>
      <c r="E2342" s="574">
        <v>562.21</v>
      </c>
      <c r="F2342" s="603">
        <f t="shared" si="290"/>
        <v>562.21</v>
      </c>
      <c r="G2342" s="862">
        <f>'Заказ, cкидки и курсы валют'!$J$23*F2342</f>
        <v>6746.52</v>
      </c>
      <c r="H2342" s="128">
        <f t="shared" si="291"/>
        <v>4722.5600000000004</v>
      </c>
      <c r="I2342" s="2192"/>
    </row>
    <row r="2343" spans="1:9" ht="12" customHeight="1">
      <c r="A2343" s="2192" t="s">
        <v>5216</v>
      </c>
      <c r="B2343" s="487" t="s">
        <v>3641</v>
      </c>
      <c r="C2343" s="807">
        <v>11.27</v>
      </c>
      <c r="D2343" s="2194">
        <v>1000</v>
      </c>
      <c r="E2343" s="574">
        <v>303.39</v>
      </c>
      <c r="F2343" s="603">
        <f t="shared" si="290"/>
        <v>303.39</v>
      </c>
      <c r="G2343" s="862">
        <f>'Заказ, cкидки и курсы валют'!$J$23*F2343</f>
        <v>3640.68</v>
      </c>
      <c r="H2343" s="128">
        <f t="shared" si="291"/>
        <v>3640.68</v>
      </c>
      <c r="I2343" s="2192"/>
    </row>
    <row r="2344" spans="1:9" ht="12" customHeight="1">
      <c r="A2344" s="2192" t="s">
        <v>5217</v>
      </c>
      <c r="B2344" s="487" t="s">
        <v>3105</v>
      </c>
      <c r="C2344" s="807">
        <v>12.65</v>
      </c>
      <c r="D2344" s="2194">
        <v>1000</v>
      </c>
      <c r="E2344" s="574">
        <v>328.02</v>
      </c>
      <c r="F2344" s="603">
        <f t="shared" si="290"/>
        <v>328.02</v>
      </c>
      <c r="G2344" s="862">
        <f>'Заказ, cкидки и курсы валют'!$J$23*F2344</f>
        <v>3936.24</v>
      </c>
      <c r="H2344" s="128">
        <f t="shared" si="291"/>
        <v>3936.24</v>
      </c>
      <c r="I2344" s="2192"/>
    </row>
    <row r="2345" spans="1:9" ht="12" customHeight="1">
      <c r="A2345" s="2192" t="s">
        <v>268</v>
      </c>
      <c r="B2345" s="487" t="s">
        <v>3106</v>
      </c>
      <c r="C2345" s="807">
        <v>14.1</v>
      </c>
      <c r="D2345" s="2194">
        <v>1000</v>
      </c>
      <c r="E2345" s="574">
        <v>352.26</v>
      </c>
      <c r="F2345" s="603">
        <f t="shared" si="290"/>
        <v>352.26</v>
      </c>
      <c r="G2345" s="862">
        <f>'Заказ, cкидки и курсы валют'!$J$23*F2345</f>
        <v>4227.12</v>
      </c>
      <c r="H2345" s="128">
        <f t="shared" si="291"/>
        <v>4227.12</v>
      </c>
      <c r="I2345" s="2192"/>
    </row>
    <row r="2346" spans="1:9" ht="12" customHeight="1">
      <c r="A2346" s="2192" t="s">
        <v>269</v>
      </c>
      <c r="B2346" s="487" t="s">
        <v>617</v>
      </c>
      <c r="C2346" s="807">
        <v>16.05</v>
      </c>
      <c r="D2346" s="2194">
        <v>1000</v>
      </c>
      <c r="E2346" s="574">
        <v>473.97</v>
      </c>
      <c r="F2346" s="603">
        <f t="shared" si="290"/>
        <v>473.97</v>
      </c>
      <c r="G2346" s="862">
        <f>'Заказ, cкидки и курсы валют'!$J$23*F2346</f>
        <v>5687.64</v>
      </c>
      <c r="H2346" s="128">
        <f t="shared" si="291"/>
        <v>5687.64</v>
      </c>
      <c r="I2346" s="2192"/>
    </row>
    <row r="2347" spans="1:9" ht="12" customHeight="1">
      <c r="A2347" s="2192" t="s">
        <v>270</v>
      </c>
      <c r="B2347" s="487" t="s">
        <v>3107</v>
      </c>
      <c r="C2347" s="807">
        <v>17</v>
      </c>
      <c r="D2347" s="2195">
        <v>1000</v>
      </c>
      <c r="E2347" s="574">
        <v>428.15</v>
      </c>
      <c r="F2347" s="603">
        <f t="shared" si="290"/>
        <v>428.15</v>
      </c>
      <c r="G2347" s="862">
        <f>'Заказ, cкидки и курсы валют'!$J$23*F2347</f>
        <v>5137.7999999999993</v>
      </c>
      <c r="H2347" s="128">
        <f t="shared" si="291"/>
        <v>5137.8</v>
      </c>
      <c r="I2347" s="2192"/>
    </row>
    <row r="2348" spans="1:9" ht="12" customHeight="1">
      <c r="A2348" s="2192" t="s">
        <v>271</v>
      </c>
      <c r="B2348" s="487" t="s">
        <v>190</v>
      </c>
      <c r="C2348" s="807">
        <v>18.63</v>
      </c>
      <c r="D2348" s="2194">
        <v>1000</v>
      </c>
      <c r="E2348" s="574">
        <v>443.8</v>
      </c>
      <c r="F2348" s="603">
        <f t="shared" si="290"/>
        <v>443.8</v>
      </c>
      <c r="G2348" s="862">
        <f>'Заказ, cкидки и курсы валют'!$J$23*F2348</f>
        <v>5325.6</v>
      </c>
      <c r="H2348" s="128">
        <f t="shared" si="291"/>
        <v>5325.6</v>
      </c>
      <c r="I2348" s="2192"/>
    </row>
    <row r="2349" spans="1:9" ht="12" customHeight="1">
      <c r="A2349" s="2192" t="s">
        <v>2808</v>
      </c>
      <c r="B2349" s="487" t="s">
        <v>1332</v>
      </c>
      <c r="C2349" s="807">
        <v>20.350000000000001</v>
      </c>
      <c r="D2349" s="2194">
        <v>1000</v>
      </c>
      <c r="E2349" s="574">
        <v>505.66</v>
      </c>
      <c r="F2349" s="603">
        <f t="shared" ref="F2349:F2356" si="292">ROUND(E2349*(1-$F$11),2)</f>
        <v>505.66</v>
      </c>
      <c r="G2349" s="862">
        <f>'Заказ, cкидки и курсы валют'!$J$23*F2349</f>
        <v>6067.92</v>
      </c>
      <c r="H2349" s="128">
        <f t="shared" ref="H2349:H2356" si="293">ROUND((D2349/1000)*G2349,2)</f>
        <v>6067.92</v>
      </c>
      <c r="I2349" s="2192"/>
    </row>
    <row r="2350" spans="1:9" ht="12" customHeight="1">
      <c r="A2350" s="2192" t="s">
        <v>272</v>
      </c>
      <c r="B2350" s="487" t="s">
        <v>191</v>
      </c>
      <c r="C2350" s="807">
        <v>21.36</v>
      </c>
      <c r="D2350" s="2194">
        <v>1000</v>
      </c>
      <c r="E2350" s="574">
        <v>538.22</v>
      </c>
      <c r="F2350" s="603">
        <f t="shared" si="292"/>
        <v>538.22</v>
      </c>
      <c r="G2350" s="862">
        <f>'Заказ, cкидки и курсы валют'!$J$23*F2350</f>
        <v>6458.64</v>
      </c>
      <c r="H2350" s="128">
        <f t="shared" si="293"/>
        <v>6458.64</v>
      </c>
      <c r="I2350" s="2192"/>
    </row>
    <row r="2351" spans="1:9" ht="12" customHeight="1">
      <c r="A2351" s="2192" t="s">
        <v>273</v>
      </c>
      <c r="B2351" s="487" t="s">
        <v>192</v>
      </c>
      <c r="C2351" s="807">
        <v>25</v>
      </c>
      <c r="D2351" s="2194">
        <v>1000</v>
      </c>
      <c r="E2351" s="574">
        <v>680.24</v>
      </c>
      <c r="F2351" s="603">
        <f t="shared" si="292"/>
        <v>680.24</v>
      </c>
      <c r="G2351" s="862">
        <f>'Заказ, cкидки и курсы валют'!$J$23*F2351</f>
        <v>8162.88</v>
      </c>
      <c r="H2351" s="128">
        <f t="shared" si="293"/>
        <v>8162.88</v>
      </c>
      <c r="I2351" s="2192"/>
    </row>
    <row r="2352" spans="1:9" ht="12" customHeight="1">
      <c r="A2352" s="2192" t="s">
        <v>274</v>
      </c>
      <c r="B2352" s="487" t="s">
        <v>193</v>
      </c>
      <c r="C2352" s="807">
        <v>27.5</v>
      </c>
      <c r="D2352" s="2194">
        <v>1000</v>
      </c>
      <c r="E2352" s="574">
        <v>674.47</v>
      </c>
      <c r="F2352" s="603">
        <f t="shared" si="292"/>
        <v>674.47</v>
      </c>
      <c r="G2352" s="862">
        <f>'Заказ, cкидки и курсы валют'!$J$23*F2352</f>
        <v>8093.64</v>
      </c>
      <c r="H2352" s="128">
        <f t="shared" si="293"/>
        <v>8093.64</v>
      </c>
      <c r="I2352" s="2192"/>
    </row>
    <row r="2353" spans="1:10" ht="12" customHeight="1">
      <c r="A2353" s="2192" t="s">
        <v>275</v>
      </c>
      <c r="B2353" s="487" t="s">
        <v>194</v>
      </c>
      <c r="C2353" s="807">
        <v>30.8</v>
      </c>
      <c r="D2353" s="2194">
        <v>1000</v>
      </c>
      <c r="E2353" s="574">
        <v>865.45</v>
      </c>
      <c r="F2353" s="603">
        <f t="shared" si="292"/>
        <v>865.45</v>
      </c>
      <c r="G2353" s="862">
        <f>'Заказ, cкидки и курсы валют'!$J$23*F2353</f>
        <v>10385.400000000001</v>
      </c>
      <c r="H2353" s="128">
        <f t="shared" si="293"/>
        <v>10385.4</v>
      </c>
      <c r="I2353" s="2192"/>
    </row>
    <row r="2354" spans="1:10" ht="12" customHeight="1">
      <c r="A2354" s="2192" t="s">
        <v>276</v>
      </c>
      <c r="B2354" s="487" t="s">
        <v>3108</v>
      </c>
      <c r="C2354" s="807">
        <v>33.5</v>
      </c>
      <c r="D2354" s="2194">
        <v>1000</v>
      </c>
      <c r="E2354" s="574">
        <v>798.69</v>
      </c>
      <c r="F2354" s="603">
        <f t="shared" si="292"/>
        <v>798.69</v>
      </c>
      <c r="G2354" s="862">
        <f>'Заказ, cкидки и курсы валют'!$J$23*F2354</f>
        <v>9584.2800000000007</v>
      </c>
      <c r="H2354" s="128">
        <f t="shared" si="293"/>
        <v>9584.2800000000007</v>
      </c>
      <c r="I2354" s="2192"/>
    </row>
    <row r="2355" spans="1:10" ht="12" customHeight="1">
      <c r="A2355" s="2192" t="s">
        <v>277</v>
      </c>
      <c r="B2355" s="487" t="s">
        <v>195</v>
      </c>
      <c r="C2355" s="814">
        <v>36.5</v>
      </c>
      <c r="D2355" s="2194">
        <v>1000</v>
      </c>
      <c r="E2355" s="574">
        <v>994.2</v>
      </c>
      <c r="F2355" s="603">
        <f t="shared" si="292"/>
        <v>994.2</v>
      </c>
      <c r="G2355" s="862">
        <f>'Заказ, cкидки и курсы валют'!$J$23*F2355</f>
        <v>11930.400000000001</v>
      </c>
      <c r="H2355" s="128">
        <f t="shared" si="293"/>
        <v>11930.4</v>
      </c>
      <c r="I2355" s="2192"/>
    </row>
    <row r="2356" spans="1:10" ht="12" customHeight="1">
      <c r="A2356" s="20" t="s">
        <v>5227</v>
      </c>
      <c r="B2356" s="62" t="s">
        <v>3384</v>
      </c>
      <c r="C2356" s="814">
        <v>27.5</v>
      </c>
      <c r="D2356" s="2196">
        <v>1000</v>
      </c>
      <c r="E2356" s="574">
        <v>553.66999999999996</v>
      </c>
      <c r="F2356" s="603">
        <f t="shared" si="292"/>
        <v>553.66999999999996</v>
      </c>
      <c r="G2356" s="862">
        <f>'Заказ, cкидки и курсы валют'!$J$23*F2356</f>
        <v>6644.0399999999991</v>
      </c>
      <c r="H2356" s="128">
        <f t="shared" si="293"/>
        <v>6644.04</v>
      </c>
      <c r="I2356" s="2192"/>
    </row>
    <row r="2357" spans="1:10" ht="14.1" customHeight="1" thickBot="1"/>
    <row r="2358" spans="1:10" ht="14.1" customHeight="1">
      <c r="A2358" s="247"/>
      <c r="B2358" s="163"/>
      <c r="C2358" s="91"/>
      <c r="D2358" s="91" t="s">
        <v>2524</v>
      </c>
      <c r="E2358" s="555"/>
      <c r="F2358" s="555"/>
      <c r="G2358" s="652"/>
      <c r="H2358" s="94"/>
      <c r="I2358" s="95"/>
    </row>
    <row r="2359" spans="1:10" ht="14.1" customHeight="1">
      <c r="A2359" s="248"/>
      <c r="B2359" s="17"/>
      <c r="C2359" s="108" t="s">
        <v>2525</v>
      </c>
      <c r="D2359" s="108"/>
      <c r="E2359" s="556"/>
      <c r="F2359" s="568"/>
      <c r="G2359" s="111"/>
      <c r="H2359" s="110"/>
      <c r="I2359" s="167"/>
    </row>
    <row r="2360" spans="1:10" ht="14.1" customHeight="1">
      <c r="A2360" s="248"/>
      <c r="B2360" s="17"/>
      <c r="C2360" s="97"/>
      <c r="D2360" s="97"/>
      <c r="E2360" s="896"/>
      <c r="F2360" s="596"/>
      <c r="G2360" s="874"/>
      <c r="H2360" s="17"/>
      <c r="I2360" s="167"/>
    </row>
    <row r="2361" spans="1:10" ht="14.1" customHeight="1">
      <c r="A2361" s="248"/>
      <c r="B2361" s="17"/>
      <c r="C2361" s="97"/>
      <c r="D2361" s="97"/>
      <c r="E2361" s="896"/>
      <c r="F2361" s="596"/>
      <c r="G2361" s="874"/>
      <c r="H2361" s="17"/>
      <c r="I2361" s="167"/>
    </row>
    <row r="2362" spans="1:10" ht="14.1" customHeight="1">
      <c r="A2362" s="248"/>
      <c r="B2362" s="17"/>
      <c r="C2362" s="97"/>
      <c r="D2362" s="97"/>
      <c r="E2362" s="896"/>
      <c r="F2362" s="596"/>
      <c r="G2362" s="874"/>
      <c r="H2362" s="17"/>
      <c r="I2362" s="167"/>
    </row>
    <row r="2363" spans="1:10" ht="14.1" customHeight="1" thickBot="1">
      <c r="A2363" s="117" t="s">
        <v>7680</v>
      </c>
      <c r="B2363" s="118"/>
      <c r="C2363" s="100"/>
      <c r="D2363" s="171"/>
      <c r="E2363" s="900"/>
      <c r="F2363" s="598"/>
      <c r="G2363" s="875"/>
      <c r="H2363" s="171"/>
      <c r="I2363" s="172"/>
    </row>
    <row r="2364" spans="1:10" ht="42.75" customHeight="1">
      <c r="A2364" s="195" t="s">
        <v>1028</v>
      </c>
      <c r="B2364" s="196" t="s">
        <v>1029</v>
      </c>
      <c r="C2364" s="197" t="s">
        <v>678</v>
      </c>
      <c r="D2364" s="197" t="s">
        <v>3130</v>
      </c>
      <c r="E2364" s="559" t="s">
        <v>11188</v>
      </c>
      <c r="F2364" s="600" t="s">
        <v>2779</v>
      </c>
      <c r="G2364" s="864" t="s">
        <v>2627</v>
      </c>
      <c r="H2364" s="338" t="s">
        <v>497</v>
      </c>
      <c r="I2364" s="199" t="s">
        <v>4239</v>
      </c>
      <c r="J2364" s="2668" t="s">
        <v>12335</v>
      </c>
    </row>
    <row r="2365" spans="1:10" ht="14.1" customHeight="1">
      <c r="A2365" s="195"/>
      <c r="B2365" s="389"/>
      <c r="C2365" s="197" t="s">
        <v>3629</v>
      </c>
      <c r="D2365" s="390" t="s">
        <v>2628</v>
      </c>
      <c r="E2365" s="898" t="s">
        <v>265</v>
      </c>
      <c r="F2365" s="607">
        <f>'Заказ, cкидки и курсы валют'!$I$12</f>
        <v>0</v>
      </c>
      <c r="G2365" s="948"/>
      <c r="H2365" s="455"/>
      <c r="I2365" s="325"/>
      <c r="J2365" s="2669"/>
    </row>
    <row r="2366" spans="1:10" ht="12" customHeight="1">
      <c r="A2366" s="15" t="s">
        <v>6554</v>
      </c>
      <c r="B2366" s="668" t="s">
        <v>3180</v>
      </c>
      <c r="C2366" s="807">
        <v>0.61</v>
      </c>
      <c r="D2366" s="2185">
        <v>2500</v>
      </c>
      <c r="E2366" s="2110">
        <f t="shared" ref="E2366:E2388" si="294">E2280*1.2</f>
        <v>30.084</v>
      </c>
      <c r="F2366" s="603">
        <f t="shared" ref="F2366:F2428" si="295">ROUND(E2366*(1-$F$11),2)</f>
        <v>30.08</v>
      </c>
      <c r="G2366" s="862">
        <f>'Заказ, cкидки и курсы валют'!$J$23*F2366</f>
        <v>360.96</v>
      </c>
      <c r="H2366" s="128">
        <f t="shared" ref="H2366:H2428" si="296">ROUND((D2366/1000)*G2366,2)</f>
        <v>902.4</v>
      </c>
      <c r="I2366" s="15"/>
      <c r="J2366" s="128">
        <f>ROUND(IF(H2366&lt;'Заказ, cкидки и курсы валют'!$B$39,H2366*0.54*100/(100-'Заказ, cкидки и курсы валют'!$C$39),IF(H2366&lt;'Заказ, cкидки и курсы валют'!$B$40,H2366*0.54*100/(100-'Заказ, cкидки и курсы валют'!$C$40),IF(H2366&lt;'Заказ, cкидки и курсы валют'!$B$41,H2366*0.54*100/(100-'Заказ, cкидки и курсы валют'!$C$41),IF(H2366&lt;'Заказ, cкидки и курсы валют'!$B$42,H2366*0.54*100/(100-'Заказ, cкидки и курсы валют'!$C$42),IF(H2366&lt;'Заказ, cкидки и курсы валют'!$B$43,H2366*0.54*100/(100-'Заказ, cкидки и курсы валют'!$C$43),H2366))))),2)</f>
        <v>974.59</v>
      </c>
    </row>
    <row r="2367" spans="1:10" ht="12" customHeight="1">
      <c r="A2367" s="15" t="s">
        <v>5572</v>
      </c>
      <c r="B2367" s="668" t="s">
        <v>3181</v>
      </c>
      <c r="C2367" s="807">
        <v>0.71</v>
      </c>
      <c r="D2367" s="2185">
        <v>2500</v>
      </c>
      <c r="E2367" s="2110">
        <f t="shared" si="294"/>
        <v>34.344000000000001</v>
      </c>
      <c r="F2367" s="603">
        <f t="shared" si="295"/>
        <v>34.340000000000003</v>
      </c>
      <c r="G2367" s="862">
        <f>'Заказ, cкидки и курсы валют'!$J$23*F2367</f>
        <v>412.08000000000004</v>
      </c>
      <c r="H2367" s="128">
        <f t="shared" si="296"/>
        <v>1030.2</v>
      </c>
      <c r="I2367" s="15"/>
      <c r="J2367" s="128">
        <f>ROUND(IF(H2367&lt;'Заказ, cкидки и курсы валют'!$B$39,H2367*0.54*100/(100-'Заказ, cкидки и курсы валют'!$C$39),IF(H2367&lt;'Заказ, cкидки и курсы валют'!$B$40,H2367*0.54*100/(100-'Заказ, cкидки и курсы валют'!$C$40),IF(H2367&lt;'Заказ, cкидки и курсы валют'!$B$41,H2367*0.54*100/(100-'Заказ, cкидки и курсы валют'!$C$41),IF(H2367&lt;'Заказ, cкидки и курсы валют'!$B$42,H2367*0.54*100/(100-'Заказ, cкидки и курсы валют'!$C$42),IF(H2367&lt;'Заказ, cкидки и курсы валют'!$B$43,H2367*0.54*100/(100-'Заказ, cкидки и курсы валют'!$C$43),H2367))))),2)</f>
        <v>1030.2</v>
      </c>
    </row>
    <row r="2368" spans="1:10" ht="12" customHeight="1">
      <c r="A2368" s="15" t="s">
        <v>5239</v>
      </c>
      <c r="B2368" s="668" t="s">
        <v>3335</v>
      </c>
      <c r="C2368" s="807">
        <v>0.85</v>
      </c>
      <c r="D2368" s="2185">
        <v>2000</v>
      </c>
      <c r="E2368" s="2110">
        <f t="shared" si="294"/>
        <v>34.884</v>
      </c>
      <c r="F2368" s="603">
        <f t="shared" si="295"/>
        <v>34.880000000000003</v>
      </c>
      <c r="G2368" s="862">
        <f>'Заказ, cкидки и курсы валют'!$J$23*F2368</f>
        <v>418.56000000000006</v>
      </c>
      <c r="H2368" s="128">
        <f t="shared" si="296"/>
        <v>837.12</v>
      </c>
      <c r="I2368" s="15"/>
      <c r="J2368" s="128">
        <f>ROUND(IF(H2368&lt;'Заказ, cкидки и курсы валют'!$B$39,H2368*0.54*100/(100-'Заказ, cкидки и курсы валют'!$C$39),IF(H2368&lt;'Заказ, cкидки и курсы валют'!$B$40,H2368*0.54*100/(100-'Заказ, cкидки и курсы валют'!$C$40),IF(H2368&lt;'Заказ, cкидки и курсы валют'!$B$41,H2368*0.54*100/(100-'Заказ, cкидки и курсы валют'!$C$41),IF(H2368&lt;'Заказ, cкидки и курсы валют'!$B$42,H2368*0.54*100/(100-'Заказ, cкидки и курсы валют'!$C$42),IF(H2368&lt;'Заказ, cкидки и курсы валют'!$B$43,H2368*0.54*100/(100-'Заказ, cкидки и курсы валют'!$C$43),H2368))))),2)</f>
        <v>904.09</v>
      </c>
    </row>
    <row r="2369" spans="1:10" ht="12" customHeight="1">
      <c r="A2369" s="15" t="s">
        <v>5240</v>
      </c>
      <c r="B2369" s="668" t="s">
        <v>138</v>
      </c>
      <c r="C2369" s="807">
        <v>0.98</v>
      </c>
      <c r="D2369" s="2185">
        <v>1000</v>
      </c>
      <c r="E2369" s="2110">
        <f t="shared" si="294"/>
        <v>36.311999999999998</v>
      </c>
      <c r="F2369" s="603">
        <f t="shared" si="295"/>
        <v>36.31</v>
      </c>
      <c r="G2369" s="862">
        <f>'Заказ, cкидки и курсы валют'!$J$23*F2369</f>
        <v>435.72</v>
      </c>
      <c r="H2369" s="128">
        <f t="shared" si="296"/>
        <v>435.72</v>
      </c>
      <c r="I2369" s="15"/>
      <c r="J2369" s="128">
        <f>ROUND(IF(H2369&lt;'Заказ, cкидки и курсы валют'!$B$39,H2369*0.54*100/(100-'Заказ, cкидки и курсы валют'!$C$39),IF(H2369&lt;'Заказ, cкидки и курсы валют'!$B$40,H2369*0.54*100/(100-'Заказ, cкидки и курсы валют'!$C$40),IF(H2369&lt;'Заказ, cкидки и курсы валют'!$B$41,H2369*0.54*100/(100-'Заказ, cкидки и курсы валют'!$C$41),IF(H2369&lt;'Заказ, cкидки и курсы валют'!$B$42,H2369*0.54*100/(100-'Заказ, cкидки и курсы валют'!$C$42),IF(H2369&lt;'Заказ, cкидки и курсы валют'!$B$43,H2369*0.54*100/(100-'Заказ, cкидки и курсы валют'!$C$43),H2369))))),2)</f>
        <v>522.86</v>
      </c>
    </row>
    <row r="2370" spans="1:10" ht="12" customHeight="1">
      <c r="A2370" s="15" t="s">
        <v>6555</v>
      </c>
      <c r="B2370" s="62" t="s">
        <v>139</v>
      </c>
      <c r="C2370" s="807">
        <v>1.1499999999999999</v>
      </c>
      <c r="D2370" s="2185">
        <v>1000</v>
      </c>
      <c r="E2370" s="2110">
        <f t="shared" si="294"/>
        <v>42.24</v>
      </c>
      <c r="F2370" s="603">
        <f t="shared" si="295"/>
        <v>42.24</v>
      </c>
      <c r="G2370" s="862">
        <f>'Заказ, cкидки и курсы валют'!$J$23*F2370</f>
        <v>506.88</v>
      </c>
      <c r="H2370" s="128">
        <f t="shared" si="296"/>
        <v>506.88</v>
      </c>
      <c r="I2370" s="15"/>
      <c r="J2370" s="128">
        <f>ROUND(IF(H2370&lt;'Заказ, cкидки и курсы валют'!$B$39,H2370*0.54*100/(100-'Заказ, cкидки и курсы валют'!$C$39),IF(H2370&lt;'Заказ, cкидки и курсы валют'!$B$40,H2370*0.54*100/(100-'Заказ, cкидки и курсы валют'!$C$40),IF(H2370&lt;'Заказ, cкидки и курсы валют'!$B$41,H2370*0.54*100/(100-'Заказ, cкидки и курсы валют'!$C$41),IF(H2370&lt;'Заказ, cкидки и курсы валют'!$B$42,H2370*0.54*100/(100-'Заказ, cкидки и курсы валют'!$C$42),IF(H2370&lt;'Заказ, cкидки и курсы валют'!$B$43,H2370*0.54*100/(100-'Заказ, cкидки и курсы валют'!$C$43),H2370))))),2)</f>
        <v>608.26</v>
      </c>
    </row>
    <row r="2371" spans="1:10" ht="12" customHeight="1">
      <c r="A2371" s="15" t="s">
        <v>6556</v>
      </c>
      <c r="B2371" s="62" t="s">
        <v>140</v>
      </c>
      <c r="C2371" s="807">
        <v>1.3</v>
      </c>
      <c r="D2371" s="2185">
        <v>1000</v>
      </c>
      <c r="E2371" s="2110">
        <f t="shared" si="294"/>
        <v>46.488</v>
      </c>
      <c r="F2371" s="603">
        <f t="shared" si="295"/>
        <v>46.49</v>
      </c>
      <c r="G2371" s="862">
        <f>'Заказ, cкидки и курсы валют'!$J$23*F2371</f>
        <v>557.88</v>
      </c>
      <c r="H2371" s="128">
        <f t="shared" si="296"/>
        <v>557.88</v>
      </c>
      <c r="I2371" s="15"/>
      <c r="J2371" s="128">
        <f>ROUND(IF(H2371&lt;'Заказ, cкидки и курсы валют'!$B$39,H2371*0.54*100/(100-'Заказ, cкидки и курсы валют'!$C$39),IF(H2371&lt;'Заказ, cкидки и курсы валют'!$B$40,H2371*0.54*100/(100-'Заказ, cкидки и курсы валют'!$C$40),IF(H2371&lt;'Заказ, cкидки и курсы валют'!$B$41,H2371*0.54*100/(100-'Заказ, cкидки и курсы валют'!$C$41),IF(H2371&lt;'Заказ, cкидки и курсы валют'!$B$42,H2371*0.54*100/(100-'Заказ, cкидки и курсы валют'!$C$42),IF(H2371&lt;'Заказ, cкидки и курсы валют'!$B$43,H2371*0.54*100/(100-'Заказ, cкидки и курсы валют'!$C$43),H2371))))),2)</f>
        <v>602.51</v>
      </c>
    </row>
    <row r="2372" spans="1:10" ht="12" customHeight="1">
      <c r="A2372" s="15" t="s">
        <v>6557</v>
      </c>
      <c r="B2372" s="62" t="s">
        <v>141</v>
      </c>
      <c r="C2372" s="577">
        <v>1.25</v>
      </c>
      <c r="D2372" s="2185">
        <v>1000</v>
      </c>
      <c r="E2372" s="2110">
        <f t="shared" si="294"/>
        <v>55.608000000000004</v>
      </c>
      <c r="F2372" s="603">
        <f t="shared" si="295"/>
        <v>55.61</v>
      </c>
      <c r="G2372" s="862">
        <f>'Заказ, cкидки и курсы валют'!$J$23*F2372</f>
        <v>667.31999999999994</v>
      </c>
      <c r="H2372" s="128">
        <f t="shared" si="296"/>
        <v>667.32</v>
      </c>
      <c r="I2372" s="15"/>
      <c r="J2372" s="128">
        <f>ROUND(IF(H2372&lt;'Заказ, cкидки и курсы валют'!$B$39,H2372*0.54*100/(100-'Заказ, cкидки и курсы валют'!$C$39),IF(H2372&lt;'Заказ, cкидки и курсы валют'!$B$40,H2372*0.54*100/(100-'Заказ, cкидки и курсы валют'!$C$40),IF(H2372&lt;'Заказ, cкидки и курсы валют'!$B$41,H2372*0.54*100/(100-'Заказ, cкидки и курсы валют'!$C$41),IF(H2372&lt;'Заказ, cкидки и курсы валют'!$B$42,H2372*0.54*100/(100-'Заказ, cкидки и курсы валют'!$C$42),IF(H2372&lt;'Заказ, cкидки и курсы валют'!$B$43,H2372*0.54*100/(100-'Заказ, cкидки и курсы валют'!$C$43),H2372))))),2)</f>
        <v>720.71</v>
      </c>
    </row>
    <row r="2373" spans="1:10" ht="12" customHeight="1">
      <c r="A2373" s="15" t="s">
        <v>6558</v>
      </c>
      <c r="B2373" s="62" t="s">
        <v>142</v>
      </c>
      <c r="C2373" s="807">
        <v>1.7</v>
      </c>
      <c r="D2373" s="2185">
        <v>1000</v>
      </c>
      <c r="E2373" s="2110">
        <f t="shared" si="294"/>
        <v>62.94</v>
      </c>
      <c r="F2373" s="603">
        <f t="shared" si="295"/>
        <v>62.94</v>
      </c>
      <c r="G2373" s="862">
        <f>'Заказ, cкидки и курсы валют'!$J$23*F2373</f>
        <v>755.28</v>
      </c>
      <c r="H2373" s="128">
        <f t="shared" si="296"/>
        <v>755.28</v>
      </c>
      <c r="I2373" s="15"/>
      <c r="J2373" s="128">
        <f>ROUND(IF(H2373&lt;'Заказ, cкидки и курсы валют'!$B$39,H2373*0.54*100/(100-'Заказ, cкидки и курсы валют'!$C$39),IF(H2373&lt;'Заказ, cкидки и курсы валют'!$B$40,H2373*0.54*100/(100-'Заказ, cкидки и курсы валют'!$C$40),IF(H2373&lt;'Заказ, cкидки и курсы валют'!$B$41,H2373*0.54*100/(100-'Заказ, cкидки и курсы валют'!$C$41),IF(H2373&lt;'Заказ, cкидки и курсы валют'!$B$42,H2373*0.54*100/(100-'Заказ, cкидки и курсы валют'!$C$42),IF(H2373&lt;'Заказ, cкидки и курсы валют'!$B$43,H2373*0.54*100/(100-'Заказ, cкидки и курсы валют'!$C$43),H2373))))),2)</f>
        <v>815.7</v>
      </c>
    </row>
    <row r="2374" spans="1:10" ht="12" customHeight="1">
      <c r="A2374" s="15" t="s">
        <v>6559</v>
      </c>
      <c r="B2374" s="62" t="s">
        <v>143</v>
      </c>
      <c r="C2374" s="812">
        <v>1.89</v>
      </c>
      <c r="D2374" s="2185">
        <v>1000</v>
      </c>
      <c r="E2374" s="2110">
        <f t="shared" si="294"/>
        <v>68.711999999999989</v>
      </c>
      <c r="F2374" s="603">
        <f t="shared" si="295"/>
        <v>68.709999999999994</v>
      </c>
      <c r="G2374" s="862">
        <f>'Заказ, cкидки и курсы валют'!$J$23*F2374</f>
        <v>824.52</v>
      </c>
      <c r="H2374" s="128">
        <f t="shared" si="296"/>
        <v>824.52</v>
      </c>
      <c r="I2374" s="15"/>
      <c r="J2374" s="128">
        <f>ROUND(IF(H2374&lt;'Заказ, cкидки и курсы валют'!$B$39,H2374*0.54*100/(100-'Заказ, cкидки и курсы валют'!$C$39),IF(H2374&lt;'Заказ, cкидки и курсы валют'!$B$40,H2374*0.54*100/(100-'Заказ, cкидки и курсы валют'!$C$40),IF(H2374&lt;'Заказ, cкидки и курсы валют'!$B$41,H2374*0.54*100/(100-'Заказ, cкидки и курсы валют'!$C$41),IF(H2374&lt;'Заказ, cкидки и курсы валют'!$B$42,H2374*0.54*100/(100-'Заказ, cкидки и курсы валют'!$C$42),IF(H2374&lt;'Заказ, cкидки и курсы валют'!$B$43,H2374*0.54*100/(100-'Заказ, cкидки и курсы валют'!$C$43),H2374))))),2)</f>
        <v>890.48</v>
      </c>
    </row>
    <row r="2375" spans="1:10" ht="12" customHeight="1">
      <c r="A2375" s="15" t="s">
        <v>6560</v>
      </c>
      <c r="B2375" s="62" t="s">
        <v>144</v>
      </c>
      <c r="C2375" s="812">
        <v>2.1</v>
      </c>
      <c r="D2375" s="2185">
        <v>1000</v>
      </c>
      <c r="E2375" s="2110">
        <f t="shared" si="294"/>
        <v>66.42</v>
      </c>
      <c r="F2375" s="603">
        <f t="shared" si="295"/>
        <v>66.42</v>
      </c>
      <c r="G2375" s="862">
        <f>'Заказ, cкидки и курсы валют'!$J$23*F2375</f>
        <v>797.04</v>
      </c>
      <c r="H2375" s="128">
        <f t="shared" si="296"/>
        <v>797.04</v>
      </c>
      <c r="I2375" s="15"/>
      <c r="J2375" s="128">
        <f>ROUND(IF(H2375&lt;'Заказ, cкидки и курсы валют'!$B$39,H2375*0.54*100/(100-'Заказ, cкидки и курсы валют'!$C$39),IF(H2375&lt;'Заказ, cкидки и курсы валют'!$B$40,H2375*0.54*100/(100-'Заказ, cкидки и курсы валют'!$C$40),IF(H2375&lt;'Заказ, cкидки и курсы валют'!$B$41,H2375*0.54*100/(100-'Заказ, cкидки и курсы валют'!$C$41),IF(H2375&lt;'Заказ, cкидки и курсы валют'!$B$42,H2375*0.54*100/(100-'Заказ, cкидки и курсы валют'!$C$42),IF(H2375&lt;'Заказ, cкидки и курсы валют'!$B$43,H2375*0.54*100/(100-'Заказ, cкидки и курсы валют'!$C$43),H2375))))),2)</f>
        <v>860.8</v>
      </c>
    </row>
    <row r="2376" spans="1:10" ht="12" customHeight="1">
      <c r="A2376" s="15" t="s">
        <v>9541</v>
      </c>
      <c r="B2376" s="62" t="s">
        <v>3345</v>
      </c>
      <c r="C2376" s="812">
        <v>2.1</v>
      </c>
      <c r="D2376" s="2185">
        <v>1000</v>
      </c>
      <c r="E2376" s="2110">
        <f t="shared" si="294"/>
        <v>79.896000000000001</v>
      </c>
      <c r="F2376" s="603">
        <f t="shared" si="295"/>
        <v>79.900000000000006</v>
      </c>
      <c r="G2376" s="862">
        <f>'Заказ, cкидки и курсы валют'!$J$23*F2376</f>
        <v>958.80000000000007</v>
      </c>
      <c r="H2376" s="128">
        <f t="shared" si="296"/>
        <v>958.8</v>
      </c>
      <c r="I2376" s="15"/>
      <c r="J2376" s="128">
        <f>ROUND(IF(H2376&lt;'Заказ, cкидки и курсы валют'!$B$39,H2376*0.54*100/(100-'Заказ, cкидки и курсы валют'!$C$39),IF(H2376&lt;'Заказ, cкидки и курсы валют'!$B$40,H2376*0.54*100/(100-'Заказ, cкидки и курсы валют'!$C$40),IF(H2376&lt;'Заказ, cкидки и курсы валют'!$B$41,H2376*0.54*100/(100-'Заказ, cкидки и курсы валют'!$C$41),IF(H2376&lt;'Заказ, cкидки и курсы валют'!$B$42,H2376*0.54*100/(100-'Заказ, cкидки и курсы валют'!$C$42),IF(H2376&lt;'Заказ, cкидки и курсы валют'!$B$43,H2376*0.54*100/(100-'Заказ, cкидки и курсы валют'!$C$43),H2376))))),2)</f>
        <v>958.8</v>
      </c>
    </row>
    <row r="2377" spans="1:10" ht="12" customHeight="1">
      <c r="A2377" s="15" t="s">
        <v>5241</v>
      </c>
      <c r="B2377" s="62" t="s">
        <v>3202</v>
      </c>
      <c r="C2377" s="807">
        <v>1.25</v>
      </c>
      <c r="D2377" s="2185">
        <v>1000</v>
      </c>
      <c r="E2377" s="2110">
        <f t="shared" si="294"/>
        <v>55.931999999999995</v>
      </c>
      <c r="F2377" s="603">
        <f t="shared" si="295"/>
        <v>55.93</v>
      </c>
      <c r="G2377" s="862">
        <f>'Заказ, cкидки и курсы валют'!$J$23*F2377</f>
        <v>671.16</v>
      </c>
      <c r="H2377" s="128">
        <f t="shared" si="296"/>
        <v>671.16</v>
      </c>
      <c r="I2377" s="15"/>
      <c r="J2377" s="128">
        <f>ROUND(IF(H2377&lt;'Заказ, cкидки и курсы валют'!$B$39,H2377*0.54*100/(100-'Заказ, cкидки и курсы валют'!$C$39),IF(H2377&lt;'Заказ, cкидки и курсы валют'!$B$40,H2377*0.54*100/(100-'Заказ, cкидки и курсы валют'!$C$40),IF(H2377&lt;'Заказ, cкидки и курсы валют'!$B$41,H2377*0.54*100/(100-'Заказ, cкидки и курсы валют'!$C$41),IF(H2377&lt;'Заказ, cкидки и курсы валют'!$B$42,H2377*0.54*100/(100-'Заказ, cкидки и курсы валют'!$C$42),IF(H2377&lt;'Заказ, cкидки и курсы валют'!$B$43,H2377*0.54*100/(100-'Заказ, cкидки и курсы валют'!$C$43),H2377))))),2)</f>
        <v>724.85</v>
      </c>
    </row>
    <row r="2378" spans="1:10" ht="12" customHeight="1">
      <c r="A2378" s="15" t="s">
        <v>278</v>
      </c>
      <c r="B2378" s="62" t="s">
        <v>3203</v>
      </c>
      <c r="C2378" s="807">
        <v>1.47</v>
      </c>
      <c r="D2378" s="2185">
        <v>1000</v>
      </c>
      <c r="E2378" s="2110">
        <f t="shared" si="294"/>
        <v>56.268000000000001</v>
      </c>
      <c r="F2378" s="603">
        <f t="shared" si="295"/>
        <v>56.27</v>
      </c>
      <c r="G2378" s="862">
        <f>'Заказ, cкидки и курсы валют'!$J$23*F2378</f>
        <v>675.24</v>
      </c>
      <c r="H2378" s="128">
        <f t="shared" si="296"/>
        <v>675.24</v>
      </c>
      <c r="I2378" s="15"/>
      <c r="J2378" s="128">
        <f>ROUND(IF(H2378&lt;'Заказ, cкидки и курсы валют'!$B$39,H2378*0.54*100/(100-'Заказ, cкидки и курсы валют'!$C$39),IF(H2378&lt;'Заказ, cкидки и курсы валют'!$B$40,H2378*0.54*100/(100-'Заказ, cкидки и курсы валют'!$C$40),IF(H2378&lt;'Заказ, cкидки и курсы валют'!$B$41,H2378*0.54*100/(100-'Заказ, cкидки и курсы валют'!$C$41),IF(H2378&lt;'Заказ, cкидки и курсы валют'!$B$42,H2378*0.54*100/(100-'Заказ, cкидки и курсы валют'!$C$42),IF(H2378&lt;'Заказ, cкидки и курсы валют'!$B$43,H2378*0.54*100/(100-'Заказ, cкидки и курсы валют'!$C$43),H2378))))),2)</f>
        <v>729.26</v>
      </c>
    </row>
    <row r="2379" spans="1:10" ht="12" customHeight="1">
      <c r="A2379" s="15" t="s">
        <v>279</v>
      </c>
      <c r="B2379" s="62" t="s">
        <v>3204</v>
      </c>
      <c r="C2379" s="807">
        <v>1.53</v>
      </c>
      <c r="D2379" s="2185">
        <v>1000</v>
      </c>
      <c r="E2379" s="2110">
        <f t="shared" si="294"/>
        <v>59.075999999999993</v>
      </c>
      <c r="F2379" s="603">
        <f t="shared" si="295"/>
        <v>59.08</v>
      </c>
      <c r="G2379" s="862">
        <f>'Заказ, cкидки и курсы валют'!$J$23*F2379</f>
        <v>708.96</v>
      </c>
      <c r="H2379" s="128">
        <f t="shared" si="296"/>
        <v>708.96</v>
      </c>
      <c r="I2379" s="15"/>
      <c r="J2379" s="128">
        <f>ROUND(IF(H2379&lt;'Заказ, cкидки и курсы валют'!$B$39,H2379*0.54*100/(100-'Заказ, cкидки и курсы валют'!$C$39),IF(H2379&lt;'Заказ, cкидки и курсы валют'!$B$40,H2379*0.54*100/(100-'Заказ, cкидки и курсы валют'!$C$40),IF(H2379&lt;'Заказ, cкидки и курсы валют'!$B$41,H2379*0.54*100/(100-'Заказ, cкидки и курсы валют'!$C$41),IF(H2379&lt;'Заказ, cкидки и курсы валют'!$B$42,H2379*0.54*100/(100-'Заказ, cкидки и курсы валют'!$C$42),IF(H2379&lt;'Заказ, cкидки и курсы валют'!$B$43,H2379*0.54*100/(100-'Заказ, cкидки и курсы валют'!$C$43),H2379))))),2)</f>
        <v>765.68</v>
      </c>
    </row>
    <row r="2380" spans="1:10" ht="12" customHeight="1">
      <c r="A2380" s="15" t="s">
        <v>280</v>
      </c>
      <c r="B2380" s="62" t="s">
        <v>145</v>
      </c>
      <c r="C2380" s="807">
        <v>1.67</v>
      </c>
      <c r="D2380" s="2185">
        <v>1000</v>
      </c>
      <c r="E2380" s="2110">
        <f t="shared" si="294"/>
        <v>60.851999999999997</v>
      </c>
      <c r="F2380" s="603">
        <f t="shared" si="295"/>
        <v>60.85</v>
      </c>
      <c r="G2380" s="862">
        <f>'Заказ, cкидки и курсы валют'!$J$23*F2380</f>
        <v>730.2</v>
      </c>
      <c r="H2380" s="128">
        <f t="shared" si="296"/>
        <v>730.2</v>
      </c>
      <c r="I2380" s="15"/>
      <c r="J2380" s="128">
        <f>ROUND(IF(H2380&lt;'Заказ, cкидки и курсы валют'!$B$39,H2380*0.54*100/(100-'Заказ, cкидки и курсы валют'!$C$39),IF(H2380&lt;'Заказ, cкидки и курсы валют'!$B$40,H2380*0.54*100/(100-'Заказ, cкидки и курсы валют'!$C$40),IF(H2380&lt;'Заказ, cкидки и курсы валют'!$B$41,H2380*0.54*100/(100-'Заказ, cкидки и курсы валют'!$C$41),IF(H2380&lt;'Заказ, cкидки и курсы валют'!$B$42,H2380*0.54*100/(100-'Заказ, cкидки и курсы валют'!$C$42),IF(H2380&lt;'Заказ, cкидки и курсы валют'!$B$43,H2380*0.54*100/(100-'Заказ, cкидки и курсы валют'!$C$43),H2380))))),2)</f>
        <v>788.62</v>
      </c>
    </row>
    <row r="2381" spans="1:10" ht="12" customHeight="1">
      <c r="A2381" s="15" t="s">
        <v>5242</v>
      </c>
      <c r="B2381" s="62" t="s">
        <v>3205</v>
      </c>
      <c r="C2381" s="807">
        <v>1.87</v>
      </c>
      <c r="D2381" s="2185">
        <v>900</v>
      </c>
      <c r="E2381" s="2110">
        <f t="shared" si="294"/>
        <v>66.059999999999988</v>
      </c>
      <c r="F2381" s="603">
        <f t="shared" si="295"/>
        <v>66.06</v>
      </c>
      <c r="G2381" s="862">
        <f>'Заказ, cкидки и курсы валют'!$J$23*F2381</f>
        <v>792.72</v>
      </c>
      <c r="H2381" s="128">
        <f t="shared" si="296"/>
        <v>713.45</v>
      </c>
      <c r="I2381" s="15"/>
      <c r="J2381" s="128">
        <f>ROUND(IF(H2381&lt;'Заказ, cкидки и курсы валют'!$B$39,H2381*0.54*100/(100-'Заказ, cкидки и курсы валют'!$C$39),IF(H2381&lt;'Заказ, cкидки и курсы валют'!$B$40,H2381*0.54*100/(100-'Заказ, cкидки и курсы валют'!$C$40),IF(H2381&lt;'Заказ, cкидки и курсы валют'!$B$41,H2381*0.54*100/(100-'Заказ, cкидки и курсы валют'!$C$41),IF(H2381&lt;'Заказ, cкидки и курсы валют'!$B$42,H2381*0.54*100/(100-'Заказ, cкидки и курсы валют'!$C$42),IF(H2381&lt;'Заказ, cкидки и курсы валют'!$B$43,H2381*0.54*100/(100-'Заказ, cкидки и курсы валют'!$C$43),H2381))))),2)</f>
        <v>770.53</v>
      </c>
    </row>
    <row r="2382" spans="1:10" ht="12" customHeight="1">
      <c r="A2382" s="15" t="s">
        <v>281</v>
      </c>
      <c r="B2382" s="62" t="s">
        <v>146</v>
      </c>
      <c r="C2382" s="807">
        <v>2</v>
      </c>
      <c r="D2382" s="2185">
        <v>800</v>
      </c>
      <c r="E2382" s="2110">
        <f t="shared" si="294"/>
        <v>72.575999999999993</v>
      </c>
      <c r="F2382" s="603">
        <f t="shared" si="295"/>
        <v>72.58</v>
      </c>
      <c r="G2382" s="862">
        <f>'Заказ, cкидки и курсы валют'!$J$23*F2382</f>
        <v>870.96</v>
      </c>
      <c r="H2382" s="128">
        <f t="shared" si="296"/>
        <v>696.77</v>
      </c>
      <c r="I2382" s="15"/>
      <c r="J2382" s="128">
        <f>ROUND(IF(H2382&lt;'Заказ, cкидки и курсы валют'!$B$39,H2382*0.54*100/(100-'Заказ, cкидки и курсы валют'!$C$39),IF(H2382&lt;'Заказ, cкидки и курсы валют'!$B$40,H2382*0.54*100/(100-'Заказ, cкидки и курсы валют'!$C$40),IF(H2382&lt;'Заказ, cкидки и курсы валют'!$B$41,H2382*0.54*100/(100-'Заказ, cкидки и курсы валют'!$C$41),IF(H2382&lt;'Заказ, cкидки и курсы валют'!$B$42,H2382*0.54*100/(100-'Заказ, cкидки и курсы валют'!$C$42),IF(H2382&lt;'Заказ, cкидки и курсы валют'!$B$43,H2382*0.54*100/(100-'Заказ, cкидки и курсы валют'!$C$43),H2382))))),2)</f>
        <v>752.51</v>
      </c>
    </row>
    <row r="2383" spans="1:10" ht="12" customHeight="1">
      <c r="A2383" s="15" t="s">
        <v>282</v>
      </c>
      <c r="B2383" s="62" t="s">
        <v>147</v>
      </c>
      <c r="C2383" s="807">
        <v>2.23</v>
      </c>
      <c r="D2383" s="2185">
        <v>800</v>
      </c>
      <c r="E2383" s="2110">
        <f t="shared" si="294"/>
        <v>79.463999999999999</v>
      </c>
      <c r="F2383" s="603">
        <f t="shared" si="295"/>
        <v>79.459999999999994</v>
      </c>
      <c r="G2383" s="862">
        <f>'Заказ, cкидки и курсы валют'!$J$23*F2383</f>
        <v>953.52</v>
      </c>
      <c r="H2383" s="128">
        <f t="shared" si="296"/>
        <v>762.82</v>
      </c>
      <c r="I2383" s="15"/>
      <c r="J2383" s="128">
        <f>ROUND(IF(H2383&lt;'Заказ, cкидки и курсы валют'!$B$39,H2383*0.54*100/(100-'Заказ, cкидки и курсы валют'!$C$39),IF(H2383&lt;'Заказ, cкидки и курсы валют'!$B$40,H2383*0.54*100/(100-'Заказ, cкидки и курсы валют'!$C$40),IF(H2383&lt;'Заказ, cкидки и курсы валют'!$B$41,H2383*0.54*100/(100-'Заказ, cкидки и курсы валют'!$C$41),IF(H2383&lt;'Заказ, cкидки и курсы валют'!$B$42,H2383*0.54*100/(100-'Заказ, cкидки и курсы валют'!$C$42),IF(H2383&lt;'Заказ, cкидки и курсы валют'!$B$43,H2383*0.54*100/(100-'Заказ, cкидки и курсы валют'!$C$43),H2383))))),2)</f>
        <v>823.85</v>
      </c>
    </row>
    <row r="2384" spans="1:10" ht="12" customHeight="1">
      <c r="A2384" s="15" t="s">
        <v>283</v>
      </c>
      <c r="B2384" s="62" t="s">
        <v>148</v>
      </c>
      <c r="C2384" s="807">
        <v>2.74</v>
      </c>
      <c r="D2384" s="2185">
        <v>400</v>
      </c>
      <c r="E2384" s="2110">
        <f t="shared" si="294"/>
        <v>90.899999999999991</v>
      </c>
      <c r="F2384" s="603">
        <f t="shared" si="295"/>
        <v>90.9</v>
      </c>
      <c r="G2384" s="862">
        <f>'Заказ, cкидки и курсы валют'!$J$23*F2384</f>
        <v>1090.8000000000002</v>
      </c>
      <c r="H2384" s="128">
        <f t="shared" si="296"/>
        <v>436.32</v>
      </c>
      <c r="I2384" s="15"/>
      <c r="J2384" s="128">
        <f>ROUND(IF(H2384&lt;'Заказ, cкидки и курсы валют'!$B$39,H2384*0.54*100/(100-'Заказ, cкидки и курсы валют'!$C$39),IF(H2384&lt;'Заказ, cкидки и курсы валют'!$B$40,H2384*0.54*100/(100-'Заказ, cкидки и курсы валют'!$C$40),IF(H2384&lt;'Заказ, cкидки и курсы валют'!$B$41,H2384*0.54*100/(100-'Заказ, cкидки и курсы валют'!$C$41),IF(H2384&lt;'Заказ, cкидки и курсы валют'!$B$42,H2384*0.54*100/(100-'Заказ, cкидки и курсы валют'!$C$42),IF(H2384&lt;'Заказ, cкидки и курсы валют'!$B$43,H2384*0.54*100/(100-'Заказ, cкидки и курсы валют'!$C$43),H2384))))),2)</f>
        <v>523.58000000000004</v>
      </c>
    </row>
    <row r="2385" spans="1:10" ht="12" customHeight="1">
      <c r="A2385" s="15" t="s">
        <v>1122</v>
      </c>
      <c r="B2385" s="62" t="s">
        <v>149</v>
      </c>
      <c r="C2385" s="807">
        <v>3</v>
      </c>
      <c r="D2385" s="2185">
        <v>500</v>
      </c>
      <c r="E2385" s="2110">
        <f t="shared" si="294"/>
        <v>98.916000000000011</v>
      </c>
      <c r="F2385" s="603">
        <f t="shared" si="295"/>
        <v>98.92</v>
      </c>
      <c r="G2385" s="862">
        <f>'Заказ, cкидки и курсы валют'!$J$23*F2385</f>
        <v>1187.04</v>
      </c>
      <c r="H2385" s="128">
        <f t="shared" si="296"/>
        <v>593.52</v>
      </c>
      <c r="I2385" s="15"/>
      <c r="J2385" s="128">
        <f>ROUND(IF(H2385&lt;'Заказ, cкидки и курсы валют'!$B$39,H2385*0.54*100/(100-'Заказ, cкидки и курсы валют'!$C$39),IF(H2385&lt;'Заказ, cкидки и курсы валют'!$B$40,H2385*0.54*100/(100-'Заказ, cкидки и курсы валют'!$C$40),IF(H2385&lt;'Заказ, cкидки и курсы валют'!$B$41,H2385*0.54*100/(100-'Заказ, cкидки и курсы валют'!$C$41),IF(H2385&lt;'Заказ, cкидки и курсы валют'!$B$42,H2385*0.54*100/(100-'Заказ, cкидки и курсы валют'!$C$42),IF(H2385&lt;'Заказ, cкидки и курсы валют'!$B$43,H2385*0.54*100/(100-'Заказ, cкидки и курсы валют'!$C$43),H2385))))),2)</f>
        <v>641</v>
      </c>
    </row>
    <row r="2386" spans="1:10" ht="12" customHeight="1">
      <c r="A2386" s="15" t="s">
        <v>1123</v>
      </c>
      <c r="B2386" s="62" t="s">
        <v>150</v>
      </c>
      <c r="C2386" s="807">
        <v>3.46</v>
      </c>
      <c r="D2386" s="2185">
        <v>300</v>
      </c>
      <c r="E2386" s="2110">
        <f t="shared" si="294"/>
        <v>103.008</v>
      </c>
      <c r="F2386" s="603">
        <f t="shared" si="295"/>
        <v>103.01</v>
      </c>
      <c r="G2386" s="862">
        <f>'Заказ, cкидки и курсы валют'!$J$23*F2386</f>
        <v>1236.1200000000001</v>
      </c>
      <c r="H2386" s="128">
        <f t="shared" si="296"/>
        <v>370.84</v>
      </c>
      <c r="I2386" s="15"/>
      <c r="J2386" s="128">
        <f>ROUND(IF(H2386&lt;'Заказ, cкидки и курсы валют'!$B$39,H2386*0.54*100/(100-'Заказ, cкидки и курсы валют'!$C$39),IF(H2386&lt;'Заказ, cкидки и курсы валют'!$B$40,H2386*0.54*100/(100-'Заказ, cкидки и курсы валют'!$C$40),IF(H2386&lt;'Заказ, cкидки и курсы валют'!$B$41,H2386*0.54*100/(100-'Заказ, cкидки и курсы валют'!$C$41),IF(H2386&lt;'Заказ, cкидки и курсы валют'!$B$42,H2386*0.54*100/(100-'Заказ, cкидки и курсы валют'!$C$42),IF(H2386&lt;'Заказ, cкидки и курсы валют'!$B$43,H2386*0.54*100/(100-'Заказ, cкидки и курсы валют'!$C$43),H2386))))),2)</f>
        <v>445.01</v>
      </c>
    </row>
    <row r="2387" spans="1:10" ht="12" customHeight="1">
      <c r="A2387" s="15" t="s">
        <v>1124</v>
      </c>
      <c r="B2387" s="62" t="s">
        <v>151</v>
      </c>
      <c r="C2387" s="807">
        <v>3.78</v>
      </c>
      <c r="D2387" s="2185">
        <v>200</v>
      </c>
      <c r="E2387" s="2110">
        <f t="shared" si="294"/>
        <v>111.276</v>
      </c>
      <c r="F2387" s="603">
        <f t="shared" si="295"/>
        <v>111.28</v>
      </c>
      <c r="G2387" s="862">
        <f>'Заказ, cкидки и курсы валют'!$J$23*F2387</f>
        <v>1335.3600000000001</v>
      </c>
      <c r="H2387" s="128">
        <f t="shared" si="296"/>
        <v>267.07</v>
      </c>
      <c r="I2387" s="15"/>
      <c r="J2387" s="128">
        <f>ROUND(IF(H2387&lt;'Заказ, cкидки и курсы валют'!$B$39,H2387*0.54*100/(100-'Заказ, cкидки и курсы валют'!$C$39),IF(H2387&lt;'Заказ, cкидки и курсы валют'!$B$40,H2387*0.54*100/(100-'Заказ, cкидки и курсы валют'!$C$40),IF(H2387&lt;'Заказ, cкидки и курсы валют'!$B$41,H2387*0.54*100/(100-'Заказ, cкидки и курсы валют'!$C$41),IF(H2387&lt;'Заказ, cкидки и курсы валют'!$B$42,H2387*0.54*100/(100-'Заказ, cкидки и курсы валют'!$C$42),IF(H2387&lt;'Заказ, cкидки и курсы валют'!$B$43,H2387*0.54*100/(100-'Заказ, cкидки и курсы валют'!$C$43),H2387))))),2)</f>
        <v>360.54</v>
      </c>
    </row>
    <row r="2388" spans="1:10" ht="12" customHeight="1">
      <c r="A2388" s="15" t="s">
        <v>5243</v>
      </c>
      <c r="B2388" s="62" t="s">
        <v>79</v>
      </c>
      <c r="C2388" s="58">
        <v>4.1900000000000004</v>
      </c>
      <c r="D2388" s="2185">
        <v>350</v>
      </c>
      <c r="E2388" s="2110">
        <f t="shared" si="294"/>
        <v>136.11600000000001</v>
      </c>
      <c r="F2388" s="603">
        <f t="shared" si="295"/>
        <v>136.12</v>
      </c>
      <c r="G2388" s="862">
        <f>'Заказ, cкидки и курсы валют'!$J$23*F2388</f>
        <v>1633.44</v>
      </c>
      <c r="H2388" s="128">
        <f t="shared" si="296"/>
        <v>571.70000000000005</v>
      </c>
      <c r="I2388" s="15"/>
      <c r="J2388" s="128">
        <f>ROUND(IF(H2388&lt;'Заказ, cкидки и курсы валют'!$B$39,H2388*0.54*100/(100-'Заказ, cкидки и курсы валют'!$C$39),IF(H2388&lt;'Заказ, cкидки и курсы валют'!$B$40,H2388*0.54*100/(100-'Заказ, cкидки и курсы валют'!$C$40),IF(H2388&lt;'Заказ, cкидки и курсы валют'!$B$41,H2388*0.54*100/(100-'Заказ, cкидки и курсы валют'!$C$41),IF(H2388&lt;'Заказ, cкидки и курсы валют'!$B$42,H2388*0.54*100/(100-'Заказ, cкидки и курсы валют'!$C$42),IF(H2388&lt;'Заказ, cкидки и курсы валют'!$B$43,H2388*0.54*100/(100-'Заказ, cкидки и курсы валют'!$C$43),H2388))))),2)</f>
        <v>617.44000000000005</v>
      </c>
    </row>
    <row r="2389" spans="1:10" ht="12" customHeight="1">
      <c r="A2389" s="15" t="s">
        <v>1125</v>
      </c>
      <c r="B2389" s="62" t="s">
        <v>152</v>
      </c>
      <c r="C2389" s="807">
        <v>4.6100000000000003</v>
      </c>
      <c r="D2389" s="2185">
        <v>300</v>
      </c>
      <c r="E2389" s="2110">
        <f t="shared" ref="E2389:E2420" si="297">E2303*1.2</f>
        <v>138.34800000000001</v>
      </c>
      <c r="F2389" s="603">
        <f t="shared" si="295"/>
        <v>138.35</v>
      </c>
      <c r="G2389" s="862">
        <f>'Заказ, cкидки и курсы валют'!$J$23*F2389</f>
        <v>1660.1999999999998</v>
      </c>
      <c r="H2389" s="128">
        <f t="shared" si="296"/>
        <v>498.06</v>
      </c>
      <c r="I2389" s="15"/>
      <c r="J2389" s="128">
        <f>ROUND(IF(H2389&lt;'Заказ, cкидки и курсы валют'!$B$39,H2389*0.54*100/(100-'Заказ, cкидки и курсы валют'!$C$39),IF(H2389&lt;'Заказ, cкидки и курсы валют'!$B$40,H2389*0.54*100/(100-'Заказ, cкидки и курсы валют'!$C$40),IF(H2389&lt;'Заказ, cкидки и курсы валют'!$B$41,H2389*0.54*100/(100-'Заказ, cкидки и курсы валют'!$C$41),IF(H2389&lt;'Заказ, cкидки и курсы валют'!$B$42,H2389*0.54*100/(100-'Заказ, cкидки и курсы валют'!$C$42),IF(H2389&lt;'Заказ, cкидки и курсы валют'!$B$43,H2389*0.54*100/(100-'Заказ, cкидки и курсы валют'!$C$43),H2389))))),2)</f>
        <v>597.66999999999996</v>
      </c>
    </row>
    <row r="2390" spans="1:10" ht="12" customHeight="1">
      <c r="A2390" s="15" t="s">
        <v>1126</v>
      </c>
      <c r="B2390" s="44" t="s">
        <v>158</v>
      </c>
      <c r="C2390" s="807">
        <v>5.26</v>
      </c>
      <c r="D2390" s="2075">
        <v>200</v>
      </c>
      <c r="E2390" s="2110">
        <f t="shared" si="297"/>
        <v>165.45599999999999</v>
      </c>
      <c r="F2390" s="603">
        <f t="shared" si="295"/>
        <v>165.46</v>
      </c>
      <c r="G2390" s="862">
        <f>'Заказ, cкидки и курсы валют'!$J$23*F2390</f>
        <v>1985.52</v>
      </c>
      <c r="H2390" s="128">
        <f t="shared" si="296"/>
        <v>397.1</v>
      </c>
      <c r="I2390" s="15"/>
      <c r="J2390" s="128">
        <f>ROUND(IF(H2390&lt;'Заказ, cкидки и курсы валют'!$B$39,H2390*0.54*100/(100-'Заказ, cкидки и курсы валют'!$C$39),IF(H2390&lt;'Заказ, cкидки и курсы валют'!$B$40,H2390*0.54*100/(100-'Заказ, cкидки и курсы валют'!$C$40),IF(H2390&lt;'Заказ, cкидки и курсы валют'!$B$41,H2390*0.54*100/(100-'Заказ, cкидки и курсы валют'!$C$41),IF(H2390&lt;'Заказ, cкидки и курсы валют'!$B$42,H2390*0.54*100/(100-'Заказ, cкидки и курсы валют'!$C$42),IF(H2390&lt;'Заказ, cкидки и курсы валют'!$B$43,H2390*0.54*100/(100-'Заказ, cкидки и курсы валют'!$C$43),H2390))))),2)</f>
        <v>476.52</v>
      </c>
    </row>
    <row r="2391" spans="1:10" ht="12" customHeight="1">
      <c r="A2391" s="15" t="s">
        <v>1127</v>
      </c>
      <c r="B2391" s="44" t="s">
        <v>159</v>
      </c>
      <c r="C2391" s="807">
        <v>5.94</v>
      </c>
      <c r="D2391" s="2075">
        <v>250</v>
      </c>
      <c r="E2391" s="2110">
        <f t="shared" si="297"/>
        <v>168.55199999999999</v>
      </c>
      <c r="F2391" s="603">
        <f t="shared" si="295"/>
        <v>168.55</v>
      </c>
      <c r="G2391" s="862">
        <f>'Заказ, cкидки и курсы валют'!$J$23*F2391</f>
        <v>2022.6000000000001</v>
      </c>
      <c r="H2391" s="128">
        <f t="shared" si="296"/>
        <v>505.65</v>
      </c>
      <c r="I2391" s="15"/>
      <c r="J2391" s="128">
        <f>ROUND(IF(H2391&lt;'Заказ, cкидки и курсы валют'!$B$39,H2391*0.54*100/(100-'Заказ, cкидки и курсы валют'!$C$39),IF(H2391&lt;'Заказ, cкидки и курсы валют'!$B$40,H2391*0.54*100/(100-'Заказ, cкидки и курсы валют'!$C$40),IF(H2391&lt;'Заказ, cкидки и курсы валют'!$B$41,H2391*0.54*100/(100-'Заказ, cкидки и курсы валют'!$C$41),IF(H2391&lt;'Заказ, cкидки и курсы валют'!$B$42,H2391*0.54*100/(100-'Заказ, cкидки и курсы валют'!$C$42),IF(H2391&lt;'Заказ, cкидки и курсы валют'!$B$43,H2391*0.54*100/(100-'Заказ, cкидки и курсы валют'!$C$43),H2391))))),2)</f>
        <v>606.78</v>
      </c>
    </row>
    <row r="2392" spans="1:10" ht="12" customHeight="1">
      <c r="A2392" s="15" t="s">
        <v>5244</v>
      </c>
      <c r="B2392" s="44" t="s">
        <v>3324</v>
      </c>
      <c r="C2392" s="1940">
        <v>6.2</v>
      </c>
      <c r="D2392" s="2075">
        <v>150</v>
      </c>
      <c r="E2392" s="2110">
        <f t="shared" si="297"/>
        <v>189.14400000000001</v>
      </c>
      <c r="F2392" s="603">
        <f t="shared" si="295"/>
        <v>189.14</v>
      </c>
      <c r="G2392" s="862">
        <f>'Заказ, cкидки и курсы валют'!$J$23*F2392</f>
        <v>2269.6799999999998</v>
      </c>
      <c r="H2392" s="128">
        <f t="shared" si="296"/>
        <v>340.45</v>
      </c>
      <c r="I2392" s="15"/>
      <c r="J2392" s="128">
        <f>ROUND(IF(H2392&lt;'Заказ, cкидки и курсы валют'!$B$39,H2392*0.54*100/(100-'Заказ, cкидки и курсы валют'!$C$39),IF(H2392&lt;'Заказ, cкидки и курсы валют'!$B$40,H2392*0.54*100/(100-'Заказ, cкидки и курсы валют'!$C$40),IF(H2392&lt;'Заказ, cкидки и курсы валют'!$B$41,H2392*0.54*100/(100-'Заказ, cкидки и курсы валют'!$C$41),IF(H2392&lt;'Заказ, cкидки и курсы валют'!$B$42,H2392*0.54*100/(100-'Заказ, cкидки и курсы валют'!$C$42),IF(H2392&lt;'Заказ, cкидки и курсы валют'!$B$43,H2392*0.54*100/(100-'Заказ, cкидки и курсы валют'!$C$43),H2392))))),2)</f>
        <v>459.61</v>
      </c>
    </row>
    <row r="2393" spans="1:10" ht="12" customHeight="1">
      <c r="A2393" s="15" t="s">
        <v>1128</v>
      </c>
      <c r="B2393" s="44" t="s">
        <v>4201</v>
      </c>
      <c r="C2393" s="807">
        <v>2.64</v>
      </c>
      <c r="D2393" s="2075">
        <v>700</v>
      </c>
      <c r="E2393" s="2110">
        <f t="shared" si="297"/>
        <v>89.327999999999989</v>
      </c>
      <c r="F2393" s="603">
        <f t="shared" si="295"/>
        <v>89.33</v>
      </c>
      <c r="G2393" s="862">
        <f>'Заказ, cкидки и курсы валют'!$J$23*F2393</f>
        <v>1071.96</v>
      </c>
      <c r="H2393" s="128">
        <f t="shared" si="296"/>
        <v>750.37</v>
      </c>
      <c r="I2393" s="15"/>
      <c r="J2393" s="128">
        <f>ROUND(IF(H2393&lt;'Заказ, cкидки и курсы валют'!$B$39,H2393*0.54*100/(100-'Заказ, cкидки и курсы валют'!$C$39),IF(H2393&lt;'Заказ, cкидки и курсы валют'!$B$40,H2393*0.54*100/(100-'Заказ, cкидки и курсы валют'!$C$40),IF(H2393&lt;'Заказ, cкидки и курсы валют'!$B$41,H2393*0.54*100/(100-'Заказ, cкидки и курсы валют'!$C$41),IF(H2393&lt;'Заказ, cкидки и курсы валют'!$B$42,H2393*0.54*100/(100-'Заказ, cкидки и курсы валют'!$C$42),IF(H2393&lt;'Заказ, cкидки и курсы валют'!$B$43,H2393*0.54*100/(100-'Заказ, cкидки и курсы валют'!$C$43),H2393))))),2)</f>
        <v>810.4</v>
      </c>
    </row>
    <row r="2394" spans="1:10" ht="12" customHeight="1">
      <c r="A2394" s="15" t="s">
        <v>1129</v>
      </c>
      <c r="B2394" s="62" t="s">
        <v>3637</v>
      </c>
      <c r="C2394" s="807">
        <v>2.8</v>
      </c>
      <c r="D2394" s="2185">
        <v>700</v>
      </c>
      <c r="E2394" s="2110">
        <f t="shared" si="297"/>
        <v>86.676000000000002</v>
      </c>
      <c r="F2394" s="603">
        <f t="shared" si="295"/>
        <v>86.68</v>
      </c>
      <c r="G2394" s="862">
        <f>'Заказ, cкидки и курсы валют'!$J$23*F2394</f>
        <v>1040.1600000000001</v>
      </c>
      <c r="H2394" s="128">
        <f t="shared" si="296"/>
        <v>728.11</v>
      </c>
      <c r="I2394" s="15"/>
      <c r="J2394" s="128">
        <f>ROUND(IF(H2394&lt;'Заказ, cкидки и курсы валют'!$B$39,H2394*0.54*100/(100-'Заказ, cкидки и курсы валют'!$C$39),IF(H2394&lt;'Заказ, cкидки и курсы валют'!$B$40,H2394*0.54*100/(100-'Заказ, cкидки и курсы валют'!$C$40),IF(H2394&lt;'Заказ, cкидки и курсы валют'!$B$41,H2394*0.54*100/(100-'Заказ, cкидки и курсы валют'!$C$41),IF(H2394&lt;'Заказ, cкидки и курсы валют'!$B$42,H2394*0.54*100/(100-'Заказ, cкидки и курсы валют'!$C$42),IF(H2394&lt;'Заказ, cкидки и курсы валют'!$B$43,H2394*0.54*100/(100-'Заказ, cкидки и курсы валют'!$C$43),H2394))))),2)</f>
        <v>786.36</v>
      </c>
    </row>
    <row r="2395" spans="1:10" ht="12" customHeight="1">
      <c r="A2395" s="15" t="s">
        <v>1130</v>
      </c>
      <c r="B2395" s="62" t="s">
        <v>3638</v>
      </c>
      <c r="C2395" s="807">
        <v>3.04</v>
      </c>
      <c r="D2395" s="2185">
        <v>730</v>
      </c>
      <c r="E2395" s="2110">
        <f t="shared" si="297"/>
        <v>100.944</v>
      </c>
      <c r="F2395" s="603">
        <f t="shared" si="295"/>
        <v>100.94</v>
      </c>
      <c r="G2395" s="862">
        <f>'Заказ, cкидки и курсы валют'!$J$23*F2395</f>
        <v>1211.28</v>
      </c>
      <c r="H2395" s="128">
        <f t="shared" si="296"/>
        <v>884.23</v>
      </c>
      <c r="I2395" s="15"/>
      <c r="J2395" s="128">
        <f>ROUND(IF(H2395&lt;'Заказ, cкидки и курсы валют'!$B$39,H2395*0.54*100/(100-'Заказ, cкидки и курсы валют'!$C$39),IF(H2395&lt;'Заказ, cкидки и курсы валют'!$B$40,H2395*0.54*100/(100-'Заказ, cкидки и курсы валют'!$C$40),IF(H2395&lt;'Заказ, cкидки и курсы валют'!$B$41,H2395*0.54*100/(100-'Заказ, cкидки и курсы валют'!$C$41),IF(H2395&lt;'Заказ, cкидки и курсы валют'!$B$42,H2395*0.54*100/(100-'Заказ, cкидки и курсы валют'!$C$42),IF(H2395&lt;'Заказ, cкидки и курсы валют'!$B$43,H2395*0.54*100/(100-'Заказ, cкидки и курсы валют'!$C$43),H2395))))),2)</f>
        <v>954.97</v>
      </c>
    </row>
    <row r="2396" spans="1:10" ht="12" customHeight="1">
      <c r="A2396" s="15" t="s">
        <v>5245</v>
      </c>
      <c r="B2396" s="62" t="s">
        <v>2805</v>
      </c>
      <c r="C2396" s="807">
        <v>3.28</v>
      </c>
      <c r="D2396" s="2185">
        <v>650</v>
      </c>
      <c r="E2396" s="2110">
        <f t="shared" si="297"/>
        <v>103.22399999999999</v>
      </c>
      <c r="F2396" s="603">
        <f t="shared" si="295"/>
        <v>103.22</v>
      </c>
      <c r="G2396" s="862">
        <f>'Заказ, cкидки и курсы валют'!$J$23*F2396</f>
        <v>1238.6399999999999</v>
      </c>
      <c r="H2396" s="128">
        <f t="shared" si="296"/>
        <v>805.12</v>
      </c>
      <c r="I2396" s="15"/>
      <c r="J2396" s="128">
        <f>ROUND(IF(H2396&lt;'Заказ, cкидки и курсы валют'!$B$39,H2396*0.54*100/(100-'Заказ, cкидки и курсы валют'!$C$39),IF(H2396&lt;'Заказ, cкидки и курсы валют'!$B$40,H2396*0.54*100/(100-'Заказ, cкидки и курсы валют'!$C$40),IF(H2396&lt;'Заказ, cкидки и курсы валют'!$B$41,H2396*0.54*100/(100-'Заказ, cкидки и курсы валют'!$C$41),IF(H2396&lt;'Заказ, cкидки и курсы валют'!$B$42,H2396*0.54*100/(100-'Заказ, cкидки и курсы валют'!$C$42),IF(H2396&lt;'Заказ, cкидки и курсы валют'!$B$43,H2396*0.54*100/(100-'Заказ, cкидки и курсы валют'!$C$43),H2396))))),2)</f>
        <v>869.53</v>
      </c>
    </row>
    <row r="2397" spans="1:10" ht="12" customHeight="1">
      <c r="A2397" s="15" t="s">
        <v>1131</v>
      </c>
      <c r="B2397" s="62" t="s">
        <v>3639</v>
      </c>
      <c r="C2397" s="807">
        <v>3.67</v>
      </c>
      <c r="D2397" s="2185">
        <v>650</v>
      </c>
      <c r="E2397" s="2110">
        <f t="shared" si="297"/>
        <v>115.35599999999999</v>
      </c>
      <c r="F2397" s="603">
        <f t="shared" si="295"/>
        <v>115.36</v>
      </c>
      <c r="G2397" s="862">
        <f>'Заказ, cкидки и курсы валют'!$J$23*F2397</f>
        <v>1384.32</v>
      </c>
      <c r="H2397" s="128">
        <f t="shared" si="296"/>
        <v>899.81</v>
      </c>
      <c r="I2397" s="15"/>
      <c r="J2397" s="128">
        <f>ROUND(IF(H2397&lt;'Заказ, cкидки и курсы валют'!$B$39,H2397*0.54*100/(100-'Заказ, cкидки и курсы валют'!$C$39),IF(H2397&lt;'Заказ, cкидки и курсы валют'!$B$40,H2397*0.54*100/(100-'Заказ, cкидки и курсы валют'!$C$40),IF(H2397&lt;'Заказ, cкидки и курсы валют'!$B$41,H2397*0.54*100/(100-'Заказ, cкидки и курсы валют'!$C$41),IF(H2397&lt;'Заказ, cкидки и курсы валют'!$B$42,H2397*0.54*100/(100-'Заказ, cкидки и курсы валют'!$C$42),IF(H2397&lt;'Заказ, cкидки и курсы валют'!$B$43,H2397*0.54*100/(100-'Заказ, cкидки и курсы валют'!$C$43),H2397))))),2)</f>
        <v>971.79</v>
      </c>
    </row>
    <row r="2398" spans="1:10" ht="12" customHeight="1">
      <c r="A2398" s="15" t="s">
        <v>1132</v>
      </c>
      <c r="B2398" s="62" t="s">
        <v>167</v>
      </c>
      <c r="C2398" s="807">
        <v>4.1500000000000004</v>
      </c>
      <c r="D2398" s="2185">
        <v>580</v>
      </c>
      <c r="E2398" s="2110">
        <f t="shared" si="297"/>
        <v>125.94</v>
      </c>
      <c r="F2398" s="603">
        <f t="shared" si="295"/>
        <v>125.94</v>
      </c>
      <c r="G2398" s="862">
        <f>'Заказ, cкидки и курсы валют'!$J$23*F2398</f>
        <v>1511.28</v>
      </c>
      <c r="H2398" s="128">
        <f t="shared" si="296"/>
        <v>876.54</v>
      </c>
      <c r="I2398" s="15"/>
      <c r="J2398" s="128">
        <f>ROUND(IF(H2398&lt;'Заказ, cкидки и курсы валют'!$B$39,H2398*0.54*100/(100-'Заказ, cкидки и курсы валют'!$C$39),IF(H2398&lt;'Заказ, cкидки и курсы валют'!$B$40,H2398*0.54*100/(100-'Заказ, cкидки и курсы валют'!$C$40),IF(H2398&lt;'Заказ, cкидки и курсы валют'!$B$41,H2398*0.54*100/(100-'Заказ, cкидки и курсы валют'!$C$41),IF(H2398&lt;'Заказ, cкидки и курсы валют'!$B$42,H2398*0.54*100/(100-'Заказ, cкидки и курсы валют'!$C$42),IF(H2398&lt;'Заказ, cкидки и курсы валют'!$B$43,H2398*0.54*100/(100-'Заказ, cкидки и курсы валют'!$C$43),H2398))))),2)</f>
        <v>946.66</v>
      </c>
    </row>
    <row r="2399" spans="1:10" ht="12" customHeight="1">
      <c r="A2399" s="15" t="s">
        <v>1133</v>
      </c>
      <c r="B2399" s="62" t="s">
        <v>168</v>
      </c>
      <c r="C2399" s="807">
        <v>4.54</v>
      </c>
      <c r="D2399" s="2185">
        <v>500</v>
      </c>
      <c r="E2399" s="2110">
        <f t="shared" si="297"/>
        <v>142.34399999999999</v>
      </c>
      <c r="F2399" s="603">
        <f t="shared" si="295"/>
        <v>142.34</v>
      </c>
      <c r="G2399" s="862">
        <f>'Заказ, cкидки и курсы валют'!$J$23*F2399</f>
        <v>1708.08</v>
      </c>
      <c r="H2399" s="128">
        <f t="shared" si="296"/>
        <v>854.04</v>
      </c>
      <c r="I2399" s="15"/>
      <c r="J2399" s="128">
        <f>ROUND(IF(H2399&lt;'Заказ, cкидки и курсы валют'!$B$39,H2399*0.54*100/(100-'Заказ, cкидки и курсы валют'!$C$39),IF(H2399&lt;'Заказ, cкидки и курсы валют'!$B$40,H2399*0.54*100/(100-'Заказ, cкидки и курсы валют'!$C$40),IF(H2399&lt;'Заказ, cкидки и курсы валют'!$B$41,H2399*0.54*100/(100-'Заказ, cкидки и курсы валют'!$C$41),IF(H2399&lt;'Заказ, cкидки и курсы валют'!$B$42,H2399*0.54*100/(100-'Заказ, cкидки и курсы валют'!$C$42),IF(H2399&lt;'Заказ, cкидки и курсы валют'!$B$43,H2399*0.54*100/(100-'Заказ, cкидки и курсы валют'!$C$43),H2399))))),2)</f>
        <v>922.36</v>
      </c>
    </row>
    <row r="2400" spans="1:10" ht="12" customHeight="1">
      <c r="A2400" s="15" t="s">
        <v>1134</v>
      </c>
      <c r="B2400" s="62" t="s">
        <v>169</v>
      </c>
      <c r="C2400" s="807">
        <v>5.18</v>
      </c>
      <c r="D2400" s="2185">
        <v>450</v>
      </c>
      <c r="E2400" s="2110">
        <f t="shared" si="297"/>
        <v>148.61999999999998</v>
      </c>
      <c r="F2400" s="603">
        <f t="shared" si="295"/>
        <v>148.62</v>
      </c>
      <c r="G2400" s="862">
        <f>'Заказ, cкидки и курсы валют'!$J$23*F2400</f>
        <v>1783.44</v>
      </c>
      <c r="H2400" s="128">
        <f t="shared" si="296"/>
        <v>802.55</v>
      </c>
      <c r="I2400" s="15"/>
      <c r="J2400" s="128">
        <f>ROUND(IF(H2400&lt;'Заказ, cкидки и курсы валют'!$B$39,H2400*0.54*100/(100-'Заказ, cкидки и курсы валют'!$C$39),IF(H2400&lt;'Заказ, cкидки и курсы валют'!$B$40,H2400*0.54*100/(100-'Заказ, cкидки и курсы валют'!$C$40),IF(H2400&lt;'Заказ, cкидки и курсы валют'!$B$41,H2400*0.54*100/(100-'Заказ, cкидки и курсы валют'!$C$41),IF(H2400&lt;'Заказ, cкидки и курсы валют'!$B$42,H2400*0.54*100/(100-'Заказ, cкидки и курсы валют'!$C$42),IF(H2400&lt;'Заказ, cкидки и курсы валют'!$B$43,H2400*0.54*100/(100-'Заказ, cкидки и курсы валют'!$C$43),H2400))))),2)</f>
        <v>866.75</v>
      </c>
    </row>
    <row r="2401" spans="1:10" ht="12" customHeight="1">
      <c r="A2401" s="15" t="s">
        <v>1135</v>
      </c>
      <c r="B2401" s="62" t="s">
        <v>611</v>
      </c>
      <c r="C2401" s="807">
        <v>5.57</v>
      </c>
      <c r="D2401" s="2185">
        <v>380</v>
      </c>
      <c r="E2401" s="2110">
        <f t="shared" si="297"/>
        <v>170.65200000000002</v>
      </c>
      <c r="F2401" s="603">
        <f t="shared" si="295"/>
        <v>170.65</v>
      </c>
      <c r="G2401" s="862">
        <f>'Заказ, cкидки и курсы валют'!$J$23*F2401</f>
        <v>2047.8000000000002</v>
      </c>
      <c r="H2401" s="128">
        <f t="shared" si="296"/>
        <v>778.16</v>
      </c>
      <c r="I2401" s="15"/>
      <c r="J2401" s="128">
        <f>ROUND(IF(H2401&lt;'Заказ, cкидки и курсы валют'!$B$39,H2401*0.54*100/(100-'Заказ, cкидки и курсы валют'!$C$39),IF(H2401&lt;'Заказ, cкидки и курсы валют'!$B$40,H2401*0.54*100/(100-'Заказ, cкидки и курсы валют'!$C$40),IF(H2401&lt;'Заказ, cкидки и курсы валют'!$B$41,H2401*0.54*100/(100-'Заказ, cкидки и курсы валют'!$C$41),IF(H2401&lt;'Заказ, cкидки и курсы валют'!$B$42,H2401*0.54*100/(100-'Заказ, cкидки и курсы валют'!$C$42),IF(H2401&lt;'Заказ, cкидки и курсы валют'!$B$43,H2401*0.54*100/(100-'Заказ, cкидки и курсы валют'!$C$43),H2401))))),2)</f>
        <v>840.41</v>
      </c>
    </row>
    <row r="2402" spans="1:10" ht="12" customHeight="1">
      <c r="A2402" s="15" t="s">
        <v>1136</v>
      </c>
      <c r="B2402" s="62" t="s">
        <v>170</v>
      </c>
      <c r="C2402" s="807">
        <v>6.52</v>
      </c>
      <c r="D2402" s="2185">
        <v>340</v>
      </c>
      <c r="E2402" s="2110">
        <f t="shared" si="297"/>
        <v>185.136</v>
      </c>
      <c r="F2402" s="603">
        <f t="shared" si="295"/>
        <v>185.14</v>
      </c>
      <c r="G2402" s="862">
        <f>'Заказ, cкидки и курсы валют'!$J$23*F2402</f>
        <v>2221.6799999999998</v>
      </c>
      <c r="H2402" s="128">
        <f t="shared" si="296"/>
        <v>755.37</v>
      </c>
      <c r="I2402" s="15"/>
      <c r="J2402" s="128">
        <f>ROUND(IF(H2402&lt;'Заказ, cкидки и курсы валют'!$B$39,H2402*0.54*100/(100-'Заказ, cкидки и курсы валют'!$C$39),IF(H2402&lt;'Заказ, cкидки и курсы валют'!$B$40,H2402*0.54*100/(100-'Заказ, cкидки и курсы валют'!$C$40),IF(H2402&lt;'Заказ, cкидки и курсы валют'!$B$41,H2402*0.54*100/(100-'Заказ, cкидки и курсы валют'!$C$41),IF(H2402&lt;'Заказ, cкидки и курсы валют'!$B$42,H2402*0.54*100/(100-'Заказ, cкидки и курсы валют'!$C$42),IF(H2402&lt;'Заказ, cкидки и курсы валют'!$B$43,H2402*0.54*100/(100-'Заказ, cкидки и курсы валют'!$C$43),H2402))))),2)</f>
        <v>815.8</v>
      </c>
    </row>
    <row r="2403" spans="1:10" ht="12" customHeight="1">
      <c r="A2403" s="15" t="s">
        <v>5246</v>
      </c>
      <c r="B2403" s="62" t="s">
        <v>612</v>
      </c>
      <c r="C2403" s="807">
        <v>7.15</v>
      </c>
      <c r="D2403" s="2185">
        <v>300</v>
      </c>
      <c r="E2403" s="2110">
        <f t="shared" si="297"/>
        <v>230.88</v>
      </c>
      <c r="F2403" s="603">
        <f t="shared" si="295"/>
        <v>230.88</v>
      </c>
      <c r="G2403" s="862">
        <f>'Заказ, cкидки и курсы валют'!$J$23*F2403</f>
        <v>2770.56</v>
      </c>
      <c r="H2403" s="128">
        <f t="shared" si="296"/>
        <v>831.17</v>
      </c>
      <c r="I2403" s="15"/>
      <c r="J2403" s="128">
        <f>ROUND(IF(H2403&lt;'Заказ, cкидки и курсы валют'!$B$39,H2403*0.54*100/(100-'Заказ, cкидки и курсы валют'!$C$39),IF(H2403&lt;'Заказ, cкидки и курсы валют'!$B$40,H2403*0.54*100/(100-'Заказ, cкидки и курсы валют'!$C$40),IF(H2403&lt;'Заказ, cкидки и курсы валют'!$B$41,H2403*0.54*100/(100-'Заказ, cкидки и курсы валют'!$C$41),IF(H2403&lt;'Заказ, cкидки и курсы валют'!$B$42,H2403*0.54*100/(100-'Заказ, cкидки и курсы валют'!$C$42),IF(H2403&lt;'Заказ, cкидки и курсы валют'!$B$43,H2403*0.54*100/(100-'Заказ, cкидки и курсы валют'!$C$43),H2403))))),2)</f>
        <v>897.66</v>
      </c>
    </row>
    <row r="2404" spans="1:10" ht="12" customHeight="1">
      <c r="A2404" s="15" t="s">
        <v>1137</v>
      </c>
      <c r="B2404" s="62" t="s">
        <v>171</v>
      </c>
      <c r="C2404" s="807">
        <v>7.75</v>
      </c>
      <c r="D2404" s="2185">
        <v>300</v>
      </c>
      <c r="E2404" s="2110">
        <f t="shared" si="297"/>
        <v>219.76799999999997</v>
      </c>
      <c r="F2404" s="603">
        <f t="shared" si="295"/>
        <v>219.77</v>
      </c>
      <c r="G2404" s="862">
        <f>'Заказ, cкидки и курсы валют'!$J$23*F2404</f>
        <v>2637.2400000000002</v>
      </c>
      <c r="H2404" s="128">
        <f t="shared" si="296"/>
        <v>791.17</v>
      </c>
      <c r="I2404" s="15"/>
      <c r="J2404" s="128">
        <f>ROUND(IF(H2404&lt;'Заказ, cкидки и курсы валют'!$B$39,H2404*0.54*100/(100-'Заказ, cкидки и курсы валют'!$C$39),IF(H2404&lt;'Заказ, cкидки и курсы валют'!$B$40,H2404*0.54*100/(100-'Заказ, cкидки и курсы валют'!$C$40),IF(H2404&lt;'Заказ, cкидки и курсы валют'!$B$41,H2404*0.54*100/(100-'Заказ, cкидки и курсы валют'!$C$41),IF(H2404&lt;'Заказ, cкидки и курсы валют'!$B$42,H2404*0.54*100/(100-'Заказ, cкидки и курсы валют'!$C$42),IF(H2404&lt;'Заказ, cкидки и курсы валют'!$B$43,H2404*0.54*100/(100-'Заказ, cкидки и курсы валют'!$C$43),H2404))))),2)</f>
        <v>854.46</v>
      </c>
    </row>
    <row r="2405" spans="1:10" ht="12" customHeight="1">
      <c r="A2405" s="15" t="s">
        <v>1138</v>
      </c>
      <c r="B2405" s="62" t="s">
        <v>172</v>
      </c>
      <c r="C2405" s="813">
        <v>8.4499999999999993</v>
      </c>
      <c r="D2405" s="2185">
        <v>200</v>
      </c>
      <c r="E2405" s="2110">
        <f t="shared" si="297"/>
        <v>244.28399999999999</v>
      </c>
      <c r="F2405" s="603">
        <f t="shared" si="295"/>
        <v>244.28</v>
      </c>
      <c r="G2405" s="862">
        <f>'Заказ, cкидки и курсы валют'!$J$23*F2405</f>
        <v>2931.36</v>
      </c>
      <c r="H2405" s="128">
        <f t="shared" si="296"/>
        <v>586.27</v>
      </c>
      <c r="I2405" s="15"/>
      <c r="J2405" s="128">
        <f>ROUND(IF(H2405&lt;'Заказ, cкидки и курсы валют'!$B$39,H2405*0.54*100/(100-'Заказ, cкидки и курсы валют'!$C$39),IF(H2405&lt;'Заказ, cкидки и курсы валют'!$B$40,H2405*0.54*100/(100-'Заказ, cкидки и курсы валют'!$C$40),IF(H2405&lt;'Заказ, cкидки и курсы валют'!$B$41,H2405*0.54*100/(100-'Заказ, cкидки и курсы валют'!$C$41),IF(H2405&lt;'Заказ, cкидки и курсы валют'!$B$42,H2405*0.54*100/(100-'Заказ, cкидки и курсы валют'!$C$42),IF(H2405&lt;'Заказ, cкидки и курсы валют'!$B$43,H2405*0.54*100/(100-'Заказ, cкидки и курсы валют'!$C$43),H2405))))),2)</f>
        <v>633.16999999999996</v>
      </c>
    </row>
    <row r="2406" spans="1:10" ht="12" customHeight="1">
      <c r="A2406" s="15" t="s">
        <v>1139</v>
      </c>
      <c r="B2406" s="62" t="s">
        <v>173</v>
      </c>
      <c r="C2406" s="813">
        <v>9.6999999999999993</v>
      </c>
      <c r="D2406" s="2185">
        <v>150</v>
      </c>
      <c r="E2406" s="2110">
        <f t="shared" si="297"/>
        <v>289.16399999999999</v>
      </c>
      <c r="F2406" s="603">
        <f t="shared" si="295"/>
        <v>289.16000000000003</v>
      </c>
      <c r="G2406" s="862">
        <f>'Заказ, cкидки и курсы валют'!$J$23*F2406</f>
        <v>3469.92</v>
      </c>
      <c r="H2406" s="128">
        <f t="shared" si="296"/>
        <v>520.49</v>
      </c>
      <c r="I2406" s="15"/>
      <c r="J2406" s="128">
        <f>ROUND(IF(H2406&lt;'Заказ, cкидки и курсы валют'!$B$39,H2406*0.54*100/(100-'Заказ, cкидки и курсы валют'!$C$39),IF(H2406&lt;'Заказ, cкидки и курсы валют'!$B$40,H2406*0.54*100/(100-'Заказ, cкидки и курсы валют'!$C$40),IF(H2406&lt;'Заказ, cкидки и курсы валют'!$B$41,H2406*0.54*100/(100-'Заказ, cкидки и курсы валют'!$C$41),IF(H2406&lt;'Заказ, cкидки и курсы валют'!$B$42,H2406*0.54*100/(100-'Заказ, cкидки и курсы валют'!$C$42),IF(H2406&lt;'Заказ, cкидки и курсы валют'!$B$43,H2406*0.54*100/(100-'Заказ, cкидки и курсы валют'!$C$43),H2406))))),2)</f>
        <v>624.59</v>
      </c>
    </row>
    <row r="2407" spans="1:10" ht="12" customHeight="1">
      <c r="A2407" s="15" t="s">
        <v>1140</v>
      </c>
      <c r="B2407" s="62" t="s">
        <v>174</v>
      </c>
      <c r="C2407" s="807">
        <v>11.36</v>
      </c>
      <c r="D2407" s="2185">
        <v>150</v>
      </c>
      <c r="E2407" s="2110">
        <f t="shared" si="297"/>
        <v>311.33999999999997</v>
      </c>
      <c r="F2407" s="603">
        <f t="shared" si="295"/>
        <v>311.33999999999997</v>
      </c>
      <c r="G2407" s="862">
        <f>'Заказ, cкидки и курсы валют'!$J$23*F2407</f>
        <v>3736.08</v>
      </c>
      <c r="H2407" s="128">
        <f t="shared" si="296"/>
        <v>560.41</v>
      </c>
      <c r="I2407" s="15"/>
      <c r="J2407" s="128">
        <f>ROUND(IF(H2407&lt;'Заказ, cкидки и курсы валют'!$B$39,H2407*0.54*100/(100-'Заказ, cкидки и курсы валют'!$C$39),IF(H2407&lt;'Заказ, cкидки и курсы валют'!$B$40,H2407*0.54*100/(100-'Заказ, cкидки и курсы валют'!$C$40),IF(H2407&lt;'Заказ, cкидки и курсы валют'!$B$41,H2407*0.54*100/(100-'Заказ, cкидки и курсы валют'!$C$41),IF(H2407&lt;'Заказ, cкидки и курсы валют'!$B$42,H2407*0.54*100/(100-'Заказ, cкидки и курсы валют'!$C$42),IF(H2407&lt;'Заказ, cкидки и курсы валют'!$B$43,H2407*0.54*100/(100-'Заказ, cкидки и курсы валют'!$C$43),H2407))))),2)</f>
        <v>605.24</v>
      </c>
    </row>
    <row r="2408" spans="1:10" ht="12" customHeight="1">
      <c r="A2408" s="15" t="s">
        <v>1141</v>
      </c>
      <c r="B2408" s="62" t="s">
        <v>175</v>
      </c>
      <c r="C2408" s="807">
        <v>11.51</v>
      </c>
      <c r="D2408" s="2185">
        <v>100</v>
      </c>
      <c r="E2408" s="2110">
        <f t="shared" si="297"/>
        <v>349.78800000000001</v>
      </c>
      <c r="F2408" s="603">
        <f t="shared" si="295"/>
        <v>349.79</v>
      </c>
      <c r="G2408" s="862">
        <f>'Заказ, cкидки и курсы валют'!$J$23*F2408</f>
        <v>4197.4800000000005</v>
      </c>
      <c r="H2408" s="128">
        <f t="shared" si="296"/>
        <v>419.75</v>
      </c>
      <c r="I2408" s="15"/>
      <c r="J2408" s="128">
        <f>ROUND(IF(H2408&lt;'Заказ, cкидки и курсы валют'!$B$39,H2408*0.54*100/(100-'Заказ, cкидки и курсы валют'!$C$39),IF(H2408&lt;'Заказ, cкидки и курсы валют'!$B$40,H2408*0.54*100/(100-'Заказ, cкидки и курсы валют'!$C$40),IF(H2408&lt;'Заказ, cкидки и курсы валют'!$B$41,H2408*0.54*100/(100-'Заказ, cкидки и курсы валют'!$C$41),IF(H2408&lt;'Заказ, cкидки и курсы валют'!$B$42,H2408*0.54*100/(100-'Заказ, cкидки и курсы валют'!$C$42),IF(H2408&lt;'Заказ, cкидки и курсы валют'!$B$43,H2408*0.54*100/(100-'Заказ, cкидки и курсы валют'!$C$43),H2408))))),2)</f>
        <v>503.7</v>
      </c>
    </row>
    <row r="2409" spans="1:10" ht="12" customHeight="1">
      <c r="A2409" s="15" t="s">
        <v>9542</v>
      </c>
      <c r="B2409" s="62" t="s">
        <v>176</v>
      </c>
      <c r="C2409" s="807">
        <v>12.2</v>
      </c>
      <c r="D2409" s="2185">
        <v>80</v>
      </c>
      <c r="E2409" s="2110">
        <f t="shared" si="297"/>
        <v>365.06400000000002</v>
      </c>
      <c r="F2409" s="603">
        <f t="shared" si="295"/>
        <v>365.06</v>
      </c>
      <c r="G2409" s="862">
        <f>'Заказ, cкидки и курсы валют'!$J$23*F2409</f>
        <v>4380.72</v>
      </c>
      <c r="H2409" s="128">
        <f t="shared" si="296"/>
        <v>350.46</v>
      </c>
      <c r="I2409" s="15"/>
      <c r="J2409" s="128">
        <f>ROUND(IF(H2409&lt;'Заказ, cкидки и курсы валют'!$B$39,H2409*0.54*100/(100-'Заказ, cкидки и курсы валют'!$C$39),IF(H2409&lt;'Заказ, cкидки и курсы валют'!$B$40,H2409*0.54*100/(100-'Заказ, cкидки и курсы валют'!$C$40),IF(H2409&lt;'Заказ, cкидки и курсы валют'!$B$41,H2409*0.54*100/(100-'Заказ, cкидки и курсы валют'!$C$41),IF(H2409&lt;'Заказ, cкидки и курсы валют'!$B$42,H2409*0.54*100/(100-'Заказ, cкидки и курсы валют'!$C$42),IF(H2409&lt;'Заказ, cкидки и курсы валют'!$B$43,H2409*0.54*100/(100-'Заказ, cкидки и курсы валют'!$C$43),H2409))))),2)</f>
        <v>473.12</v>
      </c>
    </row>
    <row r="2410" spans="1:10" ht="12" customHeight="1">
      <c r="A2410" s="15" t="s">
        <v>9543</v>
      </c>
      <c r="B2410" s="62" t="s">
        <v>9539</v>
      </c>
      <c r="C2410" s="807">
        <v>4.3</v>
      </c>
      <c r="D2410" s="2185">
        <v>500</v>
      </c>
      <c r="E2410" s="2110">
        <f t="shared" si="297"/>
        <v>138.66</v>
      </c>
      <c r="F2410" s="603">
        <f t="shared" si="295"/>
        <v>138.66</v>
      </c>
      <c r="G2410" s="862">
        <f>'Заказ, cкидки и курсы валют'!$J$23*F2410</f>
        <v>1663.92</v>
      </c>
      <c r="H2410" s="128">
        <f t="shared" si="296"/>
        <v>831.96</v>
      </c>
      <c r="I2410" s="15"/>
      <c r="J2410" s="128">
        <f>ROUND(IF(H2410&lt;'Заказ, cкидки и курсы валют'!$B$39,H2410*0.54*100/(100-'Заказ, cкидки и курсы валют'!$C$39),IF(H2410&lt;'Заказ, cкидки и курсы валют'!$B$40,H2410*0.54*100/(100-'Заказ, cкидки и курсы валют'!$C$40),IF(H2410&lt;'Заказ, cкидки и курсы валют'!$B$41,H2410*0.54*100/(100-'Заказ, cкидки и курсы валют'!$C$41),IF(H2410&lt;'Заказ, cкидки и курсы валют'!$B$42,H2410*0.54*100/(100-'Заказ, cкидки и курсы валют'!$C$42),IF(H2410&lt;'Заказ, cкидки и курсы валют'!$B$43,H2410*0.54*100/(100-'Заказ, cкидки и курсы валют'!$C$43),H2410))))),2)</f>
        <v>898.52</v>
      </c>
    </row>
    <row r="2411" spans="1:10" ht="12" customHeight="1">
      <c r="A2411" s="15" t="s">
        <v>1142</v>
      </c>
      <c r="B2411" s="62" t="s">
        <v>3645</v>
      </c>
      <c r="C2411" s="807">
        <v>4.42</v>
      </c>
      <c r="D2411" s="2185">
        <v>450</v>
      </c>
      <c r="E2411" s="2110">
        <f t="shared" si="297"/>
        <v>143.78399999999999</v>
      </c>
      <c r="F2411" s="603">
        <f t="shared" si="295"/>
        <v>143.78</v>
      </c>
      <c r="G2411" s="862">
        <f>'Заказ, cкидки и курсы валют'!$J$23*F2411</f>
        <v>1725.3600000000001</v>
      </c>
      <c r="H2411" s="128">
        <f t="shared" si="296"/>
        <v>776.41</v>
      </c>
      <c r="I2411" s="15"/>
      <c r="J2411" s="128">
        <f>ROUND(IF(H2411&lt;'Заказ, cкидки и курсы валют'!$B$39,H2411*0.54*100/(100-'Заказ, cкидки и курсы валют'!$C$39),IF(H2411&lt;'Заказ, cкидки и курсы валют'!$B$40,H2411*0.54*100/(100-'Заказ, cкидки и курсы валют'!$C$40),IF(H2411&lt;'Заказ, cкидки и курсы валют'!$B$41,H2411*0.54*100/(100-'Заказ, cкидки и курсы валют'!$C$41),IF(H2411&lt;'Заказ, cкидки и курсы валют'!$B$42,H2411*0.54*100/(100-'Заказ, cкидки и курсы валют'!$C$42),IF(H2411&lt;'Заказ, cкидки и курсы валют'!$B$43,H2411*0.54*100/(100-'Заказ, cкидки и курсы валют'!$C$43),H2411))))),2)</f>
        <v>838.52</v>
      </c>
    </row>
    <row r="2412" spans="1:10" ht="12" customHeight="1">
      <c r="A2412" s="15" t="s">
        <v>1143</v>
      </c>
      <c r="B2412" s="62" t="s">
        <v>3646</v>
      </c>
      <c r="C2412" s="807">
        <v>4.78</v>
      </c>
      <c r="D2412" s="2185">
        <v>400</v>
      </c>
      <c r="E2412" s="2110">
        <f t="shared" si="297"/>
        <v>145.64400000000001</v>
      </c>
      <c r="F2412" s="603">
        <f t="shared" si="295"/>
        <v>145.63999999999999</v>
      </c>
      <c r="G2412" s="862">
        <f>'Заказ, cкидки и курсы валют'!$J$23*F2412</f>
        <v>1747.6799999999998</v>
      </c>
      <c r="H2412" s="128">
        <f t="shared" si="296"/>
        <v>699.07</v>
      </c>
      <c r="I2412" s="15"/>
      <c r="J2412" s="128">
        <f>ROUND(IF(H2412&lt;'Заказ, cкидки и курсы валют'!$B$39,H2412*0.54*100/(100-'Заказ, cкидки и курсы валют'!$C$39),IF(H2412&lt;'Заказ, cкидки и курсы валют'!$B$40,H2412*0.54*100/(100-'Заказ, cкидки и курсы валют'!$C$40),IF(H2412&lt;'Заказ, cкидки и курсы валют'!$B$41,H2412*0.54*100/(100-'Заказ, cкидки и курсы валют'!$C$41),IF(H2412&lt;'Заказ, cкидки и курсы валют'!$B$42,H2412*0.54*100/(100-'Заказ, cкидки и курсы валют'!$C$42),IF(H2412&lt;'Заказ, cкидки и курсы валют'!$B$43,H2412*0.54*100/(100-'Заказ, cкидки и курсы валют'!$C$43),H2412))))),2)</f>
        <v>755</v>
      </c>
    </row>
    <row r="2413" spans="1:10" ht="12" customHeight="1">
      <c r="A2413" s="15" t="s">
        <v>5247</v>
      </c>
      <c r="B2413" s="62" t="s">
        <v>3979</v>
      </c>
      <c r="C2413" s="807">
        <v>4.99</v>
      </c>
      <c r="D2413" s="2185">
        <v>300</v>
      </c>
      <c r="E2413" s="2110">
        <f t="shared" si="297"/>
        <v>158.65200000000002</v>
      </c>
      <c r="F2413" s="603">
        <f t="shared" si="295"/>
        <v>158.65</v>
      </c>
      <c r="G2413" s="862">
        <f>'Заказ, cкидки и курсы валют'!$J$23*F2413</f>
        <v>1903.8000000000002</v>
      </c>
      <c r="H2413" s="128">
        <f t="shared" si="296"/>
        <v>571.14</v>
      </c>
      <c r="I2413" s="15"/>
      <c r="J2413" s="128">
        <f>ROUND(IF(H2413&lt;'Заказ, cкидки и курсы валют'!$B$39,H2413*0.54*100/(100-'Заказ, cкидки и курсы валют'!$C$39),IF(H2413&lt;'Заказ, cкидки и курсы валют'!$B$40,H2413*0.54*100/(100-'Заказ, cкидки и курсы валют'!$C$40),IF(H2413&lt;'Заказ, cкидки и курсы валют'!$B$41,H2413*0.54*100/(100-'Заказ, cкидки и курсы валют'!$C$41),IF(H2413&lt;'Заказ, cкидки и курсы валют'!$B$42,H2413*0.54*100/(100-'Заказ, cкидки и курсы валют'!$C$42),IF(H2413&lt;'Заказ, cкидки и курсы валют'!$B$43,H2413*0.54*100/(100-'Заказ, cкидки и курсы валют'!$C$43),H2413))))),2)</f>
        <v>616.83000000000004</v>
      </c>
    </row>
    <row r="2414" spans="1:10" ht="12" customHeight="1">
      <c r="A2414" s="15" t="s">
        <v>1144</v>
      </c>
      <c r="B2414" s="62" t="s">
        <v>100</v>
      </c>
      <c r="C2414" s="807">
        <v>5.62</v>
      </c>
      <c r="D2414" s="2185">
        <v>400</v>
      </c>
      <c r="E2414" s="2110">
        <f t="shared" si="297"/>
        <v>159.28800000000001</v>
      </c>
      <c r="F2414" s="603">
        <f t="shared" si="295"/>
        <v>159.29</v>
      </c>
      <c r="G2414" s="862">
        <f>'Заказ, cкидки и курсы валют'!$J$23*F2414</f>
        <v>1911.48</v>
      </c>
      <c r="H2414" s="128">
        <f t="shared" si="296"/>
        <v>764.59</v>
      </c>
      <c r="I2414" s="15"/>
      <c r="J2414" s="128">
        <f>ROUND(IF(H2414&lt;'Заказ, cкидки и курсы валют'!$B$39,H2414*0.54*100/(100-'Заказ, cкидки и курсы валют'!$C$39),IF(H2414&lt;'Заказ, cкидки и курсы валют'!$B$40,H2414*0.54*100/(100-'Заказ, cкидки и курсы валют'!$C$40),IF(H2414&lt;'Заказ, cкидки и курсы валют'!$B$41,H2414*0.54*100/(100-'Заказ, cкидки и курсы валют'!$C$41),IF(H2414&lt;'Заказ, cкидки и курсы валют'!$B$42,H2414*0.54*100/(100-'Заказ, cкидки и курсы валют'!$C$42),IF(H2414&lt;'Заказ, cкидки и курсы валют'!$B$43,H2414*0.54*100/(100-'Заказ, cкидки и курсы валют'!$C$43),H2414))))),2)</f>
        <v>825.76</v>
      </c>
    </row>
    <row r="2415" spans="1:10" ht="12" customHeight="1">
      <c r="A2415" s="15" t="s">
        <v>1145</v>
      </c>
      <c r="B2415" s="62" t="s">
        <v>101</v>
      </c>
      <c r="C2415" s="807">
        <v>6.08</v>
      </c>
      <c r="D2415" s="2185">
        <v>350</v>
      </c>
      <c r="E2415" s="2110">
        <f t="shared" si="297"/>
        <v>182.7</v>
      </c>
      <c r="F2415" s="603">
        <f t="shared" si="295"/>
        <v>182.7</v>
      </c>
      <c r="G2415" s="862">
        <f>'Заказ, cкидки и курсы валют'!$J$23*F2415</f>
        <v>2192.3999999999996</v>
      </c>
      <c r="H2415" s="128">
        <f t="shared" si="296"/>
        <v>767.34</v>
      </c>
      <c r="I2415" s="15"/>
      <c r="J2415" s="128">
        <f>ROUND(IF(H2415&lt;'Заказ, cкидки и курсы валют'!$B$39,H2415*0.54*100/(100-'Заказ, cкидки и курсы валют'!$C$39),IF(H2415&lt;'Заказ, cкидки и курсы валют'!$B$40,H2415*0.54*100/(100-'Заказ, cкидки и курсы валют'!$C$40),IF(H2415&lt;'Заказ, cкидки и курсы валют'!$B$41,H2415*0.54*100/(100-'Заказ, cкидки и курсы валют'!$C$41),IF(H2415&lt;'Заказ, cкидки и курсы валют'!$B$42,H2415*0.54*100/(100-'Заказ, cкидки и курсы валют'!$C$42),IF(H2415&lt;'Заказ, cкидки и курсы валют'!$B$43,H2415*0.54*100/(100-'Заказ, cкидки и курсы валют'!$C$43),H2415))))),2)</f>
        <v>828.73</v>
      </c>
    </row>
    <row r="2416" spans="1:10" ht="12" customHeight="1">
      <c r="A2416" s="15" t="s">
        <v>1146</v>
      </c>
      <c r="B2416" s="62" t="s">
        <v>1346</v>
      </c>
      <c r="C2416" s="807">
        <v>7.1</v>
      </c>
      <c r="D2416" s="2185">
        <v>320</v>
      </c>
      <c r="E2416" s="2110">
        <f t="shared" si="297"/>
        <v>211.06799999999998</v>
      </c>
      <c r="F2416" s="603">
        <f t="shared" si="295"/>
        <v>211.07</v>
      </c>
      <c r="G2416" s="862">
        <f>'Заказ, cкидки и курсы валют'!$J$23*F2416</f>
        <v>2532.84</v>
      </c>
      <c r="H2416" s="128">
        <f t="shared" si="296"/>
        <v>810.51</v>
      </c>
      <c r="I2416" s="15"/>
      <c r="J2416" s="128">
        <f>ROUND(IF(H2416&lt;'Заказ, cкидки и курсы валют'!$B$39,H2416*0.54*100/(100-'Заказ, cкидки и курсы валют'!$C$39),IF(H2416&lt;'Заказ, cкидки и курсы валют'!$B$40,H2416*0.54*100/(100-'Заказ, cкидки и курсы валют'!$C$40),IF(H2416&lt;'Заказ, cкидки и курсы валют'!$B$41,H2416*0.54*100/(100-'Заказ, cкидки и курсы валют'!$C$41),IF(H2416&lt;'Заказ, cкидки и курсы валют'!$B$42,H2416*0.54*100/(100-'Заказ, cкидки и курсы валют'!$C$42),IF(H2416&lt;'Заказ, cкидки и курсы валют'!$B$43,H2416*0.54*100/(100-'Заказ, cкидки и курсы валют'!$C$43),H2416))))),2)</f>
        <v>875.35</v>
      </c>
    </row>
    <row r="2417" spans="1:10" ht="12" customHeight="1">
      <c r="A2417" s="15" t="s">
        <v>1147</v>
      </c>
      <c r="B2417" s="62" t="s">
        <v>189</v>
      </c>
      <c r="C2417" s="807">
        <v>8</v>
      </c>
      <c r="D2417" s="2185">
        <v>300</v>
      </c>
      <c r="E2417" s="2110">
        <f t="shared" si="297"/>
        <v>232.89600000000002</v>
      </c>
      <c r="F2417" s="603">
        <f t="shared" si="295"/>
        <v>232.9</v>
      </c>
      <c r="G2417" s="862">
        <f>'Заказ, cкидки и курсы валют'!$J$23*F2417</f>
        <v>2794.8</v>
      </c>
      <c r="H2417" s="128">
        <f t="shared" si="296"/>
        <v>838.44</v>
      </c>
      <c r="I2417" s="15"/>
      <c r="J2417" s="128">
        <f>ROUND(IF(H2417&lt;'Заказ, cкидки и курсы валют'!$B$39,H2417*0.54*100/(100-'Заказ, cкидки и курсы валют'!$C$39),IF(H2417&lt;'Заказ, cкидки и курсы валют'!$B$40,H2417*0.54*100/(100-'Заказ, cкидки и курсы валют'!$C$40),IF(H2417&lt;'Заказ, cкидки и курсы валют'!$B$41,H2417*0.54*100/(100-'Заказ, cкидки и курсы валют'!$C$41),IF(H2417&lt;'Заказ, cкидки и курсы валют'!$B$42,H2417*0.54*100/(100-'Заказ, cкидки и курсы валют'!$C$42),IF(H2417&lt;'Заказ, cкидки и курсы валют'!$B$43,H2417*0.54*100/(100-'Заказ, cкидки и курсы валют'!$C$43),H2417))))),2)</f>
        <v>905.52</v>
      </c>
    </row>
    <row r="2418" spans="1:10" ht="12" customHeight="1">
      <c r="A2418" s="15" t="s">
        <v>1148</v>
      </c>
      <c r="B2418" s="62" t="s">
        <v>616</v>
      </c>
      <c r="C2418" s="807">
        <v>8.85</v>
      </c>
      <c r="D2418" s="2185">
        <v>260</v>
      </c>
      <c r="E2418" s="2110">
        <f t="shared" si="297"/>
        <v>265.00799999999998</v>
      </c>
      <c r="F2418" s="603">
        <f t="shared" si="295"/>
        <v>265.01</v>
      </c>
      <c r="G2418" s="862">
        <f>'Заказ, cкидки и курсы валют'!$J$23*F2418</f>
        <v>3180.12</v>
      </c>
      <c r="H2418" s="128">
        <f t="shared" si="296"/>
        <v>826.83</v>
      </c>
      <c r="I2418" s="15"/>
      <c r="J2418" s="128">
        <f>ROUND(IF(H2418&lt;'Заказ, cкидки и курсы валют'!$B$39,H2418*0.54*100/(100-'Заказ, cкидки и курсы валют'!$C$39),IF(H2418&lt;'Заказ, cкидки и курсы валют'!$B$40,H2418*0.54*100/(100-'Заказ, cкидки и курсы валют'!$C$40),IF(H2418&lt;'Заказ, cкидки и курсы валют'!$B$41,H2418*0.54*100/(100-'Заказ, cкидки и курсы валют'!$C$41),IF(H2418&lt;'Заказ, cкидки и курсы валют'!$B$42,H2418*0.54*100/(100-'Заказ, cкидки и курсы валют'!$C$42),IF(H2418&lt;'Заказ, cкидки и курсы валют'!$B$43,H2418*0.54*100/(100-'Заказ, cкидки и курсы валют'!$C$43),H2418))))),2)</f>
        <v>892.98</v>
      </c>
    </row>
    <row r="2419" spans="1:10" ht="12" customHeight="1">
      <c r="A2419" s="15" t="s">
        <v>1149</v>
      </c>
      <c r="B2419" s="62" t="s">
        <v>178</v>
      </c>
      <c r="C2419" s="807">
        <v>9.6999999999999993</v>
      </c>
      <c r="D2419" s="2185">
        <v>250</v>
      </c>
      <c r="E2419" s="2110">
        <f t="shared" si="297"/>
        <v>258.40800000000002</v>
      </c>
      <c r="F2419" s="603">
        <f t="shared" si="295"/>
        <v>258.41000000000003</v>
      </c>
      <c r="G2419" s="862">
        <f>'Заказ, cкидки и курсы валют'!$J$23*F2419</f>
        <v>3100.92</v>
      </c>
      <c r="H2419" s="128">
        <f t="shared" si="296"/>
        <v>775.23</v>
      </c>
      <c r="I2419" s="15"/>
      <c r="J2419" s="128">
        <f>ROUND(IF(H2419&lt;'Заказ, cкидки и курсы валют'!$B$39,H2419*0.54*100/(100-'Заказ, cкидки и курсы валют'!$C$39),IF(H2419&lt;'Заказ, cкидки и курсы валют'!$B$40,H2419*0.54*100/(100-'Заказ, cкидки и курсы валют'!$C$40),IF(H2419&lt;'Заказ, cкидки и курсы валют'!$B$41,H2419*0.54*100/(100-'Заказ, cкидки и курсы валют'!$C$41),IF(H2419&lt;'Заказ, cкидки и курсы валют'!$B$42,H2419*0.54*100/(100-'Заказ, cкидки и курсы валют'!$C$42),IF(H2419&lt;'Заказ, cкидки и курсы валют'!$B$43,H2419*0.54*100/(100-'Заказ, cкидки и курсы валют'!$C$43),H2419))))),2)</f>
        <v>837.25</v>
      </c>
    </row>
    <row r="2420" spans="1:10" ht="12" customHeight="1">
      <c r="A2420" s="15" t="s">
        <v>5248</v>
      </c>
      <c r="B2420" s="62" t="s">
        <v>84</v>
      </c>
      <c r="C2420" s="807">
        <v>10.8</v>
      </c>
      <c r="D2420" s="2185">
        <v>200</v>
      </c>
      <c r="E2420" s="2110">
        <f t="shared" si="297"/>
        <v>287.09999999999997</v>
      </c>
      <c r="F2420" s="603">
        <f t="shared" si="295"/>
        <v>287.10000000000002</v>
      </c>
      <c r="G2420" s="862">
        <f>'Заказ, cкидки и курсы валют'!$J$23*F2420</f>
        <v>3445.2000000000003</v>
      </c>
      <c r="H2420" s="128">
        <f t="shared" si="296"/>
        <v>689.04</v>
      </c>
      <c r="I2420" s="15"/>
      <c r="J2420" s="128">
        <f>ROUND(IF(H2420&lt;'Заказ, cкидки и курсы валют'!$B$39,H2420*0.54*100/(100-'Заказ, cкидки и курсы валют'!$C$39),IF(H2420&lt;'Заказ, cкидки и курсы валют'!$B$40,H2420*0.54*100/(100-'Заказ, cкидки и курсы валют'!$C$40),IF(H2420&lt;'Заказ, cкидки и курсы валют'!$B$41,H2420*0.54*100/(100-'Заказ, cкидки и курсы валют'!$C$41),IF(H2420&lt;'Заказ, cкидки и курсы валют'!$B$42,H2420*0.54*100/(100-'Заказ, cкидки и курсы валют'!$C$42),IF(H2420&lt;'Заказ, cкидки и курсы валют'!$B$43,H2420*0.54*100/(100-'Заказ, cкидки и курсы валют'!$C$43),H2420))))),2)</f>
        <v>744.16</v>
      </c>
    </row>
    <row r="2421" spans="1:10" ht="12" customHeight="1">
      <c r="A2421" s="15" t="s">
        <v>1150</v>
      </c>
      <c r="B2421" s="62" t="s">
        <v>179</v>
      </c>
      <c r="C2421" s="807">
        <v>11.19</v>
      </c>
      <c r="D2421" s="2185">
        <v>200</v>
      </c>
      <c r="E2421" s="2110">
        <f t="shared" ref="E2421:E2441" si="298">E2335*1.2</f>
        <v>314.13599999999997</v>
      </c>
      <c r="F2421" s="603">
        <f t="shared" si="295"/>
        <v>314.14</v>
      </c>
      <c r="G2421" s="862">
        <f>'Заказ, cкидки и курсы валют'!$J$23*F2421</f>
        <v>3769.68</v>
      </c>
      <c r="H2421" s="128">
        <f t="shared" si="296"/>
        <v>753.94</v>
      </c>
      <c r="I2421" s="15"/>
      <c r="J2421" s="128">
        <f>ROUND(IF(H2421&lt;'Заказ, cкидки и курсы валют'!$B$39,H2421*0.54*100/(100-'Заказ, cкидки и курсы валют'!$C$39),IF(H2421&lt;'Заказ, cкидки и курсы валют'!$B$40,H2421*0.54*100/(100-'Заказ, cкидки и курсы валют'!$C$40),IF(H2421&lt;'Заказ, cкидки и курсы валют'!$B$41,H2421*0.54*100/(100-'Заказ, cкидки и курсы валют'!$C$41),IF(H2421&lt;'Заказ, cкидки и курсы валют'!$B$42,H2421*0.54*100/(100-'Заказ, cкидки и курсы валют'!$C$42),IF(H2421&lt;'Заказ, cкидки и курсы валют'!$B$43,H2421*0.54*100/(100-'Заказ, cкидки и курсы валют'!$C$43),H2421))))),2)</f>
        <v>814.26</v>
      </c>
    </row>
    <row r="2422" spans="1:10" ht="12" customHeight="1">
      <c r="A2422" s="15" t="s">
        <v>5249</v>
      </c>
      <c r="B2422" s="62" t="s">
        <v>3122</v>
      </c>
      <c r="C2422" s="807">
        <v>11.96</v>
      </c>
      <c r="D2422" s="2185">
        <v>180</v>
      </c>
      <c r="E2422" s="2110">
        <f t="shared" si="298"/>
        <v>360.68399999999997</v>
      </c>
      <c r="F2422" s="603">
        <f t="shared" si="295"/>
        <v>360.68</v>
      </c>
      <c r="G2422" s="862">
        <f>'Заказ, cкидки и курсы валют'!$J$23*F2422</f>
        <v>4328.16</v>
      </c>
      <c r="H2422" s="128">
        <f t="shared" si="296"/>
        <v>779.07</v>
      </c>
      <c r="I2422" s="15"/>
      <c r="J2422" s="128">
        <f>ROUND(IF(H2422&lt;'Заказ, cкидки и курсы валют'!$B$39,H2422*0.54*100/(100-'Заказ, cкидки и курсы валют'!$C$39),IF(H2422&lt;'Заказ, cкидки и курсы валют'!$B$40,H2422*0.54*100/(100-'Заказ, cкидки и курсы валют'!$C$40),IF(H2422&lt;'Заказ, cкидки и курсы валют'!$B$41,H2422*0.54*100/(100-'Заказ, cкидки и курсы валют'!$C$41),IF(H2422&lt;'Заказ, cкидки и курсы валют'!$B$42,H2422*0.54*100/(100-'Заказ, cкидки и курсы валют'!$C$42),IF(H2422&lt;'Заказ, cкидки и курсы валют'!$B$43,H2422*0.54*100/(100-'Заказ, cкидки и курсы валют'!$C$43),H2422))))),2)</f>
        <v>841.4</v>
      </c>
    </row>
    <row r="2423" spans="1:10" ht="12" customHeight="1">
      <c r="A2423" s="15" t="s">
        <v>1151</v>
      </c>
      <c r="B2423" s="62" t="s">
        <v>180</v>
      </c>
      <c r="C2423" s="807">
        <v>12.89</v>
      </c>
      <c r="D2423" s="2185">
        <v>150</v>
      </c>
      <c r="E2423" s="2110">
        <f t="shared" si="298"/>
        <v>360.9</v>
      </c>
      <c r="F2423" s="603">
        <f t="shared" si="295"/>
        <v>360.9</v>
      </c>
      <c r="G2423" s="862">
        <f>'Заказ, cкидки и курсы валют'!$J$23*F2423</f>
        <v>4330.7999999999993</v>
      </c>
      <c r="H2423" s="128">
        <f t="shared" si="296"/>
        <v>649.62</v>
      </c>
      <c r="I2423" s="15"/>
      <c r="J2423" s="128">
        <f>ROUND(IF(H2423&lt;'Заказ, cкидки и курсы валют'!$B$39,H2423*0.54*100/(100-'Заказ, cкидки и курсы валют'!$C$39),IF(H2423&lt;'Заказ, cкидки и курсы валют'!$B$40,H2423*0.54*100/(100-'Заказ, cкидки и курсы валют'!$C$40),IF(H2423&lt;'Заказ, cкидки и курсы валют'!$B$41,H2423*0.54*100/(100-'Заказ, cкидки и курсы валют'!$C$41),IF(H2423&lt;'Заказ, cкидки и курсы валют'!$B$42,H2423*0.54*100/(100-'Заказ, cкидки и курсы валют'!$C$42),IF(H2423&lt;'Заказ, cкидки и курсы валют'!$B$43,H2423*0.54*100/(100-'Заказ, cкидки и курсы валют'!$C$43),H2423))))),2)</f>
        <v>701.59</v>
      </c>
    </row>
    <row r="2424" spans="1:10" ht="12" customHeight="1">
      <c r="A2424" s="15" t="s">
        <v>1152</v>
      </c>
      <c r="B2424" s="62" t="s">
        <v>181</v>
      </c>
      <c r="C2424" s="807">
        <v>14.6</v>
      </c>
      <c r="D2424" s="2185">
        <v>100</v>
      </c>
      <c r="E2424" s="2110">
        <f t="shared" si="298"/>
        <v>436.72800000000001</v>
      </c>
      <c r="F2424" s="603">
        <f t="shared" si="295"/>
        <v>436.73</v>
      </c>
      <c r="G2424" s="862">
        <f>'Заказ, cкидки и курсы валют'!$J$23*F2424</f>
        <v>5240.76</v>
      </c>
      <c r="H2424" s="128">
        <f t="shared" si="296"/>
        <v>524.08000000000004</v>
      </c>
      <c r="I2424" s="15"/>
      <c r="J2424" s="128">
        <f>ROUND(IF(H2424&lt;'Заказ, cкидки и курсы валют'!$B$39,H2424*0.54*100/(100-'Заказ, cкидки и курсы валют'!$C$39),IF(H2424&lt;'Заказ, cкидки и курсы валют'!$B$40,H2424*0.54*100/(100-'Заказ, cкидки и курсы валют'!$C$40),IF(H2424&lt;'Заказ, cкидки и курсы валют'!$B$41,H2424*0.54*100/(100-'Заказ, cкидки и курсы валют'!$C$41),IF(H2424&lt;'Заказ, cкидки и курсы валют'!$B$42,H2424*0.54*100/(100-'Заказ, cкидки и курсы валют'!$C$42),IF(H2424&lt;'Заказ, cкидки и курсы валют'!$B$43,H2424*0.54*100/(100-'Заказ, cкидки и курсы валют'!$C$43),H2424))))),2)</f>
        <v>628.9</v>
      </c>
    </row>
    <row r="2425" spans="1:10" ht="12" customHeight="1">
      <c r="A2425" s="15" t="s">
        <v>1154</v>
      </c>
      <c r="B2425" s="62" t="s">
        <v>182</v>
      </c>
      <c r="C2425" s="807">
        <v>16.010000000000002</v>
      </c>
      <c r="D2425" s="2185">
        <v>90</v>
      </c>
      <c r="E2425" s="2110">
        <f t="shared" si="298"/>
        <v>454.89599999999996</v>
      </c>
      <c r="F2425" s="603">
        <f t="shared" si="295"/>
        <v>454.9</v>
      </c>
      <c r="G2425" s="862">
        <f>'Заказ, cкидки и курсы валют'!$J$23*F2425</f>
        <v>5458.7999999999993</v>
      </c>
      <c r="H2425" s="128">
        <f t="shared" si="296"/>
        <v>491.29</v>
      </c>
      <c r="I2425" s="15"/>
      <c r="J2425" s="128">
        <f>ROUND(IF(H2425&lt;'Заказ, cкидки и курсы валют'!$B$39,H2425*0.54*100/(100-'Заказ, cкидки и курсы валют'!$C$39),IF(H2425&lt;'Заказ, cкидки и курсы валют'!$B$40,H2425*0.54*100/(100-'Заказ, cкидки и курсы валют'!$C$40),IF(H2425&lt;'Заказ, cкидки и курсы валют'!$B$41,H2425*0.54*100/(100-'Заказ, cкидки и курсы валют'!$C$41),IF(H2425&lt;'Заказ, cкидки и курсы валют'!$B$42,H2425*0.54*100/(100-'Заказ, cкидки и курсы валют'!$C$42),IF(H2425&lt;'Заказ, cкидки и курсы валют'!$B$43,H2425*0.54*100/(100-'Заказ, cкидки и курсы валют'!$C$43),H2425))))),2)</f>
        <v>589.54999999999995</v>
      </c>
    </row>
    <row r="2426" spans="1:10" ht="12" customHeight="1">
      <c r="A2426" s="15" t="s">
        <v>1153</v>
      </c>
      <c r="B2426" s="62" t="s">
        <v>183</v>
      </c>
      <c r="C2426" s="807">
        <v>17.71</v>
      </c>
      <c r="D2426" s="2185">
        <v>90</v>
      </c>
      <c r="E2426" s="2110">
        <f t="shared" si="298"/>
        <v>535.34399999999994</v>
      </c>
      <c r="F2426" s="603">
        <f t="shared" si="295"/>
        <v>535.34</v>
      </c>
      <c r="G2426" s="862">
        <f>'Заказ, cкидки и курсы валют'!$J$23*F2426</f>
        <v>6424.08</v>
      </c>
      <c r="H2426" s="128">
        <f t="shared" si="296"/>
        <v>578.16999999999996</v>
      </c>
      <c r="I2426" s="15"/>
      <c r="J2426" s="128">
        <f>ROUND(IF(H2426&lt;'Заказ, cкидки и курсы валют'!$B$39,H2426*0.54*100/(100-'Заказ, cкидки и курсы валют'!$C$39),IF(H2426&lt;'Заказ, cкидки и курсы валют'!$B$40,H2426*0.54*100/(100-'Заказ, cкидки и курсы валют'!$C$40),IF(H2426&lt;'Заказ, cкидки и курсы валют'!$B$41,H2426*0.54*100/(100-'Заказ, cкидки и курсы валют'!$C$41),IF(H2426&lt;'Заказ, cкидки и курсы валют'!$B$42,H2426*0.54*100/(100-'Заказ, cкидки и курсы валют'!$C$42),IF(H2426&lt;'Заказ, cкидки и курсы валют'!$B$43,H2426*0.54*100/(100-'Заказ, cкидки и курсы валют'!$C$43),H2426))))),2)</f>
        <v>624.41999999999996</v>
      </c>
    </row>
    <row r="2427" spans="1:10" ht="12" customHeight="1">
      <c r="A2427" s="15" t="s">
        <v>5250</v>
      </c>
      <c r="B2427" s="62" t="s">
        <v>184</v>
      </c>
      <c r="C2427" s="807">
        <v>19.46</v>
      </c>
      <c r="D2427" s="2185">
        <v>70</v>
      </c>
      <c r="E2427" s="2110">
        <f t="shared" si="298"/>
        <v>610.00799999999992</v>
      </c>
      <c r="F2427" s="603">
        <f t="shared" si="295"/>
        <v>610.01</v>
      </c>
      <c r="G2427" s="862">
        <f>'Заказ, cкидки и курсы валют'!$J$23*F2427</f>
        <v>7320.12</v>
      </c>
      <c r="H2427" s="128">
        <f t="shared" si="296"/>
        <v>512.41</v>
      </c>
      <c r="I2427" s="15"/>
      <c r="J2427" s="128">
        <f>ROUND(IF(H2427&lt;'Заказ, cкидки и курсы валют'!$B$39,H2427*0.54*100/(100-'Заказ, cкидки и курсы валют'!$C$39),IF(H2427&lt;'Заказ, cкидки и курсы валют'!$B$40,H2427*0.54*100/(100-'Заказ, cкидки и курсы валют'!$C$40),IF(H2427&lt;'Заказ, cкидки и курсы валют'!$B$41,H2427*0.54*100/(100-'Заказ, cкидки и курсы валют'!$C$41),IF(H2427&lt;'Заказ, cкидки и курсы валют'!$B$42,H2427*0.54*100/(100-'Заказ, cкидки и курсы валют'!$C$42),IF(H2427&lt;'Заказ, cкидки и курсы валют'!$B$43,H2427*0.54*100/(100-'Заказ, cкидки и курсы валют'!$C$43),H2427))))),2)</f>
        <v>614.89</v>
      </c>
    </row>
    <row r="2428" spans="1:10" ht="12" customHeight="1">
      <c r="A2428" s="15" t="s">
        <v>9544</v>
      </c>
      <c r="B2428" s="62" t="s">
        <v>185</v>
      </c>
      <c r="C2428" s="807">
        <v>21.46</v>
      </c>
      <c r="D2428" s="2185">
        <v>70</v>
      </c>
      <c r="E2428" s="2110">
        <f t="shared" si="298"/>
        <v>674.65200000000004</v>
      </c>
      <c r="F2428" s="603">
        <f t="shared" si="295"/>
        <v>674.65</v>
      </c>
      <c r="G2428" s="862">
        <f>'Заказ, cкидки и курсы валют'!$J$23*F2428</f>
        <v>8095.7999999999993</v>
      </c>
      <c r="H2428" s="128">
        <f t="shared" si="296"/>
        <v>566.71</v>
      </c>
      <c r="I2428" s="15"/>
      <c r="J2428" s="128">
        <f>ROUND(IF(H2428&lt;'Заказ, cкидки и курсы валют'!$B$39,H2428*0.54*100/(100-'Заказ, cкидки и курсы валют'!$C$39),IF(H2428&lt;'Заказ, cкидки и курсы валют'!$B$40,H2428*0.54*100/(100-'Заказ, cкидки и курсы валют'!$C$40),IF(H2428&lt;'Заказ, cкидки и курсы валют'!$B$41,H2428*0.54*100/(100-'Заказ, cкидки и курсы валют'!$C$41),IF(H2428&lt;'Заказ, cкидки и курсы валют'!$B$42,H2428*0.54*100/(100-'Заказ, cкидки и курсы валют'!$C$42),IF(H2428&lt;'Заказ, cкидки и курсы валют'!$B$43,H2428*0.54*100/(100-'Заказ, cкидки и курсы валют'!$C$43),H2428))))),2)</f>
        <v>612.04999999999995</v>
      </c>
    </row>
    <row r="2429" spans="1:10" ht="12" customHeight="1">
      <c r="A2429" s="15" t="s">
        <v>1155</v>
      </c>
      <c r="B2429" s="62" t="s">
        <v>3641</v>
      </c>
      <c r="C2429" s="807">
        <v>11.27</v>
      </c>
      <c r="D2429" s="2190">
        <v>100</v>
      </c>
      <c r="E2429" s="2110">
        <f t="shared" si="298"/>
        <v>364.06799999999998</v>
      </c>
      <c r="F2429" s="603">
        <f t="shared" ref="F2429:F2441" si="299">ROUND(E2429*(1-$F$11),2)</f>
        <v>364.07</v>
      </c>
      <c r="G2429" s="862">
        <f>'Заказ, cкидки и курсы валют'!$J$23*F2429</f>
        <v>4368.84</v>
      </c>
      <c r="H2429" s="128">
        <f t="shared" ref="H2429:H2441" si="300">ROUND((D2429/1000)*G2429,2)</f>
        <v>436.88</v>
      </c>
      <c r="I2429" s="15"/>
      <c r="J2429" s="128">
        <f>ROUND(IF(H2429&lt;'Заказ, cкидки и курсы валют'!$B$39,H2429*0.54*100/(100-'Заказ, cкидки и курсы валют'!$C$39),IF(H2429&lt;'Заказ, cкидки и курсы валют'!$B$40,H2429*0.54*100/(100-'Заказ, cкидки и курсы валют'!$C$40),IF(H2429&lt;'Заказ, cкидки и курсы валют'!$B$41,H2429*0.54*100/(100-'Заказ, cкидки и курсы валют'!$C$41),IF(H2429&lt;'Заказ, cкидки и курсы валют'!$B$42,H2429*0.54*100/(100-'Заказ, cкидки и курсы валют'!$C$42),IF(H2429&lt;'Заказ, cкидки и курсы валют'!$B$43,H2429*0.54*100/(100-'Заказ, cкидки и курсы валют'!$C$43),H2429))))),2)</f>
        <v>524.26</v>
      </c>
    </row>
    <row r="2430" spans="1:10" ht="12" customHeight="1">
      <c r="A2430" s="15" t="s">
        <v>1156</v>
      </c>
      <c r="B2430" s="62" t="s">
        <v>3105</v>
      </c>
      <c r="C2430" s="807">
        <v>12.65</v>
      </c>
      <c r="D2430" s="2190">
        <v>100</v>
      </c>
      <c r="E2430" s="2110">
        <f t="shared" si="298"/>
        <v>393.62399999999997</v>
      </c>
      <c r="F2430" s="603">
        <f t="shared" si="299"/>
        <v>393.62</v>
      </c>
      <c r="G2430" s="862">
        <f>'Заказ, cкидки и курсы валют'!$J$23*F2430</f>
        <v>4723.4400000000005</v>
      </c>
      <c r="H2430" s="128">
        <f t="shared" si="300"/>
        <v>472.34</v>
      </c>
      <c r="I2430" s="15"/>
      <c r="J2430" s="128">
        <f>ROUND(IF(H2430&lt;'Заказ, cкидки и курсы валют'!$B$39,H2430*0.54*100/(100-'Заказ, cкидки и курсы валют'!$C$39),IF(H2430&lt;'Заказ, cкидки и курсы валют'!$B$40,H2430*0.54*100/(100-'Заказ, cкидки и курсы валют'!$C$40),IF(H2430&lt;'Заказ, cкидки и курсы валют'!$B$41,H2430*0.54*100/(100-'Заказ, cкидки и курсы валют'!$C$41),IF(H2430&lt;'Заказ, cкидки и курсы валют'!$B$42,H2430*0.54*100/(100-'Заказ, cкидки и курсы валют'!$C$42),IF(H2430&lt;'Заказ, cкидки и курсы валют'!$B$43,H2430*0.54*100/(100-'Заказ, cкидки и курсы валют'!$C$43),H2430))))),2)</f>
        <v>566.80999999999995</v>
      </c>
    </row>
    <row r="2431" spans="1:10" ht="12" customHeight="1">
      <c r="A2431" s="15" t="s">
        <v>1157</v>
      </c>
      <c r="B2431" s="62" t="s">
        <v>3106</v>
      </c>
      <c r="C2431" s="807">
        <v>14.1</v>
      </c>
      <c r="D2431" s="2190">
        <v>100</v>
      </c>
      <c r="E2431" s="2110">
        <f t="shared" si="298"/>
        <v>422.71199999999999</v>
      </c>
      <c r="F2431" s="603">
        <f t="shared" si="299"/>
        <v>422.71</v>
      </c>
      <c r="G2431" s="862">
        <f>'Заказ, cкидки и курсы валют'!$J$23*F2431</f>
        <v>5072.5199999999995</v>
      </c>
      <c r="H2431" s="128">
        <f t="shared" si="300"/>
        <v>507.25</v>
      </c>
      <c r="I2431" s="15"/>
      <c r="J2431" s="128">
        <f>ROUND(IF(H2431&lt;'Заказ, cкидки и курсы валют'!$B$39,H2431*0.54*100/(100-'Заказ, cкидки и курсы валют'!$C$39),IF(H2431&lt;'Заказ, cкидки и курсы валют'!$B$40,H2431*0.54*100/(100-'Заказ, cкидки и курсы валют'!$C$40),IF(H2431&lt;'Заказ, cкидки и курсы валют'!$B$41,H2431*0.54*100/(100-'Заказ, cкидки и курсы валют'!$C$41),IF(H2431&lt;'Заказ, cкидки и курсы валют'!$B$42,H2431*0.54*100/(100-'Заказ, cкидки и курсы валют'!$C$42),IF(H2431&lt;'Заказ, cкидки и курсы валют'!$B$43,H2431*0.54*100/(100-'Заказ, cкидки и курсы валют'!$C$43),H2431))))),2)</f>
        <v>608.70000000000005</v>
      </c>
    </row>
    <row r="2432" spans="1:10" ht="12" customHeight="1">
      <c r="A2432" s="15" t="s">
        <v>1158</v>
      </c>
      <c r="B2432" s="62" t="s">
        <v>617</v>
      </c>
      <c r="C2432" s="807">
        <v>16.05</v>
      </c>
      <c r="D2432" s="2190">
        <v>100</v>
      </c>
      <c r="E2432" s="2110">
        <f t="shared" si="298"/>
        <v>568.76400000000001</v>
      </c>
      <c r="F2432" s="603">
        <f t="shared" si="299"/>
        <v>568.76</v>
      </c>
      <c r="G2432" s="862">
        <f>'Заказ, cкидки и курсы валют'!$J$23*F2432</f>
        <v>6825.12</v>
      </c>
      <c r="H2432" s="128">
        <f t="shared" si="300"/>
        <v>682.51</v>
      </c>
      <c r="I2432" s="15"/>
      <c r="J2432" s="128">
        <f>ROUND(IF(H2432&lt;'Заказ, cкидки и курсы валют'!$B$39,H2432*0.54*100/(100-'Заказ, cкидки и курсы валют'!$C$39),IF(H2432&lt;'Заказ, cкидки и курсы валют'!$B$40,H2432*0.54*100/(100-'Заказ, cкидки и курсы валют'!$C$40),IF(H2432&lt;'Заказ, cкидки и курсы валют'!$B$41,H2432*0.54*100/(100-'Заказ, cкидки и курсы валют'!$C$41),IF(H2432&lt;'Заказ, cкидки и курсы валют'!$B$42,H2432*0.54*100/(100-'Заказ, cкидки и курсы валют'!$C$42),IF(H2432&lt;'Заказ, cкидки и курсы валют'!$B$43,H2432*0.54*100/(100-'Заказ, cкидки и курсы валют'!$C$43),H2432))))),2)</f>
        <v>737.11</v>
      </c>
    </row>
    <row r="2433" spans="1:10" ht="12" customHeight="1">
      <c r="A2433" s="15" t="s">
        <v>1159</v>
      </c>
      <c r="B2433" s="62" t="s">
        <v>3107</v>
      </c>
      <c r="C2433" s="807">
        <v>17</v>
      </c>
      <c r="D2433" s="2186">
        <v>100</v>
      </c>
      <c r="E2433" s="2110">
        <f t="shared" si="298"/>
        <v>513.78</v>
      </c>
      <c r="F2433" s="603">
        <f t="shared" si="299"/>
        <v>513.78</v>
      </c>
      <c r="G2433" s="862">
        <f>'Заказ, cкидки и курсы валют'!$J$23*F2433</f>
        <v>6165.36</v>
      </c>
      <c r="H2433" s="128">
        <f t="shared" si="300"/>
        <v>616.54</v>
      </c>
      <c r="I2433" s="15"/>
      <c r="J2433" s="128">
        <f>ROUND(IF(H2433&lt;'Заказ, cкидки и курсы валют'!$B$39,H2433*0.54*100/(100-'Заказ, cкидки и курсы валют'!$C$39),IF(H2433&lt;'Заказ, cкидки и курсы валют'!$B$40,H2433*0.54*100/(100-'Заказ, cкидки и курсы валют'!$C$40),IF(H2433&lt;'Заказ, cкидки и курсы валют'!$B$41,H2433*0.54*100/(100-'Заказ, cкидки и курсы валют'!$C$41),IF(H2433&lt;'Заказ, cкидки и курсы валют'!$B$42,H2433*0.54*100/(100-'Заказ, cкидки и курсы валют'!$C$42),IF(H2433&lt;'Заказ, cкидки и курсы валют'!$B$43,H2433*0.54*100/(100-'Заказ, cкидки и курсы валют'!$C$43),H2433))))),2)</f>
        <v>665.86</v>
      </c>
    </row>
    <row r="2434" spans="1:10" ht="12" customHeight="1">
      <c r="A2434" s="15" t="s">
        <v>1160</v>
      </c>
      <c r="B2434" s="62" t="s">
        <v>190</v>
      </c>
      <c r="C2434" s="807">
        <v>18.63</v>
      </c>
      <c r="D2434" s="2190">
        <v>100</v>
      </c>
      <c r="E2434" s="2110">
        <f t="shared" si="298"/>
        <v>532.55999999999995</v>
      </c>
      <c r="F2434" s="603">
        <f t="shared" si="299"/>
        <v>532.55999999999995</v>
      </c>
      <c r="G2434" s="862">
        <f>'Заказ, cкидки и курсы валют'!$J$23*F2434</f>
        <v>6390.7199999999993</v>
      </c>
      <c r="H2434" s="128">
        <f t="shared" si="300"/>
        <v>639.07000000000005</v>
      </c>
      <c r="I2434" s="15"/>
      <c r="J2434" s="128">
        <f>ROUND(IF(H2434&lt;'Заказ, cкидки и курсы валют'!$B$39,H2434*0.54*100/(100-'Заказ, cкидки и курсы валют'!$C$39),IF(H2434&lt;'Заказ, cкидки и курсы валют'!$B$40,H2434*0.54*100/(100-'Заказ, cкидки и курсы валют'!$C$40),IF(H2434&lt;'Заказ, cкидки и курсы валют'!$B$41,H2434*0.54*100/(100-'Заказ, cкидки и курсы валют'!$C$41),IF(H2434&lt;'Заказ, cкидки и курсы валют'!$B$42,H2434*0.54*100/(100-'Заказ, cкидки и курсы валют'!$C$42),IF(H2434&lt;'Заказ, cкидки и курсы валют'!$B$43,H2434*0.54*100/(100-'Заказ, cкидки и курсы валют'!$C$43),H2434))))),2)</f>
        <v>690.2</v>
      </c>
    </row>
    <row r="2435" spans="1:10" ht="12" customHeight="1">
      <c r="A2435" s="15" t="s">
        <v>5251</v>
      </c>
      <c r="B2435" s="62" t="s">
        <v>1332</v>
      </c>
      <c r="C2435" s="807">
        <v>20.350000000000001</v>
      </c>
      <c r="D2435" s="2190">
        <v>100</v>
      </c>
      <c r="E2435" s="2110">
        <f t="shared" si="298"/>
        <v>606.79200000000003</v>
      </c>
      <c r="F2435" s="603">
        <f t="shared" si="299"/>
        <v>606.79</v>
      </c>
      <c r="G2435" s="862">
        <f>'Заказ, cкидки и курсы валют'!$J$23*F2435</f>
        <v>7281.48</v>
      </c>
      <c r="H2435" s="128">
        <f t="shared" si="300"/>
        <v>728.15</v>
      </c>
      <c r="I2435" s="15"/>
      <c r="J2435" s="128">
        <f>ROUND(IF(H2435&lt;'Заказ, cкидки и курсы валют'!$B$39,H2435*0.54*100/(100-'Заказ, cкидки и курсы валют'!$C$39),IF(H2435&lt;'Заказ, cкидки и курсы валют'!$B$40,H2435*0.54*100/(100-'Заказ, cкидки и курсы валют'!$C$40),IF(H2435&lt;'Заказ, cкидки и курсы валют'!$B$41,H2435*0.54*100/(100-'Заказ, cкидки и курсы валют'!$C$41),IF(H2435&lt;'Заказ, cкидки и курсы валют'!$B$42,H2435*0.54*100/(100-'Заказ, cкидки и курсы валют'!$C$42),IF(H2435&lt;'Заказ, cкидки и курсы валют'!$B$43,H2435*0.54*100/(100-'Заказ, cкидки и курсы валют'!$C$43),H2435))))),2)</f>
        <v>786.4</v>
      </c>
    </row>
    <row r="2436" spans="1:10" ht="12" customHeight="1">
      <c r="A2436" s="15" t="s">
        <v>1161</v>
      </c>
      <c r="B2436" s="62" t="s">
        <v>191</v>
      </c>
      <c r="C2436" s="807">
        <v>21.36</v>
      </c>
      <c r="D2436" s="2190">
        <v>100</v>
      </c>
      <c r="E2436" s="2110">
        <f t="shared" si="298"/>
        <v>645.86400000000003</v>
      </c>
      <c r="F2436" s="603">
        <f t="shared" si="299"/>
        <v>645.86</v>
      </c>
      <c r="G2436" s="862">
        <f>'Заказ, cкидки и курсы валют'!$J$23*F2436</f>
        <v>7750.32</v>
      </c>
      <c r="H2436" s="128">
        <f t="shared" si="300"/>
        <v>775.03</v>
      </c>
      <c r="I2436" s="15"/>
      <c r="J2436" s="128">
        <f>ROUND(IF(H2436&lt;'Заказ, cкидки и курсы валют'!$B$39,H2436*0.54*100/(100-'Заказ, cкидки и курсы валют'!$C$39),IF(H2436&lt;'Заказ, cкидки и курсы валют'!$B$40,H2436*0.54*100/(100-'Заказ, cкидки и курсы валют'!$C$40),IF(H2436&lt;'Заказ, cкидки и курсы валют'!$B$41,H2436*0.54*100/(100-'Заказ, cкидки и курсы валют'!$C$41),IF(H2436&lt;'Заказ, cкидки и курсы валют'!$B$42,H2436*0.54*100/(100-'Заказ, cкидки и курсы валют'!$C$42),IF(H2436&lt;'Заказ, cкидки и курсы валют'!$B$43,H2436*0.54*100/(100-'Заказ, cкидки и курсы валют'!$C$43),H2436))))),2)</f>
        <v>837.03</v>
      </c>
    </row>
    <row r="2437" spans="1:10" ht="12" customHeight="1">
      <c r="A2437" s="15" t="s">
        <v>1162</v>
      </c>
      <c r="B2437" s="62" t="s">
        <v>192</v>
      </c>
      <c r="C2437" s="807">
        <v>25</v>
      </c>
      <c r="D2437" s="2190">
        <v>100</v>
      </c>
      <c r="E2437" s="2110">
        <f t="shared" si="298"/>
        <v>816.28800000000001</v>
      </c>
      <c r="F2437" s="603">
        <f t="shared" si="299"/>
        <v>816.29</v>
      </c>
      <c r="G2437" s="862">
        <f>'Заказ, cкидки и курсы валют'!$J$23*F2437</f>
        <v>9795.48</v>
      </c>
      <c r="H2437" s="128">
        <f t="shared" si="300"/>
        <v>979.55</v>
      </c>
      <c r="I2437" s="15"/>
      <c r="J2437" s="128">
        <f>ROUND(IF(H2437&lt;'Заказ, cкидки и курсы валют'!$B$39,H2437*0.54*100/(100-'Заказ, cкидки и курсы валют'!$C$39),IF(H2437&lt;'Заказ, cкидки и курсы валют'!$B$40,H2437*0.54*100/(100-'Заказ, cкидки и курсы валют'!$C$40),IF(H2437&lt;'Заказ, cкидки и курсы валют'!$B$41,H2437*0.54*100/(100-'Заказ, cкидки и курсы валют'!$C$41),IF(H2437&lt;'Заказ, cкидки и курсы валют'!$B$42,H2437*0.54*100/(100-'Заказ, cкидки и курсы валют'!$C$42),IF(H2437&lt;'Заказ, cкидки и курсы валют'!$B$43,H2437*0.54*100/(100-'Заказ, cкидки и курсы валют'!$C$43),H2437))))),2)</f>
        <v>979.55</v>
      </c>
    </row>
    <row r="2438" spans="1:10" ht="12" customHeight="1">
      <c r="A2438" s="15" t="s">
        <v>1163</v>
      </c>
      <c r="B2438" s="44" t="s">
        <v>193</v>
      </c>
      <c r="C2438" s="807">
        <v>27.5</v>
      </c>
      <c r="D2438" s="2191">
        <v>80</v>
      </c>
      <c r="E2438" s="2110">
        <f t="shared" si="298"/>
        <v>809.36400000000003</v>
      </c>
      <c r="F2438" s="603">
        <f t="shared" si="299"/>
        <v>809.36</v>
      </c>
      <c r="G2438" s="862">
        <f>'Заказ, cкидки и курсы валют'!$J$23*F2438</f>
        <v>9712.32</v>
      </c>
      <c r="H2438" s="128">
        <f t="shared" si="300"/>
        <v>776.99</v>
      </c>
      <c r="I2438" s="15"/>
      <c r="J2438" s="128">
        <f>ROUND(IF(H2438&lt;'Заказ, cкидки и курсы валют'!$B$39,H2438*0.54*100/(100-'Заказ, cкидки и курсы валют'!$C$39),IF(H2438&lt;'Заказ, cкидки и курсы валют'!$B$40,H2438*0.54*100/(100-'Заказ, cкидки и курсы валют'!$C$40),IF(H2438&lt;'Заказ, cкидки и курсы валют'!$B$41,H2438*0.54*100/(100-'Заказ, cкидки и курсы валют'!$C$41),IF(H2438&lt;'Заказ, cкидки и курсы валют'!$B$42,H2438*0.54*100/(100-'Заказ, cкидки и курсы валют'!$C$42),IF(H2438&lt;'Заказ, cкидки и курсы валют'!$B$43,H2438*0.54*100/(100-'Заказ, cкидки и курсы валют'!$C$43),H2438))))),2)</f>
        <v>839.15</v>
      </c>
    </row>
    <row r="2439" spans="1:10" ht="12" customHeight="1">
      <c r="A2439" s="15" t="s">
        <v>1164</v>
      </c>
      <c r="B2439" s="44" t="s">
        <v>194</v>
      </c>
      <c r="C2439" s="807">
        <v>30.8</v>
      </c>
      <c r="D2439" s="2191">
        <v>50</v>
      </c>
      <c r="E2439" s="2110">
        <f t="shared" si="298"/>
        <v>1038.54</v>
      </c>
      <c r="F2439" s="603">
        <f t="shared" si="299"/>
        <v>1038.54</v>
      </c>
      <c r="G2439" s="862">
        <f>'Заказ, cкидки и курсы валют'!$J$23*F2439</f>
        <v>12462.48</v>
      </c>
      <c r="H2439" s="128">
        <f t="shared" si="300"/>
        <v>623.12</v>
      </c>
      <c r="I2439" s="15"/>
      <c r="J2439" s="128">
        <f>ROUND(IF(H2439&lt;'Заказ, cкидки и курсы валют'!$B$39,H2439*0.54*100/(100-'Заказ, cкидки и курсы валют'!$C$39),IF(H2439&lt;'Заказ, cкидки и курсы валют'!$B$40,H2439*0.54*100/(100-'Заказ, cкидки и курсы валют'!$C$40),IF(H2439&lt;'Заказ, cкидки и курсы валют'!$B$41,H2439*0.54*100/(100-'Заказ, cкидки и курсы валют'!$C$41),IF(H2439&lt;'Заказ, cкидки и курсы валют'!$B$42,H2439*0.54*100/(100-'Заказ, cкидки и курсы валют'!$C$42),IF(H2439&lt;'Заказ, cкидки и курсы валют'!$B$43,H2439*0.54*100/(100-'Заказ, cкидки и курсы валют'!$C$43),H2439))))),2)</f>
        <v>672.97</v>
      </c>
    </row>
    <row r="2440" spans="1:10" ht="12" customHeight="1">
      <c r="A2440" s="15" t="s">
        <v>1165</v>
      </c>
      <c r="B2440" s="44" t="s">
        <v>3108</v>
      </c>
      <c r="C2440" s="807">
        <v>33.5</v>
      </c>
      <c r="D2440" s="2191">
        <v>50</v>
      </c>
      <c r="E2440" s="2110">
        <f t="shared" si="298"/>
        <v>958.428</v>
      </c>
      <c r="F2440" s="603">
        <f t="shared" si="299"/>
        <v>958.43</v>
      </c>
      <c r="G2440" s="862">
        <f>'Заказ, cкидки и курсы валют'!$J$23*F2440</f>
        <v>11501.16</v>
      </c>
      <c r="H2440" s="128">
        <f t="shared" si="300"/>
        <v>575.05999999999995</v>
      </c>
      <c r="I2440" s="15"/>
      <c r="J2440" s="128">
        <f>ROUND(IF(H2440&lt;'Заказ, cкидки и курсы валют'!$B$39,H2440*0.54*100/(100-'Заказ, cкидки и курсы валют'!$C$39),IF(H2440&lt;'Заказ, cкидки и курсы валют'!$B$40,H2440*0.54*100/(100-'Заказ, cкидки и курсы валют'!$C$40),IF(H2440&lt;'Заказ, cкидки и курсы валют'!$B$41,H2440*0.54*100/(100-'Заказ, cкидки и курсы валют'!$C$41),IF(H2440&lt;'Заказ, cкидки и курсы валют'!$B$42,H2440*0.54*100/(100-'Заказ, cкидки и курсы валют'!$C$42),IF(H2440&lt;'Заказ, cкидки и курсы валют'!$B$43,H2440*0.54*100/(100-'Заказ, cкидки и курсы валют'!$C$43),H2440))))),2)</f>
        <v>621.05999999999995</v>
      </c>
    </row>
    <row r="2441" spans="1:10" ht="12" customHeight="1">
      <c r="A2441" s="15" t="s">
        <v>1166</v>
      </c>
      <c r="B2441" s="44" t="s">
        <v>195</v>
      </c>
      <c r="C2441" s="808">
        <v>36.5</v>
      </c>
      <c r="D2441" s="2191">
        <v>50</v>
      </c>
      <c r="E2441" s="2110">
        <f t="shared" si="298"/>
        <v>1193.04</v>
      </c>
      <c r="F2441" s="603">
        <f t="shared" si="299"/>
        <v>1193.04</v>
      </c>
      <c r="G2441" s="862">
        <f>'Заказ, cкидки и курсы валют'!$J$23*F2441</f>
        <v>14316.48</v>
      </c>
      <c r="H2441" s="128">
        <f t="shared" si="300"/>
        <v>715.82</v>
      </c>
      <c r="I2441" s="15"/>
      <c r="J2441" s="128">
        <f>ROUND(IF(H2441&lt;'Заказ, cкидки и курсы валют'!$B$39,H2441*0.54*100/(100-'Заказ, cкидки и курсы валют'!$C$39),IF(H2441&lt;'Заказ, cкидки и курсы валют'!$B$40,H2441*0.54*100/(100-'Заказ, cкидки и курсы валют'!$C$40),IF(H2441&lt;'Заказ, cкидки и курсы валют'!$B$41,H2441*0.54*100/(100-'Заказ, cкидки и курсы валют'!$C$41),IF(H2441&lt;'Заказ, cкидки и курсы валют'!$B$42,H2441*0.54*100/(100-'Заказ, cкидки и курсы валют'!$C$42),IF(H2441&lt;'Заказ, cкидки и курсы валют'!$B$43,H2441*0.54*100/(100-'Заказ, cкидки и курсы валют'!$C$43),H2441))))),2)</f>
        <v>773.09</v>
      </c>
    </row>
    <row r="2442" spans="1:10" ht="14.1" customHeight="1" thickBot="1"/>
    <row r="2443" spans="1:10" ht="14.1" customHeight="1">
      <c r="A2443" s="247"/>
      <c r="B2443" s="163"/>
      <c r="C2443" s="91"/>
      <c r="D2443" s="91" t="s">
        <v>2524</v>
      </c>
      <c r="E2443" s="555"/>
      <c r="F2443" s="555"/>
      <c r="G2443" s="652"/>
      <c r="H2443" s="94"/>
      <c r="I2443" s="95"/>
    </row>
    <row r="2444" spans="1:10" ht="14.1" customHeight="1">
      <c r="A2444" s="248"/>
      <c r="B2444" s="17"/>
      <c r="C2444" s="108" t="s">
        <v>2525</v>
      </c>
      <c r="D2444" s="108"/>
      <c r="E2444" s="556"/>
      <c r="F2444" s="568"/>
      <c r="G2444" s="111"/>
      <c r="H2444" s="110"/>
      <c r="I2444" s="167"/>
    </row>
    <row r="2445" spans="1:10" ht="14.1" customHeight="1">
      <c r="A2445" s="248"/>
      <c r="B2445" s="17"/>
      <c r="C2445" s="97"/>
      <c r="D2445" s="97"/>
      <c r="E2445" s="896"/>
      <c r="F2445" s="596"/>
      <c r="G2445" s="874"/>
      <c r="H2445" s="17"/>
      <c r="I2445" s="167"/>
    </row>
    <row r="2446" spans="1:10" ht="14.1" customHeight="1">
      <c r="A2446" s="248"/>
      <c r="B2446" s="17"/>
      <c r="C2446" s="97"/>
      <c r="D2446" s="97"/>
      <c r="E2446" s="896"/>
      <c r="F2446" s="596"/>
      <c r="G2446" s="874"/>
      <c r="H2446" s="17"/>
      <c r="I2446" s="167"/>
    </row>
    <row r="2447" spans="1:10" ht="14.1" customHeight="1">
      <c r="A2447" s="248"/>
      <c r="B2447" s="17"/>
      <c r="C2447" s="97"/>
      <c r="D2447" s="97"/>
      <c r="E2447" s="896"/>
      <c r="F2447" s="596"/>
      <c r="G2447" s="874"/>
      <c r="H2447" s="17"/>
      <c r="I2447" s="167"/>
    </row>
    <row r="2448" spans="1:10" ht="14.1" customHeight="1" thickBot="1">
      <c r="A2448" s="2549" t="s">
        <v>7681</v>
      </c>
      <c r="B2448" s="2550"/>
      <c r="C2448" s="100"/>
      <c r="D2448" s="171"/>
      <c r="E2448" s="900"/>
      <c r="F2448" s="598"/>
      <c r="G2448" s="875"/>
      <c r="H2448" s="171"/>
      <c r="I2448" s="172"/>
    </row>
    <row r="2449" spans="1:10" ht="44.25" customHeight="1">
      <c r="A2449" s="195" t="s">
        <v>1028</v>
      </c>
      <c r="B2449" s="196" t="s">
        <v>1029</v>
      </c>
      <c r="C2449" s="197" t="s">
        <v>678</v>
      </c>
      <c r="D2449" s="197" t="s">
        <v>3130</v>
      </c>
      <c r="E2449" s="559" t="s">
        <v>11188</v>
      </c>
      <c r="F2449" s="600" t="s">
        <v>2779</v>
      </c>
      <c r="G2449" s="864" t="s">
        <v>2627</v>
      </c>
      <c r="H2449" s="338" t="s">
        <v>497</v>
      </c>
      <c r="I2449" s="199" t="s">
        <v>4239</v>
      </c>
      <c r="J2449" s="2668" t="s">
        <v>12335</v>
      </c>
    </row>
    <row r="2450" spans="1:10" ht="14.1" customHeight="1">
      <c r="A2450" s="195"/>
      <c r="B2450" s="389"/>
      <c r="C2450" s="197" t="s">
        <v>3629</v>
      </c>
      <c r="D2450" s="390" t="s">
        <v>2628</v>
      </c>
      <c r="E2450" s="898" t="s">
        <v>265</v>
      </c>
      <c r="F2450" s="607">
        <f>'Заказ, cкидки и курсы валют'!$I$12</f>
        <v>0</v>
      </c>
      <c r="G2450" s="948"/>
      <c r="H2450" s="455"/>
      <c r="I2450" s="325"/>
      <c r="J2450" s="2669"/>
    </row>
    <row r="2451" spans="1:10" ht="12" customHeight="1">
      <c r="A2451" s="15" t="s">
        <v>7982</v>
      </c>
      <c r="B2451" s="668" t="s">
        <v>3180</v>
      </c>
      <c r="C2451" s="807">
        <v>0.61</v>
      </c>
      <c r="D2451" s="2159">
        <v>100</v>
      </c>
      <c r="E2451" s="2110">
        <f>(E2280*2)+(1000/D2451*7.5)</f>
        <v>125.14</v>
      </c>
      <c r="F2451" s="603">
        <f t="shared" ref="F2451:F2494" si="301">ROUND(E2451*(1-$F$11),2)</f>
        <v>125.14</v>
      </c>
      <c r="G2451" s="862">
        <f>'Заказ, cкидки и курсы валют'!$J$23*F2451</f>
        <v>1501.68</v>
      </c>
      <c r="H2451" s="128">
        <f t="shared" ref="H2451:H2494" si="302">ROUND((D2451/1000)*G2451,2)</f>
        <v>150.16999999999999</v>
      </c>
      <c r="I2451" s="15"/>
      <c r="J2451" s="128">
        <f>ROUND(IF(H2451&lt;'Заказ, cкидки и курсы валют'!$B$39,H2451*0.54*100/(100-'Заказ, cкидки и курсы валют'!$C$39),IF(H2451&lt;'Заказ, cкидки и курсы валют'!$B$40,H2451*0.54*100/(100-'Заказ, cкидки и курсы валют'!$C$40),IF(H2451&lt;'Заказ, cкидки и курсы валют'!$B$41,H2451*0.54*100/(100-'Заказ, cкидки и курсы валют'!$C$41),IF(H2451&lt;'Заказ, cкидки и курсы валют'!$B$42,H2451*0.54*100/(100-'Заказ, cкидки и курсы валют'!$C$42),IF(H2451&lt;'Заказ, cкидки и курсы валют'!$B$43,H2451*0.54*100/(100-'Заказ, cкидки и курсы валют'!$C$43),H2451))))),2)</f>
        <v>231.69</v>
      </c>
    </row>
    <row r="2452" spans="1:10" ht="12" customHeight="1">
      <c r="A2452" s="15" t="s">
        <v>7983</v>
      </c>
      <c r="B2452" s="668" t="s">
        <v>3181</v>
      </c>
      <c r="C2452" s="807">
        <v>0.71</v>
      </c>
      <c r="D2452" s="2159">
        <v>100</v>
      </c>
      <c r="E2452" s="2110">
        <f t="shared" ref="E2452:E2515" si="303">(E2281*2)+(1000/D2452*7.5)</f>
        <v>132.24</v>
      </c>
      <c r="F2452" s="603">
        <f t="shared" si="301"/>
        <v>132.24</v>
      </c>
      <c r="G2452" s="862">
        <f>'Заказ, cкидки и курсы валют'!$J$23*F2452</f>
        <v>1586.88</v>
      </c>
      <c r="H2452" s="128">
        <f t="shared" si="302"/>
        <v>158.69</v>
      </c>
      <c r="I2452" s="15"/>
      <c r="J2452" s="128">
        <f>ROUND(IF(H2452&lt;'Заказ, cкидки и курсы валют'!$B$39,H2452*0.54*100/(100-'Заказ, cкидки и курсы валют'!$C$39),IF(H2452&lt;'Заказ, cкидки и курсы валют'!$B$40,H2452*0.54*100/(100-'Заказ, cкидки и курсы валют'!$C$40),IF(H2452&lt;'Заказ, cкидки и курсы валют'!$B$41,H2452*0.54*100/(100-'Заказ, cкидки и курсы валют'!$C$41),IF(H2452&lt;'Заказ, cкидки и курсы валют'!$B$42,H2452*0.54*100/(100-'Заказ, cкидки и курсы валют'!$C$42),IF(H2452&lt;'Заказ, cкидки и курсы валют'!$B$43,H2452*0.54*100/(100-'Заказ, cкидки и курсы валют'!$C$43),H2452))))),2)</f>
        <v>244.84</v>
      </c>
    </row>
    <row r="2453" spans="1:10" ht="12" customHeight="1">
      <c r="A2453" s="15" t="s">
        <v>7984</v>
      </c>
      <c r="B2453" s="668" t="s">
        <v>3335</v>
      </c>
      <c r="C2453" s="807">
        <v>0.85</v>
      </c>
      <c r="D2453" s="2159">
        <v>100</v>
      </c>
      <c r="E2453" s="2110">
        <f t="shared" si="303"/>
        <v>133.13999999999999</v>
      </c>
      <c r="F2453" s="603">
        <f t="shared" si="301"/>
        <v>133.13999999999999</v>
      </c>
      <c r="G2453" s="862">
        <f>'Заказ, cкидки и курсы валют'!$J$23*F2453</f>
        <v>1597.6799999999998</v>
      </c>
      <c r="H2453" s="128">
        <f t="shared" si="302"/>
        <v>159.77000000000001</v>
      </c>
      <c r="I2453" s="15"/>
      <c r="J2453" s="128">
        <f>ROUND(IF(H2453&lt;'Заказ, cкидки и курсы валют'!$B$39,H2453*0.54*100/(100-'Заказ, cкидки и курсы валют'!$C$39),IF(H2453&lt;'Заказ, cкидки и курсы валют'!$B$40,H2453*0.54*100/(100-'Заказ, cкидки и курсы валют'!$C$40),IF(H2453&lt;'Заказ, cкидки и курсы валют'!$B$41,H2453*0.54*100/(100-'Заказ, cкидки и курсы валют'!$C$41),IF(H2453&lt;'Заказ, cкидки и курсы валют'!$B$42,H2453*0.54*100/(100-'Заказ, cкидки и курсы валют'!$C$42),IF(H2453&lt;'Заказ, cкидки и курсы валют'!$B$43,H2453*0.54*100/(100-'Заказ, cкидки и курсы валют'!$C$43),H2453))))),2)</f>
        <v>246.5</v>
      </c>
    </row>
    <row r="2454" spans="1:10" ht="12" customHeight="1">
      <c r="A2454" s="15" t="s">
        <v>7985</v>
      </c>
      <c r="B2454" s="668" t="s">
        <v>138</v>
      </c>
      <c r="C2454" s="807">
        <v>0.98</v>
      </c>
      <c r="D2454" s="2159">
        <v>100</v>
      </c>
      <c r="E2454" s="2110">
        <f t="shared" si="303"/>
        <v>135.52000000000001</v>
      </c>
      <c r="F2454" s="603">
        <f t="shared" si="301"/>
        <v>135.52000000000001</v>
      </c>
      <c r="G2454" s="862">
        <f>'Заказ, cкидки и курсы валют'!$J$23*F2454</f>
        <v>1626.2400000000002</v>
      </c>
      <c r="H2454" s="128">
        <f t="shared" si="302"/>
        <v>162.62</v>
      </c>
      <c r="I2454" s="15"/>
      <c r="J2454" s="128">
        <f>ROUND(IF(H2454&lt;'Заказ, cкидки и курсы валют'!$B$39,H2454*0.54*100/(100-'Заказ, cкидки и курсы валют'!$C$39),IF(H2454&lt;'Заказ, cкидки и курсы валют'!$B$40,H2454*0.54*100/(100-'Заказ, cкидки и курсы валют'!$C$40),IF(H2454&lt;'Заказ, cкидки и курсы валют'!$B$41,H2454*0.54*100/(100-'Заказ, cкидки и курсы валют'!$C$41),IF(H2454&lt;'Заказ, cкидки и курсы валют'!$B$42,H2454*0.54*100/(100-'Заказ, cкидки и курсы валют'!$C$42),IF(H2454&lt;'Заказ, cкидки и курсы валют'!$B$43,H2454*0.54*100/(100-'Заказ, cкидки и курсы валют'!$C$43),H2454))))),2)</f>
        <v>250.9</v>
      </c>
    </row>
    <row r="2455" spans="1:10" ht="12" customHeight="1">
      <c r="A2455" s="15" t="s">
        <v>7986</v>
      </c>
      <c r="B2455" s="487" t="s">
        <v>139</v>
      </c>
      <c r="C2455" s="807">
        <v>1.1499999999999999</v>
      </c>
      <c r="D2455" s="2159">
        <v>100</v>
      </c>
      <c r="E2455" s="2110">
        <f t="shared" si="303"/>
        <v>145.4</v>
      </c>
      <c r="F2455" s="603">
        <f t="shared" si="301"/>
        <v>145.4</v>
      </c>
      <c r="G2455" s="862">
        <f>'Заказ, cкидки и курсы валют'!$J$23*F2455</f>
        <v>1744.8000000000002</v>
      </c>
      <c r="H2455" s="128">
        <f t="shared" si="302"/>
        <v>174.48</v>
      </c>
      <c r="I2455" s="15"/>
      <c r="J2455" s="128">
        <f>ROUND(IF(H2455&lt;'Заказ, cкидки и курсы валют'!$B$39,H2455*0.54*100/(100-'Заказ, cкидки и курсы валют'!$C$39),IF(H2455&lt;'Заказ, cкидки и курсы валют'!$B$40,H2455*0.54*100/(100-'Заказ, cкидки и курсы валют'!$C$40),IF(H2455&lt;'Заказ, cкидки и курсы валют'!$B$41,H2455*0.54*100/(100-'Заказ, cкидки и курсы валют'!$C$41),IF(H2455&lt;'Заказ, cкидки и курсы валют'!$B$42,H2455*0.54*100/(100-'Заказ, cкидки и курсы валют'!$C$42),IF(H2455&lt;'Заказ, cкидки и курсы валют'!$B$43,H2455*0.54*100/(100-'Заказ, cкидки и курсы валют'!$C$43),H2455))))),2)</f>
        <v>269.2</v>
      </c>
    </row>
    <row r="2456" spans="1:10" ht="12" customHeight="1">
      <c r="A2456" s="15" t="s">
        <v>7987</v>
      </c>
      <c r="B2456" s="487" t="s">
        <v>140</v>
      </c>
      <c r="C2456" s="807">
        <v>1.3</v>
      </c>
      <c r="D2456" s="2159">
        <v>100</v>
      </c>
      <c r="E2456" s="2110">
        <f t="shared" si="303"/>
        <v>152.48000000000002</v>
      </c>
      <c r="F2456" s="603">
        <f t="shared" si="301"/>
        <v>152.47999999999999</v>
      </c>
      <c r="G2456" s="862">
        <f>'Заказ, cкидки и курсы валют'!$J$23*F2456</f>
        <v>1829.7599999999998</v>
      </c>
      <c r="H2456" s="128">
        <f t="shared" si="302"/>
        <v>182.98</v>
      </c>
      <c r="I2456" s="15"/>
      <c r="J2456" s="128">
        <f>ROUND(IF(H2456&lt;'Заказ, cкидки и курсы валют'!$B$39,H2456*0.54*100/(100-'Заказ, cкидки и курсы валют'!$C$39),IF(H2456&lt;'Заказ, cкидки и курсы валют'!$B$40,H2456*0.54*100/(100-'Заказ, cкидки и курсы валют'!$C$40),IF(H2456&lt;'Заказ, cкидки и курсы валют'!$B$41,H2456*0.54*100/(100-'Заказ, cкидки и курсы валют'!$C$41),IF(H2456&lt;'Заказ, cкидки и курсы валют'!$B$42,H2456*0.54*100/(100-'Заказ, cкидки и курсы валют'!$C$42),IF(H2456&lt;'Заказ, cкидки и курсы валют'!$B$43,H2456*0.54*100/(100-'Заказ, cкидки и курсы валют'!$C$43),H2456))))),2)</f>
        <v>282.31</v>
      </c>
    </row>
    <row r="2457" spans="1:10" ht="12" customHeight="1">
      <c r="A2457" s="15" t="s">
        <v>7988</v>
      </c>
      <c r="B2457" s="487" t="s">
        <v>141</v>
      </c>
      <c r="C2457" s="577">
        <v>1.25</v>
      </c>
      <c r="D2457" s="2159">
        <v>100</v>
      </c>
      <c r="E2457" s="2110">
        <f t="shared" si="303"/>
        <v>167.68</v>
      </c>
      <c r="F2457" s="603">
        <f t="shared" si="301"/>
        <v>167.68</v>
      </c>
      <c r="G2457" s="862">
        <f>'Заказ, cкидки и курсы валют'!$J$23*F2457</f>
        <v>2012.16</v>
      </c>
      <c r="H2457" s="128">
        <f t="shared" si="302"/>
        <v>201.22</v>
      </c>
      <c r="I2457" s="15"/>
      <c r="J2457" s="128">
        <f>ROUND(IF(H2457&lt;'Заказ, cкидки и курсы валют'!$B$39,H2457*0.54*100/(100-'Заказ, cкидки и курсы валют'!$C$39),IF(H2457&lt;'Заказ, cкидки и курсы валют'!$B$40,H2457*0.54*100/(100-'Заказ, cкидки и курсы валют'!$C$40),IF(H2457&lt;'Заказ, cкидки и курсы валют'!$B$41,H2457*0.54*100/(100-'Заказ, cкидки и курсы валют'!$C$41),IF(H2457&lt;'Заказ, cкидки и курсы валют'!$B$42,H2457*0.54*100/(100-'Заказ, cкидки и курсы валют'!$C$42),IF(H2457&lt;'Заказ, cкидки и курсы валют'!$B$43,H2457*0.54*100/(100-'Заказ, cкидки и курсы валют'!$C$43),H2457))))),2)</f>
        <v>271.64999999999998</v>
      </c>
    </row>
    <row r="2458" spans="1:10" ht="12" customHeight="1">
      <c r="A2458" s="15" t="s">
        <v>7989</v>
      </c>
      <c r="B2458" s="487" t="s">
        <v>142</v>
      </c>
      <c r="C2458" s="807">
        <v>1.7</v>
      </c>
      <c r="D2458" s="2159">
        <v>100</v>
      </c>
      <c r="E2458" s="2110">
        <f t="shared" si="303"/>
        <v>179.9</v>
      </c>
      <c r="F2458" s="603">
        <f t="shared" si="301"/>
        <v>179.9</v>
      </c>
      <c r="G2458" s="862">
        <f>'Заказ, cкидки и курсы валют'!$J$23*F2458</f>
        <v>2158.8000000000002</v>
      </c>
      <c r="H2458" s="128">
        <f t="shared" si="302"/>
        <v>215.88</v>
      </c>
      <c r="I2458" s="15"/>
      <c r="J2458" s="128">
        <f>ROUND(IF(H2458&lt;'Заказ, cкидки и курсы валют'!$B$39,H2458*0.54*100/(100-'Заказ, cкидки и курсы валют'!$C$39),IF(H2458&lt;'Заказ, cкидки и курсы валют'!$B$40,H2458*0.54*100/(100-'Заказ, cкидки и курсы валют'!$C$40),IF(H2458&lt;'Заказ, cкидки и курсы валют'!$B$41,H2458*0.54*100/(100-'Заказ, cкидки и курсы валют'!$C$41),IF(H2458&lt;'Заказ, cкидки и курсы валют'!$B$42,H2458*0.54*100/(100-'Заказ, cкидки и курсы валют'!$C$42),IF(H2458&lt;'Заказ, cкидки и курсы валют'!$B$43,H2458*0.54*100/(100-'Заказ, cкидки и курсы валют'!$C$43),H2458))))),2)</f>
        <v>291.44</v>
      </c>
    </row>
    <row r="2459" spans="1:10" ht="12" customHeight="1">
      <c r="A2459" s="15" t="s">
        <v>7990</v>
      </c>
      <c r="B2459" s="487" t="s">
        <v>143</v>
      </c>
      <c r="C2459" s="812">
        <v>1.89</v>
      </c>
      <c r="D2459" s="2159">
        <v>100</v>
      </c>
      <c r="E2459" s="2110">
        <f t="shared" si="303"/>
        <v>189.51999999999998</v>
      </c>
      <c r="F2459" s="603">
        <f t="shared" si="301"/>
        <v>189.52</v>
      </c>
      <c r="G2459" s="862">
        <f>'Заказ, cкидки и курсы валют'!$J$23*F2459</f>
        <v>2274.2400000000002</v>
      </c>
      <c r="H2459" s="128">
        <f t="shared" si="302"/>
        <v>227.42</v>
      </c>
      <c r="I2459" s="15"/>
      <c r="J2459" s="128">
        <f>ROUND(IF(H2459&lt;'Заказ, cкидки и курсы валют'!$B$39,H2459*0.54*100/(100-'Заказ, cкидки и курсы валют'!$C$39),IF(H2459&lt;'Заказ, cкидки и курсы валют'!$B$40,H2459*0.54*100/(100-'Заказ, cкидки и курсы валют'!$C$40),IF(H2459&lt;'Заказ, cкидки и курсы валют'!$B$41,H2459*0.54*100/(100-'Заказ, cкидки и курсы валют'!$C$41),IF(H2459&lt;'Заказ, cкидки и курсы валют'!$B$42,H2459*0.54*100/(100-'Заказ, cкидки и курсы валют'!$C$42),IF(H2459&lt;'Заказ, cкидки и курсы валют'!$B$43,H2459*0.54*100/(100-'Заказ, cкидки и курсы валют'!$C$43),H2459))))),2)</f>
        <v>307.02</v>
      </c>
    </row>
    <row r="2460" spans="1:10" ht="12" customHeight="1">
      <c r="A2460" s="15" t="s">
        <v>7991</v>
      </c>
      <c r="B2460" s="487" t="s">
        <v>144</v>
      </c>
      <c r="C2460" s="812">
        <v>1.9</v>
      </c>
      <c r="D2460" s="2159">
        <v>100</v>
      </c>
      <c r="E2460" s="2110">
        <f t="shared" si="303"/>
        <v>185.7</v>
      </c>
      <c r="F2460" s="603">
        <f t="shared" si="301"/>
        <v>185.7</v>
      </c>
      <c r="G2460" s="862">
        <f>'Заказ, cкидки и курсы валют'!$J$23*F2460</f>
        <v>2228.3999999999996</v>
      </c>
      <c r="H2460" s="128">
        <f t="shared" si="302"/>
        <v>222.84</v>
      </c>
      <c r="I2460" s="15"/>
      <c r="J2460" s="128">
        <f>ROUND(IF(H2460&lt;'Заказ, cкидки и курсы валют'!$B$39,H2460*0.54*100/(100-'Заказ, cкидки и курсы валют'!$C$39),IF(H2460&lt;'Заказ, cкидки и курсы валют'!$B$40,H2460*0.54*100/(100-'Заказ, cкидки и курсы валют'!$C$40),IF(H2460&lt;'Заказ, cкидки и курсы валют'!$B$41,H2460*0.54*100/(100-'Заказ, cкидки и курсы валют'!$C$41),IF(H2460&lt;'Заказ, cкидки и курсы валют'!$B$42,H2460*0.54*100/(100-'Заказ, cкидки и курсы валют'!$C$42),IF(H2460&lt;'Заказ, cкидки и курсы валют'!$B$43,H2460*0.54*100/(100-'Заказ, cкидки и курсы валют'!$C$43),H2460))))),2)</f>
        <v>300.83</v>
      </c>
    </row>
    <row r="2461" spans="1:10" ht="12" customHeight="1">
      <c r="A2461" s="15" t="s">
        <v>9545</v>
      </c>
      <c r="B2461" s="62" t="s">
        <v>3345</v>
      </c>
      <c r="C2461" s="812">
        <v>2</v>
      </c>
      <c r="D2461" s="2159">
        <v>100</v>
      </c>
      <c r="E2461" s="2110">
        <f t="shared" si="303"/>
        <v>208.16</v>
      </c>
      <c r="F2461" s="603">
        <f t="shared" si="301"/>
        <v>208.16</v>
      </c>
      <c r="G2461" s="862">
        <f>'Заказ, cкидки и курсы валют'!$J$23*F2461</f>
        <v>2497.92</v>
      </c>
      <c r="H2461" s="128">
        <f t="shared" si="302"/>
        <v>249.79</v>
      </c>
      <c r="I2461" s="15"/>
      <c r="J2461" s="128">
        <f>ROUND(IF(H2461&lt;'Заказ, cкидки и курсы валют'!$B$39,H2461*0.54*100/(100-'Заказ, cкидки и курсы валют'!$C$39),IF(H2461&lt;'Заказ, cкидки и курсы валют'!$B$40,H2461*0.54*100/(100-'Заказ, cкидки и курсы валют'!$C$40),IF(H2461&lt;'Заказ, cкидки и курсы валют'!$B$41,H2461*0.54*100/(100-'Заказ, cкидки и курсы валют'!$C$41),IF(H2461&lt;'Заказ, cкидки и курсы валют'!$B$42,H2461*0.54*100/(100-'Заказ, cкидки и курсы валют'!$C$42),IF(H2461&lt;'Заказ, cкидки и курсы валют'!$B$43,H2461*0.54*100/(100-'Заказ, cкидки и курсы валют'!$C$43),H2461))))),2)</f>
        <v>337.22</v>
      </c>
    </row>
    <row r="2462" spans="1:10" ht="12" customHeight="1">
      <c r="A2462" s="15" t="s">
        <v>7992</v>
      </c>
      <c r="B2462" s="62" t="s">
        <v>3202</v>
      </c>
      <c r="C2462" s="807">
        <v>1.25</v>
      </c>
      <c r="D2462" s="2159">
        <v>100</v>
      </c>
      <c r="E2462" s="2110">
        <f t="shared" si="303"/>
        <v>168.22</v>
      </c>
      <c r="F2462" s="603">
        <f t="shared" si="301"/>
        <v>168.22</v>
      </c>
      <c r="G2462" s="862">
        <f>'Заказ, cкидки и курсы валют'!$J$23*F2462</f>
        <v>2018.6399999999999</v>
      </c>
      <c r="H2462" s="128">
        <f t="shared" si="302"/>
        <v>201.86</v>
      </c>
      <c r="I2462" s="15"/>
      <c r="J2462" s="128">
        <f>ROUND(IF(H2462&lt;'Заказ, cкидки и курсы валют'!$B$39,H2462*0.54*100/(100-'Заказ, cкидки и курсы валют'!$C$39),IF(H2462&lt;'Заказ, cкидки и курсы валют'!$B$40,H2462*0.54*100/(100-'Заказ, cкидки и курсы валют'!$C$40),IF(H2462&lt;'Заказ, cкидки и курсы валют'!$B$41,H2462*0.54*100/(100-'Заказ, cкидки и курсы валют'!$C$41),IF(H2462&lt;'Заказ, cкидки и курсы валют'!$B$42,H2462*0.54*100/(100-'Заказ, cкидки и курсы валют'!$C$42),IF(H2462&lt;'Заказ, cкидки и курсы валют'!$B$43,H2462*0.54*100/(100-'Заказ, cкидки и курсы валют'!$C$43),H2462))))),2)</f>
        <v>272.51</v>
      </c>
    </row>
    <row r="2463" spans="1:10" ht="12" customHeight="1">
      <c r="A2463" s="15" t="s">
        <v>7993</v>
      </c>
      <c r="B2463" s="62" t="s">
        <v>3203</v>
      </c>
      <c r="C2463" s="807">
        <v>1.47</v>
      </c>
      <c r="D2463" s="2159">
        <v>90</v>
      </c>
      <c r="E2463" s="2110">
        <f t="shared" si="303"/>
        <v>177.11333333333334</v>
      </c>
      <c r="F2463" s="603">
        <f t="shared" si="301"/>
        <v>177.11</v>
      </c>
      <c r="G2463" s="862">
        <f>'Заказ, cкидки и курсы валют'!$J$23*F2463</f>
        <v>2125.3200000000002</v>
      </c>
      <c r="H2463" s="128">
        <f t="shared" si="302"/>
        <v>191.28</v>
      </c>
      <c r="I2463" s="15"/>
      <c r="J2463" s="128">
        <f>ROUND(IF(H2463&lt;'Заказ, cкидки и курсы валют'!$B$39,H2463*0.54*100/(100-'Заказ, cкидки и курсы валют'!$C$39),IF(H2463&lt;'Заказ, cкидки и курсы валют'!$B$40,H2463*0.54*100/(100-'Заказ, cкидки и курсы валют'!$C$40),IF(H2463&lt;'Заказ, cкидки и курсы валют'!$B$41,H2463*0.54*100/(100-'Заказ, cкидки и курсы валют'!$C$41),IF(H2463&lt;'Заказ, cкидки и курсы валют'!$B$42,H2463*0.54*100/(100-'Заказ, cкидки и курсы валют'!$C$42),IF(H2463&lt;'Заказ, cкидки и курсы валют'!$B$43,H2463*0.54*100/(100-'Заказ, cкидки и курсы валют'!$C$43),H2463))))),2)</f>
        <v>258.23</v>
      </c>
    </row>
    <row r="2464" spans="1:10" ht="12" customHeight="1">
      <c r="A2464" s="15" t="s">
        <v>7994</v>
      </c>
      <c r="B2464" s="62" t="s">
        <v>3204</v>
      </c>
      <c r="C2464" s="807">
        <v>1.53</v>
      </c>
      <c r="D2464" s="2159">
        <v>90</v>
      </c>
      <c r="E2464" s="2110">
        <f t="shared" si="303"/>
        <v>181.79333333333332</v>
      </c>
      <c r="F2464" s="603">
        <f t="shared" si="301"/>
        <v>181.79</v>
      </c>
      <c r="G2464" s="862">
        <f>'Заказ, cкидки и курсы валют'!$J$23*F2464</f>
        <v>2181.48</v>
      </c>
      <c r="H2464" s="128">
        <f t="shared" si="302"/>
        <v>196.33</v>
      </c>
      <c r="I2464" s="15"/>
      <c r="J2464" s="128">
        <f>ROUND(IF(H2464&lt;'Заказ, cкидки и курсы валют'!$B$39,H2464*0.54*100/(100-'Заказ, cкидки и курсы валют'!$C$39),IF(H2464&lt;'Заказ, cкидки и курсы валют'!$B$40,H2464*0.54*100/(100-'Заказ, cкидки и курсы валют'!$C$40),IF(H2464&lt;'Заказ, cкидки и курсы валют'!$B$41,H2464*0.54*100/(100-'Заказ, cкидки и курсы валют'!$C$41),IF(H2464&lt;'Заказ, cкидки и курсы валют'!$B$42,H2464*0.54*100/(100-'Заказ, cкидки и курсы валют'!$C$42),IF(H2464&lt;'Заказ, cкидки и курсы валют'!$B$43,H2464*0.54*100/(100-'Заказ, cкидки и курсы валют'!$C$43),H2464))))),2)</f>
        <v>265.05</v>
      </c>
    </row>
    <row r="2465" spans="1:10" ht="12" customHeight="1">
      <c r="A2465" s="15" t="s">
        <v>7995</v>
      </c>
      <c r="B2465" s="62" t="s">
        <v>145</v>
      </c>
      <c r="C2465" s="807">
        <v>1.67</v>
      </c>
      <c r="D2465" s="2159">
        <v>90</v>
      </c>
      <c r="E2465" s="2110">
        <f t="shared" si="303"/>
        <v>184.75333333333333</v>
      </c>
      <c r="F2465" s="603">
        <f t="shared" si="301"/>
        <v>184.75</v>
      </c>
      <c r="G2465" s="862">
        <f>'Заказ, cкидки и курсы валют'!$J$23*F2465</f>
        <v>2217</v>
      </c>
      <c r="H2465" s="128">
        <f t="shared" si="302"/>
        <v>199.53</v>
      </c>
      <c r="I2465" s="15"/>
      <c r="J2465" s="128">
        <f>ROUND(IF(H2465&lt;'Заказ, cкидки и курсы валют'!$B$39,H2465*0.54*100/(100-'Заказ, cкидки и курсы валют'!$C$39),IF(H2465&lt;'Заказ, cкидки и курсы валют'!$B$40,H2465*0.54*100/(100-'Заказ, cкидки и курсы валют'!$C$40),IF(H2465&lt;'Заказ, cкидки и курсы валют'!$B$41,H2465*0.54*100/(100-'Заказ, cкидки и курсы валют'!$C$41),IF(H2465&lt;'Заказ, cкидки и курсы валют'!$B$42,H2465*0.54*100/(100-'Заказ, cкидки и курсы валют'!$C$42),IF(H2465&lt;'Заказ, cкидки и курсы валют'!$B$43,H2465*0.54*100/(100-'Заказ, cкидки и курсы валют'!$C$43),H2465))))),2)</f>
        <v>269.37</v>
      </c>
    </row>
    <row r="2466" spans="1:10" ht="12" customHeight="1">
      <c r="A2466" s="15" t="s">
        <v>7996</v>
      </c>
      <c r="B2466" s="62" t="s">
        <v>3205</v>
      </c>
      <c r="C2466" s="807">
        <v>1.87</v>
      </c>
      <c r="D2466" s="2159">
        <v>90</v>
      </c>
      <c r="E2466" s="2110">
        <f t="shared" si="303"/>
        <v>193.43333333333334</v>
      </c>
      <c r="F2466" s="603">
        <f t="shared" si="301"/>
        <v>193.43</v>
      </c>
      <c r="G2466" s="862">
        <f>'Заказ, cкидки и курсы валют'!$J$23*F2466</f>
        <v>2321.16</v>
      </c>
      <c r="H2466" s="128">
        <f t="shared" si="302"/>
        <v>208.9</v>
      </c>
      <c r="I2466" s="15"/>
      <c r="J2466" s="128">
        <f>ROUND(IF(H2466&lt;'Заказ, cкидки и курсы валют'!$B$39,H2466*0.54*100/(100-'Заказ, cкидки и курсы валют'!$C$39),IF(H2466&lt;'Заказ, cкидки и курсы валют'!$B$40,H2466*0.54*100/(100-'Заказ, cкидки и курсы валют'!$C$40),IF(H2466&lt;'Заказ, cкидки и курсы валют'!$B$41,H2466*0.54*100/(100-'Заказ, cкидки и курсы валют'!$C$41),IF(H2466&lt;'Заказ, cкидки и курсы валют'!$B$42,H2466*0.54*100/(100-'Заказ, cкидки и курсы валют'!$C$42),IF(H2466&lt;'Заказ, cкидки и курсы валют'!$B$43,H2466*0.54*100/(100-'Заказ, cкидки и курсы валют'!$C$43),H2466))))),2)</f>
        <v>282.02</v>
      </c>
    </row>
    <row r="2467" spans="1:10" ht="12" customHeight="1">
      <c r="A2467" s="15" t="s">
        <v>7997</v>
      </c>
      <c r="B2467" s="62" t="s">
        <v>146</v>
      </c>
      <c r="C2467" s="807">
        <v>2</v>
      </c>
      <c r="D2467" s="2159">
        <v>80</v>
      </c>
      <c r="E2467" s="2110">
        <f t="shared" si="303"/>
        <v>214.70999999999998</v>
      </c>
      <c r="F2467" s="603">
        <f t="shared" si="301"/>
        <v>214.71</v>
      </c>
      <c r="G2467" s="862">
        <f>'Заказ, cкидки и курсы валют'!$J$23*F2467</f>
        <v>2576.52</v>
      </c>
      <c r="H2467" s="128">
        <f t="shared" si="302"/>
        <v>206.12</v>
      </c>
      <c r="I2467" s="15"/>
      <c r="J2467" s="128">
        <f>ROUND(IF(H2467&lt;'Заказ, cкидки и курсы валют'!$B$39,H2467*0.54*100/(100-'Заказ, cкидки и курсы валют'!$C$39),IF(H2467&lt;'Заказ, cкидки и курсы валют'!$B$40,H2467*0.54*100/(100-'Заказ, cкидки и курсы валют'!$C$40),IF(H2467&lt;'Заказ, cкидки и курсы валют'!$B$41,H2467*0.54*100/(100-'Заказ, cкидки и курсы валют'!$C$41),IF(H2467&lt;'Заказ, cкидки и курсы валют'!$B$42,H2467*0.54*100/(100-'Заказ, cкидки и курсы валют'!$C$42),IF(H2467&lt;'Заказ, cкидки и курсы валют'!$B$43,H2467*0.54*100/(100-'Заказ, cкидки и курсы валют'!$C$43),H2467))))),2)</f>
        <v>278.26</v>
      </c>
    </row>
    <row r="2468" spans="1:10" ht="12" customHeight="1">
      <c r="A2468" s="15" t="s">
        <v>7998</v>
      </c>
      <c r="B2468" s="62" t="s">
        <v>147</v>
      </c>
      <c r="C2468" s="807">
        <v>2.23</v>
      </c>
      <c r="D2468" s="2159">
        <v>80</v>
      </c>
      <c r="E2468" s="2110">
        <f t="shared" si="303"/>
        <v>226.19</v>
      </c>
      <c r="F2468" s="603">
        <f t="shared" si="301"/>
        <v>226.19</v>
      </c>
      <c r="G2468" s="862">
        <f>'Заказ, cкидки и курсы валют'!$J$23*F2468</f>
        <v>2714.2799999999997</v>
      </c>
      <c r="H2468" s="128">
        <f t="shared" si="302"/>
        <v>217.14</v>
      </c>
      <c r="I2468" s="15"/>
      <c r="J2468" s="128">
        <f>ROUND(IF(H2468&lt;'Заказ, cкидки и курсы валют'!$B$39,H2468*0.54*100/(100-'Заказ, cкидки и курсы валют'!$C$39),IF(H2468&lt;'Заказ, cкидки и курсы валют'!$B$40,H2468*0.54*100/(100-'Заказ, cкидки и курсы валют'!$C$40),IF(H2468&lt;'Заказ, cкидки и курсы валют'!$B$41,H2468*0.54*100/(100-'Заказ, cкидки и курсы валют'!$C$41),IF(H2468&lt;'Заказ, cкидки и курсы валют'!$B$42,H2468*0.54*100/(100-'Заказ, cкидки и курсы валют'!$C$42),IF(H2468&lt;'Заказ, cкидки и курсы валют'!$B$43,H2468*0.54*100/(100-'Заказ, cкидки и курсы валют'!$C$43),H2468))))),2)</f>
        <v>293.14</v>
      </c>
    </row>
    <row r="2469" spans="1:10" ht="12" customHeight="1">
      <c r="A2469" s="15" t="s">
        <v>7999</v>
      </c>
      <c r="B2469" s="62" t="s">
        <v>148</v>
      </c>
      <c r="C2469" s="807">
        <v>2.74</v>
      </c>
      <c r="D2469" s="2159">
        <v>70</v>
      </c>
      <c r="E2469" s="2110">
        <f t="shared" si="303"/>
        <v>258.64285714285717</v>
      </c>
      <c r="F2469" s="603">
        <f t="shared" si="301"/>
        <v>258.64</v>
      </c>
      <c r="G2469" s="862">
        <f>'Заказ, cкидки и курсы валют'!$J$23*F2469</f>
        <v>3103.68</v>
      </c>
      <c r="H2469" s="128">
        <f t="shared" si="302"/>
        <v>217.26</v>
      </c>
      <c r="I2469" s="15"/>
      <c r="J2469" s="128">
        <f>ROUND(IF(H2469&lt;'Заказ, cкидки и курсы валют'!$B$39,H2469*0.54*100/(100-'Заказ, cкидки и курсы валют'!$C$39),IF(H2469&lt;'Заказ, cкидки и курсы валют'!$B$40,H2469*0.54*100/(100-'Заказ, cкидки и курсы валют'!$C$40),IF(H2469&lt;'Заказ, cкидки и курсы валют'!$B$41,H2469*0.54*100/(100-'Заказ, cкидки и курсы валют'!$C$41),IF(H2469&lt;'Заказ, cкидки и курсы валют'!$B$42,H2469*0.54*100/(100-'Заказ, cкидки и курсы валют'!$C$42),IF(H2469&lt;'Заказ, cкидки и курсы валют'!$B$43,H2469*0.54*100/(100-'Заказ, cкидки и курсы валют'!$C$43),H2469))))),2)</f>
        <v>293.3</v>
      </c>
    </row>
    <row r="2470" spans="1:10" ht="12" customHeight="1">
      <c r="A2470" s="15" t="s">
        <v>8000</v>
      </c>
      <c r="B2470" s="62" t="s">
        <v>149</v>
      </c>
      <c r="C2470" s="807">
        <v>3</v>
      </c>
      <c r="D2470" s="2159">
        <v>50</v>
      </c>
      <c r="E2470" s="2110">
        <f t="shared" si="303"/>
        <v>314.86</v>
      </c>
      <c r="F2470" s="603">
        <f t="shared" si="301"/>
        <v>314.86</v>
      </c>
      <c r="G2470" s="862">
        <f>'Заказ, cкидки и курсы валют'!$J$23*F2470</f>
        <v>3778.32</v>
      </c>
      <c r="H2470" s="128">
        <f t="shared" si="302"/>
        <v>188.92</v>
      </c>
      <c r="I2470" s="15"/>
      <c r="J2470" s="128">
        <f>ROUND(IF(H2470&lt;'Заказ, cкидки и курсы валют'!$B$39,H2470*0.54*100/(100-'Заказ, cкидки и курсы валют'!$C$39),IF(H2470&lt;'Заказ, cкидки и курсы валют'!$B$40,H2470*0.54*100/(100-'Заказ, cкидки и курсы валют'!$C$40),IF(H2470&lt;'Заказ, cкидки и курсы валют'!$B$41,H2470*0.54*100/(100-'Заказ, cкидки и курсы валют'!$C$41),IF(H2470&lt;'Заказ, cкидки и курсы валют'!$B$42,H2470*0.54*100/(100-'Заказ, cкидки и курсы валют'!$C$42),IF(H2470&lt;'Заказ, cкидки и курсы валют'!$B$43,H2470*0.54*100/(100-'Заказ, cкидки и курсы валют'!$C$43),H2470))))),2)</f>
        <v>255.04</v>
      </c>
    </row>
    <row r="2471" spans="1:10" ht="12" customHeight="1">
      <c r="A2471" s="15" t="s">
        <v>8001</v>
      </c>
      <c r="B2471" s="62" t="s">
        <v>150</v>
      </c>
      <c r="C2471" s="807">
        <v>3.46</v>
      </c>
      <c r="D2471" s="2159">
        <v>40</v>
      </c>
      <c r="E2471" s="2110">
        <f t="shared" si="303"/>
        <v>359.18</v>
      </c>
      <c r="F2471" s="603">
        <f t="shared" si="301"/>
        <v>359.18</v>
      </c>
      <c r="G2471" s="862">
        <f>'Заказ, cкидки и курсы валют'!$J$23*F2471</f>
        <v>4310.16</v>
      </c>
      <c r="H2471" s="128">
        <f t="shared" si="302"/>
        <v>172.41</v>
      </c>
      <c r="I2471" s="15"/>
      <c r="J2471" s="128">
        <f>ROUND(IF(H2471&lt;'Заказ, cкидки и курсы валют'!$B$39,H2471*0.54*100/(100-'Заказ, cкидки и курсы валют'!$C$39),IF(H2471&lt;'Заказ, cкидки и курсы валют'!$B$40,H2471*0.54*100/(100-'Заказ, cкидки и курсы валют'!$C$40),IF(H2471&lt;'Заказ, cкидки и курсы валют'!$B$41,H2471*0.54*100/(100-'Заказ, cкидки и курсы валют'!$C$41),IF(H2471&lt;'Заказ, cкидки и курсы валют'!$B$42,H2471*0.54*100/(100-'Заказ, cкидки и курсы валют'!$C$42),IF(H2471&lt;'Заказ, cкидки и курсы валют'!$B$43,H2471*0.54*100/(100-'Заказ, cкидки и курсы валют'!$C$43),H2471))))),2)</f>
        <v>266</v>
      </c>
    </row>
    <row r="2472" spans="1:10" ht="12" customHeight="1">
      <c r="A2472" s="15" t="s">
        <v>8002</v>
      </c>
      <c r="B2472" s="62" t="s">
        <v>151</v>
      </c>
      <c r="C2472" s="807">
        <v>3.78</v>
      </c>
      <c r="D2472" s="2159">
        <v>30</v>
      </c>
      <c r="E2472" s="2110">
        <f t="shared" si="303"/>
        <v>435.46000000000004</v>
      </c>
      <c r="F2472" s="603">
        <f t="shared" si="301"/>
        <v>435.46</v>
      </c>
      <c r="G2472" s="862">
        <f>'Заказ, cкидки и курсы валют'!$J$23*F2472</f>
        <v>5225.5199999999995</v>
      </c>
      <c r="H2472" s="128">
        <f t="shared" si="302"/>
        <v>156.77000000000001</v>
      </c>
      <c r="I2472" s="15"/>
      <c r="J2472" s="128">
        <f>ROUND(IF(H2472&lt;'Заказ, cкидки и курсы валют'!$B$39,H2472*0.54*100/(100-'Заказ, cкидки и курсы валют'!$C$39),IF(H2472&lt;'Заказ, cкидки и курсы валют'!$B$40,H2472*0.54*100/(100-'Заказ, cкидки и курсы валют'!$C$40),IF(H2472&lt;'Заказ, cкидки и курсы валют'!$B$41,H2472*0.54*100/(100-'Заказ, cкидки и курсы валют'!$C$41),IF(H2472&lt;'Заказ, cкидки и курсы валют'!$B$42,H2472*0.54*100/(100-'Заказ, cкидки и курсы валют'!$C$42),IF(H2472&lt;'Заказ, cкидки и курсы валют'!$B$43,H2472*0.54*100/(100-'Заказ, cкидки и курсы валют'!$C$43),H2472))))),2)</f>
        <v>241.87</v>
      </c>
    </row>
    <row r="2473" spans="1:10" ht="12" customHeight="1">
      <c r="A2473" s="15" t="s">
        <v>8003</v>
      </c>
      <c r="B2473" s="62" t="s">
        <v>79</v>
      </c>
      <c r="C2473" s="58">
        <v>4.1900000000000004</v>
      </c>
      <c r="D2473" s="2159">
        <v>35</v>
      </c>
      <c r="E2473" s="2110">
        <f t="shared" si="303"/>
        <v>441.14571428571435</v>
      </c>
      <c r="F2473" s="603">
        <f t="shared" si="301"/>
        <v>441.15</v>
      </c>
      <c r="G2473" s="862">
        <f>'Заказ, cкидки и курсы валют'!$J$23*F2473</f>
        <v>5293.7999999999993</v>
      </c>
      <c r="H2473" s="128">
        <f t="shared" si="302"/>
        <v>185.28</v>
      </c>
      <c r="I2473" s="15"/>
      <c r="J2473" s="128">
        <f>ROUND(IF(H2473&lt;'Заказ, cкидки и курсы валют'!$B$39,H2473*0.54*100/(100-'Заказ, cкидки и курсы валют'!$C$39),IF(H2473&lt;'Заказ, cкидки и курсы валют'!$B$40,H2473*0.54*100/(100-'Заказ, cкидки и курсы валют'!$C$40),IF(H2473&lt;'Заказ, cкидки и курсы валют'!$B$41,H2473*0.54*100/(100-'Заказ, cкидки и курсы валют'!$C$41),IF(H2473&lt;'Заказ, cкидки и курсы валют'!$B$42,H2473*0.54*100/(100-'Заказ, cкидки и курсы валют'!$C$42),IF(H2473&lt;'Заказ, cкидки и курсы валют'!$B$43,H2473*0.54*100/(100-'Заказ, cкидки и курсы валют'!$C$43),H2473))))),2)</f>
        <v>250.13</v>
      </c>
    </row>
    <row r="2474" spans="1:10" ht="12" customHeight="1">
      <c r="A2474" s="15" t="s">
        <v>8004</v>
      </c>
      <c r="B2474" s="62" t="s">
        <v>152</v>
      </c>
      <c r="C2474" s="807">
        <v>4.6100000000000003</v>
      </c>
      <c r="D2474" s="2159">
        <v>30</v>
      </c>
      <c r="E2474" s="2110">
        <f t="shared" si="303"/>
        <v>480.58000000000004</v>
      </c>
      <c r="F2474" s="603">
        <f t="shared" si="301"/>
        <v>480.58</v>
      </c>
      <c r="G2474" s="862">
        <f>'Заказ, cкидки и курсы валют'!$J$23*F2474</f>
        <v>5766.96</v>
      </c>
      <c r="H2474" s="128">
        <f t="shared" si="302"/>
        <v>173.01</v>
      </c>
      <c r="I2474" s="15"/>
      <c r="J2474" s="128">
        <f>ROUND(IF(H2474&lt;'Заказ, cкидки и курсы валют'!$B$39,H2474*0.54*100/(100-'Заказ, cкидки и курсы валют'!$C$39),IF(H2474&lt;'Заказ, cкидки и курсы валют'!$B$40,H2474*0.54*100/(100-'Заказ, cкидки и курсы валют'!$C$40),IF(H2474&lt;'Заказ, cкидки и курсы валют'!$B$41,H2474*0.54*100/(100-'Заказ, cкидки и курсы валют'!$C$41),IF(H2474&lt;'Заказ, cкидки и курсы валют'!$B$42,H2474*0.54*100/(100-'Заказ, cкидки и курсы валют'!$C$42),IF(H2474&lt;'Заказ, cкидки и курсы валют'!$B$43,H2474*0.54*100/(100-'Заказ, cкидки и курсы валют'!$C$43),H2474))))),2)</f>
        <v>266.93</v>
      </c>
    </row>
    <row r="2475" spans="1:10" ht="12" customHeight="1">
      <c r="A2475" s="15" t="s">
        <v>8005</v>
      </c>
      <c r="B2475" s="62" t="s">
        <v>158</v>
      </c>
      <c r="C2475" s="807">
        <v>5.26</v>
      </c>
      <c r="D2475" s="2159">
        <v>40</v>
      </c>
      <c r="E2475" s="2110">
        <f t="shared" si="303"/>
        <v>463.26</v>
      </c>
      <c r="F2475" s="603">
        <f t="shared" si="301"/>
        <v>463.26</v>
      </c>
      <c r="G2475" s="862">
        <f>'Заказ, cкидки и курсы валют'!$J$23*F2475</f>
        <v>5559.12</v>
      </c>
      <c r="H2475" s="128">
        <f t="shared" si="302"/>
        <v>222.36</v>
      </c>
      <c r="I2475" s="15"/>
      <c r="J2475" s="128">
        <f>ROUND(IF(H2475&lt;'Заказ, cкидки и курсы валют'!$B$39,H2475*0.54*100/(100-'Заказ, cкидки и курсы валют'!$C$39),IF(H2475&lt;'Заказ, cкидки и курсы валют'!$B$40,H2475*0.54*100/(100-'Заказ, cкидки и курсы валют'!$C$40),IF(H2475&lt;'Заказ, cкидки и курсы валют'!$B$41,H2475*0.54*100/(100-'Заказ, cкидки и курсы валют'!$C$41),IF(H2475&lt;'Заказ, cкидки и курсы валют'!$B$42,H2475*0.54*100/(100-'Заказ, cкидки и курсы валют'!$C$42),IF(H2475&lt;'Заказ, cкидки и курсы валют'!$B$43,H2475*0.54*100/(100-'Заказ, cкидки и курсы валют'!$C$43),H2475))))),2)</f>
        <v>300.19</v>
      </c>
    </row>
    <row r="2476" spans="1:10" ht="12" customHeight="1">
      <c r="A2476" s="15" t="s">
        <v>8006</v>
      </c>
      <c r="B2476" s="62" t="s">
        <v>159</v>
      </c>
      <c r="C2476" s="807">
        <v>5.94</v>
      </c>
      <c r="D2476" s="2159">
        <v>30</v>
      </c>
      <c r="E2476" s="2110">
        <f t="shared" si="303"/>
        <v>530.92000000000007</v>
      </c>
      <c r="F2476" s="603">
        <f t="shared" si="301"/>
        <v>530.91999999999996</v>
      </c>
      <c r="G2476" s="862">
        <f>'Заказ, cкидки и курсы валют'!$J$23*F2476</f>
        <v>6371.0399999999991</v>
      </c>
      <c r="H2476" s="128">
        <f t="shared" si="302"/>
        <v>191.13</v>
      </c>
      <c r="I2476" s="15"/>
      <c r="J2476" s="128">
        <f>ROUND(IF(H2476&lt;'Заказ, cкидки и курсы валют'!$B$39,H2476*0.54*100/(100-'Заказ, cкидки и курсы валют'!$C$39),IF(H2476&lt;'Заказ, cкидки и курсы валют'!$B$40,H2476*0.54*100/(100-'Заказ, cкидки и курсы валют'!$C$40),IF(H2476&lt;'Заказ, cкидки и курсы валют'!$B$41,H2476*0.54*100/(100-'Заказ, cкидки и курсы валют'!$C$41),IF(H2476&lt;'Заказ, cкидки и курсы валют'!$B$42,H2476*0.54*100/(100-'Заказ, cкидки и курсы валют'!$C$42),IF(H2476&lt;'Заказ, cкидки и курсы валют'!$B$43,H2476*0.54*100/(100-'Заказ, cкидки и курсы валют'!$C$43),H2476))))),2)</f>
        <v>258.02999999999997</v>
      </c>
    </row>
    <row r="2477" spans="1:10" ht="12" customHeight="1">
      <c r="A2477" s="15" t="s">
        <v>8007</v>
      </c>
      <c r="B2477" s="62" t="s">
        <v>3324</v>
      </c>
      <c r="C2477" s="659">
        <v>6.2</v>
      </c>
      <c r="D2477" s="2159">
        <v>25</v>
      </c>
      <c r="E2477" s="2110">
        <f t="shared" si="303"/>
        <v>615.24</v>
      </c>
      <c r="F2477" s="603">
        <f t="shared" si="301"/>
        <v>615.24</v>
      </c>
      <c r="G2477" s="862">
        <f>'Заказ, cкидки и курсы валют'!$J$23*F2477</f>
        <v>7382.88</v>
      </c>
      <c r="H2477" s="128">
        <f t="shared" si="302"/>
        <v>184.57</v>
      </c>
      <c r="I2477" s="15"/>
      <c r="J2477" s="128">
        <f>ROUND(IF(H2477&lt;'Заказ, cкидки и курсы валют'!$B$39,H2477*0.54*100/(100-'Заказ, cкидки и курсы валют'!$C$39),IF(H2477&lt;'Заказ, cкидки и курсы валют'!$B$40,H2477*0.54*100/(100-'Заказ, cкидки и курсы валют'!$C$40),IF(H2477&lt;'Заказ, cкидки и курсы валют'!$B$41,H2477*0.54*100/(100-'Заказ, cкидки и курсы валют'!$C$41),IF(H2477&lt;'Заказ, cкидки и курсы валют'!$B$42,H2477*0.54*100/(100-'Заказ, cкидки и курсы валют'!$C$42),IF(H2477&lt;'Заказ, cкидки и курсы валют'!$B$43,H2477*0.54*100/(100-'Заказ, cкидки и курсы валют'!$C$43),H2477))))),2)</f>
        <v>284.77</v>
      </c>
    </row>
    <row r="2478" spans="1:10" ht="12" customHeight="1">
      <c r="A2478" s="15" t="s">
        <v>8008</v>
      </c>
      <c r="B2478" s="62" t="s">
        <v>4201</v>
      </c>
      <c r="C2478" s="807">
        <v>2.64</v>
      </c>
      <c r="D2478" s="2159">
        <v>70</v>
      </c>
      <c r="E2478" s="2110">
        <f t="shared" si="303"/>
        <v>256.02285714285716</v>
      </c>
      <c r="F2478" s="603">
        <f t="shared" si="301"/>
        <v>256.02</v>
      </c>
      <c r="G2478" s="862">
        <f>'Заказ, cкидки и курсы валют'!$J$23*F2478</f>
        <v>3072.24</v>
      </c>
      <c r="H2478" s="128">
        <f t="shared" si="302"/>
        <v>215.06</v>
      </c>
      <c r="I2478" s="15"/>
      <c r="J2478" s="128">
        <f>ROUND(IF(H2478&lt;'Заказ, cкидки и курсы валют'!$B$39,H2478*0.54*100/(100-'Заказ, cкидки и курсы валют'!$C$39),IF(H2478&lt;'Заказ, cкидки и курсы валют'!$B$40,H2478*0.54*100/(100-'Заказ, cкидки и курсы валют'!$C$40),IF(H2478&lt;'Заказ, cкидки и курсы валют'!$B$41,H2478*0.54*100/(100-'Заказ, cкидки и курсы валют'!$C$41),IF(H2478&lt;'Заказ, cкидки и курсы валют'!$B$42,H2478*0.54*100/(100-'Заказ, cкидки и курсы валют'!$C$42),IF(H2478&lt;'Заказ, cкидки и курсы валют'!$B$43,H2478*0.54*100/(100-'Заказ, cкидки и курсы валют'!$C$43),H2478))))),2)</f>
        <v>290.33</v>
      </c>
    </row>
    <row r="2479" spans="1:10" ht="12" customHeight="1">
      <c r="A2479" s="15" t="s">
        <v>8009</v>
      </c>
      <c r="B2479" s="62" t="s">
        <v>3637</v>
      </c>
      <c r="C2479" s="807">
        <v>2.8</v>
      </c>
      <c r="D2479" s="2159">
        <v>70</v>
      </c>
      <c r="E2479" s="2110">
        <f t="shared" si="303"/>
        <v>251.60285714285715</v>
      </c>
      <c r="F2479" s="603">
        <f t="shared" si="301"/>
        <v>251.6</v>
      </c>
      <c r="G2479" s="862">
        <f>'Заказ, cкидки и курсы валют'!$J$23*F2479</f>
        <v>3019.2</v>
      </c>
      <c r="H2479" s="128">
        <f t="shared" si="302"/>
        <v>211.34</v>
      </c>
      <c r="I2479" s="15"/>
      <c r="J2479" s="128">
        <f>ROUND(IF(H2479&lt;'Заказ, cкидки и курсы валют'!$B$39,H2479*0.54*100/(100-'Заказ, cкидки и курсы валют'!$C$39),IF(H2479&lt;'Заказ, cкидки и курсы валют'!$B$40,H2479*0.54*100/(100-'Заказ, cкидки и курсы валют'!$C$40),IF(H2479&lt;'Заказ, cкидки и курсы валют'!$B$41,H2479*0.54*100/(100-'Заказ, cкидки и курсы валют'!$C$41),IF(H2479&lt;'Заказ, cкидки и курсы валют'!$B$42,H2479*0.54*100/(100-'Заказ, cкидки и курсы валют'!$C$42),IF(H2479&lt;'Заказ, cкидки и курсы валют'!$B$43,H2479*0.54*100/(100-'Заказ, cкидки и курсы валют'!$C$43),H2479))))),2)</f>
        <v>285.31</v>
      </c>
    </row>
    <row r="2480" spans="1:10" ht="12" customHeight="1">
      <c r="A2480" s="15" t="s">
        <v>8010</v>
      </c>
      <c r="B2480" s="62" t="s">
        <v>3638</v>
      </c>
      <c r="C2480" s="807">
        <v>3.04</v>
      </c>
      <c r="D2480" s="2159">
        <v>70</v>
      </c>
      <c r="E2480" s="2110">
        <f t="shared" si="303"/>
        <v>275.38285714285718</v>
      </c>
      <c r="F2480" s="603">
        <f t="shared" si="301"/>
        <v>275.38</v>
      </c>
      <c r="G2480" s="862">
        <f>'Заказ, cкидки и курсы валют'!$J$23*F2480</f>
        <v>3304.56</v>
      </c>
      <c r="H2480" s="128">
        <f t="shared" si="302"/>
        <v>231.32</v>
      </c>
      <c r="I2480" s="15"/>
      <c r="J2480" s="128">
        <f>ROUND(IF(H2480&lt;'Заказ, cкидки и курсы валют'!$B$39,H2480*0.54*100/(100-'Заказ, cкидки и курсы валют'!$C$39),IF(H2480&lt;'Заказ, cкидки и курсы валют'!$B$40,H2480*0.54*100/(100-'Заказ, cкидки и курсы валют'!$C$40),IF(H2480&lt;'Заказ, cкидки и курсы валют'!$B$41,H2480*0.54*100/(100-'Заказ, cкидки и курсы валют'!$C$41),IF(H2480&lt;'Заказ, cкидки и курсы валют'!$B$42,H2480*0.54*100/(100-'Заказ, cкидки и курсы валют'!$C$42),IF(H2480&lt;'Заказ, cкидки и курсы валют'!$B$43,H2480*0.54*100/(100-'Заказ, cкидки и курсы валют'!$C$43),H2480))))),2)</f>
        <v>312.27999999999997</v>
      </c>
    </row>
    <row r="2481" spans="1:10" ht="12" customHeight="1">
      <c r="A2481" s="15" t="s">
        <v>8011</v>
      </c>
      <c r="B2481" s="62" t="s">
        <v>2805</v>
      </c>
      <c r="C2481" s="807">
        <v>3.28</v>
      </c>
      <c r="D2481" s="2159">
        <v>65</v>
      </c>
      <c r="E2481" s="2110">
        <f t="shared" si="303"/>
        <v>287.42461538461538</v>
      </c>
      <c r="F2481" s="603">
        <f t="shared" si="301"/>
        <v>287.42</v>
      </c>
      <c r="G2481" s="862">
        <f>'Заказ, cкидки и курсы валют'!$J$23*F2481</f>
        <v>3449.04</v>
      </c>
      <c r="H2481" s="128">
        <f t="shared" si="302"/>
        <v>224.19</v>
      </c>
      <c r="I2481" s="15"/>
      <c r="J2481" s="128">
        <f>ROUND(IF(H2481&lt;'Заказ, cкидки и курсы валют'!$B$39,H2481*0.54*100/(100-'Заказ, cкидки и курсы валют'!$C$39),IF(H2481&lt;'Заказ, cкидки и курсы валют'!$B$40,H2481*0.54*100/(100-'Заказ, cкидки и курсы валют'!$C$40),IF(H2481&lt;'Заказ, cкидки и курсы валют'!$B$41,H2481*0.54*100/(100-'Заказ, cкидки и курсы валют'!$C$41),IF(H2481&lt;'Заказ, cкидки и курсы валют'!$B$42,H2481*0.54*100/(100-'Заказ, cкидки и курсы валют'!$C$42),IF(H2481&lt;'Заказ, cкидки и курсы валют'!$B$43,H2481*0.54*100/(100-'Заказ, cкидки и курсы валют'!$C$43),H2481))))),2)</f>
        <v>302.66000000000003</v>
      </c>
    </row>
    <row r="2482" spans="1:10" ht="12" customHeight="1">
      <c r="A2482" s="15" t="s">
        <v>8012</v>
      </c>
      <c r="B2482" s="62" t="s">
        <v>3639</v>
      </c>
      <c r="C2482" s="807">
        <v>3.67</v>
      </c>
      <c r="D2482" s="2159">
        <v>65</v>
      </c>
      <c r="E2482" s="2110">
        <f t="shared" si="303"/>
        <v>307.64461538461535</v>
      </c>
      <c r="F2482" s="603">
        <f t="shared" si="301"/>
        <v>307.64</v>
      </c>
      <c r="G2482" s="862">
        <f>'Заказ, cкидки и курсы валют'!$J$23*F2482</f>
        <v>3691.68</v>
      </c>
      <c r="H2482" s="128">
        <f t="shared" si="302"/>
        <v>239.96</v>
      </c>
      <c r="I2482" s="15"/>
      <c r="J2482" s="128">
        <f>ROUND(IF(H2482&lt;'Заказ, cкидки и курсы валют'!$B$39,H2482*0.54*100/(100-'Заказ, cкидки и курсы валют'!$C$39),IF(H2482&lt;'Заказ, cкидки и курсы валют'!$B$40,H2482*0.54*100/(100-'Заказ, cкидки и курсы валют'!$C$40),IF(H2482&lt;'Заказ, cкидки и курсы валют'!$B$41,H2482*0.54*100/(100-'Заказ, cкидки и курсы валют'!$C$41),IF(H2482&lt;'Заказ, cкидки и курсы валют'!$B$42,H2482*0.54*100/(100-'Заказ, cкидки и курсы валют'!$C$42),IF(H2482&lt;'Заказ, cкидки и курсы валют'!$B$43,H2482*0.54*100/(100-'Заказ, cкидки и курсы валют'!$C$43),H2482))))),2)</f>
        <v>323.95</v>
      </c>
    </row>
    <row r="2483" spans="1:10" ht="12" customHeight="1">
      <c r="A2483" s="15" t="s">
        <v>8013</v>
      </c>
      <c r="B2483" s="62" t="s">
        <v>167</v>
      </c>
      <c r="C2483" s="807">
        <v>4.1500000000000004</v>
      </c>
      <c r="D2483" s="2159">
        <v>50</v>
      </c>
      <c r="E2483" s="2110">
        <f t="shared" si="303"/>
        <v>359.9</v>
      </c>
      <c r="F2483" s="603">
        <f t="shared" si="301"/>
        <v>359.9</v>
      </c>
      <c r="G2483" s="862">
        <f>'Заказ, cкидки и курсы валют'!$J$23*F2483</f>
        <v>4318.7999999999993</v>
      </c>
      <c r="H2483" s="128">
        <f t="shared" si="302"/>
        <v>215.94</v>
      </c>
      <c r="I2483" s="15"/>
      <c r="J2483" s="128">
        <f>ROUND(IF(H2483&lt;'Заказ, cкидки и курсы валют'!$B$39,H2483*0.54*100/(100-'Заказ, cкидки и курсы валют'!$C$39),IF(H2483&lt;'Заказ, cкидки и курсы валют'!$B$40,H2483*0.54*100/(100-'Заказ, cкидки и курсы валют'!$C$40),IF(H2483&lt;'Заказ, cкидки и курсы валют'!$B$41,H2483*0.54*100/(100-'Заказ, cкидки и курсы валют'!$C$41),IF(H2483&lt;'Заказ, cкидки и курсы валют'!$B$42,H2483*0.54*100/(100-'Заказ, cкидки и курсы валют'!$C$42),IF(H2483&lt;'Заказ, cкидки и курсы валют'!$B$43,H2483*0.54*100/(100-'Заказ, cкидки и курсы валют'!$C$43),H2483))))),2)</f>
        <v>291.52</v>
      </c>
    </row>
    <row r="2484" spans="1:10" ht="12" customHeight="1">
      <c r="A2484" s="15" t="s">
        <v>8014</v>
      </c>
      <c r="B2484" s="62" t="s">
        <v>168</v>
      </c>
      <c r="C2484" s="807">
        <v>4.54</v>
      </c>
      <c r="D2484" s="2159">
        <v>50</v>
      </c>
      <c r="E2484" s="2110">
        <f t="shared" si="303"/>
        <v>387.24</v>
      </c>
      <c r="F2484" s="603">
        <f t="shared" si="301"/>
        <v>387.24</v>
      </c>
      <c r="G2484" s="862">
        <f>'Заказ, cкидки и курсы валют'!$J$23*F2484</f>
        <v>4646.88</v>
      </c>
      <c r="H2484" s="128">
        <f t="shared" si="302"/>
        <v>232.34</v>
      </c>
      <c r="I2484" s="15"/>
      <c r="J2484" s="128">
        <f>ROUND(IF(H2484&lt;'Заказ, cкидки и курсы валют'!$B$39,H2484*0.54*100/(100-'Заказ, cкидки и курсы валют'!$C$39),IF(H2484&lt;'Заказ, cкидки и курсы валют'!$B$40,H2484*0.54*100/(100-'Заказ, cкидки и курсы валют'!$C$40),IF(H2484&lt;'Заказ, cкидки и курсы валют'!$B$41,H2484*0.54*100/(100-'Заказ, cкидки и курсы валют'!$C$41),IF(H2484&lt;'Заказ, cкидки и курсы валют'!$B$42,H2484*0.54*100/(100-'Заказ, cкидки и курсы валют'!$C$42),IF(H2484&lt;'Заказ, cкидки и курсы валют'!$B$43,H2484*0.54*100/(100-'Заказ, cкидки и курсы валют'!$C$43),H2484))))),2)</f>
        <v>313.66000000000003</v>
      </c>
    </row>
    <row r="2485" spans="1:10" ht="12" customHeight="1">
      <c r="A2485" s="15" t="s">
        <v>8015</v>
      </c>
      <c r="B2485" s="62" t="s">
        <v>169</v>
      </c>
      <c r="C2485" s="807">
        <v>5.18</v>
      </c>
      <c r="D2485" s="2159">
        <v>45</v>
      </c>
      <c r="E2485" s="2110">
        <f t="shared" si="303"/>
        <v>414.36666666666667</v>
      </c>
      <c r="F2485" s="603">
        <f t="shared" si="301"/>
        <v>414.37</v>
      </c>
      <c r="G2485" s="862">
        <f>'Заказ, cкидки и курсы валют'!$J$23*F2485</f>
        <v>4972.4400000000005</v>
      </c>
      <c r="H2485" s="128">
        <f t="shared" si="302"/>
        <v>223.76</v>
      </c>
      <c r="I2485" s="15"/>
      <c r="J2485" s="128">
        <f>ROUND(IF(H2485&lt;'Заказ, cкидки и курсы валют'!$B$39,H2485*0.54*100/(100-'Заказ, cкидки и курсы валют'!$C$39),IF(H2485&lt;'Заказ, cкидки и курсы валют'!$B$40,H2485*0.54*100/(100-'Заказ, cкидки и курсы валют'!$C$40),IF(H2485&lt;'Заказ, cкидки и курсы валют'!$B$41,H2485*0.54*100/(100-'Заказ, cкидки и курсы валют'!$C$41),IF(H2485&lt;'Заказ, cкидки и курсы валют'!$B$42,H2485*0.54*100/(100-'Заказ, cкидки и курсы валют'!$C$42),IF(H2485&lt;'Заказ, cкидки и курсы валют'!$B$43,H2485*0.54*100/(100-'Заказ, cкидки и курсы валют'!$C$43),H2485))))),2)</f>
        <v>302.08</v>
      </c>
    </row>
    <row r="2486" spans="1:10" ht="12" customHeight="1">
      <c r="A2486" s="15" t="s">
        <v>8016</v>
      </c>
      <c r="B2486" s="62" t="s">
        <v>611</v>
      </c>
      <c r="C2486" s="807">
        <v>5.57</v>
      </c>
      <c r="D2486" s="2159">
        <v>38</v>
      </c>
      <c r="E2486" s="2110">
        <f t="shared" si="303"/>
        <v>481.78842105263158</v>
      </c>
      <c r="F2486" s="603">
        <f t="shared" si="301"/>
        <v>481.79</v>
      </c>
      <c r="G2486" s="862">
        <f>'Заказ, cкидки и курсы валют'!$J$23*F2486</f>
        <v>5781.4800000000005</v>
      </c>
      <c r="H2486" s="128">
        <f t="shared" si="302"/>
        <v>219.7</v>
      </c>
      <c r="I2486" s="15"/>
      <c r="J2486" s="128">
        <f>ROUND(IF(H2486&lt;'Заказ, cкидки и курсы валют'!$B$39,H2486*0.54*100/(100-'Заказ, cкидки и курсы валют'!$C$39),IF(H2486&lt;'Заказ, cкидки и курсы валют'!$B$40,H2486*0.54*100/(100-'Заказ, cкидки и курсы валют'!$C$40),IF(H2486&lt;'Заказ, cкидки и курсы валют'!$B$41,H2486*0.54*100/(100-'Заказ, cкидки и курсы валют'!$C$41),IF(H2486&lt;'Заказ, cкидки и курсы валют'!$B$42,H2486*0.54*100/(100-'Заказ, cкидки и курсы валют'!$C$42),IF(H2486&lt;'Заказ, cкидки и курсы валют'!$B$43,H2486*0.54*100/(100-'Заказ, cкидки и курсы валют'!$C$43),H2486))))),2)</f>
        <v>296.60000000000002</v>
      </c>
    </row>
    <row r="2487" spans="1:10" ht="12" customHeight="1">
      <c r="A2487" s="15" t="s">
        <v>8017</v>
      </c>
      <c r="B2487" s="62" t="s">
        <v>170</v>
      </c>
      <c r="C2487" s="807">
        <v>6.52</v>
      </c>
      <c r="D2487" s="2159">
        <v>34</v>
      </c>
      <c r="E2487" s="2110">
        <f t="shared" si="303"/>
        <v>529.14823529411763</v>
      </c>
      <c r="F2487" s="603">
        <f t="shared" si="301"/>
        <v>529.15</v>
      </c>
      <c r="G2487" s="862">
        <f>'Заказ, cкидки и курсы валют'!$J$23*F2487</f>
        <v>6349.7999999999993</v>
      </c>
      <c r="H2487" s="128">
        <f t="shared" si="302"/>
        <v>215.89</v>
      </c>
      <c r="I2487" s="15"/>
      <c r="J2487" s="128">
        <f>ROUND(IF(H2487&lt;'Заказ, cкидки и курсы валют'!$B$39,H2487*0.54*100/(100-'Заказ, cкидки и курсы валют'!$C$39),IF(H2487&lt;'Заказ, cкидки и курсы валют'!$B$40,H2487*0.54*100/(100-'Заказ, cкидки и курсы валют'!$C$40),IF(H2487&lt;'Заказ, cкидки и курсы валют'!$B$41,H2487*0.54*100/(100-'Заказ, cкидки и курсы валют'!$C$41),IF(H2487&lt;'Заказ, cкидки и курсы валют'!$B$42,H2487*0.54*100/(100-'Заказ, cкидки и курсы валют'!$C$42),IF(H2487&lt;'Заказ, cкидки и курсы валют'!$B$43,H2487*0.54*100/(100-'Заказ, cкидки и курсы валют'!$C$43),H2487))))),2)</f>
        <v>291.45</v>
      </c>
    </row>
    <row r="2488" spans="1:10" ht="12" customHeight="1">
      <c r="A2488" s="15" t="s">
        <v>8018</v>
      </c>
      <c r="B2488" s="62" t="s">
        <v>612</v>
      </c>
      <c r="C2488" s="807">
        <v>7.15</v>
      </c>
      <c r="D2488" s="2159">
        <v>30</v>
      </c>
      <c r="E2488" s="2110">
        <f t="shared" si="303"/>
        <v>634.80000000000007</v>
      </c>
      <c r="F2488" s="603">
        <f t="shared" si="301"/>
        <v>634.79999999999995</v>
      </c>
      <c r="G2488" s="862">
        <f>'Заказ, cкидки и курсы валют'!$J$23*F2488</f>
        <v>7617.5999999999995</v>
      </c>
      <c r="H2488" s="128">
        <f t="shared" si="302"/>
        <v>228.53</v>
      </c>
      <c r="I2488" s="15"/>
      <c r="J2488" s="128">
        <f>ROUND(IF(H2488&lt;'Заказ, cкидки и курсы валют'!$B$39,H2488*0.54*100/(100-'Заказ, cкидки и курсы валют'!$C$39),IF(H2488&lt;'Заказ, cкидки и курсы валют'!$B$40,H2488*0.54*100/(100-'Заказ, cкидки и курсы валют'!$C$40),IF(H2488&lt;'Заказ, cкидки и курсы валют'!$B$41,H2488*0.54*100/(100-'Заказ, cкидки и курсы валют'!$C$41),IF(H2488&lt;'Заказ, cкидки и курсы валют'!$B$42,H2488*0.54*100/(100-'Заказ, cкидки и курсы валют'!$C$42),IF(H2488&lt;'Заказ, cкидки и курсы валют'!$B$43,H2488*0.54*100/(100-'Заказ, cкидки и курсы валют'!$C$43),H2488))))),2)</f>
        <v>308.52</v>
      </c>
    </row>
    <row r="2489" spans="1:10" ht="12" customHeight="1">
      <c r="A2489" s="15" t="s">
        <v>8019</v>
      </c>
      <c r="B2489" s="62" t="s">
        <v>171</v>
      </c>
      <c r="C2489" s="807">
        <v>7.75</v>
      </c>
      <c r="D2489" s="2159">
        <v>30</v>
      </c>
      <c r="E2489" s="2110">
        <f t="shared" si="303"/>
        <v>616.28</v>
      </c>
      <c r="F2489" s="603">
        <f t="shared" si="301"/>
        <v>616.28</v>
      </c>
      <c r="G2489" s="862">
        <f>'Заказ, cкидки и курсы валют'!$J$23*F2489</f>
        <v>7395.36</v>
      </c>
      <c r="H2489" s="128">
        <f t="shared" si="302"/>
        <v>221.86</v>
      </c>
      <c r="I2489" s="15"/>
      <c r="J2489" s="128">
        <f>ROUND(IF(H2489&lt;'Заказ, cкидки и курсы валют'!$B$39,H2489*0.54*100/(100-'Заказ, cкидки и курсы валют'!$C$39),IF(H2489&lt;'Заказ, cкидки и курсы валют'!$B$40,H2489*0.54*100/(100-'Заказ, cкидки и курсы валют'!$C$40),IF(H2489&lt;'Заказ, cкидки и курсы валют'!$B$41,H2489*0.54*100/(100-'Заказ, cкидки и курсы валют'!$C$41),IF(H2489&lt;'Заказ, cкидки и курсы валют'!$B$42,H2489*0.54*100/(100-'Заказ, cкидки и курсы валют'!$C$42),IF(H2489&lt;'Заказ, cкидки и курсы валют'!$B$43,H2489*0.54*100/(100-'Заказ, cкидки и курсы валют'!$C$43),H2489))))),2)</f>
        <v>299.51</v>
      </c>
    </row>
    <row r="2490" spans="1:10" ht="12" customHeight="1">
      <c r="A2490" s="15" t="s">
        <v>8020</v>
      </c>
      <c r="B2490" s="62" t="s">
        <v>172</v>
      </c>
      <c r="C2490" s="813">
        <v>8.4499999999999993</v>
      </c>
      <c r="D2490" s="2159">
        <v>25</v>
      </c>
      <c r="E2490" s="2110">
        <f t="shared" si="303"/>
        <v>707.14</v>
      </c>
      <c r="F2490" s="603">
        <f t="shared" si="301"/>
        <v>707.14</v>
      </c>
      <c r="G2490" s="862">
        <f>'Заказ, cкидки и курсы валют'!$J$23*F2490</f>
        <v>8485.68</v>
      </c>
      <c r="H2490" s="128">
        <f t="shared" si="302"/>
        <v>212.14</v>
      </c>
      <c r="I2490" s="15"/>
      <c r="J2490" s="128">
        <f>ROUND(IF(H2490&lt;'Заказ, cкидки и курсы валют'!$B$39,H2490*0.54*100/(100-'Заказ, cкидки и курсы валют'!$C$39),IF(H2490&lt;'Заказ, cкидки и курсы валют'!$B$40,H2490*0.54*100/(100-'Заказ, cкидки и курсы валют'!$C$40),IF(H2490&lt;'Заказ, cкидки и курсы валют'!$B$41,H2490*0.54*100/(100-'Заказ, cкидки и курсы валют'!$C$41),IF(H2490&lt;'Заказ, cкидки и курсы валют'!$B$42,H2490*0.54*100/(100-'Заказ, cкидки и курсы валют'!$C$42),IF(H2490&lt;'Заказ, cкидки и курсы валют'!$B$43,H2490*0.54*100/(100-'Заказ, cкидки и курсы валют'!$C$43),H2490))))),2)</f>
        <v>286.39</v>
      </c>
    </row>
    <row r="2491" spans="1:10" ht="12" customHeight="1">
      <c r="A2491" s="15" t="s">
        <v>8021</v>
      </c>
      <c r="B2491" s="62" t="s">
        <v>173</v>
      </c>
      <c r="C2491" s="813">
        <v>9.6999999999999993</v>
      </c>
      <c r="D2491" s="2159">
        <v>15</v>
      </c>
      <c r="E2491" s="2110">
        <f t="shared" si="303"/>
        <v>981.94</v>
      </c>
      <c r="F2491" s="603">
        <f t="shared" si="301"/>
        <v>981.94</v>
      </c>
      <c r="G2491" s="862">
        <f>'Заказ, cкидки и курсы валют'!$J$23*F2491</f>
        <v>11783.28</v>
      </c>
      <c r="H2491" s="128">
        <f t="shared" si="302"/>
        <v>176.75</v>
      </c>
      <c r="I2491" s="15"/>
      <c r="J2491" s="128">
        <f>ROUND(IF(H2491&lt;'Заказ, cкидки и курсы валют'!$B$39,H2491*0.54*100/(100-'Заказ, cкидки и курсы валют'!$C$39),IF(H2491&lt;'Заказ, cкидки и курсы валют'!$B$40,H2491*0.54*100/(100-'Заказ, cкидки и курсы валют'!$C$40),IF(H2491&lt;'Заказ, cкидки и курсы валют'!$B$41,H2491*0.54*100/(100-'Заказ, cкидки и курсы валют'!$C$41),IF(H2491&lt;'Заказ, cкидки и курсы валют'!$B$42,H2491*0.54*100/(100-'Заказ, cкидки и курсы валют'!$C$42),IF(H2491&lt;'Заказ, cкидки и курсы валют'!$B$43,H2491*0.54*100/(100-'Заказ, cкидки и курсы валют'!$C$43),H2491))))),2)</f>
        <v>272.7</v>
      </c>
    </row>
    <row r="2492" spans="1:10" ht="12" customHeight="1">
      <c r="A2492" s="15" t="s">
        <v>8022</v>
      </c>
      <c r="B2492" s="62" t="s">
        <v>174</v>
      </c>
      <c r="C2492" s="807">
        <v>11.36</v>
      </c>
      <c r="D2492" s="2159">
        <v>15</v>
      </c>
      <c r="E2492" s="2110">
        <f t="shared" si="303"/>
        <v>1018.9000000000001</v>
      </c>
      <c r="F2492" s="603">
        <f t="shared" si="301"/>
        <v>1018.9</v>
      </c>
      <c r="G2492" s="862">
        <f>'Заказ, cкидки и курсы валют'!$J$23*F2492</f>
        <v>12226.8</v>
      </c>
      <c r="H2492" s="128">
        <f t="shared" si="302"/>
        <v>183.4</v>
      </c>
      <c r="I2492" s="15"/>
      <c r="J2492" s="128">
        <f>ROUND(IF(H2492&lt;'Заказ, cкидки и курсы валют'!$B$39,H2492*0.54*100/(100-'Заказ, cкидки и курсы валют'!$C$39),IF(H2492&lt;'Заказ, cкидки и курсы валют'!$B$40,H2492*0.54*100/(100-'Заказ, cкидки и курсы валют'!$C$40),IF(H2492&lt;'Заказ, cкидки и курсы валют'!$B$41,H2492*0.54*100/(100-'Заказ, cкидки и курсы валют'!$C$41),IF(H2492&lt;'Заказ, cкидки и курсы валют'!$B$42,H2492*0.54*100/(100-'Заказ, cкидки и курсы валют'!$C$42),IF(H2492&lt;'Заказ, cкидки и курсы валют'!$B$43,H2492*0.54*100/(100-'Заказ, cкидки и курсы валют'!$C$43),H2492))))),2)</f>
        <v>282.95999999999998</v>
      </c>
    </row>
    <row r="2493" spans="1:10" ht="12" customHeight="1">
      <c r="A2493" s="15" t="s">
        <v>8023</v>
      </c>
      <c r="B2493" s="62" t="s">
        <v>175</v>
      </c>
      <c r="C2493" s="807">
        <v>11.51</v>
      </c>
      <c r="D2493" s="2159">
        <v>10</v>
      </c>
      <c r="E2493" s="2110">
        <f t="shared" si="303"/>
        <v>1332.98</v>
      </c>
      <c r="F2493" s="603">
        <f t="shared" si="301"/>
        <v>1332.98</v>
      </c>
      <c r="G2493" s="862">
        <f>'Заказ, cкидки и курсы валют'!$J$23*F2493</f>
        <v>15995.76</v>
      </c>
      <c r="H2493" s="128">
        <f t="shared" si="302"/>
        <v>159.96</v>
      </c>
      <c r="I2493" s="15"/>
      <c r="J2493" s="128">
        <f>ROUND(IF(H2493&lt;'Заказ, cкидки и курсы валют'!$B$39,H2493*0.54*100/(100-'Заказ, cкидки и курсы валют'!$C$39),IF(H2493&lt;'Заказ, cкидки и курсы валют'!$B$40,H2493*0.54*100/(100-'Заказ, cкидки и курсы валют'!$C$40),IF(H2493&lt;'Заказ, cкидки и курсы валют'!$B$41,H2493*0.54*100/(100-'Заказ, cкидки и курсы валют'!$C$41),IF(H2493&lt;'Заказ, cкидки и курсы валют'!$B$42,H2493*0.54*100/(100-'Заказ, cкидки и курсы валют'!$C$42),IF(H2493&lt;'Заказ, cкидки и курсы валют'!$B$43,H2493*0.54*100/(100-'Заказ, cкидки и курсы валют'!$C$43),H2493))))),2)</f>
        <v>246.8</v>
      </c>
    </row>
    <row r="2494" spans="1:10" ht="12" customHeight="1">
      <c r="A2494" s="15" t="s">
        <v>9546</v>
      </c>
      <c r="B2494" s="62" t="s">
        <v>176</v>
      </c>
      <c r="C2494" s="807">
        <v>12.2</v>
      </c>
      <c r="D2494" s="2159">
        <v>8</v>
      </c>
      <c r="E2494" s="2110">
        <f t="shared" si="303"/>
        <v>1545.94</v>
      </c>
      <c r="F2494" s="603">
        <f t="shared" si="301"/>
        <v>1545.94</v>
      </c>
      <c r="G2494" s="862">
        <f>'Заказ, cкидки и курсы валют'!$J$23*F2494</f>
        <v>18551.28</v>
      </c>
      <c r="H2494" s="128">
        <f t="shared" si="302"/>
        <v>148.41</v>
      </c>
      <c r="I2494" s="15"/>
      <c r="J2494" s="128">
        <f>ROUND(IF(H2494&lt;'Заказ, cкидки и курсы валют'!$B$39,H2494*0.54*100/(100-'Заказ, cкидки и курсы валют'!$C$39),IF(H2494&lt;'Заказ, cкидки и курсы валют'!$B$40,H2494*0.54*100/(100-'Заказ, cкидки и курсы валют'!$C$40),IF(H2494&lt;'Заказ, cкидки и курсы валют'!$B$41,H2494*0.54*100/(100-'Заказ, cкидки и курсы валют'!$C$41),IF(H2494&lt;'Заказ, cкидки и курсы валют'!$B$42,H2494*0.54*100/(100-'Заказ, cкидки и курсы валют'!$C$42),IF(H2494&lt;'Заказ, cкидки и курсы валют'!$B$43,H2494*0.54*100/(100-'Заказ, cкидки и курсы валют'!$C$43),H2494))))),2)</f>
        <v>228.98</v>
      </c>
    </row>
    <row r="2495" spans="1:10" ht="12" customHeight="1">
      <c r="A2495" s="15" t="s">
        <v>9547</v>
      </c>
      <c r="B2495" s="62" t="s">
        <v>9539</v>
      </c>
      <c r="C2495" s="807">
        <v>4.3</v>
      </c>
      <c r="D2495" s="2159">
        <v>50</v>
      </c>
      <c r="E2495" s="2110">
        <f t="shared" si="303"/>
        <v>381.1</v>
      </c>
      <c r="F2495" s="603">
        <f t="shared" ref="F2495" si="304">ROUND(E2495*(1-$F$11),2)</f>
        <v>381.1</v>
      </c>
      <c r="G2495" s="862">
        <f>'Заказ, cкидки и курсы валют'!$J$23*F2495</f>
        <v>4573.2000000000007</v>
      </c>
      <c r="H2495" s="128">
        <f t="shared" ref="H2495" si="305">ROUND((D2495/1000)*G2495,2)</f>
        <v>228.66</v>
      </c>
      <c r="I2495" s="15"/>
      <c r="J2495" s="128">
        <f>ROUND(IF(H2495&lt;'Заказ, cкидки и курсы валют'!$B$39,H2495*0.54*100/(100-'Заказ, cкидки и курсы валют'!$C$39),IF(H2495&lt;'Заказ, cкидки и курсы валют'!$B$40,H2495*0.54*100/(100-'Заказ, cкидки и курсы валют'!$C$40),IF(H2495&lt;'Заказ, cкидки и курсы валют'!$B$41,H2495*0.54*100/(100-'Заказ, cкидки и курсы валют'!$C$41),IF(H2495&lt;'Заказ, cкидки и курсы валют'!$B$42,H2495*0.54*100/(100-'Заказ, cкидки и курсы валют'!$C$42),IF(H2495&lt;'Заказ, cкидки и курсы валют'!$B$43,H2495*0.54*100/(100-'Заказ, cкидки и курсы валют'!$C$43),H2495))))),2)</f>
        <v>308.69</v>
      </c>
    </row>
    <row r="2496" spans="1:10" ht="12" customHeight="1">
      <c r="A2496" s="15" t="s">
        <v>8024</v>
      </c>
      <c r="B2496" s="62" t="s">
        <v>3645</v>
      </c>
      <c r="C2496" s="807">
        <v>4.42</v>
      </c>
      <c r="D2496" s="2159">
        <v>45</v>
      </c>
      <c r="E2496" s="2110">
        <f t="shared" si="303"/>
        <v>406.30666666666662</v>
      </c>
      <c r="F2496" s="603">
        <f t="shared" ref="F2496:F2513" si="306">ROUND(E2496*(1-$F$11),2)</f>
        <v>406.31</v>
      </c>
      <c r="G2496" s="862">
        <f>'Заказ, cкидки и курсы валют'!$J$23*F2496</f>
        <v>4875.72</v>
      </c>
      <c r="H2496" s="128">
        <f t="shared" ref="H2496:H2513" si="307">ROUND((D2496/1000)*G2496,2)</f>
        <v>219.41</v>
      </c>
      <c r="I2496" s="15"/>
      <c r="J2496" s="128">
        <f>ROUND(IF(H2496&lt;'Заказ, cкидки и курсы валют'!$B$39,H2496*0.54*100/(100-'Заказ, cкидки и курсы валют'!$C$39),IF(H2496&lt;'Заказ, cкидки и курсы валют'!$B$40,H2496*0.54*100/(100-'Заказ, cкидки и курсы валют'!$C$40),IF(H2496&lt;'Заказ, cкидки и курсы валют'!$B$41,H2496*0.54*100/(100-'Заказ, cкидки и курсы валют'!$C$41),IF(H2496&lt;'Заказ, cкидки и курсы валют'!$B$42,H2496*0.54*100/(100-'Заказ, cкидки и курсы валют'!$C$42),IF(H2496&lt;'Заказ, cкидки и курсы валют'!$B$43,H2496*0.54*100/(100-'Заказ, cкидки и курсы валют'!$C$43),H2496))))),2)</f>
        <v>296.2</v>
      </c>
    </row>
    <row r="2497" spans="1:10" ht="12" customHeight="1">
      <c r="A2497" s="15" t="s">
        <v>8025</v>
      </c>
      <c r="B2497" s="62" t="s">
        <v>3646</v>
      </c>
      <c r="C2497" s="807">
        <v>4.78</v>
      </c>
      <c r="D2497" s="2159">
        <v>30</v>
      </c>
      <c r="E2497" s="2110">
        <f t="shared" si="303"/>
        <v>492.74</v>
      </c>
      <c r="F2497" s="603">
        <f t="shared" si="306"/>
        <v>492.74</v>
      </c>
      <c r="G2497" s="862">
        <f>'Заказ, cкидки и курсы валют'!$J$23*F2497</f>
        <v>5912.88</v>
      </c>
      <c r="H2497" s="128">
        <f t="shared" si="307"/>
        <v>177.39</v>
      </c>
      <c r="I2497" s="15"/>
      <c r="J2497" s="128">
        <f>ROUND(IF(H2497&lt;'Заказ, cкидки и курсы валют'!$B$39,H2497*0.54*100/(100-'Заказ, cкидки и курсы валют'!$C$39),IF(H2497&lt;'Заказ, cкидки и курсы валют'!$B$40,H2497*0.54*100/(100-'Заказ, cкидки и курсы валют'!$C$40),IF(H2497&lt;'Заказ, cкидки и курсы валют'!$B$41,H2497*0.54*100/(100-'Заказ, cкидки и курсы валют'!$C$41),IF(H2497&lt;'Заказ, cкидки и курсы валют'!$B$42,H2497*0.54*100/(100-'Заказ, cкидки и курсы валют'!$C$42),IF(H2497&lt;'Заказ, cкидки и курсы валют'!$B$43,H2497*0.54*100/(100-'Заказ, cкидки и курсы валют'!$C$43),H2497))))),2)</f>
        <v>273.69</v>
      </c>
    </row>
    <row r="2498" spans="1:10" ht="12" customHeight="1">
      <c r="A2498" s="15" t="s">
        <v>8026</v>
      </c>
      <c r="B2498" s="62" t="s">
        <v>3979</v>
      </c>
      <c r="C2498" s="807">
        <v>4.99</v>
      </c>
      <c r="D2498" s="2159">
        <v>30</v>
      </c>
      <c r="E2498" s="2110">
        <f t="shared" si="303"/>
        <v>514.42000000000007</v>
      </c>
      <c r="F2498" s="603">
        <f t="shared" si="306"/>
        <v>514.41999999999996</v>
      </c>
      <c r="G2498" s="862">
        <f>'Заказ, cкидки и курсы валют'!$J$23*F2498</f>
        <v>6173.0399999999991</v>
      </c>
      <c r="H2498" s="128">
        <f t="shared" si="307"/>
        <v>185.19</v>
      </c>
      <c r="I2498" s="15"/>
      <c r="J2498" s="128">
        <f>ROUND(IF(H2498&lt;'Заказ, cкидки и курсы валют'!$B$39,H2498*0.54*100/(100-'Заказ, cкидки и курсы валют'!$C$39),IF(H2498&lt;'Заказ, cкидки и курсы валют'!$B$40,H2498*0.54*100/(100-'Заказ, cкидки и курсы валют'!$C$40),IF(H2498&lt;'Заказ, cкидки и курсы валют'!$B$41,H2498*0.54*100/(100-'Заказ, cкидки и курсы валют'!$C$41),IF(H2498&lt;'Заказ, cкидки и курсы валют'!$B$42,H2498*0.54*100/(100-'Заказ, cкидки и курсы валют'!$C$42),IF(H2498&lt;'Заказ, cкидки и курсы валют'!$B$43,H2498*0.54*100/(100-'Заказ, cкидки и курсы валют'!$C$43),H2498))))),2)</f>
        <v>250.01</v>
      </c>
    </row>
    <row r="2499" spans="1:10" ht="12" customHeight="1">
      <c r="A2499" s="15" t="s">
        <v>8027</v>
      </c>
      <c r="B2499" s="62" t="s">
        <v>100</v>
      </c>
      <c r="C2499" s="807">
        <v>5.62</v>
      </c>
      <c r="D2499" s="2159">
        <v>30</v>
      </c>
      <c r="E2499" s="2110">
        <f t="shared" si="303"/>
        <v>515.48</v>
      </c>
      <c r="F2499" s="603">
        <f t="shared" si="306"/>
        <v>515.48</v>
      </c>
      <c r="G2499" s="862">
        <f>'Заказ, cкидки и курсы валют'!$J$23*F2499</f>
        <v>6185.76</v>
      </c>
      <c r="H2499" s="128">
        <f t="shared" si="307"/>
        <v>185.57</v>
      </c>
      <c r="I2499" s="15"/>
      <c r="J2499" s="128">
        <f>ROUND(IF(H2499&lt;'Заказ, cкидки и курсы валют'!$B$39,H2499*0.54*100/(100-'Заказ, cкидки и курсы валют'!$C$39),IF(H2499&lt;'Заказ, cкидки и курсы валют'!$B$40,H2499*0.54*100/(100-'Заказ, cкидки и курсы валют'!$C$40),IF(H2499&lt;'Заказ, cкидки и курсы валют'!$B$41,H2499*0.54*100/(100-'Заказ, cкидки и курсы валют'!$C$41),IF(H2499&lt;'Заказ, cкидки и курсы валют'!$B$42,H2499*0.54*100/(100-'Заказ, cкидки и курсы валют'!$C$42),IF(H2499&lt;'Заказ, cкидки и курсы валют'!$B$43,H2499*0.54*100/(100-'Заказ, cкидки и курсы валют'!$C$43),H2499))))),2)</f>
        <v>250.52</v>
      </c>
    </row>
    <row r="2500" spans="1:10" ht="12" customHeight="1">
      <c r="A2500" s="15" t="s">
        <v>8028</v>
      </c>
      <c r="B2500" s="62" t="s">
        <v>101</v>
      </c>
      <c r="C2500" s="807">
        <v>6.08</v>
      </c>
      <c r="D2500" s="2159">
        <v>35</v>
      </c>
      <c r="E2500" s="2110">
        <f t="shared" si="303"/>
        <v>518.78571428571433</v>
      </c>
      <c r="F2500" s="603">
        <f t="shared" si="306"/>
        <v>518.79</v>
      </c>
      <c r="G2500" s="862">
        <f>'Заказ, cкидки и курсы валют'!$J$23*F2500</f>
        <v>6225.48</v>
      </c>
      <c r="H2500" s="128">
        <f t="shared" si="307"/>
        <v>217.89</v>
      </c>
      <c r="I2500" s="15"/>
      <c r="J2500" s="128">
        <f>ROUND(IF(H2500&lt;'Заказ, cкидки и курсы валют'!$B$39,H2500*0.54*100/(100-'Заказ, cкидки и курсы валют'!$C$39),IF(H2500&lt;'Заказ, cкидки и курсы валют'!$B$40,H2500*0.54*100/(100-'Заказ, cкидки и курсы валют'!$C$40),IF(H2500&lt;'Заказ, cкидки и курсы валют'!$B$41,H2500*0.54*100/(100-'Заказ, cкидки и курсы валют'!$C$41),IF(H2500&lt;'Заказ, cкидки и курсы валют'!$B$42,H2500*0.54*100/(100-'Заказ, cкидки и курсы валют'!$C$42),IF(H2500&lt;'Заказ, cкидки и курсы валют'!$B$43,H2500*0.54*100/(100-'Заказ, cкидки и курсы валют'!$C$43),H2500))))),2)</f>
        <v>294.14999999999998</v>
      </c>
    </row>
    <row r="2501" spans="1:10" ht="12" customHeight="1">
      <c r="A2501" s="15" t="s">
        <v>8029</v>
      </c>
      <c r="B2501" s="62" t="s">
        <v>1346</v>
      </c>
      <c r="C2501" s="807">
        <v>7.1</v>
      </c>
      <c r="D2501" s="2159">
        <v>30</v>
      </c>
      <c r="E2501" s="2110">
        <f t="shared" si="303"/>
        <v>601.78</v>
      </c>
      <c r="F2501" s="603">
        <f t="shared" si="306"/>
        <v>601.78</v>
      </c>
      <c r="G2501" s="862">
        <f>'Заказ, cкидки и курсы валют'!$J$23*F2501</f>
        <v>7221.36</v>
      </c>
      <c r="H2501" s="128">
        <f t="shared" si="307"/>
        <v>216.64</v>
      </c>
      <c r="I2501" s="15"/>
      <c r="J2501" s="128">
        <f>ROUND(IF(H2501&lt;'Заказ, cкидки и курсы валют'!$B$39,H2501*0.54*100/(100-'Заказ, cкидки и курсы валют'!$C$39),IF(H2501&lt;'Заказ, cкидки и курсы валют'!$B$40,H2501*0.54*100/(100-'Заказ, cкидки и курсы валют'!$C$40),IF(H2501&lt;'Заказ, cкидки и курсы валют'!$B$41,H2501*0.54*100/(100-'Заказ, cкидки и курсы валют'!$C$41),IF(H2501&lt;'Заказ, cкидки и курсы валют'!$B$42,H2501*0.54*100/(100-'Заказ, cкидки и курсы валют'!$C$42),IF(H2501&lt;'Заказ, cкидки и курсы валют'!$B$43,H2501*0.54*100/(100-'Заказ, cкидки и курсы валют'!$C$43),H2501))))),2)</f>
        <v>292.45999999999998</v>
      </c>
    </row>
    <row r="2502" spans="1:10" ht="12" customHeight="1">
      <c r="A2502" s="15" t="s">
        <v>8030</v>
      </c>
      <c r="B2502" s="62" t="s">
        <v>189</v>
      </c>
      <c r="C2502" s="807">
        <v>8</v>
      </c>
      <c r="D2502" s="2159">
        <v>30</v>
      </c>
      <c r="E2502" s="2110">
        <f t="shared" si="303"/>
        <v>638.16000000000008</v>
      </c>
      <c r="F2502" s="603">
        <f t="shared" si="306"/>
        <v>638.16</v>
      </c>
      <c r="G2502" s="862">
        <f>'Заказ, cкидки и курсы валют'!$J$23*F2502</f>
        <v>7657.92</v>
      </c>
      <c r="H2502" s="128">
        <f t="shared" si="307"/>
        <v>229.74</v>
      </c>
      <c r="I2502" s="15"/>
      <c r="J2502" s="128">
        <f>ROUND(IF(H2502&lt;'Заказ, cкидки и курсы валют'!$B$39,H2502*0.54*100/(100-'Заказ, cкидки и курсы валют'!$C$39),IF(H2502&lt;'Заказ, cкидки и курсы валют'!$B$40,H2502*0.54*100/(100-'Заказ, cкидки и курсы валют'!$C$40),IF(H2502&lt;'Заказ, cкидки и курсы валют'!$B$41,H2502*0.54*100/(100-'Заказ, cкидки и курсы валют'!$C$41),IF(H2502&lt;'Заказ, cкидки и курсы валют'!$B$42,H2502*0.54*100/(100-'Заказ, cкидки и курсы валют'!$C$42),IF(H2502&lt;'Заказ, cкидки и курсы валют'!$B$43,H2502*0.54*100/(100-'Заказ, cкидки и курсы валют'!$C$43),H2502))))),2)</f>
        <v>310.14999999999998</v>
      </c>
    </row>
    <row r="2503" spans="1:10" ht="12" customHeight="1">
      <c r="A2503" s="15" t="s">
        <v>8031</v>
      </c>
      <c r="B2503" s="62" t="s">
        <v>616</v>
      </c>
      <c r="C2503" s="807">
        <v>8.85</v>
      </c>
      <c r="D2503" s="2159">
        <v>26</v>
      </c>
      <c r="E2503" s="2110">
        <f t="shared" si="303"/>
        <v>730.1415384615384</v>
      </c>
      <c r="F2503" s="603">
        <f t="shared" si="306"/>
        <v>730.14</v>
      </c>
      <c r="G2503" s="862">
        <f>'Заказ, cкидки и курсы валют'!$J$23*F2503</f>
        <v>8761.68</v>
      </c>
      <c r="H2503" s="128">
        <f t="shared" si="307"/>
        <v>227.8</v>
      </c>
      <c r="I2503" s="15"/>
      <c r="J2503" s="128">
        <f>ROUND(IF(H2503&lt;'Заказ, cкидки и курсы валют'!$B$39,H2503*0.54*100/(100-'Заказ, cкидки и курсы валют'!$C$39),IF(H2503&lt;'Заказ, cкидки и курсы валют'!$B$40,H2503*0.54*100/(100-'Заказ, cкидки и курсы валют'!$C$40),IF(H2503&lt;'Заказ, cкидки и курсы валют'!$B$41,H2503*0.54*100/(100-'Заказ, cкидки и курсы валют'!$C$41),IF(H2503&lt;'Заказ, cкидки и курсы валют'!$B$42,H2503*0.54*100/(100-'Заказ, cкидки и курсы валют'!$C$42),IF(H2503&lt;'Заказ, cкидки и курсы валют'!$B$43,H2503*0.54*100/(100-'Заказ, cкидки и курсы валют'!$C$43),H2503))))),2)</f>
        <v>307.52999999999997</v>
      </c>
    </row>
    <row r="2504" spans="1:10" ht="12" customHeight="1">
      <c r="A2504" s="15" t="s">
        <v>8032</v>
      </c>
      <c r="B2504" s="62" t="s">
        <v>178</v>
      </c>
      <c r="C2504" s="807">
        <v>9.6999999999999993</v>
      </c>
      <c r="D2504" s="2159">
        <v>25</v>
      </c>
      <c r="E2504" s="2110">
        <f t="shared" si="303"/>
        <v>730.68000000000006</v>
      </c>
      <c r="F2504" s="603">
        <f t="shared" si="306"/>
        <v>730.68</v>
      </c>
      <c r="G2504" s="862">
        <f>'Заказ, cкидки и курсы валют'!$J$23*F2504</f>
        <v>8768.16</v>
      </c>
      <c r="H2504" s="128">
        <f t="shared" si="307"/>
        <v>219.2</v>
      </c>
      <c r="I2504" s="15"/>
      <c r="J2504" s="128">
        <f>ROUND(IF(H2504&lt;'Заказ, cкидки и курсы валют'!$B$39,H2504*0.54*100/(100-'Заказ, cкидки и курсы валют'!$C$39),IF(H2504&lt;'Заказ, cкидки и курсы валют'!$B$40,H2504*0.54*100/(100-'Заказ, cкидки и курсы валют'!$C$40),IF(H2504&lt;'Заказ, cкидки и курсы валют'!$B$41,H2504*0.54*100/(100-'Заказ, cкидки и курсы валют'!$C$41),IF(H2504&lt;'Заказ, cкидки и курсы валют'!$B$42,H2504*0.54*100/(100-'Заказ, cкидки и курсы валют'!$C$42),IF(H2504&lt;'Заказ, cкидки и курсы валют'!$B$43,H2504*0.54*100/(100-'Заказ, cкидки и курсы валют'!$C$43),H2504))))),2)</f>
        <v>295.92</v>
      </c>
    </row>
    <row r="2505" spans="1:10" ht="12" customHeight="1">
      <c r="A2505" s="15" t="s">
        <v>8033</v>
      </c>
      <c r="B2505" s="62" t="s">
        <v>84</v>
      </c>
      <c r="C2505" s="807">
        <v>10.8</v>
      </c>
      <c r="D2505" s="2159">
        <v>20</v>
      </c>
      <c r="E2505" s="2110">
        <f t="shared" si="303"/>
        <v>853.5</v>
      </c>
      <c r="F2505" s="603">
        <f t="shared" si="306"/>
        <v>853.5</v>
      </c>
      <c r="G2505" s="862">
        <f>'Заказ, cкидки и курсы валют'!$J$23*F2505</f>
        <v>10242</v>
      </c>
      <c r="H2505" s="128">
        <f t="shared" si="307"/>
        <v>204.84</v>
      </c>
      <c r="I2505" s="15"/>
      <c r="J2505" s="128">
        <f>ROUND(IF(H2505&lt;'Заказ, cкидки и курсы валют'!$B$39,H2505*0.54*100/(100-'Заказ, cкидки и курсы валют'!$C$39),IF(H2505&lt;'Заказ, cкидки и курсы валют'!$B$40,H2505*0.54*100/(100-'Заказ, cкидки и курсы валют'!$C$40),IF(H2505&lt;'Заказ, cкидки и курсы валют'!$B$41,H2505*0.54*100/(100-'Заказ, cкидки и курсы валют'!$C$41),IF(H2505&lt;'Заказ, cкидки и курсы валют'!$B$42,H2505*0.54*100/(100-'Заказ, cкидки и курсы валют'!$C$42),IF(H2505&lt;'Заказ, cкидки и курсы валют'!$B$43,H2505*0.54*100/(100-'Заказ, cкидки и курсы валют'!$C$43),H2505))))),2)</f>
        <v>276.52999999999997</v>
      </c>
    </row>
    <row r="2506" spans="1:10" ht="12" customHeight="1">
      <c r="A2506" s="15" t="s">
        <v>8034</v>
      </c>
      <c r="B2506" s="62" t="s">
        <v>179</v>
      </c>
      <c r="C2506" s="807">
        <v>11.19</v>
      </c>
      <c r="D2506" s="2159">
        <v>20</v>
      </c>
      <c r="E2506" s="2110">
        <f t="shared" si="303"/>
        <v>898.56</v>
      </c>
      <c r="F2506" s="603">
        <f t="shared" si="306"/>
        <v>898.56</v>
      </c>
      <c r="G2506" s="862">
        <f>'Заказ, cкидки и курсы валют'!$J$23*F2506</f>
        <v>10782.72</v>
      </c>
      <c r="H2506" s="128">
        <f t="shared" si="307"/>
        <v>215.65</v>
      </c>
      <c r="I2506" s="15"/>
      <c r="J2506" s="128">
        <f>ROUND(IF(H2506&lt;'Заказ, cкидки и курсы валют'!$B$39,H2506*0.54*100/(100-'Заказ, cкидки и курсы валют'!$C$39),IF(H2506&lt;'Заказ, cкидки и курсы валют'!$B$40,H2506*0.54*100/(100-'Заказ, cкидки и курсы валют'!$C$40),IF(H2506&lt;'Заказ, cкидки и курсы валют'!$B$41,H2506*0.54*100/(100-'Заказ, cкидки и курсы валют'!$C$41),IF(H2506&lt;'Заказ, cкидки и курсы валют'!$B$42,H2506*0.54*100/(100-'Заказ, cкидки и курсы валют'!$C$42),IF(H2506&lt;'Заказ, cкидки и курсы валют'!$B$43,H2506*0.54*100/(100-'Заказ, cкидки и курсы валют'!$C$43),H2506))))),2)</f>
        <v>291.13</v>
      </c>
    </row>
    <row r="2507" spans="1:10" ht="12" customHeight="1">
      <c r="A2507" s="15" t="s">
        <v>8035</v>
      </c>
      <c r="B2507" s="62" t="s">
        <v>3122</v>
      </c>
      <c r="C2507" s="807">
        <v>11.96</v>
      </c>
      <c r="D2507" s="2159">
        <v>18</v>
      </c>
      <c r="E2507" s="2110">
        <f t="shared" si="303"/>
        <v>1017.8066666666666</v>
      </c>
      <c r="F2507" s="603">
        <f t="shared" si="306"/>
        <v>1017.81</v>
      </c>
      <c r="G2507" s="862">
        <f>'Заказ, cкидки и курсы валют'!$J$23*F2507</f>
        <v>12213.72</v>
      </c>
      <c r="H2507" s="128">
        <f t="shared" si="307"/>
        <v>219.85</v>
      </c>
      <c r="I2507" s="15"/>
      <c r="J2507" s="128">
        <f>ROUND(IF(H2507&lt;'Заказ, cкидки и курсы валют'!$B$39,H2507*0.54*100/(100-'Заказ, cкидки и курсы валют'!$C$39),IF(H2507&lt;'Заказ, cкидки и курсы валют'!$B$40,H2507*0.54*100/(100-'Заказ, cкидки и курсы валют'!$C$40),IF(H2507&lt;'Заказ, cкидки и курсы валют'!$B$41,H2507*0.54*100/(100-'Заказ, cкидки и курсы валют'!$C$41),IF(H2507&lt;'Заказ, cкидки и курсы валют'!$B$42,H2507*0.54*100/(100-'Заказ, cкидки и курсы валют'!$C$42),IF(H2507&lt;'Заказ, cкидки и курсы валют'!$B$43,H2507*0.54*100/(100-'Заказ, cкидки и курсы валют'!$C$43),H2507))))),2)</f>
        <v>296.8</v>
      </c>
    </row>
    <row r="2508" spans="1:10" ht="12" customHeight="1">
      <c r="A2508" s="15" t="s">
        <v>8036</v>
      </c>
      <c r="B2508" s="62" t="s">
        <v>180</v>
      </c>
      <c r="C2508" s="807">
        <v>12.89</v>
      </c>
      <c r="D2508" s="2159">
        <v>18</v>
      </c>
      <c r="E2508" s="2110">
        <f t="shared" si="303"/>
        <v>1018.1666666666667</v>
      </c>
      <c r="F2508" s="603">
        <f t="shared" si="306"/>
        <v>1018.17</v>
      </c>
      <c r="G2508" s="862">
        <f>'Заказ, cкидки и курсы валют'!$J$23*F2508</f>
        <v>12218.039999999999</v>
      </c>
      <c r="H2508" s="128">
        <f t="shared" si="307"/>
        <v>219.92</v>
      </c>
      <c r="I2508" s="15"/>
      <c r="J2508" s="128">
        <f>ROUND(IF(H2508&lt;'Заказ, cкидки и курсы валют'!$B$39,H2508*0.54*100/(100-'Заказ, cкидки и курсы валют'!$C$39),IF(H2508&lt;'Заказ, cкидки и курсы валют'!$B$40,H2508*0.54*100/(100-'Заказ, cкидки и курсы валют'!$C$40),IF(H2508&lt;'Заказ, cкидки и курсы валют'!$B$41,H2508*0.54*100/(100-'Заказ, cкидки и курсы валют'!$C$41),IF(H2508&lt;'Заказ, cкидки и курсы валют'!$B$42,H2508*0.54*100/(100-'Заказ, cкидки и курсы валют'!$C$42),IF(H2508&lt;'Заказ, cкидки и курсы валют'!$B$43,H2508*0.54*100/(100-'Заказ, cкидки и курсы валют'!$C$43),H2508))))),2)</f>
        <v>296.89</v>
      </c>
    </row>
    <row r="2509" spans="1:10" ht="12" customHeight="1">
      <c r="A2509" s="15" t="s">
        <v>8037</v>
      </c>
      <c r="B2509" s="62" t="s">
        <v>181</v>
      </c>
      <c r="C2509" s="807">
        <v>14.6</v>
      </c>
      <c r="D2509" s="2159">
        <v>10</v>
      </c>
      <c r="E2509" s="2110">
        <f t="shared" si="303"/>
        <v>1477.88</v>
      </c>
      <c r="F2509" s="603">
        <f t="shared" si="306"/>
        <v>1477.88</v>
      </c>
      <c r="G2509" s="862">
        <f>'Заказ, cкидки и курсы валют'!$J$23*F2509</f>
        <v>17734.560000000001</v>
      </c>
      <c r="H2509" s="128">
        <f t="shared" si="307"/>
        <v>177.35</v>
      </c>
      <c r="I2509" s="15"/>
      <c r="J2509" s="128">
        <f>ROUND(IF(H2509&lt;'Заказ, cкидки и курсы валют'!$B$39,H2509*0.54*100/(100-'Заказ, cкидки и курсы валют'!$C$39),IF(H2509&lt;'Заказ, cкидки и курсы валют'!$B$40,H2509*0.54*100/(100-'Заказ, cкидки и курсы валют'!$C$40),IF(H2509&lt;'Заказ, cкидки и курсы валют'!$B$41,H2509*0.54*100/(100-'Заказ, cкидки и курсы валют'!$C$41),IF(H2509&lt;'Заказ, cкидки и курсы валют'!$B$42,H2509*0.54*100/(100-'Заказ, cкидки и курсы валют'!$C$42),IF(H2509&lt;'Заказ, cкидки и курсы валют'!$B$43,H2509*0.54*100/(100-'Заказ, cкидки и курсы валют'!$C$43),H2509))))),2)</f>
        <v>273.63</v>
      </c>
    </row>
    <row r="2510" spans="1:10" ht="12" customHeight="1">
      <c r="A2510" s="15" t="s">
        <v>8038</v>
      </c>
      <c r="B2510" s="62" t="s">
        <v>182</v>
      </c>
      <c r="C2510" s="807">
        <v>16.010000000000002</v>
      </c>
      <c r="D2510" s="2159">
        <v>10</v>
      </c>
      <c r="E2510" s="2110">
        <f t="shared" si="303"/>
        <v>1508.1599999999999</v>
      </c>
      <c r="F2510" s="603">
        <f t="shared" si="306"/>
        <v>1508.16</v>
      </c>
      <c r="G2510" s="862">
        <f>'Заказ, cкидки и курсы валют'!$J$23*F2510</f>
        <v>18097.920000000002</v>
      </c>
      <c r="H2510" s="128">
        <f t="shared" si="307"/>
        <v>180.98</v>
      </c>
      <c r="I2510" s="15"/>
      <c r="J2510" s="128">
        <f>ROUND(IF(H2510&lt;'Заказ, cкидки и курсы валют'!$B$39,H2510*0.54*100/(100-'Заказ, cкидки и курсы валют'!$C$39),IF(H2510&lt;'Заказ, cкидки и курсы валют'!$B$40,H2510*0.54*100/(100-'Заказ, cкидки и курсы валют'!$C$40),IF(H2510&lt;'Заказ, cкидки и курсы валют'!$B$41,H2510*0.54*100/(100-'Заказ, cкидки и курсы валют'!$C$41),IF(H2510&lt;'Заказ, cкидки и курсы валют'!$B$42,H2510*0.54*100/(100-'Заказ, cкидки и курсы валют'!$C$42),IF(H2510&lt;'Заказ, cкидки и курсы валют'!$B$43,H2510*0.54*100/(100-'Заказ, cкидки и курсы валют'!$C$43),H2510))))),2)</f>
        <v>279.23</v>
      </c>
    </row>
    <row r="2511" spans="1:10" ht="12" customHeight="1">
      <c r="A2511" s="15" t="s">
        <v>8039</v>
      </c>
      <c r="B2511" s="62" t="s">
        <v>183</v>
      </c>
      <c r="C2511" s="807">
        <v>17.71</v>
      </c>
      <c r="D2511" s="2159">
        <v>10</v>
      </c>
      <c r="E2511" s="2110">
        <f t="shared" si="303"/>
        <v>1642.24</v>
      </c>
      <c r="F2511" s="603">
        <f t="shared" si="306"/>
        <v>1642.24</v>
      </c>
      <c r="G2511" s="862">
        <f>'Заказ, cкидки и курсы валют'!$J$23*F2511</f>
        <v>19706.88</v>
      </c>
      <c r="H2511" s="128">
        <f t="shared" si="307"/>
        <v>197.07</v>
      </c>
      <c r="I2511" s="15"/>
      <c r="J2511" s="128">
        <f>ROUND(IF(H2511&lt;'Заказ, cкидки и курсы валют'!$B$39,H2511*0.54*100/(100-'Заказ, cкидки и курсы валют'!$C$39),IF(H2511&lt;'Заказ, cкидки и курсы валют'!$B$40,H2511*0.54*100/(100-'Заказ, cкидки и курсы валют'!$C$40),IF(H2511&lt;'Заказ, cкидки и курсы валют'!$B$41,H2511*0.54*100/(100-'Заказ, cкидки и курсы валют'!$C$41),IF(H2511&lt;'Заказ, cкидки и курсы валют'!$B$42,H2511*0.54*100/(100-'Заказ, cкидки и курсы валют'!$C$42),IF(H2511&lt;'Заказ, cкидки и курсы валют'!$B$43,H2511*0.54*100/(100-'Заказ, cкидки и курсы валют'!$C$43),H2511))))),2)</f>
        <v>266.04000000000002</v>
      </c>
    </row>
    <row r="2512" spans="1:10" ht="12" customHeight="1">
      <c r="A2512" s="15" t="s">
        <v>8040</v>
      </c>
      <c r="B2512" s="62" t="s">
        <v>184</v>
      </c>
      <c r="C2512" s="807">
        <v>19.46</v>
      </c>
      <c r="D2512" s="2159">
        <v>7</v>
      </c>
      <c r="E2512" s="2110">
        <f t="shared" si="303"/>
        <v>2088.1085714285714</v>
      </c>
      <c r="F2512" s="603">
        <f t="shared" si="306"/>
        <v>2088.11</v>
      </c>
      <c r="G2512" s="862">
        <f>'Заказ, cкидки и курсы валют'!$J$23*F2512</f>
        <v>25057.32</v>
      </c>
      <c r="H2512" s="128">
        <f t="shared" si="307"/>
        <v>175.4</v>
      </c>
      <c r="I2512" s="15"/>
      <c r="J2512" s="128">
        <f>ROUND(IF(H2512&lt;'Заказ, cкидки и курсы валют'!$B$39,H2512*0.54*100/(100-'Заказ, cкидки и курсы валют'!$C$39),IF(H2512&lt;'Заказ, cкидки и курсы валют'!$B$40,H2512*0.54*100/(100-'Заказ, cкидки и курсы валют'!$C$40),IF(H2512&lt;'Заказ, cкидки и курсы валют'!$B$41,H2512*0.54*100/(100-'Заказ, cкидки и курсы валют'!$C$41),IF(H2512&lt;'Заказ, cкидки и курсы валют'!$B$42,H2512*0.54*100/(100-'Заказ, cкидки и курсы валют'!$C$42),IF(H2512&lt;'Заказ, cкидки и курсы валют'!$B$43,H2512*0.54*100/(100-'Заказ, cкидки и курсы валют'!$C$43),H2512))))),2)</f>
        <v>270.62</v>
      </c>
    </row>
    <row r="2513" spans="1:10" ht="12" customHeight="1">
      <c r="A2513" s="15" t="s">
        <v>9548</v>
      </c>
      <c r="B2513" s="62" t="s">
        <v>185</v>
      </c>
      <c r="C2513" s="807">
        <v>21.46</v>
      </c>
      <c r="D2513" s="2159">
        <v>7</v>
      </c>
      <c r="E2513" s="2110">
        <f t="shared" si="303"/>
        <v>2195.8485714285716</v>
      </c>
      <c r="F2513" s="603">
        <f t="shared" si="306"/>
        <v>2195.85</v>
      </c>
      <c r="G2513" s="862">
        <f>'Заказ, cкидки и курсы валют'!$J$23*F2513</f>
        <v>26350.199999999997</v>
      </c>
      <c r="H2513" s="128">
        <f t="shared" si="307"/>
        <v>184.45</v>
      </c>
      <c r="I2513" s="15"/>
      <c r="J2513" s="128">
        <f>ROUND(IF(H2513&lt;'Заказ, cкидки и курсы валют'!$B$39,H2513*0.54*100/(100-'Заказ, cкидки и курсы валют'!$C$39),IF(H2513&lt;'Заказ, cкидки и курсы валют'!$B$40,H2513*0.54*100/(100-'Заказ, cкидки и курсы валют'!$C$40),IF(H2513&lt;'Заказ, cкидки и курсы валют'!$B$41,H2513*0.54*100/(100-'Заказ, cкидки и курсы валют'!$C$41),IF(H2513&lt;'Заказ, cкидки и курсы валют'!$B$42,H2513*0.54*100/(100-'Заказ, cкидки и курсы валют'!$C$42),IF(H2513&lt;'Заказ, cкидки и курсы валют'!$B$43,H2513*0.54*100/(100-'Заказ, cкидки и курсы валют'!$C$43),H2513))))),2)</f>
        <v>284.58</v>
      </c>
    </row>
    <row r="2514" spans="1:10" ht="12" customHeight="1">
      <c r="A2514" s="15" t="s">
        <v>8041</v>
      </c>
      <c r="B2514" s="62" t="s">
        <v>3641</v>
      </c>
      <c r="C2514" s="807">
        <v>11.27</v>
      </c>
      <c r="D2514" s="2189">
        <v>10</v>
      </c>
      <c r="E2514" s="2110">
        <f t="shared" si="303"/>
        <v>1356.78</v>
      </c>
      <c r="F2514" s="603">
        <f t="shared" ref="F2514:F2519" si="308">ROUND(E2514*(1-$F$11),2)</f>
        <v>1356.78</v>
      </c>
      <c r="G2514" s="862">
        <f>'Заказ, cкидки и курсы валют'!$J$23*F2514</f>
        <v>16281.36</v>
      </c>
      <c r="H2514" s="128">
        <f t="shared" ref="H2514:H2519" si="309">ROUND((D2514/1000)*G2514,2)</f>
        <v>162.81</v>
      </c>
      <c r="I2514" s="15"/>
      <c r="J2514" s="128">
        <f>ROUND(IF(H2514&lt;'Заказ, cкидки и курсы валют'!$B$39,H2514*0.54*100/(100-'Заказ, cкидки и курсы валют'!$C$39),IF(H2514&lt;'Заказ, cкидки и курсы валют'!$B$40,H2514*0.54*100/(100-'Заказ, cкидки и курсы валют'!$C$40),IF(H2514&lt;'Заказ, cкидки и курсы валют'!$B$41,H2514*0.54*100/(100-'Заказ, cкидки и курсы валют'!$C$41),IF(H2514&lt;'Заказ, cкидки и курсы валют'!$B$42,H2514*0.54*100/(100-'Заказ, cкидки и курсы валют'!$C$42),IF(H2514&lt;'Заказ, cкидки и курсы валют'!$B$43,H2514*0.54*100/(100-'Заказ, cкидки и курсы валют'!$C$43),H2514))))),2)</f>
        <v>251.19</v>
      </c>
    </row>
    <row r="2515" spans="1:10" ht="12" customHeight="1">
      <c r="A2515" s="15" t="s">
        <v>8042</v>
      </c>
      <c r="B2515" s="62" t="s">
        <v>3105</v>
      </c>
      <c r="C2515" s="807">
        <v>12.65</v>
      </c>
      <c r="D2515" s="2189">
        <v>10</v>
      </c>
      <c r="E2515" s="2110">
        <f t="shared" si="303"/>
        <v>1406.04</v>
      </c>
      <c r="F2515" s="603">
        <f t="shared" si="308"/>
        <v>1406.04</v>
      </c>
      <c r="G2515" s="862">
        <f>'Заказ, cкидки и курсы валют'!$J$23*F2515</f>
        <v>16872.48</v>
      </c>
      <c r="H2515" s="128">
        <f t="shared" si="309"/>
        <v>168.72</v>
      </c>
      <c r="I2515" s="15"/>
      <c r="J2515" s="128">
        <f>ROUND(IF(H2515&lt;'Заказ, cкидки и курсы валют'!$B$39,H2515*0.54*100/(100-'Заказ, cкидки и курсы валют'!$C$39),IF(H2515&lt;'Заказ, cкидки и курсы валют'!$B$40,H2515*0.54*100/(100-'Заказ, cкидки и курсы валют'!$C$40),IF(H2515&lt;'Заказ, cкидки и курсы валют'!$B$41,H2515*0.54*100/(100-'Заказ, cкидки и курсы валют'!$C$41),IF(H2515&lt;'Заказ, cкидки и курсы валют'!$B$42,H2515*0.54*100/(100-'Заказ, cкидки и курсы валют'!$C$42),IF(H2515&lt;'Заказ, cкидки и курсы валют'!$B$43,H2515*0.54*100/(100-'Заказ, cкидки и курсы валют'!$C$43),H2515))))),2)</f>
        <v>260.31</v>
      </c>
    </row>
    <row r="2516" spans="1:10" ht="12" customHeight="1">
      <c r="A2516" s="15" t="s">
        <v>8043</v>
      </c>
      <c r="B2516" s="62" t="s">
        <v>3106</v>
      </c>
      <c r="C2516" s="807">
        <v>14.1</v>
      </c>
      <c r="D2516" s="2189">
        <v>10</v>
      </c>
      <c r="E2516" s="2110">
        <f t="shared" ref="E2516:E2526" si="310">(E2345*2)+(1000/D2516*7.5)</f>
        <v>1454.52</v>
      </c>
      <c r="F2516" s="603">
        <f t="shared" si="308"/>
        <v>1454.52</v>
      </c>
      <c r="G2516" s="862">
        <f>'Заказ, cкидки и курсы валют'!$J$23*F2516</f>
        <v>17454.239999999998</v>
      </c>
      <c r="H2516" s="128">
        <f t="shared" si="309"/>
        <v>174.54</v>
      </c>
      <c r="I2516" s="15"/>
      <c r="J2516" s="128">
        <f>ROUND(IF(H2516&lt;'Заказ, cкидки и курсы валют'!$B$39,H2516*0.54*100/(100-'Заказ, cкидки и курсы валют'!$C$39),IF(H2516&lt;'Заказ, cкидки и курсы валют'!$B$40,H2516*0.54*100/(100-'Заказ, cкидки и курсы валют'!$C$40),IF(H2516&lt;'Заказ, cкидки и курсы валют'!$B$41,H2516*0.54*100/(100-'Заказ, cкидки и курсы валют'!$C$41),IF(H2516&lt;'Заказ, cкидки и курсы валют'!$B$42,H2516*0.54*100/(100-'Заказ, cкидки и курсы валют'!$C$42),IF(H2516&lt;'Заказ, cкидки и курсы валют'!$B$43,H2516*0.54*100/(100-'Заказ, cкидки и курсы валют'!$C$43),H2516))))),2)</f>
        <v>269.29000000000002</v>
      </c>
    </row>
    <row r="2517" spans="1:10" ht="12" customHeight="1">
      <c r="A2517" s="15" t="s">
        <v>8044</v>
      </c>
      <c r="B2517" s="62" t="s">
        <v>617</v>
      </c>
      <c r="C2517" s="807">
        <v>16.05</v>
      </c>
      <c r="D2517" s="2189">
        <v>10</v>
      </c>
      <c r="E2517" s="2110">
        <f t="shared" si="310"/>
        <v>1697.94</v>
      </c>
      <c r="F2517" s="603">
        <f t="shared" si="308"/>
        <v>1697.94</v>
      </c>
      <c r="G2517" s="862">
        <f>'Заказ, cкидки и курсы валют'!$J$23*F2517</f>
        <v>20375.28</v>
      </c>
      <c r="H2517" s="128">
        <f t="shared" si="309"/>
        <v>203.75</v>
      </c>
      <c r="I2517" s="15"/>
      <c r="J2517" s="128">
        <f>ROUND(IF(H2517&lt;'Заказ, cкидки и курсы валют'!$B$39,H2517*0.54*100/(100-'Заказ, cкидки и курсы валют'!$C$39),IF(H2517&lt;'Заказ, cкидки и курсы валют'!$B$40,H2517*0.54*100/(100-'Заказ, cкидки и курсы валют'!$C$40),IF(H2517&lt;'Заказ, cкидки и курсы валют'!$B$41,H2517*0.54*100/(100-'Заказ, cкидки и курсы валют'!$C$41),IF(H2517&lt;'Заказ, cкидки и курсы валют'!$B$42,H2517*0.54*100/(100-'Заказ, cкидки и курсы валют'!$C$42),IF(H2517&lt;'Заказ, cкидки и курсы валют'!$B$43,H2517*0.54*100/(100-'Заказ, cкидки и курсы валют'!$C$43),H2517))))),2)</f>
        <v>275.06</v>
      </c>
    </row>
    <row r="2518" spans="1:10" ht="12" customHeight="1">
      <c r="A2518" s="15" t="s">
        <v>8045</v>
      </c>
      <c r="B2518" s="62" t="s">
        <v>3107</v>
      </c>
      <c r="C2518" s="807">
        <v>17</v>
      </c>
      <c r="D2518" s="2184">
        <v>10</v>
      </c>
      <c r="E2518" s="2110">
        <f t="shared" si="310"/>
        <v>1606.3</v>
      </c>
      <c r="F2518" s="603">
        <f t="shared" si="308"/>
        <v>1606.3</v>
      </c>
      <c r="G2518" s="862">
        <f>'Заказ, cкидки и курсы валют'!$J$23*F2518</f>
        <v>19275.599999999999</v>
      </c>
      <c r="H2518" s="128">
        <f t="shared" si="309"/>
        <v>192.76</v>
      </c>
      <c r="I2518" s="15"/>
      <c r="J2518" s="128">
        <f>ROUND(IF(H2518&lt;'Заказ, cкидки и курсы валют'!$B$39,H2518*0.54*100/(100-'Заказ, cкидки и курсы валют'!$C$39),IF(H2518&lt;'Заказ, cкидки и курсы валют'!$B$40,H2518*0.54*100/(100-'Заказ, cкидки и курсы валют'!$C$40),IF(H2518&lt;'Заказ, cкидки и курсы валют'!$B$41,H2518*0.54*100/(100-'Заказ, cкидки и курсы валют'!$C$41),IF(H2518&lt;'Заказ, cкидки и курсы валют'!$B$42,H2518*0.54*100/(100-'Заказ, cкидки и курсы валют'!$C$42),IF(H2518&lt;'Заказ, cкидки и курсы валют'!$B$43,H2518*0.54*100/(100-'Заказ, cкидки и курсы валют'!$C$43),H2518))))),2)</f>
        <v>260.23</v>
      </c>
    </row>
    <row r="2519" spans="1:10" ht="12" customHeight="1">
      <c r="A2519" s="15" t="s">
        <v>8046</v>
      </c>
      <c r="B2519" s="62" t="s">
        <v>190</v>
      </c>
      <c r="C2519" s="807">
        <v>18.63</v>
      </c>
      <c r="D2519" s="2189">
        <v>10</v>
      </c>
      <c r="E2519" s="2110">
        <f t="shared" si="310"/>
        <v>1637.6</v>
      </c>
      <c r="F2519" s="603">
        <f t="shared" si="308"/>
        <v>1637.6</v>
      </c>
      <c r="G2519" s="862">
        <f>'Заказ, cкидки и курсы валют'!$J$23*F2519</f>
        <v>19651.199999999997</v>
      </c>
      <c r="H2519" s="128">
        <f t="shared" si="309"/>
        <v>196.51</v>
      </c>
      <c r="I2519" s="15"/>
      <c r="J2519" s="128">
        <f>ROUND(IF(H2519&lt;'Заказ, cкидки и курсы валют'!$B$39,H2519*0.54*100/(100-'Заказ, cкидки и курсы валют'!$C$39),IF(H2519&lt;'Заказ, cкидки и курсы валют'!$B$40,H2519*0.54*100/(100-'Заказ, cкидки и курсы валют'!$C$40),IF(H2519&lt;'Заказ, cкидки и курсы валют'!$B$41,H2519*0.54*100/(100-'Заказ, cкидки и курсы валют'!$C$41),IF(H2519&lt;'Заказ, cкидки и курсы валют'!$B$42,H2519*0.54*100/(100-'Заказ, cкидки и курсы валют'!$C$42),IF(H2519&lt;'Заказ, cкидки и курсы валют'!$B$43,H2519*0.54*100/(100-'Заказ, cкидки и курсы валют'!$C$43),H2519))))),2)</f>
        <v>265.29000000000002</v>
      </c>
    </row>
    <row r="2520" spans="1:10" ht="12" customHeight="1">
      <c r="A2520" s="15" t="s">
        <v>8047</v>
      </c>
      <c r="B2520" s="62" t="s">
        <v>1332</v>
      </c>
      <c r="C2520" s="807">
        <v>20.350000000000001</v>
      </c>
      <c r="D2520" s="2189">
        <v>10</v>
      </c>
      <c r="E2520" s="2110">
        <f t="shared" si="310"/>
        <v>1761.3200000000002</v>
      </c>
      <c r="F2520" s="603">
        <f t="shared" ref="F2520:F2526" si="311">ROUND(E2520*(1-$F$11),2)</f>
        <v>1761.32</v>
      </c>
      <c r="G2520" s="862">
        <f>'Заказ, cкидки и курсы валют'!$J$23*F2520</f>
        <v>21135.84</v>
      </c>
      <c r="H2520" s="128">
        <f t="shared" ref="H2520:H2526" si="312">ROUND((D2520/1000)*G2520,2)</f>
        <v>211.36</v>
      </c>
      <c r="I2520" s="15"/>
      <c r="J2520" s="128">
        <f>ROUND(IF(H2520&lt;'Заказ, cкидки и курсы валют'!$B$39,H2520*0.54*100/(100-'Заказ, cкидки и курсы валют'!$C$39),IF(H2520&lt;'Заказ, cкидки и курсы валют'!$B$40,H2520*0.54*100/(100-'Заказ, cкидки и курсы валют'!$C$40),IF(H2520&lt;'Заказ, cкидки и курсы валют'!$B$41,H2520*0.54*100/(100-'Заказ, cкидки и курсы валют'!$C$41),IF(H2520&lt;'Заказ, cкидки и курсы валют'!$B$42,H2520*0.54*100/(100-'Заказ, cкидки и курсы валют'!$C$42),IF(H2520&lt;'Заказ, cкидки и курсы валют'!$B$43,H2520*0.54*100/(100-'Заказ, cкидки и курсы валют'!$C$43),H2520))))),2)</f>
        <v>285.33999999999997</v>
      </c>
    </row>
    <row r="2521" spans="1:10" ht="12" customHeight="1">
      <c r="A2521" s="15" t="s">
        <v>8048</v>
      </c>
      <c r="B2521" s="62" t="s">
        <v>191</v>
      </c>
      <c r="C2521" s="807">
        <v>21.36</v>
      </c>
      <c r="D2521" s="2189">
        <v>10</v>
      </c>
      <c r="E2521" s="2110">
        <f t="shared" si="310"/>
        <v>1826.44</v>
      </c>
      <c r="F2521" s="603">
        <f t="shared" si="311"/>
        <v>1826.44</v>
      </c>
      <c r="G2521" s="862">
        <f>'Заказ, cкидки и курсы валют'!$J$23*F2521</f>
        <v>21917.279999999999</v>
      </c>
      <c r="H2521" s="128">
        <f t="shared" si="312"/>
        <v>219.17</v>
      </c>
      <c r="I2521" s="15"/>
      <c r="J2521" s="128">
        <f>ROUND(IF(H2521&lt;'Заказ, cкидки и курсы валют'!$B$39,H2521*0.54*100/(100-'Заказ, cкидки и курсы валют'!$C$39),IF(H2521&lt;'Заказ, cкидки и курсы валют'!$B$40,H2521*0.54*100/(100-'Заказ, cкидки и курсы валют'!$C$40),IF(H2521&lt;'Заказ, cкидки и курсы валют'!$B$41,H2521*0.54*100/(100-'Заказ, cкидки и курсы валют'!$C$41),IF(H2521&lt;'Заказ, cкидки и курсы валют'!$B$42,H2521*0.54*100/(100-'Заказ, cкидки и курсы валют'!$C$42),IF(H2521&lt;'Заказ, cкидки и курсы валют'!$B$43,H2521*0.54*100/(100-'Заказ, cкидки и курсы валют'!$C$43),H2521))))),2)</f>
        <v>295.88</v>
      </c>
    </row>
    <row r="2522" spans="1:10" ht="12" customHeight="1">
      <c r="A2522" s="15" t="s">
        <v>8049</v>
      </c>
      <c r="B2522" s="62" t="s">
        <v>192</v>
      </c>
      <c r="C2522" s="807">
        <v>25</v>
      </c>
      <c r="D2522" s="2189">
        <v>10</v>
      </c>
      <c r="E2522" s="2110">
        <f t="shared" si="310"/>
        <v>2110.48</v>
      </c>
      <c r="F2522" s="603">
        <f t="shared" si="311"/>
        <v>2110.48</v>
      </c>
      <c r="G2522" s="862">
        <f>'Заказ, cкидки и курсы валют'!$J$23*F2522</f>
        <v>25325.760000000002</v>
      </c>
      <c r="H2522" s="128">
        <f t="shared" si="312"/>
        <v>253.26</v>
      </c>
      <c r="I2522" s="15"/>
      <c r="J2522" s="128">
        <f>ROUND(IF(H2522&lt;'Заказ, cкидки и курсы валют'!$B$39,H2522*0.54*100/(100-'Заказ, cкидки и курсы валют'!$C$39),IF(H2522&lt;'Заказ, cкидки и курсы валют'!$B$40,H2522*0.54*100/(100-'Заказ, cкидки и курсы валют'!$C$40),IF(H2522&lt;'Заказ, cкидки и курсы валют'!$B$41,H2522*0.54*100/(100-'Заказ, cкидки и курсы валют'!$C$41),IF(H2522&lt;'Заказ, cкидки и курсы валют'!$B$42,H2522*0.54*100/(100-'Заказ, cкидки и курсы валют'!$C$42),IF(H2522&lt;'Заказ, cкидки и курсы валют'!$B$43,H2522*0.54*100/(100-'Заказ, cкидки и курсы валют'!$C$43),H2522))))),2)</f>
        <v>341.9</v>
      </c>
    </row>
    <row r="2523" spans="1:10" ht="12" customHeight="1">
      <c r="A2523" s="15" t="s">
        <v>8050</v>
      </c>
      <c r="B2523" s="62" t="s">
        <v>193</v>
      </c>
      <c r="C2523" s="807">
        <v>27.5</v>
      </c>
      <c r="D2523" s="2189">
        <v>10</v>
      </c>
      <c r="E2523" s="2110">
        <f t="shared" si="310"/>
        <v>2098.94</v>
      </c>
      <c r="F2523" s="603">
        <f t="shared" si="311"/>
        <v>2098.94</v>
      </c>
      <c r="G2523" s="862">
        <f>'Заказ, cкидки и курсы валют'!$J$23*F2523</f>
        <v>25187.279999999999</v>
      </c>
      <c r="H2523" s="128">
        <f t="shared" si="312"/>
        <v>251.87</v>
      </c>
      <c r="I2523" s="15"/>
      <c r="J2523" s="128">
        <f>ROUND(IF(H2523&lt;'Заказ, cкидки и курсы валют'!$B$39,H2523*0.54*100/(100-'Заказ, cкидки и курсы валют'!$C$39),IF(H2523&lt;'Заказ, cкидки и курсы валют'!$B$40,H2523*0.54*100/(100-'Заказ, cкидки и курсы валют'!$C$40),IF(H2523&lt;'Заказ, cкидки и курсы валют'!$B$41,H2523*0.54*100/(100-'Заказ, cкидки и курсы валют'!$C$41),IF(H2523&lt;'Заказ, cкидки и курсы валют'!$B$42,H2523*0.54*100/(100-'Заказ, cкидки и курсы валют'!$C$42),IF(H2523&lt;'Заказ, cкидки и курсы валют'!$B$43,H2523*0.54*100/(100-'Заказ, cкидки и курсы валют'!$C$43),H2523))))),2)</f>
        <v>340.02</v>
      </c>
    </row>
    <row r="2524" spans="1:10" ht="12" customHeight="1">
      <c r="A2524" s="15" t="s">
        <v>8051</v>
      </c>
      <c r="B2524" s="62" t="s">
        <v>194</v>
      </c>
      <c r="C2524" s="807">
        <v>30.8</v>
      </c>
      <c r="D2524" s="2189">
        <v>10</v>
      </c>
      <c r="E2524" s="2110">
        <f t="shared" si="310"/>
        <v>2480.9</v>
      </c>
      <c r="F2524" s="603">
        <f t="shared" si="311"/>
        <v>2480.9</v>
      </c>
      <c r="G2524" s="862">
        <f>'Заказ, cкидки и курсы валют'!$J$23*F2524</f>
        <v>29770.800000000003</v>
      </c>
      <c r="H2524" s="128">
        <f t="shared" si="312"/>
        <v>297.70999999999998</v>
      </c>
      <c r="I2524" s="15"/>
      <c r="J2524" s="128">
        <f>ROUND(IF(H2524&lt;'Заказ, cкидки и курсы валют'!$B$39,H2524*0.54*100/(100-'Заказ, cкидки и курсы валют'!$C$39),IF(H2524&lt;'Заказ, cкидки и курсы валют'!$B$40,H2524*0.54*100/(100-'Заказ, cкидки и курсы валют'!$C$40),IF(H2524&lt;'Заказ, cкидки и курсы валют'!$B$41,H2524*0.54*100/(100-'Заказ, cкидки и курсы валют'!$C$41),IF(H2524&lt;'Заказ, cкидки и курсы валют'!$B$42,H2524*0.54*100/(100-'Заказ, cкидки и курсы валют'!$C$42),IF(H2524&lt;'Заказ, cкидки и курсы валют'!$B$43,H2524*0.54*100/(100-'Заказ, cкидки и курсы валют'!$C$43),H2524))))),2)</f>
        <v>401.91</v>
      </c>
    </row>
    <row r="2525" spans="1:10" ht="12" customHeight="1">
      <c r="A2525" s="15" t="s">
        <v>8052</v>
      </c>
      <c r="B2525" s="62" t="s">
        <v>3108</v>
      </c>
      <c r="C2525" s="807">
        <v>33.5</v>
      </c>
      <c r="D2525" s="2189">
        <v>10</v>
      </c>
      <c r="E2525" s="2110">
        <f t="shared" si="310"/>
        <v>2347.38</v>
      </c>
      <c r="F2525" s="603">
        <f t="shared" si="311"/>
        <v>2347.38</v>
      </c>
      <c r="G2525" s="862">
        <f>'Заказ, cкидки и курсы валют'!$J$23*F2525</f>
        <v>28168.560000000001</v>
      </c>
      <c r="H2525" s="128">
        <f t="shared" si="312"/>
        <v>281.69</v>
      </c>
      <c r="I2525" s="15"/>
      <c r="J2525" s="128">
        <f>ROUND(IF(H2525&lt;'Заказ, cкидки и курсы валют'!$B$39,H2525*0.54*100/(100-'Заказ, cкидки и курсы валют'!$C$39),IF(H2525&lt;'Заказ, cкидки и курсы валют'!$B$40,H2525*0.54*100/(100-'Заказ, cкидки и курсы валют'!$C$40),IF(H2525&lt;'Заказ, cкидки и курсы валют'!$B$41,H2525*0.54*100/(100-'Заказ, cкидки и курсы валют'!$C$41),IF(H2525&lt;'Заказ, cкидки и курсы валют'!$B$42,H2525*0.54*100/(100-'Заказ, cкидки и курсы валют'!$C$42),IF(H2525&lt;'Заказ, cкидки и курсы валют'!$B$43,H2525*0.54*100/(100-'Заказ, cкидки и курсы валют'!$C$43),H2525))))),2)</f>
        <v>380.28</v>
      </c>
    </row>
    <row r="2526" spans="1:10" ht="12" customHeight="1">
      <c r="A2526" s="15" t="s">
        <v>8053</v>
      </c>
      <c r="B2526" s="62" t="s">
        <v>195</v>
      </c>
      <c r="C2526" s="814">
        <v>36.5</v>
      </c>
      <c r="D2526" s="2189">
        <v>10</v>
      </c>
      <c r="E2526" s="2110">
        <f t="shared" si="310"/>
        <v>2738.4</v>
      </c>
      <c r="F2526" s="603">
        <f t="shared" si="311"/>
        <v>2738.4</v>
      </c>
      <c r="G2526" s="862">
        <f>'Заказ, cкидки и курсы валют'!$J$23*F2526</f>
        <v>32860.800000000003</v>
      </c>
      <c r="H2526" s="128">
        <f t="shared" si="312"/>
        <v>328.61</v>
      </c>
      <c r="I2526" s="15"/>
      <c r="J2526" s="128">
        <f>ROUND(IF(H2526&lt;'Заказ, cкидки и курсы валют'!$B$39,H2526*0.54*100/(100-'Заказ, cкидки и курсы валют'!$C$39),IF(H2526&lt;'Заказ, cкидки и курсы валют'!$B$40,H2526*0.54*100/(100-'Заказ, cкидки и курсы валют'!$C$40),IF(H2526&lt;'Заказ, cкидки и курсы валют'!$B$41,H2526*0.54*100/(100-'Заказ, cкидки и курсы валют'!$C$41),IF(H2526&lt;'Заказ, cкидки и курсы валют'!$B$42,H2526*0.54*100/(100-'Заказ, cкидки и курсы валют'!$C$42),IF(H2526&lt;'Заказ, cкидки и курсы валют'!$B$43,H2526*0.54*100/(100-'Заказ, cкидки и курсы валют'!$C$43),H2526))))),2)</f>
        <v>443.62</v>
      </c>
    </row>
    <row r="2527" spans="1:10" ht="14.1" customHeight="1" thickBot="1"/>
    <row r="2528" spans="1:10" ht="14.1" customHeight="1">
      <c r="A2528" s="247"/>
      <c r="B2528" s="163"/>
      <c r="C2528" s="91" t="s">
        <v>2526</v>
      </c>
      <c r="D2528" s="91"/>
      <c r="E2528" s="555"/>
      <c r="F2528" s="555"/>
      <c r="G2528" s="652"/>
      <c r="H2528" s="94"/>
      <c r="I2528" s="95"/>
    </row>
    <row r="2529" spans="1:9" ht="14.1" customHeight="1">
      <c r="A2529" s="248"/>
      <c r="B2529" s="17"/>
      <c r="C2529" s="108"/>
      <c r="D2529" s="108"/>
      <c r="E2529" s="556" t="s">
        <v>2527</v>
      </c>
      <c r="F2529" s="568"/>
      <c r="G2529" s="111"/>
      <c r="H2529" s="110"/>
      <c r="I2529" s="167"/>
    </row>
    <row r="2530" spans="1:9" ht="14.1" customHeight="1">
      <c r="A2530" s="248"/>
      <c r="B2530" s="17"/>
      <c r="C2530" s="97"/>
      <c r="D2530" s="97"/>
      <c r="E2530" s="896"/>
      <c r="F2530" s="596"/>
      <c r="G2530" s="874"/>
      <c r="H2530" s="17"/>
      <c r="I2530" s="167"/>
    </row>
    <row r="2531" spans="1:9" ht="14.1" customHeight="1">
      <c r="A2531" s="248"/>
      <c r="B2531" s="17"/>
      <c r="C2531" s="97"/>
      <c r="D2531" s="97"/>
      <c r="E2531" s="896"/>
      <c r="F2531" s="596"/>
      <c r="G2531" s="874"/>
      <c r="H2531" s="17"/>
      <c r="I2531" s="167"/>
    </row>
    <row r="2532" spans="1:9" ht="14.1" customHeight="1">
      <c r="A2532" s="248"/>
      <c r="B2532" s="17"/>
      <c r="C2532" s="97"/>
      <c r="D2532" s="97"/>
      <c r="E2532" s="896"/>
      <c r="F2532" s="596"/>
      <c r="G2532" s="874"/>
      <c r="H2532" s="17"/>
      <c r="I2532" s="167"/>
    </row>
    <row r="2533" spans="1:9" ht="21.75" customHeight="1" thickBot="1">
      <c r="A2533" s="117" t="s">
        <v>7679</v>
      </c>
      <c r="B2533" s="171"/>
      <c r="C2533" s="99"/>
      <c r="D2533" s="99"/>
      <c r="E2533" s="897"/>
      <c r="F2533" s="598"/>
      <c r="G2533" s="875"/>
      <c r="H2533" s="171"/>
      <c r="I2533" s="172"/>
    </row>
    <row r="2534" spans="1:9" ht="46.5" customHeight="1">
      <c r="A2534" s="195" t="s">
        <v>1028</v>
      </c>
      <c r="B2534" s="196" t="s">
        <v>1029</v>
      </c>
      <c r="C2534" s="197" t="s">
        <v>678</v>
      </c>
      <c r="D2534" s="197" t="s">
        <v>3130</v>
      </c>
      <c r="E2534" s="559" t="s">
        <v>11188</v>
      </c>
      <c r="F2534" s="600" t="s">
        <v>2779</v>
      </c>
      <c r="G2534" s="864" t="s">
        <v>2627</v>
      </c>
      <c r="H2534" s="338" t="s">
        <v>497</v>
      </c>
      <c r="I2534" s="199" t="s">
        <v>4239</v>
      </c>
    </row>
    <row r="2535" spans="1:9" ht="14.1" customHeight="1">
      <c r="A2535" s="195"/>
      <c r="B2535" s="389"/>
      <c r="C2535" s="197" t="s">
        <v>3629</v>
      </c>
      <c r="D2535" s="390" t="s">
        <v>2628</v>
      </c>
      <c r="E2535" s="898" t="s">
        <v>265</v>
      </c>
      <c r="F2535" s="607">
        <f>'Заказ, cкидки и курсы валют'!$I$12</f>
        <v>0</v>
      </c>
      <c r="G2535" s="948"/>
      <c r="H2535" s="455"/>
      <c r="I2535" s="325"/>
    </row>
    <row r="2536" spans="1:9" ht="12" customHeight="1">
      <c r="A2536" s="15" t="s">
        <v>9549</v>
      </c>
      <c r="B2536" s="67" t="s">
        <v>9550</v>
      </c>
      <c r="C2536" s="807">
        <v>1.36</v>
      </c>
      <c r="D2536" s="64">
        <v>20000</v>
      </c>
      <c r="E2536" s="574">
        <v>45.22</v>
      </c>
      <c r="F2536" s="603">
        <f>ROUND(E2536*(1-$F$11),2)</f>
        <v>45.22</v>
      </c>
      <c r="G2536" s="862">
        <f>'Заказ, cкидки и курсы валют'!$J$23*F2536</f>
        <v>542.64</v>
      </c>
      <c r="H2536" s="128">
        <f>ROUND((D2536/1000)*G2536,2)</f>
        <v>10852.8</v>
      </c>
      <c r="I2536" s="15"/>
    </row>
    <row r="2537" spans="1:9" ht="12" customHeight="1">
      <c r="A2537" s="15" t="s">
        <v>1167</v>
      </c>
      <c r="B2537" s="67" t="s">
        <v>4202</v>
      </c>
      <c r="C2537" s="807">
        <v>1.48</v>
      </c>
      <c r="D2537" s="64">
        <v>20000</v>
      </c>
      <c r="E2537" s="574">
        <v>49.11</v>
      </c>
      <c r="F2537" s="603">
        <f>ROUND(E2537*(1-$F$11),2)</f>
        <v>49.11</v>
      </c>
      <c r="G2537" s="862">
        <f>'Заказ, cкидки и курсы валют'!$J$23*F2537</f>
        <v>589.31999999999994</v>
      </c>
      <c r="H2537" s="128">
        <f>ROUND((D2537/1000)*G2537,2)</f>
        <v>11786.4</v>
      </c>
      <c r="I2537" s="15"/>
    </row>
    <row r="2538" spans="1:9" ht="12" customHeight="1">
      <c r="A2538" s="15" t="s">
        <v>1168</v>
      </c>
      <c r="B2538" s="67" t="s">
        <v>4203</v>
      </c>
      <c r="C2538" s="807">
        <v>1.62</v>
      </c>
      <c r="D2538" s="2184">
        <v>15000</v>
      </c>
      <c r="E2538" s="574">
        <v>52.35</v>
      </c>
      <c r="F2538" s="603">
        <f t="shared" ref="F2538:F2549" si="313">ROUND(E2538*(1-$F$11),2)</f>
        <v>52.35</v>
      </c>
      <c r="G2538" s="862">
        <f>'Заказ, cкидки и курсы валют'!$J$23*F2538</f>
        <v>628.20000000000005</v>
      </c>
      <c r="H2538" s="128">
        <f t="shared" ref="H2538:H2549" si="314">ROUND((D2538/1000)*G2538,2)</f>
        <v>9423</v>
      </c>
      <c r="I2538" s="15"/>
    </row>
    <row r="2539" spans="1:9" ht="12" customHeight="1">
      <c r="A2539" s="15" t="s">
        <v>1169</v>
      </c>
      <c r="B2539" s="67" t="s">
        <v>4204</v>
      </c>
      <c r="C2539" s="807">
        <v>1.82</v>
      </c>
      <c r="D2539" s="2184">
        <v>13500</v>
      </c>
      <c r="E2539" s="574">
        <v>54.8</v>
      </c>
      <c r="F2539" s="603">
        <f t="shared" si="313"/>
        <v>54.8</v>
      </c>
      <c r="G2539" s="862">
        <f>'Заказ, cкидки и курсы валют'!$J$23*F2539</f>
        <v>657.59999999999991</v>
      </c>
      <c r="H2539" s="128">
        <f t="shared" si="314"/>
        <v>8877.6</v>
      </c>
      <c r="I2539" s="15"/>
    </row>
    <row r="2540" spans="1:9" ht="12" customHeight="1">
      <c r="A2540" s="15" t="s">
        <v>1170</v>
      </c>
      <c r="B2540" s="67" t="s">
        <v>4205</v>
      </c>
      <c r="C2540" s="807">
        <v>2.0699999999999998</v>
      </c>
      <c r="D2540" s="2184">
        <v>11000</v>
      </c>
      <c r="E2540" s="574">
        <v>61.53</v>
      </c>
      <c r="F2540" s="603">
        <f t="shared" si="313"/>
        <v>61.53</v>
      </c>
      <c r="G2540" s="862">
        <f>'Заказ, cкидки и курсы валют'!$J$23*F2540</f>
        <v>738.36</v>
      </c>
      <c r="H2540" s="128">
        <f t="shared" si="314"/>
        <v>8121.96</v>
      </c>
      <c r="I2540" s="15"/>
    </row>
    <row r="2541" spans="1:9" ht="12" customHeight="1">
      <c r="A2541" s="15" t="s">
        <v>1171</v>
      </c>
      <c r="B2541" s="67" t="s">
        <v>4206</v>
      </c>
      <c r="C2541" s="807">
        <v>2.33</v>
      </c>
      <c r="D2541" s="2184">
        <v>8500</v>
      </c>
      <c r="E2541" s="574">
        <v>66.739999999999995</v>
      </c>
      <c r="F2541" s="603">
        <f t="shared" si="313"/>
        <v>66.739999999999995</v>
      </c>
      <c r="G2541" s="862">
        <f>'Заказ, cкидки и курсы валют'!$J$23*F2541</f>
        <v>800.87999999999988</v>
      </c>
      <c r="H2541" s="128">
        <f t="shared" si="314"/>
        <v>6807.48</v>
      </c>
      <c r="I2541" s="15"/>
    </row>
    <row r="2542" spans="1:9" ht="12" customHeight="1">
      <c r="A2542" s="15" t="s">
        <v>1172</v>
      </c>
      <c r="B2542" s="67" t="s">
        <v>4207</v>
      </c>
      <c r="C2542" s="807">
        <v>2.4500000000000002</v>
      </c>
      <c r="D2542" s="2184">
        <v>8500</v>
      </c>
      <c r="E2542" s="574">
        <v>70.36</v>
      </c>
      <c r="F2542" s="603">
        <f t="shared" si="313"/>
        <v>70.36</v>
      </c>
      <c r="G2542" s="862">
        <f>'Заказ, cкидки и курсы валют'!$J$23*F2542</f>
        <v>844.31999999999994</v>
      </c>
      <c r="H2542" s="128">
        <f t="shared" si="314"/>
        <v>7176.72</v>
      </c>
      <c r="I2542" s="15"/>
    </row>
    <row r="2543" spans="1:9" ht="12" customHeight="1">
      <c r="A2543" s="15" t="s">
        <v>1173</v>
      </c>
      <c r="B2543" s="67" t="s">
        <v>4208</v>
      </c>
      <c r="C2543" s="807">
        <v>2.75</v>
      </c>
      <c r="D2543" s="2184">
        <v>7500</v>
      </c>
      <c r="E2543" s="574">
        <v>74.209999999999994</v>
      </c>
      <c r="F2543" s="603">
        <f t="shared" si="313"/>
        <v>74.209999999999994</v>
      </c>
      <c r="G2543" s="862">
        <f>'Заказ, cкидки и курсы валют'!$J$23*F2543</f>
        <v>890.52</v>
      </c>
      <c r="H2543" s="128">
        <f t="shared" si="314"/>
        <v>6678.9</v>
      </c>
      <c r="I2543" s="15"/>
    </row>
    <row r="2544" spans="1:9" ht="12" customHeight="1">
      <c r="A2544" s="15" t="s">
        <v>1174</v>
      </c>
      <c r="B2544" s="67" t="s">
        <v>4209</v>
      </c>
      <c r="C2544" s="807">
        <v>3.09</v>
      </c>
      <c r="D2544" s="2184">
        <v>7000</v>
      </c>
      <c r="E2544" s="574">
        <v>89.48</v>
      </c>
      <c r="F2544" s="603">
        <f t="shared" si="313"/>
        <v>89.48</v>
      </c>
      <c r="G2544" s="862">
        <f>'Заказ, cкидки и курсы валют'!$J$23*F2544</f>
        <v>1073.76</v>
      </c>
      <c r="H2544" s="128">
        <f t="shared" si="314"/>
        <v>7516.32</v>
      </c>
      <c r="I2544" s="15"/>
    </row>
    <row r="2545" spans="1:9" ht="12" customHeight="1">
      <c r="A2545" s="15" t="s">
        <v>1175</v>
      </c>
      <c r="B2545" s="67" t="s">
        <v>4210</v>
      </c>
      <c r="C2545" s="807">
        <v>3.45</v>
      </c>
      <c r="D2545" s="2184">
        <v>5500</v>
      </c>
      <c r="E2545" s="574">
        <v>93.55</v>
      </c>
      <c r="F2545" s="603">
        <f t="shared" si="313"/>
        <v>93.55</v>
      </c>
      <c r="G2545" s="862">
        <f>'Заказ, cкидки и курсы валют'!$J$23*F2545</f>
        <v>1122.5999999999999</v>
      </c>
      <c r="H2545" s="128">
        <f t="shared" si="314"/>
        <v>6174.3</v>
      </c>
      <c r="I2545" s="15"/>
    </row>
    <row r="2546" spans="1:9" ht="12" customHeight="1">
      <c r="A2546" s="15" t="s">
        <v>1176</v>
      </c>
      <c r="B2546" s="67" t="s">
        <v>4211</v>
      </c>
      <c r="C2546" s="807">
        <v>3.8</v>
      </c>
      <c r="D2546" s="2184">
        <v>4500</v>
      </c>
      <c r="E2546" s="574">
        <v>96.39</v>
      </c>
      <c r="F2546" s="603">
        <f t="shared" si="313"/>
        <v>96.39</v>
      </c>
      <c r="G2546" s="862">
        <f>'Заказ, cкидки и курсы валют'!$J$23*F2546</f>
        <v>1156.68</v>
      </c>
      <c r="H2546" s="128">
        <f t="shared" si="314"/>
        <v>5205.0600000000004</v>
      </c>
      <c r="I2546" s="15"/>
    </row>
    <row r="2547" spans="1:9" ht="12" customHeight="1">
      <c r="A2547" s="2173" t="s">
        <v>2813</v>
      </c>
      <c r="B2547" s="463" t="s">
        <v>2814</v>
      </c>
      <c r="C2547" s="807">
        <v>4.55</v>
      </c>
      <c r="D2547" s="2188">
        <v>4000</v>
      </c>
      <c r="E2547" s="574">
        <v>116.26</v>
      </c>
      <c r="F2547" s="603">
        <f t="shared" si="313"/>
        <v>116.26</v>
      </c>
      <c r="G2547" s="862">
        <f>'Заказ, cкидки и курсы валют'!$J$23*F2547</f>
        <v>1395.1200000000001</v>
      </c>
      <c r="H2547" s="128">
        <f t="shared" si="314"/>
        <v>5580.48</v>
      </c>
      <c r="I2547" s="15"/>
    </row>
    <row r="2548" spans="1:9" ht="12" customHeight="1">
      <c r="A2548" s="15" t="s">
        <v>1177</v>
      </c>
      <c r="B2548" s="67" t="s">
        <v>4212</v>
      </c>
      <c r="C2548" s="807">
        <v>5.29</v>
      </c>
      <c r="D2548" s="2184">
        <v>3000</v>
      </c>
      <c r="E2548" s="574">
        <v>123.63</v>
      </c>
      <c r="F2548" s="603">
        <f t="shared" si="313"/>
        <v>123.63</v>
      </c>
      <c r="G2548" s="862">
        <f>'Заказ, cкидки и курсы валют'!$J$23*F2548</f>
        <v>1483.56</v>
      </c>
      <c r="H2548" s="128">
        <f t="shared" si="314"/>
        <v>4450.68</v>
      </c>
      <c r="I2548" s="15"/>
    </row>
    <row r="2549" spans="1:9" ht="12" customHeight="1">
      <c r="A2549" s="15" t="s">
        <v>1178</v>
      </c>
      <c r="B2549" s="67" t="s">
        <v>4213</v>
      </c>
      <c r="C2549" s="58">
        <v>2.54</v>
      </c>
      <c r="D2549" s="2184">
        <v>2000</v>
      </c>
      <c r="E2549" s="574">
        <v>139.55000000000001</v>
      </c>
      <c r="F2549" s="603">
        <f t="shared" si="313"/>
        <v>139.55000000000001</v>
      </c>
      <c r="G2549" s="862">
        <f>'Заказ, cкидки и курсы валют'!$J$23*F2549</f>
        <v>1674.6000000000001</v>
      </c>
      <c r="H2549" s="128">
        <f t="shared" si="314"/>
        <v>3349.2</v>
      </c>
      <c r="I2549" s="15"/>
    </row>
    <row r="2550" spans="1:9" ht="12" customHeight="1">
      <c r="A2550" s="15" t="s">
        <v>9551</v>
      </c>
      <c r="B2550" s="67" t="s">
        <v>9552</v>
      </c>
      <c r="C2550" s="807">
        <v>2.5</v>
      </c>
      <c r="D2550" s="2184">
        <v>10000</v>
      </c>
      <c r="E2550" s="574">
        <v>71.03</v>
      </c>
      <c r="F2550" s="603">
        <f t="shared" ref="F2550:F2552" si="315">ROUND(E2550*(1-$F$11),2)</f>
        <v>71.03</v>
      </c>
      <c r="G2550" s="862">
        <f>'Заказ, cкидки и курсы валют'!$J$23*F2550</f>
        <v>852.36</v>
      </c>
      <c r="H2550" s="128">
        <f t="shared" ref="H2550:H2552" si="316">ROUND((D2550/1000)*G2550,2)</f>
        <v>8523.6</v>
      </c>
      <c r="I2550" s="15"/>
    </row>
    <row r="2551" spans="1:9" ht="12" customHeight="1">
      <c r="A2551" s="15" t="s">
        <v>1179</v>
      </c>
      <c r="B2551" s="67" t="s">
        <v>4214</v>
      </c>
      <c r="C2551" s="807">
        <v>2.54</v>
      </c>
      <c r="D2551" s="2184">
        <v>10000</v>
      </c>
      <c r="E2551" s="574">
        <v>73.510000000000005</v>
      </c>
      <c r="F2551" s="603">
        <f t="shared" si="315"/>
        <v>73.510000000000005</v>
      </c>
      <c r="G2551" s="862">
        <f>'Заказ, cкидки и курсы валют'!$J$23*F2551</f>
        <v>882.12000000000012</v>
      </c>
      <c r="H2551" s="128">
        <f t="shared" si="316"/>
        <v>8821.2000000000007</v>
      </c>
      <c r="I2551" s="15"/>
    </row>
    <row r="2552" spans="1:9" ht="12" customHeight="1">
      <c r="A2552" s="15" t="s">
        <v>5949</v>
      </c>
      <c r="B2552" s="67" t="s">
        <v>5950</v>
      </c>
      <c r="C2552" s="807">
        <v>3.23</v>
      </c>
      <c r="D2552" s="2184">
        <v>8000</v>
      </c>
      <c r="E2552" s="574">
        <v>81.45</v>
      </c>
      <c r="F2552" s="603">
        <f t="shared" si="315"/>
        <v>81.45</v>
      </c>
      <c r="G2552" s="862">
        <f>'Заказ, cкидки и курсы валют'!$J$23*F2552</f>
        <v>977.40000000000009</v>
      </c>
      <c r="H2552" s="128">
        <f t="shared" si="316"/>
        <v>7819.2</v>
      </c>
      <c r="I2552" s="15"/>
    </row>
    <row r="2553" spans="1:9" ht="12" customHeight="1">
      <c r="A2553" s="15" t="s">
        <v>11612</v>
      </c>
      <c r="B2553" s="67" t="s">
        <v>11611</v>
      </c>
      <c r="C2553" s="807">
        <v>3.4</v>
      </c>
      <c r="D2553" s="2184">
        <v>7000</v>
      </c>
      <c r="E2553" s="574">
        <v>90.13</v>
      </c>
      <c r="F2553" s="603">
        <f t="shared" ref="F2553" si="317">ROUND(E2553*(1-$F$11),2)</f>
        <v>90.13</v>
      </c>
      <c r="G2553" s="862">
        <f>'Заказ, cкидки и курсы валют'!$J$23*F2553</f>
        <v>1081.56</v>
      </c>
      <c r="H2553" s="128">
        <f t="shared" ref="H2553" si="318">ROUND((D2553/1000)*G2553,2)</f>
        <v>7570.92</v>
      </c>
      <c r="I2553" s="15"/>
    </row>
    <row r="2554" spans="1:9" ht="12" customHeight="1">
      <c r="A2554" s="15" t="s">
        <v>1180</v>
      </c>
      <c r="B2554" s="67" t="s">
        <v>4215</v>
      </c>
      <c r="C2554" s="807">
        <v>3.67</v>
      </c>
      <c r="D2554" s="2184">
        <v>7000</v>
      </c>
      <c r="E2554" s="574">
        <v>91.27</v>
      </c>
      <c r="F2554" s="603">
        <f t="shared" ref="F2554:F2574" si="319">ROUND(E2554*(1-$F$11),2)</f>
        <v>91.27</v>
      </c>
      <c r="G2554" s="862">
        <f>'Заказ, cкидки и курсы валют'!$J$23*F2554</f>
        <v>1095.24</v>
      </c>
      <c r="H2554" s="128">
        <f t="shared" ref="H2554:H2574" si="320">ROUND((D2554/1000)*G2554,2)</f>
        <v>7666.68</v>
      </c>
      <c r="I2554" s="15"/>
    </row>
    <row r="2555" spans="1:9" ht="12" customHeight="1">
      <c r="A2555" s="15" t="s">
        <v>1181</v>
      </c>
      <c r="B2555" s="67" t="s">
        <v>4216</v>
      </c>
      <c r="C2555" s="807">
        <v>3.71</v>
      </c>
      <c r="D2555" s="2184">
        <v>6500</v>
      </c>
      <c r="E2555" s="574">
        <v>104.2</v>
      </c>
      <c r="F2555" s="603">
        <f t="shared" si="319"/>
        <v>104.2</v>
      </c>
      <c r="G2555" s="862">
        <f>'Заказ, cкидки и курсы валют'!$J$23*F2555</f>
        <v>1250.4000000000001</v>
      </c>
      <c r="H2555" s="128">
        <f t="shared" si="320"/>
        <v>8127.6</v>
      </c>
      <c r="I2555" s="15"/>
    </row>
    <row r="2556" spans="1:9" ht="12" customHeight="1">
      <c r="A2556" s="15" t="s">
        <v>1182</v>
      </c>
      <c r="B2556" s="67" t="s">
        <v>4217</v>
      </c>
      <c r="C2556" s="813">
        <v>4.5999999999999996</v>
      </c>
      <c r="D2556" s="2184">
        <v>5000</v>
      </c>
      <c r="E2556" s="574">
        <v>115.2</v>
      </c>
      <c r="F2556" s="603">
        <f t="shared" si="319"/>
        <v>115.2</v>
      </c>
      <c r="G2556" s="862">
        <f>'Заказ, cкидки и курсы валют'!$J$23*F2556</f>
        <v>1382.4</v>
      </c>
      <c r="H2556" s="128">
        <f t="shared" si="320"/>
        <v>6912</v>
      </c>
      <c r="I2556" s="15"/>
    </row>
    <row r="2557" spans="1:9" ht="12" customHeight="1">
      <c r="A2557" s="15" t="s">
        <v>1183</v>
      </c>
      <c r="B2557" s="67" t="s">
        <v>4218</v>
      </c>
      <c r="C2557" s="813">
        <v>5.2</v>
      </c>
      <c r="D2557" s="2184">
        <v>4500</v>
      </c>
      <c r="E2557" s="574">
        <v>130.06</v>
      </c>
      <c r="F2557" s="603">
        <f t="shared" si="319"/>
        <v>130.06</v>
      </c>
      <c r="G2557" s="862">
        <f>'Заказ, cкидки и курсы валют'!$J$23*F2557</f>
        <v>1560.72</v>
      </c>
      <c r="H2557" s="128">
        <f t="shared" si="320"/>
        <v>7023.24</v>
      </c>
      <c r="I2557" s="15"/>
    </row>
    <row r="2558" spans="1:9" ht="12" customHeight="1">
      <c r="A2558" s="15" t="s">
        <v>1184</v>
      </c>
      <c r="B2558" s="67" t="s">
        <v>4219</v>
      </c>
      <c r="C2558" s="813">
        <v>5.7</v>
      </c>
      <c r="D2558" s="2184">
        <v>4000</v>
      </c>
      <c r="E2558" s="574">
        <v>143.63</v>
      </c>
      <c r="F2558" s="603">
        <f t="shared" si="319"/>
        <v>143.63</v>
      </c>
      <c r="G2558" s="862">
        <f>'Заказ, cкидки и курсы валют'!$J$23*F2558</f>
        <v>1723.56</v>
      </c>
      <c r="H2558" s="128">
        <f t="shared" si="320"/>
        <v>6894.24</v>
      </c>
      <c r="I2558" s="15"/>
    </row>
    <row r="2559" spans="1:9" ht="12" customHeight="1">
      <c r="A2559" s="15" t="s">
        <v>1185</v>
      </c>
      <c r="B2559" s="67" t="s">
        <v>4220</v>
      </c>
      <c r="C2559" s="813">
        <v>6.3</v>
      </c>
      <c r="D2559" s="2184">
        <v>3000</v>
      </c>
      <c r="E2559" s="574">
        <v>156.32</v>
      </c>
      <c r="F2559" s="603">
        <f t="shared" si="319"/>
        <v>156.32</v>
      </c>
      <c r="G2559" s="862">
        <f>'Заказ, cкидки и курсы валют'!$J$23*F2559</f>
        <v>1875.84</v>
      </c>
      <c r="H2559" s="128">
        <f t="shared" si="320"/>
        <v>5627.52</v>
      </c>
      <c r="I2559" s="15"/>
    </row>
    <row r="2560" spans="1:9" ht="12" customHeight="1">
      <c r="A2560" s="15" t="s">
        <v>1186</v>
      </c>
      <c r="B2560" s="67" t="s">
        <v>4221</v>
      </c>
      <c r="C2560" s="813">
        <v>7.4</v>
      </c>
      <c r="D2560" s="2184">
        <v>2000</v>
      </c>
      <c r="E2560" s="574">
        <v>187</v>
      </c>
      <c r="F2560" s="603">
        <f t="shared" si="319"/>
        <v>187</v>
      </c>
      <c r="G2560" s="862">
        <f>'Заказ, cкидки и курсы валют'!$J$23*F2560</f>
        <v>2244</v>
      </c>
      <c r="H2560" s="128">
        <f t="shared" si="320"/>
        <v>4488</v>
      </c>
      <c r="I2560" s="15"/>
    </row>
    <row r="2561" spans="1:9" ht="12" customHeight="1">
      <c r="A2561" s="15" t="s">
        <v>1187</v>
      </c>
      <c r="B2561" s="67" t="s">
        <v>4222</v>
      </c>
      <c r="C2561" s="807">
        <v>8.4</v>
      </c>
      <c r="D2561" s="2184">
        <v>2000</v>
      </c>
      <c r="E2561" s="574">
        <v>213.56</v>
      </c>
      <c r="F2561" s="603">
        <f t="shared" si="319"/>
        <v>213.56</v>
      </c>
      <c r="G2561" s="862">
        <f>'Заказ, cкидки и курсы валют'!$J$23*F2561</f>
        <v>2562.7200000000003</v>
      </c>
      <c r="H2561" s="128">
        <f t="shared" si="320"/>
        <v>5125.4399999999996</v>
      </c>
      <c r="I2561" s="15"/>
    </row>
    <row r="2562" spans="1:9" ht="12" customHeight="1">
      <c r="A2562" s="15" t="s">
        <v>9553</v>
      </c>
      <c r="B2562" s="67" t="s">
        <v>9554</v>
      </c>
      <c r="C2562" s="807">
        <v>9.1999999999999993</v>
      </c>
      <c r="D2562" s="2184">
        <v>1500</v>
      </c>
      <c r="E2562" s="574">
        <v>232.48</v>
      </c>
      <c r="F2562" s="603">
        <f t="shared" si="319"/>
        <v>232.48</v>
      </c>
      <c r="G2562" s="862">
        <f>'Заказ, cкидки и курсы валют'!$J$23*F2562</f>
        <v>2789.7599999999998</v>
      </c>
      <c r="H2562" s="128">
        <f t="shared" si="320"/>
        <v>4184.6400000000003</v>
      </c>
      <c r="I2562" s="15"/>
    </row>
    <row r="2563" spans="1:9" ht="12" customHeight="1">
      <c r="A2563" s="15" t="s">
        <v>1188</v>
      </c>
      <c r="B2563" s="67" t="s">
        <v>4223</v>
      </c>
      <c r="C2563" s="807">
        <v>4.5599999999999996</v>
      </c>
      <c r="D2563" s="2184">
        <v>5000</v>
      </c>
      <c r="E2563" s="574">
        <v>118.86</v>
      </c>
      <c r="F2563" s="603">
        <f t="shared" si="319"/>
        <v>118.86</v>
      </c>
      <c r="G2563" s="862">
        <f>'Заказ, cкидки и курсы валют'!$J$23*F2563</f>
        <v>1426.32</v>
      </c>
      <c r="H2563" s="128">
        <f t="shared" si="320"/>
        <v>7131.6</v>
      </c>
      <c r="I2563" s="15"/>
    </row>
    <row r="2564" spans="1:9" ht="12" customHeight="1">
      <c r="A2564" s="2173" t="s">
        <v>2816</v>
      </c>
      <c r="B2564" s="463" t="s">
        <v>2815</v>
      </c>
      <c r="C2564" s="807">
        <v>4.93</v>
      </c>
      <c r="D2564" s="2188">
        <v>4500</v>
      </c>
      <c r="E2564" s="574">
        <v>124.84</v>
      </c>
      <c r="F2564" s="603">
        <f t="shared" si="319"/>
        <v>124.84</v>
      </c>
      <c r="G2564" s="862">
        <f>'Заказ, cкидки и курсы валют'!$J$23*F2564</f>
        <v>1498.08</v>
      </c>
      <c r="H2564" s="128">
        <f t="shared" si="320"/>
        <v>6741.36</v>
      </c>
      <c r="I2564" s="15"/>
    </row>
    <row r="2565" spans="1:9" ht="12" customHeight="1">
      <c r="A2565" s="15" t="s">
        <v>1189</v>
      </c>
      <c r="B2565" s="67" t="s">
        <v>4224</v>
      </c>
      <c r="C2565" s="807">
        <v>5.63</v>
      </c>
      <c r="D2565" s="2184">
        <v>4300</v>
      </c>
      <c r="E2565" s="574">
        <v>141.24</v>
      </c>
      <c r="F2565" s="603">
        <f t="shared" si="319"/>
        <v>141.24</v>
      </c>
      <c r="G2565" s="862">
        <f>'Заказ, cкидки и курсы валют'!$J$23*F2565</f>
        <v>1694.88</v>
      </c>
      <c r="H2565" s="128">
        <f t="shared" si="320"/>
        <v>7287.98</v>
      </c>
      <c r="I2565" s="15"/>
    </row>
    <row r="2566" spans="1:9" ht="12" customHeight="1">
      <c r="A2566" s="15" t="s">
        <v>1190</v>
      </c>
      <c r="B2566" s="67" t="s">
        <v>4225</v>
      </c>
      <c r="C2566" s="807">
        <v>5.96</v>
      </c>
      <c r="D2566" s="2184">
        <v>3500</v>
      </c>
      <c r="E2566" s="574">
        <v>156.49</v>
      </c>
      <c r="F2566" s="603">
        <f t="shared" si="319"/>
        <v>156.49</v>
      </c>
      <c r="G2566" s="862">
        <f>'Заказ, cкидки и курсы валют'!$J$23*F2566</f>
        <v>1877.88</v>
      </c>
      <c r="H2566" s="128">
        <f t="shared" si="320"/>
        <v>6572.58</v>
      </c>
      <c r="I2566" s="15"/>
    </row>
    <row r="2567" spans="1:9" ht="12" customHeight="1">
      <c r="A2567" s="15" t="s">
        <v>1191</v>
      </c>
      <c r="B2567" s="67" t="s">
        <v>4226</v>
      </c>
      <c r="C2567" s="807">
        <v>6.97</v>
      </c>
      <c r="D2567" s="2184">
        <v>3000</v>
      </c>
      <c r="E2567" s="574">
        <v>179.11</v>
      </c>
      <c r="F2567" s="603">
        <f t="shared" si="319"/>
        <v>179.11</v>
      </c>
      <c r="G2567" s="862">
        <f>'Заказ, cкидки и курсы валют'!$J$23*F2567</f>
        <v>2149.3200000000002</v>
      </c>
      <c r="H2567" s="128">
        <f t="shared" si="320"/>
        <v>6447.96</v>
      </c>
      <c r="I2567" s="15"/>
    </row>
    <row r="2568" spans="1:9" ht="12" customHeight="1">
      <c r="A2568" s="15" t="s">
        <v>1192</v>
      </c>
      <c r="B2568" s="67" t="s">
        <v>4227</v>
      </c>
      <c r="C2568" s="807">
        <v>7.96</v>
      </c>
      <c r="D2568" s="2184">
        <v>2500</v>
      </c>
      <c r="E2568" s="574">
        <v>200.91</v>
      </c>
      <c r="F2568" s="603">
        <f t="shared" si="319"/>
        <v>200.91</v>
      </c>
      <c r="G2568" s="862">
        <f>'Заказ, cкидки и курсы валют'!$J$23*F2568</f>
        <v>2410.92</v>
      </c>
      <c r="H2568" s="128">
        <f t="shared" si="320"/>
        <v>6027.3</v>
      </c>
      <c r="I2568" s="15"/>
    </row>
    <row r="2569" spans="1:9" ht="12" customHeight="1">
      <c r="A2569" s="15" t="s">
        <v>1193</v>
      </c>
      <c r="B2569" s="67" t="s">
        <v>1013</v>
      </c>
      <c r="C2569" s="807">
        <v>8.99</v>
      </c>
      <c r="D2569" s="2184">
        <v>2000</v>
      </c>
      <c r="E2569" s="574">
        <v>209.26</v>
      </c>
      <c r="F2569" s="603">
        <f t="shared" si="319"/>
        <v>209.26</v>
      </c>
      <c r="G2569" s="862">
        <f>'Заказ, cкидки и курсы валют'!$J$23*F2569</f>
        <v>2511.12</v>
      </c>
      <c r="H2569" s="128">
        <f t="shared" si="320"/>
        <v>5022.24</v>
      </c>
      <c r="I2569" s="15"/>
    </row>
    <row r="2570" spans="1:9" ht="12" customHeight="1">
      <c r="A2570" s="15" t="s">
        <v>1194</v>
      </c>
      <c r="B2570" s="67" t="s">
        <v>4228</v>
      </c>
      <c r="C2570" s="807">
        <v>9.39</v>
      </c>
      <c r="D2570" s="2184">
        <v>1800</v>
      </c>
      <c r="E2570" s="574">
        <v>236.08</v>
      </c>
      <c r="F2570" s="603">
        <f t="shared" si="319"/>
        <v>236.08</v>
      </c>
      <c r="G2570" s="862">
        <f>'Заказ, cкидки и курсы валют'!$J$23*F2570</f>
        <v>2832.96</v>
      </c>
      <c r="H2570" s="128">
        <f t="shared" si="320"/>
        <v>5099.33</v>
      </c>
      <c r="I2570" s="15"/>
    </row>
    <row r="2571" spans="1:9" ht="12" customHeight="1">
      <c r="A2571" s="15" t="s">
        <v>1195</v>
      </c>
      <c r="B2571" s="67" t="s">
        <v>4229</v>
      </c>
      <c r="C2571" s="807">
        <v>10.39</v>
      </c>
      <c r="D2571" s="2184">
        <v>1800</v>
      </c>
      <c r="E2571" s="574">
        <v>258.64999999999998</v>
      </c>
      <c r="F2571" s="603">
        <f t="shared" si="319"/>
        <v>258.64999999999998</v>
      </c>
      <c r="G2571" s="862">
        <f>'Заказ, cкидки и курсы валют'!$J$23*F2571</f>
        <v>3103.7999999999997</v>
      </c>
      <c r="H2571" s="128">
        <f t="shared" si="320"/>
        <v>5586.84</v>
      </c>
      <c r="I2571" s="15"/>
    </row>
    <row r="2572" spans="1:9" ht="12" customHeight="1">
      <c r="A2572" s="15" t="s">
        <v>1196</v>
      </c>
      <c r="B2572" s="67" t="s">
        <v>4230</v>
      </c>
      <c r="C2572" s="807">
        <v>11.07</v>
      </c>
      <c r="D2572" s="2184">
        <v>1400</v>
      </c>
      <c r="E2572" s="574">
        <v>263.92</v>
      </c>
      <c r="F2572" s="603">
        <f t="shared" si="319"/>
        <v>263.92</v>
      </c>
      <c r="G2572" s="862">
        <f>'Заказ, cкидки и курсы валют'!$J$23*F2572</f>
        <v>3167.04</v>
      </c>
      <c r="H2572" s="128">
        <f t="shared" si="320"/>
        <v>4433.8599999999997</v>
      </c>
      <c r="I2572" s="15"/>
    </row>
    <row r="2573" spans="1:9" ht="12" customHeight="1">
      <c r="A2573" s="15" t="s">
        <v>1197</v>
      </c>
      <c r="B2573" s="67" t="s">
        <v>4231</v>
      </c>
      <c r="C2573" s="814">
        <v>12.75</v>
      </c>
      <c r="D2573" s="2184">
        <v>1200</v>
      </c>
      <c r="E2573" s="574">
        <v>317.23</v>
      </c>
      <c r="F2573" s="603">
        <f t="shared" si="319"/>
        <v>317.23</v>
      </c>
      <c r="G2573" s="862">
        <f>'Заказ, cкидки и курсы валют'!$J$23*F2573</f>
        <v>3806.76</v>
      </c>
      <c r="H2573" s="128">
        <f t="shared" si="320"/>
        <v>4568.1099999999997</v>
      </c>
      <c r="I2573" s="15"/>
    </row>
    <row r="2574" spans="1:9" ht="12" customHeight="1">
      <c r="A2574" s="15" t="s">
        <v>9555</v>
      </c>
      <c r="B2574" s="67" t="s">
        <v>3850</v>
      </c>
      <c r="C2574" s="814">
        <v>14</v>
      </c>
      <c r="D2574" s="2184">
        <v>1000</v>
      </c>
      <c r="E2574" s="574">
        <v>366.85</v>
      </c>
      <c r="F2574" s="603">
        <f t="shared" si="319"/>
        <v>366.85</v>
      </c>
      <c r="G2574" s="862">
        <f>'Заказ, cкидки и курсы валют'!$J$23*F2574</f>
        <v>4402.2000000000007</v>
      </c>
      <c r="H2574" s="128">
        <f t="shared" si="320"/>
        <v>4402.2</v>
      </c>
      <c r="I2574" s="15"/>
    </row>
    <row r="2575" spans="1:9" ht="12" customHeight="1">
      <c r="A2575" s="15" t="s">
        <v>10883</v>
      </c>
      <c r="B2575" s="525" t="s">
        <v>3848</v>
      </c>
      <c r="C2575" s="928">
        <v>15.5</v>
      </c>
      <c r="D2575" s="2107">
        <v>900</v>
      </c>
      <c r="E2575" s="574">
        <v>380.07</v>
      </c>
      <c r="F2575" s="603">
        <f t="shared" ref="F2575:F2578" si="321">ROUND(E2575*(1-$F$11),2)</f>
        <v>380.07</v>
      </c>
      <c r="G2575" s="862">
        <f>'Заказ, cкидки и курсы валют'!$J$23*F2575</f>
        <v>4560.84</v>
      </c>
      <c r="H2575" s="128">
        <f t="shared" ref="H2575:H2578" si="322">ROUND((D2575/1000)*G2575,2)</f>
        <v>4104.76</v>
      </c>
      <c r="I2575" s="15"/>
    </row>
    <row r="2576" spans="1:9" ht="12" customHeight="1">
      <c r="A2576" s="15" t="s">
        <v>10884</v>
      </c>
      <c r="B2576" s="525" t="s">
        <v>10881</v>
      </c>
      <c r="C2576" s="928">
        <v>17</v>
      </c>
      <c r="D2576" s="2107">
        <v>800</v>
      </c>
      <c r="E2576" s="574">
        <v>416.63</v>
      </c>
      <c r="F2576" s="603">
        <f t="shared" si="321"/>
        <v>416.63</v>
      </c>
      <c r="G2576" s="862">
        <f>'Заказ, cкидки и курсы валют'!$J$23*F2576</f>
        <v>4999.5599999999995</v>
      </c>
      <c r="H2576" s="128">
        <f t="shared" si="322"/>
        <v>3999.65</v>
      </c>
      <c r="I2576" s="15"/>
    </row>
    <row r="2577" spans="1:9" ht="12" customHeight="1">
      <c r="A2577" s="15" t="s">
        <v>10885</v>
      </c>
      <c r="B2577" s="525" t="s">
        <v>3851</v>
      </c>
      <c r="C2577" s="928">
        <v>19</v>
      </c>
      <c r="D2577" s="2107">
        <v>700</v>
      </c>
      <c r="E2577" s="574">
        <v>492.15</v>
      </c>
      <c r="F2577" s="603">
        <f t="shared" si="321"/>
        <v>492.15</v>
      </c>
      <c r="G2577" s="862">
        <f>'Заказ, cкидки и курсы валют'!$J$23*F2577</f>
        <v>5905.7999999999993</v>
      </c>
      <c r="H2577" s="128">
        <f t="shared" si="322"/>
        <v>4134.0600000000004</v>
      </c>
      <c r="I2577" s="15"/>
    </row>
    <row r="2578" spans="1:9" ht="12" customHeight="1">
      <c r="A2578" s="15" t="s">
        <v>10886</v>
      </c>
      <c r="B2578" s="525" t="s">
        <v>10882</v>
      </c>
      <c r="C2578" s="928">
        <v>21</v>
      </c>
      <c r="D2578" s="2107">
        <v>600</v>
      </c>
      <c r="E2578" s="574">
        <v>558.28</v>
      </c>
      <c r="F2578" s="603">
        <f t="shared" si="321"/>
        <v>558.28</v>
      </c>
      <c r="G2578" s="862">
        <f>'Заказ, cкидки и курсы валют'!$J$23*F2578</f>
        <v>6699.36</v>
      </c>
      <c r="H2578" s="128">
        <f t="shared" si="322"/>
        <v>4019.62</v>
      </c>
      <c r="I2578" s="15"/>
    </row>
    <row r="2579" spans="1:9" ht="12" customHeight="1">
      <c r="A2579" s="15" t="s">
        <v>9556</v>
      </c>
      <c r="B2579" s="525" t="s">
        <v>3641</v>
      </c>
      <c r="C2579" s="928">
        <v>11.85</v>
      </c>
      <c r="D2579" s="2107">
        <v>1000</v>
      </c>
      <c r="E2579" s="574">
        <v>298.18</v>
      </c>
      <c r="F2579" s="603">
        <f>ROUND(E2579*(1-$F$11),2)</f>
        <v>298.18</v>
      </c>
      <c r="G2579" s="862">
        <f>'Заказ, cкидки и курсы валют'!$J$23*F2579</f>
        <v>3578.16</v>
      </c>
      <c r="H2579" s="1229">
        <f>ROUND((D2579/1000)*G2579,2)</f>
        <v>3578.16</v>
      </c>
      <c r="I2579" s="59"/>
    </row>
    <row r="2580" spans="1:9" ht="12" customHeight="1">
      <c r="A2580" s="15" t="s">
        <v>9557</v>
      </c>
      <c r="B2580" s="525" t="s">
        <v>3105</v>
      </c>
      <c r="C2580" s="928">
        <v>13.15</v>
      </c>
      <c r="D2580" s="2107">
        <v>1000</v>
      </c>
      <c r="E2580" s="574">
        <v>330.5</v>
      </c>
      <c r="F2580" s="603">
        <f t="shared" ref="F2580:F2590" si="323">ROUND(E2580*(1-$F$11),2)</f>
        <v>330.5</v>
      </c>
      <c r="G2580" s="862">
        <f>'Заказ, cкидки и курсы валют'!$J$23*F2580</f>
        <v>3966</v>
      </c>
      <c r="H2580" s="1229">
        <f t="shared" ref="H2580:H2590" si="324">ROUND((D2580/1000)*G2580,2)</f>
        <v>3966</v>
      </c>
      <c r="I2580" s="59"/>
    </row>
    <row r="2581" spans="1:9" ht="12" customHeight="1">
      <c r="A2581" s="15" t="s">
        <v>9558</v>
      </c>
      <c r="B2581" s="525" t="s">
        <v>3106</v>
      </c>
      <c r="C2581" s="928">
        <v>14.35</v>
      </c>
      <c r="D2581" s="2107">
        <v>1000</v>
      </c>
      <c r="E2581" s="574">
        <v>331.59</v>
      </c>
      <c r="F2581" s="603">
        <f t="shared" si="323"/>
        <v>331.59</v>
      </c>
      <c r="G2581" s="862">
        <f>'Заказ, cкидки и курсы валют'!$J$23*F2581</f>
        <v>3979.08</v>
      </c>
      <c r="H2581" s="1229">
        <f t="shared" si="324"/>
        <v>3979.08</v>
      </c>
      <c r="I2581" s="59"/>
    </row>
    <row r="2582" spans="1:9" ht="12" customHeight="1">
      <c r="A2582" s="15" t="s">
        <v>9559</v>
      </c>
      <c r="B2582" s="525" t="s">
        <v>617</v>
      </c>
      <c r="C2582" s="928">
        <v>16.2</v>
      </c>
      <c r="D2582" s="2107">
        <v>1000</v>
      </c>
      <c r="E2582" s="574">
        <v>408.06</v>
      </c>
      <c r="F2582" s="603">
        <f t="shared" si="323"/>
        <v>408.06</v>
      </c>
      <c r="G2582" s="862">
        <f>'Заказ, cкидки и курсы валют'!$J$23*F2582</f>
        <v>4896.72</v>
      </c>
      <c r="H2582" s="1229">
        <f t="shared" si="324"/>
        <v>4896.72</v>
      </c>
      <c r="I2582" s="59"/>
    </row>
    <row r="2583" spans="1:9" ht="12" customHeight="1">
      <c r="A2583" s="15" t="s">
        <v>9560</v>
      </c>
      <c r="B2583" s="525" t="s">
        <v>3107</v>
      </c>
      <c r="C2583" s="928">
        <v>16.98</v>
      </c>
      <c r="D2583" s="2107">
        <v>1000</v>
      </c>
      <c r="E2583" s="574">
        <v>420.25</v>
      </c>
      <c r="F2583" s="603">
        <f t="shared" si="323"/>
        <v>420.25</v>
      </c>
      <c r="G2583" s="862">
        <f>'Заказ, cкидки и курсы валют'!$J$23*F2583</f>
        <v>5043</v>
      </c>
      <c r="H2583" s="1229">
        <f t="shared" si="324"/>
        <v>5043</v>
      </c>
      <c r="I2583" s="59"/>
    </row>
    <row r="2584" spans="1:9" ht="12" customHeight="1">
      <c r="A2584" s="15" t="s">
        <v>9561</v>
      </c>
      <c r="B2584" s="525" t="s">
        <v>190</v>
      </c>
      <c r="C2584" s="928">
        <v>18.510000000000002</v>
      </c>
      <c r="D2584" s="2107">
        <v>1000</v>
      </c>
      <c r="E2584" s="574">
        <v>471.45</v>
      </c>
      <c r="F2584" s="603">
        <f t="shared" si="323"/>
        <v>471.45</v>
      </c>
      <c r="G2584" s="862">
        <f>'Заказ, cкидки и курсы валют'!$J$23*F2584</f>
        <v>5657.4</v>
      </c>
      <c r="H2584" s="1229">
        <f t="shared" si="324"/>
        <v>5657.4</v>
      </c>
      <c r="I2584" s="59"/>
    </row>
    <row r="2585" spans="1:9" ht="12" customHeight="1">
      <c r="A2585" s="15" t="s">
        <v>9562</v>
      </c>
      <c r="B2585" s="525" t="s">
        <v>191</v>
      </c>
      <c r="C2585" s="928">
        <v>22.22</v>
      </c>
      <c r="D2585" s="2107">
        <v>700</v>
      </c>
      <c r="E2585" s="574">
        <v>558.54999999999995</v>
      </c>
      <c r="F2585" s="603">
        <f t="shared" si="323"/>
        <v>558.54999999999995</v>
      </c>
      <c r="G2585" s="862">
        <f>'Заказ, cкидки и курсы валют'!$J$23*F2585</f>
        <v>6702.5999999999995</v>
      </c>
      <c r="H2585" s="1229">
        <f t="shared" si="324"/>
        <v>4691.82</v>
      </c>
      <c r="I2585" s="59"/>
    </row>
    <row r="2586" spans="1:9" ht="12" customHeight="1">
      <c r="A2586" s="15" t="s">
        <v>9563</v>
      </c>
      <c r="B2586" s="525" t="s">
        <v>192</v>
      </c>
      <c r="C2586" s="928">
        <v>24.88</v>
      </c>
      <c r="D2586" s="2107">
        <v>700</v>
      </c>
      <c r="E2586" s="574">
        <v>621.61</v>
      </c>
      <c r="F2586" s="603">
        <f t="shared" si="323"/>
        <v>621.61</v>
      </c>
      <c r="G2586" s="862">
        <f>'Заказ, cкидки и курсы валют'!$J$23*F2586</f>
        <v>7459.32</v>
      </c>
      <c r="H2586" s="1229">
        <f t="shared" si="324"/>
        <v>5221.5200000000004</v>
      </c>
      <c r="I2586" s="59"/>
    </row>
    <row r="2587" spans="1:9" ht="12" customHeight="1">
      <c r="A2587" s="15" t="s">
        <v>9564</v>
      </c>
      <c r="B2587" s="525" t="s">
        <v>193</v>
      </c>
      <c r="C2587" s="928">
        <v>28.5</v>
      </c>
      <c r="D2587" s="2107">
        <v>600</v>
      </c>
      <c r="E2587" s="574">
        <v>721.62</v>
      </c>
      <c r="F2587" s="603">
        <f t="shared" si="323"/>
        <v>721.62</v>
      </c>
      <c r="G2587" s="862">
        <f>'Заказ, cкидки и курсы валют'!$J$23*F2587</f>
        <v>8659.44</v>
      </c>
      <c r="H2587" s="1229">
        <f t="shared" si="324"/>
        <v>5195.66</v>
      </c>
      <c r="I2587" s="59"/>
    </row>
    <row r="2588" spans="1:9" ht="12" customHeight="1">
      <c r="A2588" s="15" t="s">
        <v>9565</v>
      </c>
      <c r="B2588" s="525" t="s">
        <v>194</v>
      </c>
      <c r="C2588" s="928">
        <v>31</v>
      </c>
      <c r="D2588" s="2107">
        <v>500</v>
      </c>
      <c r="E2588" s="574">
        <v>736.39</v>
      </c>
      <c r="F2588" s="603">
        <f t="shared" si="323"/>
        <v>736.39</v>
      </c>
      <c r="G2588" s="862">
        <f>'Заказ, cкидки и курсы валют'!$J$23*F2588</f>
        <v>8836.68</v>
      </c>
      <c r="H2588" s="1229">
        <f t="shared" si="324"/>
        <v>4418.34</v>
      </c>
      <c r="I2588" s="59"/>
    </row>
    <row r="2589" spans="1:9" ht="12" customHeight="1">
      <c r="A2589" s="15" t="s">
        <v>9566</v>
      </c>
      <c r="B2589" s="525" t="s">
        <v>3108</v>
      </c>
      <c r="C2589" s="928">
        <v>34</v>
      </c>
      <c r="D2589" s="2107">
        <v>500</v>
      </c>
      <c r="E2589" s="574">
        <v>820.2</v>
      </c>
      <c r="F2589" s="603">
        <f t="shared" si="323"/>
        <v>820.2</v>
      </c>
      <c r="G2589" s="862">
        <f>'Заказ, cкидки и курсы валют'!$J$23*F2589</f>
        <v>9842.4000000000015</v>
      </c>
      <c r="H2589" s="1229">
        <f t="shared" si="324"/>
        <v>4921.2</v>
      </c>
      <c r="I2589" s="59"/>
    </row>
    <row r="2590" spans="1:9" ht="12" customHeight="1">
      <c r="A2590" s="15" t="s">
        <v>9567</v>
      </c>
      <c r="B2590" s="525" t="s">
        <v>195</v>
      </c>
      <c r="C2590" s="928">
        <v>37</v>
      </c>
      <c r="D2590" s="2107">
        <v>400</v>
      </c>
      <c r="E2590" s="574">
        <v>937.35</v>
      </c>
      <c r="F2590" s="603">
        <f t="shared" si="323"/>
        <v>937.35</v>
      </c>
      <c r="G2590" s="862">
        <f>'Заказ, cкидки и курсы валют'!$J$23*F2590</f>
        <v>11248.2</v>
      </c>
      <c r="H2590" s="1229">
        <f t="shared" si="324"/>
        <v>4499.28</v>
      </c>
      <c r="I2590" s="59"/>
    </row>
    <row r="2591" spans="1:9" ht="14.1" customHeight="1" thickBot="1"/>
    <row r="2592" spans="1:9" ht="14.1" customHeight="1">
      <c r="A2592" s="247"/>
      <c r="B2592" s="163"/>
      <c r="C2592" s="91" t="s">
        <v>2526</v>
      </c>
      <c r="D2592" s="91"/>
      <c r="E2592" s="555"/>
      <c r="F2592" s="555"/>
      <c r="G2592" s="652"/>
      <c r="H2592" s="94"/>
      <c r="I2592" s="95"/>
    </row>
    <row r="2593" spans="1:10" ht="14.1" customHeight="1">
      <c r="A2593" s="248"/>
      <c r="B2593" s="17"/>
      <c r="C2593" s="108"/>
      <c r="D2593" s="108"/>
      <c r="E2593" s="556" t="s">
        <v>2527</v>
      </c>
      <c r="F2593" s="568"/>
      <c r="G2593" s="111"/>
      <c r="H2593" s="110"/>
      <c r="I2593" s="167"/>
    </row>
    <row r="2594" spans="1:10" ht="14.1" customHeight="1">
      <c r="A2594" s="248"/>
      <c r="B2594" s="17"/>
      <c r="C2594" s="97"/>
      <c r="D2594" s="97"/>
      <c r="E2594" s="896"/>
      <c r="F2594" s="596"/>
      <c r="G2594" s="874"/>
      <c r="H2594" s="17"/>
      <c r="I2594" s="167"/>
    </row>
    <row r="2595" spans="1:10" ht="14.1" customHeight="1">
      <c r="A2595" s="248"/>
      <c r="B2595" s="17"/>
      <c r="C2595" s="97"/>
      <c r="D2595" s="97"/>
      <c r="E2595" s="896"/>
      <c r="F2595" s="596"/>
      <c r="G2595" s="874"/>
      <c r="H2595" s="17"/>
      <c r="I2595" s="167"/>
    </row>
    <row r="2596" spans="1:10" ht="14.1" customHeight="1">
      <c r="A2596" s="248"/>
      <c r="B2596" s="17"/>
      <c r="C2596" s="97"/>
      <c r="D2596" s="97"/>
      <c r="E2596" s="896"/>
      <c r="F2596" s="596"/>
      <c r="G2596" s="874"/>
      <c r="H2596" s="17"/>
      <c r="I2596" s="167"/>
    </row>
    <row r="2597" spans="1:10" ht="14.1" customHeight="1" thickBot="1">
      <c r="A2597" s="117" t="s">
        <v>7680</v>
      </c>
      <c r="B2597" s="118"/>
      <c r="C2597" s="100"/>
      <c r="D2597" s="171"/>
      <c r="E2597" s="900"/>
      <c r="F2597" s="598"/>
      <c r="G2597" s="875"/>
      <c r="H2597" s="171"/>
      <c r="I2597" s="172"/>
    </row>
    <row r="2598" spans="1:10" ht="40.5" customHeight="1">
      <c r="A2598" s="195" t="s">
        <v>1028</v>
      </c>
      <c r="B2598" s="196" t="s">
        <v>1029</v>
      </c>
      <c r="C2598" s="197" t="s">
        <v>678</v>
      </c>
      <c r="D2598" s="197" t="s">
        <v>3130</v>
      </c>
      <c r="E2598" s="559" t="s">
        <v>11188</v>
      </c>
      <c r="F2598" s="600" t="s">
        <v>2779</v>
      </c>
      <c r="G2598" s="864" t="s">
        <v>2627</v>
      </c>
      <c r="H2598" s="338" t="s">
        <v>497</v>
      </c>
      <c r="I2598" s="199" t="s">
        <v>4239</v>
      </c>
      <c r="J2598" s="2668" t="s">
        <v>12335</v>
      </c>
    </row>
    <row r="2599" spans="1:10" ht="14.1" customHeight="1">
      <c r="A2599" s="195"/>
      <c r="B2599" s="389"/>
      <c r="C2599" s="197" t="s">
        <v>3629</v>
      </c>
      <c r="D2599" s="390" t="s">
        <v>2628</v>
      </c>
      <c r="E2599" s="898" t="s">
        <v>265</v>
      </c>
      <c r="F2599" s="607">
        <f>'Заказ, cкидки и курсы валют'!$I$12</f>
        <v>0</v>
      </c>
      <c r="G2599" s="948"/>
      <c r="H2599" s="455"/>
      <c r="I2599" s="325"/>
      <c r="J2599" s="2669"/>
    </row>
    <row r="2600" spans="1:10" ht="12" customHeight="1">
      <c r="A2600" s="15" t="s">
        <v>9568</v>
      </c>
      <c r="B2600" s="67" t="s">
        <v>9550</v>
      </c>
      <c r="C2600" s="807">
        <v>1.36</v>
      </c>
      <c r="D2600" s="2185">
        <v>2000</v>
      </c>
      <c r="E2600" s="2110">
        <f t="shared" ref="E2600:E2631" si="325">E2536*1.2</f>
        <v>54.263999999999996</v>
      </c>
      <c r="F2600" s="603">
        <f t="shared" ref="F2600:F2613" si="326">ROUND(E2600*(1-$F$11),2)</f>
        <v>54.26</v>
      </c>
      <c r="G2600" s="862">
        <f>'Заказ, cкидки и курсы валют'!$J$23*F2600</f>
        <v>651.12</v>
      </c>
      <c r="H2600" s="128">
        <f t="shared" ref="H2600:H2613" si="327">ROUND((D2600/1000)*G2600,2)</f>
        <v>1302.24</v>
      </c>
      <c r="I2600" s="15"/>
      <c r="J2600" s="128">
        <f>ROUND(IF(H2600&lt;'Заказ, cкидки и курсы валют'!$B$39,H2600*0.54*100/(100-'Заказ, cкидки и курсы валют'!$C$39),IF(H2600&lt;'Заказ, cкидки и курсы валют'!$B$40,H2600*0.54*100/(100-'Заказ, cкидки и курсы валют'!$C$40),IF(H2600&lt;'Заказ, cкидки и курсы валют'!$B$41,H2600*0.54*100/(100-'Заказ, cкидки и курсы валют'!$C$41),IF(H2600&lt;'Заказ, cкидки и курсы валют'!$B$42,H2600*0.54*100/(100-'Заказ, cкидки и курсы валют'!$C$42),IF(H2600&lt;'Заказ, cкидки и курсы валют'!$B$43,H2600*0.54*100/(100-'Заказ, cкидки и курсы валют'!$C$43),H2600))))),2)</f>
        <v>1302.24</v>
      </c>
    </row>
    <row r="2601" spans="1:10" ht="12" customHeight="1">
      <c r="A2601" s="15" t="s">
        <v>1198</v>
      </c>
      <c r="B2601" s="67" t="s">
        <v>4202</v>
      </c>
      <c r="C2601" s="807">
        <v>1.48</v>
      </c>
      <c r="D2601" s="2185">
        <v>2000</v>
      </c>
      <c r="E2601" s="2110">
        <f t="shared" si="325"/>
        <v>58.931999999999995</v>
      </c>
      <c r="F2601" s="603">
        <f t="shared" si="326"/>
        <v>58.93</v>
      </c>
      <c r="G2601" s="862">
        <f>'Заказ, cкидки и курсы валют'!$J$23*F2601</f>
        <v>707.16</v>
      </c>
      <c r="H2601" s="128">
        <f t="shared" si="327"/>
        <v>1414.32</v>
      </c>
      <c r="I2601" s="15"/>
      <c r="J2601" s="128">
        <f>ROUND(IF(H2601&lt;'Заказ, cкидки и курсы валют'!$B$39,H2601*0.54*100/(100-'Заказ, cкидки и курсы валют'!$C$39),IF(H2601&lt;'Заказ, cкидки и курсы валют'!$B$40,H2601*0.54*100/(100-'Заказ, cкидки и курсы валют'!$C$40),IF(H2601&lt;'Заказ, cкидки и курсы валют'!$B$41,H2601*0.54*100/(100-'Заказ, cкидки и курсы валют'!$C$41),IF(H2601&lt;'Заказ, cкидки и курсы валют'!$B$42,H2601*0.54*100/(100-'Заказ, cкидки и курсы валют'!$C$42),IF(H2601&lt;'Заказ, cкидки и курсы валют'!$B$43,H2601*0.54*100/(100-'Заказ, cкидки и курсы валют'!$C$43),H2601))))),2)</f>
        <v>1414.32</v>
      </c>
    </row>
    <row r="2602" spans="1:10" ht="12" customHeight="1">
      <c r="A2602" s="15" t="s">
        <v>1199</v>
      </c>
      <c r="B2602" s="67" t="s">
        <v>4203</v>
      </c>
      <c r="C2602" s="807">
        <v>1.62</v>
      </c>
      <c r="D2602" s="2186">
        <v>1500</v>
      </c>
      <c r="E2602" s="2110">
        <f t="shared" si="325"/>
        <v>62.82</v>
      </c>
      <c r="F2602" s="603">
        <f t="shared" si="326"/>
        <v>62.82</v>
      </c>
      <c r="G2602" s="862">
        <f>'Заказ, cкидки и курсы валют'!$J$23*F2602</f>
        <v>753.84</v>
      </c>
      <c r="H2602" s="128">
        <f t="shared" si="327"/>
        <v>1130.76</v>
      </c>
      <c r="I2602" s="15"/>
      <c r="J2602" s="128">
        <f>ROUND(IF(H2602&lt;'Заказ, cкидки и курсы валют'!$B$39,H2602*0.54*100/(100-'Заказ, cкидки и курсы валют'!$C$39),IF(H2602&lt;'Заказ, cкидки и курсы валют'!$B$40,H2602*0.54*100/(100-'Заказ, cкидки и курсы валют'!$C$40),IF(H2602&lt;'Заказ, cкидки и курсы валют'!$B$41,H2602*0.54*100/(100-'Заказ, cкидки и курсы валют'!$C$41),IF(H2602&lt;'Заказ, cкидки и курсы валют'!$B$42,H2602*0.54*100/(100-'Заказ, cкидки и курсы валют'!$C$42),IF(H2602&lt;'Заказ, cкидки и курсы валют'!$B$43,H2602*0.54*100/(100-'Заказ, cкидки и курсы валют'!$C$43),H2602))))),2)</f>
        <v>1130.76</v>
      </c>
    </row>
    <row r="2603" spans="1:10" ht="12" customHeight="1">
      <c r="A2603" s="15" t="s">
        <v>1200</v>
      </c>
      <c r="B2603" s="67" t="s">
        <v>4204</v>
      </c>
      <c r="C2603" s="807">
        <v>1.82</v>
      </c>
      <c r="D2603" s="2186">
        <v>1350</v>
      </c>
      <c r="E2603" s="2110">
        <f t="shared" si="325"/>
        <v>65.759999999999991</v>
      </c>
      <c r="F2603" s="603">
        <f t="shared" si="326"/>
        <v>65.760000000000005</v>
      </c>
      <c r="G2603" s="862">
        <f>'Заказ, cкидки и курсы валют'!$J$23*F2603</f>
        <v>789.12000000000012</v>
      </c>
      <c r="H2603" s="128">
        <f t="shared" si="327"/>
        <v>1065.31</v>
      </c>
      <c r="I2603" s="15"/>
      <c r="J2603" s="128">
        <f>ROUND(IF(H2603&lt;'Заказ, cкидки и курсы валют'!$B$39,H2603*0.54*100/(100-'Заказ, cкидки и курсы валют'!$C$39),IF(H2603&lt;'Заказ, cкидки и курсы валют'!$B$40,H2603*0.54*100/(100-'Заказ, cкидки и курсы валют'!$C$40),IF(H2603&lt;'Заказ, cкидки и курсы валют'!$B$41,H2603*0.54*100/(100-'Заказ, cкидки и курсы валют'!$C$41),IF(H2603&lt;'Заказ, cкидки и курсы валют'!$B$42,H2603*0.54*100/(100-'Заказ, cкидки и курсы валют'!$C$42),IF(H2603&lt;'Заказ, cкидки и курсы валют'!$B$43,H2603*0.54*100/(100-'Заказ, cкидки и курсы валют'!$C$43),H2603))))),2)</f>
        <v>1065.31</v>
      </c>
    </row>
    <row r="2604" spans="1:10" ht="12" customHeight="1">
      <c r="A2604" s="15" t="s">
        <v>1201</v>
      </c>
      <c r="B2604" s="67" t="s">
        <v>4205</v>
      </c>
      <c r="C2604" s="807">
        <v>2.0699999999999998</v>
      </c>
      <c r="D2604" s="2186">
        <v>1100</v>
      </c>
      <c r="E2604" s="2110">
        <f t="shared" si="325"/>
        <v>73.835999999999999</v>
      </c>
      <c r="F2604" s="603">
        <f t="shared" si="326"/>
        <v>73.84</v>
      </c>
      <c r="G2604" s="862">
        <f>'Заказ, cкидки и курсы валют'!$J$23*F2604</f>
        <v>886.08</v>
      </c>
      <c r="H2604" s="128">
        <f t="shared" si="327"/>
        <v>974.69</v>
      </c>
      <c r="I2604" s="15"/>
      <c r="J2604" s="128">
        <f>ROUND(IF(H2604&lt;'Заказ, cкидки и курсы валют'!$B$39,H2604*0.54*100/(100-'Заказ, cкидки и курсы валют'!$C$39),IF(H2604&lt;'Заказ, cкидки и курсы валют'!$B$40,H2604*0.54*100/(100-'Заказ, cкидки и курсы валют'!$C$40),IF(H2604&lt;'Заказ, cкидки и курсы валют'!$B$41,H2604*0.54*100/(100-'Заказ, cкидки и курсы валют'!$C$41),IF(H2604&lt;'Заказ, cкидки и курсы валют'!$B$42,H2604*0.54*100/(100-'Заказ, cкидки и курсы валют'!$C$42),IF(H2604&lt;'Заказ, cкидки и курсы валют'!$B$43,H2604*0.54*100/(100-'Заказ, cкидки и курсы валют'!$C$43),H2604))))),2)</f>
        <v>974.69</v>
      </c>
    </row>
    <row r="2605" spans="1:10" ht="12" customHeight="1">
      <c r="A2605" s="15" t="s">
        <v>1202</v>
      </c>
      <c r="B2605" s="67" t="s">
        <v>4206</v>
      </c>
      <c r="C2605" s="807">
        <v>2.33</v>
      </c>
      <c r="D2605" s="2186">
        <v>850</v>
      </c>
      <c r="E2605" s="2110">
        <f t="shared" si="325"/>
        <v>80.087999999999994</v>
      </c>
      <c r="F2605" s="603">
        <f t="shared" si="326"/>
        <v>80.09</v>
      </c>
      <c r="G2605" s="862">
        <f>'Заказ, cкидки и курсы валют'!$J$23*F2605</f>
        <v>961.08</v>
      </c>
      <c r="H2605" s="128">
        <f t="shared" si="327"/>
        <v>816.92</v>
      </c>
      <c r="I2605" s="15"/>
      <c r="J2605" s="128">
        <f>ROUND(IF(H2605&lt;'Заказ, cкидки и курсы валют'!$B$39,H2605*0.54*100/(100-'Заказ, cкидки и курсы валют'!$C$39),IF(H2605&lt;'Заказ, cкидки и курсы валют'!$B$40,H2605*0.54*100/(100-'Заказ, cкидки и курсы валют'!$C$40),IF(H2605&lt;'Заказ, cкидки и курсы валют'!$B$41,H2605*0.54*100/(100-'Заказ, cкидки и курсы валют'!$C$41),IF(H2605&lt;'Заказ, cкидки и курсы валют'!$B$42,H2605*0.54*100/(100-'Заказ, cкидки и курсы валют'!$C$42),IF(H2605&lt;'Заказ, cкидки и курсы валют'!$B$43,H2605*0.54*100/(100-'Заказ, cкидки и курсы валют'!$C$43),H2605))))),2)</f>
        <v>882.27</v>
      </c>
    </row>
    <row r="2606" spans="1:10" ht="12" customHeight="1">
      <c r="A2606" s="15" t="s">
        <v>1203</v>
      </c>
      <c r="B2606" s="67" t="s">
        <v>4207</v>
      </c>
      <c r="C2606" s="807">
        <v>2.4500000000000002</v>
      </c>
      <c r="D2606" s="2186">
        <v>850</v>
      </c>
      <c r="E2606" s="2110">
        <f t="shared" si="325"/>
        <v>84.432000000000002</v>
      </c>
      <c r="F2606" s="603">
        <f t="shared" si="326"/>
        <v>84.43</v>
      </c>
      <c r="G2606" s="862">
        <f>'Заказ, cкидки и курсы валют'!$J$23*F2606</f>
        <v>1013.1600000000001</v>
      </c>
      <c r="H2606" s="128">
        <f t="shared" si="327"/>
        <v>861.19</v>
      </c>
      <c r="I2606" s="15"/>
      <c r="J2606" s="128">
        <f>ROUND(IF(H2606&lt;'Заказ, cкидки и курсы валют'!$B$39,H2606*0.54*100/(100-'Заказ, cкидки и курсы валют'!$C$39),IF(H2606&lt;'Заказ, cкидки и курсы валют'!$B$40,H2606*0.54*100/(100-'Заказ, cкидки и курсы валют'!$C$40),IF(H2606&lt;'Заказ, cкидки и курсы валют'!$B$41,H2606*0.54*100/(100-'Заказ, cкидки и курсы валют'!$C$41),IF(H2606&lt;'Заказ, cкидки и курсы валют'!$B$42,H2606*0.54*100/(100-'Заказ, cкидки и курсы валют'!$C$42),IF(H2606&lt;'Заказ, cкидки и курсы валют'!$B$43,H2606*0.54*100/(100-'Заказ, cкидки и курсы валют'!$C$43),H2606))))),2)</f>
        <v>930.09</v>
      </c>
    </row>
    <row r="2607" spans="1:10" ht="12" customHeight="1">
      <c r="A2607" s="15" t="s">
        <v>1204</v>
      </c>
      <c r="B2607" s="67" t="s">
        <v>4208</v>
      </c>
      <c r="C2607" s="807">
        <v>2.75</v>
      </c>
      <c r="D2607" s="2186">
        <v>750</v>
      </c>
      <c r="E2607" s="2110">
        <f t="shared" si="325"/>
        <v>89.051999999999992</v>
      </c>
      <c r="F2607" s="603">
        <f t="shared" si="326"/>
        <v>89.05</v>
      </c>
      <c r="G2607" s="862">
        <f>'Заказ, cкидки и курсы валют'!$J$23*F2607</f>
        <v>1068.5999999999999</v>
      </c>
      <c r="H2607" s="128">
        <f t="shared" si="327"/>
        <v>801.45</v>
      </c>
      <c r="I2607" s="15"/>
      <c r="J2607" s="128">
        <f>ROUND(IF(H2607&lt;'Заказ, cкидки и курсы валют'!$B$39,H2607*0.54*100/(100-'Заказ, cкидки и курсы валют'!$C$39),IF(H2607&lt;'Заказ, cкидки и курсы валют'!$B$40,H2607*0.54*100/(100-'Заказ, cкидки и курсы валют'!$C$40),IF(H2607&lt;'Заказ, cкидки и курсы валют'!$B$41,H2607*0.54*100/(100-'Заказ, cкидки и курсы валют'!$C$41),IF(H2607&lt;'Заказ, cкидки и курсы валют'!$B$42,H2607*0.54*100/(100-'Заказ, cкидки и курсы валют'!$C$42),IF(H2607&lt;'Заказ, cкидки и курсы валют'!$B$43,H2607*0.54*100/(100-'Заказ, cкидки и курсы валют'!$C$43),H2607))))),2)</f>
        <v>865.57</v>
      </c>
    </row>
    <row r="2608" spans="1:10" ht="12" customHeight="1">
      <c r="A2608" s="15" t="s">
        <v>1205</v>
      </c>
      <c r="B2608" s="67" t="s">
        <v>4209</v>
      </c>
      <c r="C2608" s="807">
        <v>3.09</v>
      </c>
      <c r="D2608" s="2186">
        <v>700</v>
      </c>
      <c r="E2608" s="2110">
        <f t="shared" si="325"/>
        <v>107.376</v>
      </c>
      <c r="F2608" s="603">
        <f t="shared" si="326"/>
        <v>107.38</v>
      </c>
      <c r="G2608" s="862">
        <f>'Заказ, cкидки и курсы валют'!$J$23*F2608</f>
        <v>1288.56</v>
      </c>
      <c r="H2608" s="128">
        <f t="shared" si="327"/>
        <v>901.99</v>
      </c>
      <c r="I2608" s="15"/>
      <c r="J2608" s="128">
        <f>ROUND(IF(H2608&lt;'Заказ, cкидки и курсы валют'!$B$39,H2608*0.54*100/(100-'Заказ, cкидки и курсы валют'!$C$39),IF(H2608&lt;'Заказ, cкидки и курсы валют'!$B$40,H2608*0.54*100/(100-'Заказ, cкидки и курсы валют'!$C$40),IF(H2608&lt;'Заказ, cкидки и курсы валют'!$B$41,H2608*0.54*100/(100-'Заказ, cкидки и курсы валют'!$C$41),IF(H2608&lt;'Заказ, cкидки и курсы валют'!$B$42,H2608*0.54*100/(100-'Заказ, cкидки и курсы валют'!$C$42),IF(H2608&lt;'Заказ, cкидки и курсы валют'!$B$43,H2608*0.54*100/(100-'Заказ, cкидки и курсы валют'!$C$43),H2608))))),2)</f>
        <v>974.15</v>
      </c>
    </row>
    <row r="2609" spans="1:10" ht="12" customHeight="1">
      <c r="A2609" s="15" t="s">
        <v>1206</v>
      </c>
      <c r="B2609" s="67" t="s">
        <v>4210</v>
      </c>
      <c r="C2609" s="807">
        <v>3.45</v>
      </c>
      <c r="D2609" s="2186">
        <v>550</v>
      </c>
      <c r="E2609" s="2110">
        <f t="shared" si="325"/>
        <v>112.25999999999999</v>
      </c>
      <c r="F2609" s="603">
        <f t="shared" si="326"/>
        <v>112.26</v>
      </c>
      <c r="G2609" s="862">
        <f>'Заказ, cкидки и курсы валют'!$J$23*F2609</f>
        <v>1347.1200000000001</v>
      </c>
      <c r="H2609" s="128">
        <f t="shared" si="327"/>
        <v>740.92</v>
      </c>
      <c r="I2609" s="15"/>
      <c r="J2609" s="128">
        <f>ROUND(IF(H2609&lt;'Заказ, cкидки и курсы валют'!$B$39,H2609*0.54*100/(100-'Заказ, cкидки и курсы валют'!$C$39),IF(H2609&lt;'Заказ, cкидки и курсы валют'!$B$40,H2609*0.54*100/(100-'Заказ, cкидки и курсы валют'!$C$40),IF(H2609&lt;'Заказ, cкидки и курсы валют'!$B$41,H2609*0.54*100/(100-'Заказ, cкидки и курсы валют'!$C$41),IF(H2609&lt;'Заказ, cкидки и курсы валют'!$B$42,H2609*0.54*100/(100-'Заказ, cкидки и курсы валют'!$C$42),IF(H2609&lt;'Заказ, cкидки и курсы валют'!$B$43,H2609*0.54*100/(100-'Заказ, cкидки и курсы валют'!$C$43),H2609))))),2)</f>
        <v>800.19</v>
      </c>
    </row>
    <row r="2610" spans="1:10" ht="12" customHeight="1">
      <c r="A2610" s="15" t="s">
        <v>1207</v>
      </c>
      <c r="B2610" s="67" t="s">
        <v>4211</v>
      </c>
      <c r="C2610" s="807">
        <v>3.8</v>
      </c>
      <c r="D2610" s="2186">
        <v>450</v>
      </c>
      <c r="E2610" s="2110">
        <f t="shared" si="325"/>
        <v>115.66799999999999</v>
      </c>
      <c r="F2610" s="603">
        <f t="shared" si="326"/>
        <v>115.67</v>
      </c>
      <c r="G2610" s="862">
        <f>'Заказ, cкидки и курсы валют'!$J$23*F2610</f>
        <v>1388.04</v>
      </c>
      <c r="H2610" s="128">
        <f t="shared" si="327"/>
        <v>624.62</v>
      </c>
      <c r="I2610" s="15"/>
      <c r="J2610" s="128">
        <f>ROUND(IF(H2610&lt;'Заказ, cкидки и курсы валют'!$B$39,H2610*0.54*100/(100-'Заказ, cкидки и курсы валют'!$C$39),IF(H2610&lt;'Заказ, cкидки и курсы валют'!$B$40,H2610*0.54*100/(100-'Заказ, cкидки и курсы валют'!$C$40),IF(H2610&lt;'Заказ, cкидки и курсы валют'!$B$41,H2610*0.54*100/(100-'Заказ, cкидки и курсы валют'!$C$41),IF(H2610&lt;'Заказ, cкидки и курсы валют'!$B$42,H2610*0.54*100/(100-'Заказ, cкидки и курсы валют'!$C$42),IF(H2610&lt;'Заказ, cкидки и курсы валют'!$B$43,H2610*0.54*100/(100-'Заказ, cкидки и курсы валют'!$C$43),H2610))))),2)</f>
        <v>674.59</v>
      </c>
    </row>
    <row r="2611" spans="1:10" ht="12" customHeight="1">
      <c r="A2611" s="15" t="s">
        <v>5252</v>
      </c>
      <c r="B2611" s="67" t="s">
        <v>2814</v>
      </c>
      <c r="C2611" s="807">
        <v>4.55</v>
      </c>
      <c r="D2611" s="2186">
        <v>400</v>
      </c>
      <c r="E2611" s="2110">
        <f t="shared" si="325"/>
        <v>139.512</v>
      </c>
      <c r="F2611" s="603">
        <f t="shared" si="326"/>
        <v>139.51</v>
      </c>
      <c r="G2611" s="862">
        <f>'Заказ, cкидки и курсы валют'!$J$23*F2611</f>
        <v>1674.12</v>
      </c>
      <c r="H2611" s="128">
        <f t="shared" si="327"/>
        <v>669.65</v>
      </c>
      <c r="I2611" s="15"/>
      <c r="J2611" s="128">
        <f>ROUND(IF(H2611&lt;'Заказ, cкидки и курсы валют'!$B$39,H2611*0.54*100/(100-'Заказ, cкидки и курсы валют'!$C$39),IF(H2611&lt;'Заказ, cкидки и курсы валют'!$B$40,H2611*0.54*100/(100-'Заказ, cкидки и курсы валют'!$C$40),IF(H2611&lt;'Заказ, cкидки и курсы валют'!$B$41,H2611*0.54*100/(100-'Заказ, cкидки и курсы валют'!$C$41),IF(H2611&lt;'Заказ, cкидки и курсы валют'!$B$42,H2611*0.54*100/(100-'Заказ, cкидки и курсы валют'!$C$42),IF(H2611&lt;'Заказ, cкидки и курсы валют'!$B$43,H2611*0.54*100/(100-'Заказ, cкидки и курсы валют'!$C$43),H2611))))),2)</f>
        <v>723.22</v>
      </c>
    </row>
    <row r="2612" spans="1:10" ht="12" customHeight="1">
      <c r="A2612" s="15" t="s">
        <v>1208</v>
      </c>
      <c r="B2612" s="67" t="s">
        <v>4212</v>
      </c>
      <c r="C2612" s="807">
        <v>5.29</v>
      </c>
      <c r="D2612" s="2186">
        <v>300</v>
      </c>
      <c r="E2612" s="2110">
        <f t="shared" si="325"/>
        <v>148.35599999999999</v>
      </c>
      <c r="F2612" s="603">
        <f t="shared" si="326"/>
        <v>148.36000000000001</v>
      </c>
      <c r="G2612" s="862">
        <f>'Заказ, cкидки и курсы валют'!$J$23*F2612</f>
        <v>1780.3200000000002</v>
      </c>
      <c r="H2612" s="128">
        <f t="shared" si="327"/>
        <v>534.1</v>
      </c>
      <c r="I2612" s="15"/>
      <c r="J2612" s="128">
        <f>ROUND(IF(H2612&lt;'Заказ, cкидки и курсы валют'!$B$39,H2612*0.54*100/(100-'Заказ, cкидки и курсы валют'!$C$39),IF(H2612&lt;'Заказ, cкидки и курсы валют'!$B$40,H2612*0.54*100/(100-'Заказ, cкидки и курсы валют'!$C$40),IF(H2612&lt;'Заказ, cкидки и курсы валют'!$B$41,H2612*0.54*100/(100-'Заказ, cкидки и курсы валют'!$C$41),IF(H2612&lt;'Заказ, cкидки и курсы валют'!$B$42,H2612*0.54*100/(100-'Заказ, cкидки и курсы валют'!$C$42),IF(H2612&lt;'Заказ, cкидки и курсы валют'!$B$43,H2612*0.54*100/(100-'Заказ, cкидки и курсы валют'!$C$43),H2612))))),2)</f>
        <v>640.91999999999996</v>
      </c>
    </row>
    <row r="2613" spans="1:10" ht="12" customHeight="1">
      <c r="A2613" s="15" t="s">
        <v>1209</v>
      </c>
      <c r="B2613" s="67" t="s">
        <v>4213</v>
      </c>
      <c r="C2613" s="58">
        <v>2.54</v>
      </c>
      <c r="D2613" s="2186">
        <v>200</v>
      </c>
      <c r="E2613" s="2110">
        <f t="shared" si="325"/>
        <v>167.46</v>
      </c>
      <c r="F2613" s="603">
        <f t="shared" si="326"/>
        <v>167.46</v>
      </c>
      <c r="G2613" s="862">
        <f>'Заказ, cкидки и курсы валют'!$J$23*F2613</f>
        <v>2009.52</v>
      </c>
      <c r="H2613" s="128">
        <f t="shared" si="327"/>
        <v>401.9</v>
      </c>
      <c r="I2613" s="15"/>
      <c r="J2613" s="128">
        <f>ROUND(IF(H2613&lt;'Заказ, cкидки и курсы валют'!$B$39,H2613*0.54*100/(100-'Заказ, cкидки и курсы валют'!$C$39),IF(H2613&lt;'Заказ, cкидки и курсы валют'!$B$40,H2613*0.54*100/(100-'Заказ, cкидки и курсы валют'!$C$40),IF(H2613&lt;'Заказ, cкидки и курсы валют'!$B$41,H2613*0.54*100/(100-'Заказ, cкидки и курсы валют'!$C$41),IF(H2613&lt;'Заказ, cкидки и курсы валют'!$B$42,H2613*0.54*100/(100-'Заказ, cкидки и курсы валют'!$C$42),IF(H2613&lt;'Заказ, cкидки и курсы валют'!$B$43,H2613*0.54*100/(100-'Заказ, cкидки и курсы валют'!$C$43),H2613))))),2)</f>
        <v>482.28</v>
      </c>
    </row>
    <row r="2614" spans="1:10" ht="12" customHeight="1">
      <c r="A2614" s="15" t="s">
        <v>9569</v>
      </c>
      <c r="B2614" s="67" t="s">
        <v>9552</v>
      </c>
      <c r="C2614" s="807">
        <v>2.5</v>
      </c>
      <c r="D2614" s="2186">
        <v>1000</v>
      </c>
      <c r="E2614" s="2110">
        <f t="shared" si="325"/>
        <v>85.236000000000004</v>
      </c>
      <c r="F2614" s="603">
        <f t="shared" ref="F2614" si="328">ROUND(E2614*(1-$F$11),2)</f>
        <v>85.24</v>
      </c>
      <c r="G2614" s="862">
        <f>'Заказ, cкидки и курсы валют'!$J$23*F2614</f>
        <v>1022.8799999999999</v>
      </c>
      <c r="H2614" s="128">
        <f t="shared" ref="H2614" si="329">ROUND((D2614/1000)*G2614,2)</f>
        <v>1022.88</v>
      </c>
      <c r="I2614" s="15"/>
      <c r="J2614" s="128">
        <f>ROUND(IF(H2614&lt;'Заказ, cкидки и курсы валют'!$B$39,H2614*0.54*100/(100-'Заказ, cкидки и курсы валют'!$C$39),IF(H2614&lt;'Заказ, cкидки и курсы валют'!$B$40,H2614*0.54*100/(100-'Заказ, cкидки и курсы валют'!$C$40),IF(H2614&lt;'Заказ, cкидки и курсы валют'!$B$41,H2614*0.54*100/(100-'Заказ, cкидки и курсы валют'!$C$41),IF(H2614&lt;'Заказ, cкидки и курсы валют'!$B$42,H2614*0.54*100/(100-'Заказ, cкидки и курсы валют'!$C$42),IF(H2614&lt;'Заказ, cкидки и курсы валют'!$B$43,H2614*0.54*100/(100-'Заказ, cкидки и курсы валют'!$C$43),H2614))))),2)</f>
        <v>1022.88</v>
      </c>
    </row>
    <row r="2615" spans="1:10" ht="12" customHeight="1">
      <c r="A2615" s="15" t="s">
        <v>1210</v>
      </c>
      <c r="B2615" s="67" t="s">
        <v>4214</v>
      </c>
      <c r="C2615" s="807">
        <v>2.54</v>
      </c>
      <c r="D2615" s="2186">
        <v>1000</v>
      </c>
      <c r="E2615" s="2110">
        <f>E2551*1.2</f>
        <v>88.212000000000003</v>
      </c>
      <c r="F2615" s="603">
        <f t="shared" ref="F2615:F2616" si="330">ROUND(E2615*(1-$F$11),2)</f>
        <v>88.21</v>
      </c>
      <c r="G2615" s="862">
        <f>'Заказ, cкидки и курсы валют'!$J$23*F2615</f>
        <v>1058.52</v>
      </c>
      <c r="H2615" s="128">
        <f t="shared" ref="H2615:H2616" si="331">ROUND((D2615/1000)*G2615,2)</f>
        <v>1058.52</v>
      </c>
      <c r="I2615" s="15"/>
      <c r="J2615" s="128">
        <f>ROUND(IF(H2615&lt;'Заказ, cкидки и курсы валют'!$B$39,H2615*0.54*100/(100-'Заказ, cкидки и курсы валют'!$C$39),IF(H2615&lt;'Заказ, cкидки и курсы валют'!$B$40,H2615*0.54*100/(100-'Заказ, cкидки и курсы валют'!$C$40),IF(H2615&lt;'Заказ, cкидки и курсы валют'!$B$41,H2615*0.54*100/(100-'Заказ, cкидки и курсы валют'!$C$41),IF(H2615&lt;'Заказ, cкидки и курсы валют'!$B$42,H2615*0.54*100/(100-'Заказ, cкидки и курсы валют'!$C$42),IF(H2615&lt;'Заказ, cкидки и курсы валют'!$B$43,H2615*0.54*100/(100-'Заказ, cкидки и курсы валют'!$C$43),H2615))))),2)</f>
        <v>1058.52</v>
      </c>
    </row>
    <row r="2616" spans="1:10" ht="12" customHeight="1">
      <c r="A2616" s="2187" t="s">
        <v>9571</v>
      </c>
      <c r="B2616" s="67" t="s">
        <v>5950</v>
      </c>
      <c r="C2616" s="807">
        <v>3.23</v>
      </c>
      <c r="D2616" s="2186">
        <v>1000</v>
      </c>
      <c r="E2616" s="2110">
        <f t="shared" si="325"/>
        <v>97.74</v>
      </c>
      <c r="F2616" s="603">
        <f t="shared" si="330"/>
        <v>97.74</v>
      </c>
      <c r="G2616" s="862">
        <f>'Заказ, cкидки и курсы валют'!$J$23*F2616</f>
        <v>1172.8799999999999</v>
      </c>
      <c r="H2616" s="128">
        <f t="shared" si="331"/>
        <v>1172.8800000000001</v>
      </c>
      <c r="I2616" s="15"/>
      <c r="J2616" s="128">
        <f>ROUND(IF(H2616&lt;'Заказ, cкидки и курсы валют'!$B$39,H2616*0.54*100/(100-'Заказ, cкидки и курсы валют'!$C$39),IF(H2616&lt;'Заказ, cкидки и курсы валют'!$B$40,H2616*0.54*100/(100-'Заказ, cкидки и курсы валют'!$C$40),IF(H2616&lt;'Заказ, cкидки и курсы валют'!$B$41,H2616*0.54*100/(100-'Заказ, cкидки и курсы валют'!$C$41),IF(H2616&lt;'Заказ, cкидки и курсы валют'!$B$42,H2616*0.54*100/(100-'Заказ, cкидки и курсы валют'!$C$42),IF(H2616&lt;'Заказ, cкидки и курсы валют'!$B$43,H2616*0.54*100/(100-'Заказ, cкидки и курсы валют'!$C$43),H2616))))),2)</f>
        <v>1172.8800000000001</v>
      </c>
    </row>
    <row r="2617" spans="1:10" ht="12" customHeight="1">
      <c r="A2617" s="15" t="s">
        <v>11613</v>
      </c>
      <c r="B2617" s="67" t="s">
        <v>11611</v>
      </c>
      <c r="C2617" s="807">
        <v>3.42</v>
      </c>
      <c r="D2617" s="2186">
        <v>700</v>
      </c>
      <c r="E2617" s="2110">
        <f t="shared" si="325"/>
        <v>108.15599999999999</v>
      </c>
      <c r="F2617" s="603">
        <f t="shared" ref="F2617:F2638" si="332">ROUND(E2617*(1-$F$11),2)</f>
        <v>108.16</v>
      </c>
      <c r="G2617" s="862">
        <f>'Заказ, cкидки и курсы валют'!$J$23*F2617</f>
        <v>1297.92</v>
      </c>
      <c r="H2617" s="128">
        <f t="shared" ref="H2617:H2638" si="333">ROUND((D2617/1000)*G2617,2)</f>
        <v>908.54</v>
      </c>
      <c r="I2617" s="15"/>
      <c r="J2617" s="128">
        <f>ROUND(IF(H2617&lt;'Заказ, cкидки и курсы валют'!$B$39,H2617*0.54*100/(100-'Заказ, cкидки и курсы валют'!$C$39),IF(H2617&lt;'Заказ, cкидки и курсы валют'!$B$40,H2617*0.54*100/(100-'Заказ, cкидки и курсы валют'!$C$40),IF(H2617&lt;'Заказ, cкидки и курсы валют'!$B$41,H2617*0.54*100/(100-'Заказ, cкидки и курсы валют'!$C$41),IF(H2617&lt;'Заказ, cкидки и курсы валют'!$B$42,H2617*0.54*100/(100-'Заказ, cкидки и курсы валют'!$C$42),IF(H2617&lt;'Заказ, cкидки и курсы валют'!$B$43,H2617*0.54*100/(100-'Заказ, cкидки и курсы валют'!$C$43),H2617))))),2)</f>
        <v>981.22</v>
      </c>
    </row>
    <row r="2618" spans="1:10" ht="12" customHeight="1">
      <c r="A2618" s="15" t="s">
        <v>1211</v>
      </c>
      <c r="B2618" s="67" t="s">
        <v>4215</v>
      </c>
      <c r="C2618" s="807">
        <v>3.67</v>
      </c>
      <c r="D2618" s="2186">
        <v>700</v>
      </c>
      <c r="E2618" s="2110">
        <f t="shared" si="325"/>
        <v>109.52399999999999</v>
      </c>
      <c r="F2618" s="603">
        <f t="shared" si="332"/>
        <v>109.52</v>
      </c>
      <c r="G2618" s="862">
        <f>'Заказ, cкидки и курсы валют'!$J$23*F2618</f>
        <v>1314.24</v>
      </c>
      <c r="H2618" s="128">
        <f t="shared" si="333"/>
        <v>919.97</v>
      </c>
      <c r="I2618" s="15"/>
      <c r="J2618" s="128">
        <f>ROUND(IF(H2618&lt;'Заказ, cкидки и курсы валют'!$B$39,H2618*0.54*100/(100-'Заказ, cкидки и курсы валют'!$C$39),IF(H2618&lt;'Заказ, cкидки и курсы валют'!$B$40,H2618*0.54*100/(100-'Заказ, cкидки и курсы валют'!$C$40),IF(H2618&lt;'Заказ, cкидки и курсы валют'!$B$41,H2618*0.54*100/(100-'Заказ, cкидки и курсы валют'!$C$41),IF(H2618&lt;'Заказ, cкидки и курсы валют'!$B$42,H2618*0.54*100/(100-'Заказ, cкидки и курсы валют'!$C$42),IF(H2618&lt;'Заказ, cкидки и курсы валют'!$B$43,H2618*0.54*100/(100-'Заказ, cкидки и курсы валют'!$C$43),H2618))))),2)</f>
        <v>993.57</v>
      </c>
    </row>
    <row r="2619" spans="1:10" ht="12" customHeight="1">
      <c r="A2619" s="15" t="s">
        <v>1212</v>
      </c>
      <c r="B2619" s="67" t="s">
        <v>4216</v>
      </c>
      <c r="C2619" s="807">
        <v>3.71</v>
      </c>
      <c r="D2619" s="2186">
        <v>650</v>
      </c>
      <c r="E2619" s="2110">
        <f t="shared" si="325"/>
        <v>125.03999999999999</v>
      </c>
      <c r="F2619" s="603">
        <f t="shared" si="332"/>
        <v>125.04</v>
      </c>
      <c r="G2619" s="862">
        <f>'Заказ, cкидки и курсы валют'!$J$23*F2619</f>
        <v>1500.48</v>
      </c>
      <c r="H2619" s="128">
        <f t="shared" si="333"/>
        <v>975.31</v>
      </c>
      <c r="I2619" s="15"/>
      <c r="J2619" s="128">
        <f>ROUND(IF(H2619&lt;'Заказ, cкидки и курсы валют'!$B$39,H2619*0.54*100/(100-'Заказ, cкидки и курсы валют'!$C$39),IF(H2619&lt;'Заказ, cкидки и курсы валют'!$B$40,H2619*0.54*100/(100-'Заказ, cкидки и курсы валют'!$C$40),IF(H2619&lt;'Заказ, cкидки и курсы валют'!$B$41,H2619*0.54*100/(100-'Заказ, cкидки и курсы валют'!$C$41),IF(H2619&lt;'Заказ, cкидки и курсы валют'!$B$42,H2619*0.54*100/(100-'Заказ, cкидки и курсы валют'!$C$42),IF(H2619&lt;'Заказ, cкидки и курсы валют'!$B$43,H2619*0.54*100/(100-'Заказ, cкидки и курсы валют'!$C$43),H2619))))),2)</f>
        <v>975.31</v>
      </c>
    </row>
    <row r="2620" spans="1:10" ht="12" customHeight="1">
      <c r="A2620" s="15" t="s">
        <v>1213</v>
      </c>
      <c r="B2620" s="67" t="s">
        <v>4217</v>
      </c>
      <c r="C2620" s="813">
        <v>4.5999999999999996</v>
      </c>
      <c r="D2620" s="2186">
        <v>500</v>
      </c>
      <c r="E2620" s="2110">
        <f t="shared" si="325"/>
        <v>138.24</v>
      </c>
      <c r="F2620" s="603">
        <f t="shared" si="332"/>
        <v>138.24</v>
      </c>
      <c r="G2620" s="862">
        <f>'Заказ, cкидки и курсы валют'!$J$23*F2620</f>
        <v>1658.88</v>
      </c>
      <c r="H2620" s="128">
        <f t="shared" si="333"/>
        <v>829.44</v>
      </c>
      <c r="I2620" s="15"/>
      <c r="J2620" s="128">
        <f>ROUND(IF(H2620&lt;'Заказ, cкидки и курсы валют'!$B$39,H2620*0.54*100/(100-'Заказ, cкидки и курсы валют'!$C$39),IF(H2620&lt;'Заказ, cкидки и курсы валют'!$B$40,H2620*0.54*100/(100-'Заказ, cкидки и курсы валют'!$C$40),IF(H2620&lt;'Заказ, cкидки и курсы валют'!$B$41,H2620*0.54*100/(100-'Заказ, cкидки и курсы валют'!$C$41),IF(H2620&lt;'Заказ, cкидки и курсы валют'!$B$42,H2620*0.54*100/(100-'Заказ, cкидки и курсы валют'!$C$42),IF(H2620&lt;'Заказ, cкидки и курсы валют'!$B$43,H2620*0.54*100/(100-'Заказ, cкидки и курсы валют'!$C$43),H2620))))),2)</f>
        <v>895.8</v>
      </c>
    </row>
    <row r="2621" spans="1:10" ht="12" customHeight="1">
      <c r="A2621" s="15" t="s">
        <v>1214</v>
      </c>
      <c r="B2621" s="67" t="s">
        <v>4218</v>
      </c>
      <c r="C2621" s="813">
        <v>5.2</v>
      </c>
      <c r="D2621" s="2186">
        <v>450</v>
      </c>
      <c r="E2621" s="2110">
        <f t="shared" si="325"/>
        <v>156.072</v>
      </c>
      <c r="F2621" s="603">
        <f t="shared" si="332"/>
        <v>156.07</v>
      </c>
      <c r="G2621" s="862">
        <f>'Заказ, cкидки и курсы валют'!$J$23*F2621</f>
        <v>1872.84</v>
      </c>
      <c r="H2621" s="128">
        <f t="shared" si="333"/>
        <v>842.78</v>
      </c>
      <c r="I2621" s="15"/>
      <c r="J2621" s="128">
        <f>ROUND(IF(H2621&lt;'Заказ, cкидки и курсы валют'!$B$39,H2621*0.54*100/(100-'Заказ, cкидки и курсы валют'!$C$39),IF(H2621&lt;'Заказ, cкидки и курсы валют'!$B$40,H2621*0.54*100/(100-'Заказ, cкидки и курсы валют'!$C$40),IF(H2621&lt;'Заказ, cкидки и курсы валют'!$B$41,H2621*0.54*100/(100-'Заказ, cкидки и курсы валют'!$C$41),IF(H2621&lt;'Заказ, cкидки и курсы валют'!$B$42,H2621*0.54*100/(100-'Заказ, cкидки и курсы валют'!$C$42),IF(H2621&lt;'Заказ, cкидки и курсы валют'!$B$43,H2621*0.54*100/(100-'Заказ, cкидки и курсы валют'!$C$43),H2621))))),2)</f>
        <v>910.2</v>
      </c>
    </row>
    <row r="2622" spans="1:10" ht="12" customHeight="1">
      <c r="A2622" s="15" t="s">
        <v>1215</v>
      </c>
      <c r="B2622" s="67" t="s">
        <v>4219</v>
      </c>
      <c r="C2622" s="813">
        <v>5.7</v>
      </c>
      <c r="D2622" s="2186">
        <v>400</v>
      </c>
      <c r="E2622" s="2110">
        <f t="shared" si="325"/>
        <v>172.35599999999999</v>
      </c>
      <c r="F2622" s="603">
        <f t="shared" si="332"/>
        <v>172.36</v>
      </c>
      <c r="G2622" s="862">
        <f>'Заказ, cкидки и курсы валют'!$J$23*F2622</f>
        <v>2068.3200000000002</v>
      </c>
      <c r="H2622" s="128">
        <f t="shared" si="333"/>
        <v>827.33</v>
      </c>
      <c r="I2622" s="15"/>
      <c r="J2622" s="128">
        <f>ROUND(IF(H2622&lt;'Заказ, cкидки и курсы валют'!$B$39,H2622*0.54*100/(100-'Заказ, cкидки и курсы валют'!$C$39),IF(H2622&lt;'Заказ, cкидки и курсы валют'!$B$40,H2622*0.54*100/(100-'Заказ, cкидки и курсы валют'!$C$40),IF(H2622&lt;'Заказ, cкидки и курсы валют'!$B$41,H2622*0.54*100/(100-'Заказ, cкидки и курсы валют'!$C$41),IF(H2622&lt;'Заказ, cкидки и курсы валют'!$B$42,H2622*0.54*100/(100-'Заказ, cкидки и курсы валют'!$C$42),IF(H2622&lt;'Заказ, cкидки и курсы валют'!$B$43,H2622*0.54*100/(100-'Заказ, cкидки и курсы валют'!$C$43),H2622))))),2)</f>
        <v>893.52</v>
      </c>
    </row>
    <row r="2623" spans="1:10" ht="12" customHeight="1">
      <c r="A2623" s="15" t="s">
        <v>1216</v>
      </c>
      <c r="B2623" s="67" t="s">
        <v>4220</v>
      </c>
      <c r="C2623" s="813">
        <v>6.3</v>
      </c>
      <c r="D2623" s="2186">
        <v>300</v>
      </c>
      <c r="E2623" s="2110">
        <f t="shared" si="325"/>
        <v>187.58399999999997</v>
      </c>
      <c r="F2623" s="603">
        <f t="shared" si="332"/>
        <v>187.58</v>
      </c>
      <c r="G2623" s="862">
        <f>'Заказ, cкидки и курсы валют'!$J$23*F2623</f>
        <v>2250.96</v>
      </c>
      <c r="H2623" s="128">
        <f t="shared" si="333"/>
        <v>675.29</v>
      </c>
      <c r="I2623" s="15"/>
      <c r="J2623" s="128">
        <f>ROUND(IF(H2623&lt;'Заказ, cкидки и курсы валют'!$B$39,H2623*0.54*100/(100-'Заказ, cкидки и курсы валют'!$C$39),IF(H2623&lt;'Заказ, cкидки и курсы валют'!$B$40,H2623*0.54*100/(100-'Заказ, cкидки и курсы валют'!$C$40),IF(H2623&lt;'Заказ, cкидки и курсы валют'!$B$41,H2623*0.54*100/(100-'Заказ, cкидки и курсы валют'!$C$41),IF(H2623&lt;'Заказ, cкидки и курсы валют'!$B$42,H2623*0.54*100/(100-'Заказ, cкидки и курсы валют'!$C$42),IF(H2623&lt;'Заказ, cкидки и курсы валют'!$B$43,H2623*0.54*100/(100-'Заказ, cкидки и курсы валют'!$C$43),H2623))))),2)</f>
        <v>729.31</v>
      </c>
    </row>
    <row r="2624" spans="1:10" ht="12" customHeight="1">
      <c r="A2624" s="15" t="s">
        <v>1217</v>
      </c>
      <c r="B2624" s="67" t="s">
        <v>4221</v>
      </c>
      <c r="C2624" s="813">
        <v>7.4</v>
      </c>
      <c r="D2624" s="2186">
        <v>200</v>
      </c>
      <c r="E2624" s="2110">
        <f t="shared" si="325"/>
        <v>224.4</v>
      </c>
      <c r="F2624" s="603">
        <f t="shared" si="332"/>
        <v>224.4</v>
      </c>
      <c r="G2624" s="862">
        <f>'Заказ, cкидки и курсы валют'!$J$23*F2624</f>
        <v>2692.8</v>
      </c>
      <c r="H2624" s="128">
        <f t="shared" si="333"/>
        <v>538.55999999999995</v>
      </c>
      <c r="I2624" s="15"/>
      <c r="J2624" s="128">
        <f>ROUND(IF(H2624&lt;'Заказ, cкидки и курсы валют'!$B$39,H2624*0.54*100/(100-'Заказ, cкидки и курсы валют'!$C$39),IF(H2624&lt;'Заказ, cкидки и курсы валют'!$B$40,H2624*0.54*100/(100-'Заказ, cкидки и курсы валют'!$C$40),IF(H2624&lt;'Заказ, cкидки и курсы валют'!$B$41,H2624*0.54*100/(100-'Заказ, cкидки и курсы валют'!$C$41),IF(H2624&lt;'Заказ, cкидки и курсы валют'!$B$42,H2624*0.54*100/(100-'Заказ, cкидки и курсы валют'!$C$42),IF(H2624&lt;'Заказ, cкидки и курсы валют'!$B$43,H2624*0.54*100/(100-'Заказ, cкидки и курсы валют'!$C$43),H2624))))),2)</f>
        <v>646.27</v>
      </c>
    </row>
    <row r="2625" spans="1:10" ht="12" customHeight="1">
      <c r="A2625" s="15" t="s">
        <v>1218</v>
      </c>
      <c r="B2625" s="67" t="s">
        <v>4222</v>
      </c>
      <c r="C2625" s="807">
        <v>8.4</v>
      </c>
      <c r="D2625" s="2186">
        <v>200</v>
      </c>
      <c r="E2625" s="2110">
        <f t="shared" si="325"/>
        <v>256.27199999999999</v>
      </c>
      <c r="F2625" s="603">
        <f t="shared" si="332"/>
        <v>256.27</v>
      </c>
      <c r="G2625" s="862">
        <f>'Заказ, cкидки и курсы валют'!$J$23*F2625</f>
        <v>3075.24</v>
      </c>
      <c r="H2625" s="128">
        <f t="shared" si="333"/>
        <v>615.04999999999995</v>
      </c>
      <c r="I2625" s="15"/>
      <c r="J2625" s="128">
        <f>ROUND(IF(H2625&lt;'Заказ, cкидки и курсы валют'!$B$39,H2625*0.54*100/(100-'Заказ, cкидки и курсы валют'!$C$39),IF(H2625&lt;'Заказ, cкидки и курсы валют'!$B$40,H2625*0.54*100/(100-'Заказ, cкидки и курсы валют'!$C$40),IF(H2625&lt;'Заказ, cкидки и курсы валют'!$B$41,H2625*0.54*100/(100-'Заказ, cкидки и курсы валют'!$C$41),IF(H2625&lt;'Заказ, cкидки и курсы валют'!$B$42,H2625*0.54*100/(100-'Заказ, cкидки и курсы валют'!$C$42),IF(H2625&lt;'Заказ, cкидки и курсы валют'!$B$43,H2625*0.54*100/(100-'Заказ, cкидки и курсы валют'!$C$43),H2625))))),2)</f>
        <v>664.25</v>
      </c>
    </row>
    <row r="2626" spans="1:10" ht="12" customHeight="1">
      <c r="A2626" s="15" t="s">
        <v>9570</v>
      </c>
      <c r="B2626" s="67" t="s">
        <v>9554</v>
      </c>
      <c r="C2626" s="807">
        <v>9.1999999999999993</v>
      </c>
      <c r="D2626" s="2186">
        <v>150</v>
      </c>
      <c r="E2626" s="2110">
        <f t="shared" si="325"/>
        <v>278.976</v>
      </c>
      <c r="F2626" s="603">
        <f t="shared" si="332"/>
        <v>278.98</v>
      </c>
      <c r="G2626" s="862">
        <f>'Заказ, cкидки и курсы валют'!$J$23*F2626</f>
        <v>3347.76</v>
      </c>
      <c r="H2626" s="128">
        <f t="shared" si="333"/>
        <v>502.16</v>
      </c>
      <c r="I2626" s="15"/>
      <c r="J2626" s="128">
        <f>ROUND(IF(H2626&lt;'Заказ, cкидки и курсы валют'!$B$39,H2626*0.54*100/(100-'Заказ, cкидки и курсы валют'!$C$39),IF(H2626&lt;'Заказ, cкидки и курсы валют'!$B$40,H2626*0.54*100/(100-'Заказ, cкидки и курсы валют'!$C$40),IF(H2626&lt;'Заказ, cкидки и курсы валют'!$B$41,H2626*0.54*100/(100-'Заказ, cкидки и курсы валют'!$C$41),IF(H2626&lt;'Заказ, cкидки и курсы валют'!$B$42,H2626*0.54*100/(100-'Заказ, cкидки и курсы валют'!$C$42),IF(H2626&lt;'Заказ, cкидки и курсы валют'!$B$43,H2626*0.54*100/(100-'Заказ, cкидки и курсы валют'!$C$43),H2626))))),2)</f>
        <v>602.59</v>
      </c>
    </row>
    <row r="2627" spans="1:10" ht="12" customHeight="1">
      <c r="A2627" s="15" t="s">
        <v>1219</v>
      </c>
      <c r="B2627" s="67" t="s">
        <v>4223</v>
      </c>
      <c r="C2627" s="807">
        <v>4.5599999999999996</v>
      </c>
      <c r="D2627" s="2186">
        <v>500</v>
      </c>
      <c r="E2627" s="2110">
        <f t="shared" si="325"/>
        <v>142.63200000000001</v>
      </c>
      <c r="F2627" s="603">
        <f t="shared" si="332"/>
        <v>142.63</v>
      </c>
      <c r="G2627" s="862">
        <f>'Заказ, cкидки и курсы валют'!$J$23*F2627</f>
        <v>1711.56</v>
      </c>
      <c r="H2627" s="128">
        <f t="shared" si="333"/>
        <v>855.78</v>
      </c>
      <c r="I2627" s="15"/>
      <c r="J2627" s="128">
        <f>ROUND(IF(H2627&lt;'Заказ, cкидки и курсы валют'!$B$39,H2627*0.54*100/(100-'Заказ, cкидки и курсы валют'!$C$39),IF(H2627&lt;'Заказ, cкидки и курсы валют'!$B$40,H2627*0.54*100/(100-'Заказ, cкидки и курсы валют'!$C$40),IF(H2627&lt;'Заказ, cкидки и курсы валют'!$B$41,H2627*0.54*100/(100-'Заказ, cкидки и курсы валют'!$C$41),IF(H2627&lt;'Заказ, cкидки и курсы валют'!$B$42,H2627*0.54*100/(100-'Заказ, cкидки и курсы валют'!$C$42),IF(H2627&lt;'Заказ, cкидки и курсы валют'!$B$43,H2627*0.54*100/(100-'Заказ, cкидки и курсы валют'!$C$43),H2627))))),2)</f>
        <v>924.24</v>
      </c>
    </row>
    <row r="2628" spans="1:10" ht="12" customHeight="1">
      <c r="A2628" s="15" t="s">
        <v>5253</v>
      </c>
      <c r="B2628" s="67" t="s">
        <v>2815</v>
      </c>
      <c r="C2628" s="807">
        <v>4.93</v>
      </c>
      <c r="D2628" s="2186">
        <v>500</v>
      </c>
      <c r="E2628" s="2110">
        <f t="shared" si="325"/>
        <v>149.80799999999999</v>
      </c>
      <c r="F2628" s="603">
        <f t="shared" si="332"/>
        <v>149.81</v>
      </c>
      <c r="G2628" s="862">
        <f>'Заказ, cкидки и курсы валют'!$J$23*F2628</f>
        <v>1797.72</v>
      </c>
      <c r="H2628" s="128">
        <f t="shared" si="333"/>
        <v>898.86</v>
      </c>
      <c r="I2628" s="15"/>
      <c r="J2628" s="128">
        <f>ROUND(IF(H2628&lt;'Заказ, cкидки и курсы валют'!$B$39,H2628*0.54*100/(100-'Заказ, cкидки и курсы валют'!$C$39),IF(H2628&lt;'Заказ, cкидки и курсы валют'!$B$40,H2628*0.54*100/(100-'Заказ, cкидки и курсы валют'!$C$40),IF(H2628&lt;'Заказ, cкидки и курсы валют'!$B$41,H2628*0.54*100/(100-'Заказ, cкидки и курсы валют'!$C$41),IF(H2628&lt;'Заказ, cкидки и курсы валют'!$B$42,H2628*0.54*100/(100-'Заказ, cкидки и курсы валют'!$C$42),IF(H2628&lt;'Заказ, cкидки и курсы валют'!$B$43,H2628*0.54*100/(100-'Заказ, cкидки и курсы валют'!$C$43),H2628))))),2)</f>
        <v>970.77</v>
      </c>
    </row>
    <row r="2629" spans="1:10" ht="12" customHeight="1">
      <c r="A2629" s="15" t="s">
        <v>1220</v>
      </c>
      <c r="B2629" s="67" t="s">
        <v>4224</v>
      </c>
      <c r="C2629" s="807">
        <v>5.63</v>
      </c>
      <c r="D2629" s="2186">
        <v>430</v>
      </c>
      <c r="E2629" s="2110">
        <f t="shared" si="325"/>
        <v>169.488</v>
      </c>
      <c r="F2629" s="603">
        <f t="shared" si="332"/>
        <v>169.49</v>
      </c>
      <c r="G2629" s="862">
        <f>'Заказ, cкидки и курсы валют'!$J$23*F2629</f>
        <v>2033.88</v>
      </c>
      <c r="H2629" s="128">
        <f t="shared" si="333"/>
        <v>874.57</v>
      </c>
      <c r="I2629" s="15"/>
      <c r="J2629" s="128">
        <f>ROUND(IF(H2629&lt;'Заказ, cкидки и курсы валют'!$B$39,H2629*0.54*100/(100-'Заказ, cкидки и курсы валют'!$C$39),IF(H2629&lt;'Заказ, cкидки и курсы валют'!$B$40,H2629*0.54*100/(100-'Заказ, cкидки и курсы валют'!$C$40),IF(H2629&lt;'Заказ, cкидки и курсы валют'!$B$41,H2629*0.54*100/(100-'Заказ, cкидки и курсы валют'!$C$41),IF(H2629&lt;'Заказ, cкидки и курсы валют'!$B$42,H2629*0.54*100/(100-'Заказ, cкидки и курсы валют'!$C$42),IF(H2629&lt;'Заказ, cкидки и курсы валют'!$B$43,H2629*0.54*100/(100-'Заказ, cкидки и курсы валют'!$C$43),H2629))))),2)</f>
        <v>944.54</v>
      </c>
    </row>
    <row r="2630" spans="1:10" ht="12" customHeight="1">
      <c r="A2630" s="15" t="s">
        <v>1221</v>
      </c>
      <c r="B2630" s="67" t="s">
        <v>4225</v>
      </c>
      <c r="C2630" s="807">
        <v>5.96</v>
      </c>
      <c r="D2630" s="2186">
        <v>350</v>
      </c>
      <c r="E2630" s="2110">
        <f t="shared" si="325"/>
        <v>187.78800000000001</v>
      </c>
      <c r="F2630" s="603">
        <f t="shared" si="332"/>
        <v>187.79</v>
      </c>
      <c r="G2630" s="862">
        <f>'Заказ, cкидки и курсы валют'!$J$23*F2630</f>
        <v>2253.48</v>
      </c>
      <c r="H2630" s="128">
        <f t="shared" si="333"/>
        <v>788.72</v>
      </c>
      <c r="I2630" s="15"/>
      <c r="J2630" s="128">
        <f>ROUND(IF(H2630&lt;'Заказ, cкидки и курсы валют'!$B$39,H2630*0.54*100/(100-'Заказ, cкидки и курсы валют'!$C$39),IF(H2630&lt;'Заказ, cкидки и курсы валют'!$B$40,H2630*0.54*100/(100-'Заказ, cкидки и курсы валют'!$C$40),IF(H2630&lt;'Заказ, cкидки и курсы валют'!$B$41,H2630*0.54*100/(100-'Заказ, cкидки и курсы валют'!$C$41),IF(H2630&lt;'Заказ, cкидки и курсы валют'!$B$42,H2630*0.54*100/(100-'Заказ, cкидки и курсы валют'!$C$42),IF(H2630&lt;'Заказ, cкидки и курсы валют'!$B$43,H2630*0.54*100/(100-'Заказ, cкидки и курсы валют'!$C$43),H2630))))),2)</f>
        <v>851.82</v>
      </c>
    </row>
    <row r="2631" spans="1:10" ht="12" customHeight="1">
      <c r="A2631" s="15" t="s">
        <v>1222</v>
      </c>
      <c r="B2631" s="67" t="s">
        <v>4226</v>
      </c>
      <c r="C2631" s="807">
        <v>6.97</v>
      </c>
      <c r="D2631" s="2186">
        <v>300</v>
      </c>
      <c r="E2631" s="2110">
        <f t="shared" si="325"/>
        <v>214.93200000000002</v>
      </c>
      <c r="F2631" s="603">
        <f t="shared" si="332"/>
        <v>214.93</v>
      </c>
      <c r="G2631" s="862">
        <f>'Заказ, cкидки и курсы валют'!$J$23*F2631</f>
        <v>2579.16</v>
      </c>
      <c r="H2631" s="128">
        <f t="shared" si="333"/>
        <v>773.75</v>
      </c>
      <c r="I2631" s="15"/>
      <c r="J2631" s="128">
        <f>ROUND(IF(H2631&lt;'Заказ, cкидки и курсы валют'!$B$39,H2631*0.54*100/(100-'Заказ, cкидки и курсы валют'!$C$39),IF(H2631&lt;'Заказ, cкидки и курсы валют'!$B$40,H2631*0.54*100/(100-'Заказ, cкидки и курсы валют'!$C$40),IF(H2631&lt;'Заказ, cкидки и курсы валют'!$B$41,H2631*0.54*100/(100-'Заказ, cкидки и курсы валют'!$C$41),IF(H2631&lt;'Заказ, cкидки и курсы валют'!$B$42,H2631*0.54*100/(100-'Заказ, cкидки и курсы валют'!$C$42),IF(H2631&lt;'Заказ, cкидки и курсы валют'!$B$43,H2631*0.54*100/(100-'Заказ, cкидки и курсы валют'!$C$43),H2631))))),2)</f>
        <v>835.65</v>
      </c>
    </row>
    <row r="2632" spans="1:10" ht="12" customHeight="1">
      <c r="A2632" s="15" t="s">
        <v>1223</v>
      </c>
      <c r="B2632" s="67" t="s">
        <v>4227</v>
      </c>
      <c r="C2632" s="807">
        <v>7.96</v>
      </c>
      <c r="D2632" s="2186">
        <v>250</v>
      </c>
      <c r="E2632" s="2110">
        <f t="shared" ref="E2632:E2654" si="334">E2568*1.2</f>
        <v>241.09199999999998</v>
      </c>
      <c r="F2632" s="603">
        <f t="shared" si="332"/>
        <v>241.09</v>
      </c>
      <c r="G2632" s="862">
        <f>'Заказ, cкидки и курсы валют'!$J$23*F2632</f>
        <v>2893.08</v>
      </c>
      <c r="H2632" s="128">
        <f t="shared" si="333"/>
        <v>723.27</v>
      </c>
      <c r="I2632" s="15"/>
      <c r="J2632" s="128">
        <f>ROUND(IF(H2632&lt;'Заказ, cкидки и курсы валют'!$B$39,H2632*0.54*100/(100-'Заказ, cкидки и курсы валют'!$C$39),IF(H2632&lt;'Заказ, cкидки и курсы валют'!$B$40,H2632*0.54*100/(100-'Заказ, cкидки и курсы валют'!$C$40),IF(H2632&lt;'Заказ, cкидки и курсы валют'!$B$41,H2632*0.54*100/(100-'Заказ, cкидки и курсы валют'!$C$41),IF(H2632&lt;'Заказ, cкидки и курсы валют'!$B$42,H2632*0.54*100/(100-'Заказ, cкидки и курсы валют'!$C$42),IF(H2632&lt;'Заказ, cкидки и курсы валют'!$B$43,H2632*0.54*100/(100-'Заказ, cкидки и курсы валют'!$C$43),H2632))))),2)</f>
        <v>781.13</v>
      </c>
    </row>
    <row r="2633" spans="1:10" ht="12" customHeight="1">
      <c r="A2633" s="15" t="s">
        <v>1224</v>
      </c>
      <c r="B2633" s="67" t="s">
        <v>1013</v>
      </c>
      <c r="C2633" s="807">
        <v>8.99</v>
      </c>
      <c r="D2633" s="2186">
        <v>200</v>
      </c>
      <c r="E2633" s="2110">
        <f t="shared" si="334"/>
        <v>251.11199999999997</v>
      </c>
      <c r="F2633" s="603">
        <f t="shared" si="332"/>
        <v>251.11</v>
      </c>
      <c r="G2633" s="862">
        <f>'Заказ, cкидки и курсы валют'!$J$23*F2633</f>
        <v>3013.32</v>
      </c>
      <c r="H2633" s="128">
        <f t="shared" si="333"/>
        <v>602.66</v>
      </c>
      <c r="I2633" s="15"/>
      <c r="J2633" s="128">
        <f>ROUND(IF(H2633&lt;'Заказ, cкидки и курсы валют'!$B$39,H2633*0.54*100/(100-'Заказ, cкидки и курсы валют'!$C$39),IF(H2633&lt;'Заказ, cкидки и курсы валют'!$B$40,H2633*0.54*100/(100-'Заказ, cкидки и курсы валют'!$C$40),IF(H2633&lt;'Заказ, cкидки и курсы валют'!$B$41,H2633*0.54*100/(100-'Заказ, cкидки и курсы валют'!$C$41),IF(H2633&lt;'Заказ, cкидки и курсы валют'!$B$42,H2633*0.54*100/(100-'Заказ, cкидки и курсы валют'!$C$42),IF(H2633&lt;'Заказ, cкидки и курсы валют'!$B$43,H2633*0.54*100/(100-'Заказ, cкидки и курсы валют'!$C$43),H2633))))),2)</f>
        <v>650.87</v>
      </c>
    </row>
    <row r="2634" spans="1:10" ht="12" customHeight="1">
      <c r="A2634" s="15" t="s">
        <v>1225</v>
      </c>
      <c r="B2634" s="67" t="s">
        <v>4228</v>
      </c>
      <c r="C2634" s="807">
        <v>9.39</v>
      </c>
      <c r="D2634" s="2186">
        <v>180</v>
      </c>
      <c r="E2634" s="2110">
        <f t="shared" si="334"/>
        <v>283.29599999999999</v>
      </c>
      <c r="F2634" s="603">
        <f t="shared" si="332"/>
        <v>283.3</v>
      </c>
      <c r="G2634" s="862">
        <f>'Заказ, cкидки и курсы валют'!$J$23*F2634</f>
        <v>3399.6000000000004</v>
      </c>
      <c r="H2634" s="128">
        <f t="shared" si="333"/>
        <v>611.92999999999995</v>
      </c>
      <c r="I2634" s="15"/>
      <c r="J2634" s="128">
        <f>ROUND(IF(H2634&lt;'Заказ, cкидки и курсы валют'!$B$39,H2634*0.54*100/(100-'Заказ, cкидки и курсы валют'!$C$39),IF(H2634&lt;'Заказ, cкидки и курсы валют'!$B$40,H2634*0.54*100/(100-'Заказ, cкидки и курсы валют'!$C$40),IF(H2634&lt;'Заказ, cкидки и курсы валют'!$B$41,H2634*0.54*100/(100-'Заказ, cкидки и курсы валют'!$C$41),IF(H2634&lt;'Заказ, cкидки и курсы валют'!$B$42,H2634*0.54*100/(100-'Заказ, cкидки и курсы валют'!$C$42),IF(H2634&lt;'Заказ, cкидки и курсы валют'!$B$43,H2634*0.54*100/(100-'Заказ, cкидки и курсы валют'!$C$43),H2634))))),2)</f>
        <v>660.88</v>
      </c>
    </row>
    <row r="2635" spans="1:10" ht="12" customHeight="1">
      <c r="A2635" s="15" t="s">
        <v>1226</v>
      </c>
      <c r="B2635" s="67" t="s">
        <v>4229</v>
      </c>
      <c r="C2635" s="807">
        <v>10.39</v>
      </c>
      <c r="D2635" s="2186">
        <v>180</v>
      </c>
      <c r="E2635" s="2110">
        <f t="shared" si="334"/>
        <v>310.37999999999994</v>
      </c>
      <c r="F2635" s="603">
        <f t="shared" si="332"/>
        <v>310.38</v>
      </c>
      <c r="G2635" s="862">
        <f>'Заказ, cкидки и курсы валют'!$J$23*F2635</f>
        <v>3724.56</v>
      </c>
      <c r="H2635" s="128">
        <f t="shared" si="333"/>
        <v>670.42</v>
      </c>
      <c r="I2635" s="15"/>
      <c r="J2635" s="128">
        <f>ROUND(IF(H2635&lt;'Заказ, cкидки и курсы валют'!$B$39,H2635*0.54*100/(100-'Заказ, cкидки и курсы валют'!$C$39),IF(H2635&lt;'Заказ, cкидки и курсы валют'!$B$40,H2635*0.54*100/(100-'Заказ, cкидки и курсы валют'!$C$40),IF(H2635&lt;'Заказ, cкидки и курсы валют'!$B$41,H2635*0.54*100/(100-'Заказ, cкидки и курсы валют'!$C$41),IF(H2635&lt;'Заказ, cкидки и курсы валют'!$B$42,H2635*0.54*100/(100-'Заказ, cкидки и курсы валют'!$C$42),IF(H2635&lt;'Заказ, cкидки и курсы валют'!$B$43,H2635*0.54*100/(100-'Заказ, cкидки и курсы валют'!$C$43),H2635))))),2)</f>
        <v>724.05</v>
      </c>
    </row>
    <row r="2636" spans="1:10" ht="12" customHeight="1">
      <c r="A2636" s="15" t="s">
        <v>1227</v>
      </c>
      <c r="B2636" s="67" t="s">
        <v>4230</v>
      </c>
      <c r="C2636" s="807">
        <v>11.07</v>
      </c>
      <c r="D2636" s="2186">
        <v>140</v>
      </c>
      <c r="E2636" s="2110">
        <f t="shared" si="334"/>
        <v>316.70400000000001</v>
      </c>
      <c r="F2636" s="603">
        <f t="shared" si="332"/>
        <v>316.7</v>
      </c>
      <c r="G2636" s="862">
        <f>'Заказ, cкидки и курсы валют'!$J$23*F2636</f>
        <v>3800.3999999999996</v>
      </c>
      <c r="H2636" s="128">
        <f t="shared" si="333"/>
        <v>532.05999999999995</v>
      </c>
      <c r="I2636" s="15"/>
      <c r="J2636" s="128">
        <f>ROUND(IF(H2636&lt;'Заказ, cкидки и курсы валют'!$B$39,H2636*0.54*100/(100-'Заказ, cкидки и курсы валют'!$C$39),IF(H2636&lt;'Заказ, cкидки и курсы валют'!$B$40,H2636*0.54*100/(100-'Заказ, cкидки и курсы валют'!$C$40),IF(H2636&lt;'Заказ, cкидки и курсы валют'!$B$41,H2636*0.54*100/(100-'Заказ, cкидки и курсы валют'!$C$41),IF(H2636&lt;'Заказ, cкидки и курсы валют'!$B$42,H2636*0.54*100/(100-'Заказ, cкидки и курсы валют'!$C$42),IF(H2636&lt;'Заказ, cкидки и курсы валют'!$B$43,H2636*0.54*100/(100-'Заказ, cкидки и курсы валют'!$C$43),H2636))))),2)</f>
        <v>638.47</v>
      </c>
    </row>
    <row r="2637" spans="1:10" ht="12" customHeight="1">
      <c r="A2637" s="15" t="s">
        <v>1228</v>
      </c>
      <c r="B2637" s="67" t="s">
        <v>4231</v>
      </c>
      <c r="C2637" s="814">
        <v>12.75</v>
      </c>
      <c r="D2637" s="2186">
        <v>140</v>
      </c>
      <c r="E2637" s="2110">
        <f t="shared" si="334"/>
        <v>380.67599999999999</v>
      </c>
      <c r="F2637" s="603">
        <f t="shared" si="332"/>
        <v>380.68</v>
      </c>
      <c r="G2637" s="862">
        <f>'Заказ, cкидки и курсы валют'!$J$23*F2637</f>
        <v>4568.16</v>
      </c>
      <c r="H2637" s="128">
        <f t="shared" si="333"/>
        <v>639.54</v>
      </c>
      <c r="I2637" s="15"/>
      <c r="J2637" s="128">
        <f>ROUND(IF(H2637&lt;'Заказ, cкидки и курсы валют'!$B$39,H2637*0.54*100/(100-'Заказ, cкидки и курсы валют'!$C$39),IF(H2637&lt;'Заказ, cкидки и курсы валют'!$B$40,H2637*0.54*100/(100-'Заказ, cкидки и курсы валют'!$C$40),IF(H2637&lt;'Заказ, cкидки и курсы валют'!$B$41,H2637*0.54*100/(100-'Заказ, cкидки и курсы валют'!$C$41),IF(H2637&lt;'Заказ, cкидки и курсы валют'!$B$42,H2637*0.54*100/(100-'Заказ, cкидки и курсы валют'!$C$42),IF(H2637&lt;'Заказ, cкидки и курсы валют'!$B$43,H2637*0.54*100/(100-'Заказ, cкидки и курсы валют'!$C$43),H2637))))),2)</f>
        <v>690.7</v>
      </c>
    </row>
    <row r="2638" spans="1:10" ht="12" customHeight="1">
      <c r="A2638" s="15" t="s">
        <v>9572</v>
      </c>
      <c r="B2638" s="67" t="s">
        <v>3850</v>
      </c>
      <c r="C2638" s="814">
        <v>14</v>
      </c>
      <c r="D2638" s="2186">
        <v>100</v>
      </c>
      <c r="E2638" s="2110">
        <f t="shared" si="334"/>
        <v>440.22</v>
      </c>
      <c r="F2638" s="603">
        <f t="shared" si="332"/>
        <v>440.22</v>
      </c>
      <c r="G2638" s="862">
        <f>'Заказ, cкидки и курсы валют'!$J$23*F2638</f>
        <v>5282.64</v>
      </c>
      <c r="H2638" s="128">
        <f t="shared" si="333"/>
        <v>528.26</v>
      </c>
      <c r="I2638" s="15"/>
      <c r="J2638" s="128">
        <f>ROUND(IF(H2638&lt;'Заказ, cкидки и курсы валют'!$B$39,H2638*0.54*100/(100-'Заказ, cкидки и курсы валют'!$C$39),IF(H2638&lt;'Заказ, cкидки и курсы валют'!$B$40,H2638*0.54*100/(100-'Заказ, cкидки и курсы валют'!$C$40),IF(H2638&lt;'Заказ, cкидки и курсы валют'!$B$41,H2638*0.54*100/(100-'Заказ, cкидки и курсы валют'!$C$41),IF(H2638&lt;'Заказ, cкидки и курсы валют'!$B$42,H2638*0.54*100/(100-'Заказ, cкидки и курсы валют'!$C$42),IF(H2638&lt;'Заказ, cкидки и курсы валют'!$B$43,H2638*0.54*100/(100-'Заказ, cкидки и курсы валют'!$C$43),H2638))))),2)</f>
        <v>633.91</v>
      </c>
    </row>
    <row r="2639" spans="1:10" ht="12" customHeight="1">
      <c r="A2639" s="15" t="s">
        <v>10887</v>
      </c>
      <c r="B2639" s="67" t="s">
        <v>3848</v>
      </c>
      <c r="C2639" s="928">
        <v>15.5</v>
      </c>
      <c r="D2639" s="2186">
        <v>100</v>
      </c>
      <c r="E2639" s="2110">
        <f t="shared" si="334"/>
        <v>456.084</v>
      </c>
      <c r="F2639" s="603">
        <f t="shared" ref="F2639:F2642" si="335">ROUND(E2639*(1-$F$11),2)</f>
        <v>456.08</v>
      </c>
      <c r="G2639" s="862">
        <f>'Заказ, cкидки и курсы валют'!$J$23*F2639</f>
        <v>5472.96</v>
      </c>
      <c r="H2639" s="128">
        <f t="shared" ref="H2639:H2642" si="336">ROUND((D2639/1000)*G2639,2)</f>
        <v>547.29999999999995</v>
      </c>
      <c r="I2639" s="15"/>
      <c r="J2639" s="128">
        <f>ROUND(IF(H2639&lt;'Заказ, cкидки и курсы валют'!$B$39,H2639*0.54*100/(100-'Заказ, cкидки и курсы валют'!$C$39),IF(H2639&lt;'Заказ, cкидки и курсы валют'!$B$40,H2639*0.54*100/(100-'Заказ, cкидки и курсы валют'!$C$40),IF(H2639&lt;'Заказ, cкидки и курсы валют'!$B$41,H2639*0.54*100/(100-'Заказ, cкидки и курсы валют'!$C$41),IF(H2639&lt;'Заказ, cкидки и курсы валют'!$B$42,H2639*0.54*100/(100-'Заказ, cкидки и курсы валют'!$C$42),IF(H2639&lt;'Заказ, cкидки и курсы валют'!$B$43,H2639*0.54*100/(100-'Заказ, cкидки и курсы валют'!$C$43),H2639))))),2)</f>
        <v>656.76</v>
      </c>
    </row>
    <row r="2640" spans="1:10" ht="12" customHeight="1">
      <c r="A2640" s="15" t="s">
        <v>10888</v>
      </c>
      <c r="B2640" s="67" t="s">
        <v>10881</v>
      </c>
      <c r="C2640" s="928">
        <v>17</v>
      </c>
      <c r="D2640" s="2186">
        <v>100</v>
      </c>
      <c r="E2640" s="2110">
        <f t="shared" si="334"/>
        <v>499.95599999999996</v>
      </c>
      <c r="F2640" s="603">
        <f t="shared" si="335"/>
        <v>499.96</v>
      </c>
      <c r="G2640" s="862">
        <f>'Заказ, cкидки и курсы валют'!$J$23*F2640</f>
        <v>5999.5199999999995</v>
      </c>
      <c r="H2640" s="128">
        <f t="shared" si="336"/>
        <v>599.95000000000005</v>
      </c>
      <c r="I2640" s="15"/>
      <c r="J2640" s="128">
        <f>ROUND(IF(H2640&lt;'Заказ, cкидки и курсы валют'!$B$39,H2640*0.54*100/(100-'Заказ, cкидки и курсы валют'!$C$39),IF(H2640&lt;'Заказ, cкидки и курсы валют'!$B$40,H2640*0.54*100/(100-'Заказ, cкидки и курсы валют'!$C$40),IF(H2640&lt;'Заказ, cкидки и курсы валют'!$B$41,H2640*0.54*100/(100-'Заказ, cкидки и курсы валют'!$C$41),IF(H2640&lt;'Заказ, cкидки и курсы валют'!$B$42,H2640*0.54*100/(100-'Заказ, cкидки и курсы валют'!$C$42),IF(H2640&lt;'Заказ, cкидки и курсы валют'!$B$43,H2640*0.54*100/(100-'Заказ, cкидки и курсы валют'!$C$43),H2640))))),2)</f>
        <v>647.95000000000005</v>
      </c>
    </row>
    <row r="2641" spans="1:10" ht="12" customHeight="1">
      <c r="A2641" s="15" t="s">
        <v>10889</v>
      </c>
      <c r="B2641" s="67" t="s">
        <v>3851</v>
      </c>
      <c r="C2641" s="928">
        <v>19</v>
      </c>
      <c r="D2641" s="2186">
        <v>50</v>
      </c>
      <c r="E2641" s="2110">
        <f t="shared" si="334"/>
        <v>590.57999999999993</v>
      </c>
      <c r="F2641" s="603">
        <f t="shared" si="335"/>
        <v>590.58000000000004</v>
      </c>
      <c r="G2641" s="862">
        <f>'Заказ, cкидки и курсы валют'!$J$23*F2641</f>
        <v>7086.9600000000009</v>
      </c>
      <c r="H2641" s="128">
        <f t="shared" si="336"/>
        <v>354.35</v>
      </c>
      <c r="I2641" s="15"/>
      <c r="J2641" s="128">
        <f>ROUND(IF(H2641&lt;'Заказ, cкидки и курсы валют'!$B$39,H2641*0.54*100/(100-'Заказ, cкидки и курсы валют'!$C$39),IF(H2641&lt;'Заказ, cкидки и курсы валют'!$B$40,H2641*0.54*100/(100-'Заказ, cкидки и курсы валют'!$C$40),IF(H2641&lt;'Заказ, cкидки и курсы валют'!$B$41,H2641*0.54*100/(100-'Заказ, cкидки и курсы валют'!$C$41),IF(H2641&lt;'Заказ, cкидки и курсы валют'!$B$42,H2641*0.54*100/(100-'Заказ, cкидки и курсы валют'!$C$42),IF(H2641&lt;'Заказ, cкидки и курсы валют'!$B$43,H2641*0.54*100/(100-'Заказ, cкидки и курсы валют'!$C$43),H2641))))),2)</f>
        <v>478.37</v>
      </c>
    </row>
    <row r="2642" spans="1:10" ht="12" customHeight="1">
      <c r="A2642" s="15" t="s">
        <v>10890</v>
      </c>
      <c r="B2642" s="67" t="s">
        <v>10882</v>
      </c>
      <c r="C2642" s="928">
        <v>21</v>
      </c>
      <c r="D2642" s="2186">
        <v>50</v>
      </c>
      <c r="E2642" s="2110">
        <f t="shared" si="334"/>
        <v>669.93599999999992</v>
      </c>
      <c r="F2642" s="603">
        <f t="shared" si="335"/>
        <v>669.94</v>
      </c>
      <c r="G2642" s="862">
        <f>'Заказ, cкидки и курсы валют'!$J$23*F2642</f>
        <v>8039.2800000000007</v>
      </c>
      <c r="H2642" s="128">
        <f t="shared" si="336"/>
        <v>401.96</v>
      </c>
      <c r="I2642" s="15"/>
      <c r="J2642" s="128">
        <f>ROUND(IF(H2642&lt;'Заказ, cкидки и курсы валют'!$B$39,H2642*0.54*100/(100-'Заказ, cкидки и курсы валют'!$C$39),IF(H2642&lt;'Заказ, cкидки и курсы валют'!$B$40,H2642*0.54*100/(100-'Заказ, cкидки и курсы валют'!$C$40),IF(H2642&lt;'Заказ, cкидки и курсы валют'!$B$41,H2642*0.54*100/(100-'Заказ, cкидки и курсы валют'!$C$41),IF(H2642&lt;'Заказ, cкидки и курсы валют'!$B$42,H2642*0.54*100/(100-'Заказ, cкидки и курсы валют'!$C$42),IF(H2642&lt;'Заказ, cкидки и курсы валют'!$B$43,H2642*0.54*100/(100-'Заказ, cкидки и курсы валют'!$C$43),H2642))))),2)</f>
        <v>482.35</v>
      </c>
    </row>
    <row r="2643" spans="1:10" ht="12" customHeight="1">
      <c r="A2643" s="15" t="s">
        <v>9573</v>
      </c>
      <c r="B2643" s="525" t="s">
        <v>3641</v>
      </c>
      <c r="C2643" s="928">
        <v>11.85</v>
      </c>
      <c r="D2643" s="2107">
        <v>100</v>
      </c>
      <c r="E2643" s="2110">
        <f>E2579*1.2</f>
        <v>357.81599999999997</v>
      </c>
      <c r="F2643" s="603">
        <f t="shared" ref="F2643:F2654" si="337">ROUND(E2643*(1-$F$11),2)</f>
        <v>357.82</v>
      </c>
      <c r="G2643" s="862">
        <f>'Заказ, cкидки и курсы валют'!$J$23*F2643</f>
        <v>4293.84</v>
      </c>
      <c r="H2643" s="128">
        <f t="shared" ref="H2643:H2654" si="338">ROUND((D2643/1000)*G2643,2)</f>
        <v>429.38</v>
      </c>
      <c r="I2643" s="15"/>
      <c r="J2643" s="128">
        <f>ROUND(IF(H2643&lt;'Заказ, cкидки и курсы валют'!$B$39,H2643*0.54*100/(100-'Заказ, cкидки и курсы валют'!$C$39),IF(H2643&lt;'Заказ, cкидки и курсы валют'!$B$40,H2643*0.54*100/(100-'Заказ, cкидки и курсы валют'!$C$40),IF(H2643&lt;'Заказ, cкидки и курсы валют'!$B$41,H2643*0.54*100/(100-'Заказ, cкидки и курсы валют'!$C$41),IF(H2643&lt;'Заказ, cкидки и курсы валют'!$B$42,H2643*0.54*100/(100-'Заказ, cкидки и курсы валют'!$C$42),IF(H2643&lt;'Заказ, cкидки и курсы валют'!$B$43,H2643*0.54*100/(100-'Заказ, cкидки и курсы валют'!$C$43),H2643))))),2)</f>
        <v>515.26</v>
      </c>
    </row>
    <row r="2644" spans="1:10" ht="12" customHeight="1">
      <c r="A2644" s="15" t="s">
        <v>9574</v>
      </c>
      <c r="B2644" s="525" t="s">
        <v>3105</v>
      </c>
      <c r="C2644" s="928">
        <v>13.15</v>
      </c>
      <c r="D2644" s="2107">
        <v>100</v>
      </c>
      <c r="E2644" s="2110">
        <f t="shared" si="334"/>
        <v>396.59999999999997</v>
      </c>
      <c r="F2644" s="603">
        <f t="shared" si="337"/>
        <v>396.6</v>
      </c>
      <c r="G2644" s="862">
        <f>'Заказ, cкидки и курсы валют'!$J$23*F2644</f>
        <v>4759.2000000000007</v>
      </c>
      <c r="H2644" s="128">
        <f t="shared" si="338"/>
        <v>475.92</v>
      </c>
      <c r="I2644" s="15"/>
      <c r="J2644" s="128">
        <f>ROUND(IF(H2644&lt;'Заказ, cкидки и курсы валют'!$B$39,H2644*0.54*100/(100-'Заказ, cкидки и курсы валют'!$C$39),IF(H2644&lt;'Заказ, cкидки и курсы валют'!$B$40,H2644*0.54*100/(100-'Заказ, cкидки и курсы валют'!$C$40),IF(H2644&lt;'Заказ, cкидки и курсы валют'!$B$41,H2644*0.54*100/(100-'Заказ, cкидки и курсы валют'!$C$41),IF(H2644&lt;'Заказ, cкидки и курсы валют'!$B$42,H2644*0.54*100/(100-'Заказ, cкидки и курсы валют'!$C$42),IF(H2644&lt;'Заказ, cкидки и курсы валют'!$B$43,H2644*0.54*100/(100-'Заказ, cкидки и курсы валют'!$C$43),H2644))))),2)</f>
        <v>571.1</v>
      </c>
    </row>
    <row r="2645" spans="1:10" ht="12" customHeight="1">
      <c r="A2645" s="15" t="s">
        <v>9575</v>
      </c>
      <c r="B2645" s="525" t="s">
        <v>3106</v>
      </c>
      <c r="C2645" s="928">
        <v>14.35</v>
      </c>
      <c r="D2645" s="2107">
        <v>100</v>
      </c>
      <c r="E2645" s="2110">
        <f t="shared" si="334"/>
        <v>397.90799999999996</v>
      </c>
      <c r="F2645" s="603">
        <f t="shared" si="337"/>
        <v>397.91</v>
      </c>
      <c r="G2645" s="862">
        <f>'Заказ, cкидки и курсы валют'!$J$23*F2645</f>
        <v>4774.92</v>
      </c>
      <c r="H2645" s="128">
        <f t="shared" si="338"/>
        <v>477.49</v>
      </c>
      <c r="I2645" s="15"/>
      <c r="J2645" s="128">
        <f>ROUND(IF(H2645&lt;'Заказ, cкидки и курсы валют'!$B$39,H2645*0.54*100/(100-'Заказ, cкидки и курсы валют'!$C$39),IF(H2645&lt;'Заказ, cкидки и курсы валют'!$B$40,H2645*0.54*100/(100-'Заказ, cкидки и курсы валют'!$C$40),IF(H2645&lt;'Заказ, cкидки и курсы валют'!$B$41,H2645*0.54*100/(100-'Заказ, cкидки и курсы валют'!$C$41),IF(H2645&lt;'Заказ, cкидки и курсы валют'!$B$42,H2645*0.54*100/(100-'Заказ, cкидки и курсы валют'!$C$42),IF(H2645&lt;'Заказ, cкидки и курсы валют'!$B$43,H2645*0.54*100/(100-'Заказ, cкидки и курсы валют'!$C$43),H2645))))),2)</f>
        <v>572.99</v>
      </c>
    </row>
    <row r="2646" spans="1:10" ht="12" customHeight="1">
      <c r="A2646" s="15" t="s">
        <v>9576</v>
      </c>
      <c r="B2646" s="525" t="s">
        <v>617</v>
      </c>
      <c r="C2646" s="928">
        <v>16.2</v>
      </c>
      <c r="D2646" s="2107">
        <v>100</v>
      </c>
      <c r="E2646" s="2110">
        <f t="shared" si="334"/>
        <v>489.67199999999997</v>
      </c>
      <c r="F2646" s="603">
        <f t="shared" si="337"/>
        <v>489.67</v>
      </c>
      <c r="G2646" s="862">
        <f>'Заказ, cкидки и курсы валют'!$J$23*F2646</f>
        <v>5876.04</v>
      </c>
      <c r="H2646" s="128">
        <f t="shared" si="338"/>
        <v>587.6</v>
      </c>
      <c r="I2646" s="15"/>
      <c r="J2646" s="128">
        <f>ROUND(IF(H2646&lt;'Заказ, cкидки и курсы валют'!$B$39,H2646*0.54*100/(100-'Заказ, cкидки и курсы валют'!$C$39),IF(H2646&lt;'Заказ, cкидки и курсы валют'!$B$40,H2646*0.54*100/(100-'Заказ, cкидки и курсы валют'!$C$40),IF(H2646&lt;'Заказ, cкидки и курсы валют'!$B$41,H2646*0.54*100/(100-'Заказ, cкидки и курсы валют'!$C$41),IF(H2646&lt;'Заказ, cкидки и курсы валют'!$B$42,H2646*0.54*100/(100-'Заказ, cкидки и курсы валют'!$C$42),IF(H2646&lt;'Заказ, cкидки и курсы валют'!$B$43,H2646*0.54*100/(100-'Заказ, cкидки и курсы валют'!$C$43),H2646))))),2)</f>
        <v>634.61</v>
      </c>
    </row>
    <row r="2647" spans="1:10" ht="12" customHeight="1">
      <c r="A2647" s="15" t="s">
        <v>9577</v>
      </c>
      <c r="B2647" s="525" t="s">
        <v>3107</v>
      </c>
      <c r="C2647" s="928">
        <v>16.98</v>
      </c>
      <c r="D2647" s="2107">
        <v>100</v>
      </c>
      <c r="E2647" s="2110">
        <f t="shared" si="334"/>
        <v>504.29999999999995</v>
      </c>
      <c r="F2647" s="603">
        <f t="shared" si="337"/>
        <v>504.3</v>
      </c>
      <c r="G2647" s="862">
        <f>'Заказ, cкидки и курсы валют'!$J$23*F2647</f>
        <v>6051.6</v>
      </c>
      <c r="H2647" s="128">
        <f t="shared" si="338"/>
        <v>605.16</v>
      </c>
      <c r="I2647" s="15"/>
      <c r="J2647" s="128">
        <f>ROUND(IF(H2647&lt;'Заказ, cкидки и курсы валют'!$B$39,H2647*0.54*100/(100-'Заказ, cкидки и курсы валют'!$C$39),IF(H2647&lt;'Заказ, cкидки и курсы валют'!$B$40,H2647*0.54*100/(100-'Заказ, cкидки и курсы валют'!$C$40),IF(H2647&lt;'Заказ, cкидки и курсы валют'!$B$41,H2647*0.54*100/(100-'Заказ, cкидки и курсы валют'!$C$41),IF(H2647&lt;'Заказ, cкидки и курсы валют'!$B$42,H2647*0.54*100/(100-'Заказ, cкидки и курсы валют'!$C$42),IF(H2647&lt;'Заказ, cкидки и курсы валют'!$B$43,H2647*0.54*100/(100-'Заказ, cкидки и курсы валют'!$C$43),H2647))))),2)</f>
        <v>653.57000000000005</v>
      </c>
    </row>
    <row r="2648" spans="1:10" ht="12" customHeight="1">
      <c r="A2648" s="15" t="s">
        <v>9578</v>
      </c>
      <c r="B2648" s="525" t="s">
        <v>190</v>
      </c>
      <c r="C2648" s="928">
        <v>18.510000000000002</v>
      </c>
      <c r="D2648" s="2107">
        <v>100</v>
      </c>
      <c r="E2648" s="2110">
        <f t="shared" si="334"/>
        <v>565.74</v>
      </c>
      <c r="F2648" s="603">
        <f t="shared" si="337"/>
        <v>565.74</v>
      </c>
      <c r="G2648" s="862">
        <f>'Заказ, cкидки и курсы валют'!$J$23*F2648</f>
        <v>6788.88</v>
      </c>
      <c r="H2648" s="128">
        <f t="shared" si="338"/>
        <v>678.89</v>
      </c>
      <c r="I2648" s="15"/>
      <c r="J2648" s="128">
        <f>ROUND(IF(H2648&lt;'Заказ, cкидки и курсы валют'!$B$39,H2648*0.54*100/(100-'Заказ, cкидки и курсы валют'!$C$39),IF(H2648&lt;'Заказ, cкидки и курсы валют'!$B$40,H2648*0.54*100/(100-'Заказ, cкидки и курсы валют'!$C$40),IF(H2648&lt;'Заказ, cкидки и курсы валют'!$B$41,H2648*0.54*100/(100-'Заказ, cкидки и курсы валют'!$C$41),IF(H2648&lt;'Заказ, cкидки и курсы валют'!$B$42,H2648*0.54*100/(100-'Заказ, cкидки и курсы валют'!$C$42),IF(H2648&lt;'Заказ, cкидки и курсы валют'!$B$43,H2648*0.54*100/(100-'Заказ, cкидки и курсы валют'!$C$43),H2648))))),2)</f>
        <v>733.2</v>
      </c>
    </row>
    <row r="2649" spans="1:10" ht="12" customHeight="1">
      <c r="A2649" s="15" t="s">
        <v>9579</v>
      </c>
      <c r="B2649" s="525" t="s">
        <v>191</v>
      </c>
      <c r="C2649" s="928">
        <v>22.22</v>
      </c>
      <c r="D2649" s="2107">
        <v>70</v>
      </c>
      <c r="E2649" s="2110">
        <f t="shared" si="334"/>
        <v>670.25999999999988</v>
      </c>
      <c r="F2649" s="603">
        <f t="shared" si="337"/>
        <v>670.26</v>
      </c>
      <c r="G2649" s="862">
        <f>'Заказ, cкидки и курсы валют'!$J$23*F2649</f>
        <v>8043.12</v>
      </c>
      <c r="H2649" s="128">
        <f t="shared" si="338"/>
        <v>563.02</v>
      </c>
      <c r="I2649" s="15"/>
      <c r="J2649" s="128">
        <f>ROUND(IF(H2649&lt;'Заказ, cкидки и курсы валют'!$B$39,H2649*0.54*100/(100-'Заказ, cкидки и курсы валют'!$C$39),IF(H2649&lt;'Заказ, cкидки и курсы валют'!$B$40,H2649*0.54*100/(100-'Заказ, cкидки и курсы валют'!$C$40),IF(H2649&lt;'Заказ, cкидки и курсы валют'!$B$41,H2649*0.54*100/(100-'Заказ, cкидки и курсы валют'!$C$41),IF(H2649&lt;'Заказ, cкидки и курсы валют'!$B$42,H2649*0.54*100/(100-'Заказ, cкидки и курсы валют'!$C$42),IF(H2649&lt;'Заказ, cкидки и курсы валют'!$B$43,H2649*0.54*100/(100-'Заказ, cкидки и курсы валют'!$C$43),H2649))))),2)</f>
        <v>608.05999999999995</v>
      </c>
    </row>
    <row r="2650" spans="1:10" ht="12" customHeight="1">
      <c r="A2650" s="15" t="s">
        <v>9580</v>
      </c>
      <c r="B2650" s="525" t="s">
        <v>192</v>
      </c>
      <c r="C2650" s="928">
        <v>24.88</v>
      </c>
      <c r="D2650" s="2107">
        <v>70</v>
      </c>
      <c r="E2650" s="2110">
        <f t="shared" si="334"/>
        <v>745.93200000000002</v>
      </c>
      <c r="F2650" s="603">
        <f t="shared" si="337"/>
        <v>745.93</v>
      </c>
      <c r="G2650" s="862">
        <f>'Заказ, cкидки и курсы валют'!$J$23*F2650</f>
        <v>8951.16</v>
      </c>
      <c r="H2650" s="128">
        <f t="shared" si="338"/>
        <v>626.58000000000004</v>
      </c>
      <c r="I2650" s="15"/>
      <c r="J2650" s="128">
        <f>ROUND(IF(H2650&lt;'Заказ, cкидки и курсы валют'!$B$39,H2650*0.54*100/(100-'Заказ, cкидки и курсы валют'!$C$39),IF(H2650&lt;'Заказ, cкидки и курсы валют'!$B$40,H2650*0.54*100/(100-'Заказ, cкидки и курсы валют'!$C$40),IF(H2650&lt;'Заказ, cкидки и курсы валют'!$B$41,H2650*0.54*100/(100-'Заказ, cкидки и курсы валют'!$C$41),IF(H2650&lt;'Заказ, cкидки и курсы валют'!$B$42,H2650*0.54*100/(100-'Заказ, cкидки и курсы валют'!$C$42),IF(H2650&lt;'Заказ, cкидки и курсы валют'!$B$43,H2650*0.54*100/(100-'Заказ, cкидки и курсы валют'!$C$43),H2650))))),2)</f>
        <v>676.71</v>
      </c>
    </row>
    <row r="2651" spans="1:10" ht="12" customHeight="1">
      <c r="A2651" s="15" t="s">
        <v>9581</v>
      </c>
      <c r="B2651" s="525" t="s">
        <v>193</v>
      </c>
      <c r="C2651" s="928">
        <v>28.5</v>
      </c>
      <c r="D2651" s="2107">
        <v>60</v>
      </c>
      <c r="E2651" s="2110">
        <f t="shared" si="334"/>
        <v>865.94399999999996</v>
      </c>
      <c r="F2651" s="603">
        <f t="shared" si="337"/>
        <v>865.94</v>
      </c>
      <c r="G2651" s="862">
        <f>'Заказ, cкидки и курсы валют'!$J$23*F2651</f>
        <v>10391.280000000001</v>
      </c>
      <c r="H2651" s="128">
        <f t="shared" si="338"/>
        <v>623.48</v>
      </c>
      <c r="I2651" s="15"/>
      <c r="J2651" s="128">
        <f>ROUND(IF(H2651&lt;'Заказ, cкидки и курсы валют'!$B$39,H2651*0.54*100/(100-'Заказ, cкидки и курсы валют'!$C$39),IF(H2651&lt;'Заказ, cкидки и курсы валют'!$B$40,H2651*0.54*100/(100-'Заказ, cкидки и курсы валют'!$C$40),IF(H2651&lt;'Заказ, cкидки и курсы валют'!$B$41,H2651*0.54*100/(100-'Заказ, cкидки и курсы валют'!$C$41),IF(H2651&lt;'Заказ, cкидки и курсы валют'!$B$42,H2651*0.54*100/(100-'Заказ, cкидки и курсы валют'!$C$42),IF(H2651&lt;'Заказ, cкидки и курсы валют'!$B$43,H2651*0.54*100/(100-'Заказ, cкидки и курсы валют'!$C$43),H2651))))),2)</f>
        <v>673.36</v>
      </c>
    </row>
    <row r="2652" spans="1:10" ht="12" customHeight="1">
      <c r="A2652" s="15" t="s">
        <v>9582</v>
      </c>
      <c r="B2652" s="525" t="s">
        <v>194</v>
      </c>
      <c r="C2652" s="928">
        <v>31</v>
      </c>
      <c r="D2652" s="2107">
        <v>50</v>
      </c>
      <c r="E2652" s="2110">
        <f t="shared" si="334"/>
        <v>883.66800000000001</v>
      </c>
      <c r="F2652" s="603">
        <f t="shared" si="337"/>
        <v>883.67</v>
      </c>
      <c r="G2652" s="862">
        <f>'Заказ, cкидки и курсы валют'!$J$23*F2652</f>
        <v>10604.039999999999</v>
      </c>
      <c r="H2652" s="128">
        <f t="shared" si="338"/>
        <v>530.20000000000005</v>
      </c>
      <c r="I2652" s="15"/>
      <c r="J2652" s="128">
        <f>ROUND(IF(H2652&lt;'Заказ, cкидки и курсы валют'!$B$39,H2652*0.54*100/(100-'Заказ, cкидки и курсы валют'!$C$39),IF(H2652&lt;'Заказ, cкидки и курсы валют'!$B$40,H2652*0.54*100/(100-'Заказ, cкидки и курсы валют'!$C$40),IF(H2652&lt;'Заказ, cкидки и курсы валют'!$B$41,H2652*0.54*100/(100-'Заказ, cкидки и курсы валют'!$C$41),IF(H2652&lt;'Заказ, cкидки и курсы валют'!$B$42,H2652*0.54*100/(100-'Заказ, cкидки и курсы валют'!$C$42),IF(H2652&lt;'Заказ, cкидки и курсы валют'!$B$43,H2652*0.54*100/(100-'Заказ, cкидки и курсы валют'!$C$43),H2652))))),2)</f>
        <v>636.24</v>
      </c>
    </row>
    <row r="2653" spans="1:10" ht="12" customHeight="1">
      <c r="A2653" s="15" t="s">
        <v>9583</v>
      </c>
      <c r="B2653" s="525" t="s">
        <v>3108</v>
      </c>
      <c r="C2653" s="928">
        <v>34</v>
      </c>
      <c r="D2653" s="2107">
        <v>50</v>
      </c>
      <c r="E2653" s="2110">
        <f>E2589*1.2</f>
        <v>984.24</v>
      </c>
      <c r="F2653" s="603">
        <f t="shared" si="337"/>
        <v>984.24</v>
      </c>
      <c r="G2653" s="862">
        <f>'Заказ, cкидки и курсы валют'!$J$23*F2653</f>
        <v>11810.880000000001</v>
      </c>
      <c r="H2653" s="128">
        <f t="shared" si="338"/>
        <v>590.54</v>
      </c>
      <c r="I2653" s="15"/>
      <c r="J2653" s="128">
        <f>ROUND(IF(H2653&lt;'Заказ, cкидки и курсы валют'!$B$39,H2653*0.54*100/(100-'Заказ, cкидки и курсы валют'!$C$39),IF(H2653&lt;'Заказ, cкидки и курсы валют'!$B$40,H2653*0.54*100/(100-'Заказ, cкидки и курсы валют'!$C$40),IF(H2653&lt;'Заказ, cкидки и курсы валют'!$B$41,H2653*0.54*100/(100-'Заказ, cкидки и курсы валют'!$C$41),IF(H2653&lt;'Заказ, cкидки и курсы валют'!$B$42,H2653*0.54*100/(100-'Заказ, cкидки и курсы валют'!$C$42),IF(H2653&lt;'Заказ, cкидки и курсы валют'!$B$43,H2653*0.54*100/(100-'Заказ, cкидки и курсы валют'!$C$43),H2653))))),2)</f>
        <v>637.78</v>
      </c>
    </row>
    <row r="2654" spans="1:10" ht="12" customHeight="1">
      <c r="A2654" s="15" t="s">
        <v>9584</v>
      </c>
      <c r="B2654" s="525" t="s">
        <v>195</v>
      </c>
      <c r="C2654" s="928">
        <v>37</v>
      </c>
      <c r="D2654" s="2107">
        <v>40</v>
      </c>
      <c r="E2654" s="2110">
        <f t="shared" si="334"/>
        <v>1124.82</v>
      </c>
      <c r="F2654" s="603">
        <f t="shared" si="337"/>
        <v>1124.82</v>
      </c>
      <c r="G2654" s="862">
        <f>'Заказ, cкидки и курсы валют'!$J$23*F2654</f>
        <v>13497.84</v>
      </c>
      <c r="H2654" s="128">
        <f t="shared" si="338"/>
        <v>539.91</v>
      </c>
      <c r="I2654" s="15"/>
      <c r="J2654" s="128">
        <f>ROUND(IF(H2654&lt;'Заказ, cкидки и курсы валют'!$B$39,H2654*0.54*100/(100-'Заказ, cкидки и курсы валют'!$C$39),IF(H2654&lt;'Заказ, cкидки и курсы валют'!$B$40,H2654*0.54*100/(100-'Заказ, cкидки и курсы валют'!$C$40),IF(H2654&lt;'Заказ, cкидки и курсы валют'!$B$41,H2654*0.54*100/(100-'Заказ, cкидки и курсы валют'!$C$41),IF(H2654&lt;'Заказ, cкидки и курсы валют'!$B$42,H2654*0.54*100/(100-'Заказ, cкидки и курсы валют'!$C$42),IF(H2654&lt;'Заказ, cкидки и курсы валют'!$B$43,H2654*0.54*100/(100-'Заказ, cкидки и курсы валют'!$C$43),H2654))))),2)</f>
        <v>647.89</v>
      </c>
    </row>
    <row r="2655" spans="1:10" ht="14.1" customHeight="1" thickBot="1"/>
    <row r="2656" spans="1:10" ht="14.1" customHeight="1">
      <c r="A2656" s="247"/>
      <c r="B2656" s="163"/>
      <c r="C2656" s="91" t="s">
        <v>2526</v>
      </c>
      <c r="D2656" s="91"/>
      <c r="E2656" s="555"/>
      <c r="F2656" s="555"/>
      <c r="G2656" s="652"/>
      <c r="H2656" s="94"/>
      <c r="I2656" s="95"/>
    </row>
    <row r="2657" spans="1:10" ht="14.1" customHeight="1">
      <c r="A2657" s="248"/>
      <c r="B2657" s="17"/>
      <c r="C2657" s="108"/>
      <c r="D2657" s="108"/>
      <c r="E2657" s="556" t="s">
        <v>2527</v>
      </c>
      <c r="F2657" s="568"/>
      <c r="G2657" s="111"/>
      <c r="H2657" s="110"/>
      <c r="I2657" s="167"/>
    </row>
    <row r="2658" spans="1:10" ht="14.1" customHeight="1">
      <c r="A2658" s="248"/>
      <c r="B2658" s="17"/>
      <c r="C2658" s="97"/>
      <c r="D2658" s="97"/>
      <c r="E2658" s="896"/>
      <c r="F2658" s="596"/>
      <c r="G2658" s="874"/>
      <c r="H2658" s="17"/>
      <c r="I2658" s="167"/>
    </row>
    <row r="2659" spans="1:10" ht="14.1" customHeight="1">
      <c r="A2659" s="248"/>
      <c r="B2659" s="17"/>
      <c r="C2659" s="97"/>
      <c r="D2659" s="97"/>
      <c r="E2659" s="896"/>
      <c r="F2659" s="596"/>
      <c r="G2659" s="874"/>
      <c r="H2659" s="17"/>
      <c r="I2659" s="167"/>
    </row>
    <row r="2660" spans="1:10" ht="14.1" customHeight="1">
      <c r="A2660" s="248"/>
      <c r="B2660" s="17"/>
      <c r="C2660" s="97"/>
      <c r="D2660" s="97"/>
      <c r="E2660" s="896"/>
      <c r="F2660" s="596"/>
      <c r="G2660" s="874"/>
      <c r="H2660" s="17"/>
      <c r="I2660" s="167"/>
    </row>
    <row r="2661" spans="1:10" ht="14.1" customHeight="1" thickBot="1">
      <c r="A2661" s="2549" t="s">
        <v>7681</v>
      </c>
      <c r="B2661" s="2550"/>
      <c r="C2661" s="100"/>
      <c r="D2661" s="171"/>
      <c r="E2661" s="900"/>
      <c r="F2661" s="598"/>
      <c r="G2661" s="875"/>
      <c r="H2661" s="171"/>
      <c r="I2661" s="172"/>
    </row>
    <row r="2662" spans="1:10" ht="47.25" customHeight="1">
      <c r="A2662" s="195" t="s">
        <v>1028</v>
      </c>
      <c r="B2662" s="196" t="s">
        <v>1029</v>
      </c>
      <c r="C2662" s="197" t="s">
        <v>678</v>
      </c>
      <c r="D2662" s="197" t="s">
        <v>3130</v>
      </c>
      <c r="E2662" s="559" t="s">
        <v>11188</v>
      </c>
      <c r="F2662" s="600" t="s">
        <v>2779</v>
      </c>
      <c r="G2662" s="864" t="s">
        <v>2627</v>
      </c>
      <c r="H2662" s="338" t="s">
        <v>497</v>
      </c>
      <c r="I2662" s="199" t="s">
        <v>4239</v>
      </c>
      <c r="J2662" s="2668" t="s">
        <v>12335</v>
      </c>
    </row>
    <row r="2663" spans="1:10" ht="14.1" customHeight="1">
      <c r="A2663" s="195"/>
      <c r="B2663" s="389"/>
      <c r="C2663" s="197" t="s">
        <v>3629</v>
      </c>
      <c r="D2663" s="390" t="s">
        <v>2628</v>
      </c>
      <c r="E2663" s="898" t="s">
        <v>265</v>
      </c>
      <c r="F2663" s="607">
        <f>'Заказ, cкидки и курсы валют'!$I$12</f>
        <v>0</v>
      </c>
      <c r="G2663" s="948"/>
      <c r="H2663" s="455"/>
      <c r="I2663" s="325"/>
      <c r="J2663" s="2669"/>
    </row>
    <row r="2664" spans="1:10" ht="12" customHeight="1">
      <c r="A2664" s="12" t="s">
        <v>11722</v>
      </c>
      <c r="B2664" s="59" t="s">
        <v>9550</v>
      </c>
      <c r="C2664" s="807">
        <v>1.36</v>
      </c>
      <c r="D2664" s="2183">
        <v>100</v>
      </c>
      <c r="E2664" s="2582">
        <f>(E2536*2)+(1000/D2664*7.5)</f>
        <v>165.44</v>
      </c>
      <c r="F2664" s="603">
        <f>ROUND(E2664*(1-$F$11),2)</f>
        <v>165.44</v>
      </c>
      <c r="G2664" s="862">
        <f>'Заказ, cкидки и курсы валют'!$J$23*F2664</f>
        <v>1985.28</v>
      </c>
      <c r="H2664" s="128">
        <f>ROUND((D2664/1000)*G2664,2)</f>
        <v>198.53</v>
      </c>
      <c r="I2664" s="16"/>
      <c r="J2664" s="128">
        <f>ROUND(IF(H2664&lt;'Заказ, cкидки и курсы валют'!$B$39,H2664*0.54*100/(100-'Заказ, cкидки и курсы валют'!$C$39),IF(H2664&lt;'Заказ, cкидки и курсы валют'!$B$40,H2664*0.54*100/(100-'Заказ, cкидки и курсы валют'!$C$40),IF(H2664&lt;'Заказ, cкидки и курсы валют'!$B$41,H2664*0.54*100/(100-'Заказ, cкидки и курсы валют'!$C$41),IF(H2664&lt;'Заказ, cкидки и курсы валют'!$B$42,H2664*0.54*100/(100-'Заказ, cкидки и курсы валют'!$C$42),IF(H2664&lt;'Заказ, cкидки и курсы валют'!$B$43,H2664*0.54*100/(100-'Заказ, cкидки и курсы валют'!$C$43),H2664))))),2)</f>
        <v>268.02</v>
      </c>
    </row>
    <row r="2665" spans="1:10" ht="12" customHeight="1">
      <c r="A2665" s="15" t="s">
        <v>8054</v>
      </c>
      <c r="B2665" s="67" t="s">
        <v>4202</v>
      </c>
      <c r="C2665" s="807">
        <v>1.48</v>
      </c>
      <c r="D2665" s="2159">
        <v>200</v>
      </c>
      <c r="E2665" s="2582">
        <f t="shared" ref="E2665:E2714" si="339">(E2537*2)+(1000/D2665*7.5)</f>
        <v>135.72</v>
      </c>
      <c r="F2665" s="603">
        <f>ROUND(E2665*(1-$F$11),2)</f>
        <v>135.72</v>
      </c>
      <c r="G2665" s="862">
        <f>'Заказ, cкидки и курсы валют'!$J$23*F2665</f>
        <v>1628.6399999999999</v>
      </c>
      <c r="H2665" s="128">
        <f>ROUND((D2665/1000)*G2665,2)</f>
        <v>325.73</v>
      </c>
      <c r="I2665" s="15"/>
      <c r="J2665" s="128">
        <f>ROUND(IF(H2665&lt;'Заказ, cкидки и курсы валют'!$B$39,H2665*0.54*100/(100-'Заказ, cкидки и курсы валют'!$C$39),IF(H2665&lt;'Заказ, cкидки и курсы валют'!$B$40,H2665*0.54*100/(100-'Заказ, cкидки и курсы валют'!$C$40),IF(H2665&lt;'Заказ, cкидки и курсы валют'!$B$41,H2665*0.54*100/(100-'Заказ, cкидки и курсы валют'!$C$41),IF(H2665&lt;'Заказ, cкидки и курсы валют'!$B$42,H2665*0.54*100/(100-'Заказ, cкидки и курсы валют'!$C$42),IF(H2665&lt;'Заказ, cкидки и курсы валют'!$B$43,H2665*0.54*100/(100-'Заказ, cкидки и курсы валют'!$C$43),H2665))))),2)</f>
        <v>439.74</v>
      </c>
    </row>
    <row r="2666" spans="1:10" ht="12" customHeight="1">
      <c r="A2666" s="15" t="s">
        <v>8055</v>
      </c>
      <c r="B2666" s="67" t="s">
        <v>4203</v>
      </c>
      <c r="C2666" s="807">
        <v>1.62</v>
      </c>
      <c r="D2666" s="2184">
        <v>150</v>
      </c>
      <c r="E2666" s="2582">
        <f t="shared" si="339"/>
        <v>154.69999999999999</v>
      </c>
      <c r="F2666" s="603">
        <f t="shared" ref="F2666:F2714" si="340">ROUND(E2666*(1-$F$11),2)</f>
        <v>154.69999999999999</v>
      </c>
      <c r="G2666" s="862">
        <f>'Заказ, cкидки и курсы валют'!$J$23*F2666</f>
        <v>1856.3999999999999</v>
      </c>
      <c r="H2666" s="128">
        <f t="shared" ref="H2666:H2714" si="341">ROUND((D2666/1000)*G2666,2)</f>
        <v>278.45999999999998</v>
      </c>
      <c r="I2666" s="15"/>
      <c r="J2666" s="128">
        <f>ROUND(IF(H2666&lt;'Заказ, cкидки и курсы валют'!$B$39,H2666*0.54*100/(100-'Заказ, cкидки и курсы валют'!$C$39),IF(H2666&lt;'Заказ, cкидки и курсы валют'!$B$40,H2666*0.54*100/(100-'Заказ, cкидки и курсы валют'!$C$40),IF(H2666&lt;'Заказ, cкидки и курсы валют'!$B$41,H2666*0.54*100/(100-'Заказ, cкидки и курсы валют'!$C$41),IF(H2666&lt;'Заказ, cкидки и курсы валют'!$B$42,H2666*0.54*100/(100-'Заказ, cкидки и курсы валют'!$C$42),IF(H2666&lt;'Заказ, cкидки и курсы валют'!$B$43,H2666*0.54*100/(100-'Заказ, cкидки и курсы валют'!$C$43),H2666))))),2)</f>
        <v>375.92</v>
      </c>
    </row>
    <row r="2667" spans="1:10" ht="12" customHeight="1">
      <c r="A2667" s="15" t="s">
        <v>8056</v>
      </c>
      <c r="B2667" s="67" t="s">
        <v>4204</v>
      </c>
      <c r="C2667" s="807">
        <v>1.82</v>
      </c>
      <c r="D2667" s="2184">
        <v>135</v>
      </c>
      <c r="E2667" s="2582">
        <f t="shared" si="339"/>
        <v>165.15555555555557</v>
      </c>
      <c r="F2667" s="603">
        <f t="shared" si="340"/>
        <v>165.16</v>
      </c>
      <c r="G2667" s="862">
        <f>'Заказ, cкидки и курсы валют'!$J$23*F2667</f>
        <v>1981.92</v>
      </c>
      <c r="H2667" s="128">
        <f t="shared" si="341"/>
        <v>267.56</v>
      </c>
      <c r="I2667" s="15"/>
      <c r="J2667" s="128">
        <f>ROUND(IF(H2667&lt;'Заказ, cкидки и курсы валют'!$B$39,H2667*0.54*100/(100-'Заказ, cкидки и курсы валют'!$C$39),IF(H2667&lt;'Заказ, cкидки и курсы валют'!$B$40,H2667*0.54*100/(100-'Заказ, cкидки и курсы валют'!$C$40),IF(H2667&lt;'Заказ, cкидки и курсы валют'!$B$41,H2667*0.54*100/(100-'Заказ, cкидки и курсы валют'!$C$41),IF(H2667&lt;'Заказ, cкидки и курсы валют'!$B$42,H2667*0.54*100/(100-'Заказ, cкидки и курсы валют'!$C$42),IF(H2667&lt;'Заказ, cкидки и курсы валют'!$B$43,H2667*0.54*100/(100-'Заказ, cкидки и курсы валют'!$C$43),H2667))))),2)</f>
        <v>361.21</v>
      </c>
    </row>
    <row r="2668" spans="1:10" ht="12" customHeight="1">
      <c r="A2668" s="15" t="s">
        <v>8057</v>
      </c>
      <c r="B2668" s="67" t="s">
        <v>4205</v>
      </c>
      <c r="C2668" s="807">
        <v>2.0699999999999998</v>
      </c>
      <c r="D2668" s="2184">
        <v>110</v>
      </c>
      <c r="E2668" s="2582">
        <f t="shared" si="339"/>
        <v>191.24181818181819</v>
      </c>
      <c r="F2668" s="603">
        <f t="shared" si="340"/>
        <v>191.24</v>
      </c>
      <c r="G2668" s="862">
        <f>'Заказ, cкидки и курсы валют'!$J$23*F2668</f>
        <v>2294.88</v>
      </c>
      <c r="H2668" s="128">
        <f t="shared" si="341"/>
        <v>252.44</v>
      </c>
      <c r="I2668" s="15"/>
      <c r="J2668" s="128">
        <f>ROUND(IF(H2668&lt;'Заказ, cкидки и курсы валют'!$B$39,H2668*0.54*100/(100-'Заказ, cкидки и курсы валют'!$C$39),IF(H2668&lt;'Заказ, cкидки и курсы валют'!$B$40,H2668*0.54*100/(100-'Заказ, cкидки и курсы валют'!$C$40),IF(H2668&lt;'Заказ, cкидки и курсы валют'!$B$41,H2668*0.54*100/(100-'Заказ, cкидки и курсы валют'!$C$41),IF(H2668&lt;'Заказ, cкидки и курсы валют'!$B$42,H2668*0.54*100/(100-'Заказ, cкидки и курсы валют'!$C$42),IF(H2668&lt;'Заказ, cкидки и курсы валют'!$B$43,H2668*0.54*100/(100-'Заказ, cкидки и курсы валют'!$C$43),H2668))))),2)</f>
        <v>340.79</v>
      </c>
    </row>
    <row r="2669" spans="1:10" ht="12" customHeight="1">
      <c r="A2669" s="15" t="s">
        <v>8058</v>
      </c>
      <c r="B2669" s="67" t="s">
        <v>4206</v>
      </c>
      <c r="C2669" s="807">
        <v>2.33</v>
      </c>
      <c r="D2669" s="2184">
        <v>85</v>
      </c>
      <c r="E2669" s="2582">
        <f t="shared" si="339"/>
        <v>221.71529411764706</v>
      </c>
      <c r="F2669" s="603">
        <f t="shared" si="340"/>
        <v>221.72</v>
      </c>
      <c r="G2669" s="862">
        <f>'Заказ, cкидки и курсы валют'!$J$23*F2669</f>
        <v>2660.64</v>
      </c>
      <c r="H2669" s="128">
        <f t="shared" si="341"/>
        <v>226.15</v>
      </c>
      <c r="I2669" s="15"/>
      <c r="J2669" s="128">
        <f>ROUND(IF(H2669&lt;'Заказ, cкидки и курсы валют'!$B$39,H2669*0.54*100/(100-'Заказ, cкидки и курсы валют'!$C$39),IF(H2669&lt;'Заказ, cкидки и курсы валют'!$B$40,H2669*0.54*100/(100-'Заказ, cкидки и курсы валют'!$C$40),IF(H2669&lt;'Заказ, cкидки и курсы валют'!$B$41,H2669*0.54*100/(100-'Заказ, cкидки и курсы валют'!$C$41),IF(H2669&lt;'Заказ, cкидки и курсы валют'!$B$42,H2669*0.54*100/(100-'Заказ, cкидки и курсы валют'!$C$42),IF(H2669&lt;'Заказ, cкидки и курсы валют'!$B$43,H2669*0.54*100/(100-'Заказ, cкидки и курсы валют'!$C$43),H2669))))),2)</f>
        <v>305.3</v>
      </c>
    </row>
    <row r="2670" spans="1:10" ht="12" customHeight="1">
      <c r="A2670" s="15" t="s">
        <v>8059</v>
      </c>
      <c r="B2670" s="67" t="s">
        <v>4207</v>
      </c>
      <c r="C2670" s="807">
        <v>2.4500000000000002</v>
      </c>
      <c r="D2670" s="2184">
        <v>85</v>
      </c>
      <c r="E2670" s="2582">
        <f t="shared" si="339"/>
        <v>228.95529411764707</v>
      </c>
      <c r="F2670" s="603">
        <f t="shared" si="340"/>
        <v>228.96</v>
      </c>
      <c r="G2670" s="862">
        <f>'Заказ, cкидки и курсы валют'!$J$23*F2670</f>
        <v>2747.52</v>
      </c>
      <c r="H2670" s="128">
        <f t="shared" si="341"/>
        <v>233.54</v>
      </c>
      <c r="I2670" s="15"/>
      <c r="J2670" s="128">
        <f>ROUND(IF(H2670&lt;'Заказ, cкидки и курсы валют'!$B$39,H2670*0.54*100/(100-'Заказ, cкидки и курсы валют'!$C$39),IF(H2670&lt;'Заказ, cкидки и курсы валют'!$B$40,H2670*0.54*100/(100-'Заказ, cкидки и курсы валют'!$C$40),IF(H2670&lt;'Заказ, cкидки и курсы валют'!$B$41,H2670*0.54*100/(100-'Заказ, cкидки и курсы валют'!$C$41),IF(H2670&lt;'Заказ, cкидки и курсы валют'!$B$42,H2670*0.54*100/(100-'Заказ, cкидки и курсы валют'!$C$42),IF(H2670&lt;'Заказ, cкидки и курсы валют'!$B$43,H2670*0.54*100/(100-'Заказ, cкидки и курсы валют'!$C$43),H2670))))),2)</f>
        <v>315.27999999999997</v>
      </c>
    </row>
    <row r="2671" spans="1:10" ht="12" customHeight="1">
      <c r="A2671" s="15" t="s">
        <v>8060</v>
      </c>
      <c r="B2671" s="67" t="s">
        <v>4208</v>
      </c>
      <c r="C2671" s="807">
        <v>2.75</v>
      </c>
      <c r="D2671" s="2184">
        <v>75</v>
      </c>
      <c r="E2671" s="2582">
        <f t="shared" si="339"/>
        <v>248.42</v>
      </c>
      <c r="F2671" s="603">
        <f t="shared" si="340"/>
        <v>248.42</v>
      </c>
      <c r="G2671" s="862">
        <f>'Заказ, cкидки и курсы валют'!$J$23*F2671</f>
        <v>2981.04</v>
      </c>
      <c r="H2671" s="128">
        <f t="shared" si="341"/>
        <v>223.58</v>
      </c>
      <c r="I2671" s="15"/>
      <c r="J2671" s="128">
        <f>ROUND(IF(H2671&lt;'Заказ, cкидки и курсы валют'!$B$39,H2671*0.54*100/(100-'Заказ, cкидки и курсы валют'!$C$39),IF(H2671&lt;'Заказ, cкидки и курсы валют'!$B$40,H2671*0.54*100/(100-'Заказ, cкидки и курсы валют'!$C$40),IF(H2671&lt;'Заказ, cкидки и курсы валют'!$B$41,H2671*0.54*100/(100-'Заказ, cкидки и курсы валют'!$C$41),IF(H2671&lt;'Заказ, cкидки и курсы валют'!$B$42,H2671*0.54*100/(100-'Заказ, cкидки и курсы валют'!$C$42),IF(H2671&lt;'Заказ, cкидки и курсы валют'!$B$43,H2671*0.54*100/(100-'Заказ, cкидки и курсы валют'!$C$43),H2671))))),2)</f>
        <v>301.83</v>
      </c>
    </row>
    <row r="2672" spans="1:10" ht="12" customHeight="1">
      <c r="A2672" s="15" t="s">
        <v>8061</v>
      </c>
      <c r="B2672" s="67" t="s">
        <v>4209</v>
      </c>
      <c r="C2672" s="807">
        <v>3.09</v>
      </c>
      <c r="D2672" s="2184">
        <v>70</v>
      </c>
      <c r="E2672" s="2582">
        <f t="shared" si="339"/>
        <v>286.10285714285715</v>
      </c>
      <c r="F2672" s="603">
        <f t="shared" si="340"/>
        <v>286.10000000000002</v>
      </c>
      <c r="G2672" s="862">
        <f>'Заказ, cкидки и курсы валют'!$J$23*F2672</f>
        <v>3433.2000000000003</v>
      </c>
      <c r="H2672" s="128">
        <f t="shared" si="341"/>
        <v>240.32</v>
      </c>
      <c r="I2672" s="15"/>
      <c r="J2672" s="128">
        <f>ROUND(IF(H2672&lt;'Заказ, cкидки и курсы валют'!$B$39,H2672*0.54*100/(100-'Заказ, cкидки и курсы валют'!$C$39),IF(H2672&lt;'Заказ, cкидки и курсы валют'!$B$40,H2672*0.54*100/(100-'Заказ, cкидки и курсы валют'!$C$40),IF(H2672&lt;'Заказ, cкидки и курсы валют'!$B$41,H2672*0.54*100/(100-'Заказ, cкидки и курсы валют'!$C$41),IF(H2672&lt;'Заказ, cкидки и курсы валют'!$B$42,H2672*0.54*100/(100-'Заказ, cкидки и курсы валют'!$C$42),IF(H2672&lt;'Заказ, cкидки и курсы валют'!$B$43,H2672*0.54*100/(100-'Заказ, cкидки и курсы валют'!$C$43),H2672))))),2)</f>
        <v>324.43</v>
      </c>
    </row>
    <row r="2673" spans="1:10" ht="12" customHeight="1">
      <c r="A2673" s="15" t="s">
        <v>8062</v>
      </c>
      <c r="B2673" s="67" t="s">
        <v>4210</v>
      </c>
      <c r="C2673" s="807">
        <v>3.45</v>
      </c>
      <c r="D2673" s="2184">
        <v>55</v>
      </c>
      <c r="E2673" s="2582">
        <f t="shared" si="339"/>
        <v>323.4636363636364</v>
      </c>
      <c r="F2673" s="603">
        <f t="shared" si="340"/>
        <v>323.45999999999998</v>
      </c>
      <c r="G2673" s="862">
        <f>'Заказ, cкидки и курсы валют'!$J$23*F2673</f>
        <v>3881.5199999999995</v>
      </c>
      <c r="H2673" s="128">
        <f t="shared" si="341"/>
        <v>213.48</v>
      </c>
      <c r="I2673" s="15"/>
      <c r="J2673" s="128">
        <f>ROUND(IF(H2673&lt;'Заказ, cкидки и курсы валют'!$B$39,H2673*0.54*100/(100-'Заказ, cкидки и курсы валют'!$C$39),IF(H2673&lt;'Заказ, cкидки и курсы валют'!$B$40,H2673*0.54*100/(100-'Заказ, cкидки и курсы валют'!$C$40),IF(H2673&lt;'Заказ, cкидки и курсы валют'!$B$41,H2673*0.54*100/(100-'Заказ, cкидки и курсы валют'!$C$41),IF(H2673&lt;'Заказ, cкидки и курсы валют'!$B$42,H2673*0.54*100/(100-'Заказ, cкидки и курсы валют'!$C$42),IF(H2673&lt;'Заказ, cкидки и курсы валют'!$B$43,H2673*0.54*100/(100-'Заказ, cкидки и курсы валют'!$C$43),H2673))))),2)</f>
        <v>288.2</v>
      </c>
    </row>
    <row r="2674" spans="1:10" ht="12" customHeight="1">
      <c r="A2674" s="15" t="s">
        <v>8063</v>
      </c>
      <c r="B2674" s="67" t="s">
        <v>4211</v>
      </c>
      <c r="C2674" s="807">
        <v>3.8</v>
      </c>
      <c r="D2674" s="2184">
        <v>45</v>
      </c>
      <c r="E2674" s="2582">
        <f t="shared" si="339"/>
        <v>359.44666666666666</v>
      </c>
      <c r="F2674" s="603">
        <f t="shared" si="340"/>
        <v>359.45</v>
      </c>
      <c r="G2674" s="862">
        <f>'Заказ, cкидки и курсы валют'!$J$23*F2674</f>
        <v>4313.3999999999996</v>
      </c>
      <c r="H2674" s="128">
        <f t="shared" si="341"/>
        <v>194.1</v>
      </c>
      <c r="I2674" s="15"/>
      <c r="J2674" s="128">
        <f>ROUND(IF(H2674&lt;'Заказ, cкидки и курсы валют'!$B$39,H2674*0.54*100/(100-'Заказ, cкидки и курсы валют'!$C$39),IF(H2674&lt;'Заказ, cкидки и курсы валют'!$B$40,H2674*0.54*100/(100-'Заказ, cкидки и курсы валют'!$C$40),IF(H2674&lt;'Заказ, cкидки и курсы валют'!$B$41,H2674*0.54*100/(100-'Заказ, cкидки и курсы валют'!$C$41),IF(H2674&lt;'Заказ, cкидки и курсы валют'!$B$42,H2674*0.54*100/(100-'Заказ, cкидки и курсы валют'!$C$42),IF(H2674&lt;'Заказ, cкидки и курсы валют'!$B$43,H2674*0.54*100/(100-'Заказ, cкидки и курсы валют'!$C$43),H2674))))),2)</f>
        <v>262.04000000000002</v>
      </c>
    </row>
    <row r="2675" spans="1:10" ht="12" customHeight="1">
      <c r="A2675" s="15" t="s">
        <v>8064</v>
      </c>
      <c r="B2675" s="67" t="s">
        <v>2814</v>
      </c>
      <c r="C2675" s="807">
        <v>4.55</v>
      </c>
      <c r="D2675" s="2184">
        <v>40</v>
      </c>
      <c r="E2675" s="2582">
        <f t="shared" si="339"/>
        <v>420.02</v>
      </c>
      <c r="F2675" s="603">
        <f t="shared" si="340"/>
        <v>420.02</v>
      </c>
      <c r="G2675" s="862">
        <f>'Заказ, cкидки и курсы валют'!$J$23*F2675</f>
        <v>5040.24</v>
      </c>
      <c r="H2675" s="128">
        <f t="shared" si="341"/>
        <v>201.61</v>
      </c>
      <c r="I2675" s="15"/>
      <c r="J2675" s="128">
        <f>ROUND(IF(H2675&lt;'Заказ, cкидки и курсы валют'!$B$39,H2675*0.54*100/(100-'Заказ, cкидки и курсы валют'!$C$39),IF(H2675&lt;'Заказ, cкидки и курсы валют'!$B$40,H2675*0.54*100/(100-'Заказ, cкидки и курсы валют'!$C$40),IF(H2675&lt;'Заказ, cкидки и курсы валют'!$B$41,H2675*0.54*100/(100-'Заказ, cкидки и курсы валют'!$C$41),IF(H2675&lt;'Заказ, cкидки и курсы валют'!$B$42,H2675*0.54*100/(100-'Заказ, cкидки и курсы валют'!$C$42),IF(H2675&lt;'Заказ, cкидки и курсы валют'!$B$43,H2675*0.54*100/(100-'Заказ, cкидки и курсы валют'!$C$43),H2675))))),2)</f>
        <v>272.17</v>
      </c>
    </row>
    <row r="2676" spans="1:10" ht="12" customHeight="1">
      <c r="A2676" s="15" t="s">
        <v>8065</v>
      </c>
      <c r="B2676" s="59" t="s">
        <v>4212</v>
      </c>
      <c r="C2676" s="807">
        <v>5.29</v>
      </c>
      <c r="D2676" s="2094">
        <v>30</v>
      </c>
      <c r="E2676" s="2582">
        <f t="shared" si="339"/>
        <v>497.26</v>
      </c>
      <c r="F2676" s="603">
        <f t="shared" si="340"/>
        <v>497.26</v>
      </c>
      <c r="G2676" s="862">
        <f>'Заказ, cкидки и курсы валют'!$J$23*F2676</f>
        <v>5967.12</v>
      </c>
      <c r="H2676" s="128">
        <f t="shared" si="341"/>
        <v>179.01</v>
      </c>
      <c r="I2676" s="15"/>
      <c r="J2676" s="128">
        <f>ROUND(IF(H2676&lt;'Заказ, cкидки и курсы валют'!$B$39,H2676*0.54*100/(100-'Заказ, cкидки и курсы валют'!$C$39),IF(H2676&lt;'Заказ, cкидки и курсы валют'!$B$40,H2676*0.54*100/(100-'Заказ, cкидки и курсы валют'!$C$40),IF(H2676&lt;'Заказ, cкидки и курсы валют'!$B$41,H2676*0.54*100/(100-'Заказ, cкидки и курсы валют'!$C$41),IF(H2676&lt;'Заказ, cкидки и курсы валют'!$B$42,H2676*0.54*100/(100-'Заказ, cкидки и курсы валют'!$C$42),IF(H2676&lt;'Заказ, cкидки и курсы валют'!$B$43,H2676*0.54*100/(100-'Заказ, cкидки и курсы валют'!$C$43),H2676))))),2)</f>
        <v>276.19</v>
      </c>
    </row>
    <row r="2677" spans="1:10" ht="12" customHeight="1">
      <c r="A2677" s="15" t="s">
        <v>8066</v>
      </c>
      <c r="B2677" s="59" t="s">
        <v>4213</v>
      </c>
      <c r="C2677" s="58">
        <v>2.54</v>
      </c>
      <c r="D2677" s="2094">
        <v>20</v>
      </c>
      <c r="E2677" s="2582">
        <f t="shared" si="339"/>
        <v>654.1</v>
      </c>
      <c r="F2677" s="603">
        <f t="shared" si="340"/>
        <v>654.1</v>
      </c>
      <c r="G2677" s="862">
        <f>'Заказ, cкидки и курсы валют'!$J$23*F2677</f>
        <v>7849.2000000000007</v>
      </c>
      <c r="H2677" s="128">
        <f t="shared" si="341"/>
        <v>156.97999999999999</v>
      </c>
      <c r="I2677" s="15"/>
      <c r="J2677" s="128">
        <f>ROUND(IF(H2677&lt;'Заказ, cкидки и курсы валют'!$B$39,H2677*0.54*100/(100-'Заказ, cкидки и курсы валют'!$C$39),IF(H2677&lt;'Заказ, cкидки и курсы валют'!$B$40,H2677*0.54*100/(100-'Заказ, cкидки и курсы валют'!$C$40),IF(H2677&lt;'Заказ, cкидки и курсы валют'!$B$41,H2677*0.54*100/(100-'Заказ, cкидки и курсы валют'!$C$41),IF(H2677&lt;'Заказ, cкидки и курсы валют'!$B$42,H2677*0.54*100/(100-'Заказ, cкидки и курсы валют'!$C$42),IF(H2677&lt;'Заказ, cкидки и курсы валют'!$B$43,H2677*0.54*100/(100-'Заказ, cкидки и курсы валют'!$C$43),H2677))))),2)</f>
        <v>242.2</v>
      </c>
    </row>
    <row r="2678" spans="1:10" ht="12" customHeight="1">
      <c r="A2678" s="15" t="s">
        <v>11723</v>
      </c>
      <c r="B2678" s="59" t="s">
        <v>9552</v>
      </c>
      <c r="C2678" s="807">
        <v>2.5</v>
      </c>
      <c r="D2678" s="2094">
        <v>100</v>
      </c>
      <c r="E2678" s="2582">
        <f t="shared" si="339"/>
        <v>217.06</v>
      </c>
      <c r="F2678" s="603">
        <f t="shared" si="340"/>
        <v>217.06</v>
      </c>
      <c r="G2678" s="862">
        <f>'Заказ, cкидки и курсы валют'!$J$23*F2678</f>
        <v>2604.7200000000003</v>
      </c>
      <c r="H2678" s="128">
        <f t="shared" si="341"/>
        <v>260.47000000000003</v>
      </c>
      <c r="I2678" s="15"/>
      <c r="J2678" s="128">
        <f>ROUND(IF(H2678&lt;'Заказ, cкидки и курсы валют'!$B$39,H2678*0.54*100/(100-'Заказ, cкидки и курсы валют'!$C$39),IF(H2678&lt;'Заказ, cкидки и курсы валют'!$B$40,H2678*0.54*100/(100-'Заказ, cкидки и курсы валют'!$C$40),IF(H2678&lt;'Заказ, cкидки и курсы валют'!$B$41,H2678*0.54*100/(100-'Заказ, cкидки и курсы валют'!$C$41),IF(H2678&lt;'Заказ, cкидки и курсы валют'!$B$42,H2678*0.54*100/(100-'Заказ, cкидки и курсы валют'!$C$42),IF(H2678&lt;'Заказ, cкидки и курсы валют'!$B$43,H2678*0.54*100/(100-'Заказ, cкидки и курсы валют'!$C$43),H2678))))),2)</f>
        <v>351.63</v>
      </c>
    </row>
    <row r="2679" spans="1:10" ht="12" customHeight="1">
      <c r="A2679" s="15" t="s">
        <v>8067</v>
      </c>
      <c r="B2679" s="59" t="s">
        <v>4214</v>
      </c>
      <c r="C2679" s="807">
        <v>3.23</v>
      </c>
      <c r="D2679" s="2094">
        <v>100</v>
      </c>
      <c r="E2679" s="2582">
        <f t="shared" si="339"/>
        <v>222.02</v>
      </c>
      <c r="F2679" s="603">
        <f t="shared" si="340"/>
        <v>222.02</v>
      </c>
      <c r="G2679" s="862">
        <f>'Заказ, cкидки и курсы валют'!$J$23*F2679</f>
        <v>2664.2400000000002</v>
      </c>
      <c r="H2679" s="128">
        <f t="shared" si="341"/>
        <v>266.42</v>
      </c>
      <c r="I2679" s="15"/>
      <c r="J2679" s="128">
        <f>ROUND(IF(H2679&lt;'Заказ, cкидки и курсы валют'!$B$39,H2679*0.54*100/(100-'Заказ, cкидки и курсы валют'!$C$39),IF(H2679&lt;'Заказ, cкидки и курсы валют'!$B$40,H2679*0.54*100/(100-'Заказ, cкидки и курсы валют'!$C$40),IF(H2679&lt;'Заказ, cкидки и курсы валют'!$B$41,H2679*0.54*100/(100-'Заказ, cкидки и курсы валют'!$C$41),IF(H2679&lt;'Заказ, cкидки и курсы валют'!$B$42,H2679*0.54*100/(100-'Заказ, cкидки и курсы валют'!$C$42),IF(H2679&lt;'Заказ, cкидки и курсы валют'!$B$43,H2679*0.54*100/(100-'Заказ, cкидки и курсы валют'!$C$43),H2679))))),2)</f>
        <v>359.67</v>
      </c>
    </row>
    <row r="2680" spans="1:10" ht="12" customHeight="1">
      <c r="A2680" s="2254" t="s">
        <v>11724</v>
      </c>
      <c r="B2680" s="59" t="s">
        <v>5950</v>
      </c>
      <c r="C2680" s="807">
        <v>3.23</v>
      </c>
      <c r="D2680" s="2094">
        <v>100</v>
      </c>
      <c r="E2680" s="2582">
        <f t="shared" si="339"/>
        <v>237.9</v>
      </c>
      <c r="F2680" s="603">
        <f t="shared" si="340"/>
        <v>237.9</v>
      </c>
      <c r="G2680" s="862">
        <f>'Заказ, cкидки и курсы валют'!$J$23*F2680</f>
        <v>2854.8</v>
      </c>
      <c r="H2680" s="128">
        <f t="shared" si="341"/>
        <v>285.48</v>
      </c>
      <c r="I2680" s="15"/>
      <c r="J2680" s="128">
        <f>ROUND(IF(H2680&lt;'Заказ, cкидки и курсы валют'!$B$39,H2680*0.54*100/(100-'Заказ, cкидки и курсы валют'!$C$39),IF(H2680&lt;'Заказ, cкидки и курсы валют'!$B$40,H2680*0.54*100/(100-'Заказ, cкидки и курсы валют'!$C$40),IF(H2680&lt;'Заказ, cкидки и курсы валют'!$B$41,H2680*0.54*100/(100-'Заказ, cкидки и курсы валют'!$C$41),IF(H2680&lt;'Заказ, cкидки и курсы валют'!$B$42,H2680*0.54*100/(100-'Заказ, cкидки и курсы валют'!$C$42),IF(H2680&lt;'Заказ, cкидки и курсы валют'!$B$43,H2680*0.54*100/(100-'Заказ, cкидки и курсы валют'!$C$43),H2680))))),2)</f>
        <v>385.4</v>
      </c>
    </row>
    <row r="2681" spans="1:10" ht="12" customHeight="1">
      <c r="A2681" s="15" t="s">
        <v>11614</v>
      </c>
      <c r="B2681" s="59" t="s">
        <v>11611</v>
      </c>
      <c r="C2681" s="807">
        <v>3.41</v>
      </c>
      <c r="D2681" s="2094">
        <v>100</v>
      </c>
      <c r="E2681" s="2582">
        <f t="shared" si="339"/>
        <v>255.26</v>
      </c>
      <c r="F2681" s="603">
        <f t="shared" si="340"/>
        <v>255.26</v>
      </c>
      <c r="G2681" s="862">
        <f>'Заказ, cкидки и курсы валют'!$J$23*F2681</f>
        <v>3063.12</v>
      </c>
      <c r="H2681" s="128">
        <f t="shared" si="341"/>
        <v>306.31</v>
      </c>
      <c r="I2681" s="15"/>
      <c r="J2681" s="128">
        <f>ROUND(IF(H2681&lt;'Заказ, cкидки и курсы валют'!$B$39,H2681*0.54*100/(100-'Заказ, cкидки и курсы валют'!$C$39),IF(H2681&lt;'Заказ, cкидки и курсы валют'!$B$40,H2681*0.54*100/(100-'Заказ, cкидки и курсы валют'!$C$40),IF(H2681&lt;'Заказ, cкидки и курсы валют'!$B$41,H2681*0.54*100/(100-'Заказ, cкидки и курсы валют'!$C$41),IF(H2681&lt;'Заказ, cкидки и курсы валют'!$B$42,H2681*0.54*100/(100-'Заказ, cкидки и курсы валют'!$C$42),IF(H2681&lt;'Заказ, cкидки и курсы валют'!$B$43,H2681*0.54*100/(100-'Заказ, cкидки и курсы валют'!$C$43),H2681))))),2)</f>
        <v>413.52</v>
      </c>
    </row>
    <row r="2682" spans="1:10" ht="12" customHeight="1">
      <c r="A2682" s="15" t="s">
        <v>8068</v>
      </c>
      <c r="B2682" s="59" t="s">
        <v>4215</v>
      </c>
      <c r="C2682" s="807">
        <v>3.67</v>
      </c>
      <c r="D2682" s="2094">
        <v>70</v>
      </c>
      <c r="E2682" s="2582">
        <f t="shared" si="339"/>
        <v>289.68285714285713</v>
      </c>
      <c r="F2682" s="603">
        <f t="shared" si="340"/>
        <v>289.68</v>
      </c>
      <c r="G2682" s="862">
        <f>'Заказ, cкидки и курсы валют'!$J$23*F2682</f>
        <v>3476.16</v>
      </c>
      <c r="H2682" s="128">
        <f t="shared" si="341"/>
        <v>243.33</v>
      </c>
      <c r="I2682" s="15"/>
      <c r="J2682" s="128">
        <f>ROUND(IF(H2682&lt;'Заказ, cкидки и курсы валют'!$B$39,H2682*0.54*100/(100-'Заказ, cкидки и курсы валют'!$C$39),IF(H2682&lt;'Заказ, cкидки и курсы валют'!$B$40,H2682*0.54*100/(100-'Заказ, cкидки и курсы валют'!$C$40),IF(H2682&lt;'Заказ, cкидки и курсы валют'!$B$41,H2682*0.54*100/(100-'Заказ, cкидки и курсы валют'!$C$41),IF(H2682&lt;'Заказ, cкидки и курсы валют'!$B$42,H2682*0.54*100/(100-'Заказ, cкидки и курсы валют'!$C$42),IF(H2682&lt;'Заказ, cкидки и курсы валют'!$B$43,H2682*0.54*100/(100-'Заказ, cкидки и курсы валют'!$C$43),H2682))))),2)</f>
        <v>328.5</v>
      </c>
    </row>
    <row r="2683" spans="1:10" ht="12" customHeight="1">
      <c r="A2683" s="15" t="s">
        <v>8069</v>
      </c>
      <c r="B2683" s="59" t="s">
        <v>4216</v>
      </c>
      <c r="C2683" s="807">
        <v>3.71</v>
      </c>
      <c r="D2683" s="2094">
        <v>65</v>
      </c>
      <c r="E2683" s="2582">
        <f t="shared" si="339"/>
        <v>323.78461538461539</v>
      </c>
      <c r="F2683" s="603">
        <f t="shared" si="340"/>
        <v>323.77999999999997</v>
      </c>
      <c r="G2683" s="862">
        <f>'Заказ, cкидки и курсы валют'!$J$23*F2683</f>
        <v>3885.3599999999997</v>
      </c>
      <c r="H2683" s="128">
        <f t="shared" si="341"/>
        <v>252.55</v>
      </c>
      <c r="I2683" s="15"/>
      <c r="J2683" s="128">
        <f>ROUND(IF(H2683&lt;'Заказ, cкидки и курсы валют'!$B$39,H2683*0.54*100/(100-'Заказ, cкидки и курсы валют'!$C$39),IF(H2683&lt;'Заказ, cкидки и курсы валют'!$B$40,H2683*0.54*100/(100-'Заказ, cкидки и курсы валют'!$C$40),IF(H2683&lt;'Заказ, cкидки и курсы валют'!$B$41,H2683*0.54*100/(100-'Заказ, cкидки и курсы валют'!$C$41),IF(H2683&lt;'Заказ, cкидки и курсы валют'!$B$42,H2683*0.54*100/(100-'Заказ, cкидки и курсы валют'!$C$42),IF(H2683&lt;'Заказ, cкидки и курсы валют'!$B$43,H2683*0.54*100/(100-'Заказ, cкидки и курсы валют'!$C$43),H2683))))),2)</f>
        <v>340.94</v>
      </c>
    </row>
    <row r="2684" spans="1:10" ht="12" customHeight="1">
      <c r="A2684" s="15" t="s">
        <v>8070</v>
      </c>
      <c r="B2684" s="59" t="s">
        <v>4217</v>
      </c>
      <c r="C2684" s="1937">
        <v>4.5999999999999996</v>
      </c>
      <c r="D2684" s="2094">
        <v>50</v>
      </c>
      <c r="E2684" s="2582">
        <f t="shared" si="339"/>
        <v>380.4</v>
      </c>
      <c r="F2684" s="603">
        <f t="shared" si="340"/>
        <v>380.4</v>
      </c>
      <c r="G2684" s="862">
        <f>'Заказ, cкидки и курсы валют'!$J$23*F2684</f>
        <v>4564.7999999999993</v>
      </c>
      <c r="H2684" s="128">
        <f t="shared" si="341"/>
        <v>228.24</v>
      </c>
      <c r="I2684" s="15"/>
      <c r="J2684" s="128">
        <f>ROUND(IF(H2684&lt;'Заказ, cкидки и курсы валют'!$B$39,H2684*0.54*100/(100-'Заказ, cкидки и курсы валют'!$C$39),IF(H2684&lt;'Заказ, cкидки и курсы валют'!$B$40,H2684*0.54*100/(100-'Заказ, cкидки и курсы валют'!$C$40),IF(H2684&lt;'Заказ, cкидки и курсы валют'!$B$41,H2684*0.54*100/(100-'Заказ, cкидки и курсы валют'!$C$41),IF(H2684&lt;'Заказ, cкидки и курсы валют'!$B$42,H2684*0.54*100/(100-'Заказ, cкидки и курсы валют'!$C$42),IF(H2684&lt;'Заказ, cкидки и курсы валют'!$B$43,H2684*0.54*100/(100-'Заказ, cкидки и курсы валют'!$C$43),H2684))))),2)</f>
        <v>308.12</v>
      </c>
    </row>
    <row r="2685" spans="1:10" ht="12" customHeight="1">
      <c r="A2685" s="15" t="s">
        <v>8071</v>
      </c>
      <c r="B2685" s="59" t="s">
        <v>4218</v>
      </c>
      <c r="C2685" s="1937">
        <v>5.2</v>
      </c>
      <c r="D2685" s="2094">
        <v>45</v>
      </c>
      <c r="E2685" s="2582">
        <f t="shared" si="339"/>
        <v>426.78666666666663</v>
      </c>
      <c r="F2685" s="603">
        <f t="shared" si="340"/>
        <v>426.79</v>
      </c>
      <c r="G2685" s="862">
        <f>'Заказ, cкидки и курсы валют'!$J$23*F2685</f>
        <v>5121.4800000000005</v>
      </c>
      <c r="H2685" s="128">
        <f t="shared" si="341"/>
        <v>230.47</v>
      </c>
      <c r="I2685" s="15"/>
      <c r="J2685" s="128">
        <f>ROUND(IF(H2685&lt;'Заказ, cкидки и курсы валют'!$B$39,H2685*0.54*100/(100-'Заказ, cкидки и курсы валют'!$C$39),IF(H2685&lt;'Заказ, cкидки и курсы валют'!$B$40,H2685*0.54*100/(100-'Заказ, cкидки и курсы валют'!$C$40),IF(H2685&lt;'Заказ, cкидки и курсы валют'!$B$41,H2685*0.54*100/(100-'Заказ, cкидки и курсы валют'!$C$41),IF(H2685&lt;'Заказ, cкидки и курсы валют'!$B$42,H2685*0.54*100/(100-'Заказ, cкидки и курсы валют'!$C$42),IF(H2685&lt;'Заказ, cкидки и курсы валют'!$B$43,H2685*0.54*100/(100-'Заказ, cкидки и курсы валют'!$C$43),H2685))))),2)</f>
        <v>311.13</v>
      </c>
    </row>
    <row r="2686" spans="1:10" ht="12" customHeight="1">
      <c r="A2686" s="15" t="s">
        <v>8072</v>
      </c>
      <c r="B2686" s="59" t="s">
        <v>4219</v>
      </c>
      <c r="C2686" s="1937">
        <v>5.7</v>
      </c>
      <c r="D2686" s="2094">
        <v>40</v>
      </c>
      <c r="E2686" s="2582">
        <f t="shared" si="339"/>
        <v>474.76</v>
      </c>
      <c r="F2686" s="603">
        <f t="shared" si="340"/>
        <v>474.76</v>
      </c>
      <c r="G2686" s="862">
        <f>'Заказ, cкидки и курсы валют'!$J$23*F2686</f>
        <v>5697.12</v>
      </c>
      <c r="H2686" s="128">
        <f t="shared" si="341"/>
        <v>227.88</v>
      </c>
      <c r="I2686" s="15"/>
      <c r="J2686" s="128">
        <f>ROUND(IF(H2686&lt;'Заказ, cкидки и курсы валют'!$B$39,H2686*0.54*100/(100-'Заказ, cкидки и курсы валют'!$C$39),IF(H2686&lt;'Заказ, cкидки и курсы валют'!$B$40,H2686*0.54*100/(100-'Заказ, cкидки и курсы валют'!$C$40),IF(H2686&lt;'Заказ, cкидки и курсы валют'!$B$41,H2686*0.54*100/(100-'Заказ, cкидки и курсы валют'!$C$41),IF(H2686&lt;'Заказ, cкидки и курсы валют'!$B$42,H2686*0.54*100/(100-'Заказ, cкидки и курсы валют'!$C$42),IF(H2686&lt;'Заказ, cкидки и курсы валют'!$B$43,H2686*0.54*100/(100-'Заказ, cкидки и курсы валют'!$C$43),H2686))))),2)</f>
        <v>307.64</v>
      </c>
    </row>
    <row r="2687" spans="1:10" ht="12" customHeight="1">
      <c r="A2687" s="15" t="s">
        <v>8073</v>
      </c>
      <c r="B2687" s="59" t="s">
        <v>4220</v>
      </c>
      <c r="C2687" s="1937">
        <v>6.3</v>
      </c>
      <c r="D2687" s="2094">
        <v>30</v>
      </c>
      <c r="E2687" s="2582">
        <f t="shared" si="339"/>
        <v>562.64</v>
      </c>
      <c r="F2687" s="603">
        <f t="shared" si="340"/>
        <v>562.64</v>
      </c>
      <c r="G2687" s="862">
        <f>'Заказ, cкидки и курсы валют'!$J$23*F2687</f>
        <v>6751.68</v>
      </c>
      <c r="H2687" s="128">
        <f t="shared" si="341"/>
        <v>202.55</v>
      </c>
      <c r="I2687" s="15"/>
      <c r="J2687" s="128">
        <f>ROUND(IF(H2687&lt;'Заказ, cкидки и курсы валют'!$B$39,H2687*0.54*100/(100-'Заказ, cкидки и курсы валют'!$C$39),IF(H2687&lt;'Заказ, cкидки и курсы валют'!$B$40,H2687*0.54*100/(100-'Заказ, cкидки и курсы валют'!$C$40),IF(H2687&lt;'Заказ, cкидки и курсы валют'!$B$41,H2687*0.54*100/(100-'Заказ, cкидки и курсы валют'!$C$41),IF(H2687&lt;'Заказ, cкидки и курсы валют'!$B$42,H2687*0.54*100/(100-'Заказ, cкидки и курсы валют'!$C$42),IF(H2687&lt;'Заказ, cкидки и курсы валют'!$B$43,H2687*0.54*100/(100-'Заказ, cкидки и курсы валют'!$C$43),H2687))))),2)</f>
        <v>273.44</v>
      </c>
    </row>
    <row r="2688" spans="1:10" ht="12" customHeight="1">
      <c r="A2688" s="15" t="s">
        <v>8074</v>
      </c>
      <c r="B2688" s="59" t="s">
        <v>4221</v>
      </c>
      <c r="C2688" s="1937">
        <v>7.4</v>
      </c>
      <c r="D2688" s="2094">
        <v>20</v>
      </c>
      <c r="E2688" s="2582">
        <f t="shared" si="339"/>
        <v>749</v>
      </c>
      <c r="F2688" s="603">
        <f t="shared" si="340"/>
        <v>749</v>
      </c>
      <c r="G2688" s="862">
        <f>'Заказ, cкидки и курсы валют'!$J$23*F2688</f>
        <v>8988</v>
      </c>
      <c r="H2688" s="128">
        <f t="shared" si="341"/>
        <v>179.76</v>
      </c>
      <c r="I2688" s="15"/>
      <c r="J2688" s="128">
        <f>ROUND(IF(H2688&lt;'Заказ, cкидки и курсы валют'!$B$39,H2688*0.54*100/(100-'Заказ, cкидки и курсы валют'!$C$39),IF(H2688&lt;'Заказ, cкидки и курсы валют'!$B$40,H2688*0.54*100/(100-'Заказ, cкидки и курсы валют'!$C$40),IF(H2688&lt;'Заказ, cкидки и курсы валют'!$B$41,H2688*0.54*100/(100-'Заказ, cкидки и курсы валют'!$C$41),IF(H2688&lt;'Заказ, cкидки и курсы валют'!$B$42,H2688*0.54*100/(100-'Заказ, cкидки и курсы валют'!$C$42),IF(H2688&lt;'Заказ, cкидки и курсы валют'!$B$43,H2688*0.54*100/(100-'Заказ, cкидки и курсы валют'!$C$43),H2688))))),2)</f>
        <v>277.33999999999997</v>
      </c>
    </row>
    <row r="2689" spans="1:10" ht="12" customHeight="1">
      <c r="A2689" s="15" t="s">
        <v>8075</v>
      </c>
      <c r="B2689" s="59" t="s">
        <v>4222</v>
      </c>
      <c r="C2689" s="807">
        <v>8.4</v>
      </c>
      <c r="D2689" s="2094">
        <v>20</v>
      </c>
      <c r="E2689" s="2582">
        <f t="shared" si="339"/>
        <v>802.12</v>
      </c>
      <c r="F2689" s="603">
        <f t="shared" si="340"/>
        <v>802.12</v>
      </c>
      <c r="G2689" s="862">
        <f>'Заказ, cкидки и курсы валют'!$J$23*F2689</f>
        <v>9625.44</v>
      </c>
      <c r="H2689" s="128">
        <f t="shared" si="341"/>
        <v>192.51</v>
      </c>
      <c r="I2689" s="15"/>
      <c r="J2689" s="128">
        <f>ROUND(IF(H2689&lt;'Заказ, cкидки и курсы валют'!$B$39,H2689*0.54*100/(100-'Заказ, cкидки и курсы валют'!$C$39),IF(H2689&lt;'Заказ, cкидки и курсы валют'!$B$40,H2689*0.54*100/(100-'Заказ, cкидки и курсы валют'!$C$40),IF(H2689&lt;'Заказ, cкидки и курсы валют'!$B$41,H2689*0.54*100/(100-'Заказ, cкидки и курсы валют'!$C$41),IF(H2689&lt;'Заказ, cкидки и курсы валют'!$B$42,H2689*0.54*100/(100-'Заказ, cкидки и курсы валют'!$C$42),IF(H2689&lt;'Заказ, cкидки и курсы валют'!$B$43,H2689*0.54*100/(100-'Заказ, cкидки и курсы валют'!$C$43),H2689))))),2)</f>
        <v>259.89</v>
      </c>
    </row>
    <row r="2690" spans="1:10" ht="12" customHeight="1">
      <c r="A2690" s="15" t="s">
        <v>11725</v>
      </c>
      <c r="B2690" s="59" t="s">
        <v>9554</v>
      </c>
      <c r="C2690" s="807">
        <v>9.1999999999999993</v>
      </c>
      <c r="D2690" s="2094">
        <v>10</v>
      </c>
      <c r="E2690" s="2582">
        <f t="shared" si="339"/>
        <v>1214.96</v>
      </c>
      <c r="F2690" s="603">
        <f t="shared" si="340"/>
        <v>1214.96</v>
      </c>
      <c r="G2690" s="862">
        <f>'Заказ, cкидки и курсы валют'!$J$23*F2690</f>
        <v>14579.52</v>
      </c>
      <c r="H2690" s="128">
        <f t="shared" si="341"/>
        <v>145.80000000000001</v>
      </c>
      <c r="I2690" s="15"/>
      <c r="J2690" s="128">
        <f>ROUND(IF(H2690&lt;'Заказ, cкидки и курсы валют'!$B$39,H2690*0.54*100/(100-'Заказ, cкидки и курсы валют'!$C$39),IF(H2690&lt;'Заказ, cкидки и курсы валют'!$B$40,H2690*0.54*100/(100-'Заказ, cкидки и курсы валют'!$C$40),IF(H2690&lt;'Заказ, cкидки и курсы валют'!$B$41,H2690*0.54*100/(100-'Заказ, cкидки и курсы валют'!$C$41),IF(H2690&lt;'Заказ, cкидки и курсы валют'!$B$42,H2690*0.54*100/(100-'Заказ, cкидки и курсы валют'!$C$42),IF(H2690&lt;'Заказ, cкидки и курсы валют'!$B$43,H2690*0.54*100/(100-'Заказ, cкидки и курсы валют'!$C$43),H2690))))),2)</f>
        <v>224.95</v>
      </c>
    </row>
    <row r="2691" spans="1:10" ht="12" customHeight="1">
      <c r="A2691" s="15" t="s">
        <v>8076</v>
      </c>
      <c r="B2691" s="59" t="s">
        <v>4223</v>
      </c>
      <c r="C2691" s="807">
        <v>4.5599999999999996</v>
      </c>
      <c r="D2691" s="2094">
        <v>50</v>
      </c>
      <c r="E2691" s="2582">
        <f t="shared" si="339"/>
        <v>387.72</v>
      </c>
      <c r="F2691" s="603">
        <f t="shared" si="340"/>
        <v>387.72</v>
      </c>
      <c r="G2691" s="862">
        <f>'Заказ, cкидки и курсы валют'!$J$23*F2691</f>
        <v>4652.6400000000003</v>
      </c>
      <c r="H2691" s="128">
        <f t="shared" si="341"/>
        <v>232.63</v>
      </c>
      <c r="I2691" s="15"/>
      <c r="J2691" s="128">
        <f>ROUND(IF(H2691&lt;'Заказ, cкидки и курсы валют'!$B$39,H2691*0.54*100/(100-'Заказ, cкидки и курсы валют'!$C$39),IF(H2691&lt;'Заказ, cкидки и курсы валют'!$B$40,H2691*0.54*100/(100-'Заказ, cкидки и курсы валют'!$C$40),IF(H2691&lt;'Заказ, cкидки и курсы валют'!$B$41,H2691*0.54*100/(100-'Заказ, cкидки и курсы валют'!$C$41),IF(H2691&lt;'Заказ, cкидки и курсы валют'!$B$42,H2691*0.54*100/(100-'Заказ, cкидки и курсы валют'!$C$42),IF(H2691&lt;'Заказ, cкидки и курсы валют'!$B$43,H2691*0.54*100/(100-'Заказ, cкидки и курсы валют'!$C$43),H2691))))),2)</f>
        <v>314.05</v>
      </c>
    </row>
    <row r="2692" spans="1:10" ht="12" customHeight="1">
      <c r="A2692" s="15" t="s">
        <v>8077</v>
      </c>
      <c r="B2692" s="59" t="s">
        <v>2815</v>
      </c>
      <c r="C2692" s="807">
        <v>4.93</v>
      </c>
      <c r="D2692" s="2094">
        <v>45</v>
      </c>
      <c r="E2692" s="2582">
        <f t="shared" si="339"/>
        <v>416.34666666666669</v>
      </c>
      <c r="F2692" s="603">
        <f t="shared" si="340"/>
        <v>416.35</v>
      </c>
      <c r="G2692" s="862">
        <f>'Заказ, cкидки и курсы валют'!$J$23*F2692</f>
        <v>4996.2000000000007</v>
      </c>
      <c r="H2692" s="128">
        <f t="shared" si="341"/>
        <v>224.83</v>
      </c>
      <c r="I2692" s="15"/>
      <c r="J2692" s="128">
        <f>ROUND(IF(H2692&lt;'Заказ, cкидки и курсы валют'!$B$39,H2692*0.54*100/(100-'Заказ, cкидки и курсы валют'!$C$39),IF(H2692&lt;'Заказ, cкидки и курсы валют'!$B$40,H2692*0.54*100/(100-'Заказ, cкидки и курсы валют'!$C$40),IF(H2692&lt;'Заказ, cкидки и курсы валют'!$B$41,H2692*0.54*100/(100-'Заказ, cкидки и курсы валют'!$C$41),IF(H2692&lt;'Заказ, cкидки и курсы валют'!$B$42,H2692*0.54*100/(100-'Заказ, cкидки и курсы валют'!$C$42),IF(H2692&lt;'Заказ, cкидки и курсы валют'!$B$43,H2692*0.54*100/(100-'Заказ, cкидки и курсы валют'!$C$43),H2692))))),2)</f>
        <v>303.52</v>
      </c>
    </row>
    <row r="2693" spans="1:10" ht="12" customHeight="1">
      <c r="A2693" s="15" t="s">
        <v>8078</v>
      </c>
      <c r="B2693" s="59" t="s">
        <v>4224</v>
      </c>
      <c r="C2693" s="807">
        <v>5.63</v>
      </c>
      <c r="D2693" s="2094">
        <v>43</v>
      </c>
      <c r="E2693" s="2582">
        <f t="shared" si="339"/>
        <v>456.89860465116283</v>
      </c>
      <c r="F2693" s="603">
        <f t="shared" si="340"/>
        <v>456.9</v>
      </c>
      <c r="G2693" s="862">
        <f>'Заказ, cкидки и курсы валют'!$J$23*F2693</f>
        <v>5482.7999999999993</v>
      </c>
      <c r="H2693" s="128">
        <f t="shared" si="341"/>
        <v>235.76</v>
      </c>
      <c r="I2693" s="15"/>
      <c r="J2693" s="128">
        <f>ROUND(IF(H2693&lt;'Заказ, cкидки и курсы валют'!$B$39,H2693*0.54*100/(100-'Заказ, cкидки и курсы валют'!$C$39),IF(H2693&lt;'Заказ, cкидки и курсы валют'!$B$40,H2693*0.54*100/(100-'Заказ, cкидки и курсы валют'!$C$40),IF(H2693&lt;'Заказ, cкидки и курсы валют'!$B$41,H2693*0.54*100/(100-'Заказ, cкидки и курсы валют'!$C$41),IF(H2693&lt;'Заказ, cкидки и курсы валют'!$B$42,H2693*0.54*100/(100-'Заказ, cкидки и курсы валют'!$C$42),IF(H2693&lt;'Заказ, cкидки и курсы валют'!$B$43,H2693*0.54*100/(100-'Заказ, cкидки и курсы валют'!$C$43),H2693))))),2)</f>
        <v>318.27999999999997</v>
      </c>
    </row>
    <row r="2694" spans="1:10" ht="12" customHeight="1">
      <c r="A2694" s="15" t="s">
        <v>8079</v>
      </c>
      <c r="B2694" s="59" t="s">
        <v>4225</v>
      </c>
      <c r="C2694" s="807">
        <v>5.96</v>
      </c>
      <c r="D2694" s="2094">
        <v>35</v>
      </c>
      <c r="E2694" s="2582">
        <f t="shared" si="339"/>
        <v>527.26571428571435</v>
      </c>
      <c r="F2694" s="603">
        <f t="shared" si="340"/>
        <v>527.27</v>
      </c>
      <c r="G2694" s="862">
        <f>'Заказ, cкидки и курсы валют'!$J$23*F2694</f>
        <v>6327.24</v>
      </c>
      <c r="H2694" s="128">
        <f t="shared" si="341"/>
        <v>221.45</v>
      </c>
      <c r="I2694" s="15"/>
      <c r="J2694" s="128">
        <f>ROUND(IF(H2694&lt;'Заказ, cкидки и курсы валют'!$B$39,H2694*0.54*100/(100-'Заказ, cкидки и курсы валют'!$C$39),IF(H2694&lt;'Заказ, cкидки и курсы валют'!$B$40,H2694*0.54*100/(100-'Заказ, cкидки и курсы валют'!$C$40),IF(H2694&lt;'Заказ, cкидки и курсы валют'!$B$41,H2694*0.54*100/(100-'Заказ, cкидки и курсы валют'!$C$41),IF(H2694&lt;'Заказ, cкидки и курсы валют'!$B$42,H2694*0.54*100/(100-'Заказ, cкидки и курсы валют'!$C$42),IF(H2694&lt;'Заказ, cкидки и курсы валют'!$B$43,H2694*0.54*100/(100-'Заказ, cкидки и курсы валют'!$C$43),H2694))))),2)</f>
        <v>298.95999999999998</v>
      </c>
    </row>
    <row r="2695" spans="1:10" ht="12" customHeight="1">
      <c r="A2695" s="15" t="s">
        <v>8080</v>
      </c>
      <c r="B2695" s="59" t="s">
        <v>4226</v>
      </c>
      <c r="C2695" s="807">
        <v>6.97</v>
      </c>
      <c r="D2695" s="2094">
        <v>30</v>
      </c>
      <c r="E2695" s="2582">
        <f t="shared" si="339"/>
        <v>608.22</v>
      </c>
      <c r="F2695" s="603">
        <f t="shared" si="340"/>
        <v>608.22</v>
      </c>
      <c r="G2695" s="862">
        <f>'Заказ, cкидки и курсы валют'!$J$23*F2695</f>
        <v>7298.64</v>
      </c>
      <c r="H2695" s="128">
        <f t="shared" si="341"/>
        <v>218.96</v>
      </c>
      <c r="I2695" s="15"/>
      <c r="J2695" s="128">
        <f>ROUND(IF(H2695&lt;'Заказ, cкидки и курсы валют'!$B$39,H2695*0.54*100/(100-'Заказ, cкидки и курсы валют'!$C$39),IF(H2695&lt;'Заказ, cкидки и курсы валют'!$B$40,H2695*0.54*100/(100-'Заказ, cкидки и курсы валют'!$C$40),IF(H2695&lt;'Заказ, cкидки и курсы валют'!$B$41,H2695*0.54*100/(100-'Заказ, cкидки и курсы валют'!$C$41),IF(H2695&lt;'Заказ, cкидки и курсы валют'!$B$42,H2695*0.54*100/(100-'Заказ, cкидки и курсы валют'!$C$42),IF(H2695&lt;'Заказ, cкидки и курсы валют'!$B$43,H2695*0.54*100/(100-'Заказ, cкидки и курсы валют'!$C$43),H2695))))),2)</f>
        <v>295.60000000000002</v>
      </c>
    </row>
    <row r="2696" spans="1:10" ht="12" customHeight="1">
      <c r="A2696" s="15" t="s">
        <v>8081</v>
      </c>
      <c r="B2696" s="59" t="s">
        <v>4227</v>
      </c>
      <c r="C2696" s="807">
        <v>7.96</v>
      </c>
      <c r="D2696" s="2094">
        <v>25</v>
      </c>
      <c r="E2696" s="2582">
        <f t="shared" si="339"/>
        <v>701.81999999999994</v>
      </c>
      <c r="F2696" s="603">
        <f t="shared" si="340"/>
        <v>701.82</v>
      </c>
      <c r="G2696" s="862">
        <f>'Заказ, cкидки и курсы валют'!$J$23*F2696</f>
        <v>8421.84</v>
      </c>
      <c r="H2696" s="128">
        <f t="shared" si="341"/>
        <v>210.55</v>
      </c>
      <c r="I2696" s="15"/>
      <c r="J2696" s="128">
        <f>ROUND(IF(H2696&lt;'Заказ, cкидки и курсы валют'!$B$39,H2696*0.54*100/(100-'Заказ, cкидки и курсы валют'!$C$39),IF(H2696&lt;'Заказ, cкидки и курсы валют'!$B$40,H2696*0.54*100/(100-'Заказ, cкидки и курсы валют'!$C$40),IF(H2696&lt;'Заказ, cкидки и курсы валют'!$B$41,H2696*0.54*100/(100-'Заказ, cкидки и курсы валют'!$C$41),IF(H2696&lt;'Заказ, cкидки и курсы валют'!$B$42,H2696*0.54*100/(100-'Заказ, cкидки и курсы валют'!$C$42),IF(H2696&lt;'Заказ, cкидки и курсы валют'!$B$43,H2696*0.54*100/(100-'Заказ, cкидки и курсы валют'!$C$43),H2696))))),2)</f>
        <v>284.24</v>
      </c>
    </row>
    <row r="2697" spans="1:10" ht="12" customHeight="1">
      <c r="A2697" s="15" t="s">
        <v>8082</v>
      </c>
      <c r="B2697" s="59" t="s">
        <v>1013</v>
      </c>
      <c r="C2697" s="807">
        <v>8.99</v>
      </c>
      <c r="D2697" s="2094">
        <v>20</v>
      </c>
      <c r="E2697" s="2582">
        <f t="shared" si="339"/>
        <v>793.52</v>
      </c>
      <c r="F2697" s="603">
        <f t="shared" si="340"/>
        <v>793.52</v>
      </c>
      <c r="G2697" s="862">
        <f>'Заказ, cкидки и курсы валют'!$J$23*F2697</f>
        <v>9522.24</v>
      </c>
      <c r="H2697" s="128">
        <f t="shared" si="341"/>
        <v>190.44</v>
      </c>
      <c r="I2697" s="15"/>
      <c r="J2697" s="128">
        <f>ROUND(IF(H2697&lt;'Заказ, cкидки и курсы валют'!$B$39,H2697*0.54*100/(100-'Заказ, cкидки и курсы валют'!$C$39),IF(H2697&lt;'Заказ, cкидки и курсы валют'!$B$40,H2697*0.54*100/(100-'Заказ, cкидки и курсы валют'!$C$40),IF(H2697&lt;'Заказ, cкидки и курсы валют'!$B$41,H2697*0.54*100/(100-'Заказ, cкидки и курсы валют'!$C$41),IF(H2697&lt;'Заказ, cкидки и курсы валют'!$B$42,H2697*0.54*100/(100-'Заказ, cкидки и курсы валют'!$C$42),IF(H2697&lt;'Заказ, cкидки и курсы валют'!$B$43,H2697*0.54*100/(100-'Заказ, cкидки и курсы валют'!$C$43),H2697))))),2)</f>
        <v>257.08999999999997</v>
      </c>
    </row>
    <row r="2698" spans="1:10" ht="12" customHeight="1">
      <c r="A2698" s="15" t="s">
        <v>8083</v>
      </c>
      <c r="B2698" s="59" t="s">
        <v>4228</v>
      </c>
      <c r="C2698" s="807">
        <v>9.39</v>
      </c>
      <c r="D2698" s="2094">
        <v>18</v>
      </c>
      <c r="E2698" s="2582">
        <f t="shared" si="339"/>
        <v>888.82666666666671</v>
      </c>
      <c r="F2698" s="603">
        <f t="shared" si="340"/>
        <v>888.83</v>
      </c>
      <c r="G2698" s="862">
        <f>'Заказ, cкидки и курсы валют'!$J$23*F2698</f>
        <v>10665.960000000001</v>
      </c>
      <c r="H2698" s="128">
        <f t="shared" si="341"/>
        <v>191.99</v>
      </c>
      <c r="I2698" s="15"/>
      <c r="J2698" s="128">
        <f>ROUND(IF(H2698&lt;'Заказ, cкидки и курсы валют'!$B$39,H2698*0.54*100/(100-'Заказ, cкидки и курсы валют'!$C$39),IF(H2698&lt;'Заказ, cкидки и курсы валют'!$B$40,H2698*0.54*100/(100-'Заказ, cкидки и курсы валют'!$C$40),IF(H2698&lt;'Заказ, cкидки и курсы валют'!$B$41,H2698*0.54*100/(100-'Заказ, cкидки и курсы валют'!$C$41),IF(H2698&lt;'Заказ, cкидки и курсы валют'!$B$42,H2698*0.54*100/(100-'Заказ, cкидки и курсы валют'!$C$42),IF(H2698&lt;'Заказ, cкидки и курсы валют'!$B$43,H2698*0.54*100/(100-'Заказ, cкидки и курсы валют'!$C$43),H2698))))),2)</f>
        <v>259.19</v>
      </c>
    </row>
    <row r="2699" spans="1:10" ht="12" customHeight="1">
      <c r="A2699" s="15" t="s">
        <v>8084</v>
      </c>
      <c r="B2699" s="59" t="s">
        <v>4229</v>
      </c>
      <c r="C2699" s="807">
        <v>10.39</v>
      </c>
      <c r="D2699" s="2094">
        <v>18</v>
      </c>
      <c r="E2699" s="2582">
        <f t="shared" si="339"/>
        <v>933.9666666666667</v>
      </c>
      <c r="F2699" s="603">
        <f t="shared" si="340"/>
        <v>933.97</v>
      </c>
      <c r="G2699" s="862">
        <f>'Заказ, cкидки и курсы валют'!$J$23*F2699</f>
        <v>11207.64</v>
      </c>
      <c r="H2699" s="128">
        <f t="shared" si="341"/>
        <v>201.74</v>
      </c>
      <c r="I2699" s="15"/>
      <c r="J2699" s="128">
        <f>ROUND(IF(H2699&lt;'Заказ, cкидки и курсы валют'!$B$39,H2699*0.54*100/(100-'Заказ, cкидки и курсы валют'!$C$39),IF(H2699&lt;'Заказ, cкидки и курсы валют'!$B$40,H2699*0.54*100/(100-'Заказ, cкидки и курсы валют'!$C$40),IF(H2699&lt;'Заказ, cкидки и курсы валют'!$B$41,H2699*0.54*100/(100-'Заказ, cкидки и курсы валют'!$C$41),IF(H2699&lt;'Заказ, cкидки и курсы валют'!$B$42,H2699*0.54*100/(100-'Заказ, cкидки и курсы валют'!$C$42),IF(H2699&lt;'Заказ, cкидки и курсы валют'!$B$43,H2699*0.54*100/(100-'Заказ, cкидки и курсы валют'!$C$43),H2699))))),2)</f>
        <v>272.35000000000002</v>
      </c>
    </row>
    <row r="2700" spans="1:10" ht="12" customHeight="1">
      <c r="A2700" s="15" t="s">
        <v>8085</v>
      </c>
      <c r="B2700" s="59" t="s">
        <v>4230</v>
      </c>
      <c r="C2700" s="807">
        <v>11.07</v>
      </c>
      <c r="D2700" s="2094">
        <v>14</v>
      </c>
      <c r="E2700" s="2582">
        <f t="shared" si="339"/>
        <v>1063.5542857142859</v>
      </c>
      <c r="F2700" s="603">
        <f t="shared" si="340"/>
        <v>1063.55</v>
      </c>
      <c r="G2700" s="862">
        <f>'Заказ, cкидки и курсы валют'!$J$23*F2700</f>
        <v>12762.599999999999</v>
      </c>
      <c r="H2700" s="128">
        <f t="shared" si="341"/>
        <v>178.68</v>
      </c>
      <c r="I2700" s="15"/>
      <c r="J2700" s="128">
        <f>ROUND(IF(H2700&lt;'Заказ, cкидки и курсы валют'!$B$39,H2700*0.54*100/(100-'Заказ, cкидки и курсы валют'!$C$39),IF(H2700&lt;'Заказ, cкидки и курсы валют'!$B$40,H2700*0.54*100/(100-'Заказ, cкидки и курсы валют'!$C$40),IF(H2700&lt;'Заказ, cкидки и курсы валют'!$B$41,H2700*0.54*100/(100-'Заказ, cкидки и курсы валют'!$C$41),IF(H2700&lt;'Заказ, cкидки и курсы валют'!$B$42,H2700*0.54*100/(100-'Заказ, cкидки и курсы валют'!$C$42),IF(H2700&lt;'Заказ, cкидки и курсы валют'!$B$43,H2700*0.54*100/(100-'Заказ, cкидки и курсы валют'!$C$43),H2700))))),2)</f>
        <v>275.68</v>
      </c>
    </row>
    <row r="2701" spans="1:10" ht="12" customHeight="1">
      <c r="A2701" s="15" t="s">
        <v>8086</v>
      </c>
      <c r="B2701" s="59" t="s">
        <v>4231</v>
      </c>
      <c r="C2701" s="808">
        <v>12.75</v>
      </c>
      <c r="D2701" s="2094">
        <v>12</v>
      </c>
      <c r="E2701" s="2582">
        <f t="shared" si="339"/>
        <v>1259.46</v>
      </c>
      <c r="F2701" s="603">
        <f t="shared" si="340"/>
        <v>1259.46</v>
      </c>
      <c r="G2701" s="862">
        <f>'Заказ, cкидки и курсы валют'!$J$23*F2701</f>
        <v>15113.52</v>
      </c>
      <c r="H2701" s="128">
        <f t="shared" si="341"/>
        <v>181.36</v>
      </c>
      <c r="I2701" s="15"/>
      <c r="J2701" s="128">
        <f>ROUND(IF(H2701&lt;'Заказ, cкидки и курсы валют'!$B$39,H2701*0.54*100/(100-'Заказ, cкидки и курсы валют'!$C$39),IF(H2701&lt;'Заказ, cкидки и курсы валют'!$B$40,H2701*0.54*100/(100-'Заказ, cкидки и курсы валют'!$C$40),IF(H2701&lt;'Заказ, cкидки и курсы валют'!$B$41,H2701*0.54*100/(100-'Заказ, cкидки и курсы валют'!$C$41),IF(H2701&lt;'Заказ, cкидки и курсы валют'!$B$42,H2701*0.54*100/(100-'Заказ, cкидки и курсы валют'!$C$42),IF(H2701&lt;'Заказ, cкидки и курсы валют'!$B$43,H2701*0.54*100/(100-'Заказ, cкидки и курсы валют'!$C$43),H2701))))),2)</f>
        <v>279.81</v>
      </c>
    </row>
    <row r="2702" spans="1:10" ht="12" customHeight="1">
      <c r="A2702" s="15" t="s">
        <v>11726</v>
      </c>
      <c r="B2702" s="59" t="s">
        <v>3850</v>
      </c>
      <c r="C2702" s="808">
        <v>14</v>
      </c>
      <c r="D2702" s="2094">
        <v>10</v>
      </c>
      <c r="E2702" s="2582">
        <f t="shared" si="339"/>
        <v>1483.7</v>
      </c>
      <c r="F2702" s="603">
        <f t="shared" si="340"/>
        <v>1483.7</v>
      </c>
      <c r="G2702" s="862">
        <f>'Заказ, cкидки и курсы валют'!$J$23*F2702</f>
        <v>17804.400000000001</v>
      </c>
      <c r="H2702" s="128">
        <f t="shared" si="341"/>
        <v>178.04</v>
      </c>
      <c r="I2702" s="15"/>
      <c r="J2702" s="128">
        <f>ROUND(IF(H2702&lt;'Заказ, cкидки и курсы валют'!$B$39,H2702*0.54*100/(100-'Заказ, cкидки и курсы валют'!$C$39),IF(H2702&lt;'Заказ, cкидки и курсы валют'!$B$40,H2702*0.54*100/(100-'Заказ, cкидки и курсы валют'!$C$40),IF(H2702&lt;'Заказ, cкидки и курсы валют'!$B$41,H2702*0.54*100/(100-'Заказ, cкидки и курсы валют'!$C$41),IF(H2702&lt;'Заказ, cкидки и курсы валют'!$B$42,H2702*0.54*100/(100-'Заказ, cкидки и курсы валют'!$C$42),IF(H2702&lt;'Заказ, cкидки и курсы валют'!$B$43,H2702*0.54*100/(100-'Заказ, cкидки и курсы валют'!$C$43),H2702))))),2)</f>
        <v>274.69</v>
      </c>
    </row>
    <row r="2703" spans="1:10" ht="12" customHeight="1">
      <c r="A2703" s="15" t="s">
        <v>11727</v>
      </c>
      <c r="B2703" s="15" t="s">
        <v>3641</v>
      </c>
      <c r="C2703" s="1938">
        <v>11.85</v>
      </c>
      <c r="D2703" s="2094">
        <v>10</v>
      </c>
      <c r="E2703" s="2582">
        <f t="shared" si="339"/>
        <v>1510.1399999999999</v>
      </c>
      <c r="F2703" s="603">
        <f t="shared" si="340"/>
        <v>1510.14</v>
      </c>
      <c r="G2703" s="862">
        <f>'Заказ, cкидки и курсы валют'!$J$23*F2703</f>
        <v>18121.68</v>
      </c>
      <c r="H2703" s="128">
        <f t="shared" si="341"/>
        <v>181.22</v>
      </c>
      <c r="I2703" s="15"/>
      <c r="J2703" s="128">
        <f>ROUND(IF(H2703&lt;'Заказ, cкидки и курсы валют'!$B$39,H2703*0.54*100/(100-'Заказ, cкидки и курсы валют'!$C$39),IF(H2703&lt;'Заказ, cкидки и курсы валют'!$B$40,H2703*0.54*100/(100-'Заказ, cкидки и курсы валют'!$C$40),IF(H2703&lt;'Заказ, cкидки и курсы валют'!$B$41,H2703*0.54*100/(100-'Заказ, cкидки и курсы валют'!$C$41),IF(H2703&lt;'Заказ, cкидки и курсы валют'!$B$42,H2703*0.54*100/(100-'Заказ, cкидки и курсы валют'!$C$42),IF(H2703&lt;'Заказ, cкидки и курсы валют'!$B$43,H2703*0.54*100/(100-'Заказ, cкидки и курсы валют'!$C$43),H2703))))),2)</f>
        <v>279.60000000000002</v>
      </c>
    </row>
    <row r="2704" spans="1:10" ht="12" customHeight="1">
      <c r="A2704" s="15" t="s">
        <v>11728</v>
      </c>
      <c r="B2704" s="15" t="s">
        <v>3105</v>
      </c>
      <c r="C2704" s="1938">
        <v>13.15</v>
      </c>
      <c r="D2704" s="2094">
        <v>10</v>
      </c>
      <c r="E2704" s="2582">
        <f t="shared" si="339"/>
        <v>1583.26</v>
      </c>
      <c r="F2704" s="603">
        <f t="shared" si="340"/>
        <v>1583.26</v>
      </c>
      <c r="G2704" s="862">
        <f>'Заказ, cкидки и курсы валют'!$J$23*F2704</f>
        <v>18999.12</v>
      </c>
      <c r="H2704" s="128">
        <f t="shared" si="341"/>
        <v>189.99</v>
      </c>
      <c r="I2704" s="15"/>
      <c r="J2704" s="128">
        <f>ROUND(IF(H2704&lt;'Заказ, cкидки и курсы валют'!$B$39,H2704*0.54*100/(100-'Заказ, cкидки и курсы валют'!$C$39),IF(H2704&lt;'Заказ, cкидки и курсы валют'!$B$40,H2704*0.54*100/(100-'Заказ, cкидки и курсы валют'!$C$40),IF(H2704&lt;'Заказ, cкидки и курсы валют'!$B$41,H2704*0.54*100/(100-'Заказ, cкидки и курсы валют'!$C$41),IF(H2704&lt;'Заказ, cкидки и курсы валют'!$B$42,H2704*0.54*100/(100-'Заказ, cкидки и курсы валют'!$C$42),IF(H2704&lt;'Заказ, cкидки и курсы валют'!$B$43,H2704*0.54*100/(100-'Заказ, cкидки и курсы валют'!$C$43),H2704))))),2)</f>
        <v>256.49</v>
      </c>
    </row>
    <row r="2705" spans="1:10" ht="12" customHeight="1">
      <c r="A2705" s="15" t="s">
        <v>11729</v>
      </c>
      <c r="B2705" s="15" t="s">
        <v>3106</v>
      </c>
      <c r="C2705" s="1938">
        <v>14.35</v>
      </c>
      <c r="D2705" s="2094">
        <v>10</v>
      </c>
      <c r="E2705" s="2582">
        <f t="shared" si="339"/>
        <v>1734.3</v>
      </c>
      <c r="F2705" s="603">
        <f t="shared" si="340"/>
        <v>1734.3</v>
      </c>
      <c r="G2705" s="862">
        <f>'Заказ, cкидки и курсы валют'!$J$23*F2705</f>
        <v>20811.599999999999</v>
      </c>
      <c r="H2705" s="128">
        <f t="shared" si="341"/>
        <v>208.12</v>
      </c>
      <c r="I2705" s="15"/>
      <c r="J2705" s="128">
        <f>ROUND(IF(H2705&lt;'Заказ, cкидки и курсы валют'!$B$39,H2705*0.54*100/(100-'Заказ, cкидки и курсы валют'!$C$39),IF(H2705&lt;'Заказ, cкидки и курсы валют'!$B$40,H2705*0.54*100/(100-'Заказ, cкидки и курсы валют'!$C$40),IF(H2705&lt;'Заказ, cкидки и курсы валют'!$B$41,H2705*0.54*100/(100-'Заказ, cкидки и курсы валют'!$C$41),IF(H2705&lt;'Заказ, cкидки и курсы валют'!$B$42,H2705*0.54*100/(100-'Заказ, cкидки и курсы валют'!$C$42),IF(H2705&lt;'Заказ, cкидки и курсы валют'!$B$43,H2705*0.54*100/(100-'Заказ, cкидки и курсы валют'!$C$43),H2705))))),2)</f>
        <v>280.95999999999998</v>
      </c>
    </row>
    <row r="2706" spans="1:10" ht="12" customHeight="1">
      <c r="A2706" s="15" t="s">
        <v>11730</v>
      </c>
      <c r="B2706" s="15" t="s">
        <v>617</v>
      </c>
      <c r="C2706" s="1938">
        <v>16.2</v>
      </c>
      <c r="D2706" s="2094">
        <v>10</v>
      </c>
      <c r="E2706" s="2582">
        <f t="shared" si="339"/>
        <v>1866.56</v>
      </c>
      <c r="F2706" s="603">
        <f t="shared" si="340"/>
        <v>1866.56</v>
      </c>
      <c r="G2706" s="862">
        <f>'Заказ, cкидки и курсы валют'!$J$23*F2706</f>
        <v>22398.720000000001</v>
      </c>
      <c r="H2706" s="128">
        <f t="shared" si="341"/>
        <v>223.99</v>
      </c>
      <c r="I2706" s="15"/>
      <c r="J2706" s="128">
        <f>ROUND(IF(H2706&lt;'Заказ, cкидки и курсы валют'!$B$39,H2706*0.54*100/(100-'Заказ, cкидки и курсы валют'!$C$39),IF(H2706&lt;'Заказ, cкидки и курсы валют'!$B$40,H2706*0.54*100/(100-'Заказ, cкидки и курсы валют'!$C$40),IF(H2706&lt;'Заказ, cкидки и курсы валют'!$B$41,H2706*0.54*100/(100-'Заказ, cкидки и курсы валют'!$C$41),IF(H2706&lt;'Заказ, cкидки и курсы валют'!$B$42,H2706*0.54*100/(100-'Заказ, cкидки и курсы валют'!$C$42),IF(H2706&lt;'Заказ, cкидки и курсы валют'!$B$43,H2706*0.54*100/(100-'Заказ, cкидки и курсы валют'!$C$43),H2706))))),2)</f>
        <v>302.39</v>
      </c>
    </row>
    <row r="2707" spans="1:10" ht="12" customHeight="1">
      <c r="A2707" s="15" t="s">
        <v>11731</v>
      </c>
      <c r="B2707" s="15" t="s">
        <v>3107</v>
      </c>
      <c r="C2707" s="1938">
        <v>16.98</v>
      </c>
      <c r="D2707" s="2094">
        <v>10</v>
      </c>
      <c r="E2707" s="2582">
        <f t="shared" si="339"/>
        <v>1346.3600000000001</v>
      </c>
      <c r="F2707" s="603">
        <f t="shared" si="340"/>
        <v>1346.36</v>
      </c>
      <c r="G2707" s="862">
        <f>'Заказ, cкидки и курсы валют'!$J$23*F2707</f>
        <v>16156.32</v>
      </c>
      <c r="H2707" s="128">
        <f t="shared" si="341"/>
        <v>161.56</v>
      </c>
      <c r="I2707" s="15"/>
      <c r="J2707" s="128">
        <f>ROUND(IF(H2707&lt;'Заказ, cкидки и курсы валют'!$B$39,H2707*0.54*100/(100-'Заказ, cкидки и курсы валют'!$C$39),IF(H2707&lt;'Заказ, cкидки и курсы валют'!$B$40,H2707*0.54*100/(100-'Заказ, cкидки и курсы валют'!$C$40),IF(H2707&lt;'Заказ, cкидки и курсы валют'!$B$41,H2707*0.54*100/(100-'Заказ, cкидки и курсы валют'!$C$41),IF(H2707&lt;'Заказ, cкидки и курсы валют'!$B$42,H2707*0.54*100/(100-'Заказ, cкидки и курсы валют'!$C$42),IF(H2707&lt;'Заказ, cкидки и курсы валют'!$B$43,H2707*0.54*100/(100-'Заказ, cкидки и курсы валют'!$C$43),H2707))))),2)</f>
        <v>249.26</v>
      </c>
    </row>
    <row r="2708" spans="1:10" ht="12" customHeight="1">
      <c r="A2708" s="15" t="s">
        <v>11732</v>
      </c>
      <c r="B2708" s="15" t="s">
        <v>190</v>
      </c>
      <c r="C2708" s="1938">
        <v>18.510000000000002</v>
      </c>
      <c r="D2708" s="2094">
        <v>10</v>
      </c>
      <c r="E2708" s="2582">
        <f t="shared" si="339"/>
        <v>1411</v>
      </c>
      <c r="F2708" s="603">
        <f t="shared" si="340"/>
        <v>1411</v>
      </c>
      <c r="G2708" s="862">
        <f>'Заказ, cкидки и курсы валют'!$J$23*F2708</f>
        <v>16932</v>
      </c>
      <c r="H2708" s="128">
        <f t="shared" si="341"/>
        <v>169.32</v>
      </c>
      <c r="I2708" s="15"/>
      <c r="J2708" s="128">
        <f>ROUND(IF(H2708&lt;'Заказ, cкидки и курсы валют'!$B$39,H2708*0.54*100/(100-'Заказ, cкидки и курсы валют'!$C$39),IF(H2708&lt;'Заказ, cкидки и курсы валют'!$B$40,H2708*0.54*100/(100-'Заказ, cкидки и курсы валют'!$C$40),IF(H2708&lt;'Заказ, cкидки и курсы валют'!$B$41,H2708*0.54*100/(100-'Заказ, cкидки и курсы валют'!$C$41),IF(H2708&lt;'Заказ, cкидки и курсы валют'!$B$42,H2708*0.54*100/(100-'Заказ, cкидки и курсы валют'!$C$42),IF(H2708&lt;'Заказ, cкидки и курсы валют'!$B$43,H2708*0.54*100/(100-'Заказ, cкидки и курсы валют'!$C$43),H2708))))),2)</f>
        <v>261.24</v>
      </c>
    </row>
    <row r="2709" spans="1:10" ht="12" customHeight="1">
      <c r="A2709" s="15" t="s">
        <v>11733</v>
      </c>
      <c r="B2709" s="15" t="s">
        <v>191</v>
      </c>
      <c r="C2709" s="1938">
        <v>22.22</v>
      </c>
      <c r="D2709" s="2094">
        <v>10</v>
      </c>
      <c r="E2709" s="2582">
        <f t="shared" si="339"/>
        <v>1413.1799999999998</v>
      </c>
      <c r="F2709" s="603">
        <f t="shared" si="340"/>
        <v>1413.18</v>
      </c>
      <c r="G2709" s="862">
        <f>'Заказ, cкидки и курсы валют'!$J$23*F2709</f>
        <v>16958.16</v>
      </c>
      <c r="H2709" s="128">
        <f t="shared" si="341"/>
        <v>169.58</v>
      </c>
      <c r="I2709" s="15"/>
      <c r="J2709" s="128">
        <f>ROUND(IF(H2709&lt;'Заказ, cкидки и курсы валют'!$B$39,H2709*0.54*100/(100-'Заказ, cкидки и курсы валют'!$C$39),IF(H2709&lt;'Заказ, cкидки и курсы валют'!$B$40,H2709*0.54*100/(100-'Заказ, cкидки и курсы валют'!$C$40),IF(H2709&lt;'Заказ, cкидки и курсы валют'!$B$41,H2709*0.54*100/(100-'Заказ, cкидки и курсы валют'!$C$41),IF(H2709&lt;'Заказ, cкидки и курсы валют'!$B$42,H2709*0.54*100/(100-'Заказ, cкидки и курсы валют'!$C$42),IF(H2709&lt;'Заказ, cкидки и курсы валют'!$B$43,H2709*0.54*100/(100-'Заказ, cкидки и курсы валют'!$C$43),H2709))))),2)</f>
        <v>261.64</v>
      </c>
    </row>
    <row r="2710" spans="1:10" ht="12" customHeight="1">
      <c r="A2710" s="15" t="s">
        <v>11734</v>
      </c>
      <c r="B2710" s="15" t="s">
        <v>192</v>
      </c>
      <c r="C2710" s="1938">
        <v>24.88</v>
      </c>
      <c r="D2710" s="2094">
        <v>10</v>
      </c>
      <c r="E2710" s="2582">
        <f t="shared" si="339"/>
        <v>1566.12</v>
      </c>
      <c r="F2710" s="603">
        <f t="shared" si="340"/>
        <v>1566.12</v>
      </c>
      <c r="G2710" s="862">
        <f>'Заказ, cкидки и курсы валют'!$J$23*F2710</f>
        <v>18793.439999999999</v>
      </c>
      <c r="H2710" s="128">
        <f t="shared" si="341"/>
        <v>187.93</v>
      </c>
      <c r="I2710" s="15"/>
      <c r="J2710" s="128">
        <f>ROUND(IF(H2710&lt;'Заказ, cкидки и курсы валют'!$B$39,H2710*0.54*100/(100-'Заказ, cкидки и курсы валют'!$C$39),IF(H2710&lt;'Заказ, cкидки и курсы валют'!$B$40,H2710*0.54*100/(100-'Заказ, cкидки и курсы валют'!$C$40),IF(H2710&lt;'Заказ, cкидки и курсы валют'!$B$41,H2710*0.54*100/(100-'Заказ, cкидки и курсы валют'!$C$41),IF(H2710&lt;'Заказ, cкидки и курсы валют'!$B$42,H2710*0.54*100/(100-'Заказ, cкидки и курсы валют'!$C$42),IF(H2710&lt;'Заказ, cкидки и курсы валют'!$B$43,H2710*0.54*100/(100-'Заказ, cкидки и курсы валют'!$C$43),H2710))))),2)</f>
        <v>253.71</v>
      </c>
    </row>
    <row r="2711" spans="1:10" ht="12" customHeight="1">
      <c r="A2711" s="15" t="s">
        <v>11735</v>
      </c>
      <c r="B2711" s="15" t="s">
        <v>193</v>
      </c>
      <c r="C2711" s="1938">
        <v>28.5</v>
      </c>
      <c r="D2711" s="2094">
        <v>10</v>
      </c>
      <c r="E2711" s="2582">
        <f t="shared" si="339"/>
        <v>1590.5</v>
      </c>
      <c r="F2711" s="603">
        <f t="shared" si="340"/>
        <v>1590.5</v>
      </c>
      <c r="G2711" s="862">
        <f>'Заказ, cкидки и курсы валют'!$J$23*F2711</f>
        <v>19086</v>
      </c>
      <c r="H2711" s="128">
        <f t="shared" si="341"/>
        <v>190.86</v>
      </c>
      <c r="I2711" s="15"/>
      <c r="J2711" s="128">
        <f>ROUND(IF(H2711&lt;'Заказ, cкидки и курсы валют'!$B$39,H2711*0.54*100/(100-'Заказ, cкидки и курсы валют'!$C$39),IF(H2711&lt;'Заказ, cкидки и курсы валют'!$B$40,H2711*0.54*100/(100-'Заказ, cкидки и курсы валют'!$C$40),IF(H2711&lt;'Заказ, cкидки и курсы валют'!$B$41,H2711*0.54*100/(100-'Заказ, cкидки и курсы валют'!$C$41),IF(H2711&lt;'Заказ, cкидки и курсы валют'!$B$42,H2711*0.54*100/(100-'Заказ, cкидки и курсы валют'!$C$42),IF(H2711&lt;'Заказ, cкидки и курсы валют'!$B$43,H2711*0.54*100/(100-'Заказ, cкидки и курсы валют'!$C$43),H2711))))),2)</f>
        <v>257.66000000000003</v>
      </c>
    </row>
    <row r="2712" spans="1:10" ht="12" customHeight="1">
      <c r="A2712" s="15" t="s">
        <v>11736</v>
      </c>
      <c r="B2712" s="15" t="s">
        <v>194</v>
      </c>
      <c r="C2712" s="1938">
        <v>31</v>
      </c>
      <c r="D2712" s="2094">
        <v>5</v>
      </c>
      <c r="E2712" s="2582">
        <f t="shared" si="339"/>
        <v>2442.9</v>
      </c>
      <c r="F2712" s="603">
        <f t="shared" si="340"/>
        <v>2442.9</v>
      </c>
      <c r="G2712" s="862">
        <f>'Заказ, cкидки и курсы валют'!$J$23*F2712</f>
        <v>29314.800000000003</v>
      </c>
      <c r="H2712" s="128">
        <f t="shared" si="341"/>
        <v>146.57</v>
      </c>
      <c r="I2712" s="15"/>
      <c r="J2712" s="128">
        <f>ROUND(IF(H2712&lt;'Заказ, cкидки и курсы валют'!$B$39,H2712*0.54*100/(100-'Заказ, cкидки и курсы валют'!$C$39),IF(H2712&lt;'Заказ, cкидки и курсы валют'!$B$40,H2712*0.54*100/(100-'Заказ, cкидки и курсы валют'!$C$40),IF(H2712&lt;'Заказ, cкидки и курсы валют'!$B$41,H2712*0.54*100/(100-'Заказ, cкидки и курсы валют'!$C$41),IF(H2712&lt;'Заказ, cкидки и курсы валют'!$B$42,H2712*0.54*100/(100-'Заказ, cкидки и курсы валют'!$C$42),IF(H2712&lt;'Заказ, cкидки и курсы валют'!$B$43,H2712*0.54*100/(100-'Заказ, cкидки и курсы валют'!$C$43),H2712))))),2)</f>
        <v>226.14</v>
      </c>
    </row>
    <row r="2713" spans="1:10" ht="12" customHeight="1">
      <c r="A2713" s="15" t="s">
        <v>11737</v>
      </c>
      <c r="B2713" s="15" t="s">
        <v>3108</v>
      </c>
      <c r="C2713" s="1938">
        <v>34</v>
      </c>
      <c r="D2713" s="2094">
        <v>5</v>
      </c>
      <c r="E2713" s="2582">
        <f t="shared" si="339"/>
        <v>2617.1</v>
      </c>
      <c r="F2713" s="603">
        <f t="shared" si="340"/>
        <v>2617.1</v>
      </c>
      <c r="G2713" s="862">
        <f>'Заказ, cкидки и курсы валют'!$J$23*F2713</f>
        <v>31405.199999999997</v>
      </c>
      <c r="H2713" s="128">
        <f t="shared" si="341"/>
        <v>157.03</v>
      </c>
      <c r="I2713" s="15"/>
      <c r="J2713" s="128">
        <f>ROUND(IF(H2713&lt;'Заказ, cкидки и курсы валют'!$B$39,H2713*0.54*100/(100-'Заказ, cкидки и курсы валют'!$C$39),IF(H2713&lt;'Заказ, cкидки и курсы валют'!$B$40,H2713*0.54*100/(100-'Заказ, cкидки и курсы валют'!$C$40),IF(H2713&lt;'Заказ, cкидки и курсы валют'!$B$41,H2713*0.54*100/(100-'Заказ, cкидки и курсы валют'!$C$41),IF(H2713&lt;'Заказ, cкидки и курсы валют'!$B$42,H2713*0.54*100/(100-'Заказ, cкидки и курсы валют'!$C$42),IF(H2713&lt;'Заказ, cкидки и курсы валют'!$B$43,H2713*0.54*100/(100-'Заказ, cкидки и курсы валют'!$C$43),H2713))))),2)</f>
        <v>242.27</v>
      </c>
    </row>
    <row r="2714" spans="1:10" ht="12" customHeight="1">
      <c r="A2714" s="15" t="s">
        <v>11738</v>
      </c>
      <c r="B2714" s="15" t="s">
        <v>195</v>
      </c>
      <c r="C2714" s="1938">
        <v>37</v>
      </c>
      <c r="D2714" s="2094">
        <v>5</v>
      </c>
      <c r="E2714" s="2582">
        <f t="shared" si="339"/>
        <v>2743.2200000000003</v>
      </c>
      <c r="F2714" s="603">
        <f t="shared" si="340"/>
        <v>2743.22</v>
      </c>
      <c r="G2714" s="862">
        <f>'Заказ, cкидки и курсы валют'!$J$23*F2714</f>
        <v>32918.639999999999</v>
      </c>
      <c r="H2714" s="128">
        <f t="shared" si="341"/>
        <v>164.59</v>
      </c>
      <c r="I2714" s="15"/>
      <c r="J2714" s="128">
        <f>ROUND(IF(H2714&lt;'Заказ, cкидки и курсы валют'!$B$39,H2714*0.54*100/(100-'Заказ, cкидки и курсы валют'!$C$39),IF(H2714&lt;'Заказ, cкидки и курсы валют'!$B$40,H2714*0.54*100/(100-'Заказ, cкидки и курсы валют'!$C$40),IF(H2714&lt;'Заказ, cкидки и курсы валют'!$B$41,H2714*0.54*100/(100-'Заказ, cкидки и курсы валют'!$C$41),IF(H2714&lt;'Заказ, cкидки и курсы валют'!$B$42,H2714*0.54*100/(100-'Заказ, cкидки и курсы валют'!$C$42),IF(H2714&lt;'Заказ, cкидки и курсы валют'!$B$43,H2714*0.54*100/(100-'Заказ, cкидки и курсы валют'!$C$43),H2714))))),2)</f>
        <v>253.94</v>
      </c>
    </row>
    <row r="2715" spans="1:10" ht="13.5" thickBot="1"/>
    <row r="2716" spans="1:10" ht="18">
      <c r="A2716" s="247"/>
      <c r="B2716" s="163"/>
      <c r="C2716" s="91" t="s">
        <v>2528</v>
      </c>
      <c r="D2716" s="91"/>
      <c r="E2716" s="555"/>
      <c r="F2716" s="555"/>
      <c r="G2716" s="652"/>
      <c r="H2716" s="94"/>
      <c r="I2716" s="95"/>
    </row>
    <row r="2717" spans="1:10" ht="18">
      <c r="A2717" s="248"/>
      <c r="B2717" s="17"/>
      <c r="C2717" s="108" t="s">
        <v>6561</v>
      </c>
      <c r="D2717" s="108"/>
      <c r="E2717" s="556"/>
      <c r="F2717" s="568"/>
      <c r="G2717" s="111"/>
      <c r="H2717" s="110"/>
      <c r="I2717" s="167"/>
    </row>
    <row r="2718" spans="1:10">
      <c r="A2718" s="248"/>
      <c r="B2718" s="17"/>
      <c r="C2718" s="97"/>
      <c r="D2718" s="97"/>
      <c r="E2718" s="896"/>
      <c r="F2718" s="596"/>
      <c r="G2718" s="874"/>
      <c r="H2718" s="17"/>
      <c r="I2718" s="167"/>
    </row>
    <row r="2719" spans="1:10">
      <c r="A2719" s="248"/>
      <c r="B2719" s="17"/>
      <c r="C2719" s="97"/>
      <c r="D2719" s="97"/>
      <c r="E2719" s="896"/>
      <c r="F2719" s="596"/>
      <c r="G2719" s="874"/>
      <c r="H2719" s="17"/>
      <c r="I2719" s="167"/>
    </row>
    <row r="2720" spans="1:10">
      <c r="A2720" s="248"/>
      <c r="B2720" s="17"/>
      <c r="C2720" s="97"/>
      <c r="D2720" s="97"/>
      <c r="E2720" s="896"/>
      <c r="F2720" s="596"/>
      <c r="G2720" s="874"/>
      <c r="H2720" s="17"/>
      <c r="I2720" s="167"/>
    </row>
    <row r="2721" spans="1:9" ht="18.75" thickBot="1">
      <c r="A2721" s="117" t="s">
        <v>7679</v>
      </c>
      <c r="B2721" s="171"/>
      <c r="C2721" s="99"/>
      <c r="D2721" s="99"/>
      <c r="E2721" s="897"/>
      <c r="F2721" s="598"/>
      <c r="G2721" s="875"/>
      <c r="H2721" s="171"/>
      <c r="I2721" s="172"/>
    </row>
    <row r="2722" spans="1:9" ht="42">
      <c r="A2722" s="195" t="s">
        <v>1028</v>
      </c>
      <c r="B2722" s="196" t="s">
        <v>1029</v>
      </c>
      <c r="C2722" s="197" t="s">
        <v>678</v>
      </c>
      <c r="D2722" s="197" t="s">
        <v>3130</v>
      </c>
      <c r="E2722" s="559" t="s">
        <v>11188</v>
      </c>
      <c r="F2722" s="600" t="s">
        <v>2779</v>
      </c>
      <c r="G2722" s="864" t="s">
        <v>2627</v>
      </c>
      <c r="H2722" s="338" t="s">
        <v>497</v>
      </c>
      <c r="I2722" s="199" t="s">
        <v>4239</v>
      </c>
    </row>
    <row r="2723" spans="1:9">
      <c r="A2723" s="195"/>
      <c r="B2723" s="389"/>
      <c r="C2723" s="197" t="s">
        <v>3629</v>
      </c>
      <c r="D2723" s="390" t="s">
        <v>2628</v>
      </c>
      <c r="E2723" s="898" t="s">
        <v>265</v>
      </c>
      <c r="F2723" s="607">
        <f>'Заказ, cкидки и курсы валют'!$I$12</f>
        <v>0</v>
      </c>
      <c r="G2723" s="948"/>
      <c r="H2723" s="455"/>
      <c r="I2723" s="325"/>
    </row>
    <row r="2724" spans="1:9" ht="15">
      <c r="A2724" s="15" t="s">
        <v>1229</v>
      </c>
      <c r="B2724" s="44" t="s">
        <v>100</v>
      </c>
      <c r="C2724" s="58">
        <v>5.82</v>
      </c>
      <c r="D2724" s="2059">
        <v>5000</v>
      </c>
      <c r="E2724" s="574">
        <v>175.34</v>
      </c>
      <c r="F2724" s="603">
        <f>ROUND(E2724*(1-$F$11),2)</f>
        <v>175.34</v>
      </c>
      <c r="G2724" s="862">
        <f>'Заказ, cкидки и курсы валют'!$J$23*F2724</f>
        <v>2104.08</v>
      </c>
      <c r="H2724" s="128">
        <f>ROUND((D2724/1000)*G2724,2)</f>
        <v>10520.4</v>
      </c>
      <c r="I2724" s="15"/>
    </row>
    <row r="2725" spans="1:9" ht="15">
      <c r="A2725" s="15" t="s">
        <v>1230</v>
      </c>
      <c r="B2725" s="44" t="s">
        <v>101</v>
      </c>
      <c r="C2725" s="58">
        <v>6.53</v>
      </c>
      <c r="D2725" s="2059">
        <v>3750</v>
      </c>
      <c r="E2725" s="574">
        <v>199.81</v>
      </c>
      <c r="F2725" s="603">
        <f t="shared" ref="F2725:F2742" si="342">ROUND(E2725*(1-$F$11),2)</f>
        <v>199.81</v>
      </c>
      <c r="G2725" s="862">
        <f>'Заказ, cкидки и курсы валют'!$J$23*F2725</f>
        <v>2397.7200000000003</v>
      </c>
      <c r="H2725" s="128">
        <f t="shared" ref="H2725:H2742" si="343">ROUND((D2725/1000)*G2725,2)</f>
        <v>8991.4500000000007</v>
      </c>
      <c r="I2725" s="15"/>
    </row>
    <row r="2726" spans="1:9" ht="15">
      <c r="A2726" s="15" t="s">
        <v>1231</v>
      </c>
      <c r="B2726" s="44" t="s">
        <v>1346</v>
      </c>
      <c r="C2726" s="58">
        <v>7.36</v>
      </c>
      <c r="D2726" s="2059">
        <v>3500</v>
      </c>
      <c r="E2726" s="574">
        <v>237.13</v>
      </c>
      <c r="F2726" s="603">
        <f t="shared" si="342"/>
        <v>237.13</v>
      </c>
      <c r="G2726" s="862">
        <f>'Заказ, cкидки и курсы валют'!$J$23*F2726</f>
        <v>2845.56</v>
      </c>
      <c r="H2726" s="128">
        <f t="shared" si="343"/>
        <v>9959.4599999999991</v>
      </c>
      <c r="I2726" s="15"/>
    </row>
    <row r="2727" spans="1:9" ht="15">
      <c r="A2727" s="15" t="s">
        <v>1232</v>
      </c>
      <c r="B2727" s="44" t="s">
        <v>189</v>
      </c>
      <c r="C2727" s="58">
        <v>8.2100000000000009</v>
      </c>
      <c r="D2727" s="2059">
        <v>3000</v>
      </c>
      <c r="E2727" s="574">
        <v>244.77</v>
      </c>
      <c r="F2727" s="603">
        <f t="shared" si="342"/>
        <v>244.77</v>
      </c>
      <c r="G2727" s="862">
        <f>'Заказ, cкидки и курсы валют'!$J$23*F2727</f>
        <v>2937.2400000000002</v>
      </c>
      <c r="H2727" s="128">
        <f t="shared" si="343"/>
        <v>8811.7199999999993</v>
      </c>
      <c r="I2727" s="15"/>
    </row>
    <row r="2728" spans="1:9" ht="15">
      <c r="A2728" s="15" t="s">
        <v>1233</v>
      </c>
      <c r="B2728" s="44" t="s">
        <v>1013</v>
      </c>
      <c r="C2728" s="58">
        <v>9.49</v>
      </c>
      <c r="D2728" s="2114">
        <v>2500</v>
      </c>
      <c r="E2728" s="574">
        <v>297.93</v>
      </c>
      <c r="F2728" s="603">
        <f t="shared" si="342"/>
        <v>297.93</v>
      </c>
      <c r="G2728" s="862">
        <f>'Заказ, cкидки и курсы валют'!$J$23*F2728</f>
        <v>3575.16</v>
      </c>
      <c r="H2728" s="128">
        <f t="shared" si="343"/>
        <v>8937.9</v>
      </c>
      <c r="I2728" s="15"/>
    </row>
    <row r="2729" spans="1:9" ht="15">
      <c r="A2729" s="15" t="s">
        <v>1234</v>
      </c>
      <c r="B2729" s="44" t="s">
        <v>178</v>
      </c>
      <c r="C2729" s="58">
        <v>10.55</v>
      </c>
      <c r="D2729" s="2059">
        <v>2300</v>
      </c>
      <c r="E2729" s="574">
        <v>330.79</v>
      </c>
      <c r="F2729" s="603">
        <f t="shared" si="342"/>
        <v>330.79</v>
      </c>
      <c r="G2729" s="862">
        <f>'Заказ, cкидки и курсы валют'!$J$23*F2729</f>
        <v>3969.4800000000005</v>
      </c>
      <c r="H2729" s="128">
        <f t="shared" si="343"/>
        <v>9129.7999999999993</v>
      </c>
      <c r="I2729" s="15"/>
    </row>
    <row r="2730" spans="1:9" ht="15">
      <c r="A2730" s="15" t="s">
        <v>1235</v>
      </c>
      <c r="B2730" s="44" t="s">
        <v>179</v>
      </c>
      <c r="C2730" s="58">
        <v>12.1</v>
      </c>
      <c r="D2730" s="2059">
        <v>1500</v>
      </c>
      <c r="E2730" s="574">
        <v>377.86</v>
      </c>
      <c r="F2730" s="603">
        <f t="shared" si="342"/>
        <v>377.86</v>
      </c>
      <c r="G2730" s="862">
        <f>'Заказ, cкидки и курсы валют'!$J$23*F2730</f>
        <v>4534.32</v>
      </c>
      <c r="H2730" s="128">
        <f t="shared" si="343"/>
        <v>6801.48</v>
      </c>
      <c r="I2730" s="15"/>
    </row>
    <row r="2731" spans="1:9" ht="15">
      <c r="A2731" s="15" t="s">
        <v>1236</v>
      </c>
      <c r="B2731" s="44" t="s">
        <v>180</v>
      </c>
      <c r="C2731" s="58">
        <v>15.4</v>
      </c>
      <c r="D2731" s="2059">
        <v>1500</v>
      </c>
      <c r="E2731" s="574">
        <v>487.1</v>
      </c>
      <c r="F2731" s="603">
        <f t="shared" si="342"/>
        <v>487.1</v>
      </c>
      <c r="G2731" s="862">
        <f>'Заказ, cкидки и курсы валют'!$J$23*F2731</f>
        <v>5845.2000000000007</v>
      </c>
      <c r="H2731" s="128">
        <f t="shared" si="343"/>
        <v>8767.7999999999993</v>
      </c>
      <c r="I2731" s="15"/>
    </row>
    <row r="2732" spans="1:9" ht="15">
      <c r="A2732" s="15" t="s">
        <v>1237</v>
      </c>
      <c r="B2732" s="44" t="s">
        <v>3641</v>
      </c>
      <c r="C2732" s="58">
        <v>12.1</v>
      </c>
      <c r="D2732" s="2059">
        <v>2300</v>
      </c>
      <c r="E2732" s="574">
        <v>352.76</v>
      </c>
      <c r="F2732" s="603">
        <f t="shared" si="342"/>
        <v>352.76</v>
      </c>
      <c r="G2732" s="862">
        <f>'Заказ, cкидки и курсы валют'!$J$23*F2732</f>
        <v>4233.12</v>
      </c>
      <c r="H2732" s="128">
        <f t="shared" si="343"/>
        <v>9736.18</v>
      </c>
      <c r="I2732" s="15"/>
    </row>
    <row r="2733" spans="1:9" ht="15">
      <c r="A2733" s="15" t="s">
        <v>1238</v>
      </c>
      <c r="B2733" s="44" t="s">
        <v>3105</v>
      </c>
      <c r="C2733" s="58">
        <v>12.4</v>
      </c>
      <c r="D2733" s="2059">
        <v>2000</v>
      </c>
      <c r="E2733" s="574">
        <v>393.38</v>
      </c>
      <c r="F2733" s="603">
        <f t="shared" si="342"/>
        <v>393.38</v>
      </c>
      <c r="G2733" s="862">
        <f>'Заказ, cкидки и курсы валют'!$J$23*F2733</f>
        <v>4720.5599999999995</v>
      </c>
      <c r="H2733" s="128">
        <f t="shared" si="343"/>
        <v>9441.1200000000008</v>
      </c>
      <c r="I2733" s="15"/>
    </row>
    <row r="2734" spans="1:9" ht="15">
      <c r="A2734" s="15" t="s">
        <v>1239</v>
      </c>
      <c r="B2734" s="44" t="s">
        <v>3106</v>
      </c>
      <c r="C2734" s="58">
        <v>14.1</v>
      </c>
      <c r="D2734" s="2059">
        <v>1650</v>
      </c>
      <c r="E2734" s="574">
        <v>400.88</v>
      </c>
      <c r="F2734" s="603">
        <f t="shared" si="342"/>
        <v>400.88</v>
      </c>
      <c r="G2734" s="862">
        <f>'Заказ, cкидки и курсы валют'!$J$23*F2734</f>
        <v>4810.5599999999995</v>
      </c>
      <c r="H2734" s="128">
        <f t="shared" si="343"/>
        <v>7937.42</v>
      </c>
      <c r="I2734" s="15"/>
    </row>
    <row r="2735" spans="1:9" ht="15">
      <c r="A2735" s="15" t="s">
        <v>1240</v>
      </c>
      <c r="B2735" s="44" t="s">
        <v>617</v>
      </c>
      <c r="C2735" s="58">
        <v>16.52</v>
      </c>
      <c r="D2735" s="2059">
        <v>1480</v>
      </c>
      <c r="E2735" s="574">
        <v>453.77</v>
      </c>
      <c r="F2735" s="603">
        <f t="shared" si="342"/>
        <v>453.77</v>
      </c>
      <c r="G2735" s="862">
        <f>'Заказ, cкидки и курсы валют'!$J$23*F2735</f>
        <v>5445.24</v>
      </c>
      <c r="H2735" s="128">
        <f t="shared" si="343"/>
        <v>8058.96</v>
      </c>
      <c r="I2735" s="15"/>
    </row>
    <row r="2736" spans="1:9" ht="15">
      <c r="A2736" s="15" t="s">
        <v>1241</v>
      </c>
      <c r="B2736" s="44" t="s">
        <v>3107</v>
      </c>
      <c r="C2736" s="58">
        <v>18.32</v>
      </c>
      <c r="D2736" s="2114">
        <v>1300</v>
      </c>
      <c r="E2736" s="574">
        <v>599.91999999999996</v>
      </c>
      <c r="F2736" s="603">
        <f t="shared" si="342"/>
        <v>599.91999999999996</v>
      </c>
      <c r="G2736" s="862">
        <f>'Заказ, cкидки и курсы валют'!$J$23*F2736</f>
        <v>7199.0399999999991</v>
      </c>
      <c r="H2736" s="128">
        <f t="shared" si="343"/>
        <v>9358.75</v>
      </c>
      <c r="I2736" s="15"/>
    </row>
    <row r="2737" spans="1:10" ht="15">
      <c r="A2737" s="15" t="s">
        <v>1242</v>
      </c>
      <c r="B2737" s="44" t="s">
        <v>190</v>
      </c>
      <c r="C2737" s="58">
        <v>19.399999999999999</v>
      </c>
      <c r="D2737" s="2059">
        <v>1200</v>
      </c>
      <c r="E2737" s="574">
        <v>555.97</v>
      </c>
      <c r="F2737" s="603">
        <f t="shared" si="342"/>
        <v>555.97</v>
      </c>
      <c r="G2737" s="862">
        <f>'Заказ, cкидки и курсы валют'!$J$23*F2737</f>
        <v>6671.64</v>
      </c>
      <c r="H2737" s="128">
        <f t="shared" si="343"/>
        <v>8005.97</v>
      </c>
      <c r="I2737" s="15"/>
    </row>
    <row r="2738" spans="1:10" ht="15">
      <c r="A2738" s="15" t="s">
        <v>1243</v>
      </c>
      <c r="B2738" s="44" t="s">
        <v>191</v>
      </c>
      <c r="C2738" s="58">
        <v>23.1</v>
      </c>
      <c r="D2738" s="2059">
        <v>1000</v>
      </c>
      <c r="E2738" s="574">
        <v>687.92</v>
      </c>
      <c r="F2738" s="603">
        <f t="shared" si="342"/>
        <v>687.92</v>
      </c>
      <c r="G2738" s="862">
        <f>'Заказ, cкидки и курсы валют'!$J$23*F2738</f>
        <v>8255.0399999999991</v>
      </c>
      <c r="H2738" s="128">
        <f t="shared" si="343"/>
        <v>8255.0400000000009</v>
      </c>
      <c r="I2738" s="15"/>
    </row>
    <row r="2739" spans="1:10" ht="15">
      <c r="A2739" s="15" t="s">
        <v>1244</v>
      </c>
      <c r="B2739" s="44" t="s">
        <v>192</v>
      </c>
      <c r="C2739" s="58">
        <v>28.9</v>
      </c>
      <c r="D2739" s="44">
        <v>800</v>
      </c>
      <c r="E2739" s="574">
        <v>835.9</v>
      </c>
      <c r="F2739" s="603">
        <f t="shared" si="342"/>
        <v>835.9</v>
      </c>
      <c r="G2739" s="862">
        <f>'Заказ, cкидки и курсы валют'!$J$23*F2739</f>
        <v>10030.799999999999</v>
      </c>
      <c r="H2739" s="128">
        <f t="shared" si="343"/>
        <v>8024.64</v>
      </c>
      <c r="I2739" s="15"/>
    </row>
    <row r="2740" spans="1:10" ht="15">
      <c r="A2740" s="15" t="s">
        <v>1245</v>
      </c>
      <c r="B2740" s="44" t="s">
        <v>193</v>
      </c>
      <c r="C2740" s="58">
        <v>30.5</v>
      </c>
      <c r="D2740" s="44">
        <v>600</v>
      </c>
      <c r="E2740" s="574">
        <v>1052.1600000000001</v>
      </c>
      <c r="F2740" s="603">
        <f t="shared" si="342"/>
        <v>1052.1600000000001</v>
      </c>
      <c r="G2740" s="862">
        <f>'Заказ, cкидки и курсы валют'!$J$23*F2740</f>
        <v>12625.920000000002</v>
      </c>
      <c r="H2740" s="128">
        <f t="shared" si="343"/>
        <v>7575.55</v>
      </c>
      <c r="I2740" s="15"/>
    </row>
    <row r="2741" spans="1:10" ht="15">
      <c r="A2741" s="15" t="s">
        <v>1246</v>
      </c>
      <c r="B2741" s="44" t="s">
        <v>194</v>
      </c>
      <c r="C2741" s="58">
        <v>35.880000000000003</v>
      </c>
      <c r="D2741" s="60">
        <v>500</v>
      </c>
      <c r="E2741" s="574">
        <v>1055.3900000000001</v>
      </c>
      <c r="F2741" s="603">
        <f t="shared" si="342"/>
        <v>1055.3900000000001</v>
      </c>
      <c r="G2741" s="862">
        <f>'Заказ, cкидки и курсы валют'!$J$23*F2741</f>
        <v>12664.68</v>
      </c>
      <c r="H2741" s="128">
        <f t="shared" si="343"/>
        <v>6332.34</v>
      </c>
      <c r="I2741" s="15"/>
    </row>
    <row r="2742" spans="1:10" ht="15">
      <c r="A2742" s="15" t="s">
        <v>1247</v>
      </c>
      <c r="B2742" s="44" t="s">
        <v>255</v>
      </c>
      <c r="C2742" s="808">
        <v>48.89</v>
      </c>
      <c r="D2742" s="60">
        <v>500</v>
      </c>
      <c r="E2742" s="574">
        <v>1285.52</v>
      </c>
      <c r="F2742" s="603">
        <f t="shared" si="342"/>
        <v>1285.52</v>
      </c>
      <c r="G2742" s="862">
        <f>'Заказ, cкидки и курсы валют'!$J$23*F2742</f>
        <v>15426.24</v>
      </c>
      <c r="H2742" s="128">
        <f t="shared" si="343"/>
        <v>7713.12</v>
      </c>
      <c r="I2742" s="15"/>
    </row>
    <row r="2743" spans="1:10" ht="13.5" thickBot="1"/>
    <row r="2744" spans="1:10" ht="18">
      <c r="A2744" s="247"/>
      <c r="B2744" s="163"/>
      <c r="C2744" s="91" t="s">
        <v>2528</v>
      </c>
      <c r="D2744" s="91"/>
      <c r="E2744" s="555"/>
      <c r="F2744" s="555"/>
      <c r="G2744" s="652"/>
      <c r="H2744" s="94"/>
      <c r="I2744" s="95"/>
    </row>
    <row r="2745" spans="1:10" ht="18">
      <c r="A2745" s="248"/>
      <c r="B2745" s="17"/>
      <c r="C2745" s="108" t="s">
        <v>2529</v>
      </c>
      <c r="D2745" s="108"/>
      <c r="E2745" s="556"/>
      <c r="F2745" s="568"/>
      <c r="G2745" s="111"/>
      <c r="H2745" s="110"/>
      <c r="I2745" s="167"/>
    </row>
    <row r="2746" spans="1:10">
      <c r="A2746" s="248"/>
      <c r="B2746" s="17"/>
      <c r="C2746" s="183"/>
      <c r="D2746" s="183"/>
      <c r="E2746" s="896"/>
      <c r="F2746" s="596"/>
      <c r="G2746" s="874"/>
      <c r="H2746" s="17"/>
      <c r="I2746" s="167"/>
    </row>
    <row r="2747" spans="1:10">
      <c r="A2747" s="248"/>
      <c r="B2747" s="17"/>
      <c r="C2747" s="183"/>
      <c r="D2747" s="183"/>
      <c r="E2747" s="896"/>
      <c r="F2747" s="596"/>
      <c r="G2747" s="874"/>
      <c r="H2747" s="17"/>
      <c r="I2747" s="167"/>
    </row>
    <row r="2748" spans="1:10">
      <c r="A2748" s="248"/>
      <c r="B2748" s="17"/>
      <c r="C2748" s="183"/>
      <c r="D2748" s="183"/>
      <c r="E2748" s="896"/>
      <c r="F2748" s="596"/>
      <c r="G2748" s="874"/>
      <c r="H2748" s="17"/>
      <c r="I2748" s="167"/>
    </row>
    <row r="2749" spans="1:10" ht="18.75" thickBot="1">
      <c r="A2749" s="117" t="s">
        <v>7680</v>
      </c>
      <c r="B2749" s="118"/>
      <c r="C2749" s="1150"/>
      <c r="D2749" s="171"/>
      <c r="E2749" s="900"/>
      <c r="F2749" s="598"/>
      <c r="G2749" s="875"/>
      <c r="H2749" s="171"/>
      <c r="I2749" s="172"/>
    </row>
    <row r="2750" spans="1:10" ht="42">
      <c r="A2750" s="187" t="s">
        <v>1028</v>
      </c>
      <c r="B2750" s="473" t="s">
        <v>1029</v>
      </c>
      <c r="C2750" s="1206" t="s">
        <v>678</v>
      </c>
      <c r="D2750" s="1206" t="s">
        <v>3130</v>
      </c>
      <c r="E2750" s="559" t="s">
        <v>11188</v>
      </c>
      <c r="F2750" s="611" t="s">
        <v>2779</v>
      </c>
      <c r="G2750" s="1204" t="s">
        <v>2627</v>
      </c>
      <c r="H2750" s="419" t="s">
        <v>497</v>
      </c>
      <c r="I2750" s="173" t="s">
        <v>4239</v>
      </c>
      <c r="J2750" s="2668" t="s">
        <v>12335</v>
      </c>
    </row>
    <row r="2751" spans="1:10">
      <c r="A2751" s="195"/>
      <c r="B2751" s="389"/>
      <c r="C2751" s="475" t="s">
        <v>3629</v>
      </c>
      <c r="D2751" s="476" t="s">
        <v>2628</v>
      </c>
      <c r="E2751" s="898" t="s">
        <v>265</v>
      </c>
      <c r="F2751" s="607">
        <f>'[3]Заказ, cкидки и курсы валют'!$I$12</f>
        <v>0</v>
      </c>
      <c r="G2751" s="948"/>
      <c r="H2751" s="455"/>
      <c r="I2751" s="325"/>
      <c r="J2751" s="2669"/>
    </row>
    <row r="2752" spans="1:10">
      <c r="A2752" s="15" t="s">
        <v>1248</v>
      </c>
      <c r="B2752" s="44" t="s">
        <v>100</v>
      </c>
      <c r="C2752" s="58">
        <v>5.82</v>
      </c>
      <c r="D2752" s="2067">
        <v>500</v>
      </c>
      <c r="E2752" s="2110">
        <f>E2724*1.2</f>
        <v>210.40799999999999</v>
      </c>
      <c r="F2752" s="603">
        <f>ROUND(E2752*(1-$F$11),2)</f>
        <v>210.41</v>
      </c>
      <c r="G2752" s="862">
        <f>'Заказ, cкидки и курсы валют'!$J$23*F2752</f>
        <v>2524.92</v>
      </c>
      <c r="H2752" s="128">
        <f>ROUND((D2752/1000)*G2752,2)</f>
        <v>1262.46</v>
      </c>
      <c r="I2752" s="15"/>
      <c r="J2752" s="128">
        <f>ROUND(IF(H2752&lt;'Заказ, cкидки и курсы валют'!$B$39,H2752*0.54*100/(100-'Заказ, cкидки и курсы валют'!$C$39),IF(H2752&lt;'Заказ, cкидки и курсы валют'!$B$40,H2752*0.54*100/(100-'Заказ, cкидки и курсы валют'!$C$40),IF(H2752&lt;'Заказ, cкидки и курсы валют'!$B$41,H2752*0.54*100/(100-'Заказ, cкидки и курсы валют'!$C$41),IF(H2752&lt;'Заказ, cкидки и курсы валют'!$B$42,H2752*0.54*100/(100-'Заказ, cкидки и курсы валют'!$C$42),IF(H2752&lt;'Заказ, cкидки и курсы валют'!$B$43,H2752*0.54*100/(100-'Заказ, cкидки и курсы валют'!$C$43),H2752))))),2)</f>
        <v>1262.46</v>
      </c>
    </row>
    <row r="2753" spans="1:10">
      <c r="A2753" s="15" t="s">
        <v>1249</v>
      </c>
      <c r="B2753" s="44" t="s">
        <v>101</v>
      </c>
      <c r="C2753" s="58">
        <v>6.53</v>
      </c>
      <c r="D2753" s="2067">
        <v>375</v>
      </c>
      <c r="E2753" s="2110">
        <f t="shared" ref="E2753:E2769" si="344">E2725*1.2</f>
        <v>239.77199999999999</v>
      </c>
      <c r="F2753" s="603">
        <f t="shared" ref="F2753:F2769" si="345">ROUND(E2753*(1-$F$11),2)</f>
        <v>239.77</v>
      </c>
      <c r="G2753" s="862">
        <f>'Заказ, cкидки и курсы валют'!$J$23*F2753</f>
        <v>2877.2400000000002</v>
      </c>
      <c r="H2753" s="128">
        <f t="shared" ref="H2753:H2769" si="346">ROUND((D2753/1000)*G2753,2)</f>
        <v>1078.97</v>
      </c>
      <c r="I2753" s="15"/>
      <c r="J2753" s="128">
        <f>ROUND(IF(H2753&lt;'Заказ, cкидки и курсы валют'!$B$39,H2753*0.54*100/(100-'Заказ, cкидки и курсы валют'!$C$39),IF(H2753&lt;'Заказ, cкидки и курсы валют'!$B$40,H2753*0.54*100/(100-'Заказ, cкидки и курсы валют'!$C$40),IF(H2753&lt;'Заказ, cкидки и курсы валют'!$B$41,H2753*0.54*100/(100-'Заказ, cкидки и курсы валют'!$C$41),IF(H2753&lt;'Заказ, cкидки и курсы валют'!$B$42,H2753*0.54*100/(100-'Заказ, cкидки и курсы валют'!$C$42),IF(H2753&lt;'Заказ, cкидки и курсы валют'!$B$43,H2753*0.54*100/(100-'Заказ, cкидки и курсы валют'!$C$43),H2753))))),2)</f>
        <v>1078.97</v>
      </c>
    </row>
    <row r="2754" spans="1:10">
      <c r="A2754" s="15" t="s">
        <v>1250</v>
      </c>
      <c r="B2754" s="44" t="s">
        <v>1346</v>
      </c>
      <c r="C2754" s="58">
        <v>7.36</v>
      </c>
      <c r="D2754" s="2067">
        <v>350</v>
      </c>
      <c r="E2754" s="2110">
        <f t="shared" si="344"/>
        <v>284.55599999999998</v>
      </c>
      <c r="F2754" s="603">
        <f t="shared" si="345"/>
        <v>284.56</v>
      </c>
      <c r="G2754" s="862">
        <f>'Заказ, cкидки и курсы валют'!$J$23*F2754</f>
        <v>3414.7200000000003</v>
      </c>
      <c r="H2754" s="128">
        <f t="shared" si="346"/>
        <v>1195.1500000000001</v>
      </c>
      <c r="I2754" s="15"/>
      <c r="J2754" s="128">
        <f>ROUND(IF(H2754&lt;'Заказ, cкидки и курсы валют'!$B$39,H2754*0.54*100/(100-'Заказ, cкидки и курсы валют'!$C$39),IF(H2754&lt;'Заказ, cкидки и курсы валют'!$B$40,H2754*0.54*100/(100-'Заказ, cкидки и курсы валют'!$C$40),IF(H2754&lt;'Заказ, cкидки и курсы валют'!$B$41,H2754*0.54*100/(100-'Заказ, cкидки и курсы валют'!$C$41),IF(H2754&lt;'Заказ, cкидки и курсы валют'!$B$42,H2754*0.54*100/(100-'Заказ, cкидки и курсы валют'!$C$42),IF(H2754&lt;'Заказ, cкидки и курсы валют'!$B$43,H2754*0.54*100/(100-'Заказ, cкидки и курсы валют'!$C$43),H2754))))),2)</f>
        <v>1195.1500000000001</v>
      </c>
    </row>
    <row r="2755" spans="1:10">
      <c r="A2755" s="15" t="s">
        <v>1251</v>
      </c>
      <c r="B2755" s="44" t="s">
        <v>189</v>
      </c>
      <c r="C2755" s="58">
        <v>8.2100000000000009</v>
      </c>
      <c r="D2755" s="2067">
        <v>300</v>
      </c>
      <c r="E2755" s="2110">
        <f t="shared" si="344"/>
        <v>293.72399999999999</v>
      </c>
      <c r="F2755" s="603">
        <f t="shared" si="345"/>
        <v>293.72000000000003</v>
      </c>
      <c r="G2755" s="862">
        <f>'Заказ, cкидки и курсы валют'!$J$23*F2755</f>
        <v>3524.6400000000003</v>
      </c>
      <c r="H2755" s="128">
        <f t="shared" si="346"/>
        <v>1057.3900000000001</v>
      </c>
      <c r="I2755" s="15"/>
      <c r="J2755" s="128">
        <f>ROUND(IF(H2755&lt;'Заказ, cкидки и курсы валют'!$B$39,H2755*0.54*100/(100-'Заказ, cкидки и курсы валют'!$C$39),IF(H2755&lt;'Заказ, cкидки и курсы валют'!$B$40,H2755*0.54*100/(100-'Заказ, cкидки и курсы валют'!$C$40),IF(H2755&lt;'Заказ, cкидки и курсы валют'!$B$41,H2755*0.54*100/(100-'Заказ, cкидки и курсы валют'!$C$41),IF(H2755&lt;'Заказ, cкидки и курсы валют'!$B$42,H2755*0.54*100/(100-'Заказ, cкидки и курсы валют'!$C$42),IF(H2755&lt;'Заказ, cкидки и курсы валют'!$B$43,H2755*0.54*100/(100-'Заказ, cкидки и курсы валют'!$C$43),H2755))))),2)</f>
        <v>1057.3900000000001</v>
      </c>
    </row>
    <row r="2756" spans="1:10">
      <c r="A2756" s="15" t="s">
        <v>1252</v>
      </c>
      <c r="B2756" s="44" t="s">
        <v>1013</v>
      </c>
      <c r="C2756" s="58">
        <v>9.49</v>
      </c>
      <c r="D2756" s="2180">
        <v>250</v>
      </c>
      <c r="E2756" s="2110">
        <f t="shared" si="344"/>
        <v>357.51600000000002</v>
      </c>
      <c r="F2756" s="603">
        <f t="shared" si="345"/>
        <v>357.52</v>
      </c>
      <c r="G2756" s="862">
        <f>'Заказ, cкидки и курсы валют'!$J$23*F2756</f>
        <v>4290.24</v>
      </c>
      <c r="H2756" s="128">
        <f t="shared" si="346"/>
        <v>1072.56</v>
      </c>
      <c r="I2756" s="15"/>
      <c r="J2756" s="128">
        <f>ROUND(IF(H2756&lt;'Заказ, cкидки и курсы валют'!$B$39,H2756*0.54*100/(100-'Заказ, cкидки и курсы валют'!$C$39),IF(H2756&lt;'Заказ, cкидки и курсы валют'!$B$40,H2756*0.54*100/(100-'Заказ, cкидки и курсы валют'!$C$40),IF(H2756&lt;'Заказ, cкидки и курсы валют'!$B$41,H2756*0.54*100/(100-'Заказ, cкидки и курсы валют'!$C$41),IF(H2756&lt;'Заказ, cкидки и курсы валют'!$B$42,H2756*0.54*100/(100-'Заказ, cкидки и курсы валют'!$C$42),IF(H2756&lt;'Заказ, cкидки и курсы валют'!$B$43,H2756*0.54*100/(100-'Заказ, cкидки и курсы валют'!$C$43),H2756))))),2)</f>
        <v>1072.56</v>
      </c>
    </row>
    <row r="2757" spans="1:10">
      <c r="A2757" s="15" t="s">
        <v>1253</v>
      </c>
      <c r="B2757" s="44" t="s">
        <v>178</v>
      </c>
      <c r="C2757" s="58">
        <v>10.55</v>
      </c>
      <c r="D2757" s="2067">
        <v>230</v>
      </c>
      <c r="E2757" s="2110">
        <f t="shared" si="344"/>
        <v>396.94800000000004</v>
      </c>
      <c r="F2757" s="603">
        <f t="shared" si="345"/>
        <v>396.95</v>
      </c>
      <c r="G2757" s="862">
        <f>'Заказ, cкидки и курсы валют'!$J$23*F2757</f>
        <v>4763.3999999999996</v>
      </c>
      <c r="H2757" s="128">
        <f t="shared" si="346"/>
        <v>1095.58</v>
      </c>
      <c r="I2757" s="15"/>
      <c r="J2757" s="128">
        <f>ROUND(IF(H2757&lt;'Заказ, cкидки и курсы валют'!$B$39,H2757*0.54*100/(100-'Заказ, cкидки и курсы валют'!$C$39),IF(H2757&lt;'Заказ, cкидки и курсы валют'!$B$40,H2757*0.54*100/(100-'Заказ, cкидки и курсы валют'!$C$40),IF(H2757&lt;'Заказ, cкидки и курсы валют'!$B$41,H2757*0.54*100/(100-'Заказ, cкидки и курсы валют'!$C$41),IF(H2757&lt;'Заказ, cкидки и курсы валют'!$B$42,H2757*0.54*100/(100-'Заказ, cкидки и курсы валют'!$C$42),IF(H2757&lt;'Заказ, cкидки и курсы валют'!$B$43,H2757*0.54*100/(100-'Заказ, cкидки и курсы валют'!$C$43),H2757))))),2)</f>
        <v>1095.58</v>
      </c>
    </row>
    <row r="2758" spans="1:10">
      <c r="A2758" s="15" t="s">
        <v>1254</v>
      </c>
      <c r="B2758" s="44" t="s">
        <v>179</v>
      </c>
      <c r="C2758" s="58">
        <v>12.1</v>
      </c>
      <c r="D2758" s="2067">
        <v>140</v>
      </c>
      <c r="E2758" s="2110">
        <f t="shared" si="344"/>
        <v>453.43200000000002</v>
      </c>
      <c r="F2758" s="603">
        <f>ROUND(E2758*(1-$F$11),2)</f>
        <v>453.43</v>
      </c>
      <c r="G2758" s="862">
        <f>'Заказ, cкидки и курсы валют'!$J$23*F2758</f>
        <v>5441.16</v>
      </c>
      <c r="H2758" s="128">
        <f t="shared" si="346"/>
        <v>761.76</v>
      </c>
      <c r="I2758" s="15"/>
      <c r="J2758" s="128">
        <f>ROUND(IF(H2758&lt;'Заказ, cкидки и курсы валют'!$B$39,H2758*0.54*100/(100-'Заказ, cкидки и курсы валют'!$C$39),IF(H2758&lt;'Заказ, cкидки и курсы валют'!$B$40,H2758*0.54*100/(100-'Заказ, cкидки и курсы валют'!$C$40),IF(H2758&lt;'Заказ, cкидки и курсы валют'!$B$41,H2758*0.54*100/(100-'Заказ, cкидки и курсы валют'!$C$41),IF(H2758&lt;'Заказ, cкидки и курсы валют'!$B$42,H2758*0.54*100/(100-'Заказ, cкидки и курсы валют'!$C$42),IF(H2758&lt;'Заказ, cкидки и курсы валют'!$B$43,H2758*0.54*100/(100-'Заказ, cкидки и курсы валют'!$C$43),H2758))))),2)</f>
        <v>822.7</v>
      </c>
    </row>
    <row r="2759" spans="1:10">
      <c r="A2759" s="15" t="s">
        <v>1255</v>
      </c>
      <c r="B2759" s="44" t="s">
        <v>180</v>
      </c>
      <c r="C2759" s="58">
        <v>15.4</v>
      </c>
      <c r="D2759" s="2067">
        <v>150</v>
      </c>
      <c r="E2759" s="2110">
        <f t="shared" si="344"/>
        <v>584.52</v>
      </c>
      <c r="F2759" s="603">
        <f t="shared" si="345"/>
        <v>584.52</v>
      </c>
      <c r="G2759" s="862">
        <f>'Заказ, cкидки и курсы валют'!$J$23*F2759</f>
        <v>7014.24</v>
      </c>
      <c r="H2759" s="128">
        <f t="shared" si="346"/>
        <v>1052.1400000000001</v>
      </c>
      <c r="I2759" s="15"/>
      <c r="J2759" s="128">
        <f>ROUND(IF(H2759&lt;'Заказ, cкидки и курсы валют'!$B$39,H2759*0.54*100/(100-'Заказ, cкидки и курсы валют'!$C$39),IF(H2759&lt;'Заказ, cкидки и курсы валют'!$B$40,H2759*0.54*100/(100-'Заказ, cкидки и курсы валют'!$C$40),IF(H2759&lt;'Заказ, cкидки и курсы валют'!$B$41,H2759*0.54*100/(100-'Заказ, cкидки и курсы валют'!$C$41),IF(H2759&lt;'Заказ, cкидки и курсы валют'!$B$42,H2759*0.54*100/(100-'Заказ, cкидки и курсы валют'!$C$42),IF(H2759&lt;'Заказ, cкидки и курсы валют'!$B$43,H2759*0.54*100/(100-'Заказ, cкидки и курсы валют'!$C$43),H2759))))),2)</f>
        <v>1052.1400000000001</v>
      </c>
    </row>
    <row r="2760" spans="1:10">
      <c r="A2760" s="15" t="s">
        <v>1256</v>
      </c>
      <c r="B2760" s="44" t="s">
        <v>3641</v>
      </c>
      <c r="C2760" s="58">
        <v>12.1</v>
      </c>
      <c r="D2760" s="2067">
        <v>230</v>
      </c>
      <c r="E2760" s="2110">
        <f t="shared" si="344"/>
        <v>423.31199999999995</v>
      </c>
      <c r="F2760" s="603">
        <f t="shared" si="345"/>
        <v>423.31</v>
      </c>
      <c r="G2760" s="862">
        <f>'Заказ, cкидки и курсы валют'!$J$23*F2760</f>
        <v>5079.72</v>
      </c>
      <c r="H2760" s="128">
        <f t="shared" si="346"/>
        <v>1168.3399999999999</v>
      </c>
      <c r="I2760" s="15"/>
      <c r="J2760" s="128">
        <f>ROUND(IF(H2760&lt;'Заказ, cкидки и курсы валют'!$B$39,H2760*0.54*100/(100-'Заказ, cкидки и курсы валют'!$C$39),IF(H2760&lt;'Заказ, cкидки и курсы валют'!$B$40,H2760*0.54*100/(100-'Заказ, cкидки и курсы валют'!$C$40),IF(H2760&lt;'Заказ, cкидки и курсы валют'!$B$41,H2760*0.54*100/(100-'Заказ, cкидки и курсы валют'!$C$41),IF(H2760&lt;'Заказ, cкидки и курсы валют'!$B$42,H2760*0.54*100/(100-'Заказ, cкидки и курсы валют'!$C$42),IF(H2760&lt;'Заказ, cкидки и курсы валют'!$B$43,H2760*0.54*100/(100-'Заказ, cкидки и курсы валют'!$C$43),H2760))))),2)</f>
        <v>1168.3399999999999</v>
      </c>
    </row>
    <row r="2761" spans="1:10">
      <c r="A2761" s="15" t="s">
        <v>1257</v>
      </c>
      <c r="B2761" s="44" t="s">
        <v>3105</v>
      </c>
      <c r="C2761" s="58">
        <v>12.4</v>
      </c>
      <c r="D2761" s="2067">
        <v>200</v>
      </c>
      <c r="E2761" s="2110">
        <f t="shared" si="344"/>
        <v>472.05599999999998</v>
      </c>
      <c r="F2761" s="603">
        <f t="shared" si="345"/>
        <v>472.06</v>
      </c>
      <c r="G2761" s="862">
        <f>'Заказ, cкидки и курсы валют'!$J$23*F2761</f>
        <v>5664.72</v>
      </c>
      <c r="H2761" s="128">
        <f t="shared" si="346"/>
        <v>1132.94</v>
      </c>
      <c r="I2761" s="15"/>
      <c r="J2761" s="128">
        <f>ROUND(IF(H2761&lt;'Заказ, cкидки и курсы валют'!$B$39,H2761*0.54*100/(100-'Заказ, cкидки и курсы валют'!$C$39),IF(H2761&lt;'Заказ, cкидки и курсы валют'!$B$40,H2761*0.54*100/(100-'Заказ, cкидки и курсы валют'!$C$40),IF(H2761&lt;'Заказ, cкидки и курсы валют'!$B$41,H2761*0.54*100/(100-'Заказ, cкидки и курсы валют'!$C$41),IF(H2761&lt;'Заказ, cкидки и курсы валют'!$B$42,H2761*0.54*100/(100-'Заказ, cкидки и курсы валют'!$C$42),IF(H2761&lt;'Заказ, cкидки и курсы валют'!$B$43,H2761*0.54*100/(100-'Заказ, cкидки и курсы валют'!$C$43),H2761))))),2)</f>
        <v>1132.94</v>
      </c>
    </row>
    <row r="2762" spans="1:10">
      <c r="A2762" s="15" t="s">
        <v>1258</v>
      </c>
      <c r="B2762" s="44" t="s">
        <v>3106</v>
      </c>
      <c r="C2762" s="58">
        <v>14.1</v>
      </c>
      <c r="D2762" s="2067">
        <v>165</v>
      </c>
      <c r="E2762" s="2110">
        <f t="shared" si="344"/>
        <v>481.05599999999998</v>
      </c>
      <c r="F2762" s="603">
        <f t="shared" si="345"/>
        <v>481.06</v>
      </c>
      <c r="G2762" s="862">
        <f>'Заказ, cкидки и курсы валют'!$J$23*F2762</f>
        <v>5772.72</v>
      </c>
      <c r="H2762" s="128">
        <f t="shared" si="346"/>
        <v>952.5</v>
      </c>
      <c r="I2762" s="15"/>
      <c r="J2762" s="128">
        <f>ROUND(IF(H2762&lt;'Заказ, cкидки и курсы валют'!$B$39,H2762*0.54*100/(100-'Заказ, cкидки и курсы валют'!$C$39),IF(H2762&lt;'Заказ, cкидки и курсы валют'!$B$40,H2762*0.54*100/(100-'Заказ, cкидки и курсы валют'!$C$40),IF(H2762&lt;'Заказ, cкидки и курсы валют'!$B$41,H2762*0.54*100/(100-'Заказ, cкидки и курсы валют'!$C$41),IF(H2762&lt;'Заказ, cкидки и курсы валют'!$B$42,H2762*0.54*100/(100-'Заказ, cкидки и курсы валют'!$C$42),IF(H2762&lt;'Заказ, cкидки и курсы валют'!$B$43,H2762*0.54*100/(100-'Заказ, cкидки и курсы валют'!$C$43),H2762))))),2)</f>
        <v>952.5</v>
      </c>
    </row>
    <row r="2763" spans="1:10">
      <c r="A2763" s="15" t="s">
        <v>1259</v>
      </c>
      <c r="B2763" s="44" t="s">
        <v>617</v>
      </c>
      <c r="C2763" s="58">
        <v>16.52</v>
      </c>
      <c r="D2763" s="2067">
        <v>148</v>
      </c>
      <c r="E2763" s="2110">
        <f t="shared" si="344"/>
        <v>544.524</v>
      </c>
      <c r="F2763" s="603">
        <f>ROUND(E2763*(1-$F$11),2)</f>
        <v>544.52</v>
      </c>
      <c r="G2763" s="862">
        <f>'Заказ, cкидки и курсы валют'!$J$23*F2763</f>
        <v>6534.24</v>
      </c>
      <c r="H2763" s="128">
        <f t="shared" si="346"/>
        <v>967.07</v>
      </c>
      <c r="I2763" s="15"/>
      <c r="J2763" s="128">
        <f>ROUND(IF(H2763&lt;'Заказ, cкидки и курсы валют'!$B$39,H2763*0.54*100/(100-'Заказ, cкидки и курсы валют'!$C$39),IF(H2763&lt;'Заказ, cкидки и курсы валют'!$B$40,H2763*0.54*100/(100-'Заказ, cкидки и курсы валют'!$C$40),IF(H2763&lt;'Заказ, cкидки и курсы валют'!$B$41,H2763*0.54*100/(100-'Заказ, cкидки и курсы валют'!$C$41),IF(H2763&lt;'Заказ, cкидки и курсы валют'!$B$42,H2763*0.54*100/(100-'Заказ, cкидки и курсы валют'!$C$42),IF(H2763&lt;'Заказ, cкидки и курсы валют'!$B$43,H2763*0.54*100/(100-'Заказ, cкидки и курсы валют'!$C$43),H2763))))),2)</f>
        <v>967.07</v>
      </c>
    </row>
    <row r="2764" spans="1:10">
      <c r="A2764" s="15" t="s">
        <v>1260</v>
      </c>
      <c r="B2764" s="44" t="s">
        <v>3107</v>
      </c>
      <c r="C2764" s="58">
        <v>18.32</v>
      </c>
      <c r="D2764" s="2180">
        <v>130</v>
      </c>
      <c r="E2764" s="2110">
        <f t="shared" si="344"/>
        <v>719.90399999999988</v>
      </c>
      <c r="F2764" s="603">
        <f t="shared" si="345"/>
        <v>719.9</v>
      </c>
      <c r="G2764" s="862">
        <f>'Заказ, cкидки и курсы валют'!$J$23*F2764</f>
        <v>8638.7999999999993</v>
      </c>
      <c r="H2764" s="128">
        <f t="shared" si="346"/>
        <v>1123.04</v>
      </c>
      <c r="I2764" s="15"/>
      <c r="J2764" s="128">
        <f>ROUND(IF(H2764&lt;'Заказ, cкидки и курсы валют'!$B$39,H2764*0.54*100/(100-'Заказ, cкидки и курсы валют'!$C$39),IF(H2764&lt;'Заказ, cкидки и курсы валют'!$B$40,H2764*0.54*100/(100-'Заказ, cкидки и курсы валют'!$C$40),IF(H2764&lt;'Заказ, cкидки и курсы валют'!$B$41,H2764*0.54*100/(100-'Заказ, cкидки и курсы валют'!$C$41),IF(H2764&lt;'Заказ, cкидки и курсы валют'!$B$42,H2764*0.54*100/(100-'Заказ, cкидки и курсы валют'!$C$42),IF(H2764&lt;'Заказ, cкидки и курсы валют'!$B$43,H2764*0.54*100/(100-'Заказ, cкидки и курсы валют'!$C$43),H2764))))),2)</f>
        <v>1123.04</v>
      </c>
    </row>
    <row r="2765" spans="1:10">
      <c r="A2765" s="15" t="s">
        <v>1261</v>
      </c>
      <c r="B2765" s="44" t="s">
        <v>190</v>
      </c>
      <c r="C2765" s="58">
        <v>19.399999999999999</v>
      </c>
      <c r="D2765" s="2067">
        <v>120</v>
      </c>
      <c r="E2765" s="2110">
        <f t="shared" si="344"/>
        <v>667.16399999999999</v>
      </c>
      <c r="F2765" s="603">
        <f t="shared" si="345"/>
        <v>667.16</v>
      </c>
      <c r="G2765" s="862">
        <f>'Заказ, cкидки и курсы валют'!$J$23*F2765</f>
        <v>8005.92</v>
      </c>
      <c r="H2765" s="128">
        <f t="shared" si="346"/>
        <v>960.71</v>
      </c>
      <c r="I2765" s="15"/>
      <c r="J2765" s="128">
        <f>ROUND(IF(H2765&lt;'Заказ, cкидки и курсы валют'!$B$39,H2765*0.54*100/(100-'Заказ, cкидки и курсы валют'!$C$39),IF(H2765&lt;'Заказ, cкидки и курсы валют'!$B$40,H2765*0.54*100/(100-'Заказ, cкидки и курсы валют'!$C$40),IF(H2765&lt;'Заказ, cкидки и курсы валют'!$B$41,H2765*0.54*100/(100-'Заказ, cкидки и курсы валют'!$C$41),IF(H2765&lt;'Заказ, cкидки и курсы валют'!$B$42,H2765*0.54*100/(100-'Заказ, cкидки и курсы валют'!$C$42),IF(H2765&lt;'Заказ, cкидки и курсы валют'!$B$43,H2765*0.54*100/(100-'Заказ, cкидки и курсы валют'!$C$43),H2765))))),2)</f>
        <v>960.71</v>
      </c>
    </row>
    <row r="2766" spans="1:10">
      <c r="A2766" s="15" t="s">
        <v>1262</v>
      </c>
      <c r="B2766" s="44" t="s">
        <v>191</v>
      </c>
      <c r="C2766" s="58">
        <v>23.1</v>
      </c>
      <c r="D2766" s="2067">
        <v>100</v>
      </c>
      <c r="E2766" s="2110">
        <f t="shared" si="344"/>
        <v>825.50399999999991</v>
      </c>
      <c r="F2766" s="603">
        <f t="shared" si="345"/>
        <v>825.5</v>
      </c>
      <c r="G2766" s="862">
        <f>'Заказ, cкидки и курсы валют'!$J$23*F2766</f>
        <v>9906</v>
      </c>
      <c r="H2766" s="128">
        <f t="shared" si="346"/>
        <v>990.6</v>
      </c>
      <c r="I2766" s="15"/>
      <c r="J2766" s="128">
        <f>ROUND(IF(H2766&lt;'Заказ, cкидки и курсы валют'!$B$39,H2766*0.54*100/(100-'Заказ, cкидки и курсы валют'!$C$39),IF(H2766&lt;'Заказ, cкидки и курсы валют'!$B$40,H2766*0.54*100/(100-'Заказ, cкидки и курсы валют'!$C$40),IF(H2766&lt;'Заказ, cкидки и курсы валют'!$B$41,H2766*0.54*100/(100-'Заказ, cкидки и курсы валют'!$C$41),IF(H2766&lt;'Заказ, cкидки и курсы валют'!$B$42,H2766*0.54*100/(100-'Заказ, cкидки и курсы валют'!$C$42),IF(H2766&lt;'Заказ, cкидки и курсы валют'!$B$43,H2766*0.54*100/(100-'Заказ, cкидки и курсы валют'!$C$43),H2766))))),2)</f>
        <v>990.6</v>
      </c>
    </row>
    <row r="2767" spans="1:10">
      <c r="A2767" s="15" t="s">
        <v>1263</v>
      </c>
      <c r="B2767" s="44" t="s">
        <v>192</v>
      </c>
      <c r="C2767" s="58">
        <v>28.9</v>
      </c>
      <c r="D2767" s="2181">
        <v>80</v>
      </c>
      <c r="E2767" s="2110">
        <f t="shared" si="344"/>
        <v>1003.0799999999999</v>
      </c>
      <c r="F2767" s="603">
        <f t="shared" si="345"/>
        <v>1003.08</v>
      </c>
      <c r="G2767" s="862">
        <f>'Заказ, cкидки и курсы валют'!$J$23*F2767</f>
        <v>12036.960000000001</v>
      </c>
      <c r="H2767" s="128">
        <f t="shared" si="346"/>
        <v>962.96</v>
      </c>
      <c r="I2767" s="15"/>
      <c r="J2767" s="128">
        <f>ROUND(IF(H2767&lt;'Заказ, cкидки и курсы валют'!$B$39,H2767*0.54*100/(100-'Заказ, cкидки и курсы валют'!$C$39),IF(H2767&lt;'Заказ, cкидки и курсы валют'!$B$40,H2767*0.54*100/(100-'Заказ, cкидки и курсы валют'!$C$40),IF(H2767&lt;'Заказ, cкидки и курсы валют'!$B$41,H2767*0.54*100/(100-'Заказ, cкидки и курсы валют'!$C$41),IF(H2767&lt;'Заказ, cкидки и курсы валют'!$B$42,H2767*0.54*100/(100-'Заказ, cкидки и курсы валют'!$C$42),IF(H2767&lt;'Заказ, cкидки и курсы валют'!$B$43,H2767*0.54*100/(100-'Заказ, cкидки и курсы валют'!$C$43),H2767))))),2)</f>
        <v>962.96</v>
      </c>
    </row>
    <row r="2768" spans="1:10">
      <c r="A2768" s="15" t="s">
        <v>1264</v>
      </c>
      <c r="B2768" s="44" t="s">
        <v>193</v>
      </c>
      <c r="C2768" s="58">
        <v>30.5</v>
      </c>
      <c r="D2768" s="2181">
        <v>60</v>
      </c>
      <c r="E2768" s="2110">
        <f t="shared" si="344"/>
        <v>1262.5920000000001</v>
      </c>
      <c r="F2768" s="603">
        <f t="shared" si="345"/>
        <v>1262.5899999999999</v>
      </c>
      <c r="G2768" s="862">
        <f>'Заказ, cкидки и курсы валют'!$J$23*F2768</f>
        <v>15151.079999999998</v>
      </c>
      <c r="H2768" s="128">
        <f t="shared" si="346"/>
        <v>909.06</v>
      </c>
      <c r="I2768" s="15"/>
      <c r="J2768" s="128">
        <f>ROUND(IF(H2768&lt;'Заказ, cкидки и курсы валют'!$B$39,H2768*0.54*100/(100-'Заказ, cкидки и курсы валют'!$C$39),IF(H2768&lt;'Заказ, cкидки и курсы валют'!$B$40,H2768*0.54*100/(100-'Заказ, cкидки и курсы валют'!$C$40),IF(H2768&lt;'Заказ, cкидки и курсы валют'!$B$41,H2768*0.54*100/(100-'Заказ, cкидки и курсы валют'!$C$41),IF(H2768&lt;'Заказ, cкидки и курсы валют'!$B$42,H2768*0.54*100/(100-'Заказ, cкидки и курсы валют'!$C$42),IF(H2768&lt;'Заказ, cкидки и курсы валют'!$B$43,H2768*0.54*100/(100-'Заказ, cкидки и курсы валют'!$C$43),H2768))))),2)</f>
        <v>981.78</v>
      </c>
    </row>
    <row r="2769" spans="1:10">
      <c r="A2769" s="15" t="s">
        <v>1265</v>
      </c>
      <c r="B2769" s="44" t="s">
        <v>194</v>
      </c>
      <c r="C2769" s="58">
        <v>35.880000000000003</v>
      </c>
      <c r="D2769" s="2182">
        <v>50</v>
      </c>
      <c r="E2769" s="2110">
        <f t="shared" si="344"/>
        <v>1266.4680000000001</v>
      </c>
      <c r="F2769" s="603">
        <f t="shared" si="345"/>
        <v>1266.47</v>
      </c>
      <c r="G2769" s="862">
        <f>'Заказ, cкидки и курсы валют'!$J$23*F2769</f>
        <v>15197.64</v>
      </c>
      <c r="H2769" s="128">
        <f t="shared" si="346"/>
        <v>759.88</v>
      </c>
      <c r="I2769" s="15"/>
      <c r="J2769" s="128">
        <f>ROUND(IF(H2769&lt;'Заказ, cкидки и курсы валют'!$B$39,H2769*0.54*100/(100-'Заказ, cкидки и курсы валют'!$C$39),IF(H2769&lt;'Заказ, cкидки и курсы валют'!$B$40,H2769*0.54*100/(100-'Заказ, cкидки и курсы валют'!$C$40),IF(H2769&lt;'Заказ, cкидки и курсы валют'!$B$41,H2769*0.54*100/(100-'Заказ, cкидки и курсы валют'!$C$41),IF(H2769&lt;'Заказ, cкидки и курсы валют'!$B$42,H2769*0.54*100/(100-'Заказ, cкидки и курсы валют'!$C$42),IF(H2769&lt;'Заказ, cкидки и курсы валют'!$B$43,H2769*0.54*100/(100-'Заказ, cкидки и курсы валют'!$C$43),H2769))))),2)</f>
        <v>820.67</v>
      </c>
    </row>
    <row r="2770" spans="1:10" ht="13.5" thickBot="1"/>
    <row r="2771" spans="1:10" ht="18">
      <c r="A2771" s="247"/>
      <c r="B2771" s="163"/>
      <c r="C2771" s="91" t="s">
        <v>2528</v>
      </c>
      <c r="D2771" s="91"/>
      <c r="E2771" s="555"/>
      <c r="F2771" s="555"/>
      <c r="G2771" s="652"/>
      <c r="H2771" s="94"/>
      <c r="I2771" s="95"/>
    </row>
    <row r="2772" spans="1:10" ht="18">
      <c r="A2772" s="248"/>
      <c r="B2772" s="17"/>
      <c r="C2772" s="108" t="s">
        <v>2529</v>
      </c>
      <c r="D2772" s="108"/>
      <c r="E2772" s="556"/>
      <c r="F2772" s="568"/>
      <c r="G2772" s="111"/>
      <c r="H2772" s="110"/>
      <c r="I2772" s="167"/>
    </row>
    <row r="2773" spans="1:10">
      <c r="A2773" s="248"/>
      <c r="B2773" s="17"/>
      <c r="C2773" s="183"/>
      <c r="D2773" s="183"/>
      <c r="E2773" s="896"/>
      <c r="F2773" s="596"/>
      <c r="G2773" s="874"/>
      <c r="H2773" s="17"/>
      <c r="I2773" s="167"/>
    </row>
    <row r="2774" spans="1:10">
      <c r="A2774" s="248"/>
      <c r="B2774" s="17"/>
      <c r="C2774" s="183"/>
      <c r="D2774" s="183"/>
      <c r="E2774" s="896"/>
      <c r="F2774" s="596"/>
      <c r="G2774" s="874"/>
      <c r="H2774" s="17"/>
      <c r="I2774" s="167"/>
    </row>
    <row r="2775" spans="1:10">
      <c r="A2775" s="248"/>
      <c r="B2775" s="17"/>
      <c r="C2775" s="183"/>
      <c r="D2775" s="183"/>
      <c r="E2775" s="896"/>
      <c r="F2775" s="596"/>
      <c r="G2775" s="874"/>
      <c r="H2775" s="17"/>
      <c r="I2775" s="167"/>
    </row>
    <row r="2776" spans="1:10" ht="18.75" thickBot="1">
      <c r="A2776" s="2549" t="s">
        <v>7681</v>
      </c>
      <c r="B2776" s="2550"/>
      <c r="C2776" s="1150"/>
      <c r="D2776" s="171"/>
      <c r="E2776" s="900"/>
      <c r="F2776" s="598"/>
      <c r="G2776" s="875"/>
      <c r="H2776" s="171"/>
      <c r="I2776" s="172"/>
    </row>
    <row r="2777" spans="1:10" ht="42">
      <c r="A2777" s="187" t="s">
        <v>1028</v>
      </c>
      <c r="B2777" s="473" t="s">
        <v>1029</v>
      </c>
      <c r="C2777" s="1206" t="s">
        <v>678</v>
      </c>
      <c r="D2777" s="1206" t="s">
        <v>3130</v>
      </c>
      <c r="E2777" s="559" t="s">
        <v>11188</v>
      </c>
      <c r="F2777" s="611" t="s">
        <v>2779</v>
      </c>
      <c r="G2777" s="1204" t="s">
        <v>2627</v>
      </c>
      <c r="H2777" s="419" t="s">
        <v>497</v>
      </c>
      <c r="I2777" s="173" t="s">
        <v>4239</v>
      </c>
      <c r="J2777" s="2668" t="s">
        <v>12335</v>
      </c>
    </row>
    <row r="2778" spans="1:10">
      <c r="A2778" s="195"/>
      <c r="B2778" s="389"/>
      <c r="C2778" s="475" t="s">
        <v>3629</v>
      </c>
      <c r="D2778" s="476" t="s">
        <v>2628</v>
      </c>
      <c r="E2778" s="898" t="s">
        <v>265</v>
      </c>
      <c r="F2778" s="607">
        <f>'[3]Заказ, cкидки и курсы валют'!$I$12</f>
        <v>0</v>
      </c>
      <c r="G2778" s="948"/>
      <c r="H2778" s="455"/>
      <c r="I2778" s="325"/>
      <c r="J2778" s="2669"/>
    </row>
    <row r="2779" spans="1:10">
      <c r="A2779" s="15" t="s">
        <v>8087</v>
      </c>
      <c r="B2779" s="44" t="s">
        <v>100</v>
      </c>
      <c r="C2779" s="58">
        <v>5.82</v>
      </c>
      <c r="D2779" s="2055">
        <v>50</v>
      </c>
      <c r="E2779" s="2110">
        <f>(E2724*2)+(1000/D2779*7.5)</f>
        <v>500.68</v>
      </c>
      <c r="F2779" s="603">
        <f>ROUND(E2779*(1-$F$11),2)</f>
        <v>500.68</v>
      </c>
      <c r="G2779" s="862">
        <f>'Заказ, cкидки и курсы валют'!$J$23*F2779</f>
        <v>6008.16</v>
      </c>
      <c r="H2779" s="128">
        <f>ROUND((D2779/1000)*G2779,2)</f>
        <v>300.41000000000003</v>
      </c>
      <c r="I2779" s="15"/>
      <c r="J2779" s="128">
        <f>ROUND(IF(H2779&lt;'Заказ, cкидки и курсы валют'!$B$39,H2779*0.54*100/(100-'Заказ, cкидки и курсы валют'!$C$39),IF(H2779&lt;'Заказ, cкидки и курсы валют'!$B$40,H2779*0.54*100/(100-'Заказ, cкидки и курсы валют'!$C$40),IF(H2779&lt;'Заказ, cкидки и курсы валют'!$B$41,H2779*0.54*100/(100-'Заказ, cкидки и курсы валют'!$C$41),IF(H2779&lt;'Заказ, cкидки и курсы валют'!$B$42,H2779*0.54*100/(100-'Заказ, cкидки и курсы валют'!$C$42),IF(H2779&lt;'Заказ, cкидки и курсы валют'!$B$43,H2779*0.54*100/(100-'Заказ, cкидки и курсы валют'!$C$43),H2779))))),2)</f>
        <v>405.55</v>
      </c>
    </row>
    <row r="2780" spans="1:10">
      <c r="A2780" s="15" t="s">
        <v>8088</v>
      </c>
      <c r="B2780" s="44" t="s">
        <v>101</v>
      </c>
      <c r="C2780" s="58">
        <v>6.53</v>
      </c>
      <c r="D2780" s="2055">
        <v>30</v>
      </c>
      <c r="E2780" s="2110">
        <f t="shared" ref="E2780:E2797" si="347">(E2725*2)+(1000/D2780*7.5)</f>
        <v>649.62</v>
      </c>
      <c r="F2780" s="603">
        <f t="shared" ref="F2780:F2797" si="348">ROUND(E2780*(1-$F$11),2)</f>
        <v>649.62</v>
      </c>
      <c r="G2780" s="862">
        <f>'Заказ, cкидки и курсы валют'!$J$23*F2780</f>
        <v>7795.4400000000005</v>
      </c>
      <c r="H2780" s="128">
        <f t="shared" ref="H2780:H2797" si="349">ROUND((D2780/1000)*G2780,2)</f>
        <v>233.86</v>
      </c>
      <c r="I2780" s="15"/>
      <c r="J2780" s="128">
        <f>ROUND(IF(H2780&lt;'Заказ, cкидки и курсы валют'!$B$39,H2780*0.54*100/(100-'Заказ, cкидки и курсы валют'!$C$39),IF(H2780&lt;'Заказ, cкидки и курсы валют'!$B$40,H2780*0.54*100/(100-'Заказ, cкидки и курсы валют'!$C$40),IF(H2780&lt;'Заказ, cкидки и курсы валют'!$B$41,H2780*0.54*100/(100-'Заказ, cкидки и курсы валют'!$C$41),IF(H2780&lt;'Заказ, cкидки и курсы валют'!$B$42,H2780*0.54*100/(100-'Заказ, cкидки и курсы валют'!$C$42),IF(H2780&lt;'Заказ, cкидки и курсы валют'!$B$43,H2780*0.54*100/(100-'Заказ, cкидки и курсы валют'!$C$43),H2780))))),2)</f>
        <v>315.70999999999998</v>
      </c>
    </row>
    <row r="2781" spans="1:10">
      <c r="A2781" s="15" t="s">
        <v>8089</v>
      </c>
      <c r="B2781" s="44" t="s">
        <v>1346</v>
      </c>
      <c r="C2781" s="58">
        <v>7.36</v>
      </c>
      <c r="D2781" s="2055">
        <v>35</v>
      </c>
      <c r="E2781" s="2110">
        <f t="shared" si="347"/>
        <v>688.54571428571433</v>
      </c>
      <c r="F2781" s="603">
        <f t="shared" si="348"/>
        <v>688.55</v>
      </c>
      <c r="G2781" s="862">
        <f>'Заказ, cкидки и курсы валют'!$J$23*F2781</f>
        <v>8262.5999999999985</v>
      </c>
      <c r="H2781" s="128">
        <f t="shared" si="349"/>
        <v>289.19</v>
      </c>
      <c r="I2781" s="15"/>
      <c r="J2781" s="128">
        <f>ROUND(IF(H2781&lt;'Заказ, cкидки и курсы валют'!$B$39,H2781*0.54*100/(100-'Заказ, cкидки и курсы валют'!$C$39),IF(H2781&lt;'Заказ, cкидки и курсы валют'!$B$40,H2781*0.54*100/(100-'Заказ, cкидки и курсы валют'!$C$40),IF(H2781&lt;'Заказ, cкидки и курсы валют'!$B$41,H2781*0.54*100/(100-'Заказ, cкидки и курсы валют'!$C$41),IF(H2781&lt;'Заказ, cкидки и курсы валют'!$B$42,H2781*0.54*100/(100-'Заказ, cкидки и курсы валют'!$C$42),IF(H2781&lt;'Заказ, cкидки и курсы валют'!$B$43,H2781*0.54*100/(100-'Заказ, cкидки и курсы валют'!$C$43),H2781))))),2)</f>
        <v>390.41</v>
      </c>
    </row>
    <row r="2782" spans="1:10">
      <c r="A2782" s="15" t="s">
        <v>8090</v>
      </c>
      <c r="B2782" s="44" t="s">
        <v>189</v>
      </c>
      <c r="C2782" s="58">
        <v>8.2100000000000009</v>
      </c>
      <c r="D2782" s="2055">
        <v>30</v>
      </c>
      <c r="E2782" s="2110">
        <f t="shared" si="347"/>
        <v>739.54000000000008</v>
      </c>
      <c r="F2782" s="603">
        <f t="shared" si="348"/>
        <v>739.54</v>
      </c>
      <c r="G2782" s="862">
        <f>'Заказ, cкидки и курсы валют'!$J$23*F2782</f>
        <v>8874.48</v>
      </c>
      <c r="H2782" s="128">
        <f t="shared" si="349"/>
        <v>266.23</v>
      </c>
      <c r="I2782" s="15"/>
      <c r="J2782" s="128">
        <f>ROUND(IF(H2782&lt;'Заказ, cкидки и курсы валют'!$B$39,H2782*0.54*100/(100-'Заказ, cкидки и курсы валют'!$C$39),IF(H2782&lt;'Заказ, cкидки и курсы валют'!$B$40,H2782*0.54*100/(100-'Заказ, cкидки и курсы валют'!$C$40),IF(H2782&lt;'Заказ, cкидки и курсы валют'!$B$41,H2782*0.54*100/(100-'Заказ, cкидки и курсы валют'!$C$41),IF(H2782&lt;'Заказ, cкидки и курсы валют'!$B$42,H2782*0.54*100/(100-'Заказ, cкидки и курсы валют'!$C$42),IF(H2782&lt;'Заказ, cкидки и курсы валют'!$B$43,H2782*0.54*100/(100-'Заказ, cкидки и курсы валют'!$C$43),H2782))))),2)</f>
        <v>359.41</v>
      </c>
    </row>
    <row r="2783" spans="1:10">
      <c r="A2783" s="15" t="s">
        <v>8091</v>
      </c>
      <c r="B2783" s="44" t="s">
        <v>1013</v>
      </c>
      <c r="C2783" s="58">
        <v>9.49</v>
      </c>
      <c r="D2783" s="2094">
        <v>25</v>
      </c>
      <c r="E2783" s="2110">
        <f t="shared" si="347"/>
        <v>895.86</v>
      </c>
      <c r="F2783" s="603">
        <f t="shared" si="348"/>
        <v>895.86</v>
      </c>
      <c r="G2783" s="862">
        <f>'Заказ, cкидки и курсы валют'!$J$23*F2783</f>
        <v>10750.32</v>
      </c>
      <c r="H2783" s="128">
        <f t="shared" si="349"/>
        <v>268.76</v>
      </c>
      <c r="I2783" s="15"/>
      <c r="J2783" s="128">
        <f>ROUND(IF(H2783&lt;'Заказ, cкидки и курсы валют'!$B$39,H2783*0.54*100/(100-'Заказ, cкидки и курсы валют'!$C$39),IF(H2783&lt;'Заказ, cкидки и курсы валют'!$B$40,H2783*0.54*100/(100-'Заказ, cкидки и курсы валют'!$C$40),IF(H2783&lt;'Заказ, cкидки и курсы валют'!$B$41,H2783*0.54*100/(100-'Заказ, cкидки и курсы валют'!$C$41),IF(H2783&lt;'Заказ, cкидки и курсы валют'!$B$42,H2783*0.54*100/(100-'Заказ, cкидки и курсы валют'!$C$42),IF(H2783&lt;'Заказ, cкидки и курсы валют'!$B$43,H2783*0.54*100/(100-'Заказ, cкидки и курсы валют'!$C$43),H2783))))),2)</f>
        <v>362.83</v>
      </c>
    </row>
    <row r="2784" spans="1:10">
      <c r="A2784" s="15" t="s">
        <v>8092</v>
      </c>
      <c r="B2784" s="44" t="s">
        <v>178</v>
      </c>
      <c r="C2784" s="58">
        <v>10.55</v>
      </c>
      <c r="D2784" s="2055">
        <v>20</v>
      </c>
      <c r="E2784" s="2110">
        <f t="shared" si="347"/>
        <v>1036.58</v>
      </c>
      <c r="F2784" s="603">
        <f t="shared" si="348"/>
        <v>1036.58</v>
      </c>
      <c r="G2784" s="862">
        <f>'Заказ, cкидки и курсы валют'!$J$23*F2784</f>
        <v>12438.96</v>
      </c>
      <c r="H2784" s="128">
        <f t="shared" si="349"/>
        <v>248.78</v>
      </c>
      <c r="I2784" s="15"/>
      <c r="J2784" s="128">
        <f>ROUND(IF(H2784&lt;'Заказ, cкидки и курсы валют'!$B$39,H2784*0.54*100/(100-'Заказ, cкидки и курсы валют'!$C$39),IF(H2784&lt;'Заказ, cкидки и курсы валют'!$B$40,H2784*0.54*100/(100-'Заказ, cкидки и курсы валют'!$C$40),IF(H2784&lt;'Заказ, cкидки и курсы валют'!$B$41,H2784*0.54*100/(100-'Заказ, cкидки и курсы валют'!$C$41),IF(H2784&lt;'Заказ, cкидки и курсы валют'!$B$42,H2784*0.54*100/(100-'Заказ, cкидки и курсы валют'!$C$42),IF(H2784&lt;'Заказ, cкидки и курсы валют'!$B$43,H2784*0.54*100/(100-'Заказ, cкидки и курсы валют'!$C$43),H2784))))),2)</f>
        <v>335.85</v>
      </c>
    </row>
    <row r="2785" spans="1:10">
      <c r="A2785" s="15" t="s">
        <v>8093</v>
      </c>
      <c r="B2785" s="44" t="s">
        <v>179</v>
      </c>
      <c r="C2785" s="58">
        <v>12.1</v>
      </c>
      <c r="D2785" s="2055">
        <v>15</v>
      </c>
      <c r="E2785" s="2110">
        <f t="shared" si="347"/>
        <v>1255.72</v>
      </c>
      <c r="F2785" s="603">
        <f t="shared" si="348"/>
        <v>1255.72</v>
      </c>
      <c r="G2785" s="862">
        <f>'Заказ, cкидки и курсы валют'!$J$23*F2785</f>
        <v>15068.64</v>
      </c>
      <c r="H2785" s="128">
        <f t="shared" si="349"/>
        <v>226.03</v>
      </c>
      <c r="I2785" s="15"/>
      <c r="J2785" s="128">
        <f>ROUND(IF(H2785&lt;'Заказ, cкидки и курсы валют'!$B$39,H2785*0.54*100/(100-'Заказ, cкидки и курсы валют'!$C$39),IF(H2785&lt;'Заказ, cкидки и курсы валют'!$B$40,H2785*0.54*100/(100-'Заказ, cкидки и курсы валют'!$C$40),IF(H2785&lt;'Заказ, cкидки и курсы валют'!$B$41,H2785*0.54*100/(100-'Заказ, cкидки и курсы валют'!$C$41),IF(H2785&lt;'Заказ, cкидки и курсы валют'!$B$42,H2785*0.54*100/(100-'Заказ, cкидки и курсы валют'!$C$42),IF(H2785&lt;'Заказ, cкидки и курсы валют'!$B$43,H2785*0.54*100/(100-'Заказ, cкидки и курсы валют'!$C$43),H2785))))),2)</f>
        <v>305.14</v>
      </c>
    </row>
    <row r="2786" spans="1:10">
      <c r="A2786" s="15" t="s">
        <v>8094</v>
      </c>
      <c r="B2786" s="44" t="s">
        <v>180</v>
      </c>
      <c r="C2786" s="58">
        <v>15.4</v>
      </c>
      <c r="D2786" s="2055">
        <v>15</v>
      </c>
      <c r="E2786" s="2110">
        <f t="shared" si="347"/>
        <v>1474.2</v>
      </c>
      <c r="F2786" s="603">
        <f t="shared" si="348"/>
        <v>1474.2</v>
      </c>
      <c r="G2786" s="862">
        <f>'Заказ, cкидки и курсы валют'!$J$23*F2786</f>
        <v>17690.400000000001</v>
      </c>
      <c r="H2786" s="128">
        <f t="shared" si="349"/>
        <v>265.36</v>
      </c>
      <c r="I2786" s="15"/>
      <c r="J2786" s="128">
        <f>ROUND(IF(H2786&lt;'Заказ, cкидки и курсы валют'!$B$39,H2786*0.54*100/(100-'Заказ, cкидки и курсы валют'!$C$39),IF(H2786&lt;'Заказ, cкидки и курсы валют'!$B$40,H2786*0.54*100/(100-'Заказ, cкидки и курсы валют'!$C$40),IF(H2786&lt;'Заказ, cкидки и курсы валют'!$B$41,H2786*0.54*100/(100-'Заказ, cкидки и курсы валют'!$C$41),IF(H2786&lt;'Заказ, cкидки и курсы валют'!$B$42,H2786*0.54*100/(100-'Заказ, cкидки и курсы валют'!$C$42),IF(H2786&lt;'Заказ, cкидки и курсы валют'!$B$43,H2786*0.54*100/(100-'Заказ, cкидки и курсы валют'!$C$43),H2786))))),2)</f>
        <v>358.24</v>
      </c>
    </row>
    <row r="2787" spans="1:10">
      <c r="A2787" s="15" t="s">
        <v>8095</v>
      </c>
      <c r="B2787" s="44" t="s">
        <v>3641</v>
      </c>
      <c r="C2787" s="58">
        <v>12.1</v>
      </c>
      <c r="D2787" s="2055">
        <v>20</v>
      </c>
      <c r="E2787" s="2110">
        <f t="shared" si="347"/>
        <v>1080.52</v>
      </c>
      <c r="F2787" s="603">
        <f t="shared" si="348"/>
        <v>1080.52</v>
      </c>
      <c r="G2787" s="862">
        <f>'Заказ, cкидки и курсы валют'!$J$23*F2787</f>
        <v>12966.24</v>
      </c>
      <c r="H2787" s="128">
        <f t="shared" si="349"/>
        <v>259.32</v>
      </c>
      <c r="I2787" s="15"/>
      <c r="J2787" s="128">
        <f>ROUND(IF(H2787&lt;'Заказ, cкидки и курсы валют'!$B$39,H2787*0.54*100/(100-'Заказ, cкидки и курсы валют'!$C$39),IF(H2787&lt;'Заказ, cкидки и курсы валют'!$B$40,H2787*0.54*100/(100-'Заказ, cкидки и курсы валют'!$C$40),IF(H2787&lt;'Заказ, cкидки и курсы валют'!$B$41,H2787*0.54*100/(100-'Заказ, cкидки и курсы валют'!$C$41),IF(H2787&lt;'Заказ, cкидки и курсы валют'!$B$42,H2787*0.54*100/(100-'Заказ, cкидки и курсы валют'!$C$42),IF(H2787&lt;'Заказ, cкидки и курсы валют'!$B$43,H2787*0.54*100/(100-'Заказ, cкидки и курсы валют'!$C$43),H2787))))),2)</f>
        <v>350.08</v>
      </c>
    </row>
    <row r="2788" spans="1:10">
      <c r="A2788" s="15" t="s">
        <v>8096</v>
      </c>
      <c r="B2788" s="44" t="s">
        <v>3105</v>
      </c>
      <c r="C2788" s="58">
        <v>12.4</v>
      </c>
      <c r="D2788" s="2055">
        <v>20</v>
      </c>
      <c r="E2788" s="2110">
        <f t="shared" si="347"/>
        <v>1161.76</v>
      </c>
      <c r="F2788" s="603">
        <f t="shared" si="348"/>
        <v>1161.76</v>
      </c>
      <c r="G2788" s="862">
        <f>'Заказ, cкидки и курсы валют'!$J$23*F2788</f>
        <v>13941.119999999999</v>
      </c>
      <c r="H2788" s="128">
        <f t="shared" si="349"/>
        <v>278.82</v>
      </c>
      <c r="I2788" s="15"/>
      <c r="J2788" s="128">
        <f>ROUND(IF(H2788&lt;'Заказ, cкидки и курсы валют'!$B$39,H2788*0.54*100/(100-'Заказ, cкидки и курсы валют'!$C$39),IF(H2788&lt;'Заказ, cкидки и курсы валют'!$B$40,H2788*0.54*100/(100-'Заказ, cкидки и курсы валют'!$C$40),IF(H2788&lt;'Заказ, cкидки и курсы валют'!$B$41,H2788*0.54*100/(100-'Заказ, cкидки и курсы валют'!$C$41),IF(H2788&lt;'Заказ, cкидки и курсы валют'!$B$42,H2788*0.54*100/(100-'Заказ, cкидки и курсы валют'!$C$42),IF(H2788&lt;'Заказ, cкидки и курсы валют'!$B$43,H2788*0.54*100/(100-'Заказ, cкидки и курсы валют'!$C$43),H2788))))),2)</f>
        <v>376.41</v>
      </c>
    </row>
    <row r="2789" spans="1:10">
      <c r="A2789" s="15" t="s">
        <v>8097</v>
      </c>
      <c r="B2789" s="44" t="s">
        <v>3106</v>
      </c>
      <c r="C2789" s="58">
        <v>14.1</v>
      </c>
      <c r="D2789" s="2055">
        <v>15</v>
      </c>
      <c r="E2789" s="2110">
        <f t="shared" si="347"/>
        <v>1301.76</v>
      </c>
      <c r="F2789" s="603">
        <f t="shared" si="348"/>
        <v>1301.76</v>
      </c>
      <c r="G2789" s="862">
        <f>'Заказ, cкидки и курсы валют'!$J$23*F2789</f>
        <v>15621.119999999999</v>
      </c>
      <c r="H2789" s="128">
        <f t="shared" si="349"/>
        <v>234.32</v>
      </c>
      <c r="I2789" s="15"/>
      <c r="J2789" s="128">
        <f>ROUND(IF(H2789&lt;'Заказ, cкидки и курсы валют'!$B$39,H2789*0.54*100/(100-'Заказ, cкидки и курсы валют'!$C$39),IF(H2789&lt;'Заказ, cкидки и курсы валют'!$B$40,H2789*0.54*100/(100-'Заказ, cкидки и курсы валют'!$C$40),IF(H2789&lt;'Заказ, cкидки и курсы валют'!$B$41,H2789*0.54*100/(100-'Заказ, cкидки и курсы валют'!$C$41),IF(H2789&lt;'Заказ, cкидки и курсы валют'!$B$42,H2789*0.54*100/(100-'Заказ, cкидки и курсы валют'!$C$42),IF(H2789&lt;'Заказ, cкидки и курсы валют'!$B$43,H2789*0.54*100/(100-'Заказ, cкидки и курсы валют'!$C$43),H2789))))),2)</f>
        <v>316.33</v>
      </c>
    </row>
    <row r="2790" spans="1:10">
      <c r="A2790" s="15" t="s">
        <v>8098</v>
      </c>
      <c r="B2790" s="44" t="s">
        <v>617</v>
      </c>
      <c r="C2790" s="58">
        <v>16.52</v>
      </c>
      <c r="D2790" s="2055">
        <v>15</v>
      </c>
      <c r="E2790" s="2110">
        <f t="shared" si="347"/>
        <v>1407.54</v>
      </c>
      <c r="F2790" s="603">
        <f t="shared" si="348"/>
        <v>1407.54</v>
      </c>
      <c r="G2790" s="862">
        <f>'Заказ, cкидки и курсы валют'!$J$23*F2790</f>
        <v>16890.48</v>
      </c>
      <c r="H2790" s="128">
        <f t="shared" si="349"/>
        <v>253.36</v>
      </c>
      <c r="I2790" s="15"/>
      <c r="J2790" s="128">
        <f>ROUND(IF(H2790&lt;'Заказ, cкидки и курсы валют'!$B$39,H2790*0.54*100/(100-'Заказ, cкидки и курсы валют'!$C$39),IF(H2790&lt;'Заказ, cкидки и курсы валют'!$B$40,H2790*0.54*100/(100-'Заказ, cкидки и курсы валют'!$C$40),IF(H2790&lt;'Заказ, cкидки и курсы валют'!$B$41,H2790*0.54*100/(100-'Заказ, cкидки и курсы валют'!$C$41),IF(H2790&lt;'Заказ, cкидки и курсы валют'!$B$42,H2790*0.54*100/(100-'Заказ, cкидки и курсы валют'!$C$42),IF(H2790&lt;'Заказ, cкидки и курсы валют'!$B$43,H2790*0.54*100/(100-'Заказ, cкидки и курсы валют'!$C$43),H2790))))),2)</f>
        <v>342.04</v>
      </c>
    </row>
    <row r="2791" spans="1:10">
      <c r="A2791" s="15" t="s">
        <v>8099</v>
      </c>
      <c r="B2791" s="44" t="s">
        <v>3107</v>
      </c>
      <c r="C2791" s="58">
        <v>18.32</v>
      </c>
      <c r="D2791" s="2094">
        <v>15</v>
      </c>
      <c r="E2791" s="2110">
        <f t="shared" si="347"/>
        <v>1699.84</v>
      </c>
      <c r="F2791" s="603">
        <f t="shared" si="348"/>
        <v>1699.84</v>
      </c>
      <c r="G2791" s="862">
        <f>'Заказ, cкидки и курсы валют'!$J$23*F2791</f>
        <v>20398.079999999998</v>
      </c>
      <c r="H2791" s="128">
        <f t="shared" si="349"/>
        <v>305.97000000000003</v>
      </c>
      <c r="I2791" s="15"/>
      <c r="J2791" s="128">
        <f>ROUND(IF(H2791&lt;'Заказ, cкидки и курсы валют'!$B$39,H2791*0.54*100/(100-'Заказ, cкидки и курсы валют'!$C$39),IF(H2791&lt;'Заказ, cкидки и курсы валют'!$B$40,H2791*0.54*100/(100-'Заказ, cкидки и курсы валют'!$C$40),IF(H2791&lt;'Заказ, cкидки и курсы валют'!$B$41,H2791*0.54*100/(100-'Заказ, cкидки и курсы валют'!$C$41),IF(H2791&lt;'Заказ, cкидки и курсы валют'!$B$42,H2791*0.54*100/(100-'Заказ, cкидки и курсы валют'!$C$42),IF(H2791&lt;'Заказ, cкидки и курсы валют'!$B$43,H2791*0.54*100/(100-'Заказ, cкидки и курсы валют'!$C$43),H2791))))),2)</f>
        <v>413.06</v>
      </c>
    </row>
    <row r="2792" spans="1:10">
      <c r="A2792" s="15" t="s">
        <v>8100</v>
      </c>
      <c r="B2792" s="44" t="s">
        <v>190</v>
      </c>
      <c r="C2792" s="58">
        <v>19.399999999999999</v>
      </c>
      <c r="D2792" s="2055">
        <v>10</v>
      </c>
      <c r="E2792" s="2110">
        <f t="shared" si="347"/>
        <v>1861.94</v>
      </c>
      <c r="F2792" s="603">
        <f t="shared" si="348"/>
        <v>1861.94</v>
      </c>
      <c r="G2792" s="862">
        <f>'Заказ, cкидки и курсы валют'!$J$23*F2792</f>
        <v>22343.279999999999</v>
      </c>
      <c r="H2792" s="128">
        <f t="shared" si="349"/>
        <v>223.43</v>
      </c>
      <c r="I2792" s="15"/>
      <c r="J2792" s="128">
        <f>ROUND(IF(H2792&lt;'Заказ, cкидки и курсы валют'!$B$39,H2792*0.54*100/(100-'Заказ, cкидки и курсы валют'!$C$39),IF(H2792&lt;'Заказ, cкидки и курсы валют'!$B$40,H2792*0.54*100/(100-'Заказ, cкидки и курсы валют'!$C$40),IF(H2792&lt;'Заказ, cкидки и курсы валют'!$B$41,H2792*0.54*100/(100-'Заказ, cкидки и курсы валют'!$C$41),IF(H2792&lt;'Заказ, cкидки и курсы валют'!$B$42,H2792*0.54*100/(100-'Заказ, cкидки и курсы валют'!$C$42),IF(H2792&lt;'Заказ, cкидки и курсы валют'!$B$43,H2792*0.54*100/(100-'Заказ, cкидки и курсы валют'!$C$43),H2792))))),2)</f>
        <v>301.63</v>
      </c>
    </row>
    <row r="2793" spans="1:10">
      <c r="A2793" s="15" t="s">
        <v>8101</v>
      </c>
      <c r="B2793" s="44" t="s">
        <v>191</v>
      </c>
      <c r="C2793" s="58">
        <v>23.1</v>
      </c>
      <c r="D2793" s="2055">
        <v>10</v>
      </c>
      <c r="E2793" s="2110">
        <f t="shared" si="347"/>
        <v>2125.84</v>
      </c>
      <c r="F2793" s="603">
        <f t="shared" si="348"/>
        <v>2125.84</v>
      </c>
      <c r="G2793" s="862">
        <f>'Заказ, cкидки и курсы валют'!$J$23*F2793</f>
        <v>25510.080000000002</v>
      </c>
      <c r="H2793" s="128">
        <f t="shared" si="349"/>
        <v>255.1</v>
      </c>
      <c r="I2793" s="15"/>
      <c r="J2793" s="128">
        <f>ROUND(IF(H2793&lt;'Заказ, cкидки и курсы валют'!$B$39,H2793*0.54*100/(100-'Заказ, cкидки и курсы валют'!$C$39),IF(H2793&lt;'Заказ, cкидки и курсы валют'!$B$40,H2793*0.54*100/(100-'Заказ, cкидки и курсы валют'!$C$40),IF(H2793&lt;'Заказ, cкидки и курсы валют'!$B$41,H2793*0.54*100/(100-'Заказ, cкидки и курсы валют'!$C$41),IF(H2793&lt;'Заказ, cкидки и курсы валют'!$B$42,H2793*0.54*100/(100-'Заказ, cкидки и курсы валют'!$C$42),IF(H2793&lt;'Заказ, cкидки и курсы валют'!$B$43,H2793*0.54*100/(100-'Заказ, cкидки и курсы валют'!$C$43),H2793))))),2)</f>
        <v>344.39</v>
      </c>
    </row>
    <row r="2794" spans="1:10">
      <c r="A2794" s="15" t="s">
        <v>8102</v>
      </c>
      <c r="B2794" s="44" t="s">
        <v>192</v>
      </c>
      <c r="C2794" s="58">
        <v>28.9</v>
      </c>
      <c r="D2794" s="48">
        <v>8</v>
      </c>
      <c r="E2794" s="2110">
        <f t="shared" si="347"/>
        <v>2609.3000000000002</v>
      </c>
      <c r="F2794" s="603">
        <f t="shared" si="348"/>
        <v>2609.3000000000002</v>
      </c>
      <c r="G2794" s="862">
        <f>'Заказ, cкидки и курсы валют'!$J$23*F2794</f>
        <v>31311.600000000002</v>
      </c>
      <c r="H2794" s="128">
        <f t="shared" si="349"/>
        <v>250.49</v>
      </c>
      <c r="I2794" s="15"/>
      <c r="J2794" s="128">
        <f>ROUND(IF(H2794&lt;'Заказ, cкидки и курсы валют'!$B$39,H2794*0.54*100/(100-'Заказ, cкидки и курсы валют'!$C$39),IF(H2794&lt;'Заказ, cкидки и курсы валют'!$B$40,H2794*0.54*100/(100-'Заказ, cкидки и курсы валют'!$C$40),IF(H2794&lt;'Заказ, cкидки и курсы валют'!$B$41,H2794*0.54*100/(100-'Заказ, cкидки и курсы валют'!$C$41),IF(H2794&lt;'Заказ, cкидки и курсы валют'!$B$42,H2794*0.54*100/(100-'Заказ, cкидки и курсы валют'!$C$42),IF(H2794&lt;'Заказ, cкидки и курсы валют'!$B$43,H2794*0.54*100/(100-'Заказ, cкидки и курсы валют'!$C$43),H2794))))),2)</f>
        <v>338.16</v>
      </c>
    </row>
    <row r="2795" spans="1:10">
      <c r="A2795" s="15" t="s">
        <v>8103</v>
      </c>
      <c r="B2795" s="44" t="s">
        <v>193</v>
      </c>
      <c r="C2795" s="58">
        <v>30.5</v>
      </c>
      <c r="D2795" s="48">
        <v>6</v>
      </c>
      <c r="E2795" s="2110">
        <f t="shared" si="347"/>
        <v>3354.32</v>
      </c>
      <c r="F2795" s="603">
        <f t="shared" si="348"/>
        <v>3354.32</v>
      </c>
      <c r="G2795" s="862">
        <f>'Заказ, cкидки и курсы валют'!$J$23*F2795</f>
        <v>40251.840000000004</v>
      </c>
      <c r="H2795" s="128">
        <f t="shared" si="349"/>
        <v>241.51</v>
      </c>
      <c r="I2795" s="15"/>
      <c r="J2795" s="128">
        <f>ROUND(IF(H2795&lt;'Заказ, cкидки и курсы валют'!$B$39,H2795*0.54*100/(100-'Заказ, cкидки и курсы валют'!$C$39),IF(H2795&lt;'Заказ, cкидки и курсы валют'!$B$40,H2795*0.54*100/(100-'Заказ, cкидки и курсы валют'!$C$40),IF(H2795&lt;'Заказ, cкидки и курсы валют'!$B$41,H2795*0.54*100/(100-'Заказ, cкидки и курсы валют'!$C$41),IF(H2795&lt;'Заказ, cкидки и курсы валют'!$B$42,H2795*0.54*100/(100-'Заказ, cкидки и курсы валют'!$C$42),IF(H2795&lt;'Заказ, cкидки и курсы валют'!$B$43,H2795*0.54*100/(100-'Заказ, cкидки и курсы валют'!$C$43),H2795))))),2)</f>
        <v>326.04000000000002</v>
      </c>
    </row>
    <row r="2796" spans="1:10">
      <c r="A2796" s="15" t="s">
        <v>8104</v>
      </c>
      <c r="B2796" s="44" t="s">
        <v>194</v>
      </c>
      <c r="C2796" s="58">
        <v>35.880000000000003</v>
      </c>
      <c r="D2796" s="59">
        <v>5</v>
      </c>
      <c r="E2796" s="2110">
        <f t="shared" si="347"/>
        <v>3610.78</v>
      </c>
      <c r="F2796" s="603">
        <f t="shared" si="348"/>
        <v>3610.78</v>
      </c>
      <c r="G2796" s="862">
        <f>'Заказ, cкидки и курсы валют'!$J$23*F2796</f>
        <v>43329.36</v>
      </c>
      <c r="H2796" s="128">
        <f t="shared" si="349"/>
        <v>216.65</v>
      </c>
      <c r="I2796" s="15"/>
      <c r="J2796" s="128">
        <f>ROUND(IF(H2796&lt;'Заказ, cкидки и курсы валют'!$B$39,H2796*0.54*100/(100-'Заказ, cкидки и курсы валют'!$C$39),IF(H2796&lt;'Заказ, cкидки и курсы валют'!$B$40,H2796*0.54*100/(100-'Заказ, cкидки и курсы валют'!$C$40),IF(H2796&lt;'Заказ, cкидки и курсы валют'!$B$41,H2796*0.54*100/(100-'Заказ, cкидки и курсы валют'!$C$41),IF(H2796&lt;'Заказ, cкидки и курсы валют'!$B$42,H2796*0.54*100/(100-'Заказ, cкидки и курсы валют'!$C$42),IF(H2796&lt;'Заказ, cкидки и курсы валют'!$B$43,H2796*0.54*100/(100-'Заказ, cкидки и курсы валют'!$C$43),H2796))))),2)</f>
        <v>292.48</v>
      </c>
    </row>
    <row r="2797" spans="1:10">
      <c r="A2797" s="15" t="s">
        <v>11739</v>
      </c>
      <c r="B2797" s="44" t="s">
        <v>255</v>
      </c>
      <c r="C2797" s="808">
        <v>48.89</v>
      </c>
      <c r="D2797" s="59">
        <v>5</v>
      </c>
      <c r="E2797" s="2110">
        <f t="shared" si="347"/>
        <v>4071.04</v>
      </c>
      <c r="F2797" s="603">
        <f t="shared" si="348"/>
        <v>4071.04</v>
      </c>
      <c r="G2797" s="862">
        <f>'Заказ, cкидки и курсы валют'!$J$23*F2797</f>
        <v>48852.479999999996</v>
      </c>
      <c r="H2797" s="128">
        <f t="shared" si="349"/>
        <v>244.26</v>
      </c>
      <c r="I2797" s="15"/>
      <c r="J2797" s="128">
        <f>ROUND(IF(H2797&lt;'Заказ, cкидки и курсы валют'!$B$39,H2797*0.54*100/(100-'Заказ, cкидки и курсы валют'!$C$39),IF(H2797&lt;'Заказ, cкидки и курсы валют'!$B$40,H2797*0.54*100/(100-'Заказ, cкидки и курсы валют'!$C$40),IF(H2797&lt;'Заказ, cкидки и курсы валют'!$B$41,H2797*0.54*100/(100-'Заказ, cкидки и курсы валют'!$C$41),IF(H2797&lt;'Заказ, cкидки и курсы валют'!$B$42,H2797*0.54*100/(100-'Заказ, cкидки и курсы валют'!$C$42),IF(H2797&lt;'Заказ, cкидки и курсы валют'!$B$43,H2797*0.54*100/(100-'Заказ, cкидки и курсы валют'!$C$43),H2797))))),2)</f>
        <v>329.75</v>
      </c>
    </row>
    <row r="2798" spans="1:10" ht="13.5" thickBot="1"/>
    <row r="2799" spans="1:10" ht="18">
      <c r="A2799" s="247"/>
      <c r="B2799" s="163"/>
      <c r="C2799" s="91" t="s">
        <v>2528</v>
      </c>
      <c r="D2799" s="91"/>
      <c r="E2799" s="555"/>
      <c r="F2799" s="555"/>
      <c r="G2799" s="652"/>
      <c r="H2799" s="94"/>
      <c r="I2799" s="95"/>
    </row>
    <row r="2800" spans="1:10" ht="18">
      <c r="A2800" s="248"/>
      <c r="B2800" s="17"/>
      <c r="C2800" s="108" t="s">
        <v>11472</v>
      </c>
      <c r="D2800" s="108"/>
      <c r="E2800" s="556"/>
      <c r="F2800" s="568"/>
      <c r="G2800" s="111"/>
      <c r="H2800" s="110"/>
      <c r="I2800" s="167"/>
    </row>
    <row r="2801" spans="1:9">
      <c r="A2801" s="248"/>
      <c r="B2801" s="17"/>
      <c r="C2801" s="97"/>
      <c r="D2801" s="97"/>
      <c r="E2801" s="896"/>
      <c r="F2801" s="596"/>
      <c r="G2801" s="874"/>
      <c r="H2801" s="17"/>
      <c r="I2801" s="167"/>
    </row>
    <row r="2802" spans="1:9">
      <c r="A2802" s="248"/>
      <c r="B2802" s="17"/>
      <c r="C2802" s="97"/>
      <c r="D2802" s="97"/>
      <c r="E2802" s="896"/>
      <c r="F2802" s="596"/>
      <c r="G2802" s="874"/>
      <c r="H2802" s="17"/>
      <c r="I2802" s="167"/>
    </row>
    <row r="2803" spans="1:9">
      <c r="A2803" s="248"/>
      <c r="B2803" s="17"/>
      <c r="C2803" s="97"/>
      <c r="D2803" s="97"/>
      <c r="E2803" s="896"/>
      <c r="F2803" s="596"/>
      <c r="G2803" s="874"/>
      <c r="H2803" s="17"/>
      <c r="I2803" s="167"/>
    </row>
    <row r="2804" spans="1:9" ht="18.75" thickBot="1">
      <c r="A2804" s="117" t="s">
        <v>7679</v>
      </c>
      <c r="B2804" s="171"/>
      <c r="C2804" s="99"/>
      <c r="D2804" s="99"/>
      <c r="E2804" s="897"/>
      <c r="F2804" s="598"/>
      <c r="G2804" s="875"/>
      <c r="H2804" s="171"/>
      <c r="I2804" s="172"/>
    </row>
    <row r="2805" spans="1:9" ht="42">
      <c r="A2805" s="195" t="s">
        <v>1028</v>
      </c>
      <c r="B2805" s="196" t="s">
        <v>1029</v>
      </c>
      <c r="C2805" s="197" t="s">
        <v>678</v>
      </c>
      <c r="D2805" s="197" t="s">
        <v>3130</v>
      </c>
      <c r="E2805" s="559" t="s">
        <v>11188</v>
      </c>
      <c r="F2805" s="600" t="s">
        <v>2779</v>
      </c>
      <c r="G2805" s="864" t="s">
        <v>2627</v>
      </c>
      <c r="H2805" s="338" t="s">
        <v>497</v>
      </c>
      <c r="I2805" s="199" t="s">
        <v>4239</v>
      </c>
    </row>
    <row r="2806" spans="1:9">
      <c r="A2806" s="195"/>
      <c r="B2806" s="389"/>
      <c r="C2806" s="197" t="s">
        <v>3629</v>
      </c>
      <c r="D2806" s="390" t="s">
        <v>2628</v>
      </c>
      <c r="E2806" s="898" t="s">
        <v>265</v>
      </c>
      <c r="F2806" s="607">
        <f>'Заказ, cкидки и курсы валют'!$I$12</f>
        <v>0</v>
      </c>
      <c r="G2806" s="948"/>
      <c r="H2806" s="455"/>
      <c r="I2806" s="325"/>
    </row>
    <row r="2807" spans="1:9" ht="15">
      <c r="A2807" s="525" t="s">
        <v>11466</v>
      </c>
      <c r="B2807" s="877" t="s">
        <v>3646</v>
      </c>
      <c r="C2807" s="1659">
        <v>3.05</v>
      </c>
      <c r="D2807" s="2056">
        <v>500</v>
      </c>
      <c r="E2807" s="574">
        <v>120.08</v>
      </c>
      <c r="F2807" s="936">
        <f>ROUND(E2807*(1-$F$11),2)</f>
        <v>120.08</v>
      </c>
      <c r="G2807" s="866">
        <f>'Заказ, cкидки и курсы валют'!$J$23*F2807</f>
        <v>1440.96</v>
      </c>
      <c r="H2807" s="128">
        <f>ROUND((D2807/1000)*G2807,2)</f>
        <v>720.48</v>
      </c>
      <c r="I2807" s="15"/>
    </row>
    <row r="2808" spans="1:9" ht="15">
      <c r="A2808" s="525" t="s">
        <v>11467</v>
      </c>
      <c r="B2808" s="877" t="s">
        <v>100</v>
      </c>
      <c r="C2808" s="1659">
        <v>3.76</v>
      </c>
      <c r="D2808" s="2056">
        <v>500</v>
      </c>
      <c r="E2808" s="574">
        <v>147.81</v>
      </c>
      <c r="F2808" s="936">
        <f t="shared" ref="F2808:F2812" si="350">ROUND(E2808*(1-$F$11),2)</f>
        <v>147.81</v>
      </c>
      <c r="G2808" s="866">
        <f>'Заказ, cкидки и курсы валют'!$J$23*F2808</f>
        <v>1773.72</v>
      </c>
      <c r="H2808" s="128">
        <f t="shared" ref="H2808:H2812" si="351">ROUND((D2808/1000)*G2808,2)</f>
        <v>886.86</v>
      </c>
      <c r="I2808" s="15"/>
    </row>
    <row r="2809" spans="1:9" ht="15">
      <c r="A2809" s="525" t="s">
        <v>11468</v>
      </c>
      <c r="B2809" s="877" t="s">
        <v>1346</v>
      </c>
      <c r="C2809" s="1659">
        <v>5.34</v>
      </c>
      <c r="D2809" s="2056">
        <v>500</v>
      </c>
      <c r="E2809" s="574">
        <v>208.23</v>
      </c>
      <c r="F2809" s="936">
        <f t="shared" si="350"/>
        <v>208.23</v>
      </c>
      <c r="G2809" s="866">
        <f>'Заказ, cкидки и курсы валют'!$J$23*F2809</f>
        <v>2498.7599999999998</v>
      </c>
      <c r="H2809" s="128">
        <f t="shared" si="351"/>
        <v>1249.3800000000001</v>
      </c>
      <c r="I2809" s="15"/>
    </row>
    <row r="2810" spans="1:9" ht="15">
      <c r="A2810" s="525" t="s">
        <v>11469</v>
      </c>
      <c r="B2810" s="877" t="s">
        <v>189</v>
      </c>
      <c r="C2810" s="1659">
        <v>6.2</v>
      </c>
      <c r="D2810" s="2056">
        <v>200</v>
      </c>
      <c r="E2810" s="574">
        <v>240.7</v>
      </c>
      <c r="F2810" s="936">
        <f t="shared" si="350"/>
        <v>240.7</v>
      </c>
      <c r="G2810" s="866">
        <f>'Заказ, cкидки и курсы валют'!$J$23*F2810</f>
        <v>2888.3999999999996</v>
      </c>
      <c r="H2810" s="128">
        <f t="shared" si="351"/>
        <v>577.67999999999995</v>
      </c>
      <c r="I2810" s="15"/>
    </row>
    <row r="2811" spans="1:9" ht="15">
      <c r="A2811" s="525" t="s">
        <v>11470</v>
      </c>
      <c r="B2811" s="877" t="s">
        <v>617</v>
      </c>
      <c r="C2811" s="1659">
        <v>11.7</v>
      </c>
      <c r="D2811" s="2056">
        <v>200</v>
      </c>
      <c r="E2811" s="574">
        <v>449.96</v>
      </c>
      <c r="F2811" s="936">
        <f t="shared" si="350"/>
        <v>449.96</v>
      </c>
      <c r="G2811" s="866">
        <f>'Заказ, cкидки и курсы валют'!$J$23*F2811</f>
        <v>5399.5199999999995</v>
      </c>
      <c r="H2811" s="128">
        <f t="shared" si="351"/>
        <v>1079.9000000000001</v>
      </c>
      <c r="I2811" s="15"/>
    </row>
    <row r="2812" spans="1:9" ht="15">
      <c r="A2812" s="525" t="s">
        <v>11471</v>
      </c>
      <c r="B2812" s="877" t="s">
        <v>203</v>
      </c>
      <c r="C2812" s="1659">
        <v>47.5</v>
      </c>
      <c r="D2812" s="2056">
        <v>50</v>
      </c>
      <c r="E2812" s="574">
        <v>1862.92</v>
      </c>
      <c r="F2812" s="936">
        <f t="shared" si="350"/>
        <v>1862.92</v>
      </c>
      <c r="G2812" s="866">
        <f>'Заказ, cкидки и курсы валют'!$J$23*F2812</f>
        <v>22355.040000000001</v>
      </c>
      <c r="H2812" s="128">
        <f t="shared" si="351"/>
        <v>1117.75</v>
      </c>
      <c r="I2812" s="15"/>
    </row>
  </sheetData>
  <mergeCells count="41">
    <mergeCell ref="A1:I1"/>
    <mergeCell ref="G10:G11"/>
    <mergeCell ref="H10:H11"/>
    <mergeCell ref="J50:J51"/>
    <mergeCell ref="J152:J153"/>
    <mergeCell ref="J201:J202"/>
    <mergeCell ref="J246:J247"/>
    <mergeCell ref="J294:J295"/>
    <mergeCell ref="J341:J342"/>
    <mergeCell ref="J380:J381"/>
    <mergeCell ref="J546:J547"/>
    <mergeCell ref="J562:J563"/>
    <mergeCell ref="J593:J594"/>
    <mergeCell ref="J608:J609"/>
    <mergeCell ref="J395:J396"/>
    <mergeCell ref="J442:J443"/>
    <mergeCell ref="J462:J463"/>
    <mergeCell ref="J498:J499"/>
    <mergeCell ref="J514:J515"/>
    <mergeCell ref="J636:J637"/>
    <mergeCell ref="J649:J650"/>
    <mergeCell ref="J673:J674"/>
    <mergeCell ref="J682:J683"/>
    <mergeCell ref="J726:J727"/>
    <mergeCell ref="J769:J770"/>
    <mergeCell ref="J815:J816"/>
    <mergeCell ref="J858:J859"/>
    <mergeCell ref="J897:J898"/>
    <mergeCell ref="J915:J916"/>
    <mergeCell ref="J1016:J1017"/>
    <mergeCell ref="J1213:J1214"/>
    <mergeCell ref="J1877:J1878"/>
    <mergeCell ref="J1927:J1928"/>
    <mergeCell ref="J2084:J2085"/>
    <mergeCell ref="J2750:J2751"/>
    <mergeCell ref="J2777:J2778"/>
    <mergeCell ref="J2181:J2182"/>
    <mergeCell ref="J2364:J2365"/>
    <mergeCell ref="J2449:J2450"/>
    <mergeCell ref="J2598:J2599"/>
    <mergeCell ref="J2662:J2663"/>
  </mergeCells>
  <phoneticPr fontId="0" type="noConversion"/>
  <hyperlinks>
    <hyperlink ref="A1:I1" location="ОГЛАВЛЕНИЕ!R1C1" display="Нажмите ЗДЕСЬ для возврата в оглавление "/>
  </hyperlinks>
  <pageMargins left="0.25" right="0.25" top="0.75" bottom="0.75" header="0.3" footer="0.3"/>
  <pageSetup paperSize="9" scale="80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A1:N1378"/>
  <sheetViews>
    <sheetView workbookViewId="0">
      <selection activeCell="A1378" sqref="A1378:J1378"/>
    </sheetView>
  </sheetViews>
  <sheetFormatPr defaultRowHeight="12.75"/>
  <cols>
    <col min="1" max="1" width="12.42578125" customWidth="1"/>
    <col min="3" max="3" width="9.140625" customWidth="1"/>
    <col min="4" max="4" width="10.42578125" customWidth="1"/>
    <col min="5" max="5" width="12.42578125" style="548" hidden="1" customWidth="1"/>
    <col min="6" max="6" width="11.140625" customWidth="1"/>
    <col min="7" max="7" width="12" style="868" customWidth="1"/>
    <col min="8" max="8" width="12.140625" customWidth="1"/>
    <col min="9" max="9" width="20.140625" customWidth="1"/>
  </cols>
  <sheetData>
    <row r="1" spans="1:12" ht="18" customHeight="1">
      <c r="J1" s="666" t="s">
        <v>12320</v>
      </c>
      <c r="K1" s="666"/>
      <c r="L1" s="666"/>
    </row>
    <row r="3" spans="1:12" ht="13.5" thickBot="1">
      <c r="F3" s="548"/>
    </row>
    <row r="4" spans="1:12" ht="18">
      <c r="A4" s="1357" t="s">
        <v>6287</v>
      </c>
      <c r="B4" s="1356"/>
      <c r="C4" s="647"/>
      <c r="D4" s="555"/>
      <c r="E4" s="555"/>
      <c r="F4" s="93"/>
      <c r="G4" s="1358"/>
      <c r="H4" s="1137"/>
      <c r="I4" s="1359"/>
    </row>
    <row r="5" spans="1:12" ht="18">
      <c r="A5" s="17"/>
      <c r="B5" s="17"/>
      <c r="C5" s="883"/>
      <c r="D5" s="1148"/>
      <c r="E5" s="854" t="s">
        <v>6286</v>
      </c>
      <c r="F5" s="568"/>
      <c r="H5" s="111"/>
      <c r="I5" s="112"/>
    </row>
    <row r="6" spans="1:12">
      <c r="A6" s="17"/>
      <c r="B6" s="17"/>
      <c r="C6" s="884"/>
      <c r="D6" s="1149"/>
      <c r="E6" s="557"/>
      <c r="F6" s="596"/>
      <c r="G6" s="860"/>
      <c r="H6" s="17"/>
      <c r="I6" s="167"/>
    </row>
    <row r="7" spans="1:12">
      <c r="A7" s="17"/>
      <c r="B7" s="17"/>
      <c r="C7" s="884"/>
      <c r="D7" s="1149"/>
      <c r="E7" s="557"/>
      <c r="F7" s="596"/>
      <c r="G7" s="860"/>
      <c r="H7" s="17"/>
      <c r="I7" s="167"/>
    </row>
    <row r="8" spans="1:12">
      <c r="A8" s="17"/>
      <c r="B8" s="17"/>
      <c r="C8" s="884"/>
      <c r="D8" s="1149"/>
      <c r="E8" s="557"/>
      <c r="F8" s="596"/>
      <c r="G8" s="860"/>
      <c r="H8" s="17"/>
      <c r="I8" s="167"/>
    </row>
    <row r="9" spans="1:12" ht="18.75" thickBot="1">
      <c r="A9" s="1151" t="s">
        <v>7679</v>
      </c>
      <c r="B9" s="249"/>
      <c r="C9" s="885"/>
      <c r="D9" s="1150"/>
      <c r="E9" s="558"/>
      <c r="F9" s="598"/>
      <c r="G9" s="861"/>
      <c r="H9" s="171"/>
      <c r="I9" s="172"/>
    </row>
    <row r="10" spans="1:12" ht="63.2" customHeight="1">
      <c r="A10" s="195" t="s">
        <v>1028</v>
      </c>
      <c r="B10" s="196" t="s">
        <v>1029</v>
      </c>
      <c r="C10" s="475" t="s">
        <v>678</v>
      </c>
      <c r="D10" s="475" t="s">
        <v>3130</v>
      </c>
      <c r="E10" s="559" t="s">
        <v>11188</v>
      </c>
      <c r="F10" s="600" t="s">
        <v>2779</v>
      </c>
      <c r="G10" s="864" t="s">
        <v>2627</v>
      </c>
      <c r="H10" s="338" t="s">
        <v>497</v>
      </c>
      <c r="I10" s="199" t="s">
        <v>4239</v>
      </c>
    </row>
    <row r="11" spans="1:12" ht="13.5" thickBot="1">
      <c r="A11" s="195"/>
      <c r="B11" s="389"/>
      <c r="C11" s="475" t="s">
        <v>3629</v>
      </c>
      <c r="D11" s="475" t="s">
        <v>2628</v>
      </c>
      <c r="E11" s="564" t="s">
        <v>265</v>
      </c>
      <c r="F11" s="607">
        <f>'Заказ, cкидки и курсы валют'!$I$12</f>
        <v>0</v>
      </c>
      <c r="G11" s="948"/>
      <c r="H11" s="455"/>
      <c r="I11" s="325"/>
    </row>
    <row r="12" spans="1:12" ht="15">
      <c r="A12" s="976" t="s">
        <v>6184</v>
      </c>
      <c r="B12" s="1015" t="s">
        <v>3202</v>
      </c>
      <c r="C12" s="1016">
        <v>0.90300000000000002</v>
      </c>
      <c r="D12" s="2117">
        <v>1000</v>
      </c>
      <c r="E12" s="574">
        <v>86.26</v>
      </c>
      <c r="F12" s="967">
        <f>ROUND(E12*(1-$F$11),2)</f>
        <v>86.26</v>
      </c>
      <c r="G12" s="968">
        <f>'Заказ, cкидки и курсы валют'!$J$23*F12</f>
        <v>1035.1200000000001</v>
      </c>
      <c r="H12" s="1017">
        <f>ROUND((D12/1000)*G12,2)</f>
        <v>1035.1199999999999</v>
      </c>
      <c r="I12" s="1013"/>
    </row>
    <row r="13" spans="1:12" ht="15">
      <c r="A13" s="210" t="s">
        <v>6185</v>
      </c>
      <c r="B13" s="876" t="s">
        <v>3203</v>
      </c>
      <c r="C13" s="891">
        <v>1.06</v>
      </c>
      <c r="D13" s="2219">
        <v>500</v>
      </c>
      <c r="E13" s="574">
        <v>106.22</v>
      </c>
      <c r="F13" s="603">
        <f t="shared" ref="F13:F28" si="0">ROUND(E13*(1-$F$11),2)</f>
        <v>106.22</v>
      </c>
      <c r="G13" s="862">
        <f>'Заказ, cкидки и курсы валют'!$J$23*F13</f>
        <v>1274.6399999999999</v>
      </c>
      <c r="H13" s="882">
        <f t="shared" ref="H13:H28" si="1">ROUND((D13/1000)*G13,2)</f>
        <v>637.32000000000005</v>
      </c>
      <c r="I13" s="485"/>
    </row>
    <row r="14" spans="1:12" ht="15">
      <c r="A14" s="210" t="s">
        <v>6186</v>
      </c>
      <c r="B14" s="877" t="s">
        <v>3204</v>
      </c>
      <c r="C14" s="891">
        <v>1.22</v>
      </c>
      <c r="D14" s="2056">
        <v>1000</v>
      </c>
      <c r="E14" s="574">
        <v>117.89</v>
      </c>
      <c r="F14" s="603">
        <f t="shared" si="0"/>
        <v>117.89</v>
      </c>
      <c r="G14" s="862">
        <f>'Заказ, cкидки и курсы валют'!$J$23*F14</f>
        <v>1414.68</v>
      </c>
      <c r="H14" s="882">
        <f t="shared" si="1"/>
        <v>1414.68</v>
      </c>
      <c r="I14" s="485"/>
    </row>
    <row r="15" spans="1:12" ht="15">
      <c r="A15" s="210" t="s">
        <v>6187</v>
      </c>
      <c r="B15" s="877" t="s">
        <v>145</v>
      </c>
      <c r="C15" s="891">
        <v>1.37</v>
      </c>
      <c r="D15" s="2219">
        <v>1000</v>
      </c>
      <c r="E15" s="574">
        <v>117.66</v>
      </c>
      <c r="F15" s="603">
        <f t="shared" si="0"/>
        <v>117.66</v>
      </c>
      <c r="G15" s="862">
        <f>'Заказ, cкидки и курсы валют'!$J$23*F15</f>
        <v>1411.92</v>
      </c>
      <c r="H15" s="882">
        <f t="shared" si="1"/>
        <v>1411.92</v>
      </c>
      <c r="I15" s="485"/>
    </row>
    <row r="16" spans="1:12" ht="15">
      <c r="A16" s="210" t="s">
        <v>6188</v>
      </c>
      <c r="B16" s="877" t="s">
        <v>3205</v>
      </c>
      <c r="C16" s="891">
        <v>1.53</v>
      </c>
      <c r="D16" s="2056">
        <v>500</v>
      </c>
      <c r="E16" s="574">
        <v>130.22999999999999</v>
      </c>
      <c r="F16" s="603">
        <f t="shared" si="0"/>
        <v>130.22999999999999</v>
      </c>
      <c r="G16" s="862">
        <f>'Заказ, cкидки и курсы валют'!$J$23*F16</f>
        <v>1562.7599999999998</v>
      </c>
      <c r="H16" s="882">
        <f t="shared" si="1"/>
        <v>781.38</v>
      </c>
      <c r="I16" s="485"/>
    </row>
    <row r="17" spans="1:9" ht="15">
      <c r="A17" s="210" t="s">
        <v>6189</v>
      </c>
      <c r="B17" s="877" t="s">
        <v>146</v>
      </c>
      <c r="C17" s="891">
        <v>1.68</v>
      </c>
      <c r="D17" s="2056">
        <v>500</v>
      </c>
      <c r="E17" s="574">
        <v>184.11</v>
      </c>
      <c r="F17" s="603">
        <f t="shared" si="0"/>
        <v>184.11</v>
      </c>
      <c r="G17" s="862">
        <f>'Заказ, cкидки и курсы валют'!$J$23*F17</f>
        <v>2209.3200000000002</v>
      </c>
      <c r="H17" s="882">
        <f t="shared" si="1"/>
        <v>1104.6600000000001</v>
      </c>
      <c r="I17" s="485"/>
    </row>
    <row r="18" spans="1:9" ht="15">
      <c r="A18" s="210" t="s">
        <v>6190</v>
      </c>
      <c r="B18" s="877" t="s">
        <v>147</v>
      </c>
      <c r="C18" s="891">
        <v>2</v>
      </c>
      <c r="D18" s="2056">
        <v>1000</v>
      </c>
      <c r="E18" s="574">
        <v>175.5</v>
      </c>
      <c r="F18" s="603">
        <f t="shared" si="0"/>
        <v>175.5</v>
      </c>
      <c r="G18" s="862">
        <f>'Заказ, cкидки и курсы валют'!$J$23*F18</f>
        <v>2106</v>
      </c>
      <c r="H18" s="882">
        <f t="shared" si="1"/>
        <v>2106</v>
      </c>
      <c r="I18" s="485"/>
    </row>
    <row r="19" spans="1:9" ht="15">
      <c r="A19" s="210" t="s">
        <v>6191</v>
      </c>
      <c r="B19" s="877" t="s">
        <v>148</v>
      </c>
      <c r="C19" s="891">
        <v>2.39</v>
      </c>
      <c r="D19" s="2056">
        <v>500</v>
      </c>
      <c r="E19" s="574">
        <v>217.8</v>
      </c>
      <c r="F19" s="603">
        <f t="shared" si="0"/>
        <v>217.8</v>
      </c>
      <c r="G19" s="862">
        <f>'Заказ, cкидки и курсы валют'!$J$23*F19</f>
        <v>2613.6000000000004</v>
      </c>
      <c r="H19" s="882">
        <f t="shared" si="1"/>
        <v>1306.8</v>
      </c>
      <c r="I19" s="485"/>
    </row>
    <row r="20" spans="1:9" ht="15">
      <c r="A20" s="210" t="s">
        <v>6192</v>
      </c>
      <c r="B20" s="877" t="s">
        <v>149</v>
      </c>
      <c r="C20" s="891">
        <v>2.78</v>
      </c>
      <c r="D20" s="2056">
        <v>500</v>
      </c>
      <c r="E20" s="574">
        <v>297.95</v>
      </c>
      <c r="F20" s="603">
        <f t="shared" si="0"/>
        <v>297.95</v>
      </c>
      <c r="G20" s="862">
        <f>'Заказ, cкидки и курсы валют'!$J$23*F20</f>
        <v>3575.3999999999996</v>
      </c>
      <c r="H20" s="882">
        <f t="shared" si="1"/>
        <v>1787.7</v>
      </c>
      <c r="I20" s="485"/>
    </row>
    <row r="21" spans="1:9" ht="15">
      <c r="A21" s="210" t="s">
        <v>6193</v>
      </c>
      <c r="B21" s="877" t="s">
        <v>150</v>
      </c>
      <c r="C21" s="891">
        <v>3.17</v>
      </c>
      <c r="D21" s="2056">
        <v>500</v>
      </c>
      <c r="E21" s="574">
        <v>323.52999999999997</v>
      </c>
      <c r="F21" s="603">
        <f t="shared" si="0"/>
        <v>323.52999999999997</v>
      </c>
      <c r="G21" s="862">
        <f>'Заказ, cкидки и курсы валют'!$J$23*F21</f>
        <v>3882.3599999999997</v>
      </c>
      <c r="H21" s="882">
        <f t="shared" si="1"/>
        <v>1941.18</v>
      </c>
      <c r="I21" s="485"/>
    </row>
    <row r="22" spans="1:9" ht="15">
      <c r="A22" s="210" t="s">
        <v>6194</v>
      </c>
      <c r="B22" s="877" t="s">
        <v>151</v>
      </c>
      <c r="C22" s="891">
        <v>3.56</v>
      </c>
      <c r="D22" s="2056">
        <v>500</v>
      </c>
      <c r="E22" s="574">
        <v>320.86</v>
      </c>
      <c r="F22" s="603">
        <f t="shared" si="0"/>
        <v>320.86</v>
      </c>
      <c r="G22" s="862">
        <f>'Заказ, cкидки и курсы валют'!$J$23*F22</f>
        <v>3850.32</v>
      </c>
      <c r="H22" s="882">
        <f t="shared" si="1"/>
        <v>1925.16</v>
      </c>
      <c r="I22" s="485"/>
    </row>
    <row r="23" spans="1:9" ht="15">
      <c r="A23" s="210" t="s">
        <v>6195</v>
      </c>
      <c r="B23" s="877" t="s">
        <v>79</v>
      </c>
      <c r="C23" s="891">
        <v>3.74</v>
      </c>
      <c r="D23" s="2056">
        <v>500</v>
      </c>
      <c r="E23" s="574">
        <v>401.19</v>
      </c>
      <c r="F23" s="603">
        <f t="shared" si="0"/>
        <v>401.19</v>
      </c>
      <c r="G23" s="862">
        <f>'Заказ, cкидки и курсы валют'!$J$23*F23</f>
        <v>4814.28</v>
      </c>
      <c r="H23" s="882">
        <f t="shared" si="1"/>
        <v>2407.14</v>
      </c>
      <c r="I23" s="485"/>
    </row>
    <row r="24" spans="1:9" ht="15">
      <c r="A24" s="210" t="s">
        <v>6196</v>
      </c>
      <c r="B24" s="877" t="s">
        <v>152</v>
      </c>
      <c r="C24" s="891">
        <v>4.12</v>
      </c>
      <c r="D24" s="2056">
        <v>500</v>
      </c>
      <c r="E24" s="574">
        <v>439.99</v>
      </c>
      <c r="F24" s="603">
        <f t="shared" si="0"/>
        <v>439.99</v>
      </c>
      <c r="G24" s="862">
        <f>'Заказ, cкидки и курсы валют'!$J$23*F24</f>
        <v>5279.88</v>
      </c>
      <c r="H24" s="882">
        <f t="shared" si="1"/>
        <v>2639.94</v>
      </c>
      <c r="I24" s="485"/>
    </row>
    <row r="25" spans="1:9" ht="15">
      <c r="A25" s="210" t="s">
        <v>6197</v>
      </c>
      <c r="B25" s="877" t="s">
        <v>4196</v>
      </c>
      <c r="C25" s="891">
        <v>4.47</v>
      </c>
      <c r="D25" s="2056">
        <v>500</v>
      </c>
      <c r="E25" s="574">
        <v>426.98</v>
      </c>
      <c r="F25" s="603">
        <f t="shared" si="0"/>
        <v>426.98</v>
      </c>
      <c r="G25" s="862">
        <f>'Заказ, cкидки и курсы валют'!$J$23*F25</f>
        <v>5123.76</v>
      </c>
      <c r="H25" s="882">
        <f t="shared" si="1"/>
        <v>2561.88</v>
      </c>
      <c r="I25" s="485"/>
    </row>
    <row r="26" spans="1:9" ht="15">
      <c r="A26" s="210" t="s">
        <v>6198</v>
      </c>
      <c r="B26" s="877" t="s">
        <v>158</v>
      </c>
      <c r="C26" s="891">
        <v>4.84</v>
      </c>
      <c r="D26" s="2056">
        <v>500</v>
      </c>
      <c r="E26" s="574">
        <v>483.3</v>
      </c>
      <c r="F26" s="603">
        <f t="shared" si="0"/>
        <v>483.3</v>
      </c>
      <c r="G26" s="862">
        <f>'Заказ, cкидки и курсы валют'!$J$23*F26</f>
        <v>5799.6</v>
      </c>
      <c r="H26" s="882">
        <f t="shared" si="1"/>
        <v>2899.8</v>
      </c>
      <c r="I26" s="485"/>
    </row>
    <row r="27" spans="1:9" ht="15">
      <c r="A27" s="210" t="s">
        <v>6199</v>
      </c>
      <c r="B27" s="877" t="s">
        <v>159</v>
      </c>
      <c r="C27" s="891">
        <v>5.57</v>
      </c>
      <c r="D27" s="2056">
        <v>200</v>
      </c>
      <c r="E27" s="574">
        <v>541.05999999999995</v>
      </c>
      <c r="F27" s="603">
        <f t="shared" si="0"/>
        <v>541.05999999999995</v>
      </c>
      <c r="G27" s="862">
        <f>'Заказ, cкидки и курсы валют'!$J$23*F27</f>
        <v>6492.7199999999993</v>
      </c>
      <c r="H27" s="882">
        <f t="shared" si="1"/>
        <v>1298.54</v>
      </c>
      <c r="I27" s="485"/>
    </row>
    <row r="28" spans="1:9" ht="15">
      <c r="A28" s="210" t="s">
        <v>6200</v>
      </c>
      <c r="B28" s="877" t="s">
        <v>3324</v>
      </c>
      <c r="C28" s="891">
        <v>6.3</v>
      </c>
      <c r="D28" s="2056">
        <v>200</v>
      </c>
      <c r="E28" s="574">
        <v>628.28</v>
      </c>
      <c r="F28" s="603">
        <f t="shared" si="0"/>
        <v>628.28</v>
      </c>
      <c r="G28" s="862">
        <f>'Заказ, cкидки и курсы валют'!$J$23*F28</f>
        <v>7539.36</v>
      </c>
      <c r="H28" s="882">
        <f t="shared" si="1"/>
        <v>1507.87</v>
      </c>
      <c r="I28" s="485"/>
    </row>
    <row r="29" spans="1:9" ht="15">
      <c r="A29" s="210" t="s">
        <v>11206</v>
      </c>
      <c r="B29" s="877" t="s">
        <v>3166</v>
      </c>
      <c r="C29" s="892">
        <v>1.24</v>
      </c>
      <c r="D29" s="2056">
        <v>500</v>
      </c>
      <c r="E29" s="574">
        <v>164.14</v>
      </c>
      <c r="F29" s="603">
        <f t="shared" ref="F29:F60" si="2">ROUND(E29*(1-$F$11),2)</f>
        <v>164.14</v>
      </c>
      <c r="G29" s="862">
        <f>'Заказ, cкидки и курсы валют'!$J$23*F29</f>
        <v>1969.6799999999998</v>
      </c>
      <c r="H29" s="882">
        <f t="shared" ref="H29:H60" si="3">ROUND((D29/1000)*G29,2)</f>
        <v>984.84</v>
      </c>
      <c r="I29" s="485"/>
    </row>
    <row r="30" spans="1:9" ht="15">
      <c r="A30" s="210" t="s">
        <v>6201</v>
      </c>
      <c r="B30" s="877" t="s">
        <v>4201</v>
      </c>
      <c r="C30" s="892">
        <v>1.4279999999999999</v>
      </c>
      <c r="D30" s="2056">
        <v>500</v>
      </c>
      <c r="E30" s="574">
        <v>210.19</v>
      </c>
      <c r="F30" s="603">
        <f t="shared" si="2"/>
        <v>210.19</v>
      </c>
      <c r="G30" s="862">
        <f>'Заказ, cкидки и курсы валют'!$J$23*F30</f>
        <v>2522.2799999999997</v>
      </c>
      <c r="H30" s="882">
        <f t="shared" si="3"/>
        <v>1261.1400000000001</v>
      </c>
      <c r="I30" s="485"/>
    </row>
    <row r="31" spans="1:9" ht="15">
      <c r="A31" s="210" t="s">
        <v>6202</v>
      </c>
      <c r="B31" s="877" t="s">
        <v>3637</v>
      </c>
      <c r="C31" s="891">
        <v>1.72</v>
      </c>
      <c r="D31" s="2056">
        <v>500</v>
      </c>
      <c r="E31" s="574">
        <v>173.52</v>
      </c>
      <c r="F31" s="603">
        <f t="shared" si="2"/>
        <v>173.52</v>
      </c>
      <c r="G31" s="862">
        <f>'Заказ, cкидки и курсы валют'!$J$23*F31</f>
        <v>2082.2400000000002</v>
      </c>
      <c r="H31" s="882">
        <f t="shared" si="3"/>
        <v>1041.1199999999999</v>
      </c>
      <c r="I31" s="485"/>
    </row>
    <row r="32" spans="1:9" ht="15">
      <c r="A32" s="210" t="s">
        <v>6203</v>
      </c>
      <c r="B32" s="877" t="s">
        <v>3638</v>
      </c>
      <c r="C32" s="891">
        <v>1.96</v>
      </c>
      <c r="D32" s="2056">
        <v>500</v>
      </c>
      <c r="E32" s="574">
        <v>188.16</v>
      </c>
      <c r="F32" s="603">
        <f t="shared" si="2"/>
        <v>188.16</v>
      </c>
      <c r="G32" s="862">
        <f>'Заказ, cкидки и курсы валют'!$J$23*F32</f>
        <v>2257.92</v>
      </c>
      <c r="H32" s="882">
        <f t="shared" si="3"/>
        <v>1128.96</v>
      </c>
      <c r="I32" s="485"/>
    </row>
    <row r="33" spans="1:9" ht="15">
      <c r="A33" s="210" t="s">
        <v>6204</v>
      </c>
      <c r="B33" s="877" t="s">
        <v>2805</v>
      </c>
      <c r="C33" s="891">
        <v>2.2000000000000002</v>
      </c>
      <c r="D33" s="2056">
        <v>500</v>
      </c>
      <c r="E33" s="574">
        <v>206.82</v>
      </c>
      <c r="F33" s="603">
        <f t="shared" si="2"/>
        <v>206.82</v>
      </c>
      <c r="G33" s="862">
        <f>'Заказ, cкидки и курсы валют'!$J$23*F33</f>
        <v>2481.84</v>
      </c>
      <c r="H33" s="882">
        <f t="shared" si="3"/>
        <v>1240.92</v>
      </c>
      <c r="I33" s="485"/>
    </row>
    <row r="34" spans="1:9" ht="15">
      <c r="A34" s="210" t="s">
        <v>6205</v>
      </c>
      <c r="B34" s="877" t="s">
        <v>3639</v>
      </c>
      <c r="C34" s="891">
        <v>2.44</v>
      </c>
      <c r="D34" s="2056">
        <v>500</v>
      </c>
      <c r="E34" s="574">
        <v>227.09</v>
      </c>
      <c r="F34" s="603">
        <f t="shared" si="2"/>
        <v>227.09</v>
      </c>
      <c r="G34" s="862">
        <f>'Заказ, cкидки и курсы валют'!$J$23*F34</f>
        <v>2725.08</v>
      </c>
      <c r="H34" s="882">
        <f t="shared" si="3"/>
        <v>1362.54</v>
      </c>
      <c r="I34" s="485"/>
    </row>
    <row r="35" spans="1:9" ht="15">
      <c r="A35" s="210" t="s">
        <v>6206</v>
      </c>
      <c r="B35" s="877" t="s">
        <v>167</v>
      </c>
      <c r="C35" s="891">
        <v>2.92</v>
      </c>
      <c r="D35" s="2056">
        <v>500</v>
      </c>
      <c r="E35" s="574">
        <v>275.56</v>
      </c>
      <c r="F35" s="603">
        <f t="shared" si="2"/>
        <v>275.56</v>
      </c>
      <c r="G35" s="862">
        <f>'Заказ, cкидки и курсы валют'!$J$23*F35</f>
        <v>3306.7200000000003</v>
      </c>
      <c r="H35" s="882">
        <f t="shared" si="3"/>
        <v>1653.36</v>
      </c>
      <c r="I35" s="485"/>
    </row>
    <row r="36" spans="1:9" ht="15">
      <c r="A36" s="210" t="s">
        <v>6207</v>
      </c>
      <c r="B36" s="877" t="s">
        <v>168</v>
      </c>
      <c r="C36" s="891">
        <v>3.52</v>
      </c>
      <c r="D36" s="2056">
        <v>500</v>
      </c>
      <c r="E36" s="574">
        <v>380.38</v>
      </c>
      <c r="F36" s="603">
        <f t="shared" si="2"/>
        <v>380.38</v>
      </c>
      <c r="G36" s="862">
        <f>'Заказ, cкидки и курсы валют'!$J$23*F36</f>
        <v>4564.5599999999995</v>
      </c>
      <c r="H36" s="882">
        <f t="shared" si="3"/>
        <v>2282.2800000000002</v>
      </c>
      <c r="I36" s="485"/>
    </row>
    <row r="37" spans="1:9" ht="15">
      <c r="A37" s="210" t="s">
        <v>6208</v>
      </c>
      <c r="B37" s="877" t="s">
        <v>169</v>
      </c>
      <c r="C37" s="891">
        <v>4.12</v>
      </c>
      <c r="D37" s="2056">
        <v>500</v>
      </c>
      <c r="E37" s="574">
        <v>474.25</v>
      </c>
      <c r="F37" s="603">
        <f t="shared" si="2"/>
        <v>474.25</v>
      </c>
      <c r="G37" s="862">
        <f>'Заказ, cкидки и курсы валют'!$J$23*F37</f>
        <v>5691</v>
      </c>
      <c r="H37" s="882">
        <f t="shared" si="3"/>
        <v>2845.5</v>
      </c>
      <c r="I37" s="485"/>
    </row>
    <row r="38" spans="1:9" ht="15">
      <c r="A38" s="210" t="s">
        <v>6209</v>
      </c>
      <c r="B38" s="877" t="s">
        <v>611</v>
      </c>
      <c r="C38" s="891">
        <v>4.72</v>
      </c>
      <c r="D38" s="2056">
        <v>500</v>
      </c>
      <c r="E38" s="574">
        <v>475.23</v>
      </c>
      <c r="F38" s="603">
        <f t="shared" si="2"/>
        <v>475.23</v>
      </c>
      <c r="G38" s="862">
        <f>'Заказ, cкидки и курсы валют'!$J$23*F38</f>
        <v>5702.76</v>
      </c>
      <c r="H38" s="882">
        <f t="shared" si="3"/>
        <v>2851.38</v>
      </c>
      <c r="I38" s="485"/>
    </row>
    <row r="39" spans="1:9" ht="15">
      <c r="A39" s="210" t="s">
        <v>6210</v>
      </c>
      <c r="B39" s="877" t="s">
        <v>170</v>
      </c>
      <c r="C39" s="891">
        <v>5.32</v>
      </c>
      <c r="D39" s="2056">
        <v>500</v>
      </c>
      <c r="E39" s="574">
        <v>560.57000000000005</v>
      </c>
      <c r="F39" s="603">
        <f t="shared" si="2"/>
        <v>560.57000000000005</v>
      </c>
      <c r="G39" s="862">
        <f>'Заказ, cкидки и курсы валют'!$J$23*F39</f>
        <v>6726.84</v>
      </c>
      <c r="H39" s="882">
        <f t="shared" si="3"/>
        <v>3363.42</v>
      </c>
      <c r="I39" s="485"/>
    </row>
    <row r="40" spans="1:9" ht="15">
      <c r="A40" s="210" t="s">
        <v>6211</v>
      </c>
      <c r="B40" s="877" t="s">
        <v>612</v>
      </c>
      <c r="C40" s="891">
        <v>5.92</v>
      </c>
      <c r="D40" s="2056">
        <v>200</v>
      </c>
      <c r="E40" s="574">
        <v>648.72</v>
      </c>
      <c r="F40" s="603">
        <f t="shared" si="2"/>
        <v>648.72</v>
      </c>
      <c r="G40" s="862">
        <f>'Заказ, cкидки и курсы валют'!$J$23*F40</f>
        <v>7784.64</v>
      </c>
      <c r="H40" s="882">
        <f t="shared" si="3"/>
        <v>1556.93</v>
      </c>
      <c r="I40" s="485"/>
    </row>
    <row r="41" spans="1:9" ht="15">
      <c r="A41" s="210" t="s">
        <v>6212</v>
      </c>
      <c r="B41" s="877" t="s">
        <v>171</v>
      </c>
      <c r="C41" s="891">
        <v>6.52</v>
      </c>
      <c r="D41" s="2056">
        <v>200</v>
      </c>
      <c r="E41" s="574">
        <v>615.61</v>
      </c>
      <c r="F41" s="603">
        <f t="shared" si="2"/>
        <v>615.61</v>
      </c>
      <c r="G41" s="862">
        <f>'Заказ, cкидки и курсы валют'!$J$23*F41</f>
        <v>7387.32</v>
      </c>
      <c r="H41" s="882">
        <f t="shared" si="3"/>
        <v>1477.46</v>
      </c>
      <c r="I41" s="485"/>
    </row>
    <row r="42" spans="1:9" ht="15">
      <c r="A42" s="210" t="s">
        <v>6213</v>
      </c>
      <c r="B42" s="877" t="s">
        <v>172</v>
      </c>
      <c r="C42" s="891">
        <v>7.87</v>
      </c>
      <c r="D42" s="2056">
        <v>200</v>
      </c>
      <c r="E42" s="574">
        <v>725.58</v>
      </c>
      <c r="F42" s="603">
        <f t="shared" si="2"/>
        <v>725.58</v>
      </c>
      <c r="G42" s="862">
        <f>'Заказ, cкидки и курсы валют'!$J$23*F42</f>
        <v>8706.9600000000009</v>
      </c>
      <c r="H42" s="882">
        <f t="shared" si="3"/>
        <v>1741.39</v>
      </c>
      <c r="I42" s="485"/>
    </row>
    <row r="43" spans="1:9" ht="15">
      <c r="A43" s="210" t="s">
        <v>6214</v>
      </c>
      <c r="B43" s="877" t="s">
        <v>1357</v>
      </c>
      <c r="C43" s="891">
        <v>8.4600000000000009</v>
      </c>
      <c r="D43" s="2056">
        <v>200</v>
      </c>
      <c r="E43" s="574">
        <v>896.32</v>
      </c>
      <c r="F43" s="603">
        <f t="shared" si="2"/>
        <v>896.32</v>
      </c>
      <c r="G43" s="862">
        <f>'Заказ, cкидки и курсы валют'!$J$23*F43</f>
        <v>10755.84</v>
      </c>
      <c r="H43" s="882">
        <f t="shared" si="3"/>
        <v>2151.17</v>
      </c>
      <c r="I43" s="485"/>
    </row>
    <row r="44" spans="1:9" ht="15">
      <c r="A44" s="210" t="s">
        <v>6215</v>
      </c>
      <c r="B44" s="877" t="s">
        <v>173</v>
      </c>
      <c r="C44" s="891">
        <v>9.0399999999999991</v>
      </c>
      <c r="D44" s="2056">
        <v>200</v>
      </c>
      <c r="E44" s="574">
        <v>860.24</v>
      </c>
      <c r="F44" s="603">
        <f t="shared" si="2"/>
        <v>860.24</v>
      </c>
      <c r="G44" s="862">
        <f>'Заказ, cкидки и курсы валют'!$J$23*F44</f>
        <v>10322.880000000001</v>
      </c>
      <c r="H44" s="882">
        <f t="shared" si="3"/>
        <v>2064.58</v>
      </c>
      <c r="I44" s="485"/>
    </row>
    <row r="45" spans="1:9" ht="15">
      <c r="A45" s="210" t="s">
        <v>6216</v>
      </c>
      <c r="B45" s="877" t="s">
        <v>4198</v>
      </c>
      <c r="C45" s="891">
        <v>9.6300000000000008</v>
      </c>
      <c r="D45" s="2056">
        <v>200</v>
      </c>
      <c r="E45" s="574">
        <v>1031.93</v>
      </c>
      <c r="F45" s="603">
        <f t="shared" si="2"/>
        <v>1031.93</v>
      </c>
      <c r="G45" s="862">
        <f>'Заказ, cкидки и курсы валют'!$J$23*F45</f>
        <v>12383.16</v>
      </c>
      <c r="H45" s="882">
        <f t="shared" si="3"/>
        <v>2476.63</v>
      </c>
      <c r="I45" s="485"/>
    </row>
    <row r="46" spans="1:9" ht="15">
      <c r="A46" s="210" t="s">
        <v>6217</v>
      </c>
      <c r="B46" s="877" t="s">
        <v>174</v>
      </c>
      <c r="C46" s="891">
        <v>10.220000000000001</v>
      </c>
      <c r="D46" s="2056">
        <v>200</v>
      </c>
      <c r="E46" s="574">
        <v>993.27</v>
      </c>
      <c r="F46" s="603">
        <f t="shared" si="2"/>
        <v>993.27</v>
      </c>
      <c r="G46" s="862">
        <f>'Заказ, cкидки и курсы валют'!$J$23*F46</f>
        <v>11919.24</v>
      </c>
      <c r="H46" s="882">
        <f t="shared" si="3"/>
        <v>2383.85</v>
      </c>
      <c r="I46" s="485"/>
    </row>
    <row r="47" spans="1:9" ht="15">
      <c r="A47" s="210" t="s">
        <v>6218</v>
      </c>
      <c r="B47" s="877" t="s">
        <v>175</v>
      </c>
      <c r="C47" s="891">
        <v>11.71</v>
      </c>
      <c r="D47" s="2056">
        <v>200</v>
      </c>
      <c r="E47" s="574">
        <v>1226.22</v>
      </c>
      <c r="F47" s="603">
        <f t="shared" si="2"/>
        <v>1226.22</v>
      </c>
      <c r="G47" s="862">
        <f>'Заказ, cкидки и курсы валют'!$J$23*F47</f>
        <v>14714.64</v>
      </c>
      <c r="H47" s="882">
        <f t="shared" si="3"/>
        <v>2942.93</v>
      </c>
      <c r="I47" s="485"/>
    </row>
    <row r="48" spans="1:9" ht="15">
      <c r="A48" s="210" t="s">
        <v>6219</v>
      </c>
      <c r="B48" s="877" t="s">
        <v>176</v>
      </c>
      <c r="C48" s="891">
        <v>12.57</v>
      </c>
      <c r="D48" s="2056">
        <v>200</v>
      </c>
      <c r="E48" s="574">
        <v>1442.6</v>
      </c>
      <c r="F48" s="603">
        <f t="shared" si="2"/>
        <v>1442.6</v>
      </c>
      <c r="G48" s="862">
        <f>'Заказ, cкидки и курсы валют'!$J$23*F48</f>
        <v>17311.199999999997</v>
      </c>
      <c r="H48" s="882">
        <f t="shared" si="3"/>
        <v>3462.24</v>
      </c>
      <c r="I48" s="485"/>
    </row>
    <row r="49" spans="1:9" ht="15">
      <c r="A49" s="210" t="s">
        <v>6220</v>
      </c>
      <c r="B49" s="877" t="s">
        <v>3645</v>
      </c>
      <c r="C49" s="891">
        <v>2.73</v>
      </c>
      <c r="D49" s="2056">
        <v>500</v>
      </c>
      <c r="E49" s="574">
        <v>358.08</v>
      </c>
      <c r="F49" s="603">
        <f t="shared" si="2"/>
        <v>358.08</v>
      </c>
      <c r="G49" s="862">
        <f>'Заказ, cкидки и курсы валют'!$J$23*F49</f>
        <v>4296.96</v>
      </c>
      <c r="H49" s="882">
        <f t="shared" si="3"/>
        <v>2148.48</v>
      </c>
      <c r="I49" s="485"/>
    </row>
    <row r="50" spans="1:9" ht="15">
      <c r="A50" s="210" t="s">
        <v>6221</v>
      </c>
      <c r="B50" s="877" t="s">
        <v>3646</v>
      </c>
      <c r="C50" s="891">
        <v>3.08</v>
      </c>
      <c r="D50" s="2056">
        <v>500</v>
      </c>
      <c r="E50" s="574">
        <v>275.23</v>
      </c>
      <c r="F50" s="603">
        <f t="shared" si="2"/>
        <v>275.23</v>
      </c>
      <c r="G50" s="862">
        <f>'Заказ, cкидки и курсы валют'!$J$23*F50</f>
        <v>3302.76</v>
      </c>
      <c r="H50" s="882">
        <f t="shared" si="3"/>
        <v>1651.38</v>
      </c>
      <c r="I50" s="485"/>
    </row>
    <row r="51" spans="1:9" ht="15">
      <c r="A51" s="210" t="s">
        <v>6222</v>
      </c>
      <c r="B51" s="877" t="s">
        <v>3979</v>
      </c>
      <c r="C51" s="891">
        <v>3.43</v>
      </c>
      <c r="D51" s="2056">
        <v>500</v>
      </c>
      <c r="E51" s="574">
        <v>304.58</v>
      </c>
      <c r="F51" s="603">
        <f t="shared" si="2"/>
        <v>304.58</v>
      </c>
      <c r="G51" s="862">
        <f>'Заказ, cкидки и курсы валют'!$J$23*F51</f>
        <v>3654.96</v>
      </c>
      <c r="H51" s="882">
        <f t="shared" si="3"/>
        <v>1827.48</v>
      </c>
      <c r="I51" s="485"/>
    </row>
    <row r="52" spans="1:9" ht="15">
      <c r="A52" s="210" t="s">
        <v>6223</v>
      </c>
      <c r="B52" s="877" t="s">
        <v>100</v>
      </c>
      <c r="C52" s="891">
        <v>3.78</v>
      </c>
      <c r="D52" s="2056">
        <v>500</v>
      </c>
      <c r="E52" s="574">
        <v>336.82</v>
      </c>
      <c r="F52" s="603">
        <f t="shared" si="2"/>
        <v>336.82</v>
      </c>
      <c r="G52" s="862">
        <f>'Заказ, cкидки и курсы валют'!$J$23*F52</f>
        <v>4041.84</v>
      </c>
      <c r="H52" s="882">
        <f t="shared" si="3"/>
        <v>2020.92</v>
      </c>
      <c r="I52" s="485"/>
    </row>
    <row r="53" spans="1:9" ht="15">
      <c r="A53" s="210" t="s">
        <v>6224</v>
      </c>
      <c r="B53" s="877" t="s">
        <v>101</v>
      </c>
      <c r="C53" s="891">
        <v>4.4800000000000004</v>
      </c>
      <c r="D53" s="2056">
        <v>500</v>
      </c>
      <c r="E53" s="574">
        <v>398.37</v>
      </c>
      <c r="F53" s="603">
        <f t="shared" si="2"/>
        <v>398.37</v>
      </c>
      <c r="G53" s="862">
        <f>'Заказ, cкидки и курсы валют'!$J$23*F53</f>
        <v>4780.4400000000005</v>
      </c>
      <c r="H53" s="882">
        <f t="shared" si="3"/>
        <v>2390.2199999999998</v>
      </c>
      <c r="I53" s="485"/>
    </row>
    <row r="54" spans="1:9" ht="15">
      <c r="A54" s="210" t="s">
        <v>6225</v>
      </c>
      <c r="B54" s="877" t="s">
        <v>1346</v>
      </c>
      <c r="C54" s="891">
        <v>5.36</v>
      </c>
      <c r="D54" s="2056">
        <v>200</v>
      </c>
      <c r="E54" s="574">
        <v>475.97</v>
      </c>
      <c r="F54" s="603">
        <f t="shared" si="2"/>
        <v>475.97</v>
      </c>
      <c r="G54" s="862">
        <f>'Заказ, cкидки и курсы валют'!$J$23*F54</f>
        <v>5711.64</v>
      </c>
      <c r="H54" s="882">
        <f t="shared" si="3"/>
        <v>1142.33</v>
      </c>
      <c r="I54" s="485"/>
    </row>
    <row r="55" spans="1:9" ht="15">
      <c r="A55" s="210" t="s">
        <v>6226</v>
      </c>
      <c r="B55" s="877" t="s">
        <v>189</v>
      </c>
      <c r="C55" s="891">
        <v>6.23</v>
      </c>
      <c r="D55" s="2056">
        <v>200</v>
      </c>
      <c r="E55" s="574">
        <v>536.91</v>
      </c>
      <c r="F55" s="603">
        <f t="shared" si="2"/>
        <v>536.91</v>
      </c>
      <c r="G55" s="862">
        <f>'Заказ, cкидки и курсы валют'!$J$23*F55</f>
        <v>6442.92</v>
      </c>
      <c r="H55" s="882">
        <f t="shared" si="3"/>
        <v>1288.58</v>
      </c>
      <c r="I55" s="485"/>
    </row>
    <row r="56" spans="1:9" ht="15">
      <c r="A56" s="210" t="s">
        <v>6227</v>
      </c>
      <c r="B56" s="877" t="s">
        <v>616</v>
      </c>
      <c r="C56" s="891">
        <v>7.11</v>
      </c>
      <c r="D56" s="2056">
        <v>200</v>
      </c>
      <c r="E56" s="574">
        <v>616.46</v>
      </c>
      <c r="F56" s="603">
        <f t="shared" si="2"/>
        <v>616.46</v>
      </c>
      <c r="G56" s="862">
        <f>'Заказ, cкидки и курсы валют'!$J$23*F56</f>
        <v>7397.52</v>
      </c>
      <c r="H56" s="882">
        <f t="shared" si="3"/>
        <v>1479.5</v>
      </c>
      <c r="I56" s="485"/>
    </row>
    <row r="57" spans="1:9" ht="15">
      <c r="A57" s="210" t="s">
        <v>6228</v>
      </c>
      <c r="B57" s="877" t="s">
        <v>178</v>
      </c>
      <c r="C57" s="891">
        <v>7.98</v>
      </c>
      <c r="D57" s="2056">
        <v>200</v>
      </c>
      <c r="E57" s="574">
        <v>684.15</v>
      </c>
      <c r="F57" s="603">
        <f t="shared" si="2"/>
        <v>684.15</v>
      </c>
      <c r="G57" s="862">
        <f>'Заказ, cкидки и курсы валют'!$J$23*F57</f>
        <v>8209.7999999999993</v>
      </c>
      <c r="H57" s="882">
        <f t="shared" si="3"/>
        <v>1641.96</v>
      </c>
      <c r="I57" s="485"/>
    </row>
    <row r="58" spans="1:9" ht="15">
      <c r="A58" s="210" t="s">
        <v>6229</v>
      </c>
      <c r="B58" s="877" t="s">
        <v>84</v>
      </c>
      <c r="C58" s="891">
        <v>8.86</v>
      </c>
      <c r="D58" s="2056">
        <v>200</v>
      </c>
      <c r="E58" s="574">
        <v>921.96</v>
      </c>
      <c r="F58" s="603">
        <f t="shared" si="2"/>
        <v>921.96</v>
      </c>
      <c r="G58" s="862">
        <f>'Заказ, cкидки и курсы валют'!$J$23*F58</f>
        <v>11063.52</v>
      </c>
      <c r="H58" s="882">
        <f t="shared" si="3"/>
        <v>2212.6999999999998</v>
      </c>
      <c r="I58" s="485"/>
    </row>
    <row r="59" spans="1:9" ht="15">
      <c r="A59" s="210" t="s">
        <v>6230</v>
      </c>
      <c r="B59" s="877" t="s">
        <v>179</v>
      </c>
      <c r="C59" s="891">
        <v>9.73</v>
      </c>
      <c r="D59" s="2056">
        <v>200</v>
      </c>
      <c r="E59" s="574">
        <v>850.2</v>
      </c>
      <c r="F59" s="603">
        <f t="shared" si="2"/>
        <v>850.2</v>
      </c>
      <c r="G59" s="862">
        <f>'Заказ, cкидки и курсы валют'!$J$23*F59</f>
        <v>10202.400000000001</v>
      </c>
      <c r="H59" s="882">
        <f t="shared" si="3"/>
        <v>2040.48</v>
      </c>
      <c r="I59" s="485"/>
    </row>
    <row r="60" spans="1:9" ht="15">
      <c r="A60" s="210" t="s">
        <v>6231</v>
      </c>
      <c r="B60" s="877" t="s">
        <v>3122</v>
      </c>
      <c r="C60" s="891">
        <v>10.6</v>
      </c>
      <c r="D60" s="2056">
        <v>200</v>
      </c>
      <c r="E60" s="574">
        <v>982.38</v>
      </c>
      <c r="F60" s="603">
        <f t="shared" si="2"/>
        <v>982.38</v>
      </c>
      <c r="G60" s="862">
        <f>'Заказ, cкидки и курсы валют'!$J$23*F60</f>
        <v>11788.56</v>
      </c>
      <c r="H60" s="882">
        <f t="shared" si="3"/>
        <v>2357.71</v>
      </c>
      <c r="I60" s="485"/>
    </row>
    <row r="61" spans="1:9" ht="15">
      <c r="A61" s="210" t="s">
        <v>6232</v>
      </c>
      <c r="B61" s="877" t="s">
        <v>180</v>
      </c>
      <c r="C61" s="891">
        <v>11.5</v>
      </c>
      <c r="D61" s="2056">
        <v>200</v>
      </c>
      <c r="E61" s="574">
        <v>993.29</v>
      </c>
      <c r="F61" s="603">
        <f t="shared" ref="F61:F77" si="4">ROUND(E61*(1-$F$11),2)</f>
        <v>993.29</v>
      </c>
      <c r="G61" s="862">
        <f>'Заказ, cкидки и курсы валют'!$J$23*F61</f>
        <v>11919.48</v>
      </c>
      <c r="H61" s="882">
        <f t="shared" ref="H61:H77" si="5">ROUND((D61/1000)*G61,2)</f>
        <v>2383.9</v>
      </c>
      <c r="I61" s="485"/>
    </row>
    <row r="62" spans="1:9" ht="15">
      <c r="A62" s="210" t="s">
        <v>6233</v>
      </c>
      <c r="B62" s="877" t="s">
        <v>181</v>
      </c>
      <c r="C62" s="891">
        <v>14.02</v>
      </c>
      <c r="D62" s="2056">
        <v>200</v>
      </c>
      <c r="E62" s="574">
        <v>1144.5899999999999</v>
      </c>
      <c r="F62" s="603">
        <f t="shared" si="4"/>
        <v>1144.5899999999999</v>
      </c>
      <c r="G62" s="862">
        <f>'Заказ, cкидки и курсы валют'!$J$23*F62</f>
        <v>13735.079999999998</v>
      </c>
      <c r="H62" s="882">
        <f t="shared" si="5"/>
        <v>2747.02</v>
      </c>
      <c r="I62" s="485"/>
    </row>
    <row r="63" spans="1:9" ht="15">
      <c r="A63" s="210" t="s">
        <v>6234</v>
      </c>
      <c r="B63" s="877" t="s">
        <v>182</v>
      </c>
      <c r="C63" s="891">
        <v>15.84</v>
      </c>
      <c r="D63" s="2056">
        <v>200</v>
      </c>
      <c r="E63" s="574">
        <v>1323.53</v>
      </c>
      <c r="F63" s="603">
        <f t="shared" si="4"/>
        <v>1323.53</v>
      </c>
      <c r="G63" s="862">
        <f>'Заказ, cкидки и курсы валют'!$J$23*F63</f>
        <v>15882.36</v>
      </c>
      <c r="H63" s="882">
        <f t="shared" si="5"/>
        <v>3176.47</v>
      </c>
      <c r="I63" s="485"/>
    </row>
    <row r="64" spans="1:9" ht="15">
      <c r="A64" s="210" t="s">
        <v>6834</v>
      </c>
      <c r="B64" s="877" t="s">
        <v>183</v>
      </c>
      <c r="C64" s="891">
        <v>16.8</v>
      </c>
      <c r="D64" s="2056">
        <v>200</v>
      </c>
      <c r="E64" s="574">
        <v>1762.41</v>
      </c>
      <c r="F64" s="603">
        <f t="shared" si="4"/>
        <v>1762.41</v>
      </c>
      <c r="G64" s="862">
        <f>'Заказ, cкидки и курсы валют'!$J$23*F64</f>
        <v>21148.920000000002</v>
      </c>
      <c r="H64" s="882">
        <f t="shared" si="5"/>
        <v>4229.78</v>
      </c>
      <c r="I64" s="485"/>
    </row>
    <row r="65" spans="1:9" ht="15">
      <c r="A65" s="210" t="s">
        <v>6235</v>
      </c>
      <c r="B65" s="877" t="s">
        <v>184</v>
      </c>
      <c r="C65" s="891">
        <v>19.48</v>
      </c>
      <c r="D65" s="2056">
        <v>200</v>
      </c>
      <c r="E65" s="574">
        <v>1970.45</v>
      </c>
      <c r="F65" s="603">
        <f t="shared" si="4"/>
        <v>1970.45</v>
      </c>
      <c r="G65" s="862">
        <f>'Заказ, cкидки и курсы валют'!$J$23*F65</f>
        <v>23645.4</v>
      </c>
      <c r="H65" s="882">
        <f t="shared" si="5"/>
        <v>4729.08</v>
      </c>
      <c r="I65" s="485"/>
    </row>
    <row r="66" spans="1:9" ht="15">
      <c r="A66" s="210" t="s">
        <v>6409</v>
      </c>
      <c r="B66" s="877" t="s">
        <v>1043</v>
      </c>
      <c r="C66" s="891">
        <v>6.32</v>
      </c>
      <c r="D66" s="2056">
        <v>200</v>
      </c>
      <c r="E66" s="574">
        <v>899.61</v>
      </c>
      <c r="F66" s="603">
        <f t="shared" si="4"/>
        <v>899.61</v>
      </c>
      <c r="G66" s="862">
        <f>'Заказ, cкидки и курсы валют'!$J$23*F66</f>
        <v>10795.32</v>
      </c>
      <c r="H66" s="882">
        <f t="shared" si="5"/>
        <v>2159.06</v>
      </c>
      <c r="I66" s="485"/>
    </row>
    <row r="67" spans="1:9" ht="15">
      <c r="A67" s="210" t="s">
        <v>6410</v>
      </c>
      <c r="B67" s="877" t="s">
        <v>3641</v>
      </c>
      <c r="C67" s="891">
        <v>7.62</v>
      </c>
      <c r="D67" s="2056">
        <v>200</v>
      </c>
      <c r="E67" s="574">
        <v>662.27</v>
      </c>
      <c r="F67" s="603">
        <f t="shared" si="4"/>
        <v>662.27</v>
      </c>
      <c r="G67" s="862">
        <f>'Заказ, cкидки и курсы валют'!$J$23*F67</f>
        <v>7947.24</v>
      </c>
      <c r="H67" s="882">
        <f t="shared" si="5"/>
        <v>1589.45</v>
      </c>
      <c r="I67" s="485"/>
    </row>
    <row r="68" spans="1:9" ht="15">
      <c r="A68" s="210" t="s">
        <v>6411</v>
      </c>
      <c r="B68" s="877" t="s">
        <v>3105</v>
      </c>
      <c r="C68" s="891">
        <v>8.8800000000000008</v>
      </c>
      <c r="D68" s="2056">
        <v>200</v>
      </c>
      <c r="E68" s="574">
        <v>738.78</v>
      </c>
      <c r="F68" s="603">
        <f t="shared" si="4"/>
        <v>738.78</v>
      </c>
      <c r="G68" s="862">
        <f>'Заказ, cкидки и курсы валют'!$J$23*F68</f>
        <v>8865.36</v>
      </c>
      <c r="H68" s="882">
        <f t="shared" si="5"/>
        <v>1773.07</v>
      </c>
      <c r="I68" s="485"/>
    </row>
    <row r="69" spans="1:9" ht="15">
      <c r="A69" s="210" t="s">
        <v>6412</v>
      </c>
      <c r="B69" s="877" t="s">
        <v>3106</v>
      </c>
      <c r="C69" s="891">
        <v>10.5</v>
      </c>
      <c r="D69" s="2056">
        <v>200</v>
      </c>
      <c r="E69" s="574">
        <v>944.2</v>
      </c>
      <c r="F69" s="603">
        <f t="shared" si="4"/>
        <v>944.2</v>
      </c>
      <c r="G69" s="862">
        <f>'Заказ, cкидки и курсы валют'!$J$23*F69</f>
        <v>11330.400000000001</v>
      </c>
      <c r="H69" s="882">
        <f t="shared" si="5"/>
        <v>2266.08</v>
      </c>
      <c r="I69" s="485"/>
    </row>
    <row r="70" spans="1:9" ht="15">
      <c r="A70" s="210" t="s">
        <v>6413</v>
      </c>
      <c r="B70" s="877" t="s">
        <v>617</v>
      </c>
      <c r="C70" s="891">
        <v>12.1</v>
      </c>
      <c r="D70" s="2056">
        <v>200</v>
      </c>
      <c r="E70" s="574">
        <v>1072.72</v>
      </c>
      <c r="F70" s="603">
        <f t="shared" si="4"/>
        <v>1072.72</v>
      </c>
      <c r="G70" s="862">
        <f>'Заказ, cкидки и курсы валют'!$J$23*F70</f>
        <v>12872.64</v>
      </c>
      <c r="H70" s="882">
        <f t="shared" si="5"/>
        <v>2574.5300000000002</v>
      </c>
      <c r="I70" s="485"/>
    </row>
    <row r="71" spans="1:9" ht="15">
      <c r="A71" s="210" t="s">
        <v>6835</v>
      </c>
      <c r="B71" s="877" t="s">
        <v>3107</v>
      </c>
      <c r="C71" s="891">
        <v>13.7</v>
      </c>
      <c r="D71" s="2056">
        <v>200</v>
      </c>
      <c r="E71" s="574">
        <v>1202.72</v>
      </c>
      <c r="F71" s="603">
        <f t="shared" si="4"/>
        <v>1202.72</v>
      </c>
      <c r="G71" s="862">
        <f>'Заказ, cкидки и курсы валют'!$J$23*F71</f>
        <v>14432.64</v>
      </c>
      <c r="H71" s="882">
        <f t="shared" si="5"/>
        <v>2886.53</v>
      </c>
      <c r="I71" s="485"/>
    </row>
    <row r="72" spans="1:9" ht="15">
      <c r="A72" s="210" t="s">
        <v>6414</v>
      </c>
      <c r="B72" s="877" t="s">
        <v>190</v>
      </c>
      <c r="C72" s="891">
        <v>15.3</v>
      </c>
      <c r="D72" s="2056">
        <v>200</v>
      </c>
      <c r="E72" s="574">
        <v>1296.32</v>
      </c>
      <c r="F72" s="603">
        <f t="shared" si="4"/>
        <v>1296.32</v>
      </c>
      <c r="G72" s="862">
        <f>'Заказ, cкидки и курсы валют'!$J$23*F72</f>
        <v>15555.84</v>
      </c>
      <c r="H72" s="882">
        <f t="shared" si="5"/>
        <v>3111.17</v>
      </c>
      <c r="I72" s="485"/>
    </row>
    <row r="73" spans="1:9" ht="15">
      <c r="A73" s="210" t="s">
        <v>6415</v>
      </c>
      <c r="B73" s="877" t="s">
        <v>191</v>
      </c>
      <c r="C73" s="891">
        <v>18.5</v>
      </c>
      <c r="D73" s="2056">
        <v>200</v>
      </c>
      <c r="E73" s="574">
        <v>2004.51</v>
      </c>
      <c r="F73" s="603">
        <f t="shared" si="4"/>
        <v>2004.51</v>
      </c>
      <c r="G73" s="862">
        <f>'Заказ, cкидки и курсы валют'!$J$23*F73</f>
        <v>24054.12</v>
      </c>
      <c r="H73" s="882">
        <f t="shared" si="5"/>
        <v>4810.82</v>
      </c>
      <c r="I73" s="485"/>
    </row>
    <row r="74" spans="1:9" ht="15">
      <c r="A74" s="210" t="s">
        <v>6416</v>
      </c>
      <c r="B74" s="877" t="s">
        <v>192</v>
      </c>
      <c r="C74" s="891">
        <v>21.7</v>
      </c>
      <c r="D74" s="2056">
        <v>100</v>
      </c>
      <c r="E74" s="574">
        <v>2147.36</v>
      </c>
      <c r="F74" s="603">
        <f t="shared" si="4"/>
        <v>2147.36</v>
      </c>
      <c r="G74" s="862">
        <f>'Заказ, cкидки и курсы валют'!$J$23*F74</f>
        <v>25768.32</v>
      </c>
      <c r="H74" s="882">
        <f t="shared" si="5"/>
        <v>2576.83</v>
      </c>
      <c r="I74" s="485"/>
    </row>
    <row r="75" spans="1:9" ht="15">
      <c r="A75" s="210" t="s">
        <v>6417</v>
      </c>
      <c r="B75" s="877" t="s">
        <v>193</v>
      </c>
      <c r="C75" s="891">
        <v>24.61</v>
      </c>
      <c r="D75" s="2056">
        <v>100</v>
      </c>
      <c r="E75" s="574">
        <v>2448.35</v>
      </c>
      <c r="F75" s="603">
        <f t="shared" si="4"/>
        <v>2448.35</v>
      </c>
      <c r="G75" s="862">
        <f>'Заказ, cкидки и курсы валют'!$J$23*F75</f>
        <v>29380.199999999997</v>
      </c>
      <c r="H75" s="882">
        <f t="shared" si="5"/>
        <v>2938.02</v>
      </c>
      <c r="I75" s="485"/>
    </row>
    <row r="76" spans="1:9" ht="15">
      <c r="A76" s="210" t="s">
        <v>6418</v>
      </c>
      <c r="B76" s="877" t="s">
        <v>194</v>
      </c>
      <c r="C76" s="891">
        <v>27.71</v>
      </c>
      <c r="D76" s="2056">
        <v>200</v>
      </c>
      <c r="E76" s="574">
        <v>2718.07</v>
      </c>
      <c r="F76" s="603">
        <f t="shared" si="4"/>
        <v>2718.07</v>
      </c>
      <c r="G76" s="862">
        <f>'Заказ, cкидки и курсы валют'!$J$23*F76</f>
        <v>32616.840000000004</v>
      </c>
      <c r="H76" s="882">
        <f t="shared" si="5"/>
        <v>6523.37</v>
      </c>
      <c r="I76" s="485"/>
    </row>
    <row r="77" spans="1:9" ht="15">
      <c r="A77" s="210" t="s">
        <v>6836</v>
      </c>
      <c r="B77" s="877" t="s">
        <v>3108</v>
      </c>
      <c r="C77" s="891">
        <v>31</v>
      </c>
      <c r="D77" s="2056">
        <v>200</v>
      </c>
      <c r="E77" s="574">
        <v>2827.59</v>
      </c>
      <c r="F77" s="603">
        <f t="shared" si="4"/>
        <v>2827.59</v>
      </c>
      <c r="G77" s="862">
        <f>'Заказ, cкидки и курсы валют'!$J$23*F77</f>
        <v>33931.08</v>
      </c>
      <c r="H77" s="882">
        <f t="shared" si="5"/>
        <v>6786.22</v>
      </c>
      <c r="I77" s="485"/>
    </row>
    <row r="78" spans="1:9" ht="15.75" thickBot="1">
      <c r="A78" s="235" t="s">
        <v>6419</v>
      </c>
      <c r="B78" s="926" t="s">
        <v>195</v>
      </c>
      <c r="C78" s="1018">
        <v>33.93</v>
      </c>
      <c r="D78" s="2122">
        <v>100</v>
      </c>
      <c r="E78" s="574">
        <v>3372.37</v>
      </c>
      <c r="F78" s="959">
        <f t="shared" ref="F78" si="6">ROUND(E78*(1-$F$11),2)</f>
        <v>3372.37</v>
      </c>
      <c r="G78" s="960">
        <f>'Заказ, cкидки и курсы валют'!$J$23*F78</f>
        <v>40468.44</v>
      </c>
      <c r="H78" s="1019">
        <f t="shared" ref="H78" si="7">ROUND((D78/1000)*G78,2)</f>
        <v>4046.84</v>
      </c>
      <c r="I78" s="489"/>
    </row>
    <row r="79" spans="1:9" ht="13.5" thickBot="1"/>
    <row r="80" spans="1:9" ht="18">
      <c r="A80" s="1357" t="s">
        <v>6287</v>
      </c>
      <c r="B80" s="1357"/>
      <c r="C80" s="647"/>
      <c r="D80" s="555"/>
      <c r="E80" s="555"/>
      <c r="F80" s="93"/>
      <c r="G80" s="1363"/>
      <c r="H80" s="1364"/>
      <c r="I80" s="1365"/>
    </row>
    <row r="81" spans="1:10" ht="18">
      <c r="A81" s="248"/>
      <c r="B81" s="17"/>
      <c r="C81" s="883"/>
      <c r="D81" s="1148"/>
      <c r="E81" s="854" t="s">
        <v>6286</v>
      </c>
      <c r="F81" s="568"/>
      <c r="H81" s="111"/>
      <c r="I81" s="112"/>
    </row>
    <row r="82" spans="1:10">
      <c r="A82" s="248"/>
      <c r="B82" s="17"/>
      <c r="C82" s="884"/>
      <c r="D82" s="1149"/>
      <c r="E82" s="557"/>
      <c r="F82" s="596"/>
      <c r="G82" s="860"/>
      <c r="H82" s="17"/>
      <c r="I82" s="167"/>
    </row>
    <row r="83" spans="1:10">
      <c r="A83" s="248"/>
      <c r="B83" s="17"/>
      <c r="C83" s="884"/>
      <c r="D83" s="1149"/>
      <c r="E83" s="557"/>
      <c r="F83" s="596"/>
      <c r="G83" s="860"/>
      <c r="H83" s="17"/>
      <c r="I83" s="167"/>
    </row>
    <row r="84" spans="1:10">
      <c r="A84" s="248"/>
      <c r="B84" s="17"/>
      <c r="C84" s="884"/>
      <c r="D84" s="1149"/>
      <c r="E84" s="557"/>
      <c r="F84" s="596"/>
      <c r="G84" s="860"/>
      <c r="H84" s="17"/>
      <c r="I84" s="167"/>
    </row>
    <row r="85" spans="1:10" ht="63.2" customHeight="1" thickBot="1">
      <c r="A85" s="2597" t="s">
        <v>7681</v>
      </c>
      <c r="B85" s="171"/>
      <c r="C85" s="885"/>
      <c r="D85" s="1150"/>
      <c r="E85" s="558"/>
      <c r="F85" s="598"/>
      <c r="G85" s="861"/>
      <c r="H85" s="171"/>
      <c r="I85" s="172"/>
    </row>
    <row r="86" spans="1:10" ht="52.5">
      <c r="A86" s="195" t="s">
        <v>1028</v>
      </c>
      <c r="B86" s="196" t="s">
        <v>1029</v>
      </c>
      <c r="C86" s="475" t="s">
        <v>678</v>
      </c>
      <c r="D86" s="475" t="s">
        <v>3130</v>
      </c>
      <c r="E86" s="559" t="s">
        <v>11188</v>
      </c>
      <c r="F86" s="600" t="s">
        <v>2779</v>
      </c>
      <c r="G86" s="864" t="s">
        <v>2627</v>
      </c>
      <c r="H86" s="338" t="s">
        <v>497</v>
      </c>
      <c r="I86" s="199" t="s">
        <v>4239</v>
      </c>
      <c r="J86" s="2668" t="s">
        <v>12335</v>
      </c>
    </row>
    <row r="87" spans="1:10" ht="13.5" thickBot="1">
      <c r="A87" s="195"/>
      <c r="B87" s="389"/>
      <c r="C87" s="475" t="s">
        <v>3629</v>
      </c>
      <c r="D87" s="475" t="s">
        <v>2628</v>
      </c>
      <c r="E87" s="564" t="s">
        <v>265</v>
      </c>
      <c r="F87" s="607">
        <f>'Заказ, cкидки и курсы валют'!$I$12</f>
        <v>0</v>
      </c>
      <c r="G87" s="948"/>
      <c r="H87" s="455"/>
      <c r="I87" s="325"/>
      <c r="J87" s="2669"/>
    </row>
    <row r="88" spans="1:10">
      <c r="A88" s="976" t="s">
        <v>8105</v>
      </c>
      <c r="B88" s="1015" t="s">
        <v>3202</v>
      </c>
      <c r="C88" s="1016">
        <v>0.90300000000000002</v>
      </c>
      <c r="D88" s="2117">
        <v>100</v>
      </c>
      <c r="E88" s="2240">
        <f t="shared" ref="E88:E119" si="8">E12*3</f>
        <v>258.78000000000003</v>
      </c>
      <c r="F88" s="967">
        <f t="shared" ref="F88:F104" si="9">ROUND(E88*(1-$F$11),2)</f>
        <v>258.77999999999997</v>
      </c>
      <c r="G88" s="968">
        <f>'Заказ, cкидки и курсы валют'!$J$23*F88</f>
        <v>3105.3599999999997</v>
      </c>
      <c r="H88" s="1032">
        <f t="shared" ref="H88:H104" si="10">ROUND((D88/1000)*G88,2)</f>
        <v>310.54000000000002</v>
      </c>
      <c r="I88" s="1033"/>
      <c r="J88" s="128">
        <f>ROUND(IF(H88&lt;'Заказ, cкидки и курсы валют'!$B$39,H88*0.54*100/(100-'Заказ, cкидки и курсы валют'!$C$39),IF(H88&lt;'Заказ, cкидки и курсы валют'!$B$40,H88*0.54*100/(100-'Заказ, cкидки и курсы валют'!$C$40),IF(H88&lt;'Заказ, cкидки и курсы валют'!$B$41,H88*0.54*100/(100-'Заказ, cкидки и курсы валют'!$C$41),IF(H88&lt;'Заказ, cкидки и курсы валют'!$B$42,H88*0.54*100/(100-'Заказ, cкидки и курсы валют'!$C$42),IF(H88&lt;'Заказ, cкидки и курсы валют'!$B$43,H88*0.54*100/(100-'Заказ, cкидки и курсы валют'!$C$43),H88))))),2)</f>
        <v>419.23</v>
      </c>
    </row>
    <row r="89" spans="1:10">
      <c r="A89" s="210" t="s">
        <v>8106</v>
      </c>
      <c r="B89" s="876" t="s">
        <v>3203</v>
      </c>
      <c r="C89" s="891">
        <v>1.06</v>
      </c>
      <c r="D89" s="2219">
        <v>100</v>
      </c>
      <c r="E89" s="2238">
        <f t="shared" si="8"/>
        <v>318.65999999999997</v>
      </c>
      <c r="F89" s="603">
        <f t="shared" si="9"/>
        <v>318.66000000000003</v>
      </c>
      <c r="G89" s="862">
        <f>'Заказ, cкидки и курсы валют'!$J$23*F89</f>
        <v>3823.92</v>
      </c>
      <c r="H89" s="1029">
        <f t="shared" si="10"/>
        <v>382.39</v>
      </c>
      <c r="I89" s="1030"/>
      <c r="J89" s="128">
        <f>ROUND(IF(H89&lt;'Заказ, cкидки и курсы валют'!$B$39,H89*0.54*100/(100-'Заказ, cкидки и курсы валют'!$C$39),IF(H89&lt;'Заказ, cкидки и курсы валют'!$B$40,H89*0.54*100/(100-'Заказ, cкидки и курсы валют'!$C$40),IF(H89&lt;'Заказ, cкидки и курсы валют'!$B$41,H89*0.54*100/(100-'Заказ, cкидки и курсы валют'!$C$41),IF(H89&lt;'Заказ, cкидки и курсы валют'!$B$42,H89*0.54*100/(100-'Заказ, cкидки и курсы валют'!$C$42),IF(H89&lt;'Заказ, cкидки и курсы валют'!$B$43,H89*0.54*100/(100-'Заказ, cкидки и курсы валют'!$C$43),H89))))),2)</f>
        <v>458.87</v>
      </c>
    </row>
    <row r="90" spans="1:10">
      <c r="A90" s="210" t="s">
        <v>8107</v>
      </c>
      <c r="B90" s="877" t="s">
        <v>3204</v>
      </c>
      <c r="C90" s="891">
        <v>1.22</v>
      </c>
      <c r="D90" s="2056">
        <v>50</v>
      </c>
      <c r="E90" s="2238">
        <f t="shared" si="8"/>
        <v>353.67</v>
      </c>
      <c r="F90" s="603">
        <f t="shared" si="9"/>
        <v>353.67</v>
      </c>
      <c r="G90" s="862">
        <f>'Заказ, cкидки и курсы валют'!$J$23*F90</f>
        <v>4244.04</v>
      </c>
      <c r="H90" s="1029">
        <f t="shared" si="10"/>
        <v>212.2</v>
      </c>
      <c r="I90" s="1030"/>
      <c r="J90" s="128">
        <f>ROUND(IF(H90&lt;'Заказ, cкидки и курсы валют'!$B$39,H90*0.54*100/(100-'Заказ, cкидки и курсы валют'!$C$39),IF(H90&lt;'Заказ, cкидки и курсы валют'!$B$40,H90*0.54*100/(100-'Заказ, cкидки и курсы валют'!$C$40),IF(H90&lt;'Заказ, cкидки и курсы валют'!$B$41,H90*0.54*100/(100-'Заказ, cкидки и курсы валют'!$C$41),IF(H90&lt;'Заказ, cкидки и курсы валют'!$B$42,H90*0.54*100/(100-'Заказ, cкидки и курсы валют'!$C$42),IF(H90&lt;'Заказ, cкидки и курсы валют'!$B$43,H90*0.54*100/(100-'Заказ, cкидки и курсы валют'!$C$43),H90))))),2)</f>
        <v>286.47000000000003</v>
      </c>
    </row>
    <row r="91" spans="1:10">
      <c r="A91" s="210" t="s">
        <v>8108</v>
      </c>
      <c r="B91" s="877" t="s">
        <v>145</v>
      </c>
      <c r="C91" s="891">
        <v>1.37</v>
      </c>
      <c r="D91" s="2219">
        <v>50</v>
      </c>
      <c r="E91" s="2238">
        <f t="shared" si="8"/>
        <v>352.98</v>
      </c>
      <c r="F91" s="603">
        <f t="shared" si="9"/>
        <v>352.98</v>
      </c>
      <c r="G91" s="862">
        <f>'Заказ, cкидки и курсы валют'!$J$23*F91</f>
        <v>4235.76</v>
      </c>
      <c r="H91" s="1029">
        <f t="shared" si="10"/>
        <v>211.79</v>
      </c>
      <c r="I91" s="1030"/>
      <c r="J91" s="128">
        <f>ROUND(IF(H91&lt;'Заказ, cкидки и курсы валют'!$B$39,H91*0.54*100/(100-'Заказ, cкидки и курсы валют'!$C$39),IF(H91&lt;'Заказ, cкидки и курсы валют'!$B$40,H91*0.54*100/(100-'Заказ, cкидки и курсы валют'!$C$40),IF(H91&lt;'Заказ, cкидки и курсы валют'!$B$41,H91*0.54*100/(100-'Заказ, cкидки и курсы валют'!$C$41),IF(H91&lt;'Заказ, cкидки и курсы валют'!$B$42,H91*0.54*100/(100-'Заказ, cкидки и курсы валют'!$C$42),IF(H91&lt;'Заказ, cкидки и курсы валют'!$B$43,H91*0.54*100/(100-'Заказ, cкидки и курсы валют'!$C$43),H91))))),2)</f>
        <v>285.92</v>
      </c>
    </row>
    <row r="92" spans="1:10">
      <c r="A92" s="210" t="s">
        <v>8109</v>
      </c>
      <c r="B92" s="877" t="s">
        <v>3205</v>
      </c>
      <c r="C92" s="891">
        <v>1.53</v>
      </c>
      <c r="D92" s="2056">
        <v>50</v>
      </c>
      <c r="E92" s="2238">
        <f t="shared" si="8"/>
        <v>390.68999999999994</v>
      </c>
      <c r="F92" s="603">
        <f t="shared" si="9"/>
        <v>390.69</v>
      </c>
      <c r="G92" s="862">
        <f>'Заказ, cкидки и курсы валют'!$J$23*F92</f>
        <v>4688.28</v>
      </c>
      <c r="H92" s="1029">
        <f t="shared" si="10"/>
        <v>234.41</v>
      </c>
      <c r="I92" s="1030"/>
      <c r="J92" s="128">
        <f>ROUND(IF(H92&lt;'Заказ, cкидки и курсы валют'!$B$39,H92*0.54*100/(100-'Заказ, cкидки и курсы валют'!$C$39),IF(H92&lt;'Заказ, cкидки и курсы валют'!$B$40,H92*0.54*100/(100-'Заказ, cкидки и курсы валют'!$C$40),IF(H92&lt;'Заказ, cкидки и курсы валют'!$B$41,H92*0.54*100/(100-'Заказ, cкидки и курсы валют'!$C$41),IF(H92&lt;'Заказ, cкидки и курсы валют'!$B$42,H92*0.54*100/(100-'Заказ, cкидки и курсы валют'!$C$42),IF(H92&lt;'Заказ, cкидки и курсы валют'!$B$43,H92*0.54*100/(100-'Заказ, cкидки и курсы валют'!$C$43),H92))))),2)</f>
        <v>316.45</v>
      </c>
    </row>
    <row r="93" spans="1:10">
      <c r="A93" s="210" t="s">
        <v>8110</v>
      </c>
      <c r="B93" s="877" t="s">
        <v>146</v>
      </c>
      <c r="C93" s="891">
        <v>1.68</v>
      </c>
      <c r="D93" s="2056">
        <v>50</v>
      </c>
      <c r="E93" s="2238">
        <f t="shared" si="8"/>
        <v>552.33000000000004</v>
      </c>
      <c r="F93" s="603">
        <f t="shared" si="9"/>
        <v>552.33000000000004</v>
      </c>
      <c r="G93" s="862">
        <f>'Заказ, cкидки и курсы валют'!$J$23*F93</f>
        <v>6627.9600000000009</v>
      </c>
      <c r="H93" s="1029">
        <f t="shared" si="10"/>
        <v>331.4</v>
      </c>
      <c r="I93" s="1030"/>
      <c r="J93" s="128">
        <f>ROUND(IF(H93&lt;'Заказ, cкидки и курсы валют'!$B$39,H93*0.54*100/(100-'Заказ, cкидки и курсы валют'!$C$39),IF(H93&lt;'Заказ, cкидки и курсы валют'!$B$40,H93*0.54*100/(100-'Заказ, cкидки и курсы валют'!$C$40),IF(H93&lt;'Заказ, cкидки и курсы валют'!$B$41,H93*0.54*100/(100-'Заказ, cкидки и курсы валют'!$C$41),IF(H93&lt;'Заказ, cкидки и курсы валют'!$B$42,H93*0.54*100/(100-'Заказ, cкидки и курсы валют'!$C$42),IF(H93&lt;'Заказ, cкидки и курсы валют'!$B$43,H93*0.54*100/(100-'Заказ, cкидки и курсы валют'!$C$43),H93))))),2)</f>
        <v>447.39</v>
      </c>
    </row>
    <row r="94" spans="1:10">
      <c r="A94" s="210" t="s">
        <v>8111</v>
      </c>
      <c r="B94" s="877" t="s">
        <v>147</v>
      </c>
      <c r="C94" s="891">
        <v>2</v>
      </c>
      <c r="D94" s="2056">
        <v>50</v>
      </c>
      <c r="E94" s="2238">
        <f t="shared" si="8"/>
        <v>526.5</v>
      </c>
      <c r="F94" s="603">
        <f t="shared" si="9"/>
        <v>526.5</v>
      </c>
      <c r="G94" s="862">
        <f>'Заказ, cкидки и курсы валют'!$J$23*F94</f>
        <v>6318</v>
      </c>
      <c r="H94" s="1029">
        <f t="shared" si="10"/>
        <v>315.89999999999998</v>
      </c>
      <c r="I94" s="1030"/>
      <c r="J94" s="128">
        <f>ROUND(IF(H94&lt;'Заказ, cкидки и курсы валют'!$B$39,H94*0.54*100/(100-'Заказ, cкидки и курсы валют'!$C$39),IF(H94&lt;'Заказ, cкидки и курсы валют'!$B$40,H94*0.54*100/(100-'Заказ, cкидки и курсы валют'!$C$40),IF(H94&lt;'Заказ, cкидки и курсы валют'!$B$41,H94*0.54*100/(100-'Заказ, cкидки и курсы валют'!$C$41),IF(H94&lt;'Заказ, cкидки и курсы валют'!$B$42,H94*0.54*100/(100-'Заказ, cкидки и курсы валют'!$C$42),IF(H94&lt;'Заказ, cкидки и курсы валют'!$B$43,H94*0.54*100/(100-'Заказ, cкидки и курсы валют'!$C$43),H94))))),2)</f>
        <v>426.47</v>
      </c>
    </row>
    <row r="95" spans="1:10">
      <c r="A95" s="210" t="s">
        <v>8112</v>
      </c>
      <c r="B95" s="877" t="s">
        <v>148</v>
      </c>
      <c r="C95" s="891">
        <v>2.39</v>
      </c>
      <c r="D95" s="2056">
        <v>25</v>
      </c>
      <c r="E95" s="2238">
        <f t="shared" si="8"/>
        <v>653.40000000000009</v>
      </c>
      <c r="F95" s="603">
        <f t="shared" si="9"/>
        <v>653.4</v>
      </c>
      <c r="G95" s="862">
        <f>'Заказ, cкидки и курсы валют'!$J$23*F95</f>
        <v>7840.7999999999993</v>
      </c>
      <c r="H95" s="1029">
        <f t="shared" si="10"/>
        <v>196.02</v>
      </c>
      <c r="I95" s="1030"/>
      <c r="J95" s="128">
        <f>ROUND(IF(H95&lt;'Заказ, cкидки и курсы валют'!$B$39,H95*0.54*100/(100-'Заказ, cкидки и курсы валют'!$C$39),IF(H95&lt;'Заказ, cкидки и курсы валют'!$B$40,H95*0.54*100/(100-'Заказ, cкидки и курсы валют'!$C$40),IF(H95&lt;'Заказ, cкидки и курсы валют'!$B$41,H95*0.54*100/(100-'Заказ, cкидки и курсы валют'!$C$41),IF(H95&lt;'Заказ, cкидки и курсы валют'!$B$42,H95*0.54*100/(100-'Заказ, cкидки и курсы валют'!$C$42),IF(H95&lt;'Заказ, cкидки и курсы валют'!$B$43,H95*0.54*100/(100-'Заказ, cкидки и курсы валют'!$C$43),H95))))),2)</f>
        <v>264.63</v>
      </c>
    </row>
    <row r="96" spans="1:10">
      <c r="A96" s="210" t="s">
        <v>8113</v>
      </c>
      <c r="B96" s="877" t="s">
        <v>149</v>
      </c>
      <c r="C96" s="891">
        <v>2.78</v>
      </c>
      <c r="D96" s="2056">
        <v>25</v>
      </c>
      <c r="E96" s="2238">
        <f t="shared" si="8"/>
        <v>893.84999999999991</v>
      </c>
      <c r="F96" s="603">
        <f t="shared" si="9"/>
        <v>893.85</v>
      </c>
      <c r="G96" s="862">
        <f>'Заказ, cкидки и курсы валют'!$J$23*F96</f>
        <v>10726.2</v>
      </c>
      <c r="H96" s="1029">
        <f t="shared" si="10"/>
        <v>268.16000000000003</v>
      </c>
      <c r="I96" s="1030"/>
      <c r="J96" s="128">
        <f>ROUND(IF(H96&lt;'Заказ, cкидки и курсы валют'!$B$39,H96*0.54*100/(100-'Заказ, cкидки и курсы валют'!$C$39),IF(H96&lt;'Заказ, cкидки и курсы валют'!$B$40,H96*0.54*100/(100-'Заказ, cкидки и курсы валют'!$C$40),IF(H96&lt;'Заказ, cкидки и курсы валют'!$B$41,H96*0.54*100/(100-'Заказ, cкидки и курсы валют'!$C$41),IF(H96&lt;'Заказ, cкидки и курсы валют'!$B$42,H96*0.54*100/(100-'Заказ, cкидки и курсы валют'!$C$42),IF(H96&lt;'Заказ, cкидки и курсы валют'!$B$43,H96*0.54*100/(100-'Заказ, cкидки и курсы валют'!$C$43),H96))))),2)</f>
        <v>362.02</v>
      </c>
    </row>
    <row r="97" spans="1:10">
      <c r="A97" s="210" t="s">
        <v>8114</v>
      </c>
      <c r="B97" s="877" t="s">
        <v>150</v>
      </c>
      <c r="C97" s="891">
        <v>3.17</v>
      </c>
      <c r="D97" s="2056">
        <v>25</v>
      </c>
      <c r="E97" s="2238">
        <f t="shared" si="8"/>
        <v>970.58999999999992</v>
      </c>
      <c r="F97" s="603">
        <f t="shared" si="9"/>
        <v>970.59</v>
      </c>
      <c r="G97" s="862">
        <f>'Заказ, cкидки и курсы валют'!$J$23*F97</f>
        <v>11647.08</v>
      </c>
      <c r="H97" s="1029">
        <f t="shared" si="10"/>
        <v>291.18</v>
      </c>
      <c r="I97" s="1030"/>
      <c r="J97" s="128">
        <f>ROUND(IF(H97&lt;'Заказ, cкидки и курсы валют'!$B$39,H97*0.54*100/(100-'Заказ, cкидки и курсы валют'!$C$39),IF(H97&lt;'Заказ, cкидки и курсы валют'!$B$40,H97*0.54*100/(100-'Заказ, cкидки и курсы валют'!$C$40),IF(H97&lt;'Заказ, cкидки и курсы валют'!$B$41,H97*0.54*100/(100-'Заказ, cкидки и курсы валют'!$C$41),IF(H97&lt;'Заказ, cкидки и курсы валют'!$B$42,H97*0.54*100/(100-'Заказ, cкидки и курсы валют'!$C$42),IF(H97&lt;'Заказ, cкидки и курсы валют'!$B$43,H97*0.54*100/(100-'Заказ, cкидки и курсы валют'!$C$43),H97))))),2)</f>
        <v>393.09</v>
      </c>
    </row>
    <row r="98" spans="1:10">
      <c r="A98" s="210" t="s">
        <v>8115</v>
      </c>
      <c r="B98" s="877" t="s">
        <v>151</v>
      </c>
      <c r="C98" s="891">
        <v>3.56</v>
      </c>
      <c r="D98" s="2056">
        <v>25</v>
      </c>
      <c r="E98" s="2238">
        <f t="shared" si="8"/>
        <v>962.58</v>
      </c>
      <c r="F98" s="603">
        <f t="shared" si="9"/>
        <v>962.58</v>
      </c>
      <c r="G98" s="862">
        <f>'Заказ, cкидки и курсы валют'!$J$23*F98</f>
        <v>11550.960000000001</v>
      </c>
      <c r="H98" s="1029">
        <f t="shared" si="10"/>
        <v>288.77</v>
      </c>
      <c r="I98" s="1030"/>
      <c r="J98" s="128">
        <f>ROUND(IF(H98&lt;'Заказ, cкидки и курсы валют'!$B$39,H98*0.54*100/(100-'Заказ, cкидки и курсы валют'!$C$39),IF(H98&lt;'Заказ, cкидки и курсы валют'!$B$40,H98*0.54*100/(100-'Заказ, cкидки и курсы валют'!$C$40),IF(H98&lt;'Заказ, cкидки и курсы валют'!$B$41,H98*0.54*100/(100-'Заказ, cкидки и курсы валют'!$C$41),IF(H98&lt;'Заказ, cкидки и курсы валют'!$B$42,H98*0.54*100/(100-'Заказ, cкидки и курсы валют'!$C$42),IF(H98&lt;'Заказ, cкидки и курсы валют'!$B$43,H98*0.54*100/(100-'Заказ, cкидки и курсы валют'!$C$43),H98))))),2)</f>
        <v>389.84</v>
      </c>
    </row>
    <row r="99" spans="1:10">
      <c r="A99" s="210" t="s">
        <v>8116</v>
      </c>
      <c r="B99" s="877" t="s">
        <v>79</v>
      </c>
      <c r="C99" s="891">
        <v>3.74</v>
      </c>
      <c r="D99" s="2056">
        <v>25</v>
      </c>
      <c r="E99" s="2238">
        <f t="shared" si="8"/>
        <v>1203.57</v>
      </c>
      <c r="F99" s="603">
        <f t="shared" si="9"/>
        <v>1203.57</v>
      </c>
      <c r="G99" s="862">
        <f>'Заказ, cкидки и курсы валют'!$J$23*F99</f>
        <v>14442.84</v>
      </c>
      <c r="H99" s="1029">
        <f t="shared" si="10"/>
        <v>361.07</v>
      </c>
      <c r="I99" s="1030"/>
      <c r="J99" s="128">
        <f>ROUND(IF(H99&lt;'Заказ, cкидки и курсы валют'!$B$39,H99*0.54*100/(100-'Заказ, cкидки и курсы валют'!$C$39),IF(H99&lt;'Заказ, cкидки и курсы валют'!$B$40,H99*0.54*100/(100-'Заказ, cкидки и курсы валют'!$C$40),IF(H99&lt;'Заказ, cкидки и курсы валют'!$B$41,H99*0.54*100/(100-'Заказ, cкидки и курсы валют'!$C$41),IF(H99&lt;'Заказ, cкидки и курсы валют'!$B$42,H99*0.54*100/(100-'Заказ, cкидки и курсы валют'!$C$42),IF(H99&lt;'Заказ, cкидки и курсы валют'!$B$43,H99*0.54*100/(100-'Заказ, cкидки и курсы валют'!$C$43),H99))))),2)</f>
        <v>487.44</v>
      </c>
    </row>
    <row r="100" spans="1:10">
      <c r="A100" s="210" t="s">
        <v>8117</v>
      </c>
      <c r="B100" s="877" t="s">
        <v>152</v>
      </c>
      <c r="C100" s="891">
        <v>4.12</v>
      </c>
      <c r="D100" s="2056">
        <v>25</v>
      </c>
      <c r="E100" s="2238">
        <f t="shared" si="8"/>
        <v>1319.97</v>
      </c>
      <c r="F100" s="603">
        <f t="shared" si="9"/>
        <v>1319.97</v>
      </c>
      <c r="G100" s="862">
        <f>'Заказ, cкидки и курсы валют'!$J$23*F100</f>
        <v>15839.64</v>
      </c>
      <c r="H100" s="1029">
        <f t="shared" si="10"/>
        <v>395.99</v>
      </c>
      <c r="I100" s="1030"/>
      <c r="J100" s="128">
        <f>ROUND(IF(H100&lt;'Заказ, cкидки и курсы валют'!$B$39,H100*0.54*100/(100-'Заказ, cкидки и курсы валют'!$C$39),IF(H100&lt;'Заказ, cкидки и курсы валют'!$B$40,H100*0.54*100/(100-'Заказ, cкидки и курсы валют'!$C$40),IF(H100&lt;'Заказ, cкидки и курсы валют'!$B$41,H100*0.54*100/(100-'Заказ, cкидки и курсы валют'!$C$41),IF(H100&lt;'Заказ, cкидки и курсы валют'!$B$42,H100*0.54*100/(100-'Заказ, cкидки и курсы валют'!$C$42),IF(H100&lt;'Заказ, cкидки и курсы валют'!$B$43,H100*0.54*100/(100-'Заказ, cкидки и курсы валют'!$C$43),H100))))),2)</f>
        <v>475.19</v>
      </c>
    </row>
    <row r="101" spans="1:10">
      <c r="A101" s="210" t="s">
        <v>8118</v>
      </c>
      <c r="B101" s="877" t="s">
        <v>4196</v>
      </c>
      <c r="C101" s="891">
        <v>4.47</v>
      </c>
      <c r="D101" s="2056">
        <v>10</v>
      </c>
      <c r="E101" s="2238">
        <f t="shared" si="8"/>
        <v>1280.94</v>
      </c>
      <c r="F101" s="603">
        <f t="shared" si="9"/>
        <v>1280.94</v>
      </c>
      <c r="G101" s="862">
        <f>'Заказ, cкидки и курсы валют'!$J$23*F101</f>
        <v>15371.28</v>
      </c>
      <c r="H101" s="1029">
        <f t="shared" si="10"/>
        <v>153.71</v>
      </c>
      <c r="I101" s="1030"/>
      <c r="J101" s="128">
        <f>ROUND(IF(H101&lt;'Заказ, cкидки и курсы валют'!$B$39,H101*0.54*100/(100-'Заказ, cкидки и курсы валют'!$C$39),IF(H101&lt;'Заказ, cкидки и курсы валют'!$B$40,H101*0.54*100/(100-'Заказ, cкидки и курсы валют'!$C$40),IF(H101&lt;'Заказ, cкидки и курсы валют'!$B$41,H101*0.54*100/(100-'Заказ, cкидки и курсы валют'!$C$41),IF(H101&lt;'Заказ, cкидки и курсы валют'!$B$42,H101*0.54*100/(100-'Заказ, cкидки и курсы валют'!$C$42),IF(H101&lt;'Заказ, cкидки и курсы валют'!$B$43,H101*0.54*100/(100-'Заказ, cкидки и курсы валют'!$C$43),H101))))),2)</f>
        <v>237.15</v>
      </c>
    </row>
    <row r="102" spans="1:10">
      <c r="A102" s="210" t="s">
        <v>8119</v>
      </c>
      <c r="B102" s="877" t="s">
        <v>158</v>
      </c>
      <c r="C102" s="891">
        <v>4.84</v>
      </c>
      <c r="D102" s="2056">
        <v>10</v>
      </c>
      <c r="E102" s="2238">
        <f t="shared" si="8"/>
        <v>1449.9</v>
      </c>
      <c r="F102" s="603">
        <f t="shared" si="9"/>
        <v>1449.9</v>
      </c>
      <c r="G102" s="862">
        <f>'Заказ, cкидки и курсы валют'!$J$23*F102</f>
        <v>17398.800000000003</v>
      </c>
      <c r="H102" s="1029">
        <f t="shared" si="10"/>
        <v>173.99</v>
      </c>
      <c r="I102" s="1030"/>
      <c r="J102" s="128">
        <f>ROUND(IF(H102&lt;'Заказ, cкидки и курсы валют'!$B$39,H102*0.54*100/(100-'Заказ, cкидки и курсы валют'!$C$39),IF(H102&lt;'Заказ, cкидки и курсы валют'!$B$40,H102*0.54*100/(100-'Заказ, cкидки и курсы валют'!$C$40),IF(H102&lt;'Заказ, cкидки и курсы валют'!$B$41,H102*0.54*100/(100-'Заказ, cкидки и курсы валют'!$C$41),IF(H102&lt;'Заказ, cкидки и курсы валют'!$B$42,H102*0.54*100/(100-'Заказ, cкидки и курсы валют'!$C$42),IF(H102&lt;'Заказ, cкидки и курсы валют'!$B$43,H102*0.54*100/(100-'Заказ, cкидки и курсы валют'!$C$43),H102))))),2)</f>
        <v>268.44</v>
      </c>
    </row>
    <row r="103" spans="1:10">
      <c r="A103" s="210" t="s">
        <v>8120</v>
      </c>
      <c r="B103" s="877" t="s">
        <v>159</v>
      </c>
      <c r="C103" s="891">
        <v>5.57</v>
      </c>
      <c r="D103" s="2056">
        <v>10</v>
      </c>
      <c r="E103" s="2238">
        <f t="shared" si="8"/>
        <v>1623.1799999999998</v>
      </c>
      <c r="F103" s="603">
        <f t="shared" si="9"/>
        <v>1623.18</v>
      </c>
      <c r="G103" s="862">
        <f>'Заказ, cкидки и курсы валют'!$J$23*F103</f>
        <v>19478.16</v>
      </c>
      <c r="H103" s="1029">
        <f t="shared" si="10"/>
        <v>194.78</v>
      </c>
      <c r="I103" s="1030"/>
      <c r="J103" s="128">
        <f>ROUND(IF(H103&lt;'Заказ, cкидки и курсы валют'!$B$39,H103*0.54*100/(100-'Заказ, cкидки и курсы валют'!$C$39),IF(H103&lt;'Заказ, cкидки и курсы валют'!$B$40,H103*0.54*100/(100-'Заказ, cкидки и курсы валют'!$C$40),IF(H103&lt;'Заказ, cкидки и курсы валют'!$B$41,H103*0.54*100/(100-'Заказ, cкидки и курсы валют'!$C$41),IF(H103&lt;'Заказ, cкидки и курсы валют'!$B$42,H103*0.54*100/(100-'Заказ, cкидки и курсы валют'!$C$42),IF(H103&lt;'Заказ, cкидки и курсы валют'!$B$43,H103*0.54*100/(100-'Заказ, cкидки и курсы валют'!$C$43),H103))))),2)</f>
        <v>262.95</v>
      </c>
    </row>
    <row r="104" spans="1:10">
      <c r="A104" s="210" t="s">
        <v>8121</v>
      </c>
      <c r="B104" s="877" t="s">
        <v>3324</v>
      </c>
      <c r="C104" s="891">
        <v>6.3</v>
      </c>
      <c r="D104" s="2056">
        <v>10</v>
      </c>
      <c r="E104" s="2238">
        <f t="shared" si="8"/>
        <v>1884.84</v>
      </c>
      <c r="F104" s="603">
        <f t="shared" si="9"/>
        <v>1884.84</v>
      </c>
      <c r="G104" s="862">
        <f>'Заказ, cкидки и курсы валют'!$J$23*F104</f>
        <v>22618.079999999998</v>
      </c>
      <c r="H104" s="1029">
        <f t="shared" si="10"/>
        <v>226.18</v>
      </c>
      <c r="I104" s="1030"/>
      <c r="J104" s="128">
        <f>ROUND(IF(H104&lt;'Заказ, cкидки и курсы валют'!$B$39,H104*0.54*100/(100-'Заказ, cкидки и курсы валют'!$C$39),IF(H104&lt;'Заказ, cкидки и курсы валют'!$B$40,H104*0.54*100/(100-'Заказ, cкидки и курсы валют'!$C$40),IF(H104&lt;'Заказ, cкидки и курсы валют'!$B$41,H104*0.54*100/(100-'Заказ, cкидки и курсы валют'!$C$41),IF(H104&lt;'Заказ, cкидки и курсы валют'!$B$42,H104*0.54*100/(100-'Заказ, cкидки и курсы валют'!$C$42),IF(H104&lt;'Заказ, cкидки и курсы валют'!$B$43,H104*0.54*100/(100-'Заказ, cкидки и курсы валют'!$C$43),H104))))),2)</f>
        <v>305.33999999999997</v>
      </c>
    </row>
    <row r="105" spans="1:10">
      <c r="A105" s="210" t="s">
        <v>11207</v>
      </c>
      <c r="B105" s="877" t="s">
        <v>3166</v>
      </c>
      <c r="C105" s="2239">
        <v>1.24</v>
      </c>
      <c r="D105" s="2056">
        <v>50</v>
      </c>
      <c r="E105" s="2238">
        <f t="shared" si="8"/>
        <v>492.41999999999996</v>
      </c>
      <c r="F105" s="603">
        <f t="shared" ref="F105" si="11">ROUND(E105*(1-$F$11),2)</f>
        <v>492.42</v>
      </c>
      <c r="G105" s="862">
        <f>'Заказ, cкидки и курсы валют'!$J$23*F105</f>
        <v>5909.04</v>
      </c>
      <c r="H105" s="1029">
        <f t="shared" ref="H105" si="12">ROUND((D105/1000)*G105,2)</f>
        <v>295.45</v>
      </c>
      <c r="I105" s="1030"/>
      <c r="J105" s="128">
        <f>ROUND(IF(H105&lt;'Заказ, cкидки и курсы валют'!$B$39,H105*0.54*100/(100-'Заказ, cкидки и курсы валют'!$C$39),IF(H105&lt;'Заказ, cкидки и курсы валют'!$B$40,H105*0.54*100/(100-'Заказ, cкидки и курсы валют'!$C$40),IF(H105&lt;'Заказ, cкидки и курсы валют'!$B$41,H105*0.54*100/(100-'Заказ, cкидки и курсы валют'!$C$41),IF(H105&lt;'Заказ, cкидки и курсы валют'!$B$42,H105*0.54*100/(100-'Заказ, cкидки и курсы валют'!$C$42),IF(H105&lt;'Заказ, cкидки и курсы валют'!$B$43,H105*0.54*100/(100-'Заказ, cкидки и курсы валют'!$C$43),H105))))),2)</f>
        <v>398.86</v>
      </c>
    </row>
    <row r="106" spans="1:10">
      <c r="A106" s="210" t="s">
        <v>8122</v>
      </c>
      <c r="B106" s="877" t="s">
        <v>4201</v>
      </c>
      <c r="C106" s="2239">
        <v>1.4279999999999999</v>
      </c>
      <c r="D106" s="2056">
        <v>50</v>
      </c>
      <c r="E106" s="2238">
        <f t="shared" si="8"/>
        <v>630.56999999999994</v>
      </c>
      <c r="F106" s="603">
        <f t="shared" ref="F106:F153" si="13">ROUND(E106*(1-$F$11),2)</f>
        <v>630.57000000000005</v>
      </c>
      <c r="G106" s="862">
        <f>'Заказ, cкидки и курсы валют'!$J$23*F106</f>
        <v>7566.84</v>
      </c>
      <c r="H106" s="1029">
        <f t="shared" ref="H106:H153" si="14">ROUND((D106/1000)*G106,2)</f>
        <v>378.34</v>
      </c>
      <c r="I106" s="1030"/>
      <c r="J106" s="128">
        <f>ROUND(IF(H106&lt;'Заказ, cкидки и курсы валют'!$B$39,H106*0.54*100/(100-'Заказ, cкидки и курсы валют'!$C$39),IF(H106&lt;'Заказ, cкидки и курсы валют'!$B$40,H106*0.54*100/(100-'Заказ, cкидки и курсы валют'!$C$40),IF(H106&lt;'Заказ, cкидки и курсы валют'!$B$41,H106*0.54*100/(100-'Заказ, cкидки и курсы валют'!$C$41),IF(H106&lt;'Заказ, cкидки и курсы валют'!$B$42,H106*0.54*100/(100-'Заказ, cкидки и курсы валют'!$C$42),IF(H106&lt;'Заказ, cкидки и курсы валют'!$B$43,H106*0.54*100/(100-'Заказ, cкидки и курсы валют'!$C$43),H106))))),2)</f>
        <v>454.01</v>
      </c>
    </row>
    <row r="107" spans="1:10">
      <c r="A107" s="210" t="s">
        <v>8123</v>
      </c>
      <c r="B107" s="877" t="s">
        <v>3637</v>
      </c>
      <c r="C107" s="891">
        <v>1.72</v>
      </c>
      <c r="D107" s="2056">
        <v>50</v>
      </c>
      <c r="E107" s="2238">
        <f t="shared" si="8"/>
        <v>520.56000000000006</v>
      </c>
      <c r="F107" s="603">
        <f t="shared" si="13"/>
        <v>520.55999999999995</v>
      </c>
      <c r="G107" s="862">
        <f>'Заказ, cкидки и курсы валют'!$J$23*F107</f>
        <v>6246.7199999999993</v>
      </c>
      <c r="H107" s="1029">
        <f t="shared" si="14"/>
        <v>312.33999999999997</v>
      </c>
      <c r="I107" s="1030"/>
      <c r="J107" s="128">
        <f>ROUND(IF(H107&lt;'Заказ, cкидки и курсы валют'!$B$39,H107*0.54*100/(100-'Заказ, cкидки и курсы валют'!$C$39),IF(H107&lt;'Заказ, cкидки и курсы валют'!$B$40,H107*0.54*100/(100-'Заказ, cкидки и курсы валют'!$C$40),IF(H107&lt;'Заказ, cкидки и курсы валют'!$B$41,H107*0.54*100/(100-'Заказ, cкидки и курсы валют'!$C$41),IF(H107&lt;'Заказ, cкидки и курсы валют'!$B$42,H107*0.54*100/(100-'Заказ, cкидки и курсы валют'!$C$42),IF(H107&lt;'Заказ, cкидки и курсы валют'!$B$43,H107*0.54*100/(100-'Заказ, cкидки и курсы валют'!$C$43),H107))))),2)</f>
        <v>421.66</v>
      </c>
    </row>
    <row r="108" spans="1:10">
      <c r="A108" s="210" t="s">
        <v>8124</v>
      </c>
      <c r="B108" s="877" t="s">
        <v>3638</v>
      </c>
      <c r="C108" s="891">
        <v>1.96</v>
      </c>
      <c r="D108" s="2056">
        <v>50</v>
      </c>
      <c r="E108" s="2238">
        <f t="shared" si="8"/>
        <v>564.48</v>
      </c>
      <c r="F108" s="603">
        <f t="shared" si="13"/>
        <v>564.48</v>
      </c>
      <c r="G108" s="862">
        <f>'Заказ, cкидки и курсы валют'!$J$23*F108</f>
        <v>6773.76</v>
      </c>
      <c r="H108" s="1029">
        <f t="shared" si="14"/>
        <v>338.69</v>
      </c>
      <c r="I108" s="1030"/>
      <c r="J108" s="128">
        <f>ROUND(IF(H108&lt;'Заказ, cкидки и курсы валют'!$B$39,H108*0.54*100/(100-'Заказ, cкидки и курсы валют'!$C$39),IF(H108&lt;'Заказ, cкидки и курсы валют'!$B$40,H108*0.54*100/(100-'Заказ, cкидки и курсы валют'!$C$40),IF(H108&lt;'Заказ, cкидки и курсы валют'!$B$41,H108*0.54*100/(100-'Заказ, cкидки и курсы валют'!$C$41),IF(H108&lt;'Заказ, cкидки и курсы валют'!$B$42,H108*0.54*100/(100-'Заказ, cкидки и курсы валют'!$C$42),IF(H108&lt;'Заказ, cкидки и курсы валют'!$B$43,H108*0.54*100/(100-'Заказ, cкидки и курсы валют'!$C$43),H108))))),2)</f>
        <v>457.23</v>
      </c>
    </row>
    <row r="109" spans="1:10">
      <c r="A109" s="210" t="s">
        <v>8125</v>
      </c>
      <c r="B109" s="877" t="s">
        <v>2805</v>
      </c>
      <c r="C109" s="891">
        <v>2.2000000000000002</v>
      </c>
      <c r="D109" s="2056">
        <v>50</v>
      </c>
      <c r="E109" s="2238">
        <f t="shared" si="8"/>
        <v>620.46</v>
      </c>
      <c r="F109" s="603">
        <f t="shared" si="13"/>
        <v>620.46</v>
      </c>
      <c r="G109" s="862">
        <f>'Заказ, cкидки и курсы валют'!$J$23*F109</f>
        <v>7445.52</v>
      </c>
      <c r="H109" s="1029">
        <f t="shared" si="14"/>
        <v>372.28</v>
      </c>
      <c r="I109" s="1030"/>
      <c r="J109" s="128">
        <f>ROUND(IF(H109&lt;'Заказ, cкидки и курсы валют'!$B$39,H109*0.54*100/(100-'Заказ, cкидки и курсы валют'!$C$39),IF(H109&lt;'Заказ, cкидки и курсы валют'!$B$40,H109*0.54*100/(100-'Заказ, cкидки и курсы валют'!$C$40),IF(H109&lt;'Заказ, cкидки и курсы валют'!$B$41,H109*0.54*100/(100-'Заказ, cкидки и курсы валют'!$C$41),IF(H109&lt;'Заказ, cкидки и курсы валют'!$B$42,H109*0.54*100/(100-'Заказ, cкидки и курсы валют'!$C$42),IF(H109&lt;'Заказ, cкидки и курсы валют'!$B$43,H109*0.54*100/(100-'Заказ, cкидки и курсы валют'!$C$43),H109))))),2)</f>
        <v>446.74</v>
      </c>
    </row>
    <row r="110" spans="1:10">
      <c r="A110" s="210" t="s">
        <v>8126</v>
      </c>
      <c r="B110" s="877" t="s">
        <v>3639</v>
      </c>
      <c r="C110" s="891">
        <v>2.44</v>
      </c>
      <c r="D110" s="2056">
        <v>50</v>
      </c>
      <c r="E110" s="2238">
        <f t="shared" si="8"/>
        <v>681.27</v>
      </c>
      <c r="F110" s="603">
        <f t="shared" si="13"/>
        <v>681.27</v>
      </c>
      <c r="G110" s="862">
        <f>'Заказ, cкидки и курсы валют'!$J$23*F110</f>
        <v>8175.24</v>
      </c>
      <c r="H110" s="1029">
        <f t="shared" si="14"/>
        <v>408.76</v>
      </c>
      <c r="I110" s="1030"/>
      <c r="J110" s="128">
        <f>ROUND(IF(H110&lt;'Заказ, cкидки и курсы валют'!$B$39,H110*0.54*100/(100-'Заказ, cкидки и курсы валют'!$C$39),IF(H110&lt;'Заказ, cкидки и курсы валют'!$B$40,H110*0.54*100/(100-'Заказ, cкидки и курсы валют'!$C$40),IF(H110&lt;'Заказ, cкидки и курсы валют'!$B$41,H110*0.54*100/(100-'Заказ, cкидки и курсы валют'!$C$41),IF(H110&lt;'Заказ, cкидки и курсы валют'!$B$42,H110*0.54*100/(100-'Заказ, cкидки и курсы валют'!$C$42),IF(H110&lt;'Заказ, cкидки и курсы валют'!$B$43,H110*0.54*100/(100-'Заказ, cкидки и курсы валют'!$C$43),H110))))),2)</f>
        <v>490.51</v>
      </c>
    </row>
    <row r="111" spans="1:10">
      <c r="A111" s="210" t="s">
        <v>8127</v>
      </c>
      <c r="B111" s="877" t="s">
        <v>167</v>
      </c>
      <c r="C111" s="891">
        <v>2.92</v>
      </c>
      <c r="D111" s="2056">
        <v>25</v>
      </c>
      <c r="E111" s="2238">
        <f t="shared" si="8"/>
        <v>826.68000000000006</v>
      </c>
      <c r="F111" s="603">
        <f t="shared" si="13"/>
        <v>826.68</v>
      </c>
      <c r="G111" s="862">
        <f>'Заказ, cкидки и курсы валют'!$J$23*F111</f>
        <v>9920.16</v>
      </c>
      <c r="H111" s="1029">
        <f t="shared" si="14"/>
        <v>248</v>
      </c>
      <c r="I111" s="1030"/>
      <c r="J111" s="128">
        <f>ROUND(IF(H111&lt;'Заказ, cкидки и курсы валют'!$B$39,H111*0.54*100/(100-'Заказ, cкидки и курсы валют'!$C$39),IF(H111&lt;'Заказ, cкидки и курсы валют'!$B$40,H111*0.54*100/(100-'Заказ, cкидки и курсы валют'!$C$40),IF(H111&lt;'Заказ, cкидки и курсы валют'!$B$41,H111*0.54*100/(100-'Заказ, cкидки и курсы валют'!$C$41),IF(H111&lt;'Заказ, cкидки и курсы валют'!$B$42,H111*0.54*100/(100-'Заказ, cкидки и курсы валют'!$C$42),IF(H111&lt;'Заказ, cкидки и курсы валют'!$B$43,H111*0.54*100/(100-'Заказ, cкидки и курсы валют'!$C$43),H111))))),2)</f>
        <v>334.8</v>
      </c>
    </row>
    <row r="112" spans="1:10">
      <c r="A112" s="210" t="s">
        <v>8128</v>
      </c>
      <c r="B112" s="877" t="s">
        <v>168</v>
      </c>
      <c r="C112" s="891">
        <v>3.52</v>
      </c>
      <c r="D112" s="2056">
        <v>25</v>
      </c>
      <c r="E112" s="2238">
        <f t="shared" si="8"/>
        <v>1141.1399999999999</v>
      </c>
      <c r="F112" s="603">
        <f t="shared" si="13"/>
        <v>1141.1400000000001</v>
      </c>
      <c r="G112" s="862">
        <f>'Заказ, cкидки и курсы валют'!$J$23*F112</f>
        <v>13693.68</v>
      </c>
      <c r="H112" s="1029">
        <f t="shared" si="14"/>
        <v>342.34</v>
      </c>
      <c r="I112" s="1030"/>
      <c r="J112" s="128">
        <f>ROUND(IF(H112&lt;'Заказ, cкидки и курсы валют'!$B$39,H112*0.54*100/(100-'Заказ, cкидки и курсы валют'!$C$39),IF(H112&lt;'Заказ, cкидки и курсы валют'!$B$40,H112*0.54*100/(100-'Заказ, cкидки и курсы валют'!$C$40),IF(H112&lt;'Заказ, cкидки и курсы валют'!$B$41,H112*0.54*100/(100-'Заказ, cкидки и курсы валют'!$C$41),IF(H112&lt;'Заказ, cкидки и курсы валют'!$B$42,H112*0.54*100/(100-'Заказ, cкидки и курсы валют'!$C$42),IF(H112&lt;'Заказ, cкидки и курсы валют'!$B$43,H112*0.54*100/(100-'Заказ, cкидки и курсы валют'!$C$43),H112))))),2)</f>
        <v>462.16</v>
      </c>
    </row>
    <row r="113" spans="1:10">
      <c r="A113" s="210" t="s">
        <v>8129</v>
      </c>
      <c r="B113" s="877" t="s">
        <v>169</v>
      </c>
      <c r="C113" s="891">
        <v>4.12</v>
      </c>
      <c r="D113" s="2056">
        <v>25</v>
      </c>
      <c r="E113" s="2238">
        <f t="shared" si="8"/>
        <v>1422.75</v>
      </c>
      <c r="F113" s="603">
        <f t="shared" si="13"/>
        <v>1422.75</v>
      </c>
      <c r="G113" s="862">
        <f>'Заказ, cкидки и курсы валют'!$J$23*F113</f>
        <v>17073</v>
      </c>
      <c r="H113" s="1029">
        <f t="shared" si="14"/>
        <v>426.83</v>
      </c>
      <c r="I113" s="1030"/>
      <c r="J113" s="128">
        <f>ROUND(IF(H113&lt;'Заказ, cкидки и курсы валют'!$B$39,H113*0.54*100/(100-'Заказ, cкидки и курсы валют'!$C$39),IF(H113&lt;'Заказ, cкидки и курсы валют'!$B$40,H113*0.54*100/(100-'Заказ, cкидки и курсы валют'!$C$40),IF(H113&lt;'Заказ, cкидки и курсы валют'!$B$41,H113*0.54*100/(100-'Заказ, cкидки и курсы валют'!$C$41),IF(H113&lt;'Заказ, cкидки и курсы валют'!$B$42,H113*0.54*100/(100-'Заказ, cкидки и курсы валют'!$C$42),IF(H113&lt;'Заказ, cкидки и курсы валют'!$B$43,H113*0.54*100/(100-'Заказ, cкидки и курсы валют'!$C$43),H113))))),2)</f>
        <v>512.20000000000005</v>
      </c>
    </row>
    <row r="114" spans="1:10">
      <c r="A114" s="210" t="s">
        <v>8130</v>
      </c>
      <c r="B114" s="877" t="s">
        <v>611</v>
      </c>
      <c r="C114" s="891">
        <v>4.72</v>
      </c>
      <c r="D114" s="2056">
        <v>25</v>
      </c>
      <c r="E114" s="2238">
        <f t="shared" si="8"/>
        <v>1425.69</v>
      </c>
      <c r="F114" s="603">
        <f t="shared" si="13"/>
        <v>1425.69</v>
      </c>
      <c r="G114" s="862">
        <f>'Заказ, cкидки и курсы валют'!$J$23*F114</f>
        <v>17108.28</v>
      </c>
      <c r="H114" s="1029">
        <f t="shared" si="14"/>
        <v>427.71</v>
      </c>
      <c r="I114" s="1030"/>
      <c r="J114" s="128">
        <f>ROUND(IF(H114&lt;'Заказ, cкидки и курсы валют'!$B$39,H114*0.54*100/(100-'Заказ, cкидки и курсы валют'!$C$39),IF(H114&lt;'Заказ, cкидки и курсы валют'!$B$40,H114*0.54*100/(100-'Заказ, cкидки и курсы валют'!$C$40),IF(H114&lt;'Заказ, cкидки и курсы валют'!$B$41,H114*0.54*100/(100-'Заказ, cкидки и курсы валют'!$C$41),IF(H114&lt;'Заказ, cкидки и курсы валют'!$B$42,H114*0.54*100/(100-'Заказ, cкидки и курсы валют'!$C$42),IF(H114&lt;'Заказ, cкидки и курсы валют'!$B$43,H114*0.54*100/(100-'Заказ, cкидки и курсы валют'!$C$43),H114))))),2)</f>
        <v>513.25</v>
      </c>
    </row>
    <row r="115" spans="1:10">
      <c r="A115" s="210" t="s">
        <v>8131</v>
      </c>
      <c r="B115" s="877" t="s">
        <v>170</v>
      </c>
      <c r="C115" s="891">
        <v>5.32</v>
      </c>
      <c r="D115" s="2056">
        <v>25</v>
      </c>
      <c r="E115" s="2238">
        <f t="shared" si="8"/>
        <v>1681.71</v>
      </c>
      <c r="F115" s="603">
        <f t="shared" si="13"/>
        <v>1681.71</v>
      </c>
      <c r="G115" s="862">
        <f>'Заказ, cкидки и курсы валют'!$J$23*F115</f>
        <v>20180.52</v>
      </c>
      <c r="H115" s="1029">
        <f t="shared" si="14"/>
        <v>504.51</v>
      </c>
      <c r="I115" s="1030"/>
      <c r="J115" s="128">
        <f>ROUND(IF(H115&lt;'Заказ, cкидки и курсы валют'!$B$39,H115*0.54*100/(100-'Заказ, cкидки и курсы валют'!$C$39),IF(H115&lt;'Заказ, cкидки и курсы валют'!$B$40,H115*0.54*100/(100-'Заказ, cкидки и курсы валют'!$C$40),IF(H115&lt;'Заказ, cкидки и курсы валют'!$B$41,H115*0.54*100/(100-'Заказ, cкидки и курсы валют'!$C$41),IF(H115&lt;'Заказ, cкидки и курсы валют'!$B$42,H115*0.54*100/(100-'Заказ, cкидки и курсы валют'!$C$42),IF(H115&lt;'Заказ, cкидки и курсы валют'!$B$43,H115*0.54*100/(100-'Заказ, cкидки и курсы валют'!$C$43),H115))))),2)</f>
        <v>605.41</v>
      </c>
    </row>
    <row r="116" spans="1:10">
      <c r="A116" s="210" t="s">
        <v>8132</v>
      </c>
      <c r="B116" s="877" t="s">
        <v>612</v>
      </c>
      <c r="C116" s="891">
        <v>5.92</v>
      </c>
      <c r="D116" s="2056">
        <v>25</v>
      </c>
      <c r="E116" s="2238">
        <f t="shared" si="8"/>
        <v>1946.16</v>
      </c>
      <c r="F116" s="603">
        <f t="shared" si="13"/>
        <v>1946.16</v>
      </c>
      <c r="G116" s="862">
        <f>'Заказ, cкидки и курсы валют'!$J$23*F116</f>
        <v>23353.920000000002</v>
      </c>
      <c r="H116" s="1029">
        <f t="shared" si="14"/>
        <v>583.85</v>
      </c>
      <c r="I116" s="1030"/>
      <c r="J116" s="128">
        <f>ROUND(IF(H116&lt;'Заказ, cкидки и курсы валют'!$B$39,H116*0.54*100/(100-'Заказ, cкидки и курсы валют'!$C$39),IF(H116&lt;'Заказ, cкидки и курсы валют'!$B$40,H116*0.54*100/(100-'Заказ, cкидки и курсы валют'!$C$40),IF(H116&lt;'Заказ, cкидки и курсы валют'!$B$41,H116*0.54*100/(100-'Заказ, cкидки и курсы валют'!$C$41),IF(H116&lt;'Заказ, cкидки и курсы валют'!$B$42,H116*0.54*100/(100-'Заказ, cкидки и курсы валют'!$C$42),IF(H116&lt;'Заказ, cкидки и курсы валют'!$B$43,H116*0.54*100/(100-'Заказ, cкидки и курсы валют'!$C$43),H116))))),2)</f>
        <v>630.55999999999995</v>
      </c>
    </row>
    <row r="117" spans="1:10">
      <c r="A117" s="210" t="s">
        <v>8133</v>
      </c>
      <c r="B117" s="877" t="s">
        <v>171</v>
      </c>
      <c r="C117" s="891">
        <v>6.52</v>
      </c>
      <c r="D117" s="2056">
        <v>25</v>
      </c>
      <c r="E117" s="2238">
        <f t="shared" si="8"/>
        <v>1846.83</v>
      </c>
      <c r="F117" s="603">
        <f t="shared" si="13"/>
        <v>1846.83</v>
      </c>
      <c r="G117" s="862">
        <f>'Заказ, cкидки и курсы валют'!$J$23*F117</f>
        <v>22161.96</v>
      </c>
      <c r="H117" s="1029">
        <f t="shared" si="14"/>
        <v>554.04999999999995</v>
      </c>
      <c r="I117" s="1030"/>
      <c r="J117" s="128">
        <f>ROUND(IF(H117&lt;'Заказ, cкидки и курсы валют'!$B$39,H117*0.54*100/(100-'Заказ, cкидки и курсы валют'!$C$39),IF(H117&lt;'Заказ, cкидки и курсы валют'!$B$40,H117*0.54*100/(100-'Заказ, cкидки и курсы валют'!$C$40),IF(H117&lt;'Заказ, cкидки и курсы валют'!$B$41,H117*0.54*100/(100-'Заказ, cкидки и курсы валют'!$C$41),IF(H117&lt;'Заказ, cкидки и курсы валют'!$B$42,H117*0.54*100/(100-'Заказ, cкидки и курсы валют'!$C$42),IF(H117&lt;'Заказ, cкидки и курсы валют'!$B$43,H117*0.54*100/(100-'Заказ, cкидки и курсы валют'!$C$43),H117))))),2)</f>
        <v>664.86</v>
      </c>
    </row>
    <row r="118" spans="1:10">
      <c r="A118" s="210" t="s">
        <v>8134</v>
      </c>
      <c r="B118" s="877" t="s">
        <v>172</v>
      </c>
      <c r="C118" s="891">
        <v>7.87</v>
      </c>
      <c r="D118" s="2056">
        <v>25</v>
      </c>
      <c r="E118" s="2238">
        <f t="shared" si="8"/>
        <v>2176.7400000000002</v>
      </c>
      <c r="F118" s="603">
        <f t="shared" si="13"/>
        <v>2176.7399999999998</v>
      </c>
      <c r="G118" s="862">
        <f>'Заказ, cкидки и курсы валют'!$J$23*F118</f>
        <v>26120.879999999997</v>
      </c>
      <c r="H118" s="1029">
        <f t="shared" si="14"/>
        <v>653.02</v>
      </c>
      <c r="I118" s="1030"/>
      <c r="J118" s="128">
        <f>ROUND(IF(H118&lt;'Заказ, cкидки и курсы валют'!$B$39,H118*0.54*100/(100-'Заказ, cкидки и курсы валют'!$C$39),IF(H118&lt;'Заказ, cкидки и курсы валют'!$B$40,H118*0.54*100/(100-'Заказ, cкидки и курсы валют'!$C$40),IF(H118&lt;'Заказ, cкидки и курсы валют'!$B$41,H118*0.54*100/(100-'Заказ, cкидки и курсы валют'!$C$41),IF(H118&lt;'Заказ, cкидки и курсы валют'!$B$42,H118*0.54*100/(100-'Заказ, cкидки и курсы валют'!$C$42),IF(H118&lt;'Заказ, cкидки и курсы валют'!$B$43,H118*0.54*100/(100-'Заказ, cкидки и курсы валют'!$C$43),H118))))),2)</f>
        <v>705.26</v>
      </c>
    </row>
    <row r="119" spans="1:10">
      <c r="A119" s="210" t="s">
        <v>8135</v>
      </c>
      <c r="B119" s="877" t="s">
        <v>1357</v>
      </c>
      <c r="C119" s="891">
        <v>8.4600000000000009</v>
      </c>
      <c r="D119" s="2056">
        <v>25</v>
      </c>
      <c r="E119" s="2238">
        <f t="shared" si="8"/>
        <v>2688.96</v>
      </c>
      <c r="F119" s="603">
        <f t="shared" si="13"/>
        <v>2688.96</v>
      </c>
      <c r="G119" s="862">
        <f>'Заказ, cкидки и курсы валют'!$J$23*F119</f>
        <v>32267.52</v>
      </c>
      <c r="H119" s="1029">
        <f t="shared" si="14"/>
        <v>806.69</v>
      </c>
      <c r="I119" s="1030"/>
      <c r="J119" s="128">
        <f>ROUND(IF(H119&lt;'Заказ, cкидки и курсы валют'!$B$39,H119*0.54*100/(100-'Заказ, cкидки и курсы валют'!$C$39),IF(H119&lt;'Заказ, cкидки и курсы валют'!$B$40,H119*0.54*100/(100-'Заказ, cкидки и курсы валют'!$C$40),IF(H119&lt;'Заказ, cкидки и курсы валют'!$B$41,H119*0.54*100/(100-'Заказ, cкидки и курсы валют'!$C$41),IF(H119&lt;'Заказ, cкидки и курсы валют'!$B$42,H119*0.54*100/(100-'Заказ, cкидки и курсы валют'!$C$42),IF(H119&lt;'Заказ, cкидки и курсы валют'!$B$43,H119*0.54*100/(100-'Заказ, cкидки и курсы валют'!$C$43),H119))))),2)</f>
        <v>871.23</v>
      </c>
    </row>
    <row r="120" spans="1:10">
      <c r="A120" s="210" t="s">
        <v>8136</v>
      </c>
      <c r="B120" s="877" t="s">
        <v>173</v>
      </c>
      <c r="C120" s="891">
        <v>9.0399999999999991</v>
      </c>
      <c r="D120" s="2056">
        <v>25</v>
      </c>
      <c r="E120" s="2238">
        <f t="shared" ref="E120:E137" si="15">E44*3</f>
        <v>2580.7200000000003</v>
      </c>
      <c r="F120" s="603">
        <f t="shared" si="13"/>
        <v>2580.7199999999998</v>
      </c>
      <c r="G120" s="862">
        <f>'Заказ, cкидки и курсы валют'!$J$23*F120</f>
        <v>30968.639999999999</v>
      </c>
      <c r="H120" s="1029">
        <f t="shared" si="14"/>
        <v>774.22</v>
      </c>
      <c r="I120" s="1030"/>
      <c r="J120" s="128">
        <f>ROUND(IF(H120&lt;'Заказ, cкидки и курсы валют'!$B$39,H120*0.54*100/(100-'Заказ, cкидки и курсы валют'!$C$39),IF(H120&lt;'Заказ, cкидки и курсы валют'!$B$40,H120*0.54*100/(100-'Заказ, cкидки и курсы валют'!$C$40),IF(H120&lt;'Заказ, cкидки и курсы валют'!$B$41,H120*0.54*100/(100-'Заказ, cкидки и курсы валют'!$C$41),IF(H120&lt;'Заказ, cкидки и курсы валют'!$B$42,H120*0.54*100/(100-'Заказ, cкидки и курсы валют'!$C$42),IF(H120&lt;'Заказ, cкидки и курсы валют'!$B$43,H120*0.54*100/(100-'Заказ, cкидки и курсы валют'!$C$43),H120))))),2)</f>
        <v>836.16</v>
      </c>
    </row>
    <row r="121" spans="1:10">
      <c r="A121" s="210" t="s">
        <v>8137</v>
      </c>
      <c r="B121" s="877" t="s">
        <v>4198</v>
      </c>
      <c r="C121" s="891">
        <v>9.6300000000000008</v>
      </c>
      <c r="D121" s="2056">
        <v>25</v>
      </c>
      <c r="E121" s="2238">
        <f t="shared" si="15"/>
        <v>3095.79</v>
      </c>
      <c r="F121" s="603">
        <f t="shared" si="13"/>
        <v>3095.79</v>
      </c>
      <c r="G121" s="862">
        <f>'Заказ, cкидки и курсы валют'!$J$23*F121</f>
        <v>37149.479999999996</v>
      </c>
      <c r="H121" s="1029">
        <f t="shared" si="14"/>
        <v>928.74</v>
      </c>
      <c r="I121" s="1030"/>
      <c r="J121" s="128">
        <f>ROUND(IF(H121&lt;'Заказ, cкидки и курсы валют'!$B$39,H121*0.54*100/(100-'Заказ, cкидки и курсы валют'!$C$39),IF(H121&lt;'Заказ, cкидки и курсы валют'!$B$40,H121*0.54*100/(100-'Заказ, cкидки и курсы валют'!$C$40),IF(H121&lt;'Заказ, cкидки и курсы валют'!$B$41,H121*0.54*100/(100-'Заказ, cкидки и курсы валют'!$C$41),IF(H121&lt;'Заказ, cкидки и курсы валют'!$B$42,H121*0.54*100/(100-'Заказ, cкидки и курсы валют'!$C$42),IF(H121&lt;'Заказ, cкидки и курсы валют'!$B$43,H121*0.54*100/(100-'Заказ, cкидки и курсы валют'!$C$43),H121))))),2)</f>
        <v>928.74</v>
      </c>
    </row>
    <row r="122" spans="1:10">
      <c r="A122" s="210" t="s">
        <v>8138</v>
      </c>
      <c r="B122" s="877" t="s">
        <v>174</v>
      </c>
      <c r="C122" s="891">
        <v>10.220000000000001</v>
      </c>
      <c r="D122" s="2056">
        <v>25</v>
      </c>
      <c r="E122" s="2238">
        <f t="shared" si="15"/>
        <v>2979.81</v>
      </c>
      <c r="F122" s="603">
        <f t="shared" si="13"/>
        <v>2979.81</v>
      </c>
      <c r="G122" s="862">
        <f>'Заказ, cкидки и курсы валют'!$J$23*F122</f>
        <v>35757.72</v>
      </c>
      <c r="H122" s="1029">
        <f t="shared" si="14"/>
        <v>893.94</v>
      </c>
      <c r="I122" s="1030"/>
      <c r="J122" s="128">
        <f>ROUND(IF(H122&lt;'Заказ, cкидки и курсы валют'!$B$39,H122*0.54*100/(100-'Заказ, cкидки и курсы валют'!$C$39),IF(H122&lt;'Заказ, cкидки и курсы валют'!$B$40,H122*0.54*100/(100-'Заказ, cкидки и курсы валют'!$C$40),IF(H122&lt;'Заказ, cкидки и курсы валют'!$B$41,H122*0.54*100/(100-'Заказ, cкидки и курсы валют'!$C$41),IF(H122&lt;'Заказ, cкидки и курсы валют'!$B$42,H122*0.54*100/(100-'Заказ, cкидки и курсы валют'!$C$42),IF(H122&lt;'Заказ, cкидки и курсы валют'!$B$43,H122*0.54*100/(100-'Заказ, cкидки и курсы валют'!$C$43),H122))))),2)</f>
        <v>965.46</v>
      </c>
    </row>
    <row r="123" spans="1:10">
      <c r="A123" s="210" t="s">
        <v>8139</v>
      </c>
      <c r="B123" s="877" t="s">
        <v>175</v>
      </c>
      <c r="C123" s="891">
        <v>11.71</v>
      </c>
      <c r="D123" s="2056">
        <v>10</v>
      </c>
      <c r="E123" s="2238">
        <f t="shared" si="15"/>
        <v>3678.66</v>
      </c>
      <c r="F123" s="603">
        <f t="shared" si="13"/>
        <v>3678.66</v>
      </c>
      <c r="G123" s="862">
        <f>'Заказ, cкидки и курсы валют'!$J$23*F123</f>
        <v>44143.92</v>
      </c>
      <c r="H123" s="1029">
        <f t="shared" si="14"/>
        <v>441.44</v>
      </c>
      <c r="I123" s="1030"/>
      <c r="J123" s="128">
        <f>ROUND(IF(H123&lt;'Заказ, cкидки и курсы валют'!$B$39,H123*0.54*100/(100-'Заказ, cкидки и курсы валют'!$C$39),IF(H123&lt;'Заказ, cкидки и курсы валют'!$B$40,H123*0.54*100/(100-'Заказ, cкидки и курсы валют'!$C$40),IF(H123&lt;'Заказ, cкидки и курсы валют'!$B$41,H123*0.54*100/(100-'Заказ, cкидки и курсы валют'!$C$41),IF(H123&lt;'Заказ, cкидки и курсы валют'!$B$42,H123*0.54*100/(100-'Заказ, cкидки и курсы валют'!$C$42),IF(H123&lt;'Заказ, cкидки и курсы валют'!$B$43,H123*0.54*100/(100-'Заказ, cкидки и курсы валют'!$C$43),H123))))),2)</f>
        <v>529.73</v>
      </c>
    </row>
    <row r="124" spans="1:10">
      <c r="A124" s="210" t="s">
        <v>8140</v>
      </c>
      <c r="B124" s="877" t="s">
        <v>176</v>
      </c>
      <c r="C124" s="891">
        <v>12.57</v>
      </c>
      <c r="D124" s="2056">
        <v>10</v>
      </c>
      <c r="E124" s="2238">
        <f t="shared" si="15"/>
        <v>4327.7999999999993</v>
      </c>
      <c r="F124" s="603">
        <f t="shared" si="13"/>
        <v>4327.8</v>
      </c>
      <c r="G124" s="862">
        <f>'Заказ, cкидки и курсы валют'!$J$23*F124</f>
        <v>51933.600000000006</v>
      </c>
      <c r="H124" s="1029">
        <f t="shared" si="14"/>
        <v>519.34</v>
      </c>
      <c r="I124" s="1030"/>
      <c r="J124" s="128">
        <f>ROUND(IF(H124&lt;'Заказ, cкидки и курсы валют'!$B$39,H124*0.54*100/(100-'Заказ, cкидки и курсы валют'!$C$39),IF(H124&lt;'Заказ, cкидки и курсы валют'!$B$40,H124*0.54*100/(100-'Заказ, cкидки и курсы валют'!$C$40),IF(H124&lt;'Заказ, cкидки и курсы валют'!$B$41,H124*0.54*100/(100-'Заказ, cкидки и курсы валют'!$C$41),IF(H124&lt;'Заказ, cкидки и курсы валют'!$B$42,H124*0.54*100/(100-'Заказ, cкидки и курсы валют'!$C$42),IF(H124&lt;'Заказ, cкидки и курсы валют'!$B$43,H124*0.54*100/(100-'Заказ, cкидки и курсы валют'!$C$43),H124))))),2)</f>
        <v>623.21</v>
      </c>
    </row>
    <row r="125" spans="1:10">
      <c r="A125" s="210" t="s">
        <v>8141</v>
      </c>
      <c r="B125" s="877" t="s">
        <v>3645</v>
      </c>
      <c r="C125" s="891">
        <v>2.73</v>
      </c>
      <c r="D125" s="2056">
        <v>50</v>
      </c>
      <c r="E125" s="2238">
        <f t="shared" si="15"/>
        <v>1074.24</v>
      </c>
      <c r="F125" s="603">
        <f t="shared" si="13"/>
        <v>1074.24</v>
      </c>
      <c r="G125" s="862">
        <f>'Заказ, cкидки и курсы валют'!$J$23*F125</f>
        <v>12890.880000000001</v>
      </c>
      <c r="H125" s="1029">
        <f t="shared" si="14"/>
        <v>644.54</v>
      </c>
      <c r="I125" s="1030"/>
      <c r="J125" s="128">
        <f>ROUND(IF(H125&lt;'Заказ, cкидки и курсы валют'!$B$39,H125*0.54*100/(100-'Заказ, cкидки и курсы валют'!$C$39),IF(H125&lt;'Заказ, cкидки и курсы валют'!$B$40,H125*0.54*100/(100-'Заказ, cкидки и курсы валют'!$C$40),IF(H125&lt;'Заказ, cкидки и курсы валют'!$B$41,H125*0.54*100/(100-'Заказ, cкидки и курсы валют'!$C$41),IF(H125&lt;'Заказ, cкидки и курсы валют'!$B$42,H125*0.54*100/(100-'Заказ, cкидки и курсы валют'!$C$42),IF(H125&lt;'Заказ, cкидки и курсы валют'!$B$43,H125*0.54*100/(100-'Заказ, cкидки и курсы валют'!$C$43),H125))))),2)</f>
        <v>696.1</v>
      </c>
    </row>
    <row r="126" spans="1:10">
      <c r="A126" s="210" t="s">
        <v>8142</v>
      </c>
      <c r="B126" s="877" t="s">
        <v>3646</v>
      </c>
      <c r="C126" s="891">
        <v>3.08</v>
      </c>
      <c r="D126" s="2056">
        <v>50</v>
      </c>
      <c r="E126" s="2238">
        <f t="shared" si="15"/>
        <v>825.69</v>
      </c>
      <c r="F126" s="603">
        <f t="shared" si="13"/>
        <v>825.69</v>
      </c>
      <c r="G126" s="862">
        <f>'Заказ, cкидки и курсы валют'!$J$23*F126</f>
        <v>9908.2800000000007</v>
      </c>
      <c r="H126" s="1029">
        <f t="shared" si="14"/>
        <v>495.41</v>
      </c>
      <c r="I126" s="1030"/>
      <c r="J126" s="128">
        <f>ROUND(IF(H126&lt;'Заказ, cкидки и курсы валют'!$B$39,H126*0.54*100/(100-'Заказ, cкидки и курсы валют'!$C$39),IF(H126&lt;'Заказ, cкидки и курсы валют'!$B$40,H126*0.54*100/(100-'Заказ, cкидки и курсы валют'!$C$40),IF(H126&lt;'Заказ, cкидки и курсы валют'!$B$41,H126*0.54*100/(100-'Заказ, cкидки и курсы валют'!$C$41),IF(H126&lt;'Заказ, cкидки и курсы валют'!$B$42,H126*0.54*100/(100-'Заказ, cкидки и курсы валют'!$C$42),IF(H126&lt;'Заказ, cкидки и курсы валют'!$B$43,H126*0.54*100/(100-'Заказ, cкидки и курсы валют'!$C$43),H126))))),2)</f>
        <v>594.49</v>
      </c>
    </row>
    <row r="127" spans="1:10">
      <c r="A127" s="210" t="s">
        <v>8143</v>
      </c>
      <c r="B127" s="877" t="s">
        <v>3979</v>
      </c>
      <c r="C127" s="891">
        <v>3.43</v>
      </c>
      <c r="D127" s="2056">
        <v>50</v>
      </c>
      <c r="E127" s="2238">
        <f t="shared" si="15"/>
        <v>913.74</v>
      </c>
      <c r="F127" s="603">
        <f t="shared" si="13"/>
        <v>913.74</v>
      </c>
      <c r="G127" s="862">
        <f>'Заказ, cкидки и курсы валют'!$J$23*F127</f>
        <v>10964.880000000001</v>
      </c>
      <c r="H127" s="1029">
        <f t="shared" si="14"/>
        <v>548.24</v>
      </c>
      <c r="I127" s="1030"/>
      <c r="J127" s="128">
        <f>ROUND(IF(H127&lt;'Заказ, cкидки и курсы валют'!$B$39,H127*0.54*100/(100-'Заказ, cкидки и курсы валют'!$C$39),IF(H127&lt;'Заказ, cкидки и курсы валют'!$B$40,H127*0.54*100/(100-'Заказ, cкидки и курсы валют'!$C$40),IF(H127&lt;'Заказ, cкидки и курсы валют'!$B$41,H127*0.54*100/(100-'Заказ, cкидки и курсы валют'!$C$41),IF(H127&lt;'Заказ, cкидки и курсы валют'!$B$42,H127*0.54*100/(100-'Заказ, cкидки и курсы валют'!$C$42),IF(H127&lt;'Заказ, cкидки и курсы валют'!$B$43,H127*0.54*100/(100-'Заказ, cкидки и курсы валют'!$C$43),H127))))),2)</f>
        <v>657.89</v>
      </c>
    </row>
    <row r="128" spans="1:10">
      <c r="A128" s="210" t="s">
        <v>8144</v>
      </c>
      <c r="B128" s="877" t="s">
        <v>100</v>
      </c>
      <c r="C128" s="891">
        <v>3.78</v>
      </c>
      <c r="D128" s="2056">
        <v>50</v>
      </c>
      <c r="E128" s="2238">
        <f t="shared" si="15"/>
        <v>1010.46</v>
      </c>
      <c r="F128" s="603">
        <f t="shared" si="13"/>
        <v>1010.46</v>
      </c>
      <c r="G128" s="862">
        <f>'Заказ, cкидки и курсы валют'!$J$23*F128</f>
        <v>12125.52</v>
      </c>
      <c r="H128" s="1029">
        <f t="shared" si="14"/>
        <v>606.28</v>
      </c>
      <c r="I128" s="1030"/>
      <c r="J128" s="128">
        <f>ROUND(IF(H128&lt;'Заказ, cкидки и курсы валют'!$B$39,H128*0.54*100/(100-'Заказ, cкидки и курсы валют'!$C$39),IF(H128&lt;'Заказ, cкидки и курсы валют'!$B$40,H128*0.54*100/(100-'Заказ, cкидки и курсы валют'!$C$40),IF(H128&lt;'Заказ, cкидки и курсы валют'!$B$41,H128*0.54*100/(100-'Заказ, cкидки и курсы валют'!$C$41),IF(H128&lt;'Заказ, cкидки и курсы валют'!$B$42,H128*0.54*100/(100-'Заказ, cкидки и курсы валют'!$C$42),IF(H128&lt;'Заказ, cкидки и курсы валют'!$B$43,H128*0.54*100/(100-'Заказ, cкидки и курсы валют'!$C$43),H128))))),2)</f>
        <v>654.78</v>
      </c>
    </row>
    <row r="129" spans="1:10">
      <c r="A129" s="210" t="s">
        <v>8145</v>
      </c>
      <c r="B129" s="877" t="s">
        <v>101</v>
      </c>
      <c r="C129" s="891">
        <v>4.4800000000000004</v>
      </c>
      <c r="D129" s="2056">
        <v>20</v>
      </c>
      <c r="E129" s="2238">
        <f t="shared" si="15"/>
        <v>1195.1100000000001</v>
      </c>
      <c r="F129" s="603">
        <f t="shared" si="13"/>
        <v>1195.1099999999999</v>
      </c>
      <c r="G129" s="862">
        <f>'Заказ, cкидки и курсы валют'!$J$23*F129</f>
        <v>14341.32</v>
      </c>
      <c r="H129" s="1029">
        <f t="shared" si="14"/>
        <v>286.83</v>
      </c>
      <c r="I129" s="1030"/>
      <c r="J129" s="128">
        <f>ROUND(IF(H129&lt;'Заказ, cкидки и курсы валют'!$B$39,H129*0.54*100/(100-'Заказ, cкидки и курсы валют'!$C$39),IF(H129&lt;'Заказ, cкидки и курсы валют'!$B$40,H129*0.54*100/(100-'Заказ, cкидки и курсы валют'!$C$40),IF(H129&lt;'Заказ, cкидки и курсы валют'!$B$41,H129*0.54*100/(100-'Заказ, cкидки и курсы валют'!$C$41),IF(H129&lt;'Заказ, cкидки и курсы валют'!$B$42,H129*0.54*100/(100-'Заказ, cкидки и курсы валют'!$C$42),IF(H129&lt;'Заказ, cкидки и курсы валют'!$B$43,H129*0.54*100/(100-'Заказ, cкидки и курсы валют'!$C$43),H129))))),2)</f>
        <v>387.22</v>
      </c>
    </row>
    <row r="130" spans="1:10">
      <c r="A130" s="210" t="s">
        <v>8146</v>
      </c>
      <c r="B130" s="877" t="s">
        <v>1346</v>
      </c>
      <c r="C130" s="891">
        <v>5.36</v>
      </c>
      <c r="D130" s="2056">
        <v>20</v>
      </c>
      <c r="E130" s="2238">
        <f t="shared" si="15"/>
        <v>1427.91</v>
      </c>
      <c r="F130" s="603">
        <f t="shared" si="13"/>
        <v>1427.91</v>
      </c>
      <c r="G130" s="862">
        <f>'Заказ, cкидки и курсы валют'!$J$23*F130</f>
        <v>17134.920000000002</v>
      </c>
      <c r="H130" s="1029">
        <f t="shared" si="14"/>
        <v>342.7</v>
      </c>
      <c r="I130" s="1030"/>
      <c r="J130" s="128">
        <f>ROUND(IF(H130&lt;'Заказ, cкидки и курсы валют'!$B$39,H130*0.54*100/(100-'Заказ, cкидки и курсы валют'!$C$39),IF(H130&lt;'Заказ, cкидки и курсы валют'!$B$40,H130*0.54*100/(100-'Заказ, cкидки и курсы валют'!$C$40),IF(H130&lt;'Заказ, cкидки и курсы валют'!$B$41,H130*0.54*100/(100-'Заказ, cкидки и курсы валют'!$C$41),IF(H130&lt;'Заказ, cкидки и курсы валют'!$B$42,H130*0.54*100/(100-'Заказ, cкидки и курсы валют'!$C$42),IF(H130&lt;'Заказ, cкидки и курсы валют'!$B$43,H130*0.54*100/(100-'Заказ, cкидки и курсы валют'!$C$43),H130))))),2)</f>
        <v>462.65</v>
      </c>
    </row>
    <row r="131" spans="1:10">
      <c r="A131" s="210" t="s">
        <v>8147</v>
      </c>
      <c r="B131" s="877" t="s">
        <v>189</v>
      </c>
      <c r="C131" s="891">
        <v>6.23</v>
      </c>
      <c r="D131" s="2056">
        <v>20</v>
      </c>
      <c r="E131" s="2238">
        <f t="shared" si="15"/>
        <v>1610.73</v>
      </c>
      <c r="F131" s="603">
        <f t="shared" si="13"/>
        <v>1610.73</v>
      </c>
      <c r="G131" s="862">
        <f>'Заказ, cкидки и курсы валют'!$J$23*F131</f>
        <v>19328.760000000002</v>
      </c>
      <c r="H131" s="1029">
        <f t="shared" si="14"/>
        <v>386.58</v>
      </c>
      <c r="I131" s="1030"/>
      <c r="J131" s="128">
        <f>ROUND(IF(H131&lt;'Заказ, cкидки и курсы валют'!$B$39,H131*0.54*100/(100-'Заказ, cкидки и курсы валют'!$C$39),IF(H131&lt;'Заказ, cкидки и курсы валют'!$B$40,H131*0.54*100/(100-'Заказ, cкидки и курсы валют'!$C$40),IF(H131&lt;'Заказ, cкидки и курсы валют'!$B$41,H131*0.54*100/(100-'Заказ, cкидки и курсы валют'!$C$41),IF(H131&lt;'Заказ, cкидки и курсы валют'!$B$42,H131*0.54*100/(100-'Заказ, cкидки и курсы валют'!$C$42),IF(H131&lt;'Заказ, cкидки и курсы валют'!$B$43,H131*0.54*100/(100-'Заказ, cкидки и курсы валют'!$C$43),H131))))),2)</f>
        <v>463.9</v>
      </c>
    </row>
    <row r="132" spans="1:10">
      <c r="A132" s="210" t="s">
        <v>8148</v>
      </c>
      <c r="B132" s="877" t="s">
        <v>616</v>
      </c>
      <c r="C132" s="891">
        <v>7.11</v>
      </c>
      <c r="D132" s="2056">
        <v>20</v>
      </c>
      <c r="E132" s="2238">
        <f t="shared" si="15"/>
        <v>1849.38</v>
      </c>
      <c r="F132" s="603">
        <f t="shared" si="13"/>
        <v>1849.38</v>
      </c>
      <c r="G132" s="862">
        <f>'Заказ, cкидки и курсы валют'!$J$23*F132</f>
        <v>22192.560000000001</v>
      </c>
      <c r="H132" s="1029">
        <f t="shared" si="14"/>
        <v>443.85</v>
      </c>
      <c r="I132" s="1030"/>
      <c r="J132" s="128">
        <f>ROUND(IF(H132&lt;'Заказ, cкидки и курсы валют'!$B$39,H132*0.54*100/(100-'Заказ, cкидки и курсы валют'!$C$39),IF(H132&lt;'Заказ, cкидки и курсы валют'!$B$40,H132*0.54*100/(100-'Заказ, cкидки и курсы валют'!$C$40),IF(H132&lt;'Заказ, cкидки и курсы валют'!$B$41,H132*0.54*100/(100-'Заказ, cкидки и курсы валют'!$C$41),IF(H132&lt;'Заказ, cкидки и курсы валют'!$B$42,H132*0.54*100/(100-'Заказ, cкидки и курсы валют'!$C$42),IF(H132&lt;'Заказ, cкидки и курсы валют'!$B$43,H132*0.54*100/(100-'Заказ, cкидки и курсы валют'!$C$43),H132))))),2)</f>
        <v>532.62</v>
      </c>
    </row>
    <row r="133" spans="1:10">
      <c r="A133" s="210" t="s">
        <v>8149</v>
      </c>
      <c r="B133" s="877" t="s">
        <v>178</v>
      </c>
      <c r="C133" s="891">
        <v>7.98</v>
      </c>
      <c r="D133" s="2056">
        <v>20</v>
      </c>
      <c r="E133" s="2238">
        <f t="shared" si="15"/>
        <v>2052.4499999999998</v>
      </c>
      <c r="F133" s="603">
        <f t="shared" si="13"/>
        <v>2052.4499999999998</v>
      </c>
      <c r="G133" s="862">
        <f>'Заказ, cкидки и курсы валют'!$J$23*F133</f>
        <v>24629.399999999998</v>
      </c>
      <c r="H133" s="1029">
        <f t="shared" si="14"/>
        <v>492.59</v>
      </c>
      <c r="I133" s="1030"/>
      <c r="J133" s="128">
        <f>ROUND(IF(H133&lt;'Заказ, cкидки и курсы валют'!$B$39,H133*0.54*100/(100-'Заказ, cкидки и курсы валют'!$C$39),IF(H133&lt;'Заказ, cкидки и курсы валют'!$B$40,H133*0.54*100/(100-'Заказ, cкидки и курсы валют'!$C$40),IF(H133&lt;'Заказ, cкидки и курсы валют'!$B$41,H133*0.54*100/(100-'Заказ, cкидки и курсы валют'!$C$41),IF(H133&lt;'Заказ, cкидки и курсы валют'!$B$42,H133*0.54*100/(100-'Заказ, cкидки и курсы валют'!$C$42),IF(H133&lt;'Заказ, cкидки и курсы валют'!$B$43,H133*0.54*100/(100-'Заказ, cкидки и курсы валют'!$C$43),H133))))),2)</f>
        <v>591.11</v>
      </c>
    </row>
    <row r="134" spans="1:10">
      <c r="A134" s="210" t="s">
        <v>8150</v>
      </c>
      <c r="B134" s="877" t="s">
        <v>84</v>
      </c>
      <c r="C134" s="891">
        <v>8.86</v>
      </c>
      <c r="D134" s="2056">
        <v>20</v>
      </c>
      <c r="E134" s="2238">
        <f t="shared" si="15"/>
        <v>2765.88</v>
      </c>
      <c r="F134" s="603">
        <f t="shared" si="13"/>
        <v>2765.88</v>
      </c>
      <c r="G134" s="862">
        <f>'Заказ, cкидки и курсы валют'!$J$23*F134</f>
        <v>33190.559999999998</v>
      </c>
      <c r="H134" s="1029">
        <f t="shared" si="14"/>
        <v>663.81</v>
      </c>
      <c r="I134" s="1030"/>
      <c r="J134" s="128">
        <f>ROUND(IF(H134&lt;'Заказ, cкидки и курсы валют'!$B$39,H134*0.54*100/(100-'Заказ, cкидки и курсы валют'!$C$39),IF(H134&lt;'Заказ, cкидки и курсы валют'!$B$40,H134*0.54*100/(100-'Заказ, cкидки и курсы валют'!$C$40),IF(H134&lt;'Заказ, cкидки и курсы валют'!$B$41,H134*0.54*100/(100-'Заказ, cкидки и курсы валют'!$C$41),IF(H134&lt;'Заказ, cкидки и курсы валют'!$B$42,H134*0.54*100/(100-'Заказ, cкидки и курсы валют'!$C$42),IF(H134&lt;'Заказ, cкидки и курсы валют'!$B$43,H134*0.54*100/(100-'Заказ, cкидки и курсы валют'!$C$43),H134))))),2)</f>
        <v>716.91</v>
      </c>
    </row>
    <row r="135" spans="1:10">
      <c r="A135" s="210" t="s">
        <v>8151</v>
      </c>
      <c r="B135" s="877" t="s">
        <v>179</v>
      </c>
      <c r="C135" s="891">
        <v>9.73</v>
      </c>
      <c r="D135" s="2056">
        <v>10</v>
      </c>
      <c r="E135" s="2238">
        <f t="shared" si="15"/>
        <v>2550.6000000000004</v>
      </c>
      <c r="F135" s="603">
        <f t="shared" si="13"/>
        <v>2550.6</v>
      </c>
      <c r="G135" s="862">
        <f>'Заказ, cкидки и курсы валют'!$J$23*F135</f>
        <v>30607.199999999997</v>
      </c>
      <c r="H135" s="1029">
        <f t="shared" si="14"/>
        <v>306.07</v>
      </c>
      <c r="I135" s="1030"/>
      <c r="J135" s="128">
        <f>ROUND(IF(H135&lt;'Заказ, cкидки и курсы валют'!$B$39,H135*0.54*100/(100-'Заказ, cкидки и курсы валют'!$C$39),IF(H135&lt;'Заказ, cкидки и курсы валют'!$B$40,H135*0.54*100/(100-'Заказ, cкидки и курсы валют'!$C$40),IF(H135&lt;'Заказ, cкидки и курсы валют'!$B$41,H135*0.54*100/(100-'Заказ, cкидки и курсы валют'!$C$41),IF(H135&lt;'Заказ, cкидки и курсы валют'!$B$42,H135*0.54*100/(100-'Заказ, cкидки и курсы валют'!$C$42),IF(H135&lt;'Заказ, cкидки и курсы валют'!$B$43,H135*0.54*100/(100-'Заказ, cкидки и курсы валют'!$C$43),H135))))),2)</f>
        <v>413.19</v>
      </c>
    </row>
    <row r="136" spans="1:10">
      <c r="A136" s="210" t="s">
        <v>8152</v>
      </c>
      <c r="B136" s="877" t="s">
        <v>3122</v>
      </c>
      <c r="C136" s="891">
        <v>10.6</v>
      </c>
      <c r="D136" s="2056">
        <v>10</v>
      </c>
      <c r="E136" s="2238">
        <f t="shared" si="15"/>
        <v>2947.14</v>
      </c>
      <c r="F136" s="603">
        <f t="shared" si="13"/>
        <v>2947.14</v>
      </c>
      <c r="G136" s="862">
        <f>'Заказ, cкидки и курсы валют'!$J$23*F136</f>
        <v>35365.68</v>
      </c>
      <c r="H136" s="1029">
        <f t="shared" si="14"/>
        <v>353.66</v>
      </c>
      <c r="I136" s="1030"/>
      <c r="J136" s="128">
        <f>ROUND(IF(H136&lt;'Заказ, cкидки и курсы валют'!$B$39,H136*0.54*100/(100-'Заказ, cкидки и курсы валют'!$C$39),IF(H136&lt;'Заказ, cкидки и курсы валют'!$B$40,H136*0.54*100/(100-'Заказ, cкидки и курсы валют'!$C$40),IF(H136&lt;'Заказ, cкидки и курсы валют'!$B$41,H136*0.54*100/(100-'Заказ, cкидки и курсы валют'!$C$41),IF(H136&lt;'Заказ, cкидки и курсы валют'!$B$42,H136*0.54*100/(100-'Заказ, cкидки и курсы валют'!$C$42),IF(H136&lt;'Заказ, cкидки и курсы валют'!$B$43,H136*0.54*100/(100-'Заказ, cкидки и курсы валют'!$C$43),H136))))),2)</f>
        <v>477.44</v>
      </c>
    </row>
    <row r="137" spans="1:10">
      <c r="A137" s="210" t="s">
        <v>8153</v>
      </c>
      <c r="B137" s="877" t="s">
        <v>180</v>
      </c>
      <c r="C137" s="891">
        <v>11.5</v>
      </c>
      <c r="D137" s="2056">
        <v>10</v>
      </c>
      <c r="E137" s="2238">
        <f t="shared" si="15"/>
        <v>2979.87</v>
      </c>
      <c r="F137" s="603">
        <f t="shared" si="13"/>
        <v>2979.87</v>
      </c>
      <c r="G137" s="862">
        <f>'Заказ, cкидки и курсы валют'!$J$23*F137</f>
        <v>35758.44</v>
      </c>
      <c r="H137" s="1029">
        <f t="shared" si="14"/>
        <v>357.58</v>
      </c>
      <c r="I137" s="1030"/>
      <c r="J137" s="128">
        <f>ROUND(IF(H137&lt;'Заказ, cкидки и курсы валют'!$B$39,H137*0.54*100/(100-'Заказ, cкидки и курсы валют'!$C$39),IF(H137&lt;'Заказ, cкидки и курсы валют'!$B$40,H137*0.54*100/(100-'Заказ, cкидки и курсы валют'!$C$40),IF(H137&lt;'Заказ, cкидки и курсы валют'!$B$41,H137*0.54*100/(100-'Заказ, cкидки и курсы валют'!$C$41),IF(H137&lt;'Заказ, cкидки и курсы валют'!$B$42,H137*0.54*100/(100-'Заказ, cкидки и курсы валют'!$C$42),IF(H137&lt;'Заказ, cкидки и курсы валют'!$B$43,H137*0.54*100/(100-'Заказ, cкидки и курсы валют'!$C$43),H137))))),2)</f>
        <v>482.73</v>
      </c>
    </row>
    <row r="138" spans="1:10">
      <c r="A138" s="210" t="s">
        <v>8154</v>
      </c>
      <c r="B138" s="877" t="s">
        <v>181</v>
      </c>
      <c r="C138" s="891">
        <v>14.02</v>
      </c>
      <c r="D138" s="2056">
        <v>10</v>
      </c>
      <c r="E138" s="2238">
        <f t="shared" ref="E138:E152" si="16">E62*3</f>
        <v>3433.7699999999995</v>
      </c>
      <c r="F138" s="603">
        <f t="shared" si="13"/>
        <v>3433.77</v>
      </c>
      <c r="G138" s="862">
        <f>'Заказ, cкидки и курсы валют'!$J$23*F138</f>
        <v>41205.24</v>
      </c>
      <c r="H138" s="1029">
        <f t="shared" si="14"/>
        <v>412.05</v>
      </c>
      <c r="I138" s="1030"/>
      <c r="J138" s="128">
        <f>ROUND(IF(H138&lt;'Заказ, cкидки и курсы валют'!$B$39,H138*0.54*100/(100-'Заказ, cкидки и курсы валют'!$C$39),IF(H138&lt;'Заказ, cкидки и курсы валют'!$B$40,H138*0.54*100/(100-'Заказ, cкидки и курсы валют'!$C$40),IF(H138&lt;'Заказ, cкидки и курсы валют'!$B$41,H138*0.54*100/(100-'Заказ, cкидки и курсы валют'!$C$41),IF(H138&lt;'Заказ, cкидки и курсы валют'!$B$42,H138*0.54*100/(100-'Заказ, cкидки и курсы валют'!$C$42),IF(H138&lt;'Заказ, cкидки и курсы валют'!$B$43,H138*0.54*100/(100-'Заказ, cкидки и курсы валют'!$C$43),H138))))),2)</f>
        <v>494.46</v>
      </c>
    </row>
    <row r="139" spans="1:10">
      <c r="A139" s="210" t="s">
        <v>8155</v>
      </c>
      <c r="B139" s="877" t="s">
        <v>182</v>
      </c>
      <c r="C139" s="891">
        <v>15.84</v>
      </c>
      <c r="D139" s="2056">
        <v>10</v>
      </c>
      <c r="E139" s="2238">
        <f t="shared" si="16"/>
        <v>3970.59</v>
      </c>
      <c r="F139" s="603">
        <f t="shared" si="13"/>
        <v>3970.59</v>
      </c>
      <c r="G139" s="862">
        <f>'Заказ, cкидки и курсы валют'!$J$23*F139</f>
        <v>47647.08</v>
      </c>
      <c r="H139" s="1029">
        <f t="shared" si="14"/>
        <v>476.47</v>
      </c>
      <c r="I139" s="1030"/>
      <c r="J139" s="128">
        <f>ROUND(IF(H139&lt;'Заказ, cкидки и курсы валют'!$B$39,H139*0.54*100/(100-'Заказ, cкидки и курсы валют'!$C$39),IF(H139&lt;'Заказ, cкидки и курсы валют'!$B$40,H139*0.54*100/(100-'Заказ, cкидки и курсы валют'!$C$40),IF(H139&lt;'Заказ, cкидки и курсы валют'!$B$41,H139*0.54*100/(100-'Заказ, cкидки и курсы валют'!$C$41),IF(H139&lt;'Заказ, cкидки и курсы валют'!$B$42,H139*0.54*100/(100-'Заказ, cкидки и курсы валют'!$C$42),IF(H139&lt;'Заказ, cкидки и курсы валют'!$B$43,H139*0.54*100/(100-'Заказ, cкидки и курсы валют'!$C$43),H139))))),2)</f>
        <v>571.76</v>
      </c>
    </row>
    <row r="140" spans="1:10">
      <c r="A140" s="210" t="s">
        <v>8156</v>
      </c>
      <c r="B140" s="877" t="s">
        <v>183</v>
      </c>
      <c r="C140" s="891">
        <v>16.8</v>
      </c>
      <c r="D140" s="2056">
        <v>10</v>
      </c>
      <c r="E140" s="2238">
        <f t="shared" si="16"/>
        <v>5287.2300000000005</v>
      </c>
      <c r="F140" s="603">
        <f t="shared" si="13"/>
        <v>5287.23</v>
      </c>
      <c r="G140" s="862">
        <f>'Заказ, cкидки и курсы валют'!$J$23*F140</f>
        <v>63446.759999999995</v>
      </c>
      <c r="H140" s="1029">
        <f t="shared" si="14"/>
        <v>634.47</v>
      </c>
      <c r="I140" s="1030"/>
      <c r="J140" s="128">
        <f>ROUND(IF(H140&lt;'Заказ, cкидки и курсы валют'!$B$39,H140*0.54*100/(100-'Заказ, cкидки и курсы валют'!$C$39),IF(H140&lt;'Заказ, cкидки и курсы валют'!$B$40,H140*0.54*100/(100-'Заказ, cкидки и курсы валют'!$C$40),IF(H140&lt;'Заказ, cкидки и курсы валют'!$B$41,H140*0.54*100/(100-'Заказ, cкидки и курсы валют'!$C$41),IF(H140&lt;'Заказ, cкидки и курсы валют'!$B$42,H140*0.54*100/(100-'Заказ, cкидки и курсы валют'!$C$42),IF(H140&lt;'Заказ, cкидки и курсы валют'!$B$43,H140*0.54*100/(100-'Заказ, cкидки и курсы валют'!$C$43),H140))))),2)</f>
        <v>685.23</v>
      </c>
    </row>
    <row r="141" spans="1:10">
      <c r="A141" s="210" t="s">
        <v>8157</v>
      </c>
      <c r="B141" s="877" t="s">
        <v>184</v>
      </c>
      <c r="C141" s="891">
        <v>19.48</v>
      </c>
      <c r="D141" s="2056">
        <v>10</v>
      </c>
      <c r="E141" s="2238">
        <f t="shared" si="16"/>
        <v>5911.35</v>
      </c>
      <c r="F141" s="603">
        <f t="shared" si="13"/>
        <v>5911.35</v>
      </c>
      <c r="G141" s="862">
        <f>'Заказ, cкидки и курсы валют'!$J$23*F141</f>
        <v>70936.200000000012</v>
      </c>
      <c r="H141" s="1029">
        <f t="shared" si="14"/>
        <v>709.36</v>
      </c>
      <c r="I141" s="1030"/>
      <c r="J141" s="128">
        <f>ROUND(IF(H141&lt;'Заказ, cкидки и курсы валют'!$B$39,H141*0.54*100/(100-'Заказ, cкидки и курсы валют'!$C$39),IF(H141&lt;'Заказ, cкидки и курсы валют'!$B$40,H141*0.54*100/(100-'Заказ, cкидки и курсы валют'!$C$40),IF(H141&lt;'Заказ, cкидки и курсы валют'!$B$41,H141*0.54*100/(100-'Заказ, cкидки и курсы валют'!$C$41),IF(H141&lt;'Заказ, cкидки и курсы валют'!$B$42,H141*0.54*100/(100-'Заказ, cкидки и курсы валют'!$C$42),IF(H141&lt;'Заказ, cкидки и курсы валют'!$B$43,H141*0.54*100/(100-'Заказ, cкидки и курсы валют'!$C$43),H141))))),2)</f>
        <v>766.11</v>
      </c>
    </row>
    <row r="142" spans="1:10">
      <c r="A142" s="210" t="s">
        <v>8158</v>
      </c>
      <c r="B142" s="877" t="s">
        <v>1043</v>
      </c>
      <c r="C142" s="891">
        <v>6.32</v>
      </c>
      <c r="D142" s="2056">
        <v>20</v>
      </c>
      <c r="E142" s="2238">
        <f t="shared" si="16"/>
        <v>2698.83</v>
      </c>
      <c r="F142" s="603">
        <f t="shared" si="13"/>
        <v>2698.83</v>
      </c>
      <c r="G142" s="862">
        <f>'Заказ, cкидки и курсы валют'!$J$23*F142</f>
        <v>32385.96</v>
      </c>
      <c r="H142" s="1029">
        <f t="shared" si="14"/>
        <v>647.72</v>
      </c>
      <c r="I142" s="1030"/>
      <c r="J142" s="128">
        <f>ROUND(IF(H142&lt;'Заказ, cкидки и курсы валют'!$B$39,H142*0.54*100/(100-'Заказ, cкидки и курсы валют'!$C$39),IF(H142&lt;'Заказ, cкидки и курсы валют'!$B$40,H142*0.54*100/(100-'Заказ, cкидки и курсы валют'!$C$40),IF(H142&lt;'Заказ, cкидки и курсы валют'!$B$41,H142*0.54*100/(100-'Заказ, cкидки и курсы валют'!$C$41),IF(H142&lt;'Заказ, cкидки и курсы валют'!$B$42,H142*0.54*100/(100-'Заказ, cкидки и курсы валют'!$C$42),IF(H142&lt;'Заказ, cкидки и курсы валют'!$B$43,H142*0.54*100/(100-'Заказ, cкидки и курсы валют'!$C$43),H142))))),2)</f>
        <v>699.54</v>
      </c>
    </row>
    <row r="143" spans="1:10">
      <c r="A143" s="210" t="s">
        <v>8159</v>
      </c>
      <c r="B143" s="877" t="s">
        <v>3641</v>
      </c>
      <c r="C143" s="891">
        <v>7.62</v>
      </c>
      <c r="D143" s="2056">
        <v>20</v>
      </c>
      <c r="E143" s="2238">
        <f t="shared" si="16"/>
        <v>1986.81</v>
      </c>
      <c r="F143" s="603">
        <f t="shared" si="13"/>
        <v>1986.81</v>
      </c>
      <c r="G143" s="862">
        <f>'Заказ, cкидки и курсы валют'!$J$23*F143</f>
        <v>23841.72</v>
      </c>
      <c r="H143" s="1029">
        <f t="shared" si="14"/>
        <v>476.83</v>
      </c>
      <c r="I143" s="1030"/>
      <c r="J143" s="128">
        <f>ROUND(IF(H143&lt;'Заказ, cкидки и курсы валют'!$B$39,H143*0.54*100/(100-'Заказ, cкидки и курсы валют'!$C$39),IF(H143&lt;'Заказ, cкидки и курсы валют'!$B$40,H143*0.54*100/(100-'Заказ, cкидки и курсы валют'!$C$40),IF(H143&lt;'Заказ, cкидки и курсы валют'!$B$41,H143*0.54*100/(100-'Заказ, cкидки и курсы валют'!$C$41),IF(H143&lt;'Заказ, cкидки и курсы валют'!$B$42,H143*0.54*100/(100-'Заказ, cкидки и курсы валют'!$C$42),IF(H143&lt;'Заказ, cкидки и курсы валют'!$B$43,H143*0.54*100/(100-'Заказ, cкидки и курсы валют'!$C$43),H143))))),2)</f>
        <v>572.20000000000005</v>
      </c>
    </row>
    <row r="144" spans="1:10">
      <c r="A144" s="210" t="s">
        <v>8160</v>
      </c>
      <c r="B144" s="877" t="s">
        <v>3105</v>
      </c>
      <c r="C144" s="891">
        <v>8.8800000000000008</v>
      </c>
      <c r="D144" s="2056">
        <v>20</v>
      </c>
      <c r="E144" s="2238">
        <f t="shared" si="16"/>
        <v>2216.34</v>
      </c>
      <c r="F144" s="603">
        <f t="shared" si="13"/>
        <v>2216.34</v>
      </c>
      <c r="G144" s="862">
        <f>'Заказ, cкидки и курсы валют'!$J$23*F144</f>
        <v>26596.080000000002</v>
      </c>
      <c r="H144" s="1029">
        <f t="shared" si="14"/>
        <v>531.91999999999996</v>
      </c>
      <c r="I144" s="1030"/>
      <c r="J144" s="128">
        <f>ROUND(IF(H144&lt;'Заказ, cкидки и курсы валют'!$B$39,H144*0.54*100/(100-'Заказ, cкидки и курсы валют'!$C$39),IF(H144&lt;'Заказ, cкидки и курсы валют'!$B$40,H144*0.54*100/(100-'Заказ, cкидки и курсы валют'!$C$40),IF(H144&lt;'Заказ, cкидки и курсы валют'!$B$41,H144*0.54*100/(100-'Заказ, cкидки и курсы валют'!$C$41),IF(H144&lt;'Заказ, cкидки и курсы валют'!$B$42,H144*0.54*100/(100-'Заказ, cкидки и курсы валют'!$C$42),IF(H144&lt;'Заказ, cкидки и курсы валют'!$B$43,H144*0.54*100/(100-'Заказ, cкидки и курсы валют'!$C$43),H144))))),2)</f>
        <v>638.29999999999995</v>
      </c>
    </row>
    <row r="145" spans="1:10">
      <c r="A145" s="210" t="s">
        <v>8161</v>
      </c>
      <c r="B145" s="877" t="s">
        <v>3106</v>
      </c>
      <c r="C145" s="891">
        <v>10.5</v>
      </c>
      <c r="D145" s="2056">
        <v>20</v>
      </c>
      <c r="E145" s="2238">
        <f t="shared" si="16"/>
        <v>2832.6000000000004</v>
      </c>
      <c r="F145" s="603">
        <f t="shared" si="13"/>
        <v>2832.6</v>
      </c>
      <c r="G145" s="862">
        <f>'Заказ, cкидки и курсы валют'!$J$23*F145</f>
        <v>33991.199999999997</v>
      </c>
      <c r="H145" s="1029">
        <f t="shared" si="14"/>
        <v>679.82</v>
      </c>
      <c r="I145" s="1030"/>
      <c r="J145" s="128">
        <f>ROUND(IF(H145&lt;'Заказ, cкидки и курсы валют'!$B$39,H145*0.54*100/(100-'Заказ, cкидки и курсы валют'!$C$39),IF(H145&lt;'Заказ, cкидки и курсы валют'!$B$40,H145*0.54*100/(100-'Заказ, cкидки и курсы валют'!$C$40),IF(H145&lt;'Заказ, cкидки и курсы валют'!$B$41,H145*0.54*100/(100-'Заказ, cкидки и курсы валют'!$C$41),IF(H145&lt;'Заказ, cкидки и курсы валют'!$B$42,H145*0.54*100/(100-'Заказ, cкидки и курсы валют'!$C$42),IF(H145&lt;'Заказ, cкидки и курсы валют'!$B$43,H145*0.54*100/(100-'Заказ, cкидки и курсы валют'!$C$43),H145))))),2)</f>
        <v>734.21</v>
      </c>
    </row>
    <row r="146" spans="1:10">
      <c r="A146" s="210" t="s">
        <v>8162</v>
      </c>
      <c r="B146" s="877" t="s">
        <v>617</v>
      </c>
      <c r="C146" s="891">
        <v>12.1</v>
      </c>
      <c r="D146" s="2056">
        <v>20</v>
      </c>
      <c r="E146" s="2238">
        <f t="shared" si="16"/>
        <v>3218.16</v>
      </c>
      <c r="F146" s="603">
        <f t="shared" si="13"/>
        <v>3218.16</v>
      </c>
      <c r="G146" s="862">
        <f>'Заказ, cкидки и курсы валют'!$J$23*F146</f>
        <v>38617.919999999998</v>
      </c>
      <c r="H146" s="1029">
        <f t="shared" si="14"/>
        <v>772.36</v>
      </c>
      <c r="I146" s="1030"/>
      <c r="J146" s="128">
        <f>ROUND(IF(H146&lt;'Заказ, cкидки и курсы валют'!$B$39,H146*0.54*100/(100-'Заказ, cкидки и курсы валют'!$C$39),IF(H146&lt;'Заказ, cкидки и курсы валют'!$B$40,H146*0.54*100/(100-'Заказ, cкидки и курсы валют'!$C$40),IF(H146&lt;'Заказ, cкидки и курсы валют'!$B$41,H146*0.54*100/(100-'Заказ, cкидки и курсы валют'!$C$41),IF(H146&lt;'Заказ, cкидки и курсы валют'!$B$42,H146*0.54*100/(100-'Заказ, cкидки и курсы валют'!$C$42),IF(H146&lt;'Заказ, cкидки и курсы валют'!$B$43,H146*0.54*100/(100-'Заказ, cкидки и курсы валют'!$C$43),H146))))),2)</f>
        <v>834.15</v>
      </c>
    </row>
    <row r="147" spans="1:10">
      <c r="A147" s="210" t="s">
        <v>8163</v>
      </c>
      <c r="B147" s="877" t="s">
        <v>3107</v>
      </c>
      <c r="C147" s="891">
        <v>13.7</v>
      </c>
      <c r="D147" s="2056">
        <v>10</v>
      </c>
      <c r="E147" s="2238">
        <f t="shared" si="16"/>
        <v>3608.16</v>
      </c>
      <c r="F147" s="603">
        <f t="shared" si="13"/>
        <v>3608.16</v>
      </c>
      <c r="G147" s="862">
        <f>'Заказ, cкидки и курсы валют'!$J$23*F147</f>
        <v>43297.919999999998</v>
      </c>
      <c r="H147" s="1029">
        <f t="shared" si="14"/>
        <v>432.98</v>
      </c>
      <c r="I147" s="1030"/>
      <c r="J147" s="128">
        <f>ROUND(IF(H147&lt;'Заказ, cкидки и курсы валют'!$B$39,H147*0.54*100/(100-'Заказ, cкидки и курсы валют'!$C$39),IF(H147&lt;'Заказ, cкидки и курсы валют'!$B$40,H147*0.54*100/(100-'Заказ, cкидки и курсы валют'!$C$40),IF(H147&lt;'Заказ, cкидки и курсы валют'!$B$41,H147*0.54*100/(100-'Заказ, cкидки и курсы валют'!$C$41),IF(H147&lt;'Заказ, cкидки и курсы валют'!$B$42,H147*0.54*100/(100-'Заказ, cкидки и курсы валют'!$C$42),IF(H147&lt;'Заказ, cкидки и курсы валют'!$B$43,H147*0.54*100/(100-'Заказ, cкидки и курсы валют'!$C$43),H147))))),2)</f>
        <v>519.58000000000004</v>
      </c>
    </row>
    <row r="148" spans="1:10">
      <c r="A148" s="210" t="s">
        <v>8164</v>
      </c>
      <c r="B148" s="877" t="s">
        <v>190</v>
      </c>
      <c r="C148" s="891">
        <v>15.3</v>
      </c>
      <c r="D148" s="2056">
        <v>10</v>
      </c>
      <c r="E148" s="2238">
        <f t="shared" si="16"/>
        <v>3888.96</v>
      </c>
      <c r="F148" s="603">
        <f t="shared" si="13"/>
        <v>3888.96</v>
      </c>
      <c r="G148" s="862">
        <f>'Заказ, cкидки и курсы валют'!$J$23*F148</f>
        <v>46667.520000000004</v>
      </c>
      <c r="H148" s="1029">
        <f t="shared" si="14"/>
        <v>466.68</v>
      </c>
      <c r="I148" s="1030"/>
      <c r="J148" s="128">
        <f>ROUND(IF(H148&lt;'Заказ, cкидки и курсы валют'!$B$39,H148*0.54*100/(100-'Заказ, cкидки и курсы валют'!$C$39),IF(H148&lt;'Заказ, cкидки и курсы валют'!$B$40,H148*0.54*100/(100-'Заказ, cкидки и курсы валют'!$C$40),IF(H148&lt;'Заказ, cкидки и курсы валют'!$B$41,H148*0.54*100/(100-'Заказ, cкидки и курсы валют'!$C$41),IF(H148&lt;'Заказ, cкидки и курсы валют'!$B$42,H148*0.54*100/(100-'Заказ, cкидки и курсы валют'!$C$42),IF(H148&lt;'Заказ, cкидки и курсы валют'!$B$43,H148*0.54*100/(100-'Заказ, cкидки и курсы валют'!$C$43),H148))))),2)</f>
        <v>560.02</v>
      </c>
    </row>
    <row r="149" spans="1:10">
      <c r="A149" s="210" t="s">
        <v>8165</v>
      </c>
      <c r="B149" s="877" t="s">
        <v>191</v>
      </c>
      <c r="C149" s="891">
        <v>18.5</v>
      </c>
      <c r="D149" s="2056">
        <v>10</v>
      </c>
      <c r="E149" s="2238">
        <f t="shared" si="16"/>
        <v>6013.53</v>
      </c>
      <c r="F149" s="603">
        <f t="shared" si="13"/>
        <v>6013.53</v>
      </c>
      <c r="G149" s="862">
        <f>'Заказ, cкидки и курсы валют'!$J$23*F149</f>
        <v>72162.36</v>
      </c>
      <c r="H149" s="1029">
        <f t="shared" si="14"/>
        <v>721.62</v>
      </c>
      <c r="I149" s="1030"/>
      <c r="J149" s="128">
        <f>ROUND(IF(H149&lt;'Заказ, cкидки и курсы валют'!$B$39,H149*0.54*100/(100-'Заказ, cкидки и курсы валют'!$C$39),IF(H149&lt;'Заказ, cкидки и курсы валют'!$B$40,H149*0.54*100/(100-'Заказ, cкидки и курсы валют'!$C$40),IF(H149&lt;'Заказ, cкидки и курсы валют'!$B$41,H149*0.54*100/(100-'Заказ, cкидки и курсы валют'!$C$41),IF(H149&lt;'Заказ, cкидки и курсы валют'!$B$42,H149*0.54*100/(100-'Заказ, cкидки и курсы валют'!$C$42),IF(H149&lt;'Заказ, cкидки и курсы валют'!$B$43,H149*0.54*100/(100-'Заказ, cкидки и курсы валют'!$C$43),H149))))),2)</f>
        <v>779.35</v>
      </c>
    </row>
    <row r="150" spans="1:10">
      <c r="A150" s="210" t="s">
        <v>8166</v>
      </c>
      <c r="B150" s="877" t="s">
        <v>192</v>
      </c>
      <c r="C150" s="891">
        <v>21.7</v>
      </c>
      <c r="D150" s="2056">
        <v>10</v>
      </c>
      <c r="E150" s="2238">
        <f t="shared" si="16"/>
        <v>6442.08</v>
      </c>
      <c r="F150" s="603">
        <f t="shared" si="13"/>
        <v>6442.08</v>
      </c>
      <c r="G150" s="862">
        <f>'Заказ, cкидки и курсы валют'!$J$23*F150</f>
        <v>77304.959999999992</v>
      </c>
      <c r="H150" s="1029">
        <f t="shared" si="14"/>
        <v>773.05</v>
      </c>
      <c r="I150" s="1030"/>
      <c r="J150" s="128">
        <f>ROUND(IF(H150&lt;'Заказ, cкидки и курсы валют'!$B$39,H150*0.54*100/(100-'Заказ, cкидки и курсы валют'!$C$39),IF(H150&lt;'Заказ, cкидки и курсы валют'!$B$40,H150*0.54*100/(100-'Заказ, cкидки и курсы валют'!$C$40),IF(H150&lt;'Заказ, cкидки и курсы валют'!$B$41,H150*0.54*100/(100-'Заказ, cкидки и курсы валют'!$C$41),IF(H150&lt;'Заказ, cкидки и курсы валют'!$B$42,H150*0.54*100/(100-'Заказ, cкидки и курсы валют'!$C$42),IF(H150&lt;'Заказ, cкидки и курсы валют'!$B$43,H150*0.54*100/(100-'Заказ, cкидки и курсы валют'!$C$43),H150))))),2)</f>
        <v>834.89</v>
      </c>
    </row>
    <row r="151" spans="1:10">
      <c r="A151" s="210" t="s">
        <v>8167</v>
      </c>
      <c r="B151" s="877" t="s">
        <v>193</v>
      </c>
      <c r="C151" s="891">
        <v>24.61</v>
      </c>
      <c r="D151" s="2056">
        <v>10</v>
      </c>
      <c r="E151" s="2238">
        <f t="shared" si="16"/>
        <v>7345.0499999999993</v>
      </c>
      <c r="F151" s="603">
        <f t="shared" si="13"/>
        <v>7345.05</v>
      </c>
      <c r="G151" s="862">
        <f>'Заказ, cкидки и курсы валют'!$J$23*F151</f>
        <v>88140.6</v>
      </c>
      <c r="H151" s="1029">
        <f t="shared" si="14"/>
        <v>881.41</v>
      </c>
      <c r="I151" s="1030"/>
      <c r="J151" s="128">
        <f>ROUND(IF(H151&lt;'Заказ, cкидки и курсы валют'!$B$39,H151*0.54*100/(100-'Заказ, cкидки и курсы валют'!$C$39),IF(H151&lt;'Заказ, cкидки и курсы валют'!$B$40,H151*0.54*100/(100-'Заказ, cкидки и курсы валют'!$C$40),IF(H151&lt;'Заказ, cкидки и курсы валют'!$B$41,H151*0.54*100/(100-'Заказ, cкидки и курсы валют'!$C$41),IF(H151&lt;'Заказ, cкидки и курсы валют'!$B$42,H151*0.54*100/(100-'Заказ, cкидки и курсы валют'!$C$42),IF(H151&lt;'Заказ, cкидки и курсы валют'!$B$43,H151*0.54*100/(100-'Заказ, cкидки и курсы валют'!$C$43),H151))))),2)</f>
        <v>951.92</v>
      </c>
    </row>
    <row r="152" spans="1:10">
      <c r="A152" s="210" t="s">
        <v>8168</v>
      </c>
      <c r="B152" s="877" t="s">
        <v>194</v>
      </c>
      <c r="C152" s="891">
        <v>27.71</v>
      </c>
      <c r="D152" s="2056">
        <v>10</v>
      </c>
      <c r="E152" s="2238">
        <f t="shared" si="16"/>
        <v>8154.2100000000009</v>
      </c>
      <c r="F152" s="603">
        <f t="shared" si="13"/>
        <v>8154.21</v>
      </c>
      <c r="G152" s="862">
        <f>'Заказ, cкидки и курсы валют'!$J$23*F152</f>
        <v>97850.52</v>
      </c>
      <c r="H152" s="1029">
        <f t="shared" si="14"/>
        <v>978.51</v>
      </c>
      <c r="I152" s="1030"/>
      <c r="J152" s="128">
        <f>ROUND(IF(H152&lt;'Заказ, cкидки и курсы валют'!$B$39,H152*0.54*100/(100-'Заказ, cкидки и курсы валют'!$C$39),IF(H152&lt;'Заказ, cкидки и курсы валют'!$B$40,H152*0.54*100/(100-'Заказ, cкидки и курсы валют'!$C$40),IF(H152&lt;'Заказ, cкидки и курсы валют'!$B$41,H152*0.54*100/(100-'Заказ, cкидки и курсы валют'!$C$41),IF(H152&lt;'Заказ, cкидки и курсы валют'!$B$42,H152*0.54*100/(100-'Заказ, cкидки и курсы валют'!$C$42),IF(H152&lt;'Заказ, cкидки и курсы валют'!$B$43,H152*0.54*100/(100-'Заказ, cкидки и курсы валют'!$C$43),H152))))),2)</f>
        <v>978.51</v>
      </c>
    </row>
    <row r="153" spans="1:10">
      <c r="A153" s="210" t="s">
        <v>8169</v>
      </c>
      <c r="B153" s="877" t="s">
        <v>3108</v>
      </c>
      <c r="C153" s="891">
        <v>31</v>
      </c>
      <c r="D153" s="2056">
        <v>10</v>
      </c>
      <c r="E153" s="2238">
        <f t="shared" ref="E153" si="17">E77*3</f>
        <v>8482.77</v>
      </c>
      <c r="F153" s="603">
        <f t="shared" si="13"/>
        <v>8482.77</v>
      </c>
      <c r="G153" s="862">
        <f>'Заказ, cкидки и курсы валют'!$J$23*F153</f>
        <v>101793.24</v>
      </c>
      <c r="H153" s="1029">
        <f t="shared" si="14"/>
        <v>1017.93</v>
      </c>
      <c r="I153" s="1030"/>
      <c r="J153" s="128">
        <f>ROUND(IF(H153&lt;'Заказ, cкидки и курсы валют'!$B$39,H153*0.54*100/(100-'Заказ, cкидки и курсы валют'!$C$39),IF(H153&lt;'Заказ, cкидки и курсы валют'!$B$40,H153*0.54*100/(100-'Заказ, cкидки и курсы валют'!$C$40),IF(H153&lt;'Заказ, cкидки и курсы валют'!$B$41,H153*0.54*100/(100-'Заказ, cкидки и курсы валют'!$C$41),IF(H153&lt;'Заказ, cкидки и курсы валют'!$B$42,H153*0.54*100/(100-'Заказ, cкидки и курсы валют'!$C$42),IF(H153&lt;'Заказ, cкидки и курсы валют'!$B$43,H153*0.54*100/(100-'Заказ, cкидки и курсы валют'!$C$43),H153))))),2)</f>
        <v>1017.93</v>
      </c>
    </row>
    <row r="154" spans="1:10" ht="13.5" thickBot="1">
      <c r="A154" s="235" t="s">
        <v>8170</v>
      </c>
      <c r="B154" s="926" t="s">
        <v>195</v>
      </c>
      <c r="C154" s="1018">
        <v>33.93</v>
      </c>
      <c r="D154" s="2122">
        <v>10</v>
      </c>
      <c r="E154" s="2241">
        <f>E78*3</f>
        <v>10117.11</v>
      </c>
      <c r="F154" s="959">
        <f t="shared" ref="F154" si="18">ROUND(E154*(1-$F$11),2)</f>
        <v>10117.11</v>
      </c>
      <c r="G154" s="960">
        <f>'Заказ, cкидки и курсы валют'!$J$23*F154</f>
        <v>121405.32</v>
      </c>
      <c r="H154" s="1035">
        <f t="shared" ref="H154" si="19">ROUND((D154/1000)*G154,2)</f>
        <v>1214.05</v>
      </c>
      <c r="I154" s="1036"/>
      <c r="J154" s="128">
        <f>ROUND(IF(H154&lt;'Заказ, cкидки и курсы валют'!$B$39,H154*0.54*100/(100-'Заказ, cкидки и курсы валют'!$C$39),IF(H154&lt;'Заказ, cкидки и курсы валют'!$B$40,H154*0.54*100/(100-'Заказ, cкидки и курсы валют'!$C$40),IF(H154&lt;'Заказ, cкидки и курсы валют'!$B$41,H154*0.54*100/(100-'Заказ, cкидки и курсы валют'!$C$41),IF(H154&lt;'Заказ, cкидки и курсы валют'!$B$42,H154*0.54*100/(100-'Заказ, cкидки и курсы валют'!$C$42),IF(H154&lt;'Заказ, cкидки и курсы валют'!$B$43,H154*0.54*100/(100-'Заказ, cкидки и курсы валют'!$C$43),H154))))),2)</f>
        <v>1214.05</v>
      </c>
    </row>
    <row r="155" spans="1:10" ht="13.5" thickBot="1"/>
    <row r="156" spans="1:10" ht="18">
      <c r="A156" s="1357" t="s">
        <v>6288</v>
      </c>
      <c r="B156" s="1357"/>
      <c r="C156" s="647"/>
      <c r="D156" s="555"/>
      <c r="E156" s="555"/>
      <c r="F156" s="93"/>
      <c r="G156" s="1363"/>
      <c r="H156" s="1364"/>
      <c r="I156" s="1365"/>
    </row>
    <row r="157" spans="1:10" ht="52.5" customHeight="1">
      <c r="A157" s="248"/>
      <c r="B157" s="17"/>
      <c r="C157" s="883"/>
      <c r="D157" s="1148"/>
      <c r="E157" s="854"/>
      <c r="F157" s="568"/>
      <c r="G157" s="111"/>
      <c r="H157" s="110"/>
      <c r="I157" s="167"/>
    </row>
    <row r="158" spans="1:10">
      <c r="A158" s="248"/>
      <c r="B158" s="17"/>
      <c r="C158" s="884"/>
      <c r="D158" s="1149"/>
      <c r="E158" s="557"/>
      <c r="F158" s="596"/>
      <c r="G158" s="860"/>
      <c r="H158" s="17"/>
      <c r="I158" s="167"/>
    </row>
    <row r="159" spans="1:10">
      <c r="A159" s="248"/>
      <c r="B159" s="17"/>
      <c r="C159" s="884"/>
      <c r="D159" s="1149"/>
      <c r="E159" s="557"/>
      <c r="F159" s="596"/>
      <c r="G159" s="860"/>
      <c r="H159" s="17"/>
      <c r="I159" s="167"/>
    </row>
    <row r="160" spans="1:10">
      <c r="A160" s="248"/>
      <c r="B160" s="17"/>
      <c r="C160" s="884"/>
      <c r="D160" s="1149"/>
      <c r="E160" s="557"/>
      <c r="F160" s="596"/>
      <c r="G160" s="860"/>
      <c r="H160" s="17"/>
      <c r="I160" s="167"/>
    </row>
    <row r="161" spans="1:14" ht="18.75" thickBot="1">
      <c r="A161" s="1151" t="s">
        <v>7679</v>
      </c>
      <c r="B161" s="171"/>
      <c r="C161" s="885"/>
      <c r="D161" s="1150"/>
      <c r="E161" s="558"/>
      <c r="F161" s="598"/>
      <c r="G161" s="861"/>
      <c r="H161" s="171"/>
      <c r="I161" s="172"/>
    </row>
    <row r="162" spans="1:14" ht="52.5">
      <c r="A162" s="195" t="s">
        <v>1028</v>
      </c>
      <c r="B162" s="196" t="s">
        <v>1029</v>
      </c>
      <c r="C162" s="475" t="s">
        <v>678</v>
      </c>
      <c r="D162" s="475" t="s">
        <v>3130</v>
      </c>
      <c r="E162" s="559" t="s">
        <v>11188</v>
      </c>
      <c r="F162" s="600" t="s">
        <v>2779</v>
      </c>
      <c r="G162" s="864" t="s">
        <v>2627</v>
      </c>
      <c r="H162" s="338" t="s">
        <v>497</v>
      </c>
      <c r="I162" s="199" t="s">
        <v>4239</v>
      </c>
    </row>
    <row r="163" spans="1:14" ht="13.5" thickBot="1">
      <c r="A163" s="195"/>
      <c r="B163" s="389"/>
      <c r="C163" s="475" t="s">
        <v>3629</v>
      </c>
      <c r="D163" s="475" t="s">
        <v>2628</v>
      </c>
      <c r="E163" s="564" t="s">
        <v>265</v>
      </c>
      <c r="F163" s="607">
        <f>'Заказ, cкидки и курсы валют'!$I$12</f>
        <v>0</v>
      </c>
      <c r="G163" s="948"/>
      <c r="H163" s="455"/>
      <c r="I163" s="325"/>
    </row>
    <row r="164" spans="1:14" ht="15">
      <c r="A164" s="976" t="s">
        <v>6236</v>
      </c>
      <c r="B164" s="1014" t="s">
        <v>3180</v>
      </c>
      <c r="C164" s="1020">
        <v>0.63200000000000001</v>
      </c>
      <c r="D164" s="2102">
        <v>1000</v>
      </c>
      <c r="E164" s="574">
        <v>73</v>
      </c>
      <c r="F164" s="967">
        <f>ROUND(E164*(1-$F$11),2)</f>
        <v>73</v>
      </c>
      <c r="G164" s="968">
        <f>'Заказ, cкидки и курсы валют'!$J$23*F164</f>
        <v>876</v>
      </c>
      <c r="H164" s="1017">
        <f>ROUND((D164/1000)*G164,2)</f>
        <v>876</v>
      </c>
      <c r="I164" s="1013"/>
      <c r="N164" s="22"/>
    </row>
    <row r="165" spans="1:14" ht="15">
      <c r="A165" s="210" t="s">
        <v>6237</v>
      </c>
      <c r="B165" s="668" t="s">
        <v>3181</v>
      </c>
      <c r="C165" s="886">
        <v>0.72</v>
      </c>
      <c r="D165" s="2095">
        <v>1000</v>
      </c>
      <c r="E165" s="574">
        <v>80.58</v>
      </c>
      <c r="F165" s="603">
        <f t="shared" ref="F165:F228" si="20">ROUND(E165*(1-$F$11),2)</f>
        <v>80.58</v>
      </c>
      <c r="G165" s="862">
        <f>'Заказ, cкидки и курсы валют'!$J$23*F165</f>
        <v>966.96</v>
      </c>
      <c r="H165" s="882">
        <f t="shared" ref="H165:H228" si="21">ROUND((D165/1000)*G165,2)</f>
        <v>966.96</v>
      </c>
      <c r="I165" s="485"/>
      <c r="N165" s="22"/>
    </row>
    <row r="166" spans="1:14" ht="15">
      <c r="A166" s="210" t="s">
        <v>6238</v>
      </c>
      <c r="B166" s="668" t="s">
        <v>3335</v>
      </c>
      <c r="C166" s="886">
        <v>0.80800000000000005</v>
      </c>
      <c r="D166" s="2095">
        <v>1000</v>
      </c>
      <c r="E166" s="574">
        <v>87.58</v>
      </c>
      <c r="F166" s="603">
        <f t="shared" si="20"/>
        <v>87.58</v>
      </c>
      <c r="G166" s="862">
        <f>'Заказ, cкидки и курсы валют'!$J$23*F166</f>
        <v>1050.96</v>
      </c>
      <c r="H166" s="882">
        <f t="shared" si="21"/>
        <v>1050.96</v>
      </c>
      <c r="I166" s="485"/>
      <c r="N166" s="22"/>
    </row>
    <row r="167" spans="1:14" ht="15">
      <c r="A167" s="210" t="s">
        <v>6239</v>
      </c>
      <c r="B167" s="668" t="s">
        <v>138</v>
      </c>
      <c r="C167" s="886">
        <v>0.89600000000000002</v>
      </c>
      <c r="D167" s="2095">
        <v>1000</v>
      </c>
      <c r="E167" s="574">
        <v>94.29</v>
      </c>
      <c r="F167" s="603">
        <f t="shared" si="20"/>
        <v>94.29</v>
      </c>
      <c r="G167" s="862">
        <f>'Заказ, cкидки и курсы валют'!$J$23*F167</f>
        <v>1131.48</v>
      </c>
      <c r="H167" s="882">
        <f t="shared" si="21"/>
        <v>1131.48</v>
      </c>
      <c r="I167" s="485"/>
      <c r="N167" s="22"/>
    </row>
    <row r="168" spans="1:14" ht="15">
      <c r="A168" s="210" t="s">
        <v>6240</v>
      </c>
      <c r="B168" s="668" t="s">
        <v>139</v>
      </c>
      <c r="C168" s="886">
        <v>1.07</v>
      </c>
      <c r="D168" s="2095">
        <v>1000</v>
      </c>
      <c r="E168" s="574">
        <v>112.2</v>
      </c>
      <c r="F168" s="603">
        <f t="shared" si="20"/>
        <v>112.2</v>
      </c>
      <c r="G168" s="862">
        <f>'Заказ, cкидки и курсы валют'!$J$23*F168</f>
        <v>1346.4</v>
      </c>
      <c r="H168" s="882">
        <f t="shared" si="21"/>
        <v>1346.4</v>
      </c>
      <c r="I168" s="485"/>
      <c r="N168" s="22"/>
    </row>
    <row r="169" spans="1:14" ht="15">
      <c r="A169" s="210" t="s">
        <v>6241</v>
      </c>
      <c r="B169" s="668" t="s">
        <v>140</v>
      </c>
      <c r="C169" s="886">
        <v>1.25</v>
      </c>
      <c r="D169" s="2095">
        <v>1000</v>
      </c>
      <c r="E169" s="574">
        <v>129.49</v>
      </c>
      <c r="F169" s="603">
        <f t="shared" si="20"/>
        <v>129.49</v>
      </c>
      <c r="G169" s="862">
        <f>'Заказ, cкидки и курсы валют'!$J$23*F169</f>
        <v>1553.88</v>
      </c>
      <c r="H169" s="882">
        <f t="shared" si="21"/>
        <v>1553.88</v>
      </c>
      <c r="I169" s="485"/>
      <c r="N169" s="22"/>
    </row>
    <row r="170" spans="1:14" ht="15">
      <c r="A170" s="210" t="s">
        <v>6242</v>
      </c>
      <c r="B170" s="668" t="s">
        <v>141</v>
      </c>
      <c r="C170" s="886">
        <v>1.427</v>
      </c>
      <c r="D170" s="2095">
        <v>1000</v>
      </c>
      <c r="E170" s="574">
        <v>149.99</v>
      </c>
      <c r="F170" s="603">
        <f t="shared" si="20"/>
        <v>149.99</v>
      </c>
      <c r="G170" s="862">
        <f>'Заказ, cкидки и курсы валют'!$J$23*F170</f>
        <v>1799.88</v>
      </c>
      <c r="H170" s="882">
        <f t="shared" si="21"/>
        <v>1799.88</v>
      </c>
      <c r="I170" s="485"/>
      <c r="N170" s="22"/>
    </row>
    <row r="171" spans="1:14" ht="15">
      <c r="A171" s="210" t="s">
        <v>6243</v>
      </c>
      <c r="B171" s="668" t="s">
        <v>142</v>
      </c>
      <c r="C171" s="886">
        <v>1.69</v>
      </c>
      <c r="D171" s="2095">
        <v>1000</v>
      </c>
      <c r="E171" s="574">
        <v>173.42</v>
      </c>
      <c r="F171" s="603">
        <f t="shared" si="20"/>
        <v>173.42</v>
      </c>
      <c r="G171" s="862">
        <f>'Заказ, cкидки и курсы валют'!$J$23*F171</f>
        <v>2081.04</v>
      </c>
      <c r="H171" s="882">
        <f t="shared" si="21"/>
        <v>2081.04</v>
      </c>
      <c r="I171" s="485"/>
      <c r="N171" s="22"/>
    </row>
    <row r="172" spans="1:14" ht="15">
      <c r="A172" s="210" t="s">
        <v>6837</v>
      </c>
      <c r="B172" s="668" t="s">
        <v>143</v>
      </c>
      <c r="C172" s="886">
        <v>1.95</v>
      </c>
      <c r="D172" s="2095">
        <v>500</v>
      </c>
      <c r="E172" s="574">
        <v>195.22</v>
      </c>
      <c r="F172" s="603">
        <f t="shared" si="20"/>
        <v>195.22</v>
      </c>
      <c r="G172" s="862">
        <f>'Заказ, cкидки и курсы валют'!$J$23*F172</f>
        <v>2342.64</v>
      </c>
      <c r="H172" s="882">
        <f t="shared" si="21"/>
        <v>1171.32</v>
      </c>
      <c r="I172" s="485"/>
      <c r="N172" s="22"/>
    </row>
    <row r="173" spans="1:14" ht="15">
      <c r="A173" s="210" t="s">
        <v>6244</v>
      </c>
      <c r="B173" s="668" t="s">
        <v>144</v>
      </c>
      <c r="C173" s="878">
        <v>2.13</v>
      </c>
      <c r="D173" s="2095">
        <v>1000</v>
      </c>
      <c r="E173" s="574">
        <v>250.32</v>
      </c>
      <c r="F173" s="603">
        <f t="shared" si="20"/>
        <v>250.32</v>
      </c>
      <c r="G173" s="862">
        <f>'Заказ, cкидки и курсы валют'!$J$23*F173</f>
        <v>3003.84</v>
      </c>
      <c r="H173" s="882">
        <f t="shared" si="21"/>
        <v>3003.84</v>
      </c>
      <c r="I173" s="485"/>
      <c r="N173" s="22"/>
    </row>
    <row r="174" spans="1:14" ht="15">
      <c r="A174" s="210" t="s">
        <v>6245</v>
      </c>
      <c r="B174" s="668" t="s">
        <v>3202</v>
      </c>
      <c r="C174" s="886">
        <v>1.38</v>
      </c>
      <c r="D174" s="2056">
        <v>1000</v>
      </c>
      <c r="E174" s="574">
        <v>133.22999999999999</v>
      </c>
      <c r="F174" s="603">
        <f t="shared" si="20"/>
        <v>133.22999999999999</v>
      </c>
      <c r="G174" s="862">
        <f>'Заказ, cкидки и курсы валют'!$J$23*F174</f>
        <v>1598.7599999999998</v>
      </c>
      <c r="H174" s="882">
        <f t="shared" si="21"/>
        <v>1598.76</v>
      </c>
      <c r="I174" s="485"/>
      <c r="N174" s="22"/>
    </row>
    <row r="175" spans="1:14" ht="15">
      <c r="A175" s="210" t="s">
        <v>6246</v>
      </c>
      <c r="B175" s="668" t="s">
        <v>3203</v>
      </c>
      <c r="C175" s="886">
        <v>1.53</v>
      </c>
      <c r="D175" s="2056">
        <v>1000</v>
      </c>
      <c r="E175" s="574">
        <v>144.75</v>
      </c>
      <c r="F175" s="603">
        <f t="shared" si="20"/>
        <v>144.75</v>
      </c>
      <c r="G175" s="862">
        <f>'Заказ, cкидки и курсы валют'!$J$23*F175</f>
        <v>1737</v>
      </c>
      <c r="H175" s="882">
        <f t="shared" si="21"/>
        <v>1737</v>
      </c>
      <c r="I175" s="485"/>
      <c r="N175" s="22"/>
    </row>
    <row r="176" spans="1:14" ht="15">
      <c r="A176" s="210" t="s">
        <v>6247</v>
      </c>
      <c r="B176" s="877" t="s">
        <v>3204</v>
      </c>
      <c r="C176" s="886">
        <v>1.69</v>
      </c>
      <c r="D176" s="2056">
        <v>500</v>
      </c>
      <c r="E176" s="574">
        <v>153.6</v>
      </c>
      <c r="F176" s="603">
        <f t="shared" si="20"/>
        <v>153.6</v>
      </c>
      <c r="G176" s="862">
        <f>'Заказ, cкидки и курсы валют'!$J$23*F176</f>
        <v>1843.1999999999998</v>
      </c>
      <c r="H176" s="882">
        <f t="shared" si="21"/>
        <v>921.6</v>
      </c>
      <c r="I176" s="485"/>
      <c r="N176" s="22"/>
    </row>
    <row r="177" spans="1:14" ht="15">
      <c r="A177" s="210" t="s">
        <v>6248</v>
      </c>
      <c r="B177" s="877" t="s">
        <v>145</v>
      </c>
      <c r="C177" s="886">
        <v>1.84</v>
      </c>
      <c r="D177" s="2056">
        <v>500</v>
      </c>
      <c r="E177" s="574">
        <v>171.08</v>
      </c>
      <c r="F177" s="603">
        <f t="shared" si="20"/>
        <v>171.08</v>
      </c>
      <c r="G177" s="862">
        <f>'Заказ, cкидки и курсы валют'!$J$23*F177</f>
        <v>2052.96</v>
      </c>
      <c r="H177" s="882">
        <f t="shared" si="21"/>
        <v>1026.48</v>
      </c>
      <c r="I177" s="485"/>
      <c r="N177" s="22"/>
    </row>
    <row r="178" spans="1:14" ht="15">
      <c r="A178" s="210" t="s">
        <v>6249</v>
      </c>
      <c r="B178" s="877" t="s">
        <v>6183</v>
      </c>
      <c r="C178" s="886">
        <v>2</v>
      </c>
      <c r="D178" s="2056">
        <v>1000</v>
      </c>
      <c r="E178" s="574">
        <v>231.78</v>
      </c>
      <c r="F178" s="603">
        <f t="shared" si="20"/>
        <v>231.78</v>
      </c>
      <c r="G178" s="862">
        <f>'Заказ, cкидки и курсы валют'!$J$23*F178</f>
        <v>2781.36</v>
      </c>
      <c r="H178" s="882">
        <f t="shared" si="21"/>
        <v>2781.36</v>
      </c>
      <c r="I178" s="485"/>
      <c r="N178" s="22"/>
    </row>
    <row r="179" spans="1:14" ht="15">
      <c r="A179" s="210" t="s">
        <v>6250</v>
      </c>
      <c r="B179" s="877" t="s">
        <v>146</v>
      </c>
      <c r="C179" s="886">
        <v>2.15</v>
      </c>
      <c r="D179" s="2056">
        <v>1000</v>
      </c>
      <c r="E179" s="574">
        <v>199.02</v>
      </c>
      <c r="F179" s="603">
        <f t="shared" si="20"/>
        <v>199.02</v>
      </c>
      <c r="G179" s="862">
        <f>'Заказ, cкидки и курсы валют'!$J$23*F179</f>
        <v>2388.2400000000002</v>
      </c>
      <c r="H179" s="882">
        <f t="shared" si="21"/>
        <v>2388.2399999999998</v>
      </c>
      <c r="I179" s="485"/>
      <c r="N179" s="22"/>
    </row>
    <row r="180" spans="1:14" ht="15">
      <c r="A180" s="210" t="s">
        <v>6838</v>
      </c>
      <c r="B180" s="877" t="s">
        <v>147</v>
      </c>
      <c r="C180" s="886">
        <v>2.46</v>
      </c>
      <c r="D180" s="2056">
        <v>500</v>
      </c>
      <c r="E180" s="574">
        <v>218.48</v>
      </c>
      <c r="F180" s="603">
        <f t="shared" si="20"/>
        <v>218.48</v>
      </c>
      <c r="G180" s="862">
        <f>'Заказ, cкидки и курсы валют'!$J$23*F180</f>
        <v>2621.7599999999998</v>
      </c>
      <c r="H180" s="882">
        <f t="shared" si="21"/>
        <v>1310.88</v>
      </c>
      <c r="I180" s="485"/>
      <c r="N180" s="22"/>
    </row>
    <row r="181" spans="1:14" ht="15">
      <c r="A181" s="210" t="s">
        <v>6251</v>
      </c>
      <c r="B181" s="877" t="s">
        <v>148</v>
      </c>
      <c r="C181" s="886">
        <v>2.85</v>
      </c>
      <c r="D181" s="2056">
        <v>500</v>
      </c>
      <c r="E181" s="574">
        <v>261.07</v>
      </c>
      <c r="F181" s="603">
        <f t="shared" si="20"/>
        <v>261.07</v>
      </c>
      <c r="G181" s="862">
        <f>'Заказ, cкидки и курсы валют'!$J$23*F181</f>
        <v>3132.84</v>
      </c>
      <c r="H181" s="882">
        <f t="shared" si="21"/>
        <v>1566.42</v>
      </c>
      <c r="I181" s="485"/>
      <c r="N181" s="22"/>
    </row>
    <row r="182" spans="1:14" ht="15">
      <c r="A182" s="210" t="s">
        <v>6252</v>
      </c>
      <c r="B182" s="877" t="s">
        <v>149</v>
      </c>
      <c r="C182" s="886">
        <v>3.23</v>
      </c>
      <c r="D182" s="2056">
        <v>500</v>
      </c>
      <c r="E182" s="574">
        <v>339.54</v>
      </c>
      <c r="F182" s="603">
        <f t="shared" si="20"/>
        <v>339.54</v>
      </c>
      <c r="G182" s="862">
        <f>'Заказ, cкидки и курсы валют'!$J$23*F182</f>
        <v>4074.4800000000005</v>
      </c>
      <c r="H182" s="882">
        <f t="shared" si="21"/>
        <v>2037.24</v>
      </c>
      <c r="I182" s="485"/>
      <c r="N182" s="22"/>
    </row>
    <row r="183" spans="1:14" ht="15">
      <c r="A183" s="210" t="s">
        <v>6253</v>
      </c>
      <c r="B183" s="877" t="s">
        <v>150</v>
      </c>
      <c r="C183" s="886">
        <v>3.62</v>
      </c>
      <c r="D183" s="2056">
        <v>500</v>
      </c>
      <c r="E183" s="574">
        <v>327.97</v>
      </c>
      <c r="F183" s="603">
        <f t="shared" si="20"/>
        <v>327.97</v>
      </c>
      <c r="G183" s="862">
        <f>'Заказ, cкидки и курсы валют'!$J$23*F183</f>
        <v>3935.6400000000003</v>
      </c>
      <c r="H183" s="882">
        <f t="shared" si="21"/>
        <v>1967.82</v>
      </c>
      <c r="I183" s="485"/>
      <c r="N183" s="22"/>
    </row>
    <row r="184" spans="1:14" ht="15">
      <c r="A184" s="210" t="s">
        <v>6254</v>
      </c>
      <c r="B184" s="877" t="s">
        <v>151</v>
      </c>
      <c r="C184" s="886">
        <v>4.01</v>
      </c>
      <c r="D184" s="2056">
        <v>500</v>
      </c>
      <c r="E184" s="574">
        <v>364.27</v>
      </c>
      <c r="F184" s="603">
        <f t="shared" si="20"/>
        <v>364.27</v>
      </c>
      <c r="G184" s="862">
        <f>'Заказ, cкидки и курсы валют'!$J$23*F184</f>
        <v>4371.24</v>
      </c>
      <c r="H184" s="882">
        <f t="shared" si="21"/>
        <v>2185.62</v>
      </c>
      <c r="I184" s="485"/>
      <c r="N184" s="22"/>
    </row>
    <row r="185" spans="1:14" ht="15">
      <c r="A185" s="210" t="s">
        <v>6255</v>
      </c>
      <c r="B185" s="877" t="s">
        <v>79</v>
      </c>
      <c r="C185" s="887">
        <v>4.32</v>
      </c>
      <c r="D185" s="2056">
        <v>500</v>
      </c>
      <c r="E185" s="574">
        <v>405.53</v>
      </c>
      <c r="F185" s="603">
        <f t="shared" si="20"/>
        <v>405.53</v>
      </c>
      <c r="G185" s="862">
        <f>'Заказ, cкидки и курсы валют'!$J$23*F185</f>
        <v>4866.3599999999997</v>
      </c>
      <c r="H185" s="882">
        <f t="shared" si="21"/>
        <v>2433.1799999999998</v>
      </c>
      <c r="I185" s="485"/>
      <c r="N185" s="22"/>
    </row>
    <row r="186" spans="1:14" ht="15">
      <c r="A186" s="210" t="s">
        <v>6256</v>
      </c>
      <c r="B186" s="877" t="s">
        <v>152</v>
      </c>
      <c r="C186" s="886">
        <v>4.68</v>
      </c>
      <c r="D186" s="2056">
        <v>500</v>
      </c>
      <c r="E186" s="574">
        <v>511.37</v>
      </c>
      <c r="F186" s="603">
        <f t="shared" si="20"/>
        <v>511.37</v>
      </c>
      <c r="G186" s="862">
        <f>'Заказ, cкидки и курсы валют'!$J$23*F186</f>
        <v>6136.4400000000005</v>
      </c>
      <c r="H186" s="882">
        <f t="shared" si="21"/>
        <v>3068.22</v>
      </c>
      <c r="I186" s="485"/>
      <c r="N186" s="22"/>
    </row>
    <row r="187" spans="1:14" ht="15">
      <c r="A187" s="210" t="s">
        <v>6257</v>
      </c>
      <c r="B187" s="877" t="s">
        <v>158</v>
      </c>
      <c r="C187" s="886">
        <v>5.4</v>
      </c>
      <c r="D187" s="2056">
        <v>500</v>
      </c>
      <c r="E187" s="574">
        <v>515.67999999999995</v>
      </c>
      <c r="F187" s="603">
        <f t="shared" si="20"/>
        <v>515.67999999999995</v>
      </c>
      <c r="G187" s="862">
        <f>'Заказ, cкидки и курсы валют'!$J$23*F187</f>
        <v>6188.16</v>
      </c>
      <c r="H187" s="882">
        <f t="shared" si="21"/>
        <v>3094.08</v>
      </c>
      <c r="I187" s="485"/>
      <c r="N187" s="22"/>
    </row>
    <row r="188" spans="1:14" ht="15">
      <c r="A188" s="210" t="s">
        <v>6258</v>
      </c>
      <c r="B188" s="877" t="s">
        <v>159</v>
      </c>
      <c r="C188" s="886">
        <v>6.12</v>
      </c>
      <c r="D188" s="2056">
        <v>200</v>
      </c>
      <c r="E188" s="574">
        <v>598.82000000000005</v>
      </c>
      <c r="F188" s="603">
        <f t="shared" si="20"/>
        <v>598.82000000000005</v>
      </c>
      <c r="G188" s="862">
        <f>'Заказ, cкидки и курсы валют'!$J$23*F188</f>
        <v>7185.84</v>
      </c>
      <c r="H188" s="882">
        <f t="shared" si="21"/>
        <v>1437.17</v>
      </c>
      <c r="I188" s="485"/>
      <c r="N188" s="22"/>
    </row>
    <row r="189" spans="1:14" ht="15">
      <c r="A189" s="210" t="s">
        <v>6839</v>
      </c>
      <c r="B189" s="877" t="s">
        <v>3324</v>
      </c>
      <c r="C189" s="886">
        <v>7.02</v>
      </c>
      <c r="D189" s="2056">
        <v>500</v>
      </c>
      <c r="E189" s="574">
        <v>910.49</v>
      </c>
      <c r="F189" s="603">
        <f t="shared" si="20"/>
        <v>910.49</v>
      </c>
      <c r="G189" s="862">
        <f>'Заказ, cкидки и курсы валют'!$J$23*F189</f>
        <v>10925.880000000001</v>
      </c>
      <c r="H189" s="882">
        <f t="shared" si="21"/>
        <v>5462.94</v>
      </c>
      <c r="I189" s="485"/>
      <c r="N189" s="22"/>
    </row>
    <row r="190" spans="1:14" ht="15">
      <c r="A190" s="210" t="s">
        <v>6259</v>
      </c>
      <c r="B190" s="877" t="s">
        <v>4201</v>
      </c>
      <c r="C190" s="886">
        <v>2.57</v>
      </c>
      <c r="D190" s="2056">
        <v>500</v>
      </c>
      <c r="E190" s="574">
        <v>229.46</v>
      </c>
      <c r="F190" s="603">
        <f t="shared" si="20"/>
        <v>229.46</v>
      </c>
      <c r="G190" s="862">
        <f>'Заказ, cкидки и курсы валют'!$J$23*F190</f>
        <v>2753.52</v>
      </c>
      <c r="H190" s="882">
        <f t="shared" si="21"/>
        <v>1376.76</v>
      </c>
      <c r="I190" s="485"/>
      <c r="N190" s="22"/>
    </row>
    <row r="191" spans="1:14" ht="15">
      <c r="A191" s="210" t="s">
        <v>6260</v>
      </c>
      <c r="B191" s="877" t="s">
        <v>3637</v>
      </c>
      <c r="C191" s="886">
        <v>2.81</v>
      </c>
      <c r="D191" s="2056">
        <v>500</v>
      </c>
      <c r="E191" s="574">
        <v>247.99</v>
      </c>
      <c r="F191" s="603">
        <f t="shared" si="20"/>
        <v>247.99</v>
      </c>
      <c r="G191" s="862">
        <f>'Заказ, cкидки и курсы валют'!$J$23*F191</f>
        <v>2975.88</v>
      </c>
      <c r="H191" s="882">
        <f t="shared" si="21"/>
        <v>1487.94</v>
      </c>
      <c r="I191" s="485"/>
      <c r="N191" s="22"/>
    </row>
    <row r="192" spans="1:14" ht="15">
      <c r="A192" s="210" t="s">
        <v>6261</v>
      </c>
      <c r="B192" s="877" t="s">
        <v>3638</v>
      </c>
      <c r="C192" s="886">
        <v>3.06</v>
      </c>
      <c r="D192" s="2056">
        <v>500</v>
      </c>
      <c r="E192" s="574">
        <v>271.22000000000003</v>
      </c>
      <c r="F192" s="603">
        <f t="shared" si="20"/>
        <v>271.22000000000003</v>
      </c>
      <c r="G192" s="862">
        <f>'Заказ, cкидки и курсы валют'!$J$23*F192</f>
        <v>3254.6400000000003</v>
      </c>
      <c r="H192" s="882">
        <f t="shared" si="21"/>
        <v>1627.32</v>
      </c>
      <c r="I192" s="485"/>
      <c r="N192" s="22"/>
    </row>
    <row r="193" spans="1:14" ht="15">
      <c r="A193" s="210" t="s">
        <v>6262</v>
      </c>
      <c r="B193" s="877" t="s">
        <v>2805</v>
      </c>
      <c r="C193" s="886">
        <v>3.31</v>
      </c>
      <c r="D193" s="2056">
        <v>500</v>
      </c>
      <c r="E193" s="574">
        <v>292.25</v>
      </c>
      <c r="F193" s="603">
        <f t="shared" si="20"/>
        <v>292.25</v>
      </c>
      <c r="G193" s="862">
        <f>'Заказ, cкидки и курсы валют'!$J$23*F193</f>
        <v>3507</v>
      </c>
      <c r="H193" s="882">
        <f t="shared" si="21"/>
        <v>1753.5</v>
      </c>
      <c r="I193" s="485"/>
      <c r="N193" s="22"/>
    </row>
    <row r="194" spans="1:14" ht="15">
      <c r="A194" s="210" t="s">
        <v>6263</v>
      </c>
      <c r="B194" s="877" t="s">
        <v>3639</v>
      </c>
      <c r="C194" s="886">
        <v>3.56</v>
      </c>
      <c r="D194" s="2056">
        <v>1000</v>
      </c>
      <c r="E194" s="574">
        <v>309.56</v>
      </c>
      <c r="F194" s="603">
        <f t="shared" si="20"/>
        <v>309.56</v>
      </c>
      <c r="G194" s="862">
        <f>'Заказ, cкидки и курсы валют'!$J$23*F194</f>
        <v>3714.7200000000003</v>
      </c>
      <c r="H194" s="882">
        <f t="shared" si="21"/>
        <v>3714.72</v>
      </c>
      <c r="I194" s="485"/>
      <c r="N194" s="22"/>
    </row>
    <row r="195" spans="1:14" ht="15">
      <c r="A195" s="210" t="s">
        <v>6264</v>
      </c>
      <c r="B195" s="877" t="s">
        <v>167</v>
      </c>
      <c r="C195" s="886">
        <v>4.05</v>
      </c>
      <c r="D195" s="2056">
        <v>500</v>
      </c>
      <c r="E195" s="574">
        <v>357.69</v>
      </c>
      <c r="F195" s="603">
        <f t="shared" si="20"/>
        <v>357.69</v>
      </c>
      <c r="G195" s="862">
        <f>'Заказ, cкидки и курсы валют'!$J$23*F195</f>
        <v>4292.28</v>
      </c>
      <c r="H195" s="882">
        <f t="shared" si="21"/>
        <v>2146.14</v>
      </c>
      <c r="I195" s="485"/>
      <c r="N195" s="22"/>
    </row>
    <row r="196" spans="1:14" ht="15">
      <c r="A196" s="210" t="s">
        <v>6265</v>
      </c>
      <c r="B196" s="877" t="s">
        <v>168</v>
      </c>
      <c r="C196" s="886">
        <v>4.67</v>
      </c>
      <c r="D196" s="2056">
        <v>500</v>
      </c>
      <c r="E196" s="574">
        <v>461.39</v>
      </c>
      <c r="F196" s="603">
        <f t="shared" si="20"/>
        <v>461.39</v>
      </c>
      <c r="G196" s="862">
        <f>'Заказ, cкидки и курсы валют'!$J$23*F196</f>
        <v>5536.68</v>
      </c>
      <c r="H196" s="882">
        <f t="shared" si="21"/>
        <v>2768.34</v>
      </c>
      <c r="I196" s="485"/>
      <c r="N196" s="22"/>
    </row>
    <row r="197" spans="1:14" ht="15">
      <c r="A197" s="210" t="s">
        <v>6266</v>
      </c>
      <c r="B197" s="877" t="s">
        <v>169</v>
      </c>
      <c r="C197" s="886">
        <v>5.29</v>
      </c>
      <c r="D197" s="2056">
        <v>500</v>
      </c>
      <c r="E197" s="574">
        <v>466.93</v>
      </c>
      <c r="F197" s="603">
        <f t="shared" si="20"/>
        <v>466.93</v>
      </c>
      <c r="G197" s="862">
        <f>'Заказ, cкидки и курсы валют'!$J$23*F197</f>
        <v>5603.16</v>
      </c>
      <c r="H197" s="882">
        <f t="shared" si="21"/>
        <v>2801.58</v>
      </c>
      <c r="I197" s="485"/>
      <c r="N197" s="22"/>
    </row>
    <row r="198" spans="1:14" ht="15">
      <c r="A198" s="210" t="s">
        <v>6267</v>
      </c>
      <c r="B198" s="877" t="s">
        <v>611</v>
      </c>
      <c r="C198" s="886">
        <v>5.91</v>
      </c>
      <c r="D198" s="2056">
        <v>500</v>
      </c>
      <c r="E198" s="574">
        <v>529.76</v>
      </c>
      <c r="F198" s="603">
        <f t="shared" si="20"/>
        <v>529.76</v>
      </c>
      <c r="G198" s="862">
        <f>'Заказ, cкидки и курсы валют'!$J$23*F198</f>
        <v>6357.12</v>
      </c>
      <c r="H198" s="882">
        <f t="shared" si="21"/>
        <v>3178.56</v>
      </c>
      <c r="I198" s="485"/>
      <c r="N198" s="22"/>
    </row>
    <row r="199" spans="1:14" ht="15">
      <c r="A199" s="210" t="s">
        <v>6268</v>
      </c>
      <c r="B199" s="877" t="s">
        <v>170</v>
      </c>
      <c r="C199" s="886">
        <v>6.52</v>
      </c>
      <c r="D199" s="2056">
        <v>500</v>
      </c>
      <c r="E199" s="574">
        <v>702.13</v>
      </c>
      <c r="F199" s="603">
        <f t="shared" si="20"/>
        <v>702.13</v>
      </c>
      <c r="G199" s="862">
        <f>'Заказ, cкидки и курсы валют'!$J$23*F199</f>
        <v>8425.56</v>
      </c>
      <c r="H199" s="882">
        <f t="shared" si="21"/>
        <v>4212.78</v>
      </c>
      <c r="I199" s="485"/>
      <c r="N199" s="22"/>
    </row>
    <row r="200" spans="1:14" ht="15">
      <c r="A200" s="210" t="s">
        <v>6269</v>
      </c>
      <c r="B200" s="877" t="s">
        <v>612</v>
      </c>
      <c r="C200" s="886">
        <v>7.14</v>
      </c>
      <c r="D200" s="2056">
        <v>200</v>
      </c>
      <c r="E200" s="574">
        <v>654.66</v>
      </c>
      <c r="F200" s="603">
        <f t="shared" si="20"/>
        <v>654.66</v>
      </c>
      <c r="G200" s="862">
        <f>'Заказ, cкидки и курсы валют'!$J$23*F200</f>
        <v>7855.92</v>
      </c>
      <c r="H200" s="882">
        <f t="shared" si="21"/>
        <v>1571.18</v>
      </c>
      <c r="I200" s="485"/>
      <c r="N200" s="22"/>
    </row>
    <row r="201" spans="1:14" ht="15">
      <c r="A201" s="210" t="s">
        <v>6270</v>
      </c>
      <c r="B201" s="877" t="s">
        <v>171</v>
      </c>
      <c r="C201" s="886">
        <v>8</v>
      </c>
      <c r="D201" s="2056">
        <v>200</v>
      </c>
      <c r="E201" s="574">
        <v>824.09</v>
      </c>
      <c r="F201" s="603">
        <f t="shared" si="20"/>
        <v>824.09</v>
      </c>
      <c r="G201" s="862">
        <f>'Заказ, cкидки и курсы валют'!$J$23*F201</f>
        <v>9889.08</v>
      </c>
      <c r="H201" s="882">
        <f t="shared" si="21"/>
        <v>1977.82</v>
      </c>
      <c r="I201" s="485"/>
      <c r="N201" s="22"/>
    </row>
    <row r="202" spans="1:14" ht="15">
      <c r="A202" s="210" t="s">
        <v>6271</v>
      </c>
      <c r="B202" s="877" t="s">
        <v>172</v>
      </c>
      <c r="C202" s="888">
        <v>9.17</v>
      </c>
      <c r="D202" s="2056">
        <v>200</v>
      </c>
      <c r="E202" s="574">
        <v>1012.6</v>
      </c>
      <c r="F202" s="603">
        <f t="shared" si="20"/>
        <v>1012.6</v>
      </c>
      <c r="G202" s="862">
        <f>'Заказ, cкидки и курсы валют'!$J$23*F202</f>
        <v>12151.2</v>
      </c>
      <c r="H202" s="882">
        <f t="shared" si="21"/>
        <v>2430.2399999999998</v>
      </c>
      <c r="I202" s="485"/>
      <c r="N202" s="22"/>
    </row>
    <row r="203" spans="1:14" ht="15">
      <c r="A203" s="210" t="s">
        <v>6840</v>
      </c>
      <c r="B203" s="877" t="s">
        <v>173</v>
      </c>
      <c r="C203" s="886">
        <v>10.14</v>
      </c>
      <c r="D203" s="2056">
        <v>200</v>
      </c>
      <c r="E203" s="574">
        <v>1264.45</v>
      </c>
      <c r="F203" s="603">
        <f t="shared" si="20"/>
        <v>1264.45</v>
      </c>
      <c r="G203" s="862">
        <f>'Заказ, cкидки и курсы валют'!$J$23*F203</f>
        <v>15173.400000000001</v>
      </c>
      <c r="H203" s="882">
        <f t="shared" si="21"/>
        <v>3034.68</v>
      </c>
      <c r="I203" s="485"/>
      <c r="N203" s="22"/>
    </row>
    <row r="204" spans="1:14" ht="15">
      <c r="A204" s="210" t="s">
        <v>6841</v>
      </c>
      <c r="B204" s="877" t="s">
        <v>174</v>
      </c>
      <c r="C204" s="888">
        <v>11.34</v>
      </c>
      <c r="D204" s="2056">
        <v>200</v>
      </c>
      <c r="E204" s="574">
        <v>1414.59</v>
      </c>
      <c r="F204" s="603">
        <f t="shared" si="20"/>
        <v>1414.59</v>
      </c>
      <c r="G204" s="862">
        <f>'Заказ, cкидки и курсы валют'!$J$23*F204</f>
        <v>16975.079999999998</v>
      </c>
      <c r="H204" s="882">
        <f t="shared" si="21"/>
        <v>3395.02</v>
      </c>
      <c r="I204" s="485"/>
      <c r="N204" s="22"/>
    </row>
    <row r="205" spans="1:14" ht="15">
      <c r="A205" s="210" t="s">
        <v>6272</v>
      </c>
      <c r="B205" s="877" t="s">
        <v>175</v>
      </c>
      <c r="C205" s="886">
        <v>12.68</v>
      </c>
      <c r="D205" s="2056">
        <v>200</v>
      </c>
      <c r="E205" s="574">
        <v>1280.0899999999999</v>
      </c>
      <c r="F205" s="603">
        <f t="shared" si="20"/>
        <v>1280.0899999999999</v>
      </c>
      <c r="G205" s="862">
        <f>'Заказ, cкидки и курсы валют'!$J$23*F205</f>
        <v>15361.079999999998</v>
      </c>
      <c r="H205" s="882">
        <f t="shared" si="21"/>
        <v>3072.22</v>
      </c>
      <c r="I205" s="485"/>
      <c r="N205" s="22"/>
    </row>
    <row r="206" spans="1:14" ht="15">
      <c r="A206" s="210" t="s">
        <v>6273</v>
      </c>
      <c r="B206" s="877" t="s">
        <v>3645</v>
      </c>
      <c r="C206" s="886">
        <v>4.72</v>
      </c>
      <c r="D206" s="2056">
        <v>500</v>
      </c>
      <c r="E206" s="574">
        <v>429.97</v>
      </c>
      <c r="F206" s="603">
        <f t="shared" si="20"/>
        <v>429.97</v>
      </c>
      <c r="G206" s="862">
        <f>'Заказ, cкидки и курсы валют'!$J$23*F206</f>
        <v>5159.6400000000003</v>
      </c>
      <c r="H206" s="882">
        <f t="shared" si="21"/>
        <v>2579.8200000000002</v>
      </c>
      <c r="I206" s="485"/>
      <c r="N206" s="22"/>
    </row>
    <row r="207" spans="1:14" ht="15">
      <c r="A207" s="210" t="s">
        <v>6274</v>
      </c>
      <c r="B207" s="877" t="s">
        <v>3646</v>
      </c>
      <c r="C207" s="886">
        <v>5.07</v>
      </c>
      <c r="D207" s="2056">
        <v>500</v>
      </c>
      <c r="E207" s="574">
        <v>435.08</v>
      </c>
      <c r="F207" s="603">
        <f t="shared" si="20"/>
        <v>435.08</v>
      </c>
      <c r="G207" s="862">
        <f>'Заказ, cкидки и курсы валют'!$J$23*F207</f>
        <v>5220.96</v>
      </c>
      <c r="H207" s="882">
        <f t="shared" si="21"/>
        <v>2610.48</v>
      </c>
      <c r="I207" s="485"/>
      <c r="N207" s="22"/>
    </row>
    <row r="208" spans="1:14" ht="15">
      <c r="A208" s="210" t="s">
        <v>6275</v>
      </c>
      <c r="B208" s="877" t="s">
        <v>3979</v>
      </c>
      <c r="C208" s="886">
        <v>5.42</v>
      </c>
      <c r="D208" s="2056">
        <v>500</v>
      </c>
      <c r="E208" s="574">
        <v>466.25</v>
      </c>
      <c r="F208" s="603">
        <f t="shared" si="20"/>
        <v>466.25</v>
      </c>
      <c r="G208" s="862">
        <f>'Заказ, cкидки и курсы валют'!$J$23*F208</f>
        <v>5595</v>
      </c>
      <c r="H208" s="882">
        <f t="shared" si="21"/>
        <v>2797.5</v>
      </c>
      <c r="I208" s="485"/>
      <c r="N208" s="22"/>
    </row>
    <row r="209" spans="1:14" ht="15">
      <c r="A209" s="210" t="s">
        <v>6276</v>
      </c>
      <c r="B209" s="877" t="s">
        <v>100</v>
      </c>
      <c r="C209" s="886">
        <v>5.78</v>
      </c>
      <c r="D209" s="2056">
        <v>500</v>
      </c>
      <c r="E209" s="574">
        <v>518.78</v>
      </c>
      <c r="F209" s="603">
        <f t="shared" si="20"/>
        <v>518.78</v>
      </c>
      <c r="G209" s="862">
        <f>'Заказ, cкидки и курсы валют'!$J$23*F209</f>
        <v>6225.36</v>
      </c>
      <c r="H209" s="882">
        <f t="shared" si="21"/>
        <v>3112.68</v>
      </c>
      <c r="I209" s="485"/>
      <c r="N209" s="22"/>
    </row>
    <row r="210" spans="1:14" ht="15">
      <c r="A210" s="210" t="s">
        <v>6277</v>
      </c>
      <c r="B210" s="877" t="s">
        <v>101</v>
      </c>
      <c r="C210" s="886">
        <v>6.08</v>
      </c>
      <c r="D210" s="2056">
        <v>500</v>
      </c>
      <c r="E210" s="574">
        <v>565.55999999999995</v>
      </c>
      <c r="F210" s="603">
        <f t="shared" si="20"/>
        <v>565.55999999999995</v>
      </c>
      <c r="G210" s="862">
        <f>'Заказ, cкидки и курсы валют'!$J$23*F210</f>
        <v>6786.7199999999993</v>
      </c>
      <c r="H210" s="882">
        <f t="shared" si="21"/>
        <v>3393.36</v>
      </c>
      <c r="I210" s="485"/>
      <c r="N210" s="22"/>
    </row>
    <row r="211" spans="1:14" ht="15">
      <c r="A211" s="210" t="s">
        <v>6278</v>
      </c>
      <c r="B211" s="877" t="s">
        <v>1346</v>
      </c>
      <c r="C211" s="886">
        <v>7.1</v>
      </c>
      <c r="D211" s="2056">
        <v>500</v>
      </c>
      <c r="E211" s="574">
        <v>739.22</v>
      </c>
      <c r="F211" s="603">
        <f t="shared" si="20"/>
        <v>739.22</v>
      </c>
      <c r="G211" s="862">
        <f>'Заказ, cкидки и курсы валют'!$J$23*F211</f>
        <v>8870.64</v>
      </c>
      <c r="H211" s="882">
        <f t="shared" si="21"/>
        <v>4435.32</v>
      </c>
      <c r="I211" s="485"/>
      <c r="N211" s="22"/>
    </row>
    <row r="212" spans="1:14" ht="15">
      <c r="A212" s="210" t="s">
        <v>6279</v>
      </c>
      <c r="B212" s="877" t="s">
        <v>189</v>
      </c>
      <c r="C212" s="886">
        <v>8</v>
      </c>
      <c r="D212" s="2056">
        <v>200</v>
      </c>
      <c r="E212" s="574">
        <v>726.34</v>
      </c>
      <c r="F212" s="603">
        <f t="shared" si="20"/>
        <v>726.34</v>
      </c>
      <c r="G212" s="862">
        <f>'Заказ, cкидки и курсы валют'!$J$23*F212</f>
        <v>8716.08</v>
      </c>
      <c r="H212" s="882">
        <f t="shared" si="21"/>
        <v>1743.22</v>
      </c>
      <c r="I212" s="485"/>
      <c r="N212" s="22"/>
    </row>
    <row r="213" spans="1:14" ht="15">
      <c r="A213" s="210" t="s">
        <v>6280</v>
      </c>
      <c r="B213" s="877" t="s">
        <v>616</v>
      </c>
      <c r="C213" s="886">
        <v>8.85</v>
      </c>
      <c r="D213" s="2056">
        <v>200</v>
      </c>
      <c r="E213" s="574">
        <v>803.88</v>
      </c>
      <c r="F213" s="603">
        <f t="shared" si="20"/>
        <v>803.88</v>
      </c>
      <c r="G213" s="862">
        <f>'Заказ, cкидки и курсы валют'!$J$23*F213</f>
        <v>9646.56</v>
      </c>
      <c r="H213" s="882">
        <f t="shared" si="21"/>
        <v>1929.31</v>
      </c>
      <c r="I213" s="485"/>
      <c r="N213" s="22"/>
    </row>
    <row r="214" spans="1:14" ht="15">
      <c r="A214" s="210" t="s">
        <v>6281</v>
      </c>
      <c r="B214" s="877" t="s">
        <v>178</v>
      </c>
      <c r="C214" s="886">
        <v>9.6999999999999993</v>
      </c>
      <c r="D214" s="2056">
        <v>200</v>
      </c>
      <c r="E214" s="574">
        <v>1000.39</v>
      </c>
      <c r="F214" s="603">
        <f t="shared" si="20"/>
        <v>1000.39</v>
      </c>
      <c r="G214" s="862">
        <f>'Заказ, cкидки и курсы валют'!$J$23*F214</f>
        <v>12004.68</v>
      </c>
      <c r="H214" s="882">
        <f t="shared" si="21"/>
        <v>2400.94</v>
      </c>
      <c r="I214" s="485"/>
      <c r="N214" s="22"/>
    </row>
    <row r="215" spans="1:14" ht="15">
      <c r="A215" s="210" t="s">
        <v>6282</v>
      </c>
      <c r="B215" s="877" t="s">
        <v>84</v>
      </c>
      <c r="C215" s="886">
        <v>10.8</v>
      </c>
      <c r="D215" s="2056">
        <v>200</v>
      </c>
      <c r="E215" s="574">
        <v>1085.02</v>
      </c>
      <c r="F215" s="603">
        <f t="shared" si="20"/>
        <v>1085.02</v>
      </c>
      <c r="G215" s="862">
        <f>'Заказ, cкидки и курсы валют'!$J$23*F215</f>
        <v>13020.24</v>
      </c>
      <c r="H215" s="882">
        <f t="shared" si="21"/>
        <v>2604.0500000000002</v>
      </c>
      <c r="I215" s="485"/>
      <c r="N215" s="22"/>
    </row>
    <row r="216" spans="1:14" ht="15">
      <c r="A216" s="210" t="s">
        <v>6283</v>
      </c>
      <c r="B216" s="877" t="s">
        <v>179</v>
      </c>
      <c r="C216" s="886">
        <v>11.19</v>
      </c>
      <c r="D216" s="2056">
        <v>200</v>
      </c>
      <c r="E216" s="574">
        <v>1195.6500000000001</v>
      </c>
      <c r="F216" s="603">
        <f t="shared" si="20"/>
        <v>1195.6500000000001</v>
      </c>
      <c r="G216" s="862">
        <f>'Заказ, cкидки и курсы валют'!$J$23*F216</f>
        <v>14347.800000000001</v>
      </c>
      <c r="H216" s="882">
        <f t="shared" si="21"/>
        <v>2869.56</v>
      </c>
      <c r="I216" s="485"/>
      <c r="N216" s="22"/>
    </row>
    <row r="217" spans="1:14" ht="15">
      <c r="A217" s="210" t="s">
        <v>6842</v>
      </c>
      <c r="B217" s="877" t="s">
        <v>3122</v>
      </c>
      <c r="C217" s="886">
        <v>12.6</v>
      </c>
      <c r="D217" s="2056">
        <v>200</v>
      </c>
      <c r="E217" s="574">
        <v>872.45</v>
      </c>
      <c r="F217" s="603">
        <f t="shared" si="20"/>
        <v>872.45</v>
      </c>
      <c r="G217" s="862">
        <f>'Заказ, cкидки и курсы валют'!$J$23*F217</f>
        <v>10469.400000000001</v>
      </c>
      <c r="H217" s="882">
        <f t="shared" si="21"/>
        <v>2093.88</v>
      </c>
      <c r="I217" s="485"/>
      <c r="N217" s="22"/>
    </row>
    <row r="218" spans="1:14" ht="15">
      <c r="A218" s="210" t="s">
        <v>6843</v>
      </c>
      <c r="B218" s="877" t="s">
        <v>180</v>
      </c>
      <c r="C218" s="886">
        <v>13.5</v>
      </c>
      <c r="D218" s="2056">
        <v>200</v>
      </c>
      <c r="E218" s="574">
        <v>1201.69</v>
      </c>
      <c r="F218" s="603">
        <f t="shared" si="20"/>
        <v>1201.69</v>
      </c>
      <c r="G218" s="862">
        <f>'Заказ, cкидки и курсы валют'!$J$23*F218</f>
        <v>14420.28</v>
      </c>
      <c r="H218" s="882">
        <f t="shared" si="21"/>
        <v>2884.06</v>
      </c>
      <c r="I218" s="485"/>
      <c r="N218" s="22"/>
    </row>
    <row r="219" spans="1:14" ht="15">
      <c r="A219" s="210" t="s">
        <v>6284</v>
      </c>
      <c r="B219" s="877" t="s">
        <v>181</v>
      </c>
      <c r="C219" s="886">
        <v>14.6</v>
      </c>
      <c r="D219" s="2056">
        <v>200</v>
      </c>
      <c r="E219" s="574">
        <v>1345.51</v>
      </c>
      <c r="F219" s="603">
        <f t="shared" si="20"/>
        <v>1345.51</v>
      </c>
      <c r="G219" s="862">
        <f>'Заказ, cкидки и курсы валют'!$J$23*F219</f>
        <v>16146.119999999999</v>
      </c>
      <c r="H219" s="882">
        <f t="shared" si="21"/>
        <v>3229.22</v>
      </c>
      <c r="I219" s="485"/>
      <c r="N219" s="22"/>
    </row>
    <row r="220" spans="1:14" ht="15">
      <c r="A220" s="210" t="s">
        <v>6285</v>
      </c>
      <c r="B220" s="877" t="s">
        <v>182</v>
      </c>
      <c r="C220" s="886">
        <v>16.010000000000002</v>
      </c>
      <c r="D220" s="2056">
        <v>200</v>
      </c>
      <c r="E220" s="574">
        <v>1507.14</v>
      </c>
      <c r="F220" s="603">
        <f t="shared" si="20"/>
        <v>1507.14</v>
      </c>
      <c r="G220" s="862">
        <f>'Заказ, cкидки и курсы валют'!$J$23*F220</f>
        <v>18085.68</v>
      </c>
      <c r="H220" s="882">
        <f t="shared" si="21"/>
        <v>3617.14</v>
      </c>
      <c r="I220" s="485"/>
      <c r="N220" s="22"/>
    </row>
    <row r="221" spans="1:14" ht="15">
      <c r="A221" s="210" t="s">
        <v>6844</v>
      </c>
      <c r="B221" s="877" t="s">
        <v>183</v>
      </c>
      <c r="C221" s="886">
        <v>18.68</v>
      </c>
      <c r="D221" s="2056">
        <v>200</v>
      </c>
      <c r="E221" s="574">
        <v>2281.8200000000002</v>
      </c>
      <c r="F221" s="603">
        <f t="shared" si="20"/>
        <v>2281.8200000000002</v>
      </c>
      <c r="G221" s="862">
        <f>'Заказ, cкидки и курсы валют'!$J$23*F221</f>
        <v>27381.840000000004</v>
      </c>
      <c r="H221" s="882">
        <f t="shared" si="21"/>
        <v>5476.37</v>
      </c>
      <c r="I221" s="485"/>
      <c r="N221" s="22"/>
    </row>
    <row r="222" spans="1:14" ht="15">
      <c r="A222" s="210" t="s">
        <v>6845</v>
      </c>
      <c r="B222" s="1926" t="s">
        <v>184</v>
      </c>
      <c r="C222" s="891">
        <v>20.420000000000002</v>
      </c>
      <c r="D222" s="2213">
        <v>100</v>
      </c>
      <c r="E222" s="574">
        <v>2493.64</v>
      </c>
      <c r="F222" s="603">
        <f t="shared" si="20"/>
        <v>2493.64</v>
      </c>
      <c r="G222" s="862">
        <f>'Заказ, cкидки и курсы валют'!$J$23*F222</f>
        <v>29923.68</v>
      </c>
      <c r="H222" s="882">
        <f t="shared" si="21"/>
        <v>2992.37</v>
      </c>
      <c r="I222" s="485"/>
      <c r="N222" s="22"/>
    </row>
    <row r="223" spans="1:14" ht="15" customHeight="1">
      <c r="A223" s="210" t="s">
        <v>6420</v>
      </c>
      <c r="B223" s="877" t="s">
        <v>3641</v>
      </c>
      <c r="C223" s="886">
        <v>11.27</v>
      </c>
      <c r="D223" s="2219">
        <v>200</v>
      </c>
      <c r="E223" s="574">
        <v>1064.3499999999999</v>
      </c>
      <c r="F223" s="603">
        <f t="shared" si="20"/>
        <v>1064.3499999999999</v>
      </c>
      <c r="G223" s="862">
        <f>'Заказ, cкидки и курсы валют'!$J$23*F223</f>
        <v>12772.199999999999</v>
      </c>
      <c r="H223" s="882">
        <f t="shared" si="21"/>
        <v>2554.44</v>
      </c>
      <c r="I223" s="485"/>
      <c r="N223" s="22"/>
    </row>
    <row r="224" spans="1:14" ht="15">
      <c r="A224" s="210" t="s">
        <v>6421</v>
      </c>
      <c r="B224" s="877" t="s">
        <v>3105</v>
      </c>
      <c r="C224" s="886">
        <v>12.65</v>
      </c>
      <c r="D224" s="2219">
        <v>200</v>
      </c>
      <c r="E224" s="574">
        <v>1191.6600000000001</v>
      </c>
      <c r="F224" s="603">
        <f t="shared" si="20"/>
        <v>1191.6600000000001</v>
      </c>
      <c r="G224" s="862">
        <f>'Заказ, cкидки и курсы валют'!$J$23*F224</f>
        <v>14299.920000000002</v>
      </c>
      <c r="H224" s="882">
        <f t="shared" si="21"/>
        <v>2859.98</v>
      </c>
      <c r="I224" s="485"/>
      <c r="N224" s="22"/>
    </row>
    <row r="225" spans="1:14" ht="15">
      <c r="A225" s="210" t="s">
        <v>6422</v>
      </c>
      <c r="B225" s="877" t="s">
        <v>3106</v>
      </c>
      <c r="C225" s="886">
        <v>14.1</v>
      </c>
      <c r="D225" s="2219">
        <v>200</v>
      </c>
      <c r="E225" s="574">
        <v>1330.87</v>
      </c>
      <c r="F225" s="603">
        <f t="shared" si="20"/>
        <v>1330.87</v>
      </c>
      <c r="G225" s="862">
        <f>'Заказ, cкидки и курсы валют'!$J$23*F225</f>
        <v>15970.439999999999</v>
      </c>
      <c r="H225" s="882">
        <f t="shared" si="21"/>
        <v>3194.09</v>
      </c>
      <c r="I225" s="485"/>
      <c r="N225" s="22"/>
    </row>
    <row r="226" spans="1:14" ht="15">
      <c r="A226" s="210" t="s">
        <v>6423</v>
      </c>
      <c r="B226" s="877" t="s">
        <v>617</v>
      </c>
      <c r="C226" s="886">
        <v>16.05</v>
      </c>
      <c r="D226" s="2219">
        <v>200</v>
      </c>
      <c r="E226" s="574">
        <v>1473.18</v>
      </c>
      <c r="F226" s="603">
        <f t="shared" si="20"/>
        <v>1473.18</v>
      </c>
      <c r="G226" s="862">
        <f>'Заказ, cкидки и курсы валют'!$J$23*F226</f>
        <v>17678.16</v>
      </c>
      <c r="H226" s="882">
        <f t="shared" si="21"/>
        <v>3535.63</v>
      </c>
      <c r="I226" s="485"/>
      <c r="N226" s="22"/>
    </row>
    <row r="227" spans="1:14" ht="15">
      <c r="A227" s="210" t="s">
        <v>6846</v>
      </c>
      <c r="B227" s="877" t="s">
        <v>3107</v>
      </c>
      <c r="C227" s="886">
        <v>18</v>
      </c>
      <c r="D227" s="2219">
        <v>200</v>
      </c>
      <c r="E227" s="574">
        <v>1990.41</v>
      </c>
      <c r="F227" s="603">
        <f t="shared" si="20"/>
        <v>1990.41</v>
      </c>
      <c r="G227" s="862">
        <f>'Заказ, cкидки и курсы валют'!$J$23*F227</f>
        <v>23884.920000000002</v>
      </c>
      <c r="H227" s="882">
        <f t="shared" si="21"/>
        <v>4776.9799999999996</v>
      </c>
      <c r="I227" s="485"/>
      <c r="N227" s="22"/>
    </row>
    <row r="228" spans="1:14" ht="15">
      <c r="A228" s="210" t="s">
        <v>6424</v>
      </c>
      <c r="B228" s="877" t="s">
        <v>190</v>
      </c>
      <c r="C228" s="886">
        <v>18.63</v>
      </c>
      <c r="D228" s="2219">
        <v>200</v>
      </c>
      <c r="E228" s="574">
        <v>2063.64</v>
      </c>
      <c r="F228" s="603">
        <f t="shared" si="20"/>
        <v>2063.64</v>
      </c>
      <c r="G228" s="862">
        <f>'Заказ, cкидки и курсы валют'!$J$23*F228</f>
        <v>24763.68</v>
      </c>
      <c r="H228" s="882">
        <f t="shared" si="21"/>
        <v>4952.74</v>
      </c>
      <c r="I228" s="485"/>
      <c r="N228" s="22"/>
    </row>
    <row r="229" spans="1:14" ht="15">
      <c r="A229" s="210" t="s">
        <v>6425</v>
      </c>
      <c r="B229" s="877" t="s">
        <v>1332</v>
      </c>
      <c r="C229" s="886">
        <v>20.350000000000001</v>
      </c>
      <c r="D229" s="2219">
        <v>200</v>
      </c>
      <c r="E229" s="574">
        <v>2422.04</v>
      </c>
      <c r="F229" s="603">
        <f t="shared" ref="F229:F234" si="22">ROUND(E229*(1-$F$11),2)</f>
        <v>2422.04</v>
      </c>
      <c r="G229" s="862">
        <f>'Заказ, cкидки и курсы валют'!$J$23*F229</f>
        <v>29064.48</v>
      </c>
      <c r="H229" s="882">
        <f t="shared" ref="H229:H234" si="23">ROUND((D229/1000)*G229,2)</f>
        <v>5812.9</v>
      </c>
      <c r="I229" s="485"/>
      <c r="N229" s="22"/>
    </row>
    <row r="230" spans="1:14" ht="15">
      <c r="A230" s="210" t="s">
        <v>6426</v>
      </c>
      <c r="B230" s="877" t="s">
        <v>191</v>
      </c>
      <c r="C230" s="886">
        <v>21.36</v>
      </c>
      <c r="D230" s="2219">
        <v>200</v>
      </c>
      <c r="E230" s="574">
        <v>2249.54</v>
      </c>
      <c r="F230" s="603">
        <f t="shared" si="22"/>
        <v>2249.54</v>
      </c>
      <c r="G230" s="862">
        <f>'Заказ, cкидки и курсы валют'!$J$23*F230</f>
        <v>26994.48</v>
      </c>
      <c r="H230" s="882">
        <f t="shared" si="23"/>
        <v>5398.9</v>
      </c>
      <c r="I230" s="485"/>
      <c r="N230" s="22"/>
    </row>
    <row r="231" spans="1:14" ht="15">
      <c r="A231" s="210" t="s">
        <v>6847</v>
      </c>
      <c r="B231" s="877" t="s">
        <v>192</v>
      </c>
      <c r="C231" s="928">
        <v>26</v>
      </c>
      <c r="D231" s="2219">
        <v>100</v>
      </c>
      <c r="E231" s="574">
        <v>2885.58</v>
      </c>
      <c r="F231" s="603">
        <f t="shared" si="22"/>
        <v>2885.58</v>
      </c>
      <c r="G231" s="862">
        <f>'Заказ, cкидки и курсы валют'!$J$23*F231</f>
        <v>34626.959999999999</v>
      </c>
      <c r="H231" s="882">
        <f t="shared" si="23"/>
        <v>3462.7</v>
      </c>
      <c r="I231" s="485"/>
      <c r="N231" s="22"/>
    </row>
    <row r="232" spans="1:14" ht="15">
      <c r="A232" s="210" t="s">
        <v>6848</v>
      </c>
      <c r="B232" s="877" t="s">
        <v>193</v>
      </c>
      <c r="C232" s="928">
        <v>28.89</v>
      </c>
      <c r="D232" s="2219">
        <v>100</v>
      </c>
      <c r="E232" s="574">
        <v>2865.42</v>
      </c>
      <c r="F232" s="603">
        <f t="shared" si="22"/>
        <v>2865.42</v>
      </c>
      <c r="G232" s="862">
        <f>'Заказ, cкидки и курсы валют'!$J$23*F232</f>
        <v>34385.040000000001</v>
      </c>
      <c r="H232" s="882">
        <f t="shared" si="23"/>
        <v>3438.5</v>
      </c>
      <c r="I232" s="485"/>
      <c r="N232" s="22"/>
    </row>
    <row r="233" spans="1:14" ht="15">
      <c r="A233" s="210" t="s">
        <v>6849</v>
      </c>
      <c r="B233" s="877" t="s">
        <v>194</v>
      </c>
      <c r="C233" s="928">
        <v>32.01</v>
      </c>
      <c r="D233" s="2219">
        <v>100</v>
      </c>
      <c r="E233" s="574">
        <v>4264.4799999999996</v>
      </c>
      <c r="F233" s="603">
        <f t="shared" si="22"/>
        <v>4264.4799999999996</v>
      </c>
      <c r="G233" s="862">
        <f>'Заказ, cкидки и курсы валют'!$J$23*F233</f>
        <v>51173.759999999995</v>
      </c>
      <c r="H233" s="882">
        <f t="shared" si="23"/>
        <v>5117.38</v>
      </c>
      <c r="I233" s="485"/>
      <c r="N233" s="22"/>
    </row>
    <row r="234" spans="1:14" ht="15.75" thickBot="1">
      <c r="A234" s="235" t="s">
        <v>6850</v>
      </c>
      <c r="B234" s="926" t="s">
        <v>3108</v>
      </c>
      <c r="C234" s="1021">
        <v>35.14</v>
      </c>
      <c r="D234" s="2220">
        <v>100</v>
      </c>
      <c r="E234" s="574">
        <v>4130.1499999999996</v>
      </c>
      <c r="F234" s="959">
        <f t="shared" si="22"/>
        <v>4130.1499999999996</v>
      </c>
      <c r="G234" s="960">
        <f>'Заказ, cкидки и курсы валют'!$J$23*F234</f>
        <v>49561.799999999996</v>
      </c>
      <c r="H234" s="1019">
        <f t="shared" si="23"/>
        <v>4956.18</v>
      </c>
      <c r="I234" s="489"/>
      <c r="N234" s="22"/>
    </row>
    <row r="235" spans="1:14" ht="13.5" thickBot="1"/>
    <row r="236" spans="1:14" ht="18">
      <c r="A236" s="1357" t="s">
        <v>6288</v>
      </c>
      <c r="B236" s="1357"/>
      <c r="C236" s="647"/>
      <c r="D236" s="555"/>
      <c r="E236" s="555"/>
      <c r="F236" s="93"/>
      <c r="G236" s="1363"/>
      <c r="H236" s="1364"/>
      <c r="I236" s="1365"/>
    </row>
    <row r="237" spans="1:14" ht="52.5" customHeight="1">
      <c r="A237" s="248"/>
      <c r="B237" s="17"/>
      <c r="C237" s="883"/>
      <c r="D237" s="1148"/>
      <c r="E237" s="854"/>
      <c r="F237" s="568"/>
      <c r="G237" s="111"/>
      <c r="H237" s="110"/>
      <c r="I237" s="167"/>
    </row>
    <row r="238" spans="1:14">
      <c r="A238" s="248"/>
      <c r="B238" s="17"/>
      <c r="C238" s="884"/>
      <c r="D238" s="1149"/>
      <c r="E238" s="557"/>
      <c r="F238" s="596"/>
      <c r="G238" s="860"/>
      <c r="H238" s="17"/>
      <c r="I238" s="167"/>
    </row>
    <row r="239" spans="1:14">
      <c r="A239" s="248"/>
      <c r="B239" s="17"/>
      <c r="C239" s="884"/>
      <c r="D239" s="1149"/>
      <c r="E239" s="557"/>
      <c r="F239" s="596"/>
      <c r="G239" s="860"/>
      <c r="H239" s="17"/>
      <c r="I239" s="167"/>
    </row>
    <row r="240" spans="1:14">
      <c r="A240" s="248"/>
      <c r="B240" s="17"/>
      <c r="C240" s="884"/>
      <c r="D240" s="1149"/>
      <c r="E240" s="557"/>
      <c r="F240" s="596"/>
      <c r="G240" s="860"/>
      <c r="H240" s="17"/>
      <c r="I240" s="167"/>
    </row>
    <row r="241" spans="1:10" ht="18.75" thickBot="1">
      <c r="A241" s="2597" t="s">
        <v>7681</v>
      </c>
      <c r="B241" s="171"/>
      <c r="C241" s="885"/>
      <c r="D241" s="1150"/>
      <c r="E241" s="558"/>
      <c r="F241" s="598"/>
      <c r="G241" s="861"/>
      <c r="H241" s="171"/>
      <c r="I241" s="172"/>
    </row>
    <row r="242" spans="1:10" ht="52.5">
      <c r="A242" s="195" t="s">
        <v>1028</v>
      </c>
      <c r="B242" s="196" t="s">
        <v>1029</v>
      </c>
      <c r="C242" s="475" t="s">
        <v>678</v>
      </c>
      <c r="D242" s="475" t="s">
        <v>3130</v>
      </c>
      <c r="E242" s="559" t="s">
        <v>11188</v>
      </c>
      <c r="F242" s="600" t="s">
        <v>2779</v>
      </c>
      <c r="G242" s="864" t="s">
        <v>2627</v>
      </c>
      <c r="H242" s="338" t="s">
        <v>497</v>
      </c>
      <c r="I242" s="199" t="s">
        <v>4239</v>
      </c>
      <c r="J242" s="2668" t="s">
        <v>12335</v>
      </c>
    </row>
    <row r="243" spans="1:10" ht="13.5" thickBot="1">
      <c r="A243" s="195"/>
      <c r="B243" s="389"/>
      <c r="C243" s="475" t="s">
        <v>3629</v>
      </c>
      <c r="D243" s="475" t="s">
        <v>2628</v>
      </c>
      <c r="E243" s="564" t="s">
        <v>265</v>
      </c>
      <c r="F243" s="607">
        <f>'Заказ, cкидки и курсы валют'!$I$12</f>
        <v>0</v>
      </c>
      <c r="G243" s="948"/>
      <c r="H243" s="455"/>
      <c r="I243" s="325"/>
      <c r="J243" s="2669"/>
    </row>
    <row r="244" spans="1:10" ht="15">
      <c r="A244" s="976" t="s">
        <v>8171</v>
      </c>
      <c r="B244" s="1014" t="s">
        <v>3180</v>
      </c>
      <c r="C244" s="1020">
        <v>0.63200000000000001</v>
      </c>
      <c r="D244" s="2102">
        <v>100</v>
      </c>
      <c r="E244" s="2103">
        <f>E164*3</f>
        <v>219</v>
      </c>
      <c r="F244" s="967">
        <f>ROUND(E244*(1-$F$11),2)</f>
        <v>219</v>
      </c>
      <c r="G244" s="968">
        <f>'Заказ, cкидки и курсы валют'!$J$23*F244</f>
        <v>2628</v>
      </c>
      <c r="H244" s="1017">
        <f>ROUND((D244/1000)*G244,2)</f>
        <v>262.8</v>
      </c>
      <c r="I244" s="1013"/>
      <c r="J244" s="128">
        <f>ROUND(IF(H244&lt;'Заказ, cкидки и курсы валют'!$B$39,H244*0.54*100/(100-'Заказ, cкидки и курсы валют'!$C$39),IF(H244&lt;'Заказ, cкидки и курсы валют'!$B$40,H244*0.54*100/(100-'Заказ, cкидки и курсы валют'!$C$40),IF(H244&lt;'Заказ, cкидки и курсы валют'!$B$41,H244*0.54*100/(100-'Заказ, cкидки и курсы валют'!$C$41),IF(H244&lt;'Заказ, cкидки и курсы валют'!$B$42,H244*0.54*100/(100-'Заказ, cкидки и курсы валют'!$C$42),IF(H244&lt;'Заказ, cкидки и курсы валют'!$B$43,H244*0.54*100/(100-'Заказ, cкидки и курсы валют'!$C$43),H244))))),2)</f>
        <v>354.78</v>
      </c>
    </row>
    <row r="245" spans="1:10" ht="15">
      <c r="A245" s="210" t="s">
        <v>8172</v>
      </c>
      <c r="B245" s="668" t="s">
        <v>3181</v>
      </c>
      <c r="C245" s="886">
        <v>0.72</v>
      </c>
      <c r="D245" s="2095">
        <v>100</v>
      </c>
      <c r="E245" s="2077">
        <f t="shared" ref="E245:E308" si="24">E165*3</f>
        <v>241.74</v>
      </c>
      <c r="F245" s="603">
        <f t="shared" ref="F245:F308" si="25">ROUND(E245*(1-$F$11),2)</f>
        <v>241.74</v>
      </c>
      <c r="G245" s="862">
        <f>'Заказ, cкидки и курсы валют'!$J$23*F245</f>
        <v>2900.88</v>
      </c>
      <c r="H245" s="882">
        <f t="shared" ref="H245:H308" si="26">ROUND((D245/1000)*G245,2)</f>
        <v>290.08999999999997</v>
      </c>
      <c r="I245" s="485"/>
      <c r="J245" s="128">
        <f>ROUND(IF(H245&lt;'Заказ, cкидки и курсы валют'!$B$39,H245*0.54*100/(100-'Заказ, cкидки и курсы валют'!$C$39),IF(H245&lt;'Заказ, cкидки и курсы валют'!$B$40,H245*0.54*100/(100-'Заказ, cкидки и курсы валют'!$C$40),IF(H245&lt;'Заказ, cкидки и курсы валют'!$B$41,H245*0.54*100/(100-'Заказ, cкидки и курсы валют'!$C$41),IF(H245&lt;'Заказ, cкидки и курсы валют'!$B$42,H245*0.54*100/(100-'Заказ, cкидки и курсы валют'!$C$42),IF(H245&lt;'Заказ, cкидки и курсы валют'!$B$43,H245*0.54*100/(100-'Заказ, cкидки и курсы валют'!$C$43),H245))))),2)</f>
        <v>391.62</v>
      </c>
    </row>
    <row r="246" spans="1:10" ht="15">
      <c r="A246" s="210" t="s">
        <v>8173</v>
      </c>
      <c r="B246" s="668" t="s">
        <v>3335</v>
      </c>
      <c r="C246" s="886">
        <v>0.80800000000000005</v>
      </c>
      <c r="D246" s="2095">
        <v>100</v>
      </c>
      <c r="E246" s="2077">
        <f t="shared" si="24"/>
        <v>262.74</v>
      </c>
      <c r="F246" s="603">
        <f t="shared" si="25"/>
        <v>262.74</v>
      </c>
      <c r="G246" s="862">
        <f>'Заказ, cкидки и курсы валют'!$J$23*F246</f>
        <v>3152.88</v>
      </c>
      <c r="H246" s="882">
        <f t="shared" si="26"/>
        <v>315.29000000000002</v>
      </c>
      <c r="I246" s="485"/>
      <c r="J246" s="128">
        <f>ROUND(IF(H246&lt;'Заказ, cкидки и курсы валют'!$B$39,H246*0.54*100/(100-'Заказ, cкидки и курсы валют'!$C$39),IF(H246&lt;'Заказ, cкидки и курсы валют'!$B$40,H246*0.54*100/(100-'Заказ, cкидки и курсы валют'!$C$40),IF(H246&lt;'Заказ, cкидки и курсы валют'!$B$41,H246*0.54*100/(100-'Заказ, cкидки и курсы валют'!$C$41),IF(H246&lt;'Заказ, cкидки и курсы валют'!$B$42,H246*0.54*100/(100-'Заказ, cкидки и курсы валют'!$C$42),IF(H246&lt;'Заказ, cкидки и курсы валют'!$B$43,H246*0.54*100/(100-'Заказ, cкидки и курсы валют'!$C$43),H246))))),2)</f>
        <v>425.64</v>
      </c>
    </row>
    <row r="247" spans="1:10" ht="15">
      <c r="A247" s="210" t="s">
        <v>8174</v>
      </c>
      <c r="B247" s="668" t="s">
        <v>138</v>
      </c>
      <c r="C247" s="886">
        <v>0.89600000000000002</v>
      </c>
      <c r="D247" s="2095">
        <v>100</v>
      </c>
      <c r="E247" s="2077">
        <f t="shared" si="24"/>
        <v>282.87</v>
      </c>
      <c r="F247" s="603">
        <f t="shared" si="25"/>
        <v>282.87</v>
      </c>
      <c r="G247" s="862">
        <f>'Заказ, cкидки и курсы валют'!$J$23*F247</f>
        <v>3394.44</v>
      </c>
      <c r="H247" s="882">
        <f t="shared" si="26"/>
        <v>339.44</v>
      </c>
      <c r="I247" s="485"/>
      <c r="J247" s="128">
        <f>ROUND(IF(H247&lt;'Заказ, cкидки и курсы валют'!$B$39,H247*0.54*100/(100-'Заказ, cкидки и курсы валют'!$C$39),IF(H247&lt;'Заказ, cкидки и курсы валют'!$B$40,H247*0.54*100/(100-'Заказ, cкидки и курсы валют'!$C$40),IF(H247&lt;'Заказ, cкидки и курсы валют'!$B$41,H247*0.54*100/(100-'Заказ, cкидки и курсы валют'!$C$41),IF(H247&lt;'Заказ, cкидки и курсы валют'!$B$42,H247*0.54*100/(100-'Заказ, cкидки и курсы валют'!$C$42),IF(H247&lt;'Заказ, cкидки и курсы валют'!$B$43,H247*0.54*100/(100-'Заказ, cкидки и курсы валют'!$C$43),H247))))),2)</f>
        <v>458.24</v>
      </c>
    </row>
    <row r="248" spans="1:10" ht="15">
      <c r="A248" s="210" t="s">
        <v>8175</v>
      </c>
      <c r="B248" s="668" t="s">
        <v>139</v>
      </c>
      <c r="C248" s="886">
        <v>1.07</v>
      </c>
      <c r="D248" s="2095">
        <v>100</v>
      </c>
      <c r="E248" s="2077">
        <f t="shared" si="24"/>
        <v>336.6</v>
      </c>
      <c r="F248" s="603">
        <f t="shared" si="25"/>
        <v>336.6</v>
      </c>
      <c r="G248" s="862">
        <f>'Заказ, cкидки и курсы валют'!$J$23*F248</f>
        <v>4039.2000000000003</v>
      </c>
      <c r="H248" s="882">
        <f t="shared" si="26"/>
        <v>403.92</v>
      </c>
      <c r="I248" s="485"/>
      <c r="J248" s="128">
        <f>ROUND(IF(H248&lt;'Заказ, cкидки и курсы валют'!$B$39,H248*0.54*100/(100-'Заказ, cкидки и курсы валют'!$C$39),IF(H248&lt;'Заказ, cкидки и курсы валют'!$B$40,H248*0.54*100/(100-'Заказ, cкидки и курсы валют'!$C$40),IF(H248&lt;'Заказ, cкидки и курсы валют'!$B$41,H248*0.54*100/(100-'Заказ, cкидки и курсы валют'!$C$41),IF(H248&lt;'Заказ, cкидки и курсы валют'!$B$42,H248*0.54*100/(100-'Заказ, cкидки и курсы валют'!$C$42),IF(H248&lt;'Заказ, cкидки и курсы валют'!$B$43,H248*0.54*100/(100-'Заказ, cкидки и курсы валют'!$C$43),H248))))),2)</f>
        <v>484.7</v>
      </c>
    </row>
    <row r="249" spans="1:10" ht="15">
      <c r="A249" s="210" t="s">
        <v>8176</v>
      </c>
      <c r="B249" s="668" t="s">
        <v>140</v>
      </c>
      <c r="C249" s="886">
        <v>1.25</v>
      </c>
      <c r="D249" s="2095">
        <v>100</v>
      </c>
      <c r="E249" s="2077">
        <f t="shared" si="24"/>
        <v>388.47</v>
      </c>
      <c r="F249" s="603">
        <f t="shared" si="25"/>
        <v>388.47</v>
      </c>
      <c r="G249" s="862">
        <f>'Заказ, cкидки и курсы валют'!$J$23*F249</f>
        <v>4661.6400000000003</v>
      </c>
      <c r="H249" s="882">
        <f t="shared" si="26"/>
        <v>466.16</v>
      </c>
      <c r="I249" s="485"/>
      <c r="J249" s="128">
        <f>ROUND(IF(H249&lt;'Заказ, cкидки и курсы валют'!$B$39,H249*0.54*100/(100-'Заказ, cкидки и курсы валют'!$C$39),IF(H249&lt;'Заказ, cкидки и курсы валют'!$B$40,H249*0.54*100/(100-'Заказ, cкидки и курсы валют'!$C$40),IF(H249&lt;'Заказ, cкидки и курсы валют'!$B$41,H249*0.54*100/(100-'Заказ, cкидки и курсы валют'!$C$41),IF(H249&lt;'Заказ, cкидки и курсы валют'!$B$42,H249*0.54*100/(100-'Заказ, cкидки и курсы валют'!$C$42),IF(H249&lt;'Заказ, cкидки и курсы валют'!$B$43,H249*0.54*100/(100-'Заказ, cкидки и курсы валют'!$C$43),H249))))),2)</f>
        <v>559.39</v>
      </c>
    </row>
    <row r="250" spans="1:10" ht="15">
      <c r="A250" s="210" t="s">
        <v>8177</v>
      </c>
      <c r="B250" s="668" t="s">
        <v>141</v>
      </c>
      <c r="C250" s="886">
        <v>1.427</v>
      </c>
      <c r="D250" s="2095">
        <v>100</v>
      </c>
      <c r="E250" s="2077">
        <f t="shared" si="24"/>
        <v>449.97</v>
      </c>
      <c r="F250" s="603">
        <f t="shared" si="25"/>
        <v>449.97</v>
      </c>
      <c r="G250" s="862">
        <f>'Заказ, cкидки и курсы валют'!$J$23*F250</f>
        <v>5399.64</v>
      </c>
      <c r="H250" s="882">
        <f t="shared" si="26"/>
        <v>539.96</v>
      </c>
      <c r="I250" s="485"/>
      <c r="J250" s="128">
        <f>ROUND(IF(H250&lt;'Заказ, cкидки и курсы валют'!$B$39,H250*0.54*100/(100-'Заказ, cкидки и курсы валют'!$C$39),IF(H250&lt;'Заказ, cкидки и курсы валют'!$B$40,H250*0.54*100/(100-'Заказ, cкидки и курсы валют'!$C$40),IF(H250&lt;'Заказ, cкидки и курсы валют'!$B$41,H250*0.54*100/(100-'Заказ, cкидки и курсы валют'!$C$41),IF(H250&lt;'Заказ, cкидки и курсы валют'!$B$42,H250*0.54*100/(100-'Заказ, cкидки и курсы валют'!$C$42),IF(H250&lt;'Заказ, cкидки и курсы валют'!$B$43,H250*0.54*100/(100-'Заказ, cкидки и курсы валют'!$C$43),H250))))),2)</f>
        <v>647.95000000000005</v>
      </c>
    </row>
    <row r="251" spans="1:10" ht="15">
      <c r="A251" s="210" t="s">
        <v>8178</v>
      </c>
      <c r="B251" s="668" t="s">
        <v>142</v>
      </c>
      <c r="C251" s="886">
        <v>1.69</v>
      </c>
      <c r="D251" s="2095">
        <v>100</v>
      </c>
      <c r="E251" s="2077">
        <f t="shared" si="24"/>
        <v>520.26</v>
      </c>
      <c r="F251" s="603">
        <f t="shared" si="25"/>
        <v>520.26</v>
      </c>
      <c r="G251" s="862">
        <f>'Заказ, cкидки и курсы валют'!$J$23*F251</f>
        <v>6243.12</v>
      </c>
      <c r="H251" s="882">
        <f t="shared" si="26"/>
        <v>624.30999999999995</v>
      </c>
      <c r="I251" s="485"/>
      <c r="J251" s="128">
        <f>ROUND(IF(H251&lt;'Заказ, cкидки и курсы валют'!$B$39,H251*0.54*100/(100-'Заказ, cкидки и курсы валют'!$C$39),IF(H251&lt;'Заказ, cкидки и курсы валют'!$B$40,H251*0.54*100/(100-'Заказ, cкидки и курсы валют'!$C$40),IF(H251&lt;'Заказ, cкидки и курсы валют'!$B$41,H251*0.54*100/(100-'Заказ, cкидки и курсы валют'!$C$41),IF(H251&lt;'Заказ, cкидки и курсы валют'!$B$42,H251*0.54*100/(100-'Заказ, cкидки и курсы валют'!$C$42),IF(H251&lt;'Заказ, cкидки и курсы валют'!$B$43,H251*0.54*100/(100-'Заказ, cкидки и курсы валют'!$C$43),H251))))),2)</f>
        <v>674.25</v>
      </c>
    </row>
    <row r="252" spans="1:10" ht="15">
      <c r="A252" s="210" t="s">
        <v>8179</v>
      </c>
      <c r="B252" s="668" t="s">
        <v>143</v>
      </c>
      <c r="C252" s="886">
        <v>1.95</v>
      </c>
      <c r="D252" s="2095">
        <v>100</v>
      </c>
      <c r="E252" s="2077">
        <f t="shared" si="24"/>
        <v>585.66</v>
      </c>
      <c r="F252" s="603">
        <f t="shared" si="25"/>
        <v>585.66</v>
      </c>
      <c r="G252" s="862">
        <f>'Заказ, cкидки и курсы валют'!$J$23*F252</f>
        <v>7027.92</v>
      </c>
      <c r="H252" s="882">
        <f t="shared" si="26"/>
        <v>702.79</v>
      </c>
      <c r="I252" s="485"/>
      <c r="J252" s="128">
        <f>ROUND(IF(H252&lt;'Заказ, cкидки и курсы валют'!$B$39,H252*0.54*100/(100-'Заказ, cкидки и курсы валют'!$C$39),IF(H252&lt;'Заказ, cкидки и курсы валют'!$B$40,H252*0.54*100/(100-'Заказ, cкидки и курсы валют'!$C$40),IF(H252&lt;'Заказ, cкидки и курсы валют'!$B$41,H252*0.54*100/(100-'Заказ, cкидки и курсы валют'!$C$41),IF(H252&lt;'Заказ, cкидки и курсы валют'!$B$42,H252*0.54*100/(100-'Заказ, cкидки и курсы валют'!$C$42),IF(H252&lt;'Заказ, cкидки и курсы валют'!$B$43,H252*0.54*100/(100-'Заказ, cкидки и курсы валют'!$C$43),H252))))),2)</f>
        <v>759.01</v>
      </c>
    </row>
    <row r="253" spans="1:10" ht="15">
      <c r="A253" s="210" t="s">
        <v>8180</v>
      </c>
      <c r="B253" s="668" t="s">
        <v>144</v>
      </c>
      <c r="C253" s="878">
        <v>2.13</v>
      </c>
      <c r="D253" s="2095">
        <v>100</v>
      </c>
      <c r="E253" s="2077">
        <f t="shared" si="24"/>
        <v>750.96</v>
      </c>
      <c r="F253" s="603">
        <f t="shared" si="25"/>
        <v>750.96</v>
      </c>
      <c r="G253" s="862">
        <f>'Заказ, cкидки и курсы валют'!$J$23*F253</f>
        <v>9011.52</v>
      </c>
      <c r="H253" s="882">
        <f t="shared" si="26"/>
        <v>901.15</v>
      </c>
      <c r="I253" s="485"/>
      <c r="J253" s="128">
        <f>ROUND(IF(H253&lt;'Заказ, cкидки и курсы валют'!$B$39,H253*0.54*100/(100-'Заказ, cкидки и курсы валют'!$C$39),IF(H253&lt;'Заказ, cкидки и курсы валют'!$B$40,H253*0.54*100/(100-'Заказ, cкидки и курсы валют'!$C$40),IF(H253&lt;'Заказ, cкидки и курсы валют'!$B$41,H253*0.54*100/(100-'Заказ, cкидки и курсы валют'!$C$41),IF(H253&lt;'Заказ, cкидки и курсы валют'!$B$42,H253*0.54*100/(100-'Заказ, cкидки и курсы валют'!$C$42),IF(H253&lt;'Заказ, cкидки и курсы валют'!$B$43,H253*0.54*100/(100-'Заказ, cкидки и курсы валют'!$C$43),H253))))),2)</f>
        <v>973.24</v>
      </c>
    </row>
    <row r="254" spans="1:10" ht="15">
      <c r="A254" s="210" t="s">
        <v>8181</v>
      </c>
      <c r="B254" s="668" t="s">
        <v>3202</v>
      </c>
      <c r="C254" s="886">
        <v>1.38</v>
      </c>
      <c r="D254" s="2056">
        <v>50</v>
      </c>
      <c r="E254" s="2077">
        <f t="shared" si="24"/>
        <v>399.68999999999994</v>
      </c>
      <c r="F254" s="603">
        <f t="shared" si="25"/>
        <v>399.69</v>
      </c>
      <c r="G254" s="862">
        <f>'Заказ, cкидки и курсы валют'!$J$23*F254</f>
        <v>4796.28</v>
      </c>
      <c r="H254" s="882">
        <f t="shared" si="26"/>
        <v>239.81</v>
      </c>
      <c r="I254" s="485"/>
      <c r="J254" s="128">
        <f>ROUND(IF(H254&lt;'Заказ, cкидки и курсы валют'!$B$39,H254*0.54*100/(100-'Заказ, cкидки и курсы валют'!$C$39),IF(H254&lt;'Заказ, cкидки и курсы валют'!$B$40,H254*0.54*100/(100-'Заказ, cкидки и курсы валют'!$C$40),IF(H254&lt;'Заказ, cкидки и курсы валют'!$B$41,H254*0.54*100/(100-'Заказ, cкидки и курсы валют'!$C$41),IF(H254&lt;'Заказ, cкидки и курсы валют'!$B$42,H254*0.54*100/(100-'Заказ, cкидки и курсы валют'!$C$42),IF(H254&lt;'Заказ, cкидки и курсы валют'!$B$43,H254*0.54*100/(100-'Заказ, cкидки и курсы валют'!$C$43),H254))))),2)</f>
        <v>323.74</v>
      </c>
    </row>
    <row r="255" spans="1:10" ht="15">
      <c r="A255" s="210" t="s">
        <v>8182</v>
      </c>
      <c r="B255" s="668" t="s">
        <v>3203</v>
      </c>
      <c r="C255" s="886">
        <v>1.53</v>
      </c>
      <c r="D255" s="2056">
        <v>50</v>
      </c>
      <c r="E255" s="2077">
        <f t="shared" si="24"/>
        <v>434.25</v>
      </c>
      <c r="F255" s="603">
        <f t="shared" si="25"/>
        <v>434.25</v>
      </c>
      <c r="G255" s="862">
        <f>'Заказ, cкидки и курсы валют'!$J$23*F255</f>
        <v>5211</v>
      </c>
      <c r="H255" s="882">
        <f t="shared" si="26"/>
        <v>260.55</v>
      </c>
      <c r="I255" s="485"/>
      <c r="J255" s="128">
        <f>ROUND(IF(H255&lt;'Заказ, cкидки и курсы валют'!$B$39,H255*0.54*100/(100-'Заказ, cкидки и курсы валют'!$C$39),IF(H255&lt;'Заказ, cкидки и курсы валют'!$B$40,H255*0.54*100/(100-'Заказ, cкидки и курсы валют'!$C$40),IF(H255&lt;'Заказ, cкидки и курсы валют'!$B$41,H255*0.54*100/(100-'Заказ, cкидки и курсы валют'!$C$41),IF(H255&lt;'Заказ, cкидки и курсы валют'!$B$42,H255*0.54*100/(100-'Заказ, cкидки и курсы валют'!$C$42),IF(H255&lt;'Заказ, cкидки и курсы валют'!$B$43,H255*0.54*100/(100-'Заказ, cкидки и курсы валют'!$C$43),H255))))),2)</f>
        <v>351.74</v>
      </c>
    </row>
    <row r="256" spans="1:10" ht="15">
      <c r="A256" s="210" t="s">
        <v>8183</v>
      </c>
      <c r="B256" s="877" t="s">
        <v>3204</v>
      </c>
      <c r="C256" s="886">
        <v>1.69</v>
      </c>
      <c r="D256" s="2056">
        <v>50</v>
      </c>
      <c r="E256" s="2077">
        <f t="shared" si="24"/>
        <v>460.79999999999995</v>
      </c>
      <c r="F256" s="603">
        <f t="shared" si="25"/>
        <v>460.8</v>
      </c>
      <c r="G256" s="862">
        <f>'Заказ, cкидки и курсы валют'!$J$23*F256</f>
        <v>5529.6</v>
      </c>
      <c r="H256" s="882">
        <f t="shared" si="26"/>
        <v>276.48</v>
      </c>
      <c r="I256" s="485"/>
      <c r="J256" s="128">
        <f>ROUND(IF(H256&lt;'Заказ, cкидки и курсы валют'!$B$39,H256*0.54*100/(100-'Заказ, cкидки и курсы валют'!$C$39),IF(H256&lt;'Заказ, cкидки и курсы валют'!$B$40,H256*0.54*100/(100-'Заказ, cкидки и курсы валют'!$C$40),IF(H256&lt;'Заказ, cкидки и курсы валют'!$B$41,H256*0.54*100/(100-'Заказ, cкидки и курсы валют'!$C$41),IF(H256&lt;'Заказ, cкидки и курсы валют'!$B$42,H256*0.54*100/(100-'Заказ, cкидки и курсы валют'!$C$42),IF(H256&lt;'Заказ, cкидки и курсы валют'!$B$43,H256*0.54*100/(100-'Заказ, cкидки и курсы валют'!$C$43),H256))))),2)</f>
        <v>373.25</v>
      </c>
    </row>
    <row r="257" spans="1:10" ht="15">
      <c r="A257" s="210" t="s">
        <v>8184</v>
      </c>
      <c r="B257" s="877" t="s">
        <v>145</v>
      </c>
      <c r="C257" s="886">
        <v>1.84</v>
      </c>
      <c r="D257" s="2056">
        <v>50</v>
      </c>
      <c r="E257" s="2077">
        <f t="shared" si="24"/>
        <v>513.24</v>
      </c>
      <c r="F257" s="603">
        <f t="shared" si="25"/>
        <v>513.24</v>
      </c>
      <c r="G257" s="862">
        <f>'Заказ, cкидки и курсы валют'!$J$23*F257</f>
        <v>6158.88</v>
      </c>
      <c r="H257" s="882">
        <f t="shared" si="26"/>
        <v>307.94</v>
      </c>
      <c r="I257" s="485"/>
      <c r="J257" s="128">
        <f>ROUND(IF(H257&lt;'Заказ, cкидки и курсы валют'!$B$39,H257*0.54*100/(100-'Заказ, cкидки и курсы валют'!$C$39),IF(H257&lt;'Заказ, cкидки и курсы валют'!$B$40,H257*0.54*100/(100-'Заказ, cкидки и курсы валют'!$C$40),IF(H257&lt;'Заказ, cкидки и курсы валют'!$B$41,H257*0.54*100/(100-'Заказ, cкидки и курсы валют'!$C$41),IF(H257&lt;'Заказ, cкидки и курсы валют'!$B$42,H257*0.54*100/(100-'Заказ, cкидки и курсы валют'!$C$42),IF(H257&lt;'Заказ, cкидки и курсы валют'!$B$43,H257*0.54*100/(100-'Заказ, cкидки и курсы валют'!$C$43),H257))))),2)</f>
        <v>415.72</v>
      </c>
    </row>
    <row r="258" spans="1:10" ht="15">
      <c r="A258" s="210" t="s">
        <v>8185</v>
      </c>
      <c r="B258" s="877" t="s">
        <v>6183</v>
      </c>
      <c r="C258" s="886">
        <v>2</v>
      </c>
      <c r="D258" s="2056">
        <v>50</v>
      </c>
      <c r="E258" s="2077">
        <f t="shared" si="24"/>
        <v>695.34</v>
      </c>
      <c r="F258" s="603">
        <f t="shared" si="25"/>
        <v>695.34</v>
      </c>
      <c r="G258" s="862">
        <f>'Заказ, cкидки и курсы валют'!$J$23*F258</f>
        <v>8344.08</v>
      </c>
      <c r="H258" s="882">
        <f t="shared" si="26"/>
        <v>417.2</v>
      </c>
      <c r="I258" s="485"/>
      <c r="J258" s="128">
        <f>ROUND(IF(H258&lt;'Заказ, cкидки и курсы валют'!$B$39,H258*0.54*100/(100-'Заказ, cкидки и курсы валют'!$C$39),IF(H258&lt;'Заказ, cкидки и курсы валют'!$B$40,H258*0.54*100/(100-'Заказ, cкидки и курсы валют'!$C$40),IF(H258&lt;'Заказ, cкидки и курсы валют'!$B$41,H258*0.54*100/(100-'Заказ, cкидки и курсы валют'!$C$41),IF(H258&lt;'Заказ, cкидки и курсы валют'!$B$42,H258*0.54*100/(100-'Заказ, cкидки и курсы валют'!$C$42),IF(H258&lt;'Заказ, cкидки и курсы валют'!$B$43,H258*0.54*100/(100-'Заказ, cкидки и курсы валют'!$C$43),H258))))),2)</f>
        <v>500.64</v>
      </c>
    </row>
    <row r="259" spans="1:10" ht="15">
      <c r="A259" s="210" t="s">
        <v>8186</v>
      </c>
      <c r="B259" s="877" t="s">
        <v>146</v>
      </c>
      <c r="C259" s="886">
        <v>2.15</v>
      </c>
      <c r="D259" s="2056">
        <v>50</v>
      </c>
      <c r="E259" s="2077">
        <f t="shared" si="24"/>
        <v>597.06000000000006</v>
      </c>
      <c r="F259" s="603">
        <f t="shared" si="25"/>
        <v>597.05999999999995</v>
      </c>
      <c r="G259" s="862">
        <f>'Заказ, cкидки и курсы валют'!$J$23*F259</f>
        <v>7164.7199999999993</v>
      </c>
      <c r="H259" s="882">
        <f t="shared" si="26"/>
        <v>358.24</v>
      </c>
      <c r="I259" s="485"/>
      <c r="J259" s="128">
        <f>ROUND(IF(H259&lt;'Заказ, cкидки и курсы валют'!$B$39,H259*0.54*100/(100-'Заказ, cкидки и курсы валют'!$C$39),IF(H259&lt;'Заказ, cкидки и курсы валют'!$B$40,H259*0.54*100/(100-'Заказ, cкидки и курсы валют'!$C$40),IF(H259&lt;'Заказ, cкидки и курсы валют'!$B$41,H259*0.54*100/(100-'Заказ, cкидки и курсы валют'!$C$41),IF(H259&lt;'Заказ, cкидки и курсы валют'!$B$42,H259*0.54*100/(100-'Заказ, cкидки и курсы валют'!$C$42),IF(H259&lt;'Заказ, cкидки и курсы валют'!$B$43,H259*0.54*100/(100-'Заказ, cкидки и курсы валют'!$C$43),H259))))),2)</f>
        <v>483.62</v>
      </c>
    </row>
    <row r="260" spans="1:10" ht="15">
      <c r="A260" s="210" t="s">
        <v>8187</v>
      </c>
      <c r="B260" s="877" t="s">
        <v>147</v>
      </c>
      <c r="C260" s="886">
        <v>2.46</v>
      </c>
      <c r="D260" s="2056">
        <v>100</v>
      </c>
      <c r="E260" s="2077">
        <f t="shared" si="24"/>
        <v>655.43999999999994</v>
      </c>
      <c r="F260" s="603">
        <f t="shared" si="25"/>
        <v>655.44</v>
      </c>
      <c r="G260" s="862">
        <f>'Заказ, cкидки и курсы валют'!$J$23*F260</f>
        <v>7865.2800000000007</v>
      </c>
      <c r="H260" s="882">
        <f t="shared" si="26"/>
        <v>786.53</v>
      </c>
      <c r="I260" s="485"/>
      <c r="J260" s="128">
        <f>ROUND(IF(H260&lt;'Заказ, cкидки и курсы валют'!$B$39,H260*0.54*100/(100-'Заказ, cкидки и курсы валют'!$C$39),IF(H260&lt;'Заказ, cкидки и курсы валют'!$B$40,H260*0.54*100/(100-'Заказ, cкидки и курсы валют'!$C$40),IF(H260&lt;'Заказ, cкидки и курсы валют'!$B$41,H260*0.54*100/(100-'Заказ, cкидки и курсы валют'!$C$41),IF(H260&lt;'Заказ, cкидки и курсы валют'!$B$42,H260*0.54*100/(100-'Заказ, cкидки и курсы валют'!$C$42),IF(H260&lt;'Заказ, cкидки и курсы валют'!$B$43,H260*0.54*100/(100-'Заказ, cкидки и курсы валют'!$C$43),H260))))),2)</f>
        <v>849.45</v>
      </c>
    </row>
    <row r="261" spans="1:10" ht="15">
      <c r="A261" s="210" t="s">
        <v>8188</v>
      </c>
      <c r="B261" s="877" t="s">
        <v>148</v>
      </c>
      <c r="C261" s="886">
        <v>2.85</v>
      </c>
      <c r="D261" s="2056">
        <v>25</v>
      </c>
      <c r="E261" s="2077">
        <f t="shared" si="24"/>
        <v>783.21</v>
      </c>
      <c r="F261" s="603">
        <f t="shared" si="25"/>
        <v>783.21</v>
      </c>
      <c r="G261" s="862">
        <f>'Заказ, cкидки и курсы валют'!$J$23*F261</f>
        <v>9398.52</v>
      </c>
      <c r="H261" s="882">
        <f t="shared" si="26"/>
        <v>234.96</v>
      </c>
      <c r="I261" s="485"/>
      <c r="J261" s="128">
        <f>ROUND(IF(H261&lt;'Заказ, cкидки и курсы валют'!$B$39,H261*0.54*100/(100-'Заказ, cкидки и курсы валют'!$C$39),IF(H261&lt;'Заказ, cкидки и курсы валют'!$B$40,H261*0.54*100/(100-'Заказ, cкидки и курсы валют'!$C$40),IF(H261&lt;'Заказ, cкидки и курсы валют'!$B$41,H261*0.54*100/(100-'Заказ, cкидки и курсы валют'!$C$41),IF(H261&lt;'Заказ, cкидки и курсы валют'!$B$42,H261*0.54*100/(100-'Заказ, cкидки и курсы валют'!$C$42),IF(H261&lt;'Заказ, cкидки и курсы валют'!$B$43,H261*0.54*100/(100-'Заказ, cкидки и курсы валют'!$C$43),H261))))),2)</f>
        <v>317.2</v>
      </c>
    </row>
    <row r="262" spans="1:10" ht="15">
      <c r="A262" s="210" t="s">
        <v>8189</v>
      </c>
      <c r="B262" s="877" t="s">
        <v>149</v>
      </c>
      <c r="C262" s="886">
        <v>3.23</v>
      </c>
      <c r="D262" s="2056">
        <v>25</v>
      </c>
      <c r="E262" s="2077">
        <f t="shared" si="24"/>
        <v>1018.6200000000001</v>
      </c>
      <c r="F262" s="603">
        <f t="shared" si="25"/>
        <v>1018.62</v>
      </c>
      <c r="G262" s="862">
        <f>'Заказ, cкидки и курсы валют'!$J$23*F262</f>
        <v>12223.44</v>
      </c>
      <c r="H262" s="882">
        <f t="shared" si="26"/>
        <v>305.58999999999997</v>
      </c>
      <c r="I262" s="485"/>
      <c r="J262" s="128">
        <f>ROUND(IF(H262&lt;'Заказ, cкидки и курсы валют'!$B$39,H262*0.54*100/(100-'Заказ, cкидки и курсы валют'!$C$39),IF(H262&lt;'Заказ, cкидки и курсы валют'!$B$40,H262*0.54*100/(100-'Заказ, cкидки и курсы валют'!$C$40),IF(H262&lt;'Заказ, cкидки и курсы валют'!$B$41,H262*0.54*100/(100-'Заказ, cкидки и курсы валют'!$C$41),IF(H262&lt;'Заказ, cкидки и курсы валют'!$B$42,H262*0.54*100/(100-'Заказ, cкидки и курсы валют'!$C$42),IF(H262&lt;'Заказ, cкидки и курсы валют'!$B$43,H262*0.54*100/(100-'Заказ, cкидки и курсы валют'!$C$43),H262))))),2)</f>
        <v>412.55</v>
      </c>
    </row>
    <row r="263" spans="1:10" ht="15">
      <c r="A263" s="210" t="s">
        <v>8190</v>
      </c>
      <c r="B263" s="877" t="s">
        <v>150</v>
      </c>
      <c r="C263" s="886">
        <v>3.62</v>
      </c>
      <c r="D263" s="2056">
        <v>25</v>
      </c>
      <c r="E263" s="2077">
        <f t="shared" si="24"/>
        <v>983.91000000000008</v>
      </c>
      <c r="F263" s="603">
        <f t="shared" si="25"/>
        <v>983.91</v>
      </c>
      <c r="G263" s="862">
        <f>'Заказ, cкидки и курсы валют'!$J$23*F263</f>
        <v>11806.92</v>
      </c>
      <c r="H263" s="882">
        <f t="shared" si="26"/>
        <v>295.17</v>
      </c>
      <c r="I263" s="485"/>
      <c r="J263" s="128">
        <f>ROUND(IF(H263&lt;'Заказ, cкидки и курсы валют'!$B$39,H263*0.54*100/(100-'Заказ, cкидки и курсы валют'!$C$39),IF(H263&lt;'Заказ, cкидки и курсы валют'!$B$40,H263*0.54*100/(100-'Заказ, cкидки и курсы валют'!$C$40),IF(H263&lt;'Заказ, cкидки и курсы валют'!$B$41,H263*0.54*100/(100-'Заказ, cкидки и курсы валют'!$C$41),IF(H263&lt;'Заказ, cкидки и курсы валют'!$B$42,H263*0.54*100/(100-'Заказ, cкидки и курсы валют'!$C$42),IF(H263&lt;'Заказ, cкидки и курсы валют'!$B$43,H263*0.54*100/(100-'Заказ, cкидки и курсы валют'!$C$43),H263))))),2)</f>
        <v>398.48</v>
      </c>
    </row>
    <row r="264" spans="1:10" ht="15">
      <c r="A264" s="210" t="s">
        <v>8191</v>
      </c>
      <c r="B264" s="877" t="s">
        <v>151</v>
      </c>
      <c r="C264" s="886">
        <v>4.01</v>
      </c>
      <c r="D264" s="2056">
        <v>25</v>
      </c>
      <c r="E264" s="2077">
        <f t="shared" si="24"/>
        <v>1092.81</v>
      </c>
      <c r="F264" s="603">
        <f t="shared" si="25"/>
        <v>1092.81</v>
      </c>
      <c r="G264" s="862">
        <f>'Заказ, cкидки и курсы валют'!$J$23*F264</f>
        <v>13113.72</v>
      </c>
      <c r="H264" s="882">
        <f t="shared" si="26"/>
        <v>327.84</v>
      </c>
      <c r="I264" s="485"/>
      <c r="J264" s="128">
        <f>ROUND(IF(H264&lt;'Заказ, cкидки и курсы валют'!$B$39,H264*0.54*100/(100-'Заказ, cкидки и курсы валют'!$C$39),IF(H264&lt;'Заказ, cкидки и курсы валют'!$B$40,H264*0.54*100/(100-'Заказ, cкидки и курсы валют'!$C$40),IF(H264&lt;'Заказ, cкидки и курсы валют'!$B$41,H264*0.54*100/(100-'Заказ, cкидки и курсы валют'!$C$41),IF(H264&lt;'Заказ, cкидки и курсы валют'!$B$42,H264*0.54*100/(100-'Заказ, cкидки и курсы валют'!$C$42),IF(H264&lt;'Заказ, cкидки и курсы валют'!$B$43,H264*0.54*100/(100-'Заказ, cкидки и курсы валют'!$C$43),H264))))),2)</f>
        <v>442.58</v>
      </c>
    </row>
    <row r="265" spans="1:10" ht="15">
      <c r="A265" s="210" t="s">
        <v>8192</v>
      </c>
      <c r="B265" s="877" t="s">
        <v>79</v>
      </c>
      <c r="C265" s="887">
        <v>4.32</v>
      </c>
      <c r="D265" s="2056">
        <v>25</v>
      </c>
      <c r="E265" s="2077">
        <f t="shared" si="24"/>
        <v>1216.5899999999999</v>
      </c>
      <c r="F265" s="603">
        <f t="shared" si="25"/>
        <v>1216.5899999999999</v>
      </c>
      <c r="G265" s="862">
        <f>'Заказ, cкидки и курсы валют'!$J$23*F265</f>
        <v>14599.079999999998</v>
      </c>
      <c r="H265" s="882">
        <f t="shared" si="26"/>
        <v>364.98</v>
      </c>
      <c r="I265" s="485"/>
      <c r="J265" s="128">
        <f>ROUND(IF(H265&lt;'Заказ, cкидки и курсы валют'!$B$39,H265*0.54*100/(100-'Заказ, cкидки и курсы валют'!$C$39),IF(H265&lt;'Заказ, cкидки и курсы валют'!$B$40,H265*0.54*100/(100-'Заказ, cкидки и курсы валют'!$C$40),IF(H265&lt;'Заказ, cкидки и курсы валют'!$B$41,H265*0.54*100/(100-'Заказ, cкидки и курсы валют'!$C$41),IF(H265&lt;'Заказ, cкидки и курсы валют'!$B$42,H265*0.54*100/(100-'Заказ, cкидки и курсы валют'!$C$42),IF(H265&lt;'Заказ, cкидки и курсы валют'!$B$43,H265*0.54*100/(100-'Заказ, cкидки и курсы валют'!$C$43),H265))))),2)</f>
        <v>492.72</v>
      </c>
    </row>
    <row r="266" spans="1:10" ht="15">
      <c r="A266" s="210" t="s">
        <v>8193</v>
      </c>
      <c r="B266" s="877" t="s">
        <v>152</v>
      </c>
      <c r="C266" s="886">
        <v>4.68</v>
      </c>
      <c r="D266" s="2056">
        <v>25</v>
      </c>
      <c r="E266" s="2077">
        <f t="shared" si="24"/>
        <v>1534.1100000000001</v>
      </c>
      <c r="F266" s="603">
        <f t="shared" si="25"/>
        <v>1534.11</v>
      </c>
      <c r="G266" s="862">
        <f>'Заказ, cкидки и курсы валют'!$J$23*F266</f>
        <v>18409.32</v>
      </c>
      <c r="H266" s="882">
        <f t="shared" si="26"/>
        <v>460.23</v>
      </c>
      <c r="I266" s="485"/>
      <c r="J266" s="128">
        <f>ROUND(IF(H266&lt;'Заказ, cкидки и курсы валют'!$B$39,H266*0.54*100/(100-'Заказ, cкидки и курсы валют'!$C$39),IF(H266&lt;'Заказ, cкидки и курсы валют'!$B$40,H266*0.54*100/(100-'Заказ, cкидки и курсы валют'!$C$40),IF(H266&lt;'Заказ, cкидки и курсы валют'!$B$41,H266*0.54*100/(100-'Заказ, cкидки и курсы валют'!$C$41),IF(H266&lt;'Заказ, cкидки и курсы валют'!$B$42,H266*0.54*100/(100-'Заказ, cкидки и курсы валют'!$C$42),IF(H266&lt;'Заказ, cкидки и курсы валют'!$B$43,H266*0.54*100/(100-'Заказ, cкидки и курсы валют'!$C$43),H266))))),2)</f>
        <v>552.28</v>
      </c>
    </row>
    <row r="267" spans="1:10" ht="15">
      <c r="A267" s="210" t="s">
        <v>8194</v>
      </c>
      <c r="B267" s="877" t="s">
        <v>158</v>
      </c>
      <c r="C267" s="886">
        <v>5.4</v>
      </c>
      <c r="D267" s="2056">
        <v>25</v>
      </c>
      <c r="E267" s="2077">
        <f t="shared" si="24"/>
        <v>1547.04</v>
      </c>
      <c r="F267" s="603">
        <f t="shared" si="25"/>
        <v>1547.04</v>
      </c>
      <c r="G267" s="862">
        <f>'Заказ, cкидки и курсы валют'!$J$23*F267</f>
        <v>18564.48</v>
      </c>
      <c r="H267" s="882">
        <f t="shared" si="26"/>
        <v>464.11</v>
      </c>
      <c r="I267" s="485"/>
      <c r="J267" s="128">
        <f>ROUND(IF(H267&lt;'Заказ, cкидки и курсы валют'!$B$39,H267*0.54*100/(100-'Заказ, cкидки и курсы валют'!$C$39),IF(H267&lt;'Заказ, cкидки и курсы валют'!$B$40,H267*0.54*100/(100-'Заказ, cкидки и курсы валют'!$C$40),IF(H267&lt;'Заказ, cкидки и курсы валют'!$B$41,H267*0.54*100/(100-'Заказ, cкидки и курсы валют'!$C$41),IF(H267&lt;'Заказ, cкидки и курсы валют'!$B$42,H267*0.54*100/(100-'Заказ, cкидки и курсы валют'!$C$42),IF(H267&lt;'Заказ, cкидки и курсы валют'!$B$43,H267*0.54*100/(100-'Заказ, cкидки и курсы валют'!$C$43),H267))))),2)</f>
        <v>556.92999999999995</v>
      </c>
    </row>
    <row r="268" spans="1:10" ht="15">
      <c r="A268" s="210" t="s">
        <v>8195</v>
      </c>
      <c r="B268" s="877" t="s">
        <v>159</v>
      </c>
      <c r="C268" s="886">
        <v>6.12</v>
      </c>
      <c r="D268" s="2056">
        <v>10</v>
      </c>
      <c r="E268" s="2077">
        <f t="shared" si="24"/>
        <v>1796.46</v>
      </c>
      <c r="F268" s="603">
        <f t="shared" si="25"/>
        <v>1796.46</v>
      </c>
      <c r="G268" s="862">
        <f>'Заказ, cкидки и курсы валют'!$J$23*F268</f>
        <v>21557.52</v>
      </c>
      <c r="H268" s="882">
        <f t="shared" si="26"/>
        <v>215.58</v>
      </c>
      <c r="I268" s="485"/>
      <c r="J268" s="128">
        <f>ROUND(IF(H268&lt;'Заказ, cкидки и курсы валют'!$B$39,H268*0.54*100/(100-'Заказ, cкидки и курсы валют'!$C$39),IF(H268&lt;'Заказ, cкидки и курсы валют'!$B$40,H268*0.54*100/(100-'Заказ, cкидки и курсы валют'!$C$40),IF(H268&lt;'Заказ, cкидки и курсы валют'!$B$41,H268*0.54*100/(100-'Заказ, cкидки и курсы валют'!$C$41),IF(H268&lt;'Заказ, cкидки и курсы валют'!$B$42,H268*0.54*100/(100-'Заказ, cкидки и курсы валют'!$C$42),IF(H268&lt;'Заказ, cкидки и курсы валют'!$B$43,H268*0.54*100/(100-'Заказ, cкидки и курсы валют'!$C$43),H268))))),2)</f>
        <v>291.02999999999997</v>
      </c>
    </row>
    <row r="269" spans="1:10" ht="15">
      <c r="A269" s="210" t="s">
        <v>8196</v>
      </c>
      <c r="B269" s="877" t="s">
        <v>3324</v>
      </c>
      <c r="C269" s="886">
        <v>7.02</v>
      </c>
      <c r="D269" s="2056">
        <v>10</v>
      </c>
      <c r="E269" s="2077">
        <f t="shared" si="24"/>
        <v>2731.4700000000003</v>
      </c>
      <c r="F269" s="603">
        <f t="shared" si="25"/>
        <v>2731.47</v>
      </c>
      <c r="G269" s="862">
        <f>'Заказ, cкидки и курсы валют'!$J$23*F269</f>
        <v>32777.64</v>
      </c>
      <c r="H269" s="882">
        <f t="shared" si="26"/>
        <v>327.78</v>
      </c>
      <c r="I269" s="485"/>
      <c r="J269" s="128">
        <f>ROUND(IF(H269&lt;'Заказ, cкидки и курсы валют'!$B$39,H269*0.54*100/(100-'Заказ, cкидки и курсы валют'!$C$39),IF(H269&lt;'Заказ, cкидки и курсы валют'!$B$40,H269*0.54*100/(100-'Заказ, cкидки и курсы валют'!$C$40),IF(H269&lt;'Заказ, cкидки и курсы валют'!$B$41,H269*0.54*100/(100-'Заказ, cкидки и курсы валют'!$C$41),IF(H269&lt;'Заказ, cкидки и курсы валют'!$B$42,H269*0.54*100/(100-'Заказ, cкидки и курсы валют'!$C$42),IF(H269&lt;'Заказ, cкидки и курсы валют'!$B$43,H269*0.54*100/(100-'Заказ, cкидки и курсы валют'!$C$43),H269))))),2)</f>
        <v>442.5</v>
      </c>
    </row>
    <row r="270" spans="1:10" ht="15">
      <c r="A270" s="210" t="s">
        <v>8197</v>
      </c>
      <c r="B270" s="877" t="s">
        <v>4201</v>
      </c>
      <c r="C270" s="886">
        <v>2.57</v>
      </c>
      <c r="D270" s="2056">
        <v>50</v>
      </c>
      <c r="E270" s="2077">
        <f t="shared" si="24"/>
        <v>688.38</v>
      </c>
      <c r="F270" s="603">
        <f t="shared" si="25"/>
        <v>688.38</v>
      </c>
      <c r="G270" s="862">
        <f>'Заказ, cкидки и курсы валют'!$J$23*F270</f>
        <v>8260.56</v>
      </c>
      <c r="H270" s="882">
        <f t="shared" si="26"/>
        <v>413.03</v>
      </c>
      <c r="I270" s="485"/>
      <c r="J270" s="128">
        <f>ROUND(IF(H270&lt;'Заказ, cкидки и курсы валют'!$B$39,H270*0.54*100/(100-'Заказ, cкидки и курсы валют'!$C$39),IF(H270&lt;'Заказ, cкидки и курсы валют'!$B$40,H270*0.54*100/(100-'Заказ, cкидки и курсы валют'!$C$40),IF(H270&lt;'Заказ, cкидки и курсы валют'!$B$41,H270*0.54*100/(100-'Заказ, cкидки и курсы валют'!$C$41),IF(H270&lt;'Заказ, cкидки и курсы валют'!$B$42,H270*0.54*100/(100-'Заказ, cкидки и курсы валют'!$C$42),IF(H270&lt;'Заказ, cкидки и курсы валют'!$B$43,H270*0.54*100/(100-'Заказ, cкидки и курсы валют'!$C$43),H270))))),2)</f>
        <v>495.64</v>
      </c>
    </row>
    <row r="271" spans="1:10" ht="15">
      <c r="A271" s="210" t="s">
        <v>8198</v>
      </c>
      <c r="B271" s="877" t="s">
        <v>3637</v>
      </c>
      <c r="C271" s="886">
        <v>2.81</v>
      </c>
      <c r="D271" s="2056">
        <v>50</v>
      </c>
      <c r="E271" s="2077">
        <f t="shared" si="24"/>
        <v>743.97</v>
      </c>
      <c r="F271" s="603">
        <f t="shared" si="25"/>
        <v>743.97</v>
      </c>
      <c r="G271" s="862">
        <f>'Заказ, cкидки и курсы валют'!$J$23*F271</f>
        <v>8927.64</v>
      </c>
      <c r="H271" s="882">
        <f t="shared" si="26"/>
        <v>446.38</v>
      </c>
      <c r="I271" s="485"/>
      <c r="J271" s="128">
        <f>ROUND(IF(H271&lt;'Заказ, cкидки и курсы валют'!$B$39,H271*0.54*100/(100-'Заказ, cкидки и курсы валют'!$C$39),IF(H271&lt;'Заказ, cкидки и курсы валют'!$B$40,H271*0.54*100/(100-'Заказ, cкидки и курсы валют'!$C$40),IF(H271&lt;'Заказ, cкидки и курсы валют'!$B$41,H271*0.54*100/(100-'Заказ, cкидки и курсы валют'!$C$41),IF(H271&lt;'Заказ, cкидки и курсы валют'!$B$42,H271*0.54*100/(100-'Заказ, cкидки и курсы валют'!$C$42),IF(H271&lt;'Заказ, cкидки и курсы валют'!$B$43,H271*0.54*100/(100-'Заказ, cкидки и курсы валют'!$C$43),H271))))),2)</f>
        <v>535.66</v>
      </c>
    </row>
    <row r="272" spans="1:10" ht="15">
      <c r="A272" s="210" t="s">
        <v>8199</v>
      </c>
      <c r="B272" s="877" t="s">
        <v>3638</v>
      </c>
      <c r="C272" s="886">
        <v>3.06</v>
      </c>
      <c r="D272" s="2056">
        <v>50</v>
      </c>
      <c r="E272" s="2077">
        <f t="shared" si="24"/>
        <v>813.66000000000008</v>
      </c>
      <c r="F272" s="603">
        <f t="shared" si="25"/>
        <v>813.66</v>
      </c>
      <c r="G272" s="862">
        <f>'Заказ, cкидки и курсы валют'!$J$23*F272</f>
        <v>9763.92</v>
      </c>
      <c r="H272" s="882">
        <f t="shared" si="26"/>
        <v>488.2</v>
      </c>
      <c r="I272" s="485"/>
      <c r="J272" s="128">
        <f>ROUND(IF(H272&lt;'Заказ, cкидки и курсы валют'!$B$39,H272*0.54*100/(100-'Заказ, cкидки и курсы валют'!$C$39),IF(H272&lt;'Заказ, cкидки и курсы валют'!$B$40,H272*0.54*100/(100-'Заказ, cкидки и курсы валют'!$C$40),IF(H272&lt;'Заказ, cкидки и курсы валют'!$B$41,H272*0.54*100/(100-'Заказ, cкидки и курсы валют'!$C$41),IF(H272&lt;'Заказ, cкидки и курсы валют'!$B$42,H272*0.54*100/(100-'Заказ, cкидки и курсы валют'!$C$42),IF(H272&lt;'Заказ, cкидки и курсы валют'!$B$43,H272*0.54*100/(100-'Заказ, cкидки и курсы валют'!$C$43),H272))))),2)</f>
        <v>585.84</v>
      </c>
    </row>
    <row r="273" spans="1:10" ht="15">
      <c r="A273" s="210" t="s">
        <v>8200</v>
      </c>
      <c r="B273" s="877" t="s">
        <v>2805</v>
      </c>
      <c r="C273" s="886">
        <v>3.31</v>
      </c>
      <c r="D273" s="2056">
        <v>50</v>
      </c>
      <c r="E273" s="2077">
        <f t="shared" si="24"/>
        <v>876.75</v>
      </c>
      <c r="F273" s="603">
        <f t="shared" si="25"/>
        <v>876.75</v>
      </c>
      <c r="G273" s="862">
        <f>'Заказ, cкидки и курсы валют'!$J$23*F273</f>
        <v>10521</v>
      </c>
      <c r="H273" s="882">
        <f t="shared" si="26"/>
        <v>526.04999999999995</v>
      </c>
      <c r="I273" s="485"/>
      <c r="J273" s="128">
        <f>ROUND(IF(H273&lt;'Заказ, cкидки и курсы валют'!$B$39,H273*0.54*100/(100-'Заказ, cкидки и курсы валют'!$C$39),IF(H273&lt;'Заказ, cкидки и курсы валют'!$B$40,H273*0.54*100/(100-'Заказ, cкидки и курсы валют'!$C$40),IF(H273&lt;'Заказ, cкидки и курсы валют'!$B$41,H273*0.54*100/(100-'Заказ, cкидки и курсы валют'!$C$41),IF(H273&lt;'Заказ, cкидки и курсы валют'!$B$42,H273*0.54*100/(100-'Заказ, cкидки и курсы валют'!$C$42),IF(H273&lt;'Заказ, cкидки и курсы валют'!$B$43,H273*0.54*100/(100-'Заказ, cкидки и курсы валют'!$C$43),H273))))),2)</f>
        <v>631.26</v>
      </c>
    </row>
    <row r="274" spans="1:10" ht="15">
      <c r="A274" s="210" t="s">
        <v>8201</v>
      </c>
      <c r="B274" s="877" t="s">
        <v>3639</v>
      </c>
      <c r="C274" s="886">
        <v>3.56</v>
      </c>
      <c r="D274" s="2056">
        <v>50</v>
      </c>
      <c r="E274" s="2077">
        <f t="shared" si="24"/>
        <v>928.68000000000006</v>
      </c>
      <c r="F274" s="603">
        <f t="shared" si="25"/>
        <v>928.68</v>
      </c>
      <c r="G274" s="862">
        <f>'Заказ, cкидки и курсы валют'!$J$23*F274</f>
        <v>11144.16</v>
      </c>
      <c r="H274" s="882">
        <f t="shared" si="26"/>
        <v>557.21</v>
      </c>
      <c r="I274" s="485"/>
      <c r="J274" s="128">
        <f>ROUND(IF(H274&lt;'Заказ, cкидки и курсы валют'!$B$39,H274*0.54*100/(100-'Заказ, cкидки и курсы валют'!$C$39),IF(H274&lt;'Заказ, cкидки и курсы валют'!$B$40,H274*0.54*100/(100-'Заказ, cкидки и курсы валют'!$C$40),IF(H274&lt;'Заказ, cкидки и курсы валют'!$B$41,H274*0.54*100/(100-'Заказ, cкидки и курсы валют'!$C$41),IF(H274&lt;'Заказ, cкидки и курсы валют'!$B$42,H274*0.54*100/(100-'Заказ, cкидки и курсы валют'!$C$42),IF(H274&lt;'Заказ, cкидки и курсы валют'!$B$43,H274*0.54*100/(100-'Заказ, cкидки и курсы валют'!$C$43),H274))))),2)</f>
        <v>601.79</v>
      </c>
    </row>
    <row r="275" spans="1:10" ht="15">
      <c r="A275" s="210" t="s">
        <v>8202</v>
      </c>
      <c r="B275" s="877" t="s">
        <v>167</v>
      </c>
      <c r="C275" s="886">
        <v>4.05</v>
      </c>
      <c r="D275" s="2056">
        <v>50</v>
      </c>
      <c r="E275" s="2077">
        <f t="shared" si="24"/>
        <v>1073.07</v>
      </c>
      <c r="F275" s="603">
        <f t="shared" si="25"/>
        <v>1073.07</v>
      </c>
      <c r="G275" s="862">
        <f>'Заказ, cкидки и курсы валют'!$J$23*F275</f>
        <v>12876.84</v>
      </c>
      <c r="H275" s="882">
        <f t="shared" si="26"/>
        <v>643.84</v>
      </c>
      <c r="I275" s="485"/>
      <c r="J275" s="128">
        <f>ROUND(IF(H275&lt;'Заказ, cкидки и курсы валют'!$B$39,H275*0.54*100/(100-'Заказ, cкидки и курсы валют'!$C$39),IF(H275&lt;'Заказ, cкидки и курсы валют'!$B$40,H275*0.54*100/(100-'Заказ, cкидки и курсы валют'!$C$40),IF(H275&lt;'Заказ, cкидки и курсы валют'!$B$41,H275*0.54*100/(100-'Заказ, cкидки и курсы валют'!$C$41),IF(H275&lt;'Заказ, cкидки и курсы валют'!$B$42,H275*0.54*100/(100-'Заказ, cкидки и курсы валют'!$C$42),IF(H275&lt;'Заказ, cкидки и курсы валют'!$B$43,H275*0.54*100/(100-'Заказ, cкидки и курсы валют'!$C$43),H275))))),2)</f>
        <v>695.35</v>
      </c>
    </row>
    <row r="276" spans="1:10" ht="15">
      <c r="A276" s="210" t="s">
        <v>8203</v>
      </c>
      <c r="B276" s="877" t="s">
        <v>168</v>
      </c>
      <c r="C276" s="886">
        <v>4.67</v>
      </c>
      <c r="D276" s="2056">
        <v>50</v>
      </c>
      <c r="E276" s="2077">
        <f t="shared" si="24"/>
        <v>1384.17</v>
      </c>
      <c r="F276" s="603">
        <f t="shared" si="25"/>
        <v>1384.17</v>
      </c>
      <c r="G276" s="862">
        <f>'Заказ, cкидки и курсы валют'!$J$23*F276</f>
        <v>16610.04</v>
      </c>
      <c r="H276" s="882">
        <f t="shared" si="26"/>
        <v>830.5</v>
      </c>
      <c r="I276" s="485"/>
      <c r="J276" s="128">
        <f>ROUND(IF(H276&lt;'Заказ, cкидки и курсы валют'!$B$39,H276*0.54*100/(100-'Заказ, cкидки и курсы валют'!$C$39),IF(H276&lt;'Заказ, cкидки и курсы валют'!$B$40,H276*0.54*100/(100-'Заказ, cкидки и курсы валют'!$C$40),IF(H276&lt;'Заказ, cкидки и курсы валют'!$B$41,H276*0.54*100/(100-'Заказ, cкидки и курсы валют'!$C$41),IF(H276&lt;'Заказ, cкидки и курсы валют'!$B$42,H276*0.54*100/(100-'Заказ, cкидки и курсы валют'!$C$42),IF(H276&lt;'Заказ, cкидки и курсы валют'!$B$43,H276*0.54*100/(100-'Заказ, cкидки и курсы валют'!$C$43),H276))))),2)</f>
        <v>896.94</v>
      </c>
    </row>
    <row r="277" spans="1:10" ht="15">
      <c r="A277" s="210" t="s">
        <v>8204</v>
      </c>
      <c r="B277" s="877" t="s">
        <v>169</v>
      </c>
      <c r="C277" s="886">
        <v>5.29</v>
      </c>
      <c r="D277" s="2056">
        <v>25</v>
      </c>
      <c r="E277" s="2077">
        <f t="shared" si="24"/>
        <v>1400.79</v>
      </c>
      <c r="F277" s="603">
        <f t="shared" si="25"/>
        <v>1400.79</v>
      </c>
      <c r="G277" s="862">
        <f>'Заказ, cкидки и курсы валют'!$J$23*F277</f>
        <v>16809.48</v>
      </c>
      <c r="H277" s="882">
        <f t="shared" si="26"/>
        <v>420.24</v>
      </c>
      <c r="I277" s="485"/>
      <c r="J277" s="128">
        <f>ROUND(IF(H277&lt;'Заказ, cкидки и курсы валют'!$B$39,H277*0.54*100/(100-'Заказ, cкидки и курсы валют'!$C$39),IF(H277&lt;'Заказ, cкидки и курсы валют'!$B$40,H277*0.54*100/(100-'Заказ, cкидки и курсы валют'!$C$40),IF(H277&lt;'Заказ, cкидки и курсы валют'!$B$41,H277*0.54*100/(100-'Заказ, cкидки и курсы валют'!$C$41),IF(H277&lt;'Заказ, cкидки и курсы валют'!$B$42,H277*0.54*100/(100-'Заказ, cкидки и курсы валют'!$C$42),IF(H277&lt;'Заказ, cкидки и курсы валют'!$B$43,H277*0.54*100/(100-'Заказ, cкидки и курсы валют'!$C$43),H277))))),2)</f>
        <v>504.29</v>
      </c>
    </row>
    <row r="278" spans="1:10" ht="15">
      <c r="A278" s="210" t="s">
        <v>8205</v>
      </c>
      <c r="B278" s="877" t="s">
        <v>611</v>
      </c>
      <c r="C278" s="886">
        <v>5.91</v>
      </c>
      <c r="D278" s="2056">
        <v>25</v>
      </c>
      <c r="E278" s="2077">
        <f t="shared" si="24"/>
        <v>1589.28</v>
      </c>
      <c r="F278" s="603">
        <f t="shared" si="25"/>
        <v>1589.28</v>
      </c>
      <c r="G278" s="862">
        <f>'Заказ, cкидки и курсы валют'!$J$23*F278</f>
        <v>19071.36</v>
      </c>
      <c r="H278" s="882">
        <f t="shared" si="26"/>
        <v>476.78</v>
      </c>
      <c r="I278" s="485"/>
      <c r="J278" s="128">
        <f>ROUND(IF(H278&lt;'Заказ, cкидки и курсы валют'!$B$39,H278*0.54*100/(100-'Заказ, cкидки и курсы валют'!$C$39),IF(H278&lt;'Заказ, cкидки и курсы валют'!$B$40,H278*0.54*100/(100-'Заказ, cкидки и курсы валют'!$C$40),IF(H278&lt;'Заказ, cкидки и курсы валют'!$B$41,H278*0.54*100/(100-'Заказ, cкидки и курсы валют'!$C$41),IF(H278&lt;'Заказ, cкидки и курсы валют'!$B$42,H278*0.54*100/(100-'Заказ, cкидки и курсы валют'!$C$42),IF(H278&lt;'Заказ, cкидки и курсы валют'!$B$43,H278*0.54*100/(100-'Заказ, cкидки и курсы валют'!$C$43),H278))))),2)</f>
        <v>572.14</v>
      </c>
    </row>
    <row r="279" spans="1:10" ht="15">
      <c r="A279" s="210" t="s">
        <v>8206</v>
      </c>
      <c r="B279" s="877" t="s">
        <v>170</v>
      </c>
      <c r="C279" s="886">
        <v>6.52</v>
      </c>
      <c r="D279" s="2056">
        <v>25</v>
      </c>
      <c r="E279" s="2077">
        <f t="shared" si="24"/>
        <v>2106.39</v>
      </c>
      <c r="F279" s="603">
        <f t="shared" si="25"/>
        <v>2106.39</v>
      </c>
      <c r="G279" s="862">
        <f>'Заказ, cкидки и курсы валют'!$J$23*F279</f>
        <v>25276.68</v>
      </c>
      <c r="H279" s="882">
        <f t="shared" si="26"/>
        <v>631.91999999999996</v>
      </c>
      <c r="I279" s="485"/>
      <c r="J279" s="128">
        <f>ROUND(IF(H279&lt;'Заказ, cкидки и курсы валют'!$B$39,H279*0.54*100/(100-'Заказ, cкидки и курсы валют'!$C$39),IF(H279&lt;'Заказ, cкидки и курсы валют'!$B$40,H279*0.54*100/(100-'Заказ, cкидки и курсы валют'!$C$40),IF(H279&lt;'Заказ, cкидки и курсы валют'!$B$41,H279*0.54*100/(100-'Заказ, cкидки и курсы валют'!$C$41),IF(H279&lt;'Заказ, cкидки и курсы валют'!$B$42,H279*0.54*100/(100-'Заказ, cкидки и курсы валют'!$C$42),IF(H279&lt;'Заказ, cкидки и курсы валют'!$B$43,H279*0.54*100/(100-'Заказ, cкидки и курсы валют'!$C$43),H279))))),2)</f>
        <v>682.47</v>
      </c>
    </row>
    <row r="280" spans="1:10" ht="15">
      <c r="A280" s="210" t="s">
        <v>8207</v>
      </c>
      <c r="B280" s="877" t="s">
        <v>612</v>
      </c>
      <c r="C280" s="886">
        <v>7.14</v>
      </c>
      <c r="D280" s="2056">
        <v>10</v>
      </c>
      <c r="E280" s="2077">
        <f t="shared" si="24"/>
        <v>1963.98</v>
      </c>
      <c r="F280" s="603">
        <f t="shared" si="25"/>
        <v>1963.98</v>
      </c>
      <c r="G280" s="862">
        <f>'Заказ, cкидки и курсы валют'!$J$23*F280</f>
        <v>23567.760000000002</v>
      </c>
      <c r="H280" s="882">
        <f t="shared" si="26"/>
        <v>235.68</v>
      </c>
      <c r="I280" s="485"/>
      <c r="J280" s="128">
        <f>ROUND(IF(H280&lt;'Заказ, cкидки и курсы валют'!$B$39,H280*0.54*100/(100-'Заказ, cкидки и курсы валют'!$C$39),IF(H280&lt;'Заказ, cкидки и курсы валют'!$B$40,H280*0.54*100/(100-'Заказ, cкидки и курсы валют'!$C$40),IF(H280&lt;'Заказ, cкидки и курсы валют'!$B$41,H280*0.54*100/(100-'Заказ, cкидки и курсы валют'!$C$41),IF(H280&lt;'Заказ, cкидки и курсы валют'!$B$42,H280*0.54*100/(100-'Заказ, cкидки и курсы валют'!$C$42),IF(H280&lt;'Заказ, cкидки и курсы валют'!$B$43,H280*0.54*100/(100-'Заказ, cкидки и курсы валют'!$C$43),H280))))),2)</f>
        <v>318.17</v>
      </c>
    </row>
    <row r="281" spans="1:10" ht="15">
      <c r="A281" s="210" t="s">
        <v>8208</v>
      </c>
      <c r="B281" s="877" t="s">
        <v>171</v>
      </c>
      <c r="C281" s="886">
        <v>8</v>
      </c>
      <c r="D281" s="2056">
        <v>10</v>
      </c>
      <c r="E281" s="2077">
        <f t="shared" si="24"/>
        <v>2472.27</v>
      </c>
      <c r="F281" s="603">
        <f t="shared" si="25"/>
        <v>2472.27</v>
      </c>
      <c r="G281" s="862">
        <f>'Заказ, cкидки и курсы валют'!$J$23*F281</f>
        <v>29667.239999999998</v>
      </c>
      <c r="H281" s="882">
        <f t="shared" si="26"/>
        <v>296.67</v>
      </c>
      <c r="I281" s="485"/>
      <c r="J281" s="128">
        <f>ROUND(IF(H281&lt;'Заказ, cкидки и курсы валют'!$B$39,H281*0.54*100/(100-'Заказ, cкидки и курсы валют'!$C$39),IF(H281&lt;'Заказ, cкидки и курсы валют'!$B$40,H281*0.54*100/(100-'Заказ, cкидки и курсы валют'!$C$40),IF(H281&lt;'Заказ, cкидки и курсы валют'!$B$41,H281*0.54*100/(100-'Заказ, cкидки и курсы валют'!$C$41),IF(H281&lt;'Заказ, cкидки и курсы валют'!$B$42,H281*0.54*100/(100-'Заказ, cкидки и курсы валют'!$C$42),IF(H281&lt;'Заказ, cкидки и курсы валют'!$B$43,H281*0.54*100/(100-'Заказ, cкидки и курсы валют'!$C$43),H281))))),2)</f>
        <v>400.5</v>
      </c>
    </row>
    <row r="282" spans="1:10" ht="15">
      <c r="A282" s="210" t="s">
        <v>8209</v>
      </c>
      <c r="B282" s="877" t="s">
        <v>172</v>
      </c>
      <c r="C282" s="888">
        <v>9.17</v>
      </c>
      <c r="D282" s="2056">
        <v>5</v>
      </c>
      <c r="E282" s="2077">
        <f t="shared" si="24"/>
        <v>3037.8</v>
      </c>
      <c r="F282" s="603">
        <f t="shared" si="25"/>
        <v>3037.8</v>
      </c>
      <c r="G282" s="862">
        <f>'Заказ, cкидки и курсы валют'!$J$23*F282</f>
        <v>36453.600000000006</v>
      </c>
      <c r="H282" s="882">
        <f t="shared" si="26"/>
        <v>182.27</v>
      </c>
      <c r="I282" s="485"/>
      <c r="J282" s="128">
        <f>ROUND(IF(H282&lt;'Заказ, cкидки и курсы валют'!$B$39,H282*0.54*100/(100-'Заказ, cкидки и курсы валют'!$C$39),IF(H282&lt;'Заказ, cкидки и курсы валют'!$B$40,H282*0.54*100/(100-'Заказ, cкидки и курсы валют'!$C$40),IF(H282&lt;'Заказ, cкидки и курсы валют'!$B$41,H282*0.54*100/(100-'Заказ, cкидки и курсы валют'!$C$41),IF(H282&lt;'Заказ, cкидки и курсы валют'!$B$42,H282*0.54*100/(100-'Заказ, cкидки и курсы валют'!$C$42),IF(H282&lt;'Заказ, cкидки и курсы валют'!$B$43,H282*0.54*100/(100-'Заказ, cкидки и курсы валют'!$C$43),H282))))),2)</f>
        <v>281.22000000000003</v>
      </c>
    </row>
    <row r="283" spans="1:10" ht="15">
      <c r="A283" s="210" t="s">
        <v>8210</v>
      </c>
      <c r="B283" s="877" t="s">
        <v>173</v>
      </c>
      <c r="C283" s="886">
        <v>10.14</v>
      </c>
      <c r="D283" s="2056">
        <v>5</v>
      </c>
      <c r="E283" s="2077">
        <f t="shared" si="24"/>
        <v>3793.3500000000004</v>
      </c>
      <c r="F283" s="603">
        <f t="shared" si="25"/>
        <v>3793.35</v>
      </c>
      <c r="G283" s="862">
        <f>'Заказ, cкидки и курсы валют'!$J$23*F283</f>
        <v>45520.2</v>
      </c>
      <c r="H283" s="882">
        <f t="shared" si="26"/>
        <v>227.6</v>
      </c>
      <c r="I283" s="485"/>
      <c r="J283" s="128">
        <f>ROUND(IF(H283&lt;'Заказ, cкидки и курсы валют'!$B$39,H283*0.54*100/(100-'Заказ, cкидки и курсы валют'!$C$39),IF(H283&lt;'Заказ, cкидки и курсы валют'!$B$40,H283*0.54*100/(100-'Заказ, cкидки и курсы валют'!$C$40),IF(H283&lt;'Заказ, cкидки и курсы валют'!$B$41,H283*0.54*100/(100-'Заказ, cкидки и курсы валют'!$C$41),IF(H283&lt;'Заказ, cкидки и курсы валют'!$B$42,H283*0.54*100/(100-'Заказ, cкидки и курсы валют'!$C$42),IF(H283&lt;'Заказ, cкидки и курсы валют'!$B$43,H283*0.54*100/(100-'Заказ, cкидки и курсы валют'!$C$43),H283))))),2)</f>
        <v>307.26</v>
      </c>
    </row>
    <row r="284" spans="1:10" ht="15">
      <c r="A284" s="210" t="s">
        <v>8211</v>
      </c>
      <c r="B284" s="877" t="s">
        <v>174</v>
      </c>
      <c r="C284" s="888">
        <v>11.34</v>
      </c>
      <c r="D284" s="2056">
        <v>5</v>
      </c>
      <c r="E284" s="2077">
        <f t="shared" si="24"/>
        <v>4243.7699999999995</v>
      </c>
      <c r="F284" s="603">
        <f t="shared" si="25"/>
        <v>4243.7700000000004</v>
      </c>
      <c r="G284" s="862">
        <f>'Заказ, cкидки и курсы валют'!$J$23*F284</f>
        <v>50925.240000000005</v>
      </c>
      <c r="H284" s="882">
        <f t="shared" si="26"/>
        <v>254.63</v>
      </c>
      <c r="I284" s="485"/>
      <c r="J284" s="128">
        <f>ROUND(IF(H284&lt;'Заказ, cкидки и курсы валют'!$B$39,H284*0.54*100/(100-'Заказ, cкидки и курсы валют'!$C$39),IF(H284&lt;'Заказ, cкидки и курсы валют'!$B$40,H284*0.54*100/(100-'Заказ, cкидки и курсы валют'!$C$40),IF(H284&lt;'Заказ, cкидки и курсы валют'!$B$41,H284*0.54*100/(100-'Заказ, cкидки и курсы валют'!$C$41),IF(H284&lt;'Заказ, cкидки и курсы валют'!$B$42,H284*0.54*100/(100-'Заказ, cкидки и курсы валют'!$C$42),IF(H284&lt;'Заказ, cкидки и курсы валют'!$B$43,H284*0.54*100/(100-'Заказ, cкидки и курсы валют'!$C$43),H284))))),2)</f>
        <v>343.75</v>
      </c>
    </row>
    <row r="285" spans="1:10" ht="15">
      <c r="A285" s="210" t="s">
        <v>8212</v>
      </c>
      <c r="B285" s="877" t="s">
        <v>175</v>
      </c>
      <c r="C285" s="886">
        <v>12.68</v>
      </c>
      <c r="D285" s="2056">
        <v>5</v>
      </c>
      <c r="E285" s="2077">
        <f t="shared" si="24"/>
        <v>3840.2699999999995</v>
      </c>
      <c r="F285" s="603">
        <f t="shared" si="25"/>
        <v>3840.27</v>
      </c>
      <c r="G285" s="862">
        <f>'Заказ, cкидки и курсы валют'!$J$23*F285</f>
        <v>46083.24</v>
      </c>
      <c r="H285" s="882">
        <f t="shared" si="26"/>
        <v>230.42</v>
      </c>
      <c r="I285" s="485"/>
      <c r="J285" s="128">
        <f>ROUND(IF(H285&lt;'Заказ, cкидки и курсы валют'!$B$39,H285*0.54*100/(100-'Заказ, cкидки и курсы валют'!$C$39),IF(H285&lt;'Заказ, cкидки и курсы валют'!$B$40,H285*0.54*100/(100-'Заказ, cкидки и курсы валют'!$C$40),IF(H285&lt;'Заказ, cкидки и курсы валют'!$B$41,H285*0.54*100/(100-'Заказ, cкидки и курсы валют'!$C$41),IF(H285&lt;'Заказ, cкидки и курсы валют'!$B$42,H285*0.54*100/(100-'Заказ, cкидки и курсы валют'!$C$42),IF(H285&lt;'Заказ, cкидки и курсы валют'!$B$43,H285*0.54*100/(100-'Заказ, cкидки и курсы валют'!$C$43),H285))))),2)</f>
        <v>311.07</v>
      </c>
    </row>
    <row r="286" spans="1:10" ht="15">
      <c r="A286" s="210" t="s">
        <v>8213</v>
      </c>
      <c r="B286" s="877" t="s">
        <v>3645</v>
      </c>
      <c r="C286" s="886">
        <v>4.72</v>
      </c>
      <c r="D286" s="2056">
        <v>50</v>
      </c>
      <c r="E286" s="2077">
        <f t="shared" si="24"/>
        <v>1289.9100000000001</v>
      </c>
      <c r="F286" s="603">
        <f t="shared" si="25"/>
        <v>1289.9100000000001</v>
      </c>
      <c r="G286" s="862">
        <f>'Заказ, cкидки и курсы валют'!$J$23*F286</f>
        <v>15478.920000000002</v>
      </c>
      <c r="H286" s="882">
        <f t="shared" si="26"/>
        <v>773.95</v>
      </c>
      <c r="I286" s="485"/>
      <c r="J286" s="128">
        <f>ROUND(IF(H286&lt;'Заказ, cкидки и курсы валют'!$B$39,H286*0.54*100/(100-'Заказ, cкидки и курсы валют'!$C$39),IF(H286&lt;'Заказ, cкидки и курсы валют'!$B$40,H286*0.54*100/(100-'Заказ, cкидки и курсы валют'!$C$40),IF(H286&lt;'Заказ, cкидки и курсы валют'!$B$41,H286*0.54*100/(100-'Заказ, cкидки и курсы валют'!$C$41),IF(H286&lt;'Заказ, cкидки и курсы валют'!$B$42,H286*0.54*100/(100-'Заказ, cкидки и курсы валют'!$C$42),IF(H286&lt;'Заказ, cкидки и курсы валют'!$B$43,H286*0.54*100/(100-'Заказ, cкидки и курсы валют'!$C$43),H286))))),2)</f>
        <v>835.87</v>
      </c>
    </row>
    <row r="287" spans="1:10" ht="15">
      <c r="A287" s="210" t="s">
        <v>8214</v>
      </c>
      <c r="B287" s="877" t="s">
        <v>3646</v>
      </c>
      <c r="C287" s="886">
        <v>5.07</v>
      </c>
      <c r="D287" s="2056">
        <v>50</v>
      </c>
      <c r="E287" s="2077">
        <f t="shared" si="24"/>
        <v>1305.24</v>
      </c>
      <c r="F287" s="603">
        <f t="shared" si="25"/>
        <v>1305.24</v>
      </c>
      <c r="G287" s="862">
        <f>'Заказ, cкидки и курсы валют'!$J$23*F287</f>
        <v>15662.880000000001</v>
      </c>
      <c r="H287" s="882">
        <f t="shared" si="26"/>
        <v>783.14</v>
      </c>
      <c r="I287" s="485"/>
      <c r="J287" s="128">
        <f>ROUND(IF(H287&lt;'Заказ, cкидки и курсы валют'!$B$39,H287*0.54*100/(100-'Заказ, cкидки и курсы валют'!$C$39),IF(H287&lt;'Заказ, cкидки и курсы валют'!$B$40,H287*0.54*100/(100-'Заказ, cкидки и курсы валют'!$C$40),IF(H287&lt;'Заказ, cкидки и курсы валют'!$B$41,H287*0.54*100/(100-'Заказ, cкидки и курсы валют'!$C$41),IF(H287&lt;'Заказ, cкидки и курсы валют'!$B$42,H287*0.54*100/(100-'Заказ, cкидки и курсы валют'!$C$42),IF(H287&lt;'Заказ, cкидки и курсы валют'!$B$43,H287*0.54*100/(100-'Заказ, cкидки и курсы валют'!$C$43),H287))))),2)</f>
        <v>845.79</v>
      </c>
    </row>
    <row r="288" spans="1:10" ht="15">
      <c r="A288" s="210" t="s">
        <v>8215</v>
      </c>
      <c r="B288" s="877" t="s">
        <v>3979</v>
      </c>
      <c r="C288" s="886">
        <v>5.42</v>
      </c>
      <c r="D288" s="2056">
        <v>50</v>
      </c>
      <c r="E288" s="2077">
        <f t="shared" si="24"/>
        <v>1398.75</v>
      </c>
      <c r="F288" s="603">
        <f t="shared" si="25"/>
        <v>1398.75</v>
      </c>
      <c r="G288" s="862">
        <f>'Заказ, cкидки и курсы валют'!$J$23*F288</f>
        <v>16785</v>
      </c>
      <c r="H288" s="882">
        <f t="shared" si="26"/>
        <v>839.25</v>
      </c>
      <c r="I288" s="485"/>
      <c r="J288" s="128">
        <f>ROUND(IF(H288&lt;'Заказ, cкидки и курсы валют'!$B$39,H288*0.54*100/(100-'Заказ, cкидки и курсы валют'!$C$39),IF(H288&lt;'Заказ, cкидки и курсы валют'!$B$40,H288*0.54*100/(100-'Заказ, cкидки и курсы валют'!$C$40),IF(H288&lt;'Заказ, cкидки и курсы валют'!$B$41,H288*0.54*100/(100-'Заказ, cкидки и курсы валют'!$C$41),IF(H288&lt;'Заказ, cкидки и курсы валют'!$B$42,H288*0.54*100/(100-'Заказ, cкидки и курсы валют'!$C$42),IF(H288&lt;'Заказ, cкидки и курсы валют'!$B$43,H288*0.54*100/(100-'Заказ, cкидки и курсы валют'!$C$43),H288))))),2)</f>
        <v>906.39</v>
      </c>
    </row>
    <row r="289" spans="1:10" ht="15">
      <c r="A289" s="210" t="s">
        <v>8216</v>
      </c>
      <c r="B289" s="877" t="s">
        <v>100</v>
      </c>
      <c r="C289" s="886">
        <v>5.78</v>
      </c>
      <c r="D289" s="2056">
        <v>50</v>
      </c>
      <c r="E289" s="2077">
        <f t="shared" si="24"/>
        <v>1556.34</v>
      </c>
      <c r="F289" s="603">
        <f t="shared" si="25"/>
        <v>1556.34</v>
      </c>
      <c r="G289" s="862">
        <f>'Заказ, cкидки и курсы валют'!$J$23*F289</f>
        <v>18676.079999999998</v>
      </c>
      <c r="H289" s="882">
        <f t="shared" si="26"/>
        <v>933.8</v>
      </c>
      <c r="I289" s="485"/>
      <c r="J289" s="128">
        <f>ROUND(IF(H289&lt;'Заказ, cкидки и курсы валют'!$B$39,H289*0.54*100/(100-'Заказ, cкидки и курсы валют'!$C$39),IF(H289&lt;'Заказ, cкидки и курсы валют'!$B$40,H289*0.54*100/(100-'Заказ, cкидки и курсы валют'!$C$40),IF(H289&lt;'Заказ, cкидки и курсы валют'!$B$41,H289*0.54*100/(100-'Заказ, cкидки и курсы валют'!$C$41),IF(H289&lt;'Заказ, cкидки и курсы валют'!$B$42,H289*0.54*100/(100-'Заказ, cкидки и курсы валют'!$C$42),IF(H289&lt;'Заказ, cкидки и курсы валют'!$B$43,H289*0.54*100/(100-'Заказ, cкидки и курсы валют'!$C$43),H289))))),2)</f>
        <v>933.8</v>
      </c>
    </row>
    <row r="290" spans="1:10" ht="15">
      <c r="A290" s="210" t="s">
        <v>8217</v>
      </c>
      <c r="B290" s="877" t="s">
        <v>101</v>
      </c>
      <c r="C290" s="886">
        <v>6.08</v>
      </c>
      <c r="D290" s="2056">
        <v>50</v>
      </c>
      <c r="E290" s="2077">
        <f t="shared" si="24"/>
        <v>1696.6799999999998</v>
      </c>
      <c r="F290" s="603">
        <f t="shared" si="25"/>
        <v>1696.68</v>
      </c>
      <c r="G290" s="862">
        <f>'Заказ, cкидки и курсы валют'!$J$23*F290</f>
        <v>20360.16</v>
      </c>
      <c r="H290" s="882">
        <f t="shared" si="26"/>
        <v>1018.01</v>
      </c>
      <c r="I290" s="485"/>
      <c r="J290" s="128">
        <f>ROUND(IF(H290&lt;'Заказ, cкидки и курсы валют'!$B$39,H290*0.54*100/(100-'Заказ, cкидки и курсы валют'!$C$39),IF(H290&lt;'Заказ, cкидки и курсы валют'!$B$40,H290*0.54*100/(100-'Заказ, cкидки и курсы валют'!$C$40),IF(H290&lt;'Заказ, cкидки и курсы валют'!$B$41,H290*0.54*100/(100-'Заказ, cкидки и курсы валют'!$C$41),IF(H290&lt;'Заказ, cкидки и курсы валют'!$B$42,H290*0.54*100/(100-'Заказ, cкидки и курсы валют'!$C$42),IF(H290&lt;'Заказ, cкидки и курсы валют'!$B$43,H290*0.54*100/(100-'Заказ, cкидки и курсы валют'!$C$43),H290))))),2)</f>
        <v>1018.01</v>
      </c>
    </row>
    <row r="291" spans="1:10" ht="15">
      <c r="A291" s="210" t="s">
        <v>8218</v>
      </c>
      <c r="B291" s="877" t="s">
        <v>1346</v>
      </c>
      <c r="C291" s="886">
        <v>7.1</v>
      </c>
      <c r="D291" s="2056">
        <v>20</v>
      </c>
      <c r="E291" s="2077">
        <f t="shared" si="24"/>
        <v>2217.66</v>
      </c>
      <c r="F291" s="603">
        <f t="shared" si="25"/>
        <v>2217.66</v>
      </c>
      <c r="G291" s="862">
        <f>'Заказ, cкидки и курсы валют'!$J$23*F291</f>
        <v>26611.919999999998</v>
      </c>
      <c r="H291" s="882">
        <f t="shared" si="26"/>
        <v>532.24</v>
      </c>
      <c r="I291" s="485"/>
      <c r="J291" s="128">
        <f>ROUND(IF(H291&lt;'Заказ, cкидки и курсы валют'!$B$39,H291*0.54*100/(100-'Заказ, cкидки и курсы валют'!$C$39),IF(H291&lt;'Заказ, cкидки и курсы валют'!$B$40,H291*0.54*100/(100-'Заказ, cкидки и курсы валют'!$C$40),IF(H291&lt;'Заказ, cкидки и курсы валют'!$B$41,H291*0.54*100/(100-'Заказ, cкидки и курсы валют'!$C$41),IF(H291&lt;'Заказ, cкидки и курсы валют'!$B$42,H291*0.54*100/(100-'Заказ, cкидки и курсы валют'!$C$42),IF(H291&lt;'Заказ, cкидки и курсы валют'!$B$43,H291*0.54*100/(100-'Заказ, cкидки и курсы валют'!$C$43),H291))))),2)</f>
        <v>638.69000000000005</v>
      </c>
    </row>
    <row r="292" spans="1:10" ht="15">
      <c r="A292" s="210" t="s">
        <v>8219</v>
      </c>
      <c r="B292" s="877" t="s">
        <v>189</v>
      </c>
      <c r="C292" s="886">
        <v>8</v>
      </c>
      <c r="D292" s="2056">
        <v>20</v>
      </c>
      <c r="E292" s="2077">
        <f t="shared" si="24"/>
        <v>2179.02</v>
      </c>
      <c r="F292" s="603">
        <f t="shared" si="25"/>
        <v>2179.02</v>
      </c>
      <c r="G292" s="862">
        <f>'Заказ, cкидки и курсы валют'!$J$23*F292</f>
        <v>26148.239999999998</v>
      </c>
      <c r="H292" s="882">
        <f t="shared" si="26"/>
        <v>522.96</v>
      </c>
      <c r="I292" s="485"/>
      <c r="J292" s="128">
        <f>ROUND(IF(H292&lt;'Заказ, cкидки и курсы валют'!$B$39,H292*0.54*100/(100-'Заказ, cкидки и курсы валют'!$C$39),IF(H292&lt;'Заказ, cкидки и курсы валют'!$B$40,H292*0.54*100/(100-'Заказ, cкидки и курсы валют'!$C$40),IF(H292&lt;'Заказ, cкидки и курсы валют'!$B$41,H292*0.54*100/(100-'Заказ, cкидки и курсы валют'!$C$41),IF(H292&lt;'Заказ, cкидки и курсы валют'!$B$42,H292*0.54*100/(100-'Заказ, cкидки и курсы валют'!$C$42),IF(H292&lt;'Заказ, cкидки и курсы валют'!$B$43,H292*0.54*100/(100-'Заказ, cкидки и курсы валют'!$C$43),H292))))),2)</f>
        <v>627.54999999999995</v>
      </c>
    </row>
    <row r="293" spans="1:10" ht="15">
      <c r="A293" s="210" t="s">
        <v>8220</v>
      </c>
      <c r="B293" s="877" t="s">
        <v>616</v>
      </c>
      <c r="C293" s="886">
        <v>8.85</v>
      </c>
      <c r="D293" s="2056">
        <v>20</v>
      </c>
      <c r="E293" s="2077">
        <f t="shared" si="24"/>
        <v>2411.64</v>
      </c>
      <c r="F293" s="603">
        <f t="shared" si="25"/>
        <v>2411.64</v>
      </c>
      <c r="G293" s="862">
        <f>'Заказ, cкидки и курсы валют'!$J$23*F293</f>
        <v>28939.68</v>
      </c>
      <c r="H293" s="882">
        <f t="shared" si="26"/>
        <v>578.79</v>
      </c>
      <c r="I293" s="485"/>
      <c r="J293" s="128">
        <f>ROUND(IF(H293&lt;'Заказ, cкидки и курсы валют'!$B$39,H293*0.54*100/(100-'Заказ, cкидки и курсы валют'!$C$39),IF(H293&lt;'Заказ, cкидки и курсы валют'!$B$40,H293*0.54*100/(100-'Заказ, cкидки и курсы валют'!$C$40),IF(H293&lt;'Заказ, cкидки и курсы валют'!$B$41,H293*0.54*100/(100-'Заказ, cкидки и курсы валют'!$C$41),IF(H293&lt;'Заказ, cкидки и курсы валют'!$B$42,H293*0.54*100/(100-'Заказ, cкидки и курсы валют'!$C$42),IF(H293&lt;'Заказ, cкидки и курсы валют'!$B$43,H293*0.54*100/(100-'Заказ, cкидки и курсы валют'!$C$43),H293))))),2)</f>
        <v>625.09</v>
      </c>
    </row>
    <row r="294" spans="1:10" ht="15">
      <c r="A294" s="210" t="s">
        <v>8221</v>
      </c>
      <c r="B294" s="877" t="s">
        <v>178</v>
      </c>
      <c r="C294" s="886">
        <v>9.6999999999999993</v>
      </c>
      <c r="D294" s="2056">
        <v>20</v>
      </c>
      <c r="E294" s="2077">
        <f t="shared" si="24"/>
        <v>3001.17</v>
      </c>
      <c r="F294" s="603">
        <f t="shared" si="25"/>
        <v>3001.17</v>
      </c>
      <c r="G294" s="862">
        <f>'Заказ, cкидки и курсы валют'!$J$23*F294</f>
        <v>36014.04</v>
      </c>
      <c r="H294" s="882">
        <f t="shared" si="26"/>
        <v>720.28</v>
      </c>
      <c r="I294" s="485"/>
      <c r="J294" s="128">
        <f>ROUND(IF(H294&lt;'Заказ, cкидки и курсы валют'!$B$39,H294*0.54*100/(100-'Заказ, cкидки и курсы валют'!$C$39),IF(H294&lt;'Заказ, cкидки и курсы валют'!$B$40,H294*0.54*100/(100-'Заказ, cкидки и курсы валют'!$C$40),IF(H294&lt;'Заказ, cкидки и курсы валют'!$B$41,H294*0.54*100/(100-'Заказ, cкидки и курсы валют'!$C$41),IF(H294&lt;'Заказ, cкидки и курсы валют'!$B$42,H294*0.54*100/(100-'Заказ, cкидки и курсы валют'!$C$42),IF(H294&lt;'Заказ, cкидки и курсы валют'!$B$43,H294*0.54*100/(100-'Заказ, cкидки и курсы валют'!$C$43),H294))))),2)</f>
        <v>777.9</v>
      </c>
    </row>
    <row r="295" spans="1:10" ht="15">
      <c r="A295" s="210" t="s">
        <v>8222</v>
      </c>
      <c r="B295" s="877" t="s">
        <v>84</v>
      </c>
      <c r="C295" s="886">
        <v>10.8</v>
      </c>
      <c r="D295" s="2056">
        <v>10</v>
      </c>
      <c r="E295" s="2077">
        <f t="shared" si="24"/>
        <v>3255.06</v>
      </c>
      <c r="F295" s="603">
        <f t="shared" si="25"/>
        <v>3255.06</v>
      </c>
      <c r="G295" s="862">
        <f>'Заказ, cкидки и курсы валют'!$J$23*F295</f>
        <v>39060.720000000001</v>
      </c>
      <c r="H295" s="882">
        <f t="shared" si="26"/>
        <v>390.61</v>
      </c>
      <c r="I295" s="485"/>
      <c r="J295" s="128">
        <f>ROUND(IF(H295&lt;'Заказ, cкидки и курсы валют'!$B$39,H295*0.54*100/(100-'Заказ, cкидки и курсы валют'!$C$39),IF(H295&lt;'Заказ, cкидки и курсы валют'!$B$40,H295*0.54*100/(100-'Заказ, cкидки и курсы валют'!$C$40),IF(H295&lt;'Заказ, cкидки и курсы валют'!$B$41,H295*0.54*100/(100-'Заказ, cкидки и курсы валют'!$C$41),IF(H295&lt;'Заказ, cкидки и курсы валют'!$B$42,H295*0.54*100/(100-'Заказ, cкидки и курсы валют'!$C$42),IF(H295&lt;'Заказ, cкидки и курсы валют'!$B$43,H295*0.54*100/(100-'Заказ, cкидки и курсы валют'!$C$43),H295))))),2)</f>
        <v>468.73</v>
      </c>
    </row>
    <row r="296" spans="1:10" ht="15">
      <c r="A296" s="210" t="s">
        <v>8223</v>
      </c>
      <c r="B296" s="877" t="s">
        <v>179</v>
      </c>
      <c r="C296" s="886">
        <v>11.19</v>
      </c>
      <c r="D296" s="2056">
        <v>10</v>
      </c>
      <c r="E296" s="2077">
        <f t="shared" si="24"/>
        <v>3586.9500000000003</v>
      </c>
      <c r="F296" s="603">
        <f t="shared" si="25"/>
        <v>3586.95</v>
      </c>
      <c r="G296" s="862">
        <f>'Заказ, cкидки и курсы валют'!$J$23*F296</f>
        <v>43043.399999999994</v>
      </c>
      <c r="H296" s="882">
        <f t="shared" si="26"/>
        <v>430.43</v>
      </c>
      <c r="I296" s="485"/>
      <c r="J296" s="128">
        <f>ROUND(IF(H296&lt;'Заказ, cкидки и курсы валют'!$B$39,H296*0.54*100/(100-'Заказ, cкидки и курсы валют'!$C$39),IF(H296&lt;'Заказ, cкидки и курсы валют'!$B$40,H296*0.54*100/(100-'Заказ, cкидки и курсы валют'!$C$40),IF(H296&lt;'Заказ, cкидки и курсы валют'!$B$41,H296*0.54*100/(100-'Заказ, cкидки и курсы валют'!$C$41),IF(H296&lt;'Заказ, cкидки и курсы валют'!$B$42,H296*0.54*100/(100-'Заказ, cкидки и курсы валют'!$C$42),IF(H296&lt;'Заказ, cкидки и курсы валют'!$B$43,H296*0.54*100/(100-'Заказ, cкидки и курсы валют'!$C$43),H296))))),2)</f>
        <v>516.52</v>
      </c>
    </row>
    <row r="297" spans="1:10" ht="15">
      <c r="A297" s="210" t="s">
        <v>8224</v>
      </c>
      <c r="B297" s="877" t="s">
        <v>3122</v>
      </c>
      <c r="C297" s="886">
        <v>12.6</v>
      </c>
      <c r="D297" s="2056">
        <v>10</v>
      </c>
      <c r="E297" s="2077">
        <f t="shared" si="24"/>
        <v>2617.3500000000004</v>
      </c>
      <c r="F297" s="603">
        <f t="shared" si="25"/>
        <v>2617.35</v>
      </c>
      <c r="G297" s="862">
        <f>'Заказ, cкидки и курсы валют'!$J$23*F297</f>
        <v>31408.199999999997</v>
      </c>
      <c r="H297" s="882">
        <f t="shared" si="26"/>
        <v>314.08</v>
      </c>
      <c r="I297" s="485"/>
      <c r="J297" s="128">
        <f>ROUND(IF(H297&lt;'Заказ, cкидки и курсы валют'!$B$39,H297*0.54*100/(100-'Заказ, cкидки и курсы валют'!$C$39),IF(H297&lt;'Заказ, cкидки и курсы валют'!$B$40,H297*0.54*100/(100-'Заказ, cкидки и курсы валют'!$C$40),IF(H297&lt;'Заказ, cкидки и курсы валют'!$B$41,H297*0.54*100/(100-'Заказ, cкидки и курсы валют'!$C$41),IF(H297&lt;'Заказ, cкидки и курсы валют'!$B$42,H297*0.54*100/(100-'Заказ, cкидки и курсы валют'!$C$42),IF(H297&lt;'Заказ, cкидки и курсы валют'!$B$43,H297*0.54*100/(100-'Заказ, cкидки и курсы валют'!$C$43),H297))))),2)</f>
        <v>424.01</v>
      </c>
    </row>
    <row r="298" spans="1:10" ht="15">
      <c r="A298" s="210" t="s">
        <v>8225</v>
      </c>
      <c r="B298" s="877" t="s">
        <v>180</v>
      </c>
      <c r="C298" s="886">
        <v>13.5</v>
      </c>
      <c r="D298" s="2056">
        <v>10</v>
      </c>
      <c r="E298" s="2077">
        <f t="shared" si="24"/>
        <v>3605.07</v>
      </c>
      <c r="F298" s="603">
        <f t="shared" si="25"/>
        <v>3605.07</v>
      </c>
      <c r="G298" s="862">
        <f>'Заказ, cкидки и курсы валют'!$J$23*F298</f>
        <v>43260.840000000004</v>
      </c>
      <c r="H298" s="882">
        <f t="shared" si="26"/>
        <v>432.61</v>
      </c>
      <c r="I298" s="485"/>
      <c r="J298" s="128">
        <f>ROUND(IF(H298&lt;'Заказ, cкидки и курсы валют'!$B$39,H298*0.54*100/(100-'Заказ, cкидки и курсы валют'!$C$39),IF(H298&lt;'Заказ, cкидки и курсы валют'!$B$40,H298*0.54*100/(100-'Заказ, cкидки и курсы валют'!$C$40),IF(H298&lt;'Заказ, cкидки и курсы валют'!$B$41,H298*0.54*100/(100-'Заказ, cкидки и курсы валют'!$C$41),IF(H298&lt;'Заказ, cкидки и курсы валют'!$B$42,H298*0.54*100/(100-'Заказ, cкидки и курсы валют'!$C$42),IF(H298&lt;'Заказ, cкидки и курсы валют'!$B$43,H298*0.54*100/(100-'Заказ, cкидки и курсы валют'!$C$43),H298))))),2)</f>
        <v>519.13</v>
      </c>
    </row>
    <row r="299" spans="1:10" ht="15">
      <c r="A299" s="210" t="s">
        <v>8226</v>
      </c>
      <c r="B299" s="877" t="s">
        <v>181</v>
      </c>
      <c r="C299" s="886">
        <v>14.6</v>
      </c>
      <c r="D299" s="2056">
        <v>10</v>
      </c>
      <c r="E299" s="2077">
        <f t="shared" si="24"/>
        <v>4036.5299999999997</v>
      </c>
      <c r="F299" s="603">
        <f t="shared" si="25"/>
        <v>4036.53</v>
      </c>
      <c r="G299" s="862">
        <f>'Заказ, cкидки и курсы валют'!$J$23*F299</f>
        <v>48438.36</v>
      </c>
      <c r="H299" s="882">
        <f t="shared" si="26"/>
        <v>484.38</v>
      </c>
      <c r="I299" s="485"/>
      <c r="J299" s="128">
        <f>ROUND(IF(H299&lt;'Заказ, cкидки и курсы валют'!$B$39,H299*0.54*100/(100-'Заказ, cкидки и курсы валют'!$C$39),IF(H299&lt;'Заказ, cкидки и курсы валют'!$B$40,H299*0.54*100/(100-'Заказ, cкидки и курсы валют'!$C$40),IF(H299&lt;'Заказ, cкидки и курсы валют'!$B$41,H299*0.54*100/(100-'Заказ, cкидки и курсы валют'!$C$41),IF(H299&lt;'Заказ, cкидки и курсы валют'!$B$42,H299*0.54*100/(100-'Заказ, cкидки и курсы валют'!$C$42),IF(H299&lt;'Заказ, cкидки и курсы валют'!$B$43,H299*0.54*100/(100-'Заказ, cкидки и курсы валют'!$C$43),H299))))),2)</f>
        <v>581.26</v>
      </c>
    </row>
    <row r="300" spans="1:10" ht="15">
      <c r="A300" s="210" t="s">
        <v>8227</v>
      </c>
      <c r="B300" s="877" t="s">
        <v>182</v>
      </c>
      <c r="C300" s="886">
        <v>16.010000000000002</v>
      </c>
      <c r="D300" s="2056">
        <v>10</v>
      </c>
      <c r="E300" s="2077">
        <f t="shared" si="24"/>
        <v>4521.42</v>
      </c>
      <c r="F300" s="603">
        <f t="shared" si="25"/>
        <v>4521.42</v>
      </c>
      <c r="G300" s="862">
        <f>'Заказ, cкидки и курсы валют'!$J$23*F300</f>
        <v>54257.04</v>
      </c>
      <c r="H300" s="882">
        <f t="shared" si="26"/>
        <v>542.57000000000005</v>
      </c>
      <c r="I300" s="485"/>
      <c r="J300" s="128">
        <f>ROUND(IF(H300&lt;'Заказ, cкидки и курсы валют'!$B$39,H300*0.54*100/(100-'Заказ, cкидки и курсы валют'!$C$39),IF(H300&lt;'Заказ, cкидки и курсы валют'!$B$40,H300*0.54*100/(100-'Заказ, cкидки и курсы валют'!$C$40),IF(H300&lt;'Заказ, cкидки и курсы валют'!$B$41,H300*0.54*100/(100-'Заказ, cкидки и курсы валют'!$C$41),IF(H300&lt;'Заказ, cкидки и курсы валют'!$B$42,H300*0.54*100/(100-'Заказ, cкидки и курсы валют'!$C$42),IF(H300&lt;'Заказ, cкидки и курсы валют'!$B$43,H300*0.54*100/(100-'Заказ, cкидки и курсы валют'!$C$43),H300))))),2)</f>
        <v>651.08000000000004</v>
      </c>
    </row>
    <row r="301" spans="1:10" ht="15">
      <c r="A301" s="210" t="s">
        <v>8228</v>
      </c>
      <c r="B301" s="877" t="s">
        <v>183</v>
      </c>
      <c r="C301" s="886">
        <v>18.68</v>
      </c>
      <c r="D301" s="2056">
        <v>10</v>
      </c>
      <c r="E301" s="2077">
        <f t="shared" si="24"/>
        <v>6845.4600000000009</v>
      </c>
      <c r="F301" s="603">
        <f t="shared" si="25"/>
        <v>6845.46</v>
      </c>
      <c r="G301" s="862">
        <f>'Заказ, cкидки и курсы валют'!$J$23*F301</f>
        <v>82145.52</v>
      </c>
      <c r="H301" s="882">
        <f t="shared" si="26"/>
        <v>821.46</v>
      </c>
      <c r="I301" s="485"/>
      <c r="J301" s="128">
        <f>ROUND(IF(H301&lt;'Заказ, cкидки и курсы валют'!$B$39,H301*0.54*100/(100-'Заказ, cкидки и курсы валют'!$C$39),IF(H301&lt;'Заказ, cкидки и курсы валют'!$B$40,H301*0.54*100/(100-'Заказ, cкидки и курсы валют'!$C$40),IF(H301&lt;'Заказ, cкидки и курсы валют'!$B$41,H301*0.54*100/(100-'Заказ, cкидки и курсы валют'!$C$41),IF(H301&lt;'Заказ, cкидки и курсы валют'!$B$42,H301*0.54*100/(100-'Заказ, cкидки и курсы валют'!$C$42),IF(H301&lt;'Заказ, cкидки и курсы валют'!$B$43,H301*0.54*100/(100-'Заказ, cкидки и курсы валют'!$C$43),H301))))),2)</f>
        <v>887.18</v>
      </c>
    </row>
    <row r="302" spans="1:10" ht="15">
      <c r="A302" s="210" t="s">
        <v>8229</v>
      </c>
      <c r="B302" s="877" t="s">
        <v>184</v>
      </c>
      <c r="C302" s="886">
        <v>20.420000000000002</v>
      </c>
      <c r="D302" s="2056">
        <v>5</v>
      </c>
      <c r="E302" s="2077">
        <f t="shared" si="24"/>
        <v>7480.92</v>
      </c>
      <c r="F302" s="603">
        <f t="shared" si="25"/>
        <v>7480.92</v>
      </c>
      <c r="G302" s="862">
        <f>'Заказ, cкидки и курсы валют'!$J$23*F302</f>
        <v>89771.040000000008</v>
      </c>
      <c r="H302" s="882">
        <f t="shared" si="26"/>
        <v>448.86</v>
      </c>
      <c r="I302" s="485"/>
      <c r="J302" s="128">
        <f>ROUND(IF(H302&lt;'Заказ, cкидки и курсы валют'!$B$39,H302*0.54*100/(100-'Заказ, cкидки и курсы валют'!$C$39),IF(H302&lt;'Заказ, cкидки и курсы валют'!$B$40,H302*0.54*100/(100-'Заказ, cкидки и курсы валют'!$C$40),IF(H302&lt;'Заказ, cкидки и курсы валют'!$B$41,H302*0.54*100/(100-'Заказ, cкидки и курсы валют'!$C$41),IF(H302&lt;'Заказ, cкидки и курсы валют'!$B$42,H302*0.54*100/(100-'Заказ, cкидки и курсы валют'!$C$42),IF(H302&lt;'Заказ, cкидки и курсы валют'!$B$43,H302*0.54*100/(100-'Заказ, cкидки и курсы валют'!$C$43),H302))))),2)</f>
        <v>538.63</v>
      </c>
    </row>
    <row r="303" spans="1:10" ht="15" customHeight="1">
      <c r="A303" s="210" t="s">
        <v>8230</v>
      </c>
      <c r="B303" s="877" t="s">
        <v>3641</v>
      </c>
      <c r="C303" s="886">
        <v>11.27</v>
      </c>
      <c r="D303" s="2219">
        <v>10</v>
      </c>
      <c r="E303" s="2077">
        <f t="shared" si="24"/>
        <v>3193.0499999999997</v>
      </c>
      <c r="F303" s="603">
        <f t="shared" si="25"/>
        <v>3193.05</v>
      </c>
      <c r="G303" s="862">
        <f>'Заказ, cкидки и курсы валют'!$J$23*F303</f>
        <v>38316.600000000006</v>
      </c>
      <c r="H303" s="882">
        <f t="shared" si="26"/>
        <v>383.17</v>
      </c>
      <c r="I303" s="485"/>
      <c r="J303" s="128">
        <f>ROUND(IF(H303&lt;'Заказ, cкидки и курсы валют'!$B$39,H303*0.54*100/(100-'Заказ, cкидки и курсы валют'!$C$39),IF(H303&lt;'Заказ, cкидки и курсы валют'!$B$40,H303*0.54*100/(100-'Заказ, cкидки и курсы валют'!$C$40),IF(H303&lt;'Заказ, cкидки и курсы валют'!$B$41,H303*0.54*100/(100-'Заказ, cкидки и курсы валют'!$C$41),IF(H303&lt;'Заказ, cкидки и курсы валют'!$B$42,H303*0.54*100/(100-'Заказ, cкидки и курсы валют'!$C$42),IF(H303&lt;'Заказ, cкидки и курсы валют'!$B$43,H303*0.54*100/(100-'Заказ, cкидки и курсы валют'!$C$43),H303))))),2)</f>
        <v>459.8</v>
      </c>
    </row>
    <row r="304" spans="1:10" ht="15">
      <c r="A304" s="210" t="s">
        <v>8231</v>
      </c>
      <c r="B304" s="877" t="s">
        <v>3105</v>
      </c>
      <c r="C304" s="886">
        <v>12.65</v>
      </c>
      <c r="D304" s="2219">
        <v>10</v>
      </c>
      <c r="E304" s="2077">
        <f t="shared" si="24"/>
        <v>3574.9800000000005</v>
      </c>
      <c r="F304" s="603">
        <f t="shared" si="25"/>
        <v>3574.98</v>
      </c>
      <c r="G304" s="862">
        <f>'Заказ, cкидки и курсы валют'!$J$23*F304</f>
        <v>42899.76</v>
      </c>
      <c r="H304" s="882">
        <f t="shared" si="26"/>
        <v>429</v>
      </c>
      <c r="I304" s="485"/>
      <c r="J304" s="128">
        <f>ROUND(IF(H304&lt;'Заказ, cкидки и курсы валют'!$B$39,H304*0.54*100/(100-'Заказ, cкидки и курсы валют'!$C$39),IF(H304&lt;'Заказ, cкидки и курсы валют'!$B$40,H304*0.54*100/(100-'Заказ, cкидки и курсы валют'!$C$40),IF(H304&lt;'Заказ, cкидки и курсы валют'!$B$41,H304*0.54*100/(100-'Заказ, cкидки и курсы валют'!$C$41),IF(H304&lt;'Заказ, cкидки и курсы валют'!$B$42,H304*0.54*100/(100-'Заказ, cкидки и курсы валют'!$C$42),IF(H304&lt;'Заказ, cкидки и курсы валют'!$B$43,H304*0.54*100/(100-'Заказ, cкидки и курсы валют'!$C$43),H304))))),2)</f>
        <v>514.79999999999995</v>
      </c>
    </row>
    <row r="305" spans="1:10" ht="15">
      <c r="A305" s="210" t="s">
        <v>8232</v>
      </c>
      <c r="B305" s="877" t="s">
        <v>3106</v>
      </c>
      <c r="C305" s="886">
        <v>14.1</v>
      </c>
      <c r="D305" s="2219">
        <v>10</v>
      </c>
      <c r="E305" s="2077">
        <f t="shared" si="24"/>
        <v>3992.6099999999997</v>
      </c>
      <c r="F305" s="603">
        <f t="shared" si="25"/>
        <v>3992.61</v>
      </c>
      <c r="G305" s="862">
        <f>'Заказ, cкидки и курсы валют'!$J$23*F305</f>
        <v>47911.32</v>
      </c>
      <c r="H305" s="882">
        <f t="shared" si="26"/>
        <v>479.11</v>
      </c>
      <c r="I305" s="485"/>
      <c r="J305" s="128">
        <f>ROUND(IF(H305&lt;'Заказ, cкидки и курсы валют'!$B$39,H305*0.54*100/(100-'Заказ, cкидки и курсы валют'!$C$39),IF(H305&lt;'Заказ, cкидки и курсы валют'!$B$40,H305*0.54*100/(100-'Заказ, cкидки и курсы валют'!$C$40),IF(H305&lt;'Заказ, cкидки и курсы валют'!$B$41,H305*0.54*100/(100-'Заказ, cкидки и курсы валют'!$C$41),IF(H305&lt;'Заказ, cкидки и курсы валют'!$B$42,H305*0.54*100/(100-'Заказ, cкидки и курсы валют'!$C$42),IF(H305&lt;'Заказ, cкидки и курсы валют'!$B$43,H305*0.54*100/(100-'Заказ, cкидки и курсы валют'!$C$43),H305))))),2)</f>
        <v>574.92999999999995</v>
      </c>
    </row>
    <row r="306" spans="1:10" ht="15">
      <c r="A306" s="210" t="s">
        <v>8233</v>
      </c>
      <c r="B306" s="877" t="s">
        <v>617</v>
      </c>
      <c r="C306" s="886">
        <v>16.05</v>
      </c>
      <c r="D306" s="2219">
        <v>10</v>
      </c>
      <c r="E306" s="2077">
        <f t="shared" si="24"/>
        <v>4419.54</v>
      </c>
      <c r="F306" s="603">
        <f t="shared" si="25"/>
        <v>4419.54</v>
      </c>
      <c r="G306" s="862">
        <f>'Заказ, cкидки и курсы валют'!$J$23*F306</f>
        <v>53034.479999999996</v>
      </c>
      <c r="H306" s="882">
        <f t="shared" si="26"/>
        <v>530.34</v>
      </c>
      <c r="I306" s="485"/>
      <c r="J306" s="128">
        <f>ROUND(IF(H306&lt;'Заказ, cкидки и курсы валют'!$B$39,H306*0.54*100/(100-'Заказ, cкидки и курсы валют'!$C$39),IF(H306&lt;'Заказ, cкидки и курсы валют'!$B$40,H306*0.54*100/(100-'Заказ, cкидки и курсы валют'!$C$40),IF(H306&lt;'Заказ, cкидки и курсы валют'!$B$41,H306*0.54*100/(100-'Заказ, cкидки и курсы валют'!$C$41),IF(H306&lt;'Заказ, cкидки и курсы валют'!$B$42,H306*0.54*100/(100-'Заказ, cкидки и курсы валют'!$C$42),IF(H306&lt;'Заказ, cкидки и курсы валют'!$B$43,H306*0.54*100/(100-'Заказ, cкидки и курсы валют'!$C$43),H306))))),2)</f>
        <v>636.41</v>
      </c>
    </row>
    <row r="307" spans="1:10" ht="15">
      <c r="A307" s="210" t="s">
        <v>8234</v>
      </c>
      <c r="B307" s="877" t="s">
        <v>3107</v>
      </c>
      <c r="C307" s="886">
        <v>18</v>
      </c>
      <c r="D307" s="2219">
        <v>10</v>
      </c>
      <c r="E307" s="2077">
        <f t="shared" si="24"/>
        <v>5971.2300000000005</v>
      </c>
      <c r="F307" s="603">
        <f t="shared" si="25"/>
        <v>5971.23</v>
      </c>
      <c r="G307" s="862">
        <f>'Заказ, cкидки и курсы валют'!$J$23*F307</f>
        <v>71654.759999999995</v>
      </c>
      <c r="H307" s="882">
        <f t="shared" si="26"/>
        <v>716.55</v>
      </c>
      <c r="I307" s="485"/>
      <c r="J307" s="128">
        <f>ROUND(IF(H307&lt;'Заказ, cкидки и курсы валют'!$B$39,H307*0.54*100/(100-'Заказ, cкидки и курсы валют'!$C$39),IF(H307&lt;'Заказ, cкидки и курсы валют'!$B$40,H307*0.54*100/(100-'Заказ, cкидки и курсы валют'!$C$40),IF(H307&lt;'Заказ, cкидки и курсы валют'!$B$41,H307*0.54*100/(100-'Заказ, cкидки и курсы валют'!$C$41),IF(H307&lt;'Заказ, cкидки и курсы валют'!$B$42,H307*0.54*100/(100-'Заказ, cкидки и курсы валют'!$C$42),IF(H307&lt;'Заказ, cкидки и курсы валют'!$B$43,H307*0.54*100/(100-'Заказ, cкидки и курсы валют'!$C$43),H307))))),2)</f>
        <v>773.87</v>
      </c>
    </row>
    <row r="308" spans="1:10" ht="15">
      <c r="A308" s="210" t="s">
        <v>8235</v>
      </c>
      <c r="B308" s="877" t="s">
        <v>190</v>
      </c>
      <c r="C308" s="886">
        <v>18.63</v>
      </c>
      <c r="D308" s="2219">
        <v>10</v>
      </c>
      <c r="E308" s="2077">
        <f t="shared" si="24"/>
        <v>6190.92</v>
      </c>
      <c r="F308" s="603">
        <f t="shared" si="25"/>
        <v>6190.92</v>
      </c>
      <c r="G308" s="862">
        <f>'Заказ, cкидки и курсы валют'!$J$23*F308</f>
        <v>74291.040000000008</v>
      </c>
      <c r="H308" s="882">
        <f t="shared" si="26"/>
        <v>742.91</v>
      </c>
      <c r="I308" s="485"/>
      <c r="J308" s="128">
        <f>ROUND(IF(H308&lt;'Заказ, cкидки и курсы валют'!$B$39,H308*0.54*100/(100-'Заказ, cкидки и курсы валют'!$C$39),IF(H308&lt;'Заказ, cкидки и курсы валют'!$B$40,H308*0.54*100/(100-'Заказ, cкидки и курсы валют'!$C$40),IF(H308&lt;'Заказ, cкидки и курсы валют'!$B$41,H308*0.54*100/(100-'Заказ, cкидки и курсы валют'!$C$41),IF(H308&lt;'Заказ, cкидки и курсы валют'!$B$42,H308*0.54*100/(100-'Заказ, cкидки и курсы валют'!$C$42),IF(H308&lt;'Заказ, cкидки и курсы валют'!$B$43,H308*0.54*100/(100-'Заказ, cкидки и курсы валют'!$C$43),H308))))),2)</f>
        <v>802.34</v>
      </c>
    </row>
    <row r="309" spans="1:10" ht="15">
      <c r="A309" s="210" t="s">
        <v>8236</v>
      </c>
      <c r="B309" s="877" t="s">
        <v>1332</v>
      </c>
      <c r="C309" s="886">
        <v>20.350000000000001</v>
      </c>
      <c r="D309" s="2219">
        <v>10</v>
      </c>
      <c r="E309" s="2077">
        <f t="shared" ref="E309:E314" si="27">E229*3</f>
        <v>7266.12</v>
      </c>
      <c r="F309" s="603">
        <f t="shared" ref="F309:F314" si="28">ROUND(E309*(1-$F$11),2)</f>
        <v>7266.12</v>
      </c>
      <c r="G309" s="862">
        <f>'Заказ, cкидки и курсы валют'!$J$23*F309</f>
        <v>87193.44</v>
      </c>
      <c r="H309" s="882">
        <f t="shared" ref="H309:H314" si="29">ROUND((D309/1000)*G309,2)</f>
        <v>871.93</v>
      </c>
      <c r="I309" s="485"/>
      <c r="J309" s="128">
        <f>ROUND(IF(H309&lt;'Заказ, cкидки и курсы валют'!$B$39,H309*0.54*100/(100-'Заказ, cкидки и курсы валют'!$C$39),IF(H309&lt;'Заказ, cкидки и курсы валют'!$B$40,H309*0.54*100/(100-'Заказ, cкидки и курсы валют'!$C$40),IF(H309&lt;'Заказ, cкидки и курсы валют'!$B$41,H309*0.54*100/(100-'Заказ, cкидки и курсы валют'!$C$41),IF(H309&lt;'Заказ, cкидки и курсы валют'!$B$42,H309*0.54*100/(100-'Заказ, cкидки и курсы валют'!$C$42),IF(H309&lt;'Заказ, cкидки и курсы валют'!$B$43,H309*0.54*100/(100-'Заказ, cкидки и курсы валют'!$C$43),H309))))),2)</f>
        <v>941.68</v>
      </c>
    </row>
    <row r="310" spans="1:10" ht="15">
      <c r="A310" s="210" t="s">
        <v>8237</v>
      </c>
      <c r="B310" s="877" t="s">
        <v>191</v>
      </c>
      <c r="C310" s="886">
        <v>21.36</v>
      </c>
      <c r="D310" s="2219">
        <v>10</v>
      </c>
      <c r="E310" s="2077">
        <f t="shared" si="27"/>
        <v>6748.62</v>
      </c>
      <c r="F310" s="603">
        <f t="shared" si="28"/>
        <v>6748.62</v>
      </c>
      <c r="G310" s="862">
        <f>'Заказ, cкидки и курсы валют'!$J$23*F310</f>
        <v>80983.44</v>
      </c>
      <c r="H310" s="882">
        <f t="shared" si="29"/>
        <v>809.83</v>
      </c>
      <c r="I310" s="485"/>
      <c r="J310" s="128">
        <f>ROUND(IF(H310&lt;'Заказ, cкидки и курсы валют'!$B$39,H310*0.54*100/(100-'Заказ, cкидки и курсы валют'!$C$39),IF(H310&lt;'Заказ, cкидки и курсы валют'!$B$40,H310*0.54*100/(100-'Заказ, cкидки и курсы валют'!$C$40),IF(H310&lt;'Заказ, cкидки и курсы валют'!$B$41,H310*0.54*100/(100-'Заказ, cкидки и курсы валют'!$C$41),IF(H310&lt;'Заказ, cкидки и курсы валют'!$B$42,H310*0.54*100/(100-'Заказ, cкидки и курсы валют'!$C$42),IF(H310&lt;'Заказ, cкидки и курсы валют'!$B$43,H310*0.54*100/(100-'Заказ, cкидки и курсы валют'!$C$43),H310))))),2)</f>
        <v>874.62</v>
      </c>
    </row>
    <row r="311" spans="1:10" ht="15">
      <c r="A311" s="210" t="s">
        <v>8238</v>
      </c>
      <c r="B311" s="877" t="s">
        <v>192</v>
      </c>
      <c r="C311" s="928">
        <v>26</v>
      </c>
      <c r="D311" s="2219">
        <v>10</v>
      </c>
      <c r="E311" s="2077">
        <f t="shared" si="27"/>
        <v>8656.74</v>
      </c>
      <c r="F311" s="603">
        <f t="shared" si="28"/>
        <v>8656.74</v>
      </c>
      <c r="G311" s="862">
        <f>'Заказ, cкидки и курсы валют'!$J$23*F311</f>
        <v>103880.88</v>
      </c>
      <c r="H311" s="882">
        <f t="shared" si="29"/>
        <v>1038.81</v>
      </c>
      <c r="I311" s="485"/>
      <c r="J311" s="128">
        <f>ROUND(IF(H311&lt;'Заказ, cкидки и курсы валют'!$B$39,H311*0.54*100/(100-'Заказ, cкидки и курсы валют'!$C$39),IF(H311&lt;'Заказ, cкидки и курсы валют'!$B$40,H311*0.54*100/(100-'Заказ, cкидки и курсы валют'!$C$40),IF(H311&lt;'Заказ, cкидки и курсы валют'!$B$41,H311*0.54*100/(100-'Заказ, cкидки и курсы валют'!$C$41),IF(H311&lt;'Заказ, cкидки и курсы валют'!$B$42,H311*0.54*100/(100-'Заказ, cкидки и курсы валют'!$C$42),IF(H311&lt;'Заказ, cкидки и курсы валют'!$B$43,H311*0.54*100/(100-'Заказ, cкидки и курсы валют'!$C$43),H311))))),2)</f>
        <v>1038.81</v>
      </c>
    </row>
    <row r="312" spans="1:10" ht="15">
      <c r="A312" s="210" t="s">
        <v>8239</v>
      </c>
      <c r="B312" s="877" t="s">
        <v>193</v>
      </c>
      <c r="C312" s="928">
        <v>28.89</v>
      </c>
      <c r="D312" s="2219">
        <v>5</v>
      </c>
      <c r="E312" s="2077">
        <f t="shared" si="27"/>
        <v>8596.26</v>
      </c>
      <c r="F312" s="603">
        <f t="shared" si="28"/>
        <v>8596.26</v>
      </c>
      <c r="G312" s="862">
        <f>'Заказ, cкидки и курсы валют'!$J$23*F312</f>
        <v>103155.12</v>
      </c>
      <c r="H312" s="882">
        <f t="shared" si="29"/>
        <v>515.78</v>
      </c>
      <c r="I312" s="485"/>
      <c r="J312" s="128">
        <f>ROUND(IF(H312&lt;'Заказ, cкидки и курсы валют'!$B$39,H312*0.54*100/(100-'Заказ, cкидки и курсы валют'!$C$39),IF(H312&lt;'Заказ, cкидки и курсы валют'!$B$40,H312*0.54*100/(100-'Заказ, cкидки и курсы валют'!$C$40),IF(H312&lt;'Заказ, cкидки и курсы валют'!$B$41,H312*0.54*100/(100-'Заказ, cкидки и курсы валют'!$C$41),IF(H312&lt;'Заказ, cкидки и курсы валют'!$B$42,H312*0.54*100/(100-'Заказ, cкидки и курсы валют'!$C$42),IF(H312&lt;'Заказ, cкидки и курсы валют'!$B$43,H312*0.54*100/(100-'Заказ, cкидки и курсы валют'!$C$43),H312))))),2)</f>
        <v>618.94000000000005</v>
      </c>
    </row>
    <row r="313" spans="1:10" ht="15">
      <c r="A313" s="210" t="s">
        <v>8240</v>
      </c>
      <c r="B313" s="877" t="s">
        <v>194</v>
      </c>
      <c r="C313" s="928">
        <v>32.01</v>
      </c>
      <c r="D313" s="2219">
        <v>5</v>
      </c>
      <c r="E313" s="2077">
        <f t="shared" si="27"/>
        <v>12793.439999999999</v>
      </c>
      <c r="F313" s="603">
        <f t="shared" si="28"/>
        <v>12793.44</v>
      </c>
      <c r="G313" s="862">
        <f>'Заказ, cкидки и курсы валют'!$J$23*F313</f>
        <v>153521.28</v>
      </c>
      <c r="H313" s="882">
        <f t="shared" si="29"/>
        <v>767.61</v>
      </c>
      <c r="I313" s="485"/>
      <c r="J313" s="128">
        <f>ROUND(IF(H313&lt;'Заказ, cкидки и курсы валют'!$B$39,H313*0.54*100/(100-'Заказ, cкидки и курсы валют'!$C$39),IF(H313&lt;'Заказ, cкидки и курсы валют'!$B$40,H313*0.54*100/(100-'Заказ, cкидки и курсы валют'!$C$40),IF(H313&lt;'Заказ, cкидки и курсы валют'!$B$41,H313*0.54*100/(100-'Заказ, cкидки и курсы валют'!$C$41),IF(H313&lt;'Заказ, cкидки и курсы валют'!$B$42,H313*0.54*100/(100-'Заказ, cкидки и курсы валют'!$C$42),IF(H313&lt;'Заказ, cкидки и курсы валют'!$B$43,H313*0.54*100/(100-'Заказ, cкидки и курсы валют'!$C$43),H313))))),2)</f>
        <v>829.02</v>
      </c>
    </row>
    <row r="314" spans="1:10" ht="15.75" thickBot="1">
      <c r="A314" s="235" t="s">
        <v>8241</v>
      </c>
      <c r="B314" s="926" t="s">
        <v>3108</v>
      </c>
      <c r="C314" s="1021">
        <v>35.14</v>
      </c>
      <c r="D314" s="2220">
        <v>5</v>
      </c>
      <c r="E314" s="2105">
        <f t="shared" si="27"/>
        <v>12390.449999999999</v>
      </c>
      <c r="F314" s="959">
        <f t="shared" si="28"/>
        <v>12390.45</v>
      </c>
      <c r="G314" s="960">
        <f>'Заказ, cкидки и курсы валют'!$J$23*F314</f>
        <v>148685.40000000002</v>
      </c>
      <c r="H314" s="1019">
        <f t="shared" si="29"/>
        <v>743.43</v>
      </c>
      <c r="I314" s="489"/>
      <c r="J314" s="128">
        <f>ROUND(IF(H314&lt;'Заказ, cкидки и курсы валют'!$B$39,H314*0.54*100/(100-'Заказ, cкидки и курсы валют'!$C$39),IF(H314&lt;'Заказ, cкидки и курсы валют'!$B$40,H314*0.54*100/(100-'Заказ, cкидки и курсы валют'!$C$40),IF(H314&lt;'Заказ, cкидки и курсы валют'!$B$41,H314*0.54*100/(100-'Заказ, cкидки и курсы валют'!$C$41),IF(H314&lt;'Заказ, cкидки и курсы валют'!$B$42,H314*0.54*100/(100-'Заказ, cкидки и курсы валют'!$C$42),IF(H314&lt;'Заказ, cкидки и курсы валют'!$B$43,H314*0.54*100/(100-'Заказ, cкидки и курсы валют'!$C$43),H314))))),2)</f>
        <v>802.9</v>
      </c>
    </row>
    <row r="315" spans="1:10" ht="13.5" thickBot="1"/>
    <row r="316" spans="1:10" ht="18">
      <c r="A316" s="1356" t="s">
        <v>6289</v>
      </c>
      <c r="B316" s="1357"/>
      <c r="C316" s="647"/>
      <c r="D316" s="555"/>
      <c r="E316" s="555"/>
      <c r="F316" s="93"/>
      <c r="G316" s="1889"/>
      <c r="H316" s="1137"/>
      <c r="I316" s="79"/>
    </row>
    <row r="317" spans="1:10" ht="18">
      <c r="A317" s="248"/>
      <c r="B317" s="17"/>
      <c r="C317" s="883"/>
      <c r="D317" s="1148"/>
      <c r="E317" s="854"/>
      <c r="F317" s="568"/>
      <c r="G317" s="111"/>
      <c r="H317" s="110"/>
      <c r="I317" s="167"/>
    </row>
    <row r="318" spans="1:10">
      <c r="A318" s="248"/>
      <c r="B318" s="17"/>
      <c r="C318" s="884"/>
      <c r="D318" s="1149"/>
      <c r="E318" s="557"/>
      <c r="F318" s="596"/>
      <c r="G318" s="860"/>
      <c r="H318" s="17"/>
      <c r="I318" s="167"/>
    </row>
    <row r="319" spans="1:10">
      <c r="A319" s="248"/>
      <c r="B319" s="17"/>
      <c r="C319" s="884"/>
      <c r="D319" s="1149"/>
      <c r="E319" s="557"/>
      <c r="F319" s="596"/>
      <c r="G319" s="860"/>
      <c r="H319" s="17"/>
      <c r="I319" s="167"/>
    </row>
    <row r="320" spans="1:10">
      <c r="A320" s="248"/>
      <c r="B320" s="17"/>
      <c r="C320" s="884"/>
      <c r="D320" s="1149"/>
      <c r="E320" s="557"/>
      <c r="F320" s="596"/>
      <c r="G320" s="860"/>
      <c r="H320" s="17"/>
      <c r="I320" s="167"/>
    </row>
    <row r="321" spans="1:9" ht="18.75" thickBot="1">
      <c r="A321" s="1151" t="s">
        <v>7679</v>
      </c>
      <c r="B321" s="171"/>
      <c r="C321" s="885"/>
      <c r="D321" s="1150"/>
      <c r="E321" s="558"/>
      <c r="F321" s="598"/>
      <c r="G321" s="861"/>
      <c r="H321" s="171"/>
      <c r="I321" s="172"/>
    </row>
    <row r="322" spans="1:9" ht="52.5">
      <c r="A322" s="187" t="s">
        <v>1028</v>
      </c>
      <c r="B322" s="189" t="s">
        <v>1029</v>
      </c>
      <c r="C322" s="1206" t="s">
        <v>678</v>
      </c>
      <c r="D322" s="1206" t="s">
        <v>3130</v>
      </c>
      <c r="E322" s="561" t="s">
        <v>11188</v>
      </c>
      <c r="F322" s="611" t="s">
        <v>2779</v>
      </c>
      <c r="G322" s="1204" t="s">
        <v>2627</v>
      </c>
      <c r="H322" s="419" t="s">
        <v>497</v>
      </c>
      <c r="I322" s="173" t="s">
        <v>4239</v>
      </c>
    </row>
    <row r="323" spans="1:9" ht="13.5" thickBot="1">
      <c r="A323" s="195"/>
      <c r="B323" s="389"/>
      <c r="C323" s="475" t="s">
        <v>3629</v>
      </c>
      <c r="D323" s="475" t="s">
        <v>2628</v>
      </c>
      <c r="E323" s="564" t="s">
        <v>265</v>
      </c>
      <c r="F323" s="607">
        <f>'Заказ, cкидки и курсы валют'!$I$12</f>
        <v>0</v>
      </c>
      <c r="G323" s="948"/>
      <c r="H323" s="455"/>
      <c r="I323" s="325"/>
    </row>
    <row r="324" spans="1:9" ht="15">
      <c r="A324" s="976" t="s">
        <v>6851</v>
      </c>
      <c r="B324" s="1014" t="s">
        <v>3204</v>
      </c>
      <c r="C324" s="1989">
        <v>1.57</v>
      </c>
      <c r="D324" s="2237">
        <v>1000</v>
      </c>
      <c r="E324" s="574">
        <v>164.94</v>
      </c>
      <c r="F324" s="967">
        <f>ROUND(E324*(1-$F$11),2)</f>
        <v>164.94</v>
      </c>
      <c r="G324" s="968">
        <f>'Заказ, cкидки и курсы валют'!$J$23*F324</f>
        <v>1979.28</v>
      </c>
      <c r="H324" s="1032">
        <f>ROUND((D324/1000)*G324,2)</f>
        <v>1979.28</v>
      </c>
      <c r="I324" s="1890"/>
    </row>
    <row r="325" spans="1:9" ht="15">
      <c r="A325" s="210" t="s">
        <v>11208</v>
      </c>
      <c r="B325" s="668" t="s">
        <v>147</v>
      </c>
      <c r="C325" s="1985">
        <v>2.2799999999999998</v>
      </c>
      <c r="D325" s="2236">
        <v>1000</v>
      </c>
      <c r="E325" s="574">
        <v>236.81</v>
      </c>
      <c r="F325" s="603">
        <f t="shared" ref="F325:F327" si="30">ROUND(E325*(1-$F$11),2)</f>
        <v>236.81</v>
      </c>
      <c r="G325" s="862">
        <f>'Заказ, cкидки и курсы валют'!$J$23*F325</f>
        <v>2841.7200000000003</v>
      </c>
      <c r="H325" s="1029">
        <f t="shared" ref="H325:H327" si="31">ROUND((D325/1000)*G325,2)</f>
        <v>2841.72</v>
      </c>
      <c r="I325" s="1022"/>
    </row>
    <row r="326" spans="1:9" ht="15">
      <c r="A326" s="210" t="s">
        <v>11209</v>
      </c>
      <c r="B326" s="668" t="s">
        <v>149</v>
      </c>
      <c r="C326" s="1985">
        <v>3.07</v>
      </c>
      <c r="D326" s="2236">
        <v>500</v>
      </c>
      <c r="E326" s="574">
        <v>315.95999999999998</v>
      </c>
      <c r="F326" s="603">
        <f t="shared" si="30"/>
        <v>315.95999999999998</v>
      </c>
      <c r="G326" s="862">
        <f>'Заказ, cкидки и курсы валют'!$J$23*F326</f>
        <v>3791.5199999999995</v>
      </c>
      <c r="H326" s="1029">
        <f t="shared" si="31"/>
        <v>1895.76</v>
      </c>
      <c r="I326" s="1022"/>
    </row>
    <row r="327" spans="1:9" ht="15">
      <c r="A327" s="210" t="s">
        <v>11210</v>
      </c>
      <c r="B327" s="668" t="s">
        <v>151</v>
      </c>
      <c r="C327" s="1985">
        <v>3.79</v>
      </c>
      <c r="D327" s="2236">
        <v>500</v>
      </c>
      <c r="E327" s="574">
        <v>404.23</v>
      </c>
      <c r="F327" s="603">
        <f t="shared" si="30"/>
        <v>404.23</v>
      </c>
      <c r="G327" s="862">
        <f>'Заказ, cкидки и курсы валют'!$J$23*F327</f>
        <v>4850.76</v>
      </c>
      <c r="H327" s="1029">
        <f t="shared" si="31"/>
        <v>2425.38</v>
      </c>
      <c r="I327" s="1022"/>
    </row>
    <row r="328" spans="1:9" ht="15">
      <c r="A328" s="210" t="s">
        <v>6852</v>
      </c>
      <c r="B328" s="668" t="s">
        <v>152</v>
      </c>
      <c r="C328" s="1985">
        <v>4.55</v>
      </c>
      <c r="D328" s="2236">
        <v>500</v>
      </c>
      <c r="E328" s="574">
        <v>497.34</v>
      </c>
      <c r="F328" s="603">
        <f>ROUND(E328*(1-$F$11),2)</f>
        <v>497.34</v>
      </c>
      <c r="G328" s="862">
        <f>'Заказ, cкидки и курсы валют'!$J$23*F328</f>
        <v>5968.08</v>
      </c>
      <c r="H328" s="1029">
        <f>ROUND((D328/1000)*G328,2)</f>
        <v>2984.04</v>
      </c>
      <c r="I328" s="1022"/>
    </row>
    <row r="329" spans="1:9" ht="15">
      <c r="A329" s="210" t="s">
        <v>11211</v>
      </c>
      <c r="B329" s="668" t="s">
        <v>158</v>
      </c>
      <c r="C329" s="1985">
        <v>5.6</v>
      </c>
      <c r="D329" s="2236">
        <v>200</v>
      </c>
      <c r="E329" s="574">
        <v>605.86</v>
      </c>
      <c r="F329" s="603">
        <f>ROUND(E329*(1-$F$11),2)</f>
        <v>605.86</v>
      </c>
      <c r="G329" s="862">
        <f>'Заказ, cкидки и курсы валют'!$J$23*F329</f>
        <v>7270.32</v>
      </c>
      <c r="H329" s="1029">
        <f>ROUND((D329/1000)*G329,2)</f>
        <v>1454.06</v>
      </c>
      <c r="I329" s="1022"/>
    </row>
    <row r="330" spans="1:9" ht="15">
      <c r="A330" s="210" t="s">
        <v>6292</v>
      </c>
      <c r="B330" s="1990" t="s">
        <v>3637</v>
      </c>
      <c r="C330" s="1985">
        <v>2.63</v>
      </c>
      <c r="D330" s="2222">
        <v>500</v>
      </c>
      <c r="E330" s="574">
        <v>238.11</v>
      </c>
      <c r="F330" s="603">
        <f t="shared" ref="F330:F392" si="32">ROUND(E330*(1-$F$11),2)</f>
        <v>238.11</v>
      </c>
      <c r="G330" s="862">
        <f>'Заказ, cкидки и курсы валют'!$J$23*F330</f>
        <v>2857.32</v>
      </c>
      <c r="H330" s="1029">
        <f t="shared" ref="H330:H392" si="33">ROUND((D330/1000)*G330,2)</f>
        <v>1428.66</v>
      </c>
      <c r="I330" s="1022"/>
    </row>
    <row r="331" spans="1:9" ht="15">
      <c r="A331" s="210" t="s">
        <v>6293</v>
      </c>
      <c r="B331" s="1990" t="s">
        <v>3638</v>
      </c>
      <c r="C331" s="1985">
        <v>2.87</v>
      </c>
      <c r="D331" s="2222">
        <v>500</v>
      </c>
      <c r="E331" s="574">
        <v>264.75</v>
      </c>
      <c r="F331" s="603">
        <f t="shared" si="32"/>
        <v>264.75</v>
      </c>
      <c r="G331" s="862">
        <f>'Заказ, cкидки и курсы валют'!$J$23*F331</f>
        <v>3177</v>
      </c>
      <c r="H331" s="1029">
        <f t="shared" si="33"/>
        <v>1588.5</v>
      </c>
      <c r="I331" s="1022"/>
    </row>
    <row r="332" spans="1:9" ht="15">
      <c r="A332" s="210" t="s">
        <v>6294</v>
      </c>
      <c r="B332" s="1990" t="s">
        <v>2805</v>
      </c>
      <c r="C332" s="1985">
        <v>3.12</v>
      </c>
      <c r="D332" s="2222">
        <v>500</v>
      </c>
      <c r="E332" s="574">
        <v>332.98</v>
      </c>
      <c r="F332" s="603">
        <f t="shared" si="32"/>
        <v>332.98</v>
      </c>
      <c r="G332" s="862">
        <f>'Заказ, cкидки и курсы валют'!$J$23*F332</f>
        <v>3995.76</v>
      </c>
      <c r="H332" s="1029">
        <f t="shared" si="33"/>
        <v>1997.88</v>
      </c>
      <c r="I332" s="1022"/>
    </row>
    <row r="333" spans="1:9" ht="15">
      <c r="A333" s="210" t="s">
        <v>6295</v>
      </c>
      <c r="B333" s="1990" t="s">
        <v>3639</v>
      </c>
      <c r="C333" s="1985">
        <v>3.37</v>
      </c>
      <c r="D333" s="2222">
        <v>500</v>
      </c>
      <c r="E333" s="574">
        <v>307.97000000000003</v>
      </c>
      <c r="F333" s="603">
        <f t="shared" si="32"/>
        <v>307.97000000000003</v>
      </c>
      <c r="G333" s="862">
        <f>'Заказ, cкидки и курсы валют'!$J$23*F333</f>
        <v>3695.6400000000003</v>
      </c>
      <c r="H333" s="1029">
        <f t="shared" si="33"/>
        <v>1847.82</v>
      </c>
      <c r="I333" s="1022"/>
    </row>
    <row r="334" spans="1:9" ht="15">
      <c r="A334" s="210" t="s">
        <v>6296</v>
      </c>
      <c r="B334" s="1990" t="s">
        <v>167</v>
      </c>
      <c r="C334" s="1985">
        <v>3.87</v>
      </c>
      <c r="D334" s="2222">
        <v>500</v>
      </c>
      <c r="E334" s="574">
        <v>351.2</v>
      </c>
      <c r="F334" s="603">
        <f t="shared" si="32"/>
        <v>351.2</v>
      </c>
      <c r="G334" s="862">
        <f>'Заказ, cкидки и курсы валют'!$J$23*F334</f>
        <v>4214.3999999999996</v>
      </c>
      <c r="H334" s="1029">
        <f t="shared" si="33"/>
        <v>2107.1999999999998</v>
      </c>
      <c r="I334" s="1022"/>
    </row>
    <row r="335" spans="1:9" ht="15">
      <c r="A335" s="210" t="s">
        <v>6297</v>
      </c>
      <c r="B335" s="1990" t="s">
        <v>168</v>
      </c>
      <c r="C335" s="1985">
        <v>4.49</v>
      </c>
      <c r="D335" s="2222">
        <v>500</v>
      </c>
      <c r="E335" s="574">
        <v>424.12</v>
      </c>
      <c r="F335" s="603">
        <f t="shared" si="32"/>
        <v>424.12</v>
      </c>
      <c r="G335" s="862">
        <f>'Заказ, cкидки и курсы валют'!$J$23*F335</f>
        <v>5089.4400000000005</v>
      </c>
      <c r="H335" s="1029">
        <f t="shared" si="33"/>
        <v>2544.7199999999998</v>
      </c>
      <c r="I335" s="1022"/>
    </row>
    <row r="336" spans="1:9" ht="15">
      <c r="A336" s="210" t="s">
        <v>6298</v>
      </c>
      <c r="B336" s="1990" t="s">
        <v>169</v>
      </c>
      <c r="C336" s="1985">
        <v>5.1100000000000003</v>
      </c>
      <c r="D336" s="2222">
        <v>500</v>
      </c>
      <c r="E336" s="574">
        <v>458.99</v>
      </c>
      <c r="F336" s="603">
        <f t="shared" si="32"/>
        <v>458.99</v>
      </c>
      <c r="G336" s="862">
        <f>'Заказ, cкидки и курсы валют'!$J$23*F336</f>
        <v>5507.88</v>
      </c>
      <c r="H336" s="1029">
        <f t="shared" si="33"/>
        <v>2753.94</v>
      </c>
      <c r="I336" s="1022"/>
    </row>
    <row r="337" spans="1:9" ht="15">
      <c r="A337" s="210" t="s">
        <v>6299</v>
      </c>
      <c r="B337" s="1990" t="s">
        <v>611</v>
      </c>
      <c r="C337" s="1985">
        <v>5.73</v>
      </c>
      <c r="D337" s="2222">
        <v>500</v>
      </c>
      <c r="E337" s="574">
        <v>513.5</v>
      </c>
      <c r="F337" s="603">
        <f t="shared" si="32"/>
        <v>513.5</v>
      </c>
      <c r="G337" s="862">
        <f>'Заказ, cкидки и курсы валют'!$J$23*F337</f>
        <v>6162</v>
      </c>
      <c r="H337" s="1029">
        <f t="shared" si="33"/>
        <v>3081</v>
      </c>
      <c r="I337" s="1022"/>
    </row>
    <row r="338" spans="1:9" ht="15">
      <c r="A338" s="210" t="s">
        <v>6300</v>
      </c>
      <c r="B338" s="1990" t="s">
        <v>170</v>
      </c>
      <c r="C338" s="1991">
        <v>6.35</v>
      </c>
      <c r="D338" s="2222">
        <v>500</v>
      </c>
      <c r="E338" s="574">
        <v>573.44000000000005</v>
      </c>
      <c r="F338" s="603">
        <f t="shared" si="32"/>
        <v>573.44000000000005</v>
      </c>
      <c r="G338" s="862">
        <f>'Заказ, cкидки и курсы валют'!$J$23*F338</f>
        <v>6881.2800000000007</v>
      </c>
      <c r="H338" s="1029">
        <f t="shared" si="33"/>
        <v>3440.64</v>
      </c>
      <c r="I338" s="1022"/>
    </row>
    <row r="339" spans="1:9" ht="15">
      <c r="A339" s="210" t="s">
        <v>6301</v>
      </c>
      <c r="B339" s="1990" t="s">
        <v>171</v>
      </c>
      <c r="C339" s="1985">
        <v>7.59</v>
      </c>
      <c r="D339" s="2222">
        <v>200</v>
      </c>
      <c r="E339" s="574">
        <v>682.64</v>
      </c>
      <c r="F339" s="603">
        <f t="shared" si="32"/>
        <v>682.64</v>
      </c>
      <c r="G339" s="862">
        <f>'Заказ, cкидки и курсы валют'!$J$23*F339</f>
        <v>8191.68</v>
      </c>
      <c r="H339" s="1029">
        <f t="shared" si="33"/>
        <v>1638.34</v>
      </c>
      <c r="I339" s="1022"/>
    </row>
    <row r="340" spans="1:9" ht="15">
      <c r="A340" s="210" t="s">
        <v>6302</v>
      </c>
      <c r="B340" s="1990" t="s">
        <v>172</v>
      </c>
      <c r="C340" s="1985">
        <v>8.83</v>
      </c>
      <c r="D340" s="2222">
        <v>200</v>
      </c>
      <c r="E340" s="574">
        <v>923.22</v>
      </c>
      <c r="F340" s="603">
        <f t="shared" si="32"/>
        <v>923.22</v>
      </c>
      <c r="G340" s="862">
        <f>'Заказ, cкидки и курсы валют'!$J$23*F340</f>
        <v>11078.64</v>
      </c>
      <c r="H340" s="1029">
        <f t="shared" si="33"/>
        <v>2215.73</v>
      </c>
      <c r="I340" s="1022"/>
    </row>
    <row r="341" spans="1:9" ht="15">
      <c r="A341" s="210" t="s">
        <v>6303</v>
      </c>
      <c r="B341" s="890" t="s">
        <v>173</v>
      </c>
      <c r="C341" s="1985">
        <v>10</v>
      </c>
      <c r="D341" s="2222">
        <v>100</v>
      </c>
      <c r="E341" s="574">
        <v>937.96</v>
      </c>
      <c r="F341" s="603">
        <f t="shared" si="32"/>
        <v>937.96</v>
      </c>
      <c r="G341" s="862">
        <f>'Заказ, cкидки и курсы валют'!$J$23*F341</f>
        <v>11255.52</v>
      </c>
      <c r="H341" s="1029">
        <f t="shared" si="33"/>
        <v>1125.55</v>
      </c>
      <c r="I341" s="1022"/>
    </row>
    <row r="342" spans="1:9" ht="15">
      <c r="A342" s="210" t="s">
        <v>6304</v>
      </c>
      <c r="B342" s="890" t="s">
        <v>100</v>
      </c>
      <c r="C342" s="1985">
        <v>5.1100000000000003</v>
      </c>
      <c r="D342" s="2222">
        <v>200</v>
      </c>
      <c r="E342" s="574">
        <v>395.07</v>
      </c>
      <c r="F342" s="603">
        <f t="shared" si="32"/>
        <v>395.07</v>
      </c>
      <c r="G342" s="862">
        <f>'Заказ, cкидки и курсы валют'!$J$23*F342</f>
        <v>4740.84</v>
      </c>
      <c r="H342" s="1029">
        <f t="shared" si="33"/>
        <v>948.17</v>
      </c>
      <c r="I342" s="1022"/>
    </row>
    <row r="343" spans="1:9" ht="15">
      <c r="A343" s="210" t="s">
        <v>6305</v>
      </c>
      <c r="B343" s="890" t="s">
        <v>101</v>
      </c>
      <c r="C343" s="1985">
        <v>5.8</v>
      </c>
      <c r="D343" s="2222">
        <v>200</v>
      </c>
      <c r="E343" s="574">
        <v>472.07</v>
      </c>
      <c r="F343" s="603">
        <f t="shared" si="32"/>
        <v>472.07</v>
      </c>
      <c r="G343" s="862">
        <f>'Заказ, cкидки и курсы валют'!$J$23*F343</f>
        <v>5664.84</v>
      </c>
      <c r="H343" s="1029">
        <f t="shared" si="33"/>
        <v>1132.97</v>
      </c>
      <c r="I343" s="1022"/>
    </row>
    <row r="344" spans="1:9" ht="15">
      <c r="A344" s="210" t="s">
        <v>6306</v>
      </c>
      <c r="B344" s="890" t="s">
        <v>1346</v>
      </c>
      <c r="C344" s="1985">
        <v>6.65</v>
      </c>
      <c r="D344" s="2222">
        <v>200</v>
      </c>
      <c r="E344" s="574">
        <v>535.01</v>
      </c>
      <c r="F344" s="603">
        <f t="shared" si="32"/>
        <v>535.01</v>
      </c>
      <c r="G344" s="862">
        <f>'Заказ, cкидки и курсы валют'!$J$23*F344</f>
        <v>6420.12</v>
      </c>
      <c r="H344" s="1029">
        <f t="shared" si="33"/>
        <v>1284.02</v>
      </c>
      <c r="I344" s="1022"/>
    </row>
    <row r="345" spans="1:9" ht="15">
      <c r="A345" s="210" t="s">
        <v>6307</v>
      </c>
      <c r="B345" s="890" t="s">
        <v>189</v>
      </c>
      <c r="C345" s="1985">
        <v>7.51</v>
      </c>
      <c r="D345" s="2222">
        <v>200</v>
      </c>
      <c r="E345" s="574">
        <v>603.46</v>
      </c>
      <c r="F345" s="603">
        <f t="shared" si="32"/>
        <v>603.46</v>
      </c>
      <c r="G345" s="862">
        <f>'Заказ, cкидки и курсы валют'!$J$23*F345</f>
        <v>7241.52</v>
      </c>
      <c r="H345" s="1029">
        <f t="shared" si="33"/>
        <v>1448.3</v>
      </c>
      <c r="I345" s="1022"/>
    </row>
    <row r="346" spans="1:9" ht="15">
      <c r="A346" s="210" t="s">
        <v>6308</v>
      </c>
      <c r="B346" s="890" t="s">
        <v>616</v>
      </c>
      <c r="C346" s="1985">
        <v>8.3699999999999992</v>
      </c>
      <c r="D346" s="2222">
        <v>200</v>
      </c>
      <c r="E346" s="574">
        <v>675.72</v>
      </c>
      <c r="F346" s="603">
        <f t="shared" si="32"/>
        <v>675.72</v>
      </c>
      <c r="G346" s="862">
        <f>'Заказ, cкидки и курсы валют'!$J$23*F346</f>
        <v>8108.64</v>
      </c>
      <c r="H346" s="1029">
        <f t="shared" si="33"/>
        <v>1621.73</v>
      </c>
      <c r="I346" s="1022"/>
    </row>
    <row r="347" spans="1:9" ht="15">
      <c r="A347" s="210" t="s">
        <v>6309</v>
      </c>
      <c r="B347" s="890" t="s">
        <v>178</v>
      </c>
      <c r="C347" s="1985">
        <v>9.23</v>
      </c>
      <c r="D347" s="2222">
        <v>200</v>
      </c>
      <c r="E347" s="574">
        <v>698.14</v>
      </c>
      <c r="F347" s="603">
        <f t="shared" si="32"/>
        <v>698.14</v>
      </c>
      <c r="G347" s="862">
        <f>'Заказ, cкидки и курсы валют'!$J$23*F347</f>
        <v>8377.68</v>
      </c>
      <c r="H347" s="1029">
        <f t="shared" si="33"/>
        <v>1675.54</v>
      </c>
      <c r="I347" s="1022"/>
    </row>
    <row r="348" spans="1:9" ht="15">
      <c r="A348" s="210" t="s">
        <v>6310</v>
      </c>
      <c r="B348" s="890" t="s">
        <v>84</v>
      </c>
      <c r="C348" s="1985">
        <v>10.1</v>
      </c>
      <c r="D348" s="2222">
        <v>100</v>
      </c>
      <c r="E348" s="574">
        <v>807.57</v>
      </c>
      <c r="F348" s="603">
        <f t="shared" si="32"/>
        <v>807.57</v>
      </c>
      <c r="G348" s="862">
        <f>'Заказ, cкидки и курсы валют'!$J$23*F348</f>
        <v>9690.84</v>
      </c>
      <c r="H348" s="1029">
        <f t="shared" si="33"/>
        <v>969.08</v>
      </c>
      <c r="I348" s="1022"/>
    </row>
    <row r="349" spans="1:9" ht="15">
      <c r="A349" s="210" t="s">
        <v>6311</v>
      </c>
      <c r="B349" s="890" t="s">
        <v>179</v>
      </c>
      <c r="C349" s="1992">
        <v>11</v>
      </c>
      <c r="D349" s="2222">
        <v>100</v>
      </c>
      <c r="E349" s="574">
        <v>886.82</v>
      </c>
      <c r="F349" s="603">
        <f t="shared" si="32"/>
        <v>886.82</v>
      </c>
      <c r="G349" s="862">
        <f>'Заказ, cкидки и курсы валют'!$J$23*F349</f>
        <v>10641.84</v>
      </c>
      <c r="H349" s="1029">
        <f t="shared" si="33"/>
        <v>1064.18</v>
      </c>
      <c r="I349" s="1022"/>
    </row>
    <row r="350" spans="1:9" ht="15">
      <c r="A350" s="210" t="s">
        <v>6312</v>
      </c>
      <c r="B350" s="890" t="s">
        <v>180</v>
      </c>
      <c r="C350" s="1985">
        <v>12.7</v>
      </c>
      <c r="D350" s="2222">
        <v>100</v>
      </c>
      <c r="E350" s="574">
        <v>1030.97</v>
      </c>
      <c r="F350" s="603">
        <f t="shared" si="32"/>
        <v>1030.97</v>
      </c>
      <c r="G350" s="862">
        <f>'Заказ, cкидки и курсы валют'!$J$23*F350</f>
        <v>12371.64</v>
      </c>
      <c r="H350" s="1029">
        <f t="shared" si="33"/>
        <v>1237.1600000000001</v>
      </c>
      <c r="I350" s="1022"/>
    </row>
    <row r="351" spans="1:9" ht="15">
      <c r="A351" s="210" t="s">
        <v>6313</v>
      </c>
      <c r="B351" s="890" t="s">
        <v>181</v>
      </c>
      <c r="C351" s="1985">
        <v>14.4</v>
      </c>
      <c r="D351" s="2222">
        <v>100</v>
      </c>
      <c r="E351" s="574">
        <v>1155.3</v>
      </c>
      <c r="F351" s="603">
        <f t="shared" si="32"/>
        <v>1155.3</v>
      </c>
      <c r="G351" s="862">
        <f>'Заказ, cкидки и курсы валют'!$J$23*F351</f>
        <v>13863.599999999999</v>
      </c>
      <c r="H351" s="1029">
        <f t="shared" si="33"/>
        <v>1386.36</v>
      </c>
      <c r="I351" s="1022"/>
    </row>
    <row r="352" spans="1:9" ht="15">
      <c r="A352" s="210" t="s">
        <v>6314</v>
      </c>
      <c r="B352" s="890" t="s">
        <v>182</v>
      </c>
      <c r="C352" s="1985">
        <v>16.2</v>
      </c>
      <c r="D352" s="2222">
        <v>100</v>
      </c>
      <c r="E352" s="574">
        <v>1294.1600000000001</v>
      </c>
      <c r="F352" s="603">
        <f t="shared" si="32"/>
        <v>1294.1600000000001</v>
      </c>
      <c r="G352" s="862">
        <f>'Заказ, cкидки и курсы валют'!$J$23*F352</f>
        <v>15529.920000000002</v>
      </c>
      <c r="H352" s="1029">
        <f t="shared" si="33"/>
        <v>1552.99</v>
      </c>
      <c r="I352" s="1022"/>
    </row>
    <row r="353" spans="1:9" ht="15">
      <c r="A353" s="210" t="s">
        <v>6315</v>
      </c>
      <c r="B353" s="890" t="s">
        <v>183</v>
      </c>
      <c r="C353" s="1985">
        <v>17.899999999999999</v>
      </c>
      <c r="D353" s="2222">
        <v>100</v>
      </c>
      <c r="E353" s="574">
        <v>1371.17</v>
      </c>
      <c r="F353" s="603">
        <f t="shared" si="32"/>
        <v>1371.17</v>
      </c>
      <c r="G353" s="862">
        <f>'Заказ, cкидки и курсы валют'!$J$23*F353</f>
        <v>16454.04</v>
      </c>
      <c r="H353" s="1029">
        <f t="shared" si="33"/>
        <v>1645.4</v>
      </c>
      <c r="I353" s="1022"/>
    </row>
    <row r="354" spans="1:9" ht="15">
      <c r="A354" s="210" t="s">
        <v>6316</v>
      </c>
      <c r="B354" s="890" t="s">
        <v>184</v>
      </c>
      <c r="C354" s="1985">
        <v>19.7</v>
      </c>
      <c r="D354" s="2222">
        <v>100</v>
      </c>
      <c r="E354" s="574">
        <v>1560.24</v>
      </c>
      <c r="F354" s="603">
        <f t="shared" si="32"/>
        <v>1560.24</v>
      </c>
      <c r="G354" s="862">
        <f>'Заказ, cкидки и курсы валют'!$J$23*F354</f>
        <v>18722.88</v>
      </c>
      <c r="H354" s="1029">
        <f t="shared" si="33"/>
        <v>1872.29</v>
      </c>
      <c r="I354" s="1022"/>
    </row>
    <row r="355" spans="1:9" ht="15">
      <c r="A355" s="210" t="s">
        <v>6317</v>
      </c>
      <c r="B355" s="890" t="s">
        <v>6290</v>
      </c>
      <c r="C355" s="1985">
        <v>8.6999999999999993</v>
      </c>
      <c r="D355" s="2222">
        <v>500</v>
      </c>
      <c r="E355" s="574">
        <v>864.55</v>
      </c>
      <c r="F355" s="603">
        <f t="shared" si="32"/>
        <v>864.55</v>
      </c>
      <c r="G355" s="862">
        <f>'Заказ, cкидки и курсы валют'!$J$23*F355</f>
        <v>10374.599999999999</v>
      </c>
      <c r="H355" s="1029">
        <f t="shared" si="33"/>
        <v>5187.3</v>
      </c>
      <c r="I355" s="1022"/>
    </row>
    <row r="356" spans="1:9" ht="15">
      <c r="A356" s="210" t="s">
        <v>6318</v>
      </c>
      <c r="B356" s="890" t="s">
        <v>3641</v>
      </c>
      <c r="C356" s="1985">
        <v>11.1</v>
      </c>
      <c r="D356" s="2222">
        <v>200</v>
      </c>
      <c r="E356" s="574">
        <v>806.64</v>
      </c>
      <c r="F356" s="603">
        <f t="shared" si="32"/>
        <v>806.64</v>
      </c>
      <c r="G356" s="862">
        <f>'Заказ, cкидки и курсы валют'!$J$23*F356</f>
        <v>9679.68</v>
      </c>
      <c r="H356" s="1029">
        <f t="shared" si="33"/>
        <v>1935.94</v>
      </c>
      <c r="I356" s="1022"/>
    </row>
    <row r="357" spans="1:9" ht="15">
      <c r="A357" s="210" t="s">
        <v>6319</v>
      </c>
      <c r="B357" s="890" t="s">
        <v>3105</v>
      </c>
      <c r="C357" s="1985">
        <v>12.3</v>
      </c>
      <c r="D357" s="2222">
        <v>200</v>
      </c>
      <c r="E357" s="574">
        <v>923.08</v>
      </c>
      <c r="F357" s="603">
        <f t="shared" si="32"/>
        <v>923.08</v>
      </c>
      <c r="G357" s="862">
        <f>'Заказ, cкидки и курсы валют'!$J$23*F357</f>
        <v>11076.960000000001</v>
      </c>
      <c r="H357" s="1029">
        <f t="shared" si="33"/>
        <v>2215.39</v>
      </c>
      <c r="I357" s="1022"/>
    </row>
    <row r="358" spans="1:9" ht="15">
      <c r="A358" s="210" t="s">
        <v>6320</v>
      </c>
      <c r="B358" s="890" t="s">
        <v>3106</v>
      </c>
      <c r="C358" s="1985">
        <v>13.9</v>
      </c>
      <c r="D358" s="2222">
        <v>200</v>
      </c>
      <c r="E358" s="574">
        <v>1044.3599999999999</v>
      </c>
      <c r="F358" s="603">
        <f t="shared" si="32"/>
        <v>1044.3599999999999</v>
      </c>
      <c r="G358" s="862">
        <f>'Заказ, cкидки и курсы валют'!$J$23*F358</f>
        <v>12532.32</v>
      </c>
      <c r="H358" s="1029">
        <f t="shared" si="33"/>
        <v>2506.46</v>
      </c>
      <c r="I358" s="1022"/>
    </row>
    <row r="359" spans="1:9" ht="15">
      <c r="A359" s="210" t="s">
        <v>6321</v>
      </c>
      <c r="B359" s="890" t="s">
        <v>617</v>
      </c>
      <c r="C359" s="1985">
        <v>15.5</v>
      </c>
      <c r="D359" s="2222">
        <v>100</v>
      </c>
      <c r="E359" s="574">
        <v>1165.92</v>
      </c>
      <c r="F359" s="603">
        <f t="shared" si="32"/>
        <v>1165.92</v>
      </c>
      <c r="G359" s="862">
        <f>'Заказ, cкидки и курсы валют'!$J$23*F359</f>
        <v>13991.04</v>
      </c>
      <c r="H359" s="1029">
        <f t="shared" si="33"/>
        <v>1399.1</v>
      </c>
      <c r="I359" s="1022"/>
    </row>
    <row r="360" spans="1:9" ht="15">
      <c r="A360" s="210" t="s">
        <v>6322</v>
      </c>
      <c r="B360" s="890" t="s">
        <v>3107</v>
      </c>
      <c r="C360" s="1985">
        <v>17.100000000000001</v>
      </c>
      <c r="D360" s="2222">
        <v>100</v>
      </c>
      <c r="E360" s="574">
        <v>1286.29</v>
      </c>
      <c r="F360" s="603">
        <f t="shared" si="32"/>
        <v>1286.29</v>
      </c>
      <c r="G360" s="862">
        <f>'Заказ, cкидки и курсы валют'!$J$23*F360</f>
        <v>15435.48</v>
      </c>
      <c r="H360" s="1029">
        <f t="shared" si="33"/>
        <v>1543.55</v>
      </c>
      <c r="I360" s="1022"/>
    </row>
    <row r="361" spans="1:9" ht="15">
      <c r="A361" s="210" t="s">
        <v>6323</v>
      </c>
      <c r="B361" s="890" t="s">
        <v>190</v>
      </c>
      <c r="C361" s="1985">
        <v>18.7</v>
      </c>
      <c r="D361" s="2222">
        <v>100</v>
      </c>
      <c r="E361" s="574">
        <v>1406.61</v>
      </c>
      <c r="F361" s="603">
        <f t="shared" si="32"/>
        <v>1406.61</v>
      </c>
      <c r="G361" s="862">
        <f>'Заказ, cкидки и курсы валют'!$J$23*F361</f>
        <v>16879.32</v>
      </c>
      <c r="H361" s="1029">
        <f t="shared" si="33"/>
        <v>1687.93</v>
      </c>
      <c r="I361" s="1022"/>
    </row>
    <row r="362" spans="1:9" ht="15">
      <c r="A362" s="210" t="s">
        <v>6324</v>
      </c>
      <c r="B362" s="890" t="s">
        <v>1332</v>
      </c>
      <c r="C362" s="1985">
        <v>20.3</v>
      </c>
      <c r="D362" s="2222">
        <v>100</v>
      </c>
      <c r="E362" s="574">
        <v>1537.98</v>
      </c>
      <c r="F362" s="603">
        <f t="shared" si="32"/>
        <v>1537.98</v>
      </c>
      <c r="G362" s="862">
        <f>'Заказ, cкидки и курсы валют'!$J$23*F362</f>
        <v>18455.760000000002</v>
      </c>
      <c r="H362" s="1029">
        <f t="shared" si="33"/>
        <v>1845.58</v>
      </c>
      <c r="I362" s="1022"/>
    </row>
    <row r="363" spans="1:9" ht="15">
      <c r="A363" s="210" t="s">
        <v>6325</v>
      </c>
      <c r="B363" s="890" t="s">
        <v>191</v>
      </c>
      <c r="C363" s="1985">
        <v>21.8</v>
      </c>
      <c r="D363" s="2222">
        <v>100</v>
      </c>
      <c r="E363" s="574">
        <v>1660.5</v>
      </c>
      <c r="F363" s="603">
        <f t="shared" si="32"/>
        <v>1660.5</v>
      </c>
      <c r="G363" s="862">
        <f>'Заказ, cкидки и курсы валют'!$J$23*F363</f>
        <v>19926</v>
      </c>
      <c r="H363" s="1029">
        <f t="shared" si="33"/>
        <v>1992.6</v>
      </c>
      <c r="I363" s="1022"/>
    </row>
    <row r="364" spans="1:9" ht="15">
      <c r="A364" s="210" t="s">
        <v>6408</v>
      </c>
      <c r="B364" s="890" t="s">
        <v>192</v>
      </c>
      <c r="C364" s="1985">
        <v>25</v>
      </c>
      <c r="D364" s="2222">
        <v>100</v>
      </c>
      <c r="E364" s="574">
        <v>1901.22</v>
      </c>
      <c r="F364" s="603">
        <f t="shared" si="32"/>
        <v>1901.22</v>
      </c>
      <c r="G364" s="862">
        <f>'Заказ, cкидки и курсы валют'!$J$23*F364</f>
        <v>22814.639999999999</v>
      </c>
      <c r="H364" s="1029">
        <f t="shared" si="33"/>
        <v>2281.46</v>
      </c>
      <c r="I364" s="1022"/>
    </row>
    <row r="365" spans="1:9" ht="15">
      <c r="A365" s="210" t="s">
        <v>6326</v>
      </c>
      <c r="B365" s="890" t="s">
        <v>193</v>
      </c>
      <c r="C365" s="1993">
        <v>28.2</v>
      </c>
      <c r="D365" s="2222">
        <v>100</v>
      </c>
      <c r="E365" s="574">
        <v>2037.17</v>
      </c>
      <c r="F365" s="603">
        <f t="shared" si="32"/>
        <v>2037.17</v>
      </c>
      <c r="G365" s="862">
        <f>'Заказ, cкидки и курсы валют'!$J$23*F365</f>
        <v>24446.04</v>
      </c>
      <c r="H365" s="1029">
        <f t="shared" si="33"/>
        <v>2444.6</v>
      </c>
      <c r="I365" s="1022"/>
    </row>
    <row r="366" spans="1:9" ht="15">
      <c r="A366" s="210" t="s">
        <v>6327</v>
      </c>
      <c r="B366" s="890" t="s">
        <v>194</v>
      </c>
      <c r="C366" s="1985">
        <v>31.42</v>
      </c>
      <c r="D366" s="2222">
        <v>100</v>
      </c>
      <c r="E366" s="574">
        <v>2431.08</v>
      </c>
      <c r="F366" s="603">
        <f t="shared" si="32"/>
        <v>2431.08</v>
      </c>
      <c r="G366" s="862">
        <f>'Заказ, cкидки и курсы валют'!$J$23*F366</f>
        <v>29172.959999999999</v>
      </c>
      <c r="H366" s="1029">
        <f t="shared" si="33"/>
        <v>2917.3</v>
      </c>
      <c r="I366" s="1022"/>
    </row>
    <row r="367" spans="1:9" ht="15">
      <c r="A367" s="210" t="s">
        <v>6328</v>
      </c>
      <c r="B367" s="890" t="s">
        <v>3108</v>
      </c>
      <c r="C367" s="1985">
        <v>34.6</v>
      </c>
      <c r="D367" s="2222">
        <v>50</v>
      </c>
      <c r="E367" s="574">
        <v>2528.59</v>
      </c>
      <c r="F367" s="603">
        <f t="shared" si="32"/>
        <v>2528.59</v>
      </c>
      <c r="G367" s="862">
        <f>'Заказ, cкидки и курсы валют'!$J$23*F367</f>
        <v>30343.08</v>
      </c>
      <c r="H367" s="1029">
        <f t="shared" si="33"/>
        <v>1517.15</v>
      </c>
      <c r="I367" s="1022"/>
    </row>
    <row r="368" spans="1:9" ht="15">
      <c r="A368" s="210" t="s">
        <v>6329</v>
      </c>
      <c r="B368" s="890" t="s">
        <v>195</v>
      </c>
      <c r="C368" s="1985">
        <v>37</v>
      </c>
      <c r="D368" s="2222">
        <v>50</v>
      </c>
      <c r="E368" s="574">
        <v>2836.39</v>
      </c>
      <c r="F368" s="603">
        <f t="shared" si="32"/>
        <v>2836.39</v>
      </c>
      <c r="G368" s="862">
        <f>'Заказ, cкидки и курсы валют'!$J$23*F368</f>
        <v>34036.68</v>
      </c>
      <c r="H368" s="1029">
        <f t="shared" si="33"/>
        <v>1701.83</v>
      </c>
      <c r="I368" s="1022"/>
    </row>
    <row r="369" spans="1:9" ht="15">
      <c r="A369" s="210" t="s">
        <v>6330</v>
      </c>
      <c r="B369" s="890" t="s">
        <v>196</v>
      </c>
      <c r="C369" s="1985">
        <v>44</v>
      </c>
      <c r="D369" s="2222">
        <v>50</v>
      </c>
      <c r="E369" s="574">
        <v>3263.36</v>
      </c>
      <c r="F369" s="603">
        <f t="shared" si="32"/>
        <v>3263.36</v>
      </c>
      <c r="G369" s="862">
        <f>'Заказ, cкидки и курсы валют'!$J$23*F369</f>
        <v>39160.32</v>
      </c>
      <c r="H369" s="1029">
        <f t="shared" si="33"/>
        <v>1958.02</v>
      </c>
      <c r="I369" s="1022"/>
    </row>
    <row r="370" spans="1:9" ht="15">
      <c r="A370" s="210" t="s">
        <v>6331</v>
      </c>
      <c r="B370" s="890" t="s">
        <v>3349</v>
      </c>
      <c r="C370" s="1985">
        <v>20.5</v>
      </c>
      <c r="D370" s="2222">
        <v>100</v>
      </c>
      <c r="E370" s="574">
        <v>1555.27</v>
      </c>
      <c r="F370" s="603">
        <f t="shared" si="32"/>
        <v>1555.27</v>
      </c>
      <c r="G370" s="862">
        <f>'Заказ, cкидки и курсы валют'!$J$23*F370</f>
        <v>18663.239999999998</v>
      </c>
      <c r="H370" s="1029">
        <f t="shared" si="33"/>
        <v>1866.32</v>
      </c>
      <c r="I370" s="1022"/>
    </row>
    <row r="371" spans="1:9" ht="15">
      <c r="A371" s="210" t="s">
        <v>6332</v>
      </c>
      <c r="B371" s="890" t="s">
        <v>3640</v>
      </c>
      <c r="C371" s="1985">
        <v>21.2</v>
      </c>
      <c r="D371" s="2222">
        <v>100</v>
      </c>
      <c r="E371" s="574">
        <v>1675.06</v>
      </c>
      <c r="F371" s="603">
        <f t="shared" si="32"/>
        <v>1675.06</v>
      </c>
      <c r="G371" s="862">
        <f>'Заказ, cкидки и курсы валют'!$J$23*F371</f>
        <v>20100.72</v>
      </c>
      <c r="H371" s="1029">
        <f t="shared" si="33"/>
        <v>2010.07</v>
      </c>
      <c r="I371" s="1022"/>
    </row>
    <row r="372" spans="1:9" ht="15">
      <c r="A372" s="210" t="s">
        <v>6333</v>
      </c>
      <c r="B372" s="890" t="s">
        <v>3384</v>
      </c>
      <c r="C372" s="1985">
        <v>23.7</v>
      </c>
      <c r="D372" s="2222">
        <v>100</v>
      </c>
      <c r="E372" s="574">
        <v>1841.75</v>
      </c>
      <c r="F372" s="603">
        <f t="shared" si="32"/>
        <v>1841.75</v>
      </c>
      <c r="G372" s="862">
        <f>'Заказ, cкидки и курсы валют'!$J$23*F372</f>
        <v>22101</v>
      </c>
      <c r="H372" s="1029">
        <f t="shared" si="33"/>
        <v>2210.1</v>
      </c>
      <c r="I372" s="1022"/>
    </row>
    <row r="373" spans="1:9" ht="15">
      <c r="A373" s="210" t="s">
        <v>6334</v>
      </c>
      <c r="B373" s="890" t="s">
        <v>3109</v>
      </c>
      <c r="C373" s="1985">
        <v>26.2</v>
      </c>
      <c r="D373" s="2222">
        <v>100</v>
      </c>
      <c r="E373" s="574">
        <v>2157.9</v>
      </c>
      <c r="F373" s="603">
        <f t="shared" si="32"/>
        <v>2157.9</v>
      </c>
      <c r="G373" s="862">
        <f>'Заказ, cкидки и курсы валют'!$J$23*F373</f>
        <v>25894.800000000003</v>
      </c>
      <c r="H373" s="1029">
        <f t="shared" si="33"/>
        <v>2589.48</v>
      </c>
      <c r="I373" s="1022"/>
    </row>
    <row r="374" spans="1:9" ht="15">
      <c r="A374" s="210" t="s">
        <v>6335</v>
      </c>
      <c r="B374" s="890" t="s">
        <v>3110</v>
      </c>
      <c r="C374" s="1985">
        <v>28.7</v>
      </c>
      <c r="D374" s="2222">
        <v>100</v>
      </c>
      <c r="E374" s="574">
        <v>2134.79</v>
      </c>
      <c r="F374" s="603">
        <f t="shared" si="32"/>
        <v>2134.79</v>
      </c>
      <c r="G374" s="862">
        <f>'Заказ, cкидки и курсы валют'!$J$23*F374</f>
        <v>25617.48</v>
      </c>
      <c r="H374" s="1029">
        <f t="shared" si="33"/>
        <v>2561.75</v>
      </c>
      <c r="I374" s="1022"/>
    </row>
    <row r="375" spans="1:9" ht="15">
      <c r="A375" s="210" t="s">
        <v>6336</v>
      </c>
      <c r="B375" s="890" t="s">
        <v>3111</v>
      </c>
      <c r="C375" s="1985">
        <v>31.2</v>
      </c>
      <c r="D375" s="2222">
        <v>100</v>
      </c>
      <c r="E375" s="574">
        <v>2409.37</v>
      </c>
      <c r="F375" s="603">
        <f t="shared" si="32"/>
        <v>2409.37</v>
      </c>
      <c r="G375" s="862">
        <f>'Заказ, cкидки и курсы валют'!$J$23*F375</f>
        <v>28912.44</v>
      </c>
      <c r="H375" s="1029">
        <f t="shared" si="33"/>
        <v>2891.24</v>
      </c>
      <c r="I375" s="1022"/>
    </row>
    <row r="376" spans="1:9" ht="15">
      <c r="A376" s="210" t="s">
        <v>6337</v>
      </c>
      <c r="B376" s="890" t="s">
        <v>3112</v>
      </c>
      <c r="C376" s="1985">
        <v>33.700000000000003</v>
      </c>
      <c r="D376" s="2222">
        <v>100</v>
      </c>
      <c r="E376" s="574">
        <v>2469.61</v>
      </c>
      <c r="F376" s="603">
        <f t="shared" si="32"/>
        <v>2469.61</v>
      </c>
      <c r="G376" s="862">
        <f>'Заказ, cкидки и курсы валют'!$J$23*F376</f>
        <v>29635.32</v>
      </c>
      <c r="H376" s="1029">
        <f t="shared" si="33"/>
        <v>2963.53</v>
      </c>
      <c r="I376" s="1022"/>
    </row>
    <row r="377" spans="1:9" ht="15">
      <c r="A377" s="210" t="s">
        <v>6338</v>
      </c>
      <c r="B377" s="890" t="s">
        <v>201</v>
      </c>
      <c r="C377" s="1985">
        <v>36.200000000000003</v>
      </c>
      <c r="D377" s="2222">
        <v>50</v>
      </c>
      <c r="E377" s="574">
        <v>2802.97</v>
      </c>
      <c r="F377" s="603">
        <f t="shared" si="32"/>
        <v>2802.97</v>
      </c>
      <c r="G377" s="862">
        <f>'Заказ, cкидки и курсы валют'!$J$23*F377</f>
        <v>33635.64</v>
      </c>
      <c r="H377" s="1029">
        <f t="shared" si="33"/>
        <v>1681.78</v>
      </c>
      <c r="I377" s="1022"/>
    </row>
    <row r="378" spans="1:9" ht="15">
      <c r="A378" s="210" t="s">
        <v>6339</v>
      </c>
      <c r="B378" s="890" t="s">
        <v>1333</v>
      </c>
      <c r="C378" s="1985">
        <v>38.700000000000003</v>
      </c>
      <c r="D378" s="2222">
        <v>50</v>
      </c>
      <c r="E378" s="574">
        <v>2909.01</v>
      </c>
      <c r="F378" s="603">
        <f t="shared" si="32"/>
        <v>2909.01</v>
      </c>
      <c r="G378" s="862">
        <f>'Заказ, cкидки и курсы валют'!$J$23*F378</f>
        <v>34908.120000000003</v>
      </c>
      <c r="H378" s="1029">
        <f t="shared" si="33"/>
        <v>1745.41</v>
      </c>
      <c r="I378" s="1022"/>
    </row>
    <row r="379" spans="1:9" ht="15">
      <c r="A379" s="210" t="s">
        <v>6340</v>
      </c>
      <c r="B379" s="890" t="s">
        <v>202</v>
      </c>
      <c r="C379" s="1985">
        <v>41.3</v>
      </c>
      <c r="D379" s="2222">
        <v>50</v>
      </c>
      <c r="E379" s="574">
        <v>3230.5</v>
      </c>
      <c r="F379" s="603">
        <f t="shared" si="32"/>
        <v>3230.5</v>
      </c>
      <c r="G379" s="862">
        <f>'Заказ, cкидки и курсы валют'!$J$23*F379</f>
        <v>38766</v>
      </c>
      <c r="H379" s="1029">
        <f t="shared" si="33"/>
        <v>1938.3</v>
      </c>
      <c r="I379" s="1022"/>
    </row>
    <row r="380" spans="1:9" ht="15">
      <c r="A380" s="210" t="s">
        <v>6341</v>
      </c>
      <c r="B380" s="890" t="s">
        <v>614</v>
      </c>
      <c r="C380" s="1985">
        <v>46.3</v>
      </c>
      <c r="D380" s="2222">
        <v>50</v>
      </c>
      <c r="E380" s="574">
        <v>3471.91</v>
      </c>
      <c r="F380" s="603">
        <f t="shared" si="32"/>
        <v>3471.91</v>
      </c>
      <c r="G380" s="862">
        <f>'Заказ, cкидки и курсы валют'!$J$23*F380</f>
        <v>41662.92</v>
      </c>
      <c r="H380" s="1029">
        <f t="shared" si="33"/>
        <v>2083.15</v>
      </c>
      <c r="I380" s="1022"/>
    </row>
    <row r="381" spans="1:9" ht="15">
      <c r="A381" s="210" t="s">
        <v>6342</v>
      </c>
      <c r="B381" s="890" t="s">
        <v>203</v>
      </c>
      <c r="C381" s="1985">
        <v>51.3</v>
      </c>
      <c r="D381" s="2222">
        <v>50</v>
      </c>
      <c r="E381" s="574">
        <v>3782.25</v>
      </c>
      <c r="F381" s="603">
        <f t="shared" si="32"/>
        <v>3782.25</v>
      </c>
      <c r="G381" s="862">
        <f>'Заказ, cкидки и курсы валют'!$J$23*F381</f>
        <v>45387</v>
      </c>
      <c r="H381" s="1029">
        <f t="shared" si="33"/>
        <v>2269.35</v>
      </c>
      <c r="I381" s="1022"/>
    </row>
    <row r="382" spans="1:9" ht="15">
      <c r="A382" s="210" t="s">
        <v>6343</v>
      </c>
      <c r="B382" s="890" t="s">
        <v>613</v>
      </c>
      <c r="C382" s="1985">
        <v>56.3</v>
      </c>
      <c r="D382" s="2222">
        <v>50</v>
      </c>
      <c r="E382" s="574">
        <v>4164.8900000000003</v>
      </c>
      <c r="F382" s="603">
        <f t="shared" si="32"/>
        <v>4164.8900000000003</v>
      </c>
      <c r="G382" s="862">
        <f>'Заказ, cкидки и курсы валют'!$J$23*F382</f>
        <v>49978.680000000008</v>
      </c>
      <c r="H382" s="1029">
        <f t="shared" si="33"/>
        <v>2498.9299999999998</v>
      </c>
      <c r="I382" s="1022"/>
    </row>
    <row r="383" spans="1:9" ht="15">
      <c r="A383" s="210" t="s">
        <v>6344</v>
      </c>
      <c r="B383" s="890" t="s">
        <v>204</v>
      </c>
      <c r="C383" s="1985">
        <v>61.3</v>
      </c>
      <c r="D383" s="2222">
        <v>50</v>
      </c>
      <c r="E383" s="574">
        <v>4516.47</v>
      </c>
      <c r="F383" s="603">
        <f t="shared" si="32"/>
        <v>4516.47</v>
      </c>
      <c r="G383" s="862">
        <f>'Заказ, cкидки и курсы валют'!$J$23*F383</f>
        <v>54197.64</v>
      </c>
      <c r="H383" s="1029">
        <f t="shared" si="33"/>
        <v>2709.88</v>
      </c>
      <c r="I383" s="1022"/>
    </row>
    <row r="384" spans="1:9" ht="15">
      <c r="A384" s="210" t="s">
        <v>6345</v>
      </c>
      <c r="B384" s="890" t="s">
        <v>205</v>
      </c>
      <c r="C384" s="1985">
        <v>71.42</v>
      </c>
      <c r="D384" s="2222">
        <v>50</v>
      </c>
      <c r="E384" s="574">
        <v>5329.08</v>
      </c>
      <c r="F384" s="603">
        <f t="shared" si="32"/>
        <v>5329.08</v>
      </c>
      <c r="G384" s="862">
        <f>'Заказ, cкидки и курсы валют'!$J$23*F384</f>
        <v>63948.959999999999</v>
      </c>
      <c r="H384" s="1029">
        <f t="shared" si="33"/>
        <v>3197.45</v>
      </c>
      <c r="I384" s="1022"/>
    </row>
    <row r="385" spans="1:9" ht="15">
      <c r="A385" s="210" t="s">
        <v>6346</v>
      </c>
      <c r="B385" s="890" t="s">
        <v>206</v>
      </c>
      <c r="C385" s="1985">
        <v>81.42</v>
      </c>
      <c r="D385" s="2222">
        <v>50</v>
      </c>
      <c r="E385" s="574">
        <v>6473.1</v>
      </c>
      <c r="F385" s="603">
        <f t="shared" si="32"/>
        <v>6473.1</v>
      </c>
      <c r="G385" s="862">
        <f>'Заказ, cкидки и курсы валют'!$J$23*F385</f>
        <v>77677.200000000012</v>
      </c>
      <c r="H385" s="1029">
        <f t="shared" si="33"/>
        <v>3883.86</v>
      </c>
      <c r="I385" s="1022"/>
    </row>
    <row r="386" spans="1:9" ht="15">
      <c r="A386" s="210" t="s">
        <v>6347</v>
      </c>
      <c r="B386" s="890" t="s">
        <v>209</v>
      </c>
      <c r="C386" s="1985">
        <v>110.4</v>
      </c>
      <c r="D386" s="2222">
        <v>50</v>
      </c>
      <c r="E386" s="574">
        <v>8310.44</v>
      </c>
      <c r="F386" s="603">
        <f t="shared" si="32"/>
        <v>8310.44</v>
      </c>
      <c r="G386" s="862">
        <f>'Заказ, cкидки и курсы валют'!$J$23*F386</f>
        <v>99725.28</v>
      </c>
      <c r="H386" s="1029">
        <f t="shared" si="33"/>
        <v>4986.26</v>
      </c>
      <c r="I386" s="1022"/>
    </row>
    <row r="387" spans="1:9" ht="15">
      <c r="A387" s="210" t="s">
        <v>6348</v>
      </c>
      <c r="B387" s="890" t="s">
        <v>4285</v>
      </c>
      <c r="C387" s="1985">
        <v>31</v>
      </c>
      <c r="D387" s="2222">
        <v>100</v>
      </c>
      <c r="E387" s="574">
        <v>3406.4</v>
      </c>
      <c r="F387" s="603">
        <f t="shared" si="32"/>
        <v>3406.4</v>
      </c>
      <c r="G387" s="862">
        <f>'Заказ, cкидки и курсы валют'!$J$23*F387</f>
        <v>40876.800000000003</v>
      </c>
      <c r="H387" s="1029">
        <f t="shared" si="33"/>
        <v>4087.68</v>
      </c>
      <c r="I387" s="1022"/>
    </row>
    <row r="388" spans="1:9" ht="15">
      <c r="A388" s="210" t="s">
        <v>6349</v>
      </c>
      <c r="B388" s="890" t="s">
        <v>4286</v>
      </c>
      <c r="C388" s="1985">
        <v>34.1</v>
      </c>
      <c r="D388" s="2222">
        <v>50</v>
      </c>
      <c r="E388" s="574">
        <v>2593.09</v>
      </c>
      <c r="F388" s="603">
        <f t="shared" si="32"/>
        <v>2593.09</v>
      </c>
      <c r="G388" s="862">
        <f>'Заказ, cкидки и курсы валют'!$J$23*F388</f>
        <v>31117.08</v>
      </c>
      <c r="H388" s="1029">
        <f t="shared" si="33"/>
        <v>1555.85</v>
      </c>
      <c r="I388" s="1022"/>
    </row>
    <row r="389" spans="1:9" ht="15">
      <c r="A389" s="210" t="s">
        <v>6350</v>
      </c>
      <c r="B389" s="890" t="s">
        <v>3338</v>
      </c>
      <c r="C389" s="1985">
        <v>37.700000000000003</v>
      </c>
      <c r="D389" s="2222">
        <v>50</v>
      </c>
      <c r="E389" s="574">
        <v>2945.31</v>
      </c>
      <c r="F389" s="603">
        <f t="shared" si="32"/>
        <v>2945.31</v>
      </c>
      <c r="G389" s="862">
        <f>'Заказ, cкидки и курсы валют'!$J$23*F389</f>
        <v>35343.72</v>
      </c>
      <c r="H389" s="1029">
        <f t="shared" si="33"/>
        <v>1767.19</v>
      </c>
      <c r="I389" s="1022"/>
    </row>
    <row r="390" spans="1:9" ht="15">
      <c r="A390" s="210" t="s">
        <v>6351</v>
      </c>
      <c r="B390" s="890" t="s">
        <v>1021</v>
      </c>
      <c r="C390" s="1985">
        <v>41.3</v>
      </c>
      <c r="D390" s="2222">
        <v>50</v>
      </c>
      <c r="E390" s="574">
        <v>3210.6</v>
      </c>
      <c r="F390" s="603">
        <f t="shared" si="32"/>
        <v>3210.6</v>
      </c>
      <c r="G390" s="862">
        <f>'Заказ, cкидки и курсы валют'!$J$23*F390</f>
        <v>38527.199999999997</v>
      </c>
      <c r="H390" s="1029">
        <f t="shared" si="33"/>
        <v>1926.36</v>
      </c>
      <c r="I390" s="1022"/>
    </row>
    <row r="391" spans="1:9" ht="15">
      <c r="A391" s="210" t="s">
        <v>6352</v>
      </c>
      <c r="B391" s="890" t="s">
        <v>3113</v>
      </c>
      <c r="C391" s="1985">
        <v>44.9</v>
      </c>
      <c r="D391" s="2222">
        <v>50</v>
      </c>
      <c r="E391" s="574">
        <v>3467.71</v>
      </c>
      <c r="F391" s="603">
        <f t="shared" si="32"/>
        <v>3467.71</v>
      </c>
      <c r="G391" s="862">
        <f>'Заказ, cкидки и курсы валют'!$J$23*F391</f>
        <v>41612.520000000004</v>
      </c>
      <c r="H391" s="1029">
        <f t="shared" si="33"/>
        <v>2080.63</v>
      </c>
      <c r="I391" s="1022"/>
    </row>
    <row r="392" spans="1:9" ht="15">
      <c r="A392" s="210" t="s">
        <v>6853</v>
      </c>
      <c r="B392" s="890" t="s">
        <v>1022</v>
      </c>
      <c r="C392" s="1985">
        <v>48.5</v>
      </c>
      <c r="D392" s="2222">
        <v>50</v>
      </c>
      <c r="E392" s="574">
        <v>3629.17</v>
      </c>
      <c r="F392" s="603">
        <f t="shared" si="32"/>
        <v>3629.17</v>
      </c>
      <c r="G392" s="862">
        <f>'Заказ, cкидки и курсы валют'!$J$23*F392</f>
        <v>43550.04</v>
      </c>
      <c r="H392" s="1029">
        <f t="shared" si="33"/>
        <v>2177.5</v>
      </c>
      <c r="I392" s="1022"/>
    </row>
    <row r="393" spans="1:9" ht="15">
      <c r="A393" s="210" t="s">
        <v>6353</v>
      </c>
      <c r="B393" s="890" t="s">
        <v>3114</v>
      </c>
      <c r="C393" s="1985">
        <v>52</v>
      </c>
      <c r="D393" s="2222">
        <v>50</v>
      </c>
      <c r="E393" s="574">
        <v>4082.9</v>
      </c>
      <c r="F393" s="603">
        <f t="shared" ref="F393:F401" si="34">ROUND(E393*(1-$F$11),2)</f>
        <v>4082.9</v>
      </c>
      <c r="G393" s="862">
        <f>'Заказ, cкидки и курсы валют'!$J$23*F393</f>
        <v>48994.8</v>
      </c>
      <c r="H393" s="1029">
        <f t="shared" ref="H393:H401" si="35">ROUND((D393/1000)*G393,2)</f>
        <v>2449.7399999999998</v>
      </c>
      <c r="I393" s="1022"/>
    </row>
    <row r="394" spans="1:9" ht="15">
      <c r="A394" s="210" t="s">
        <v>6354</v>
      </c>
      <c r="B394" s="890" t="s">
        <v>4287</v>
      </c>
      <c r="C394" s="1985">
        <v>55.6</v>
      </c>
      <c r="D394" s="2222">
        <v>50</v>
      </c>
      <c r="E394" s="574">
        <v>4154.47</v>
      </c>
      <c r="F394" s="603">
        <f t="shared" si="34"/>
        <v>4154.47</v>
      </c>
      <c r="G394" s="862">
        <f>'Заказ, cкидки и курсы валют'!$J$23*F394</f>
        <v>49853.64</v>
      </c>
      <c r="H394" s="1029">
        <f t="shared" si="35"/>
        <v>2492.6799999999998</v>
      </c>
      <c r="I394" s="1022"/>
    </row>
    <row r="395" spans="1:9" ht="15">
      <c r="A395" s="210" t="s">
        <v>6355</v>
      </c>
      <c r="B395" s="890" t="s">
        <v>243</v>
      </c>
      <c r="C395" s="1985">
        <v>58.2</v>
      </c>
      <c r="D395" s="2222">
        <v>50</v>
      </c>
      <c r="E395" s="574">
        <v>4400.3</v>
      </c>
      <c r="F395" s="603">
        <f t="shared" si="34"/>
        <v>4400.3</v>
      </c>
      <c r="G395" s="862">
        <f>'Заказ, cкидки и курсы валют'!$J$23*F395</f>
        <v>52803.600000000006</v>
      </c>
      <c r="H395" s="1029">
        <f t="shared" si="35"/>
        <v>2640.18</v>
      </c>
      <c r="I395" s="1022"/>
    </row>
    <row r="396" spans="1:9" ht="15">
      <c r="A396" s="210" t="s">
        <v>6356</v>
      </c>
      <c r="B396" s="890" t="s">
        <v>618</v>
      </c>
      <c r="C396" s="1985">
        <v>66.400000000000006</v>
      </c>
      <c r="D396" s="2222">
        <v>50</v>
      </c>
      <c r="E396" s="574">
        <v>5026.6899999999996</v>
      </c>
      <c r="F396" s="603">
        <f t="shared" si="34"/>
        <v>5026.6899999999996</v>
      </c>
      <c r="G396" s="862">
        <f>'Заказ, cкидки и курсы валют'!$J$23*F396</f>
        <v>60320.28</v>
      </c>
      <c r="H396" s="1029">
        <f t="shared" si="35"/>
        <v>3016.01</v>
      </c>
      <c r="I396" s="1022"/>
    </row>
    <row r="397" spans="1:9" ht="15">
      <c r="A397" s="210" t="s">
        <v>6357</v>
      </c>
      <c r="B397" s="890" t="s">
        <v>3115</v>
      </c>
      <c r="C397" s="1985">
        <v>73.599999999999994</v>
      </c>
      <c r="D397" s="2222">
        <v>25</v>
      </c>
      <c r="E397" s="574">
        <v>5514.59</v>
      </c>
      <c r="F397" s="603">
        <f t="shared" si="34"/>
        <v>5514.59</v>
      </c>
      <c r="G397" s="862">
        <f>'Заказ, cкидки и курсы валют'!$J$23*F397</f>
        <v>66175.08</v>
      </c>
      <c r="H397" s="1029">
        <f t="shared" si="35"/>
        <v>1654.38</v>
      </c>
      <c r="I397" s="1022"/>
    </row>
    <row r="398" spans="1:9" ht="15">
      <c r="A398" s="210" t="s">
        <v>6358</v>
      </c>
      <c r="B398" s="890" t="s">
        <v>675</v>
      </c>
      <c r="C398" s="1993">
        <v>80.8</v>
      </c>
      <c r="D398" s="2222">
        <v>25</v>
      </c>
      <c r="E398" s="574">
        <v>6095.53</v>
      </c>
      <c r="F398" s="603">
        <f t="shared" si="34"/>
        <v>6095.53</v>
      </c>
      <c r="G398" s="862">
        <f>'Заказ, cкидки и курсы валют'!$J$23*F398</f>
        <v>73146.36</v>
      </c>
      <c r="H398" s="1029">
        <f t="shared" si="35"/>
        <v>1828.66</v>
      </c>
      <c r="I398" s="1022"/>
    </row>
    <row r="399" spans="1:9" ht="15">
      <c r="A399" s="210" t="s">
        <v>6359</v>
      </c>
      <c r="B399" s="890" t="s">
        <v>1324</v>
      </c>
      <c r="C399" s="1985">
        <v>90</v>
      </c>
      <c r="D399" s="2222">
        <v>25</v>
      </c>
      <c r="E399" s="574">
        <v>6715.34</v>
      </c>
      <c r="F399" s="603">
        <f t="shared" si="34"/>
        <v>6715.34</v>
      </c>
      <c r="G399" s="862">
        <f>'Заказ, cкидки и курсы валют'!$J$23*F399</f>
        <v>80584.08</v>
      </c>
      <c r="H399" s="1029">
        <f t="shared" si="35"/>
        <v>2014.6</v>
      </c>
      <c r="I399" s="1022"/>
    </row>
    <row r="400" spans="1:9" ht="15">
      <c r="A400" s="210" t="s">
        <v>6360</v>
      </c>
      <c r="B400" s="890" t="s">
        <v>1325</v>
      </c>
      <c r="C400" s="1985">
        <v>104</v>
      </c>
      <c r="D400" s="2222">
        <v>25</v>
      </c>
      <c r="E400" s="574">
        <v>8001.49</v>
      </c>
      <c r="F400" s="603">
        <f t="shared" si="34"/>
        <v>8001.49</v>
      </c>
      <c r="G400" s="862">
        <f>'Заказ, cкидки и курсы валют'!$J$23*F400</f>
        <v>96017.88</v>
      </c>
      <c r="H400" s="1029">
        <f t="shared" si="35"/>
        <v>2400.4499999999998</v>
      </c>
      <c r="I400" s="1022"/>
    </row>
    <row r="401" spans="1:9" ht="15">
      <c r="A401" s="210" t="s">
        <v>6361</v>
      </c>
      <c r="B401" s="890" t="s">
        <v>213</v>
      </c>
      <c r="C401" s="1985">
        <v>118</v>
      </c>
      <c r="D401" s="2222">
        <v>25</v>
      </c>
      <c r="E401" s="574">
        <v>8830.9</v>
      </c>
      <c r="F401" s="603">
        <f t="shared" si="34"/>
        <v>8830.9</v>
      </c>
      <c r="G401" s="862">
        <f>'Заказ, cкидки и курсы валют'!$J$23*F401</f>
        <v>105970.79999999999</v>
      </c>
      <c r="H401" s="1029">
        <f t="shared" si="35"/>
        <v>2649.27</v>
      </c>
      <c r="I401" s="1022"/>
    </row>
    <row r="402" spans="1:9" ht="15">
      <c r="A402" s="210" t="s">
        <v>10963</v>
      </c>
      <c r="B402" s="890" t="s">
        <v>214</v>
      </c>
      <c r="C402" s="1985">
        <v>118</v>
      </c>
      <c r="D402" s="2222">
        <v>25</v>
      </c>
      <c r="E402" s="574">
        <v>9803.9699999999993</v>
      </c>
      <c r="F402" s="603">
        <f t="shared" ref="F402" si="36">ROUND(E402*(1-$F$11),2)</f>
        <v>9803.9699999999993</v>
      </c>
      <c r="G402" s="862">
        <f>'Заказ, cкидки и курсы валют'!$J$23*F402</f>
        <v>117647.63999999998</v>
      </c>
      <c r="H402" s="1029">
        <f t="shared" ref="H402" si="37">ROUND((D402/1000)*G402,2)</f>
        <v>2941.19</v>
      </c>
      <c r="I402" s="1022"/>
    </row>
    <row r="403" spans="1:9" ht="15">
      <c r="A403" s="210" t="s">
        <v>6362</v>
      </c>
      <c r="B403" s="890" t="s">
        <v>2624</v>
      </c>
      <c r="C403" s="1985">
        <v>76.900000000000006</v>
      </c>
      <c r="D403" s="2222">
        <v>25</v>
      </c>
      <c r="E403" s="574">
        <v>6003.9</v>
      </c>
      <c r="F403" s="603">
        <f t="shared" ref="F403:F430" si="38">ROUND(E403*(1-$F$11),2)</f>
        <v>6003.9</v>
      </c>
      <c r="G403" s="862">
        <f>'Заказ, cкидки и курсы валют'!$J$23*F403</f>
        <v>72046.799999999988</v>
      </c>
      <c r="H403" s="1029">
        <f t="shared" ref="H403:H430" si="39">ROUND((D403/1000)*G403,2)</f>
        <v>1801.17</v>
      </c>
      <c r="I403" s="1022"/>
    </row>
    <row r="404" spans="1:9" ht="15">
      <c r="A404" s="210" t="s">
        <v>6363</v>
      </c>
      <c r="B404" s="890" t="s">
        <v>3387</v>
      </c>
      <c r="C404" s="1985">
        <v>90.2</v>
      </c>
      <c r="D404" s="2222">
        <v>25</v>
      </c>
      <c r="E404" s="574">
        <v>6840.06</v>
      </c>
      <c r="F404" s="603">
        <f t="shared" si="38"/>
        <v>6840.06</v>
      </c>
      <c r="G404" s="862">
        <f>'Заказ, cкидки и курсы валют'!$J$23*F404</f>
        <v>82080.72</v>
      </c>
      <c r="H404" s="1029">
        <f t="shared" si="39"/>
        <v>2052.02</v>
      </c>
      <c r="I404" s="1022"/>
    </row>
    <row r="405" spans="1:9" ht="15">
      <c r="A405" s="210" t="s">
        <v>6364</v>
      </c>
      <c r="B405" s="890" t="s">
        <v>3350</v>
      </c>
      <c r="C405" s="1985">
        <v>97.1</v>
      </c>
      <c r="D405" s="2222">
        <v>25</v>
      </c>
      <c r="E405" s="574">
        <v>7489.92</v>
      </c>
      <c r="F405" s="603">
        <f t="shared" si="38"/>
        <v>7489.92</v>
      </c>
      <c r="G405" s="862">
        <f>'Заказ, cкидки и курсы валют'!$J$23*F405</f>
        <v>89879.040000000008</v>
      </c>
      <c r="H405" s="1029">
        <f t="shared" si="39"/>
        <v>2246.98</v>
      </c>
      <c r="I405" s="1022"/>
    </row>
    <row r="406" spans="1:9" ht="15">
      <c r="A406" s="210" t="s">
        <v>6365</v>
      </c>
      <c r="B406" s="890" t="s">
        <v>3388</v>
      </c>
      <c r="C406" s="1985">
        <v>103</v>
      </c>
      <c r="D406" s="2222">
        <v>25</v>
      </c>
      <c r="E406" s="574">
        <v>7935.89</v>
      </c>
      <c r="F406" s="603">
        <f t="shared" si="38"/>
        <v>7935.89</v>
      </c>
      <c r="G406" s="862">
        <f>'Заказ, cкидки и курсы валют'!$J$23*F406</f>
        <v>95230.680000000008</v>
      </c>
      <c r="H406" s="1029">
        <f t="shared" si="39"/>
        <v>2380.77</v>
      </c>
      <c r="I406" s="1022"/>
    </row>
    <row r="407" spans="1:9" ht="15">
      <c r="A407" s="210" t="s">
        <v>6366</v>
      </c>
      <c r="B407" s="890" t="s">
        <v>4289</v>
      </c>
      <c r="C407" s="1985">
        <v>110</v>
      </c>
      <c r="D407" s="2222">
        <v>25</v>
      </c>
      <c r="E407" s="574">
        <v>8411.7199999999993</v>
      </c>
      <c r="F407" s="603">
        <f t="shared" si="38"/>
        <v>8411.7199999999993</v>
      </c>
      <c r="G407" s="862">
        <f>'Заказ, cкидки и курсы валют'!$J$23*F407</f>
        <v>100940.63999999998</v>
      </c>
      <c r="H407" s="1029">
        <f t="shared" si="39"/>
        <v>2523.52</v>
      </c>
      <c r="I407" s="1022"/>
    </row>
    <row r="408" spans="1:9" ht="15">
      <c r="A408" s="210" t="s">
        <v>6367</v>
      </c>
      <c r="B408" s="890" t="s">
        <v>3389</v>
      </c>
      <c r="C408" s="1985">
        <v>117</v>
      </c>
      <c r="D408" s="2222">
        <v>25</v>
      </c>
      <c r="E408" s="574">
        <v>9025.09</v>
      </c>
      <c r="F408" s="603">
        <f t="shared" si="38"/>
        <v>9025.09</v>
      </c>
      <c r="G408" s="862">
        <f>'Заказ, cкидки и курсы валют'!$J$23*F408</f>
        <v>108301.08</v>
      </c>
      <c r="H408" s="1029">
        <f t="shared" si="39"/>
        <v>2707.53</v>
      </c>
      <c r="I408" s="1022"/>
    </row>
    <row r="409" spans="1:9" ht="17.25" customHeight="1">
      <c r="A409" s="210" t="s">
        <v>6368</v>
      </c>
      <c r="B409" s="890" t="s">
        <v>3390</v>
      </c>
      <c r="C409" s="1985">
        <v>130</v>
      </c>
      <c r="D409" s="2222">
        <v>25</v>
      </c>
      <c r="E409" s="574">
        <v>9897.49</v>
      </c>
      <c r="F409" s="603">
        <f t="shared" si="38"/>
        <v>9897.49</v>
      </c>
      <c r="G409" s="862">
        <f>'Заказ, cкидки и курсы валют'!$J$23*F409</f>
        <v>118769.88</v>
      </c>
      <c r="H409" s="1029">
        <f t="shared" si="39"/>
        <v>2969.25</v>
      </c>
      <c r="I409" s="1022"/>
    </row>
    <row r="410" spans="1:9" ht="15">
      <c r="A410" s="210" t="s">
        <v>6369</v>
      </c>
      <c r="B410" s="890" t="s">
        <v>3381</v>
      </c>
      <c r="C410" s="1985">
        <v>144</v>
      </c>
      <c r="D410" s="2222">
        <v>25</v>
      </c>
      <c r="E410" s="574">
        <v>10668.49</v>
      </c>
      <c r="F410" s="603">
        <f t="shared" si="38"/>
        <v>10668.49</v>
      </c>
      <c r="G410" s="862">
        <f>'Заказ, cкидки и курсы валют'!$J$23*F410</f>
        <v>128021.88</v>
      </c>
      <c r="H410" s="1029">
        <f t="shared" si="39"/>
        <v>3200.55</v>
      </c>
      <c r="I410" s="1022"/>
    </row>
    <row r="411" spans="1:9" ht="15">
      <c r="A411" s="210" t="s">
        <v>6370</v>
      </c>
      <c r="B411" s="890" t="s">
        <v>3391</v>
      </c>
      <c r="C411" s="1985">
        <v>157</v>
      </c>
      <c r="D411" s="2222">
        <v>25</v>
      </c>
      <c r="E411" s="574">
        <v>11930.87</v>
      </c>
      <c r="F411" s="603">
        <f t="shared" si="38"/>
        <v>11930.87</v>
      </c>
      <c r="G411" s="862">
        <f>'Заказ, cкидки и курсы валют'!$J$23*F411</f>
        <v>143170.44</v>
      </c>
      <c r="H411" s="1029">
        <f t="shared" si="39"/>
        <v>3579.26</v>
      </c>
      <c r="I411" s="1022"/>
    </row>
    <row r="412" spans="1:9" ht="15">
      <c r="A412" s="210" t="s">
        <v>6371</v>
      </c>
      <c r="B412" s="890" t="s">
        <v>3392</v>
      </c>
      <c r="C412" s="1985">
        <v>170</v>
      </c>
      <c r="D412" s="2222">
        <v>25</v>
      </c>
      <c r="E412" s="574">
        <v>12905.32</v>
      </c>
      <c r="F412" s="603">
        <f t="shared" si="38"/>
        <v>12905.32</v>
      </c>
      <c r="G412" s="862">
        <f>'Заказ, cкидки и курсы валют'!$J$23*F412</f>
        <v>154863.84</v>
      </c>
      <c r="H412" s="1029">
        <f t="shared" si="39"/>
        <v>3871.6</v>
      </c>
      <c r="I412" s="1022"/>
    </row>
    <row r="413" spans="1:9" ht="15">
      <c r="A413" s="210" t="s">
        <v>6372</v>
      </c>
      <c r="B413" s="890" t="s">
        <v>2254</v>
      </c>
      <c r="C413" s="1985">
        <v>184</v>
      </c>
      <c r="D413" s="2222">
        <v>25</v>
      </c>
      <c r="E413" s="574">
        <v>19320.79</v>
      </c>
      <c r="F413" s="603">
        <f t="shared" si="38"/>
        <v>19320.79</v>
      </c>
      <c r="G413" s="862">
        <f>'Заказ, cкидки и курсы валют'!$J$23*F413</f>
        <v>231849.48</v>
      </c>
      <c r="H413" s="1029">
        <f t="shared" si="39"/>
        <v>5796.24</v>
      </c>
      <c r="I413" s="1022"/>
    </row>
    <row r="414" spans="1:9" ht="15">
      <c r="A414" s="210" t="s">
        <v>6373</v>
      </c>
      <c r="B414" s="890" t="s">
        <v>3124</v>
      </c>
      <c r="C414" s="1985">
        <v>197</v>
      </c>
      <c r="D414" s="2222">
        <v>25</v>
      </c>
      <c r="E414" s="574">
        <v>14663.81</v>
      </c>
      <c r="F414" s="603">
        <f t="shared" si="38"/>
        <v>14663.81</v>
      </c>
      <c r="G414" s="862">
        <f>'Заказ, cкидки и курсы валют'!$J$23*F414</f>
        <v>175965.72</v>
      </c>
      <c r="H414" s="1029">
        <f t="shared" si="39"/>
        <v>4399.1400000000003</v>
      </c>
      <c r="I414" s="1022"/>
    </row>
    <row r="415" spans="1:9" ht="15">
      <c r="A415" s="210" t="s">
        <v>6374</v>
      </c>
      <c r="B415" s="890" t="s">
        <v>1328</v>
      </c>
      <c r="C415" s="1985">
        <v>224</v>
      </c>
      <c r="D415" s="2222">
        <v>25</v>
      </c>
      <c r="E415" s="574">
        <v>16929.3</v>
      </c>
      <c r="F415" s="603">
        <f t="shared" si="38"/>
        <v>16929.3</v>
      </c>
      <c r="G415" s="862">
        <f>'Заказ, cкидки и курсы валют'!$J$23*F415</f>
        <v>203151.59999999998</v>
      </c>
      <c r="H415" s="1029">
        <f t="shared" si="39"/>
        <v>5078.79</v>
      </c>
      <c r="I415" s="1022"/>
    </row>
    <row r="416" spans="1:9" ht="15">
      <c r="A416" s="210" t="s">
        <v>6375</v>
      </c>
      <c r="B416" s="890" t="s">
        <v>3393</v>
      </c>
      <c r="C416" s="1985">
        <v>250</v>
      </c>
      <c r="D416" s="2222">
        <v>10</v>
      </c>
      <c r="E416" s="574">
        <v>18898.73</v>
      </c>
      <c r="F416" s="603">
        <f t="shared" si="38"/>
        <v>18898.73</v>
      </c>
      <c r="G416" s="862">
        <f>'Заказ, cкидки и курсы валют'!$J$23*F416</f>
        <v>226784.76</v>
      </c>
      <c r="H416" s="1029">
        <f t="shared" si="39"/>
        <v>2267.85</v>
      </c>
      <c r="I416" s="1022"/>
    </row>
    <row r="417" spans="1:9" ht="15">
      <c r="A417" s="210" t="s">
        <v>6376</v>
      </c>
      <c r="B417" s="890" t="s">
        <v>3394</v>
      </c>
      <c r="C417" s="1985">
        <v>155</v>
      </c>
      <c r="D417" s="2222">
        <v>25</v>
      </c>
      <c r="E417" s="574">
        <v>14108.72</v>
      </c>
      <c r="F417" s="603">
        <f t="shared" si="38"/>
        <v>14108.72</v>
      </c>
      <c r="G417" s="862">
        <f>'Заказ, cкидки и курсы валют'!$J$23*F417</f>
        <v>169304.63999999998</v>
      </c>
      <c r="H417" s="1029">
        <f t="shared" si="39"/>
        <v>4232.62</v>
      </c>
      <c r="I417" s="1022"/>
    </row>
    <row r="418" spans="1:9" ht="15">
      <c r="A418" s="210" t="s">
        <v>6377</v>
      </c>
      <c r="B418" s="890" t="s">
        <v>6291</v>
      </c>
      <c r="C418" s="1985">
        <v>165</v>
      </c>
      <c r="D418" s="2222">
        <v>25</v>
      </c>
      <c r="E418" s="574">
        <v>12593.25</v>
      </c>
      <c r="F418" s="603">
        <f t="shared" si="38"/>
        <v>12593.25</v>
      </c>
      <c r="G418" s="862">
        <f>'Заказ, cкидки и курсы валют'!$J$23*F418</f>
        <v>151119</v>
      </c>
      <c r="H418" s="1029">
        <f t="shared" si="39"/>
        <v>3777.98</v>
      </c>
      <c r="I418" s="1022"/>
    </row>
    <row r="419" spans="1:9" ht="15">
      <c r="A419" s="210" t="s">
        <v>10964</v>
      </c>
      <c r="B419" s="890" t="s">
        <v>3395</v>
      </c>
      <c r="C419" s="1985">
        <v>175.2</v>
      </c>
      <c r="D419" s="2222">
        <v>25</v>
      </c>
      <c r="E419" s="574">
        <v>13630.62</v>
      </c>
      <c r="F419" s="603">
        <f t="shared" si="38"/>
        <v>13630.62</v>
      </c>
      <c r="G419" s="862">
        <f>'Заказ, cкидки и курсы валют'!$J$23*F419</f>
        <v>163567.44</v>
      </c>
      <c r="H419" s="1029">
        <f t="shared" si="39"/>
        <v>4089.19</v>
      </c>
      <c r="I419" s="1022"/>
    </row>
    <row r="420" spans="1:9" ht="15">
      <c r="A420" s="210" t="s">
        <v>6378</v>
      </c>
      <c r="B420" s="890" t="s">
        <v>4290</v>
      </c>
      <c r="C420" s="1985">
        <v>186</v>
      </c>
      <c r="D420" s="2222">
        <v>25</v>
      </c>
      <c r="E420" s="574">
        <v>14012.37</v>
      </c>
      <c r="F420" s="603">
        <f t="shared" si="38"/>
        <v>14012.37</v>
      </c>
      <c r="G420" s="862">
        <f>'Заказ, cкидки и курсы валют'!$J$23*F420</f>
        <v>168148.44</v>
      </c>
      <c r="H420" s="1029">
        <f t="shared" si="39"/>
        <v>4203.71</v>
      </c>
      <c r="I420" s="1022"/>
    </row>
    <row r="421" spans="1:9" ht="15">
      <c r="A421" s="210" t="s">
        <v>6379</v>
      </c>
      <c r="B421" s="890" t="s">
        <v>3622</v>
      </c>
      <c r="C421" s="1985">
        <v>196</v>
      </c>
      <c r="D421" s="2222">
        <v>25</v>
      </c>
      <c r="E421" s="574">
        <v>15441.33</v>
      </c>
      <c r="F421" s="603">
        <f t="shared" si="38"/>
        <v>15441.33</v>
      </c>
      <c r="G421" s="862">
        <f>'Заказ, cкидки и курсы валют'!$J$23*F421</f>
        <v>185295.96</v>
      </c>
      <c r="H421" s="1029">
        <f t="shared" si="39"/>
        <v>4632.3999999999996</v>
      </c>
      <c r="I421" s="1022"/>
    </row>
    <row r="422" spans="1:9" ht="15">
      <c r="A422" s="210" t="s">
        <v>6380</v>
      </c>
      <c r="B422" s="890" t="s">
        <v>3623</v>
      </c>
      <c r="C422" s="1985">
        <v>217</v>
      </c>
      <c r="D422" s="2222">
        <v>25</v>
      </c>
      <c r="E422" s="574">
        <v>19365.509999999998</v>
      </c>
      <c r="F422" s="603">
        <f t="shared" si="38"/>
        <v>19365.509999999998</v>
      </c>
      <c r="G422" s="862">
        <f>'Заказ, cкидки и курсы валют'!$J$23*F422</f>
        <v>232386.12</v>
      </c>
      <c r="H422" s="1029">
        <f t="shared" si="39"/>
        <v>5809.65</v>
      </c>
      <c r="I422" s="1022"/>
    </row>
    <row r="423" spans="1:9" ht="15">
      <c r="A423" s="210" t="s">
        <v>6381</v>
      </c>
      <c r="B423" s="890" t="s">
        <v>3624</v>
      </c>
      <c r="C423" s="1985">
        <v>238</v>
      </c>
      <c r="D423" s="2222">
        <v>25</v>
      </c>
      <c r="E423" s="574">
        <v>17858.03</v>
      </c>
      <c r="F423" s="603">
        <f t="shared" si="38"/>
        <v>17858.03</v>
      </c>
      <c r="G423" s="862">
        <f>'Заказ, cкидки и курсы валют'!$J$23*F423</f>
        <v>214296.36</v>
      </c>
      <c r="H423" s="1029">
        <f t="shared" si="39"/>
        <v>5357.41</v>
      </c>
      <c r="I423" s="1022"/>
    </row>
    <row r="424" spans="1:9" ht="15">
      <c r="A424" s="210" t="s">
        <v>6382</v>
      </c>
      <c r="B424" s="890" t="s">
        <v>3625</v>
      </c>
      <c r="C424" s="1985">
        <v>258</v>
      </c>
      <c r="D424" s="2222">
        <v>10</v>
      </c>
      <c r="E424" s="574">
        <v>19419.22</v>
      </c>
      <c r="F424" s="603">
        <f t="shared" si="38"/>
        <v>19419.22</v>
      </c>
      <c r="G424" s="862">
        <f>'Заказ, cкидки и курсы валют'!$J$23*F424</f>
        <v>233030.64</v>
      </c>
      <c r="H424" s="1029">
        <f t="shared" si="39"/>
        <v>2330.31</v>
      </c>
      <c r="I424" s="1022"/>
    </row>
    <row r="425" spans="1:9" ht="15">
      <c r="A425" s="210" t="s">
        <v>6383</v>
      </c>
      <c r="B425" s="890" t="s">
        <v>3626</v>
      </c>
      <c r="C425" s="1985">
        <v>279</v>
      </c>
      <c r="D425" s="2222">
        <v>25</v>
      </c>
      <c r="E425" s="574">
        <v>20990.45</v>
      </c>
      <c r="F425" s="603">
        <f t="shared" si="38"/>
        <v>20990.45</v>
      </c>
      <c r="G425" s="862">
        <f>'Заказ, cкидки и курсы валют'!$J$23*F425</f>
        <v>251885.40000000002</v>
      </c>
      <c r="H425" s="1029">
        <f t="shared" si="39"/>
        <v>6297.14</v>
      </c>
      <c r="I425" s="1022"/>
    </row>
    <row r="426" spans="1:9" ht="15">
      <c r="A426" s="210" t="s">
        <v>6384</v>
      </c>
      <c r="B426" s="890" t="s">
        <v>3627</v>
      </c>
      <c r="C426" s="1985">
        <v>320</v>
      </c>
      <c r="D426" s="2222">
        <v>10</v>
      </c>
      <c r="E426" s="574">
        <v>29088.39</v>
      </c>
      <c r="F426" s="603">
        <f t="shared" si="38"/>
        <v>29088.39</v>
      </c>
      <c r="G426" s="862">
        <f>'Заказ, cкидки и курсы валют'!$J$23*F426</f>
        <v>349060.68</v>
      </c>
      <c r="H426" s="1029">
        <f t="shared" si="39"/>
        <v>3490.61</v>
      </c>
      <c r="I426" s="1022"/>
    </row>
    <row r="427" spans="1:9" ht="15">
      <c r="A427" s="210" t="s">
        <v>6385</v>
      </c>
      <c r="B427" s="890" t="s">
        <v>3379</v>
      </c>
      <c r="C427" s="1985">
        <v>361</v>
      </c>
      <c r="D427" s="2222">
        <v>10</v>
      </c>
      <c r="E427" s="574">
        <v>28807.22</v>
      </c>
      <c r="F427" s="603">
        <f t="shared" si="38"/>
        <v>28807.22</v>
      </c>
      <c r="G427" s="862">
        <f>'Заказ, cкидки и курсы валют'!$J$23*F427</f>
        <v>345686.64</v>
      </c>
      <c r="H427" s="1029">
        <f t="shared" si="39"/>
        <v>3456.87</v>
      </c>
      <c r="I427" s="1022"/>
    </row>
    <row r="428" spans="1:9" ht="15">
      <c r="A428" s="210" t="s">
        <v>6386</v>
      </c>
      <c r="B428" s="890" t="s">
        <v>3963</v>
      </c>
      <c r="C428" s="1985">
        <v>381</v>
      </c>
      <c r="D428" s="2222">
        <v>10</v>
      </c>
      <c r="E428" s="574">
        <v>32499.46</v>
      </c>
      <c r="F428" s="603">
        <f t="shared" si="38"/>
        <v>32499.46</v>
      </c>
      <c r="G428" s="862">
        <f>'Заказ, cкидки и курсы валют'!$J$23*F428</f>
        <v>389993.52</v>
      </c>
      <c r="H428" s="1029">
        <f t="shared" si="39"/>
        <v>3899.94</v>
      </c>
      <c r="I428" s="1022"/>
    </row>
    <row r="429" spans="1:9" ht="15">
      <c r="A429" s="210" t="s">
        <v>6387</v>
      </c>
      <c r="B429" s="890" t="s">
        <v>1329</v>
      </c>
      <c r="C429" s="1985">
        <v>407</v>
      </c>
      <c r="D429" s="2222">
        <v>10</v>
      </c>
      <c r="E429" s="574">
        <v>47424.42</v>
      </c>
      <c r="F429" s="603">
        <f t="shared" si="38"/>
        <v>47424.42</v>
      </c>
      <c r="G429" s="862">
        <f>'Заказ, cкидки и курсы валют'!$J$23*F429</f>
        <v>569093.04</v>
      </c>
      <c r="H429" s="1029">
        <f t="shared" si="39"/>
        <v>5690.93</v>
      </c>
      <c r="I429" s="1022"/>
    </row>
    <row r="430" spans="1:9" ht="15">
      <c r="A430" s="210" t="s">
        <v>6388</v>
      </c>
      <c r="B430" s="890" t="s">
        <v>3628</v>
      </c>
      <c r="C430" s="1985">
        <v>448</v>
      </c>
      <c r="D430" s="2222">
        <v>10</v>
      </c>
      <c r="E430" s="574">
        <v>35813.910000000003</v>
      </c>
      <c r="F430" s="603">
        <f t="shared" si="38"/>
        <v>35813.910000000003</v>
      </c>
      <c r="G430" s="862">
        <f>'Заказ, cкидки и курсы валют'!$J$23*F430</f>
        <v>429766.92000000004</v>
      </c>
      <c r="H430" s="1029">
        <f t="shared" si="39"/>
        <v>4297.67</v>
      </c>
      <c r="I430" s="1022"/>
    </row>
    <row r="431" spans="1:9" ht="15">
      <c r="A431" s="210" t="s">
        <v>11615</v>
      </c>
      <c r="B431" s="890" t="s">
        <v>1330</v>
      </c>
      <c r="C431" s="1985">
        <v>480</v>
      </c>
      <c r="D431" s="2222">
        <v>10</v>
      </c>
      <c r="E431" s="574">
        <v>39166.370000000003</v>
      </c>
      <c r="F431" s="603">
        <f t="shared" ref="F431:F432" si="40">ROUND(E431*(1-$F$11),2)</f>
        <v>39166.370000000003</v>
      </c>
      <c r="G431" s="862">
        <f>'Заказ, cкидки и курсы валют'!$J$23*F431</f>
        <v>469996.44000000006</v>
      </c>
      <c r="H431" s="1029">
        <f t="shared" ref="H431:H432" si="41">ROUND((D431/1000)*G431,2)</f>
        <v>4699.96</v>
      </c>
      <c r="I431" s="1022"/>
    </row>
    <row r="432" spans="1:9" ht="15.75" thickBot="1">
      <c r="A432" s="235" t="s">
        <v>11675</v>
      </c>
      <c r="B432" s="1994" t="s">
        <v>966</v>
      </c>
      <c r="C432" s="1995">
        <v>483</v>
      </c>
      <c r="D432" s="2225">
        <v>10</v>
      </c>
      <c r="E432" s="2105">
        <v>32499</v>
      </c>
      <c r="F432" s="959">
        <f t="shared" si="40"/>
        <v>32499</v>
      </c>
      <c r="G432" s="960">
        <f>'Заказ, cкидки и курсы валют'!$J$23*F432</f>
        <v>389988</v>
      </c>
      <c r="H432" s="1035">
        <f t="shared" si="41"/>
        <v>3899.88</v>
      </c>
      <c r="I432" s="1891"/>
    </row>
    <row r="433" spans="1:10" ht="13.5" thickBot="1"/>
    <row r="434" spans="1:10" ht="18">
      <c r="A434" s="1356" t="s">
        <v>6289</v>
      </c>
      <c r="B434" s="1357"/>
      <c r="C434" s="647"/>
      <c r="D434" s="555"/>
      <c r="E434" s="555"/>
      <c r="F434" s="93"/>
      <c r="G434" s="1889"/>
      <c r="H434" s="1137"/>
      <c r="I434" s="79"/>
    </row>
    <row r="435" spans="1:10" ht="18">
      <c r="A435" s="248"/>
      <c r="B435" s="17"/>
      <c r="C435" s="883"/>
      <c r="D435" s="1148"/>
      <c r="E435" s="854"/>
      <c r="F435" s="568"/>
      <c r="G435" s="111"/>
      <c r="H435" s="110"/>
      <c r="I435" s="167"/>
    </row>
    <row r="436" spans="1:10">
      <c r="A436" s="248"/>
      <c r="B436" s="17"/>
      <c r="C436" s="884"/>
      <c r="D436" s="1149"/>
      <c r="E436" s="557"/>
      <c r="F436" s="596"/>
      <c r="G436" s="860"/>
      <c r="H436" s="17"/>
      <c r="I436" s="167"/>
    </row>
    <row r="437" spans="1:10">
      <c r="A437" s="248"/>
      <c r="B437" s="17"/>
      <c r="C437" s="884"/>
      <c r="D437" s="1149"/>
      <c r="E437" s="557"/>
      <c r="F437" s="596"/>
      <c r="G437" s="860"/>
      <c r="H437" s="17"/>
      <c r="I437" s="167"/>
    </row>
    <row r="438" spans="1:10">
      <c r="A438" s="248"/>
      <c r="B438" s="17"/>
      <c r="C438" s="884"/>
      <c r="D438" s="1149"/>
      <c r="E438" s="557"/>
      <c r="F438" s="596"/>
      <c r="G438" s="860"/>
      <c r="H438" s="17"/>
      <c r="I438" s="167"/>
    </row>
    <row r="439" spans="1:10" ht="18.75" thickBot="1">
      <c r="A439" s="2597" t="s">
        <v>7681</v>
      </c>
      <c r="B439" s="171"/>
      <c r="C439" s="885"/>
      <c r="D439" s="1150"/>
      <c r="E439" s="558"/>
      <c r="F439" s="598"/>
      <c r="G439" s="861"/>
      <c r="H439" s="171"/>
      <c r="I439" s="172"/>
    </row>
    <row r="440" spans="1:10" ht="52.5">
      <c r="A440" s="195" t="s">
        <v>1028</v>
      </c>
      <c r="B440" s="196" t="s">
        <v>1029</v>
      </c>
      <c r="C440" s="475" t="s">
        <v>678</v>
      </c>
      <c r="D440" s="475" t="s">
        <v>3130</v>
      </c>
      <c r="E440" s="559" t="s">
        <v>11188</v>
      </c>
      <c r="F440" s="600" t="s">
        <v>2779</v>
      </c>
      <c r="G440" s="864" t="s">
        <v>2627</v>
      </c>
      <c r="H440" s="338" t="s">
        <v>497</v>
      </c>
      <c r="I440" s="199" t="s">
        <v>4239</v>
      </c>
      <c r="J440" s="2668" t="s">
        <v>12335</v>
      </c>
    </row>
    <row r="441" spans="1:10" ht="13.5" thickBot="1">
      <c r="A441" s="195"/>
      <c r="B441" s="389"/>
      <c r="C441" s="475" t="s">
        <v>3629</v>
      </c>
      <c r="D441" s="475" t="s">
        <v>2628</v>
      </c>
      <c r="E441" s="564" t="s">
        <v>265</v>
      </c>
      <c r="F441" s="607">
        <f>'Заказ, cкидки и курсы валют'!$I$12</f>
        <v>0</v>
      </c>
      <c r="G441" s="948"/>
      <c r="H441" s="455"/>
      <c r="I441" s="325"/>
      <c r="J441" s="2669"/>
    </row>
    <row r="442" spans="1:10" ht="15">
      <c r="A442" s="976" t="s">
        <v>11676</v>
      </c>
      <c r="B442" s="1996" t="s">
        <v>3204</v>
      </c>
      <c r="C442" s="1997">
        <v>1.55</v>
      </c>
      <c r="D442" s="2223">
        <v>100</v>
      </c>
      <c r="E442" s="2462">
        <f>E324*3</f>
        <v>494.82</v>
      </c>
      <c r="F442" s="967">
        <f t="shared" ref="F442:F505" si="42">ROUND(E442*(1-$F$11),2)</f>
        <v>494.82</v>
      </c>
      <c r="G442" s="968">
        <f>'Заказ, cкидки и курсы валют'!$J$23*F442</f>
        <v>5937.84</v>
      </c>
      <c r="H442" s="1032">
        <f t="shared" ref="H442:H505" si="43">ROUND((D442/1000)*G442,2)</f>
        <v>593.78</v>
      </c>
      <c r="I442" s="1890"/>
      <c r="J442" s="128">
        <f>ROUND(IF(H442&lt;'Заказ, cкидки и курсы валют'!$B$39,H442*0.54*100/(100-'Заказ, cкидки и курсы валют'!$C$39),IF(H442&lt;'Заказ, cкидки и курсы валют'!$B$40,H442*0.54*100/(100-'Заказ, cкидки и курсы валют'!$C$40),IF(H442&lt;'Заказ, cкидки и курсы валют'!$B$41,H442*0.54*100/(100-'Заказ, cкидки и курсы валют'!$C$41),IF(H442&lt;'Заказ, cкидки и курсы валют'!$B$42,H442*0.54*100/(100-'Заказ, cкидки и курсы валют'!$C$42),IF(H442&lt;'Заказ, cкидки и курсы валют'!$B$43,H442*0.54*100/(100-'Заказ, cкидки и курсы валют'!$C$43),H442))))),2)</f>
        <v>641.28</v>
      </c>
    </row>
    <row r="443" spans="1:10" ht="15">
      <c r="A443" s="210" t="s">
        <v>8242</v>
      </c>
      <c r="B443" s="1990" t="s">
        <v>3637</v>
      </c>
      <c r="C443" s="889">
        <v>2.63</v>
      </c>
      <c r="D443" s="2222">
        <v>100</v>
      </c>
      <c r="E443" s="2463">
        <f t="shared" ref="E443:E474" si="44">E330*3</f>
        <v>714.33</v>
      </c>
      <c r="F443" s="603">
        <f t="shared" ref="F443" si="45">ROUND(E443*(1-$F$11),2)</f>
        <v>714.33</v>
      </c>
      <c r="G443" s="862">
        <f>'Заказ, cкидки и курсы валют'!$J$23*F443</f>
        <v>8571.9600000000009</v>
      </c>
      <c r="H443" s="1029">
        <f t="shared" ref="H443" si="46">ROUND((D443/1000)*G443,2)</f>
        <v>857.2</v>
      </c>
      <c r="I443" s="1022"/>
      <c r="J443" s="128">
        <f>ROUND(IF(H443&lt;'Заказ, cкидки и курсы валют'!$B$39,H443*0.54*100/(100-'Заказ, cкидки и курсы валют'!$C$39),IF(H443&lt;'Заказ, cкидки и курсы валют'!$B$40,H443*0.54*100/(100-'Заказ, cкидки и курсы валют'!$C$40),IF(H443&lt;'Заказ, cкидки и курсы валют'!$B$41,H443*0.54*100/(100-'Заказ, cкидки и курсы валют'!$C$41),IF(H443&lt;'Заказ, cкидки и курсы валют'!$B$42,H443*0.54*100/(100-'Заказ, cкидки и курсы валют'!$C$42),IF(H443&lt;'Заказ, cкидки и курсы валют'!$B$43,H443*0.54*100/(100-'Заказ, cкидки и курсы валют'!$C$43),H443))))),2)</f>
        <v>925.78</v>
      </c>
    </row>
    <row r="444" spans="1:10" ht="15">
      <c r="A444" s="210" t="s">
        <v>8243</v>
      </c>
      <c r="B444" s="1990" t="s">
        <v>3638</v>
      </c>
      <c r="C444" s="889">
        <v>2.87</v>
      </c>
      <c r="D444" s="2222">
        <v>100</v>
      </c>
      <c r="E444" s="2463">
        <f t="shared" si="44"/>
        <v>794.25</v>
      </c>
      <c r="F444" s="603">
        <f t="shared" si="42"/>
        <v>794.25</v>
      </c>
      <c r="G444" s="862">
        <f>'Заказ, cкидки и курсы валют'!$J$23*F444</f>
        <v>9531</v>
      </c>
      <c r="H444" s="1029">
        <f t="shared" si="43"/>
        <v>953.1</v>
      </c>
      <c r="I444" s="1022"/>
      <c r="J444" s="128">
        <f>ROUND(IF(H444&lt;'Заказ, cкидки и курсы валют'!$B$39,H444*0.54*100/(100-'Заказ, cкидки и курсы валют'!$C$39),IF(H444&lt;'Заказ, cкидки и курсы валют'!$B$40,H444*0.54*100/(100-'Заказ, cкидки и курсы валют'!$C$40),IF(H444&lt;'Заказ, cкидки и курсы валют'!$B$41,H444*0.54*100/(100-'Заказ, cкидки и курсы валют'!$C$41),IF(H444&lt;'Заказ, cкидки и курсы валют'!$B$42,H444*0.54*100/(100-'Заказ, cкидки и курсы валют'!$C$42),IF(H444&lt;'Заказ, cкидки и курсы валют'!$B$43,H444*0.54*100/(100-'Заказ, cкидки и курсы валют'!$C$43),H444))))),2)</f>
        <v>953.1</v>
      </c>
    </row>
    <row r="445" spans="1:10" ht="15">
      <c r="A445" s="210" t="s">
        <v>8244</v>
      </c>
      <c r="B445" s="1990" t="s">
        <v>2805</v>
      </c>
      <c r="C445" s="889">
        <v>3.12</v>
      </c>
      <c r="D445" s="2222">
        <v>100</v>
      </c>
      <c r="E445" s="2463">
        <f t="shared" si="44"/>
        <v>998.94</v>
      </c>
      <c r="F445" s="603">
        <f t="shared" si="42"/>
        <v>998.94</v>
      </c>
      <c r="G445" s="862">
        <f>'Заказ, cкидки и курсы валют'!$J$23*F445</f>
        <v>11987.28</v>
      </c>
      <c r="H445" s="1029">
        <f t="shared" si="43"/>
        <v>1198.73</v>
      </c>
      <c r="I445" s="1022"/>
      <c r="J445" s="128">
        <f>ROUND(IF(H445&lt;'Заказ, cкидки и курсы валют'!$B$39,H445*0.54*100/(100-'Заказ, cкидки и курсы валют'!$C$39),IF(H445&lt;'Заказ, cкидки и курсы валют'!$B$40,H445*0.54*100/(100-'Заказ, cкидки и курсы валют'!$C$40),IF(H445&lt;'Заказ, cкидки и курсы валют'!$B$41,H445*0.54*100/(100-'Заказ, cкидки и курсы валют'!$C$41),IF(H445&lt;'Заказ, cкидки и курсы валют'!$B$42,H445*0.54*100/(100-'Заказ, cкидки и курсы валют'!$C$42),IF(H445&lt;'Заказ, cкидки и курсы валют'!$B$43,H445*0.54*100/(100-'Заказ, cкидки и курсы валют'!$C$43),H445))))),2)</f>
        <v>1198.73</v>
      </c>
    </row>
    <row r="446" spans="1:10" ht="15">
      <c r="A446" s="210" t="s">
        <v>8245</v>
      </c>
      <c r="B446" s="1990" t="s">
        <v>3639</v>
      </c>
      <c r="C446" s="889">
        <v>3.37</v>
      </c>
      <c r="D446" s="2222">
        <v>50</v>
      </c>
      <c r="E446" s="2463">
        <f t="shared" si="44"/>
        <v>923.91000000000008</v>
      </c>
      <c r="F446" s="603">
        <f t="shared" si="42"/>
        <v>923.91</v>
      </c>
      <c r="G446" s="862">
        <f>'Заказ, cкидки и курсы валют'!$J$23*F446</f>
        <v>11086.92</v>
      </c>
      <c r="H446" s="1029">
        <f t="shared" si="43"/>
        <v>554.35</v>
      </c>
      <c r="I446" s="1022"/>
      <c r="J446" s="128">
        <f>ROUND(IF(H446&lt;'Заказ, cкидки и курсы валют'!$B$39,H446*0.54*100/(100-'Заказ, cкидки и курсы валют'!$C$39),IF(H446&lt;'Заказ, cкидки и курсы валют'!$B$40,H446*0.54*100/(100-'Заказ, cкидки и курсы валют'!$C$40),IF(H446&lt;'Заказ, cкидки и курсы валют'!$B$41,H446*0.54*100/(100-'Заказ, cкидки и курсы валют'!$C$41),IF(H446&lt;'Заказ, cкидки и курсы валют'!$B$42,H446*0.54*100/(100-'Заказ, cкидки и курсы валют'!$C$42),IF(H446&lt;'Заказ, cкидки и курсы валют'!$B$43,H446*0.54*100/(100-'Заказ, cкидки и курсы валют'!$C$43),H446))))),2)</f>
        <v>665.22</v>
      </c>
    </row>
    <row r="447" spans="1:10" ht="15">
      <c r="A447" s="210" t="s">
        <v>8246</v>
      </c>
      <c r="B447" s="1990" t="s">
        <v>167</v>
      </c>
      <c r="C447" s="889">
        <v>3.87</v>
      </c>
      <c r="D447" s="2222">
        <v>50</v>
      </c>
      <c r="E447" s="2463">
        <f t="shared" si="44"/>
        <v>1053.5999999999999</v>
      </c>
      <c r="F447" s="603">
        <f t="shared" si="42"/>
        <v>1053.5999999999999</v>
      </c>
      <c r="G447" s="862">
        <f>'Заказ, cкидки и курсы валют'!$J$23*F447</f>
        <v>12643.199999999999</v>
      </c>
      <c r="H447" s="1029">
        <f t="shared" si="43"/>
        <v>632.16</v>
      </c>
      <c r="I447" s="1022"/>
      <c r="J447" s="128">
        <f>ROUND(IF(H447&lt;'Заказ, cкидки и курсы валют'!$B$39,H447*0.54*100/(100-'Заказ, cкидки и курсы валют'!$C$39),IF(H447&lt;'Заказ, cкидки и курсы валют'!$B$40,H447*0.54*100/(100-'Заказ, cкидки и курсы валют'!$C$40),IF(H447&lt;'Заказ, cкидки и курсы валют'!$B$41,H447*0.54*100/(100-'Заказ, cкидки и курсы валют'!$C$41),IF(H447&lt;'Заказ, cкидки и курсы валют'!$B$42,H447*0.54*100/(100-'Заказ, cкидки и курсы валют'!$C$42),IF(H447&lt;'Заказ, cкидки и курсы валют'!$B$43,H447*0.54*100/(100-'Заказ, cкидки и курсы валют'!$C$43),H447))))),2)</f>
        <v>682.73</v>
      </c>
    </row>
    <row r="448" spans="1:10" ht="15">
      <c r="A448" s="210" t="s">
        <v>8247</v>
      </c>
      <c r="B448" s="1990" t="s">
        <v>168</v>
      </c>
      <c r="C448" s="889">
        <v>4.49</v>
      </c>
      <c r="D448" s="2222">
        <v>50</v>
      </c>
      <c r="E448" s="2463">
        <f t="shared" si="44"/>
        <v>1272.3600000000001</v>
      </c>
      <c r="F448" s="603">
        <f t="shared" si="42"/>
        <v>1272.3599999999999</v>
      </c>
      <c r="G448" s="862">
        <f>'Заказ, cкидки и курсы валют'!$J$23*F448</f>
        <v>15268.32</v>
      </c>
      <c r="H448" s="1029">
        <f t="shared" si="43"/>
        <v>763.42</v>
      </c>
      <c r="I448" s="1022"/>
      <c r="J448" s="128">
        <f>ROUND(IF(H448&lt;'Заказ, cкидки и курсы валют'!$B$39,H448*0.54*100/(100-'Заказ, cкидки и курсы валют'!$C$39),IF(H448&lt;'Заказ, cкидки и курсы валют'!$B$40,H448*0.54*100/(100-'Заказ, cкидки и курсы валют'!$C$40),IF(H448&lt;'Заказ, cкидки и курсы валют'!$B$41,H448*0.54*100/(100-'Заказ, cкидки и курсы валют'!$C$41),IF(H448&lt;'Заказ, cкидки и курсы валют'!$B$42,H448*0.54*100/(100-'Заказ, cкидки и курсы валют'!$C$42),IF(H448&lt;'Заказ, cкидки и курсы валют'!$B$43,H448*0.54*100/(100-'Заказ, cкидки и курсы валют'!$C$43),H448))))),2)</f>
        <v>824.49</v>
      </c>
    </row>
    <row r="449" spans="1:10" ht="15">
      <c r="A449" s="210" t="s">
        <v>8248</v>
      </c>
      <c r="B449" s="1990" t="s">
        <v>169</v>
      </c>
      <c r="C449" s="889">
        <v>5.1100000000000003</v>
      </c>
      <c r="D449" s="2222">
        <v>50</v>
      </c>
      <c r="E449" s="2463">
        <f t="shared" si="44"/>
        <v>1376.97</v>
      </c>
      <c r="F449" s="603">
        <f t="shared" si="42"/>
        <v>1376.97</v>
      </c>
      <c r="G449" s="862">
        <f>'Заказ, cкидки и курсы валют'!$J$23*F449</f>
        <v>16523.64</v>
      </c>
      <c r="H449" s="1029">
        <f t="shared" si="43"/>
        <v>826.18</v>
      </c>
      <c r="I449" s="1022"/>
      <c r="J449" s="128">
        <f>ROUND(IF(H449&lt;'Заказ, cкидки и курсы валют'!$B$39,H449*0.54*100/(100-'Заказ, cкидки и курсы валют'!$C$39),IF(H449&lt;'Заказ, cкидки и курсы валют'!$B$40,H449*0.54*100/(100-'Заказ, cкидки и курсы валют'!$C$40),IF(H449&lt;'Заказ, cкидки и курсы валют'!$B$41,H449*0.54*100/(100-'Заказ, cкидки и курсы валют'!$C$41),IF(H449&lt;'Заказ, cкидки и курсы валют'!$B$42,H449*0.54*100/(100-'Заказ, cкидки и курсы валют'!$C$42),IF(H449&lt;'Заказ, cкидки и курсы валют'!$B$43,H449*0.54*100/(100-'Заказ, cкидки и курсы валют'!$C$43),H449))))),2)</f>
        <v>892.27</v>
      </c>
    </row>
    <row r="450" spans="1:10" ht="15">
      <c r="A450" s="210" t="s">
        <v>8249</v>
      </c>
      <c r="B450" s="1990" t="s">
        <v>611</v>
      </c>
      <c r="C450" s="889">
        <v>5.73</v>
      </c>
      <c r="D450" s="2222">
        <v>50</v>
      </c>
      <c r="E450" s="2463">
        <f t="shared" si="44"/>
        <v>1540.5</v>
      </c>
      <c r="F450" s="603">
        <f t="shared" si="42"/>
        <v>1540.5</v>
      </c>
      <c r="G450" s="862">
        <f>'Заказ, cкидки и курсы валют'!$J$23*F450</f>
        <v>18486</v>
      </c>
      <c r="H450" s="1029">
        <f t="shared" si="43"/>
        <v>924.3</v>
      </c>
      <c r="I450" s="1022"/>
      <c r="J450" s="128">
        <f>ROUND(IF(H450&lt;'Заказ, cкидки и курсы валют'!$B$39,H450*0.54*100/(100-'Заказ, cкидки и курсы валют'!$C$39),IF(H450&lt;'Заказ, cкидки и курсы валют'!$B$40,H450*0.54*100/(100-'Заказ, cкидки и курсы валют'!$C$40),IF(H450&lt;'Заказ, cкидки и курсы валют'!$B$41,H450*0.54*100/(100-'Заказ, cкидки и курсы валют'!$C$41),IF(H450&lt;'Заказ, cкидки и курсы валют'!$B$42,H450*0.54*100/(100-'Заказ, cкидки и курсы валют'!$C$42),IF(H450&lt;'Заказ, cкидки и курсы валют'!$B$43,H450*0.54*100/(100-'Заказ, cкидки и курсы валют'!$C$43),H450))))),2)</f>
        <v>998.24</v>
      </c>
    </row>
    <row r="451" spans="1:10" ht="15">
      <c r="A451" s="210" t="s">
        <v>8250</v>
      </c>
      <c r="B451" s="1990" t="s">
        <v>170</v>
      </c>
      <c r="C451" s="2229">
        <v>6.35</v>
      </c>
      <c r="D451" s="2222">
        <v>50</v>
      </c>
      <c r="E451" s="2463">
        <f t="shared" si="44"/>
        <v>1720.3200000000002</v>
      </c>
      <c r="F451" s="603">
        <f t="shared" si="42"/>
        <v>1720.32</v>
      </c>
      <c r="G451" s="862">
        <f>'Заказ, cкидки и курсы валют'!$J$23*F451</f>
        <v>20643.84</v>
      </c>
      <c r="H451" s="1029">
        <f t="shared" si="43"/>
        <v>1032.19</v>
      </c>
      <c r="I451" s="1022"/>
      <c r="J451" s="128">
        <f>ROUND(IF(H451&lt;'Заказ, cкидки и курсы валют'!$B$39,H451*0.54*100/(100-'Заказ, cкидки и курсы валют'!$C$39),IF(H451&lt;'Заказ, cкидки и курсы валют'!$B$40,H451*0.54*100/(100-'Заказ, cкидки и курсы валют'!$C$40),IF(H451&lt;'Заказ, cкидки и курсы валют'!$B$41,H451*0.54*100/(100-'Заказ, cкидки и курсы валют'!$C$41),IF(H451&lt;'Заказ, cкидки и курсы валют'!$B$42,H451*0.54*100/(100-'Заказ, cкидки и курсы валют'!$C$42),IF(H451&lt;'Заказ, cкидки и курсы валют'!$B$43,H451*0.54*100/(100-'Заказ, cкидки и курсы валют'!$C$43),H451))))),2)</f>
        <v>1032.19</v>
      </c>
    </row>
    <row r="452" spans="1:10" ht="15">
      <c r="A452" s="210" t="s">
        <v>8251</v>
      </c>
      <c r="B452" s="1990" t="s">
        <v>171</v>
      </c>
      <c r="C452" s="889">
        <v>7.59</v>
      </c>
      <c r="D452" s="2222">
        <v>40</v>
      </c>
      <c r="E452" s="2463">
        <f t="shared" si="44"/>
        <v>2047.92</v>
      </c>
      <c r="F452" s="603">
        <f t="shared" si="42"/>
        <v>2047.92</v>
      </c>
      <c r="G452" s="862">
        <f>'Заказ, cкидки и курсы валют'!$J$23*F452</f>
        <v>24575.040000000001</v>
      </c>
      <c r="H452" s="1029">
        <f t="shared" si="43"/>
        <v>983</v>
      </c>
      <c r="I452" s="1022"/>
      <c r="J452" s="128">
        <f>ROUND(IF(H452&lt;'Заказ, cкидки и курсы валют'!$B$39,H452*0.54*100/(100-'Заказ, cкидки и курсы валют'!$C$39),IF(H452&lt;'Заказ, cкидки и курсы валют'!$B$40,H452*0.54*100/(100-'Заказ, cкидки и курсы валют'!$C$40),IF(H452&lt;'Заказ, cкидки и курсы валют'!$B$41,H452*0.54*100/(100-'Заказ, cкидки и курсы валют'!$C$41),IF(H452&lt;'Заказ, cкидки и курсы валют'!$B$42,H452*0.54*100/(100-'Заказ, cкидки и курсы валют'!$C$42),IF(H452&lt;'Заказ, cкидки и курсы валют'!$B$43,H452*0.54*100/(100-'Заказ, cкидки и курсы валют'!$C$43),H452))))),2)</f>
        <v>983</v>
      </c>
    </row>
    <row r="453" spans="1:10" ht="15">
      <c r="A453" s="210" t="s">
        <v>8252</v>
      </c>
      <c r="B453" s="1990" t="s">
        <v>172</v>
      </c>
      <c r="C453" s="889">
        <v>8.83</v>
      </c>
      <c r="D453" s="2222">
        <v>25</v>
      </c>
      <c r="E453" s="2463">
        <f t="shared" si="44"/>
        <v>2769.66</v>
      </c>
      <c r="F453" s="603">
        <f t="shared" si="42"/>
        <v>2769.66</v>
      </c>
      <c r="G453" s="862">
        <f>'Заказ, cкидки и курсы валют'!$J$23*F453</f>
        <v>33235.919999999998</v>
      </c>
      <c r="H453" s="1029">
        <f t="shared" si="43"/>
        <v>830.9</v>
      </c>
      <c r="I453" s="1022"/>
      <c r="J453" s="128">
        <f>ROUND(IF(H453&lt;'Заказ, cкидки и курсы валют'!$B$39,H453*0.54*100/(100-'Заказ, cкидки и курсы валют'!$C$39),IF(H453&lt;'Заказ, cкидки и курсы валют'!$B$40,H453*0.54*100/(100-'Заказ, cкидки и курсы валют'!$C$40),IF(H453&lt;'Заказ, cкидки и курсы валют'!$B$41,H453*0.54*100/(100-'Заказ, cкидки и курсы валют'!$C$41),IF(H453&lt;'Заказ, cкидки и курсы валют'!$B$42,H453*0.54*100/(100-'Заказ, cкидки и курсы валют'!$C$42),IF(H453&lt;'Заказ, cкидки и курсы валют'!$B$43,H453*0.54*100/(100-'Заказ, cкидки и курсы валют'!$C$43),H453))))),2)</f>
        <v>897.37</v>
      </c>
    </row>
    <row r="454" spans="1:10" ht="15">
      <c r="A454" s="210" t="s">
        <v>8253</v>
      </c>
      <c r="B454" s="890" t="s">
        <v>173</v>
      </c>
      <c r="C454" s="889">
        <v>10</v>
      </c>
      <c r="D454" s="2222">
        <v>25</v>
      </c>
      <c r="E454" s="2463">
        <f t="shared" si="44"/>
        <v>2813.88</v>
      </c>
      <c r="F454" s="603">
        <f t="shared" si="42"/>
        <v>2813.88</v>
      </c>
      <c r="G454" s="862">
        <f>'Заказ, cкидки и курсы валют'!$J$23*F454</f>
        <v>33766.559999999998</v>
      </c>
      <c r="H454" s="1029">
        <f t="shared" si="43"/>
        <v>844.16</v>
      </c>
      <c r="I454" s="1022"/>
      <c r="J454" s="128">
        <f>ROUND(IF(H454&lt;'Заказ, cкидки и курсы валют'!$B$39,H454*0.54*100/(100-'Заказ, cкидки и курсы валют'!$C$39),IF(H454&lt;'Заказ, cкидки и курсы валют'!$B$40,H454*0.54*100/(100-'Заказ, cкидки и курсы валют'!$C$40),IF(H454&lt;'Заказ, cкидки и курсы валют'!$B$41,H454*0.54*100/(100-'Заказ, cкидки и курсы валют'!$C$41),IF(H454&lt;'Заказ, cкидки и курсы валют'!$B$42,H454*0.54*100/(100-'Заказ, cкидки и курсы валют'!$C$42),IF(H454&lt;'Заказ, cкидки и курсы валют'!$B$43,H454*0.54*100/(100-'Заказ, cкидки и курсы валют'!$C$43),H454))))),2)</f>
        <v>911.69</v>
      </c>
    </row>
    <row r="455" spans="1:10" ht="15">
      <c r="A455" s="210" t="s">
        <v>8254</v>
      </c>
      <c r="B455" s="890" t="s">
        <v>100</v>
      </c>
      <c r="C455" s="889">
        <v>5.1100000000000003</v>
      </c>
      <c r="D455" s="2222">
        <v>50</v>
      </c>
      <c r="E455" s="2463">
        <f t="shared" si="44"/>
        <v>1185.21</v>
      </c>
      <c r="F455" s="603">
        <f t="shared" si="42"/>
        <v>1185.21</v>
      </c>
      <c r="G455" s="862">
        <f>'Заказ, cкидки и курсы валют'!$J$23*F455</f>
        <v>14222.52</v>
      </c>
      <c r="H455" s="1029">
        <f t="shared" si="43"/>
        <v>711.13</v>
      </c>
      <c r="I455" s="1022"/>
      <c r="J455" s="128">
        <f>ROUND(IF(H455&lt;'Заказ, cкидки и курсы валют'!$B$39,H455*0.54*100/(100-'Заказ, cкидки и курсы валют'!$C$39),IF(H455&lt;'Заказ, cкидки и курсы валют'!$B$40,H455*0.54*100/(100-'Заказ, cкидки и курсы валют'!$C$40),IF(H455&lt;'Заказ, cкидки и курсы валют'!$B$41,H455*0.54*100/(100-'Заказ, cкидки и курсы валют'!$C$41),IF(H455&lt;'Заказ, cкидки и курсы валют'!$B$42,H455*0.54*100/(100-'Заказ, cкидки и курсы валют'!$C$42),IF(H455&lt;'Заказ, cкидки и курсы валют'!$B$43,H455*0.54*100/(100-'Заказ, cкидки и курсы валют'!$C$43),H455))))),2)</f>
        <v>768.02</v>
      </c>
    </row>
    <row r="456" spans="1:10" ht="15">
      <c r="A456" s="210" t="s">
        <v>8255</v>
      </c>
      <c r="B456" s="890" t="s">
        <v>101</v>
      </c>
      <c r="C456" s="889">
        <v>5.8</v>
      </c>
      <c r="D456" s="2222">
        <v>50</v>
      </c>
      <c r="E456" s="2463">
        <f t="shared" si="44"/>
        <v>1416.21</v>
      </c>
      <c r="F456" s="603">
        <f t="shared" si="42"/>
        <v>1416.21</v>
      </c>
      <c r="G456" s="862">
        <f>'Заказ, cкидки и курсы валют'!$J$23*F456</f>
        <v>16994.52</v>
      </c>
      <c r="H456" s="1029">
        <f t="shared" si="43"/>
        <v>849.73</v>
      </c>
      <c r="I456" s="1022"/>
      <c r="J456" s="128">
        <f>ROUND(IF(H456&lt;'Заказ, cкидки и курсы валют'!$B$39,H456*0.54*100/(100-'Заказ, cкидки и курсы валют'!$C$39),IF(H456&lt;'Заказ, cкидки и курсы валют'!$B$40,H456*0.54*100/(100-'Заказ, cкидки и курсы валют'!$C$40),IF(H456&lt;'Заказ, cкидки и курсы валют'!$B$41,H456*0.54*100/(100-'Заказ, cкидки и курсы валют'!$C$41),IF(H456&lt;'Заказ, cкидки и курсы валют'!$B$42,H456*0.54*100/(100-'Заказ, cкидки и курсы валют'!$C$42),IF(H456&lt;'Заказ, cкидки и курсы валют'!$B$43,H456*0.54*100/(100-'Заказ, cкидки и курсы валют'!$C$43),H456))))),2)</f>
        <v>917.71</v>
      </c>
    </row>
    <row r="457" spans="1:10" ht="15">
      <c r="A457" s="210" t="s">
        <v>8256</v>
      </c>
      <c r="B457" s="890" t="s">
        <v>1346</v>
      </c>
      <c r="C457" s="889">
        <v>6.65</v>
      </c>
      <c r="D457" s="2222">
        <v>40</v>
      </c>
      <c r="E457" s="2463">
        <f t="shared" si="44"/>
        <v>1605.03</v>
      </c>
      <c r="F457" s="603">
        <f t="shared" si="42"/>
        <v>1605.03</v>
      </c>
      <c r="G457" s="862">
        <f>'Заказ, cкидки и курсы валют'!$J$23*F457</f>
        <v>19260.36</v>
      </c>
      <c r="H457" s="1029">
        <f t="shared" si="43"/>
        <v>770.41</v>
      </c>
      <c r="I457" s="1022"/>
      <c r="J457" s="128">
        <f>ROUND(IF(H457&lt;'Заказ, cкидки и курсы валют'!$B$39,H457*0.54*100/(100-'Заказ, cкидки и курсы валют'!$C$39),IF(H457&lt;'Заказ, cкидки и курсы валют'!$B$40,H457*0.54*100/(100-'Заказ, cкидки и курсы валют'!$C$40),IF(H457&lt;'Заказ, cкидки и курсы валют'!$B$41,H457*0.54*100/(100-'Заказ, cкидки и курсы валют'!$C$41),IF(H457&lt;'Заказ, cкидки и курсы валют'!$B$42,H457*0.54*100/(100-'Заказ, cкидки и курсы валют'!$C$42),IF(H457&lt;'Заказ, cкидки и курсы валют'!$B$43,H457*0.54*100/(100-'Заказ, cкидки и курсы валют'!$C$43),H457))))),2)</f>
        <v>832.04</v>
      </c>
    </row>
    <row r="458" spans="1:10" ht="15">
      <c r="A458" s="210" t="s">
        <v>8257</v>
      </c>
      <c r="B458" s="890" t="s">
        <v>189</v>
      </c>
      <c r="C458" s="889">
        <v>7.51</v>
      </c>
      <c r="D458" s="2222">
        <v>30</v>
      </c>
      <c r="E458" s="2463">
        <f t="shared" si="44"/>
        <v>1810.38</v>
      </c>
      <c r="F458" s="603">
        <f t="shared" si="42"/>
        <v>1810.38</v>
      </c>
      <c r="G458" s="862">
        <f>'Заказ, cкидки и курсы валют'!$J$23*F458</f>
        <v>21724.560000000001</v>
      </c>
      <c r="H458" s="1029">
        <f t="shared" si="43"/>
        <v>651.74</v>
      </c>
      <c r="I458" s="1022"/>
      <c r="J458" s="128">
        <f>ROUND(IF(H458&lt;'Заказ, cкидки и курсы валют'!$B$39,H458*0.54*100/(100-'Заказ, cкидки и курсы валют'!$C$39),IF(H458&lt;'Заказ, cкидки и курсы валют'!$B$40,H458*0.54*100/(100-'Заказ, cкидки и курсы валют'!$C$40),IF(H458&lt;'Заказ, cкидки и курсы валют'!$B$41,H458*0.54*100/(100-'Заказ, cкидки и курсы валют'!$C$41),IF(H458&lt;'Заказ, cкидки и курсы валют'!$B$42,H458*0.54*100/(100-'Заказ, cкидки и курсы валют'!$C$42),IF(H458&lt;'Заказ, cкидки и курсы валют'!$B$43,H458*0.54*100/(100-'Заказ, cкидки и курсы валют'!$C$43),H458))))),2)</f>
        <v>703.88</v>
      </c>
    </row>
    <row r="459" spans="1:10" ht="15">
      <c r="A459" s="210" t="s">
        <v>8258</v>
      </c>
      <c r="B459" s="890" t="s">
        <v>616</v>
      </c>
      <c r="C459" s="889">
        <v>8.3699999999999992</v>
      </c>
      <c r="D459" s="2222">
        <v>40</v>
      </c>
      <c r="E459" s="2463">
        <f t="shared" si="44"/>
        <v>2027.16</v>
      </c>
      <c r="F459" s="603">
        <f t="shared" si="42"/>
        <v>2027.16</v>
      </c>
      <c r="G459" s="862">
        <f>'Заказ, cкидки и курсы валют'!$J$23*F459</f>
        <v>24325.920000000002</v>
      </c>
      <c r="H459" s="1029">
        <f t="shared" si="43"/>
        <v>973.04</v>
      </c>
      <c r="I459" s="1022"/>
      <c r="J459" s="128">
        <f>ROUND(IF(H459&lt;'Заказ, cкидки и курсы валют'!$B$39,H459*0.54*100/(100-'Заказ, cкидки и курсы валют'!$C$39),IF(H459&lt;'Заказ, cкидки и курсы валют'!$B$40,H459*0.54*100/(100-'Заказ, cкидки и курсы валют'!$C$40),IF(H459&lt;'Заказ, cкидки и курсы валют'!$B$41,H459*0.54*100/(100-'Заказ, cкидки и курсы валют'!$C$41),IF(H459&lt;'Заказ, cкидки и курсы валют'!$B$42,H459*0.54*100/(100-'Заказ, cкидки и курсы валют'!$C$42),IF(H459&lt;'Заказ, cкидки и курсы валют'!$B$43,H459*0.54*100/(100-'Заказ, cкидки и курсы валют'!$C$43),H459))))),2)</f>
        <v>973.04</v>
      </c>
    </row>
    <row r="460" spans="1:10" ht="15">
      <c r="A460" s="210" t="s">
        <v>8259</v>
      </c>
      <c r="B460" s="890" t="s">
        <v>178</v>
      </c>
      <c r="C460" s="889">
        <v>9.23</v>
      </c>
      <c r="D460" s="2222">
        <v>25</v>
      </c>
      <c r="E460" s="2463">
        <f t="shared" si="44"/>
        <v>2094.42</v>
      </c>
      <c r="F460" s="603">
        <f t="shared" si="42"/>
        <v>2094.42</v>
      </c>
      <c r="G460" s="862">
        <f>'Заказ, cкидки и курсы валют'!$J$23*F460</f>
        <v>25133.040000000001</v>
      </c>
      <c r="H460" s="1029">
        <f t="shared" si="43"/>
        <v>628.33000000000004</v>
      </c>
      <c r="I460" s="1022"/>
      <c r="J460" s="128">
        <f>ROUND(IF(H460&lt;'Заказ, cкидки и курсы валют'!$B$39,H460*0.54*100/(100-'Заказ, cкидки и курсы валют'!$C$39),IF(H460&lt;'Заказ, cкидки и курсы валют'!$B$40,H460*0.54*100/(100-'Заказ, cкидки и курсы валют'!$C$40),IF(H460&lt;'Заказ, cкидки и курсы валют'!$B$41,H460*0.54*100/(100-'Заказ, cкидки и курсы валют'!$C$41),IF(H460&lt;'Заказ, cкидки и курсы валют'!$B$42,H460*0.54*100/(100-'Заказ, cкидки и курсы валют'!$C$42),IF(H460&lt;'Заказ, cкидки и курсы валют'!$B$43,H460*0.54*100/(100-'Заказ, cкидки и курсы валют'!$C$43),H460))))),2)</f>
        <v>678.6</v>
      </c>
    </row>
    <row r="461" spans="1:10" ht="15">
      <c r="A461" s="210" t="s">
        <v>8260</v>
      </c>
      <c r="B461" s="890" t="s">
        <v>84</v>
      </c>
      <c r="C461" s="889">
        <v>10.1</v>
      </c>
      <c r="D461" s="2222">
        <v>25</v>
      </c>
      <c r="E461" s="2463">
        <f t="shared" si="44"/>
        <v>2422.71</v>
      </c>
      <c r="F461" s="603">
        <f t="shared" si="42"/>
        <v>2422.71</v>
      </c>
      <c r="G461" s="862">
        <f>'Заказ, cкидки и курсы валют'!$J$23*F461</f>
        <v>29072.52</v>
      </c>
      <c r="H461" s="1029">
        <f t="shared" si="43"/>
        <v>726.81</v>
      </c>
      <c r="I461" s="1022"/>
      <c r="J461" s="128">
        <f>ROUND(IF(H461&lt;'Заказ, cкидки и курсы валют'!$B$39,H461*0.54*100/(100-'Заказ, cкидки и курсы валют'!$C$39),IF(H461&lt;'Заказ, cкидки и курсы валют'!$B$40,H461*0.54*100/(100-'Заказ, cкидки и курсы валют'!$C$40),IF(H461&lt;'Заказ, cкидки и курсы валют'!$B$41,H461*0.54*100/(100-'Заказ, cкидки и курсы валют'!$C$41),IF(H461&lt;'Заказ, cкидки и курсы валют'!$B$42,H461*0.54*100/(100-'Заказ, cкидки и курсы валют'!$C$42),IF(H461&lt;'Заказ, cкидки и курсы валют'!$B$43,H461*0.54*100/(100-'Заказ, cкидки и курсы валют'!$C$43),H461))))),2)</f>
        <v>784.95</v>
      </c>
    </row>
    <row r="462" spans="1:10" ht="15">
      <c r="A462" s="210" t="s">
        <v>8261</v>
      </c>
      <c r="B462" s="890" t="s">
        <v>179</v>
      </c>
      <c r="C462" s="889">
        <v>11</v>
      </c>
      <c r="D462" s="2222">
        <v>20</v>
      </c>
      <c r="E462" s="2463">
        <f t="shared" si="44"/>
        <v>2660.46</v>
      </c>
      <c r="F462" s="603">
        <f t="shared" si="42"/>
        <v>2660.46</v>
      </c>
      <c r="G462" s="862">
        <f>'Заказ, cкидки и курсы валют'!$J$23*F462</f>
        <v>31925.52</v>
      </c>
      <c r="H462" s="1029">
        <f t="shared" si="43"/>
        <v>638.51</v>
      </c>
      <c r="I462" s="1022"/>
      <c r="J462" s="128">
        <f>ROUND(IF(H462&lt;'Заказ, cкидки и курсы валют'!$B$39,H462*0.54*100/(100-'Заказ, cкидки и курсы валют'!$C$39),IF(H462&lt;'Заказ, cкидки и курсы валют'!$B$40,H462*0.54*100/(100-'Заказ, cкидки и курсы валют'!$C$40),IF(H462&lt;'Заказ, cкидки и курсы валют'!$B$41,H462*0.54*100/(100-'Заказ, cкидки и курсы валют'!$C$41),IF(H462&lt;'Заказ, cкидки и курсы валют'!$B$42,H462*0.54*100/(100-'Заказ, cкидки и курсы валют'!$C$42),IF(H462&lt;'Заказ, cкидки и курсы валют'!$B$43,H462*0.54*100/(100-'Заказ, cкидки и курсы валют'!$C$43),H462))))),2)</f>
        <v>689.59</v>
      </c>
    </row>
    <row r="463" spans="1:10" ht="15">
      <c r="A463" s="210" t="s">
        <v>8262</v>
      </c>
      <c r="B463" s="890" t="s">
        <v>180</v>
      </c>
      <c r="C463" s="889">
        <v>12.7</v>
      </c>
      <c r="D463" s="2222">
        <v>20</v>
      </c>
      <c r="E463" s="2463">
        <f t="shared" si="44"/>
        <v>3092.91</v>
      </c>
      <c r="F463" s="603">
        <f t="shared" si="42"/>
        <v>3092.91</v>
      </c>
      <c r="G463" s="862">
        <f>'Заказ, cкидки и курсы валют'!$J$23*F463</f>
        <v>37114.92</v>
      </c>
      <c r="H463" s="1029">
        <f t="shared" si="43"/>
        <v>742.3</v>
      </c>
      <c r="I463" s="1022"/>
      <c r="J463" s="128">
        <f>ROUND(IF(H463&lt;'Заказ, cкидки и курсы валют'!$B$39,H463*0.54*100/(100-'Заказ, cкидки и курсы валют'!$C$39),IF(H463&lt;'Заказ, cкидки и курсы валют'!$B$40,H463*0.54*100/(100-'Заказ, cкидки и курсы валют'!$C$40),IF(H463&lt;'Заказ, cкидки и курсы валют'!$B$41,H463*0.54*100/(100-'Заказ, cкидки и курсы валют'!$C$41),IF(H463&lt;'Заказ, cкидки и курсы валют'!$B$42,H463*0.54*100/(100-'Заказ, cкидки и курсы валют'!$C$42),IF(H463&lt;'Заказ, cкидки и курсы валют'!$B$43,H463*0.54*100/(100-'Заказ, cкидки и курсы валют'!$C$43),H463))))),2)</f>
        <v>801.68</v>
      </c>
    </row>
    <row r="464" spans="1:10" ht="15">
      <c r="A464" s="210" t="s">
        <v>8263</v>
      </c>
      <c r="B464" s="890" t="s">
        <v>181</v>
      </c>
      <c r="C464" s="889">
        <v>14.4</v>
      </c>
      <c r="D464" s="2222">
        <v>20</v>
      </c>
      <c r="E464" s="2463">
        <f t="shared" si="44"/>
        <v>3465.8999999999996</v>
      </c>
      <c r="F464" s="603">
        <f t="shared" si="42"/>
        <v>3465.9</v>
      </c>
      <c r="G464" s="862">
        <f>'Заказ, cкидки и курсы валют'!$J$23*F464</f>
        <v>41590.800000000003</v>
      </c>
      <c r="H464" s="1029">
        <f t="shared" si="43"/>
        <v>831.82</v>
      </c>
      <c r="I464" s="1022"/>
      <c r="J464" s="128">
        <f>ROUND(IF(H464&lt;'Заказ, cкидки и курсы валют'!$B$39,H464*0.54*100/(100-'Заказ, cкидки и курсы валют'!$C$39),IF(H464&lt;'Заказ, cкидки и курсы валют'!$B$40,H464*0.54*100/(100-'Заказ, cкидки и курсы валют'!$C$40),IF(H464&lt;'Заказ, cкидки и курсы валют'!$B$41,H464*0.54*100/(100-'Заказ, cкидки и курсы валют'!$C$41),IF(H464&lt;'Заказ, cкидки и курсы валют'!$B$42,H464*0.54*100/(100-'Заказ, cкидки и курсы валют'!$C$42),IF(H464&lt;'Заказ, cкидки и курсы валют'!$B$43,H464*0.54*100/(100-'Заказ, cкидки и курсы валют'!$C$43),H464))))),2)</f>
        <v>898.37</v>
      </c>
    </row>
    <row r="465" spans="1:10" ht="15">
      <c r="A465" s="210" t="s">
        <v>8264</v>
      </c>
      <c r="B465" s="890" t="s">
        <v>182</v>
      </c>
      <c r="C465" s="889">
        <v>16.2</v>
      </c>
      <c r="D465" s="2222">
        <v>20</v>
      </c>
      <c r="E465" s="2463">
        <f t="shared" si="44"/>
        <v>3882.4800000000005</v>
      </c>
      <c r="F465" s="603">
        <f t="shared" si="42"/>
        <v>3882.48</v>
      </c>
      <c r="G465" s="862">
        <f>'Заказ, cкидки и курсы валют'!$J$23*F465</f>
        <v>46589.760000000002</v>
      </c>
      <c r="H465" s="1029">
        <f t="shared" si="43"/>
        <v>931.8</v>
      </c>
      <c r="I465" s="1022"/>
      <c r="J465" s="128">
        <f>ROUND(IF(H465&lt;'Заказ, cкидки и курсы валют'!$B$39,H465*0.54*100/(100-'Заказ, cкидки и курсы валют'!$C$39),IF(H465&lt;'Заказ, cкидки и курсы валют'!$B$40,H465*0.54*100/(100-'Заказ, cкидки и курсы валют'!$C$40),IF(H465&lt;'Заказ, cкидки и курсы валют'!$B$41,H465*0.54*100/(100-'Заказ, cкидки и курсы валют'!$C$41),IF(H465&lt;'Заказ, cкидки и курсы валют'!$B$42,H465*0.54*100/(100-'Заказ, cкидки и курсы валют'!$C$42),IF(H465&lt;'Заказ, cкидки и курсы валют'!$B$43,H465*0.54*100/(100-'Заказ, cкидки и курсы валют'!$C$43),H465))))),2)</f>
        <v>931.8</v>
      </c>
    </row>
    <row r="466" spans="1:10" ht="15">
      <c r="A466" s="210" t="s">
        <v>8265</v>
      </c>
      <c r="B466" s="890" t="s">
        <v>183</v>
      </c>
      <c r="C466" s="889">
        <v>17.899999999999999</v>
      </c>
      <c r="D466" s="2222">
        <v>20</v>
      </c>
      <c r="E466" s="2463">
        <f t="shared" si="44"/>
        <v>4113.51</v>
      </c>
      <c r="F466" s="603">
        <f t="shared" si="42"/>
        <v>4113.51</v>
      </c>
      <c r="G466" s="862">
        <f>'Заказ, cкидки и курсы валют'!$J$23*F466</f>
        <v>49362.12</v>
      </c>
      <c r="H466" s="1029">
        <f t="shared" si="43"/>
        <v>987.24</v>
      </c>
      <c r="I466" s="1022"/>
      <c r="J466" s="128">
        <f>ROUND(IF(H466&lt;'Заказ, cкидки и курсы валют'!$B$39,H466*0.54*100/(100-'Заказ, cкидки и курсы валют'!$C$39),IF(H466&lt;'Заказ, cкидки и курсы валют'!$B$40,H466*0.54*100/(100-'Заказ, cкидки и курсы валют'!$C$40),IF(H466&lt;'Заказ, cкидки и курсы валют'!$B$41,H466*0.54*100/(100-'Заказ, cкидки и курсы валют'!$C$41),IF(H466&lt;'Заказ, cкидки и курсы валют'!$B$42,H466*0.54*100/(100-'Заказ, cкидки и курсы валют'!$C$42),IF(H466&lt;'Заказ, cкидки и курсы валют'!$B$43,H466*0.54*100/(100-'Заказ, cкидки и курсы валют'!$C$43),H466))))),2)</f>
        <v>987.24</v>
      </c>
    </row>
    <row r="467" spans="1:10" ht="15">
      <c r="A467" s="210" t="s">
        <v>8266</v>
      </c>
      <c r="B467" s="890" t="s">
        <v>184</v>
      </c>
      <c r="C467" s="889">
        <v>19.7</v>
      </c>
      <c r="D467" s="2222">
        <v>10</v>
      </c>
      <c r="E467" s="2463">
        <f t="shared" si="44"/>
        <v>4680.72</v>
      </c>
      <c r="F467" s="603">
        <f t="shared" si="42"/>
        <v>4680.72</v>
      </c>
      <c r="G467" s="862">
        <f>'Заказ, cкидки и курсы валют'!$J$23*F467</f>
        <v>56168.639999999999</v>
      </c>
      <c r="H467" s="1029">
        <f t="shared" si="43"/>
        <v>561.69000000000005</v>
      </c>
      <c r="I467" s="1022"/>
      <c r="J467" s="128">
        <f>ROUND(IF(H467&lt;'Заказ, cкидки и курсы валют'!$B$39,H467*0.54*100/(100-'Заказ, cкидки и курсы валют'!$C$39),IF(H467&lt;'Заказ, cкидки и курсы валют'!$B$40,H467*0.54*100/(100-'Заказ, cкидки и курсы валют'!$C$40),IF(H467&lt;'Заказ, cкидки и курсы валют'!$B$41,H467*0.54*100/(100-'Заказ, cкидки и курсы валют'!$C$41),IF(H467&lt;'Заказ, cкидки и курсы валют'!$B$42,H467*0.54*100/(100-'Заказ, cкидки и курсы валют'!$C$42),IF(H467&lt;'Заказ, cкидки и курсы валют'!$B$43,H467*0.54*100/(100-'Заказ, cкидки и курсы валют'!$C$43),H467))))),2)</f>
        <v>606.63</v>
      </c>
    </row>
    <row r="468" spans="1:10" ht="15">
      <c r="A468" s="210" t="s">
        <v>8267</v>
      </c>
      <c r="B468" s="890" t="s">
        <v>6290</v>
      </c>
      <c r="C468" s="889">
        <v>8.6999999999999993</v>
      </c>
      <c r="D468" s="2222">
        <v>50</v>
      </c>
      <c r="E468" s="2463">
        <f t="shared" si="44"/>
        <v>2593.6499999999996</v>
      </c>
      <c r="F468" s="603">
        <f t="shared" si="42"/>
        <v>2593.65</v>
      </c>
      <c r="G468" s="862">
        <f>'Заказ, cкидки и курсы валют'!$J$23*F468</f>
        <v>31123.800000000003</v>
      </c>
      <c r="H468" s="1029">
        <f t="shared" si="43"/>
        <v>1556.19</v>
      </c>
      <c r="I468" s="1022"/>
      <c r="J468" s="128">
        <f>ROUND(IF(H468&lt;'Заказ, cкидки и курсы валют'!$B$39,H468*0.54*100/(100-'Заказ, cкидки и курсы валют'!$C$39),IF(H468&lt;'Заказ, cкидки и курсы валют'!$B$40,H468*0.54*100/(100-'Заказ, cкидки и курсы валют'!$C$40),IF(H468&lt;'Заказ, cкидки и курсы валют'!$B$41,H468*0.54*100/(100-'Заказ, cкидки и курсы валют'!$C$41),IF(H468&lt;'Заказ, cкидки и курсы валют'!$B$42,H468*0.54*100/(100-'Заказ, cкидки и курсы валют'!$C$42),IF(H468&lt;'Заказ, cкидки и курсы валют'!$B$43,H468*0.54*100/(100-'Заказ, cкидки и курсы валют'!$C$43),H468))))),2)</f>
        <v>1556.19</v>
      </c>
    </row>
    <row r="469" spans="1:10" ht="15">
      <c r="A469" s="210" t="s">
        <v>8268</v>
      </c>
      <c r="B469" s="890" t="s">
        <v>3641</v>
      </c>
      <c r="C469" s="889">
        <v>11.1</v>
      </c>
      <c r="D469" s="2222">
        <v>20</v>
      </c>
      <c r="E469" s="2463">
        <f t="shared" si="44"/>
        <v>2419.92</v>
      </c>
      <c r="F469" s="603">
        <f t="shared" si="42"/>
        <v>2419.92</v>
      </c>
      <c r="G469" s="862">
        <f>'Заказ, cкидки и курсы валют'!$J$23*F469</f>
        <v>29039.040000000001</v>
      </c>
      <c r="H469" s="1029">
        <f t="shared" si="43"/>
        <v>580.78</v>
      </c>
      <c r="I469" s="1022"/>
      <c r="J469" s="128">
        <f>ROUND(IF(H469&lt;'Заказ, cкидки и курсы валют'!$B$39,H469*0.54*100/(100-'Заказ, cкидки и курсы валют'!$C$39),IF(H469&lt;'Заказ, cкидки и курсы валют'!$B$40,H469*0.54*100/(100-'Заказ, cкидки и курсы валют'!$C$40),IF(H469&lt;'Заказ, cкидки и курсы валют'!$B$41,H469*0.54*100/(100-'Заказ, cкидки и курсы валют'!$C$41),IF(H469&lt;'Заказ, cкидки и курсы валют'!$B$42,H469*0.54*100/(100-'Заказ, cкидки и курсы валют'!$C$42),IF(H469&lt;'Заказ, cкидки и курсы валют'!$B$43,H469*0.54*100/(100-'Заказ, cкидки и курсы валют'!$C$43),H469))))),2)</f>
        <v>627.24</v>
      </c>
    </row>
    <row r="470" spans="1:10" ht="15">
      <c r="A470" s="210" t="s">
        <v>8269</v>
      </c>
      <c r="B470" s="890" t="s">
        <v>3105</v>
      </c>
      <c r="C470" s="889">
        <v>12.3</v>
      </c>
      <c r="D470" s="2222">
        <v>20</v>
      </c>
      <c r="E470" s="2463">
        <f t="shared" si="44"/>
        <v>2769.2400000000002</v>
      </c>
      <c r="F470" s="603">
        <f t="shared" si="42"/>
        <v>2769.24</v>
      </c>
      <c r="G470" s="862">
        <f>'Заказ, cкидки и курсы валют'!$J$23*F470</f>
        <v>33230.879999999997</v>
      </c>
      <c r="H470" s="1029">
        <f t="shared" si="43"/>
        <v>664.62</v>
      </c>
      <c r="I470" s="1022"/>
      <c r="J470" s="128">
        <f>ROUND(IF(H470&lt;'Заказ, cкидки и курсы валют'!$B$39,H470*0.54*100/(100-'Заказ, cкидки и курсы валют'!$C$39),IF(H470&lt;'Заказ, cкидки и курсы валют'!$B$40,H470*0.54*100/(100-'Заказ, cкидки и курсы валют'!$C$40),IF(H470&lt;'Заказ, cкидки и курсы валют'!$B$41,H470*0.54*100/(100-'Заказ, cкидки и курсы валют'!$C$41),IF(H470&lt;'Заказ, cкидки и курсы валют'!$B$42,H470*0.54*100/(100-'Заказ, cкидки и курсы валют'!$C$42),IF(H470&lt;'Заказ, cкидки и курсы валют'!$B$43,H470*0.54*100/(100-'Заказ, cкидки и курсы валют'!$C$43),H470))))),2)</f>
        <v>717.79</v>
      </c>
    </row>
    <row r="471" spans="1:10" ht="15">
      <c r="A471" s="210" t="s">
        <v>8270</v>
      </c>
      <c r="B471" s="890" t="s">
        <v>3106</v>
      </c>
      <c r="C471" s="889">
        <v>13.9</v>
      </c>
      <c r="D471" s="2222">
        <v>20</v>
      </c>
      <c r="E471" s="2463">
        <f t="shared" si="44"/>
        <v>3133.08</v>
      </c>
      <c r="F471" s="603">
        <f t="shared" si="42"/>
        <v>3133.08</v>
      </c>
      <c r="G471" s="862">
        <f>'Заказ, cкидки и курсы валют'!$J$23*F471</f>
        <v>37596.959999999999</v>
      </c>
      <c r="H471" s="1029">
        <f t="shared" si="43"/>
        <v>751.94</v>
      </c>
      <c r="I471" s="1022"/>
      <c r="J471" s="128">
        <f>ROUND(IF(H471&lt;'Заказ, cкидки и курсы валют'!$B$39,H471*0.54*100/(100-'Заказ, cкидки и курсы валют'!$C$39),IF(H471&lt;'Заказ, cкидки и курсы валют'!$B$40,H471*0.54*100/(100-'Заказ, cкидки и курсы валют'!$C$40),IF(H471&lt;'Заказ, cкидки и курсы валют'!$B$41,H471*0.54*100/(100-'Заказ, cкидки и курсы валют'!$C$41),IF(H471&lt;'Заказ, cкидки и курсы валют'!$B$42,H471*0.54*100/(100-'Заказ, cкидки и курсы валют'!$C$42),IF(H471&lt;'Заказ, cкидки и курсы валют'!$B$43,H471*0.54*100/(100-'Заказ, cкидки и курсы валют'!$C$43),H471))))),2)</f>
        <v>812.1</v>
      </c>
    </row>
    <row r="472" spans="1:10" ht="15">
      <c r="A472" s="210" t="s">
        <v>8271</v>
      </c>
      <c r="B472" s="890" t="s">
        <v>617</v>
      </c>
      <c r="C472" s="889">
        <v>15.5</v>
      </c>
      <c r="D472" s="2222">
        <v>15</v>
      </c>
      <c r="E472" s="2463">
        <f t="shared" si="44"/>
        <v>3497.76</v>
      </c>
      <c r="F472" s="603">
        <f t="shared" si="42"/>
        <v>3497.76</v>
      </c>
      <c r="G472" s="862">
        <f>'Заказ, cкидки и курсы валют'!$J$23*F472</f>
        <v>41973.120000000003</v>
      </c>
      <c r="H472" s="1029">
        <f t="shared" si="43"/>
        <v>629.6</v>
      </c>
      <c r="I472" s="1022"/>
      <c r="J472" s="128">
        <f>ROUND(IF(H472&lt;'Заказ, cкидки и курсы валют'!$B$39,H472*0.54*100/(100-'Заказ, cкидки и курсы валют'!$C$39),IF(H472&lt;'Заказ, cкидки и курсы валют'!$B$40,H472*0.54*100/(100-'Заказ, cкидки и курсы валют'!$C$40),IF(H472&lt;'Заказ, cкидки и курсы валют'!$B$41,H472*0.54*100/(100-'Заказ, cкидки и курсы валют'!$C$41),IF(H472&lt;'Заказ, cкидки и курсы валют'!$B$42,H472*0.54*100/(100-'Заказ, cкидки и курсы валют'!$C$42),IF(H472&lt;'Заказ, cкидки и курсы валют'!$B$43,H472*0.54*100/(100-'Заказ, cкидки и курсы валют'!$C$43),H472))))),2)</f>
        <v>679.97</v>
      </c>
    </row>
    <row r="473" spans="1:10" ht="15">
      <c r="A473" s="210" t="s">
        <v>8272</v>
      </c>
      <c r="B473" s="890" t="s">
        <v>3107</v>
      </c>
      <c r="C473" s="889">
        <v>17.100000000000001</v>
      </c>
      <c r="D473" s="2222">
        <v>15</v>
      </c>
      <c r="E473" s="2463">
        <f t="shared" si="44"/>
        <v>3858.87</v>
      </c>
      <c r="F473" s="603">
        <f t="shared" si="42"/>
        <v>3858.87</v>
      </c>
      <c r="G473" s="862">
        <f>'Заказ, cкидки и курсы валют'!$J$23*F473</f>
        <v>46306.44</v>
      </c>
      <c r="H473" s="1029">
        <f t="shared" si="43"/>
        <v>694.6</v>
      </c>
      <c r="I473" s="1022"/>
      <c r="J473" s="128">
        <f>ROUND(IF(H473&lt;'Заказ, cкидки и курсы валют'!$B$39,H473*0.54*100/(100-'Заказ, cкидки и курсы валют'!$C$39),IF(H473&lt;'Заказ, cкидки и курсы валют'!$B$40,H473*0.54*100/(100-'Заказ, cкидки и курсы валют'!$C$40),IF(H473&lt;'Заказ, cкидки и курсы валют'!$B$41,H473*0.54*100/(100-'Заказ, cкидки и курсы валют'!$C$41),IF(H473&lt;'Заказ, cкидки и курсы валют'!$B$42,H473*0.54*100/(100-'Заказ, cкидки и курсы валют'!$C$42),IF(H473&lt;'Заказ, cкидки и курсы валют'!$B$43,H473*0.54*100/(100-'Заказ, cкидки и курсы валют'!$C$43),H473))))),2)</f>
        <v>750.17</v>
      </c>
    </row>
    <row r="474" spans="1:10" ht="15">
      <c r="A474" s="210" t="s">
        <v>8273</v>
      </c>
      <c r="B474" s="890" t="s">
        <v>190</v>
      </c>
      <c r="C474" s="889">
        <v>18.7</v>
      </c>
      <c r="D474" s="2222">
        <v>15</v>
      </c>
      <c r="E474" s="2463">
        <f t="shared" si="44"/>
        <v>4219.83</v>
      </c>
      <c r="F474" s="603">
        <f t="shared" si="42"/>
        <v>4219.83</v>
      </c>
      <c r="G474" s="862">
        <f>'Заказ, cкидки и курсы валют'!$J$23*F474</f>
        <v>50637.96</v>
      </c>
      <c r="H474" s="1029">
        <f t="shared" si="43"/>
        <v>759.57</v>
      </c>
      <c r="I474" s="1022"/>
      <c r="J474" s="128">
        <f>ROUND(IF(H474&lt;'Заказ, cкидки и курсы валют'!$B$39,H474*0.54*100/(100-'Заказ, cкидки и курсы валют'!$C$39),IF(H474&lt;'Заказ, cкидки и курсы валют'!$B$40,H474*0.54*100/(100-'Заказ, cкидки и курсы валют'!$C$40),IF(H474&lt;'Заказ, cкидки и курсы валют'!$B$41,H474*0.54*100/(100-'Заказ, cкидки и курсы валют'!$C$41),IF(H474&lt;'Заказ, cкидки и курсы валют'!$B$42,H474*0.54*100/(100-'Заказ, cкидки и курсы валют'!$C$42),IF(H474&lt;'Заказ, cкидки и курсы валют'!$B$43,H474*0.54*100/(100-'Заказ, cкидки и курсы валют'!$C$43),H474))))),2)</f>
        <v>820.34</v>
      </c>
    </row>
    <row r="475" spans="1:10" ht="15">
      <c r="A475" s="210" t="s">
        <v>8274</v>
      </c>
      <c r="B475" s="890" t="s">
        <v>1332</v>
      </c>
      <c r="C475" s="889">
        <v>20.3</v>
      </c>
      <c r="D475" s="2222">
        <v>10</v>
      </c>
      <c r="E475" s="2463">
        <f t="shared" ref="E475:E506" si="47">E362*3</f>
        <v>4613.9400000000005</v>
      </c>
      <c r="F475" s="603">
        <f t="shared" si="42"/>
        <v>4613.9399999999996</v>
      </c>
      <c r="G475" s="862">
        <f>'Заказ, cкидки и курсы валют'!$J$23*F475</f>
        <v>55367.28</v>
      </c>
      <c r="H475" s="1029">
        <f t="shared" si="43"/>
        <v>553.66999999999996</v>
      </c>
      <c r="I475" s="1022"/>
      <c r="J475" s="128">
        <f>ROUND(IF(H475&lt;'Заказ, cкидки и курсы валют'!$B$39,H475*0.54*100/(100-'Заказ, cкидки и курсы валют'!$C$39),IF(H475&lt;'Заказ, cкидки и курсы валют'!$B$40,H475*0.54*100/(100-'Заказ, cкидки и курсы валют'!$C$40),IF(H475&lt;'Заказ, cкидки и курсы валют'!$B$41,H475*0.54*100/(100-'Заказ, cкидки и курсы валют'!$C$41),IF(H475&lt;'Заказ, cкидки и курсы валют'!$B$42,H475*0.54*100/(100-'Заказ, cкидки и курсы валют'!$C$42),IF(H475&lt;'Заказ, cкидки и курсы валют'!$B$43,H475*0.54*100/(100-'Заказ, cкидки и курсы валют'!$C$43),H475))))),2)</f>
        <v>664.4</v>
      </c>
    </row>
    <row r="476" spans="1:10" ht="15">
      <c r="A476" s="210" t="s">
        <v>8275</v>
      </c>
      <c r="B476" s="890" t="s">
        <v>191</v>
      </c>
      <c r="C476" s="889">
        <v>21.8</v>
      </c>
      <c r="D476" s="2222">
        <v>10</v>
      </c>
      <c r="E476" s="2463">
        <f t="shared" si="47"/>
        <v>4981.5</v>
      </c>
      <c r="F476" s="603">
        <f t="shared" si="42"/>
        <v>4981.5</v>
      </c>
      <c r="G476" s="862">
        <f>'Заказ, cкидки и курсы валют'!$J$23*F476</f>
        <v>59778</v>
      </c>
      <c r="H476" s="1029">
        <f t="shared" si="43"/>
        <v>597.78</v>
      </c>
      <c r="I476" s="1022"/>
      <c r="J476" s="128">
        <f>ROUND(IF(H476&lt;'Заказ, cкидки и курсы валют'!$B$39,H476*0.54*100/(100-'Заказ, cкидки и курсы валют'!$C$39),IF(H476&lt;'Заказ, cкидки и курсы валют'!$B$40,H476*0.54*100/(100-'Заказ, cкидки и курсы валют'!$C$40),IF(H476&lt;'Заказ, cкидки и курсы валют'!$B$41,H476*0.54*100/(100-'Заказ, cкидки и курсы валют'!$C$41),IF(H476&lt;'Заказ, cкидки и курсы валют'!$B$42,H476*0.54*100/(100-'Заказ, cкидки и курсы валют'!$C$42),IF(H476&lt;'Заказ, cкидки и курсы валют'!$B$43,H476*0.54*100/(100-'Заказ, cкидки и курсы валют'!$C$43),H476))))),2)</f>
        <v>645.6</v>
      </c>
    </row>
    <row r="477" spans="1:10" ht="15">
      <c r="A477" s="210" t="s">
        <v>8276</v>
      </c>
      <c r="B477" s="890" t="s">
        <v>192</v>
      </c>
      <c r="C477" s="889">
        <v>25</v>
      </c>
      <c r="D477" s="2222">
        <v>10</v>
      </c>
      <c r="E477" s="2463">
        <f t="shared" si="47"/>
        <v>5703.66</v>
      </c>
      <c r="F477" s="603">
        <f t="shared" si="42"/>
        <v>5703.66</v>
      </c>
      <c r="G477" s="862">
        <f>'Заказ, cкидки и курсы валют'!$J$23*F477</f>
        <v>68443.92</v>
      </c>
      <c r="H477" s="1029">
        <f t="shared" si="43"/>
        <v>684.44</v>
      </c>
      <c r="I477" s="1022"/>
      <c r="J477" s="128">
        <f>ROUND(IF(H477&lt;'Заказ, cкидки и курсы валют'!$B$39,H477*0.54*100/(100-'Заказ, cкидки и курсы валют'!$C$39),IF(H477&lt;'Заказ, cкидки и курсы валют'!$B$40,H477*0.54*100/(100-'Заказ, cкидки и курсы валют'!$C$40),IF(H477&lt;'Заказ, cкидки и курсы валют'!$B$41,H477*0.54*100/(100-'Заказ, cкидки и курсы валют'!$C$41),IF(H477&lt;'Заказ, cкидки и курсы валют'!$B$42,H477*0.54*100/(100-'Заказ, cкидки и курсы валют'!$C$42),IF(H477&lt;'Заказ, cкидки и курсы валют'!$B$43,H477*0.54*100/(100-'Заказ, cкидки и курсы валют'!$C$43),H477))))),2)</f>
        <v>739.2</v>
      </c>
    </row>
    <row r="478" spans="1:10" ht="15">
      <c r="A478" s="210" t="s">
        <v>8277</v>
      </c>
      <c r="B478" s="890" t="s">
        <v>193</v>
      </c>
      <c r="C478" s="2230">
        <v>28.2</v>
      </c>
      <c r="D478" s="2222">
        <v>10</v>
      </c>
      <c r="E478" s="2463">
        <f t="shared" si="47"/>
        <v>6111.51</v>
      </c>
      <c r="F478" s="603">
        <f t="shared" si="42"/>
        <v>6111.51</v>
      </c>
      <c r="G478" s="862">
        <f>'Заказ, cкидки и курсы валют'!$J$23*F478</f>
        <v>73338.12</v>
      </c>
      <c r="H478" s="1029">
        <f t="shared" si="43"/>
        <v>733.38</v>
      </c>
      <c r="I478" s="1022"/>
      <c r="J478" s="128">
        <f>ROUND(IF(H478&lt;'Заказ, cкидки и курсы валют'!$B$39,H478*0.54*100/(100-'Заказ, cкидки и курсы валют'!$C$39),IF(H478&lt;'Заказ, cкидки и курсы валют'!$B$40,H478*0.54*100/(100-'Заказ, cкидки и курсы валют'!$C$40),IF(H478&lt;'Заказ, cкидки и курсы валют'!$B$41,H478*0.54*100/(100-'Заказ, cкидки и курсы валют'!$C$41),IF(H478&lt;'Заказ, cкидки и курсы валют'!$B$42,H478*0.54*100/(100-'Заказ, cкидки и курсы валют'!$C$42),IF(H478&lt;'Заказ, cкидки и курсы валют'!$B$43,H478*0.54*100/(100-'Заказ, cкидки и курсы валют'!$C$43),H478))))),2)</f>
        <v>792.05</v>
      </c>
    </row>
    <row r="479" spans="1:10" ht="15">
      <c r="A479" s="210" t="s">
        <v>8278</v>
      </c>
      <c r="B479" s="890" t="s">
        <v>194</v>
      </c>
      <c r="C479" s="889">
        <v>31.42</v>
      </c>
      <c r="D479" s="2222">
        <v>10</v>
      </c>
      <c r="E479" s="2463">
        <f t="shared" si="47"/>
        <v>7293.24</v>
      </c>
      <c r="F479" s="603">
        <f t="shared" si="42"/>
        <v>7293.24</v>
      </c>
      <c r="G479" s="862">
        <f>'Заказ, cкидки и курсы валют'!$J$23*F479</f>
        <v>87518.88</v>
      </c>
      <c r="H479" s="1029">
        <f t="shared" si="43"/>
        <v>875.19</v>
      </c>
      <c r="I479" s="1022"/>
      <c r="J479" s="128">
        <f>ROUND(IF(H479&lt;'Заказ, cкидки и курсы валют'!$B$39,H479*0.54*100/(100-'Заказ, cкидки и курсы валют'!$C$39),IF(H479&lt;'Заказ, cкидки и курсы валют'!$B$40,H479*0.54*100/(100-'Заказ, cкидки и курсы валют'!$C$40),IF(H479&lt;'Заказ, cкидки и курсы валют'!$B$41,H479*0.54*100/(100-'Заказ, cкидки и курсы валют'!$C$41),IF(H479&lt;'Заказ, cкидки и курсы валют'!$B$42,H479*0.54*100/(100-'Заказ, cкидки и курсы валют'!$C$42),IF(H479&lt;'Заказ, cкидки и курсы валют'!$B$43,H479*0.54*100/(100-'Заказ, cкидки и курсы валют'!$C$43),H479))))),2)</f>
        <v>945.21</v>
      </c>
    </row>
    <row r="480" spans="1:10" ht="15">
      <c r="A480" s="210" t="s">
        <v>8279</v>
      </c>
      <c r="B480" s="890" t="s">
        <v>3108</v>
      </c>
      <c r="C480" s="889">
        <v>34.6</v>
      </c>
      <c r="D480" s="2222">
        <v>5</v>
      </c>
      <c r="E480" s="2463">
        <f t="shared" si="47"/>
        <v>7585.77</v>
      </c>
      <c r="F480" s="603">
        <f t="shared" si="42"/>
        <v>7585.77</v>
      </c>
      <c r="G480" s="862">
        <f>'Заказ, cкидки и курсы валют'!$J$23*F480</f>
        <v>91029.24</v>
      </c>
      <c r="H480" s="1029">
        <f t="shared" si="43"/>
        <v>455.15</v>
      </c>
      <c r="I480" s="1022"/>
      <c r="J480" s="128">
        <f>ROUND(IF(H480&lt;'Заказ, cкидки и курсы валют'!$B$39,H480*0.54*100/(100-'Заказ, cкидки и курсы валют'!$C$39),IF(H480&lt;'Заказ, cкидки и курсы валют'!$B$40,H480*0.54*100/(100-'Заказ, cкидки и курсы валют'!$C$40),IF(H480&lt;'Заказ, cкидки и курсы валют'!$B$41,H480*0.54*100/(100-'Заказ, cкидки и курсы валют'!$C$41),IF(H480&lt;'Заказ, cкидки и курсы валют'!$B$42,H480*0.54*100/(100-'Заказ, cкидки и курсы валют'!$C$42),IF(H480&lt;'Заказ, cкидки и курсы валют'!$B$43,H480*0.54*100/(100-'Заказ, cкидки и курсы валют'!$C$43),H480))))),2)</f>
        <v>546.17999999999995</v>
      </c>
    </row>
    <row r="481" spans="1:10" ht="15">
      <c r="A481" s="210" t="s">
        <v>8280</v>
      </c>
      <c r="B481" s="890" t="s">
        <v>195</v>
      </c>
      <c r="C481" s="889">
        <v>37</v>
      </c>
      <c r="D481" s="2222">
        <v>5</v>
      </c>
      <c r="E481" s="2463">
        <f t="shared" si="47"/>
        <v>8509.17</v>
      </c>
      <c r="F481" s="603">
        <f t="shared" si="42"/>
        <v>8509.17</v>
      </c>
      <c r="G481" s="862">
        <f>'Заказ, cкидки и курсы валют'!$J$23*F481</f>
        <v>102110.04000000001</v>
      </c>
      <c r="H481" s="1029">
        <f t="shared" si="43"/>
        <v>510.55</v>
      </c>
      <c r="I481" s="1022"/>
      <c r="J481" s="128">
        <f>ROUND(IF(H481&lt;'Заказ, cкидки и курсы валют'!$B$39,H481*0.54*100/(100-'Заказ, cкидки и курсы валют'!$C$39),IF(H481&lt;'Заказ, cкидки и курсы валют'!$B$40,H481*0.54*100/(100-'Заказ, cкидки и курсы валют'!$C$40),IF(H481&lt;'Заказ, cкидки и курсы валют'!$B$41,H481*0.54*100/(100-'Заказ, cкидки и курсы валют'!$C$41),IF(H481&lt;'Заказ, cкидки и курсы валют'!$B$42,H481*0.54*100/(100-'Заказ, cкидки и курсы валют'!$C$42),IF(H481&lt;'Заказ, cкидки и курсы валют'!$B$43,H481*0.54*100/(100-'Заказ, cкидки и курсы валют'!$C$43),H481))))),2)</f>
        <v>612.66</v>
      </c>
    </row>
    <row r="482" spans="1:10" ht="15">
      <c r="A482" s="210" t="s">
        <v>8281</v>
      </c>
      <c r="B482" s="890" t="s">
        <v>196</v>
      </c>
      <c r="C482" s="889">
        <v>44</v>
      </c>
      <c r="D482" s="2222">
        <v>5</v>
      </c>
      <c r="E482" s="2463">
        <f t="shared" si="47"/>
        <v>9790.08</v>
      </c>
      <c r="F482" s="603">
        <f t="shared" si="42"/>
        <v>9790.08</v>
      </c>
      <c r="G482" s="862">
        <f>'Заказ, cкидки и курсы валют'!$J$23*F482</f>
        <v>117480.95999999999</v>
      </c>
      <c r="H482" s="1029">
        <f t="shared" si="43"/>
        <v>587.4</v>
      </c>
      <c r="I482" s="1022"/>
      <c r="J482" s="128">
        <f>ROUND(IF(H482&lt;'Заказ, cкидки и курсы валют'!$B$39,H482*0.54*100/(100-'Заказ, cкидки и курсы валют'!$C$39),IF(H482&lt;'Заказ, cкидки и курсы валют'!$B$40,H482*0.54*100/(100-'Заказ, cкидки и курсы валют'!$C$40),IF(H482&lt;'Заказ, cкидки и курсы валют'!$B$41,H482*0.54*100/(100-'Заказ, cкидки и курсы валют'!$C$41),IF(H482&lt;'Заказ, cкидки и курсы валют'!$B$42,H482*0.54*100/(100-'Заказ, cкидки и курсы валют'!$C$42),IF(H482&lt;'Заказ, cкидки и курсы валют'!$B$43,H482*0.54*100/(100-'Заказ, cкидки и курсы валют'!$C$43),H482))))),2)</f>
        <v>634.39</v>
      </c>
    </row>
    <row r="483" spans="1:10" ht="15">
      <c r="A483" s="210" t="s">
        <v>8282</v>
      </c>
      <c r="B483" s="890" t="s">
        <v>3349</v>
      </c>
      <c r="C483" s="889">
        <v>20.5</v>
      </c>
      <c r="D483" s="2222">
        <v>10</v>
      </c>
      <c r="E483" s="2463">
        <f t="shared" si="47"/>
        <v>4665.8099999999995</v>
      </c>
      <c r="F483" s="603">
        <f t="shared" si="42"/>
        <v>4665.8100000000004</v>
      </c>
      <c r="G483" s="862">
        <f>'Заказ, cкидки и курсы валют'!$J$23*F483</f>
        <v>55989.72</v>
      </c>
      <c r="H483" s="1029">
        <f t="shared" si="43"/>
        <v>559.9</v>
      </c>
      <c r="I483" s="1022"/>
      <c r="J483" s="128">
        <f>ROUND(IF(H483&lt;'Заказ, cкидки и курсы валют'!$B$39,H483*0.54*100/(100-'Заказ, cкидки и курсы валют'!$C$39),IF(H483&lt;'Заказ, cкидки и курсы валют'!$B$40,H483*0.54*100/(100-'Заказ, cкидки и курсы валют'!$C$40),IF(H483&lt;'Заказ, cкидки и курсы валют'!$B$41,H483*0.54*100/(100-'Заказ, cкидки и курсы валют'!$C$41),IF(H483&lt;'Заказ, cкидки и курсы валют'!$B$42,H483*0.54*100/(100-'Заказ, cкидки и курсы валют'!$C$42),IF(H483&lt;'Заказ, cкидки и курсы валют'!$B$43,H483*0.54*100/(100-'Заказ, cкидки и курсы валют'!$C$43),H483))))),2)</f>
        <v>604.69000000000005</v>
      </c>
    </row>
    <row r="484" spans="1:10" ht="15">
      <c r="A484" s="210" t="s">
        <v>8283</v>
      </c>
      <c r="B484" s="890" t="s">
        <v>3640</v>
      </c>
      <c r="C484" s="889">
        <v>21.2</v>
      </c>
      <c r="D484" s="2222">
        <v>10</v>
      </c>
      <c r="E484" s="2463">
        <f t="shared" si="47"/>
        <v>5025.18</v>
      </c>
      <c r="F484" s="603">
        <f t="shared" si="42"/>
        <v>5025.18</v>
      </c>
      <c r="G484" s="862">
        <f>'Заказ, cкидки и курсы валют'!$J$23*F484</f>
        <v>60302.16</v>
      </c>
      <c r="H484" s="1029">
        <f t="shared" si="43"/>
        <v>603.02</v>
      </c>
      <c r="I484" s="1022"/>
      <c r="J484" s="128">
        <f>ROUND(IF(H484&lt;'Заказ, cкидки и курсы валют'!$B$39,H484*0.54*100/(100-'Заказ, cкидки и курсы валют'!$C$39),IF(H484&lt;'Заказ, cкидки и курсы валют'!$B$40,H484*0.54*100/(100-'Заказ, cкидки и курсы валют'!$C$40),IF(H484&lt;'Заказ, cкидки и курсы валют'!$B$41,H484*0.54*100/(100-'Заказ, cкидки и курсы валют'!$C$41),IF(H484&lt;'Заказ, cкидки и курсы валют'!$B$42,H484*0.54*100/(100-'Заказ, cкидки и курсы валют'!$C$42),IF(H484&lt;'Заказ, cкидки и курсы валют'!$B$43,H484*0.54*100/(100-'Заказ, cкидки и курсы валют'!$C$43),H484))))),2)</f>
        <v>651.26</v>
      </c>
    </row>
    <row r="485" spans="1:10" ht="15">
      <c r="A485" s="210" t="s">
        <v>8284</v>
      </c>
      <c r="B485" s="890" t="s">
        <v>3384</v>
      </c>
      <c r="C485" s="889">
        <v>23.7</v>
      </c>
      <c r="D485" s="2222">
        <v>10</v>
      </c>
      <c r="E485" s="2463">
        <f t="shared" si="47"/>
        <v>5525.25</v>
      </c>
      <c r="F485" s="603">
        <f t="shared" si="42"/>
        <v>5525.25</v>
      </c>
      <c r="G485" s="862">
        <f>'Заказ, cкидки и курсы валют'!$J$23*F485</f>
        <v>66303</v>
      </c>
      <c r="H485" s="1029">
        <f t="shared" si="43"/>
        <v>663.03</v>
      </c>
      <c r="I485" s="1022"/>
      <c r="J485" s="128">
        <f>ROUND(IF(H485&lt;'Заказ, cкидки и курсы валют'!$B$39,H485*0.54*100/(100-'Заказ, cкидки и курсы валют'!$C$39),IF(H485&lt;'Заказ, cкидки и курсы валют'!$B$40,H485*0.54*100/(100-'Заказ, cкидки и курсы валют'!$C$40),IF(H485&lt;'Заказ, cкидки и курсы валют'!$B$41,H485*0.54*100/(100-'Заказ, cкидки и курсы валют'!$C$41),IF(H485&lt;'Заказ, cкидки и курсы валют'!$B$42,H485*0.54*100/(100-'Заказ, cкидки и курсы валют'!$C$42),IF(H485&lt;'Заказ, cкидки и курсы валют'!$B$43,H485*0.54*100/(100-'Заказ, cкидки и курсы валют'!$C$43),H485))))),2)</f>
        <v>716.07</v>
      </c>
    </row>
    <row r="486" spans="1:10" ht="15">
      <c r="A486" s="210" t="s">
        <v>8285</v>
      </c>
      <c r="B486" s="890" t="s">
        <v>3109</v>
      </c>
      <c r="C486" s="889">
        <v>26.2</v>
      </c>
      <c r="D486" s="2222">
        <v>10</v>
      </c>
      <c r="E486" s="2463">
        <f t="shared" si="47"/>
        <v>6473.7000000000007</v>
      </c>
      <c r="F486" s="603">
        <f t="shared" si="42"/>
        <v>6473.7</v>
      </c>
      <c r="G486" s="862">
        <f>'Заказ, cкидки и курсы валют'!$J$23*F486</f>
        <v>77684.399999999994</v>
      </c>
      <c r="H486" s="1029">
        <f t="shared" si="43"/>
        <v>776.84</v>
      </c>
      <c r="I486" s="1022"/>
      <c r="J486" s="128">
        <f>ROUND(IF(H486&lt;'Заказ, cкидки и курсы валют'!$B$39,H486*0.54*100/(100-'Заказ, cкидки и курсы валют'!$C$39),IF(H486&lt;'Заказ, cкидки и курсы валют'!$B$40,H486*0.54*100/(100-'Заказ, cкидки и курсы валют'!$C$40),IF(H486&lt;'Заказ, cкидки и курсы валют'!$B$41,H486*0.54*100/(100-'Заказ, cкидки и курсы валют'!$C$41),IF(H486&lt;'Заказ, cкидки и курсы валют'!$B$42,H486*0.54*100/(100-'Заказ, cкидки и курсы валют'!$C$42),IF(H486&lt;'Заказ, cкидки и курсы валют'!$B$43,H486*0.54*100/(100-'Заказ, cкидки и курсы валют'!$C$43),H486))))),2)</f>
        <v>838.99</v>
      </c>
    </row>
    <row r="487" spans="1:10" ht="15">
      <c r="A487" s="210" t="s">
        <v>8286</v>
      </c>
      <c r="B487" s="890" t="s">
        <v>3110</v>
      </c>
      <c r="C487" s="889">
        <v>28.7</v>
      </c>
      <c r="D487" s="2222">
        <v>10</v>
      </c>
      <c r="E487" s="2463">
        <f t="shared" si="47"/>
        <v>6404.37</v>
      </c>
      <c r="F487" s="603">
        <f t="shared" si="42"/>
        <v>6404.37</v>
      </c>
      <c r="G487" s="862">
        <f>'Заказ, cкидки и курсы валют'!$J$23*F487</f>
        <v>76852.44</v>
      </c>
      <c r="H487" s="1029">
        <f t="shared" si="43"/>
        <v>768.52</v>
      </c>
      <c r="I487" s="1022"/>
      <c r="J487" s="128">
        <f>ROUND(IF(H487&lt;'Заказ, cкидки и курсы валют'!$B$39,H487*0.54*100/(100-'Заказ, cкидки и курсы валют'!$C$39),IF(H487&lt;'Заказ, cкидки и курсы валют'!$B$40,H487*0.54*100/(100-'Заказ, cкидки и курсы валют'!$C$40),IF(H487&lt;'Заказ, cкидки и курсы валют'!$B$41,H487*0.54*100/(100-'Заказ, cкидки и курсы валют'!$C$41),IF(H487&lt;'Заказ, cкидки и курсы валют'!$B$42,H487*0.54*100/(100-'Заказ, cкидки и курсы валют'!$C$42),IF(H487&lt;'Заказ, cкидки и курсы валют'!$B$43,H487*0.54*100/(100-'Заказ, cкидки и курсы валют'!$C$43),H487))))),2)</f>
        <v>830</v>
      </c>
    </row>
    <row r="488" spans="1:10" ht="15">
      <c r="A488" s="210" t="s">
        <v>8287</v>
      </c>
      <c r="B488" s="890" t="s">
        <v>3111</v>
      </c>
      <c r="C488" s="889">
        <v>31.2</v>
      </c>
      <c r="D488" s="2222">
        <v>10</v>
      </c>
      <c r="E488" s="2463">
        <f t="shared" si="47"/>
        <v>7228.11</v>
      </c>
      <c r="F488" s="603">
        <f t="shared" si="42"/>
        <v>7228.11</v>
      </c>
      <c r="G488" s="862">
        <f>'Заказ, cкидки и курсы валют'!$J$23*F488</f>
        <v>86737.319999999992</v>
      </c>
      <c r="H488" s="1029">
        <f t="shared" si="43"/>
        <v>867.37</v>
      </c>
      <c r="I488" s="1022"/>
      <c r="J488" s="128">
        <f>ROUND(IF(H488&lt;'Заказ, cкидки и курсы валют'!$B$39,H488*0.54*100/(100-'Заказ, cкидки и курсы валют'!$C$39),IF(H488&lt;'Заказ, cкидки и курсы валют'!$B$40,H488*0.54*100/(100-'Заказ, cкидки и курсы валют'!$C$40),IF(H488&lt;'Заказ, cкидки и курсы валют'!$B$41,H488*0.54*100/(100-'Заказ, cкидки и курсы валют'!$C$41),IF(H488&lt;'Заказ, cкидки и курсы валют'!$B$42,H488*0.54*100/(100-'Заказ, cкидки и курсы валют'!$C$42),IF(H488&lt;'Заказ, cкидки и курсы валют'!$B$43,H488*0.54*100/(100-'Заказ, cкидки и курсы валют'!$C$43),H488))))),2)</f>
        <v>936.76</v>
      </c>
    </row>
    <row r="489" spans="1:10" ht="15">
      <c r="A489" s="210" t="s">
        <v>8288</v>
      </c>
      <c r="B489" s="890" t="s">
        <v>3112</v>
      </c>
      <c r="C489" s="889">
        <v>33.700000000000003</v>
      </c>
      <c r="D489" s="2222">
        <v>5</v>
      </c>
      <c r="E489" s="2463">
        <f t="shared" si="47"/>
        <v>7408.83</v>
      </c>
      <c r="F489" s="603">
        <f t="shared" si="42"/>
        <v>7408.83</v>
      </c>
      <c r="G489" s="862">
        <f>'Заказ, cкидки и курсы валют'!$J$23*F489</f>
        <v>88905.959999999992</v>
      </c>
      <c r="H489" s="1029">
        <f t="shared" si="43"/>
        <v>444.53</v>
      </c>
      <c r="I489" s="1022"/>
      <c r="J489" s="128">
        <f>ROUND(IF(H489&lt;'Заказ, cкидки и курсы валют'!$B$39,H489*0.54*100/(100-'Заказ, cкидки и курсы валют'!$C$39),IF(H489&lt;'Заказ, cкидки и курсы валют'!$B$40,H489*0.54*100/(100-'Заказ, cкидки и курсы валют'!$C$40),IF(H489&lt;'Заказ, cкидки и курсы валют'!$B$41,H489*0.54*100/(100-'Заказ, cкидки и курсы валют'!$C$41),IF(H489&lt;'Заказ, cкидки и курсы валют'!$B$42,H489*0.54*100/(100-'Заказ, cкидки и курсы валют'!$C$42),IF(H489&lt;'Заказ, cкидки и курсы валют'!$B$43,H489*0.54*100/(100-'Заказ, cкидки и курсы валют'!$C$43),H489))))),2)</f>
        <v>533.44000000000005</v>
      </c>
    </row>
    <row r="490" spans="1:10" ht="15">
      <c r="A490" s="210" t="s">
        <v>8289</v>
      </c>
      <c r="B490" s="890" t="s">
        <v>201</v>
      </c>
      <c r="C490" s="889">
        <v>36.200000000000003</v>
      </c>
      <c r="D490" s="2222">
        <v>5</v>
      </c>
      <c r="E490" s="2463">
        <f t="shared" si="47"/>
        <v>8408.91</v>
      </c>
      <c r="F490" s="603">
        <f t="shared" si="42"/>
        <v>8408.91</v>
      </c>
      <c r="G490" s="862">
        <f>'Заказ, cкидки и курсы валют'!$J$23*F490</f>
        <v>100906.92</v>
      </c>
      <c r="H490" s="1029">
        <f t="shared" si="43"/>
        <v>504.53</v>
      </c>
      <c r="I490" s="1022"/>
      <c r="J490" s="128">
        <f>ROUND(IF(H490&lt;'Заказ, cкидки и курсы валют'!$B$39,H490*0.54*100/(100-'Заказ, cкидки и курсы валют'!$C$39),IF(H490&lt;'Заказ, cкидки и курсы валют'!$B$40,H490*0.54*100/(100-'Заказ, cкидки и курсы валют'!$C$40),IF(H490&lt;'Заказ, cкидки и курсы валют'!$B$41,H490*0.54*100/(100-'Заказ, cкидки и курсы валют'!$C$41),IF(H490&lt;'Заказ, cкидки и курсы валют'!$B$42,H490*0.54*100/(100-'Заказ, cкидки и курсы валют'!$C$42),IF(H490&lt;'Заказ, cкидки и курсы валют'!$B$43,H490*0.54*100/(100-'Заказ, cкидки и курсы валют'!$C$43),H490))))),2)</f>
        <v>605.44000000000005</v>
      </c>
    </row>
    <row r="491" spans="1:10" ht="15">
      <c r="A491" s="210" t="s">
        <v>8290</v>
      </c>
      <c r="B491" s="890" t="s">
        <v>1333</v>
      </c>
      <c r="C491" s="889">
        <v>38.700000000000003</v>
      </c>
      <c r="D491" s="2222">
        <v>5</v>
      </c>
      <c r="E491" s="2463">
        <f t="shared" si="47"/>
        <v>8727.0300000000007</v>
      </c>
      <c r="F491" s="603">
        <f t="shared" si="42"/>
        <v>8727.0300000000007</v>
      </c>
      <c r="G491" s="862">
        <f>'Заказ, cкидки и курсы валют'!$J$23*F491</f>
        <v>104724.36000000002</v>
      </c>
      <c r="H491" s="1029">
        <f t="shared" si="43"/>
        <v>523.62</v>
      </c>
      <c r="I491" s="1022"/>
      <c r="J491" s="128">
        <f>ROUND(IF(H491&lt;'Заказ, cкидки и курсы валют'!$B$39,H491*0.54*100/(100-'Заказ, cкидки и курсы валют'!$C$39),IF(H491&lt;'Заказ, cкидки и курсы валют'!$B$40,H491*0.54*100/(100-'Заказ, cкидки и курсы валют'!$C$40),IF(H491&lt;'Заказ, cкидки и курсы валют'!$B$41,H491*0.54*100/(100-'Заказ, cкидки и курсы валют'!$C$41),IF(H491&lt;'Заказ, cкидки и курсы валют'!$B$42,H491*0.54*100/(100-'Заказ, cкидки и курсы валют'!$C$42),IF(H491&lt;'Заказ, cкидки и курсы валют'!$B$43,H491*0.54*100/(100-'Заказ, cкидки и курсы валют'!$C$43),H491))))),2)</f>
        <v>628.34</v>
      </c>
    </row>
    <row r="492" spans="1:10" ht="15">
      <c r="A492" s="210" t="s">
        <v>8291</v>
      </c>
      <c r="B492" s="890" t="s">
        <v>202</v>
      </c>
      <c r="C492" s="889">
        <v>41.3</v>
      </c>
      <c r="D492" s="2222">
        <v>5</v>
      </c>
      <c r="E492" s="2463">
        <f t="shared" si="47"/>
        <v>9691.5</v>
      </c>
      <c r="F492" s="603">
        <f t="shared" si="42"/>
        <v>9691.5</v>
      </c>
      <c r="G492" s="862">
        <f>'Заказ, cкидки и курсы валют'!$J$23*F492</f>
        <v>116298</v>
      </c>
      <c r="H492" s="1029">
        <f t="shared" si="43"/>
        <v>581.49</v>
      </c>
      <c r="I492" s="1022"/>
      <c r="J492" s="128">
        <f>ROUND(IF(H492&lt;'Заказ, cкидки и курсы валют'!$B$39,H492*0.54*100/(100-'Заказ, cкидки и курсы валют'!$C$39),IF(H492&lt;'Заказ, cкидки и курсы валют'!$B$40,H492*0.54*100/(100-'Заказ, cкидки и курсы валют'!$C$40),IF(H492&lt;'Заказ, cкидки и курсы валют'!$B$41,H492*0.54*100/(100-'Заказ, cкидки и курсы валют'!$C$41),IF(H492&lt;'Заказ, cкидки и курсы валют'!$B$42,H492*0.54*100/(100-'Заказ, cкидки и курсы валют'!$C$42),IF(H492&lt;'Заказ, cкидки и курсы валют'!$B$43,H492*0.54*100/(100-'Заказ, cкидки и курсы валют'!$C$43),H492))))),2)</f>
        <v>628.01</v>
      </c>
    </row>
    <row r="493" spans="1:10" ht="15">
      <c r="A493" s="210" t="s">
        <v>8292</v>
      </c>
      <c r="B493" s="890" t="s">
        <v>614</v>
      </c>
      <c r="C493" s="889">
        <v>46.3</v>
      </c>
      <c r="D493" s="2222">
        <v>5</v>
      </c>
      <c r="E493" s="2463">
        <f t="shared" si="47"/>
        <v>10415.73</v>
      </c>
      <c r="F493" s="603">
        <f t="shared" si="42"/>
        <v>10415.73</v>
      </c>
      <c r="G493" s="862">
        <f>'Заказ, cкидки и курсы валют'!$J$23*F493</f>
        <v>124988.76</v>
      </c>
      <c r="H493" s="1029">
        <f t="shared" si="43"/>
        <v>624.94000000000005</v>
      </c>
      <c r="I493" s="1022"/>
      <c r="J493" s="128">
        <f>ROUND(IF(H493&lt;'Заказ, cкидки и курсы валют'!$B$39,H493*0.54*100/(100-'Заказ, cкидки и курсы валют'!$C$39),IF(H493&lt;'Заказ, cкидки и курсы валют'!$B$40,H493*0.54*100/(100-'Заказ, cкидки и курсы валют'!$C$40),IF(H493&lt;'Заказ, cкидки и курсы валют'!$B$41,H493*0.54*100/(100-'Заказ, cкидки и курсы валют'!$C$41),IF(H493&lt;'Заказ, cкидки и курсы валют'!$B$42,H493*0.54*100/(100-'Заказ, cкидки и курсы валют'!$C$42),IF(H493&lt;'Заказ, cкидки и курсы валют'!$B$43,H493*0.54*100/(100-'Заказ, cкидки и курсы валют'!$C$43),H493))))),2)</f>
        <v>674.94</v>
      </c>
    </row>
    <row r="494" spans="1:10" ht="15">
      <c r="A494" s="210" t="s">
        <v>8293</v>
      </c>
      <c r="B494" s="890" t="s">
        <v>203</v>
      </c>
      <c r="C494" s="889">
        <v>51.3</v>
      </c>
      <c r="D494" s="2222">
        <v>5</v>
      </c>
      <c r="E494" s="2463">
        <f t="shared" si="47"/>
        <v>11346.75</v>
      </c>
      <c r="F494" s="603">
        <f t="shared" si="42"/>
        <v>11346.75</v>
      </c>
      <c r="G494" s="862">
        <f>'Заказ, cкидки и курсы валют'!$J$23*F494</f>
        <v>136161</v>
      </c>
      <c r="H494" s="1029">
        <f t="shared" si="43"/>
        <v>680.81</v>
      </c>
      <c r="I494" s="1022"/>
      <c r="J494" s="128">
        <f>ROUND(IF(H494&lt;'Заказ, cкидки и курсы валют'!$B$39,H494*0.54*100/(100-'Заказ, cкидки и курсы валют'!$C$39),IF(H494&lt;'Заказ, cкидки и курсы валют'!$B$40,H494*0.54*100/(100-'Заказ, cкидки и курсы валют'!$C$40),IF(H494&lt;'Заказ, cкидки и курсы валют'!$B$41,H494*0.54*100/(100-'Заказ, cкидки и курсы валют'!$C$41),IF(H494&lt;'Заказ, cкидки и курсы валют'!$B$42,H494*0.54*100/(100-'Заказ, cкидки и курсы валют'!$C$42),IF(H494&lt;'Заказ, cкидки и курсы валют'!$B$43,H494*0.54*100/(100-'Заказ, cкидки и курсы валют'!$C$43),H494))))),2)</f>
        <v>735.27</v>
      </c>
    </row>
    <row r="495" spans="1:10" ht="15">
      <c r="A495" s="210" t="s">
        <v>8294</v>
      </c>
      <c r="B495" s="890" t="s">
        <v>613</v>
      </c>
      <c r="C495" s="889">
        <v>56.3</v>
      </c>
      <c r="D495" s="2222">
        <v>5</v>
      </c>
      <c r="E495" s="2463">
        <f t="shared" si="47"/>
        <v>12494.670000000002</v>
      </c>
      <c r="F495" s="603">
        <f t="shared" si="42"/>
        <v>12494.67</v>
      </c>
      <c r="G495" s="862">
        <f>'Заказ, cкидки и курсы валют'!$J$23*F495</f>
        <v>149936.04</v>
      </c>
      <c r="H495" s="1029">
        <f t="shared" si="43"/>
        <v>749.68</v>
      </c>
      <c r="I495" s="1022"/>
      <c r="J495" s="128">
        <f>ROUND(IF(H495&lt;'Заказ, cкидки и курсы валют'!$B$39,H495*0.54*100/(100-'Заказ, cкидки и курсы валют'!$C$39),IF(H495&lt;'Заказ, cкидки и курсы валют'!$B$40,H495*0.54*100/(100-'Заказ, cкидки и курсы валют'!$C$40),IF(H495&lt;'Заказ, cкидки и курсы валют'!$B$41,H495*0.54*100/(100-'Заказ, cкидки и курсы валют'!$C$41),IF(H495&lt;'Заказ, cкидки и курсы валют'!$B$42,H495*0.54*100/(100-'Заказ, cкидки и курсы валют'!$C$42),IF(H495&lt;'Заказ, cкидки и курсы валют'!$B$43,H495*0.54*100/(100-'Заказ, cкидки и курсы валют'!$C$43),H495))))),2)</f>
        <v>809.65</v>
      </c>
    </row>
    <row r="496" spans="1:10" ht="15">
      <c r="A496" s="210" t="s">
        <v>8295</v>
      </c>
      <c r="B496" s="890" t="s">
        <v>204</v>
      </c>
      <c r="C496" s="889">
        <v>61.3</v>
      </c>
      <c r="D496" s="2222">
        <v>5</v>
      </c>
      <c r="E496" s="2463">
        <f t="shared" si="47"/>
        <v>13549.41</v>
      </c>
      <c r="F496" s="603">
        <f t="shared" si="42"/>
        <v>13549.41</v>
      </c>
      <c r="G496" s="862">
        <f>'Заказ, cкидки и курсы валют'!$J$23*F496</f>
        <v>162592.91999999998</v>
      </c>
      <c r="H496" s="1029">
        <f t="shared" si="43"/>
        <v>812.96</v>
      </c>
      <c r="I496" s="1022"/>
      <c r="J496" s="128">
        <f>ROUND(IF(H496&lt;'Заказ, cкидки и курсы валют'!$B$39,H496*0.54*100/(100-'Заказ, cкидки и курсы валют'!$C$39),IF(H496&lt;'Заказ, cкидки и курсы валют'!$B$40,H496*0.54*100/(100-'Заказ, cкидки и курсы валют'!$C$40),IF(H496&lt;'Заказ, cкидки и курсы валют'!$B$41,H496*0.54*100/(100-'Заказ, cкидки и курсы валют'!$C$41),IF(H496&lt;'Заказ, cкидки и курсы валют'!$B$42,H496*0.54*100/(100-'Заказ, cкидки и курсы валют'!$C$42),IF(H496&lt;'Заказ, cкидки и курсы валют'!$B$43,H496*0.54*100/(100-'Заказ, cкидки и курсы валют'!$C$43),H496))))),2)</f>
        <v>878</v>
      </c>
    </row>
    <row r="497" spans="1:10" ht="15">
      <c r="A497" s="210" t="s">
        <v>8296</v>
      </c>
      <c r="B497" s="890" t="s">
        <v>205</v>
      </c>
      <c r="C497" s="889">
        <v>71.42</v>
      </c>
      <c r="D497" s="2222">
        <v>5</v>
      </c>
      <c r="E497" s="2463">
        <f t="shared" si="47"/>
        <v>15987.24</v>
      </c>
      <c r="F497" s="603">
        <f t="shared" si="42"/>
        <v>15987.24</v>
      </c>
      <c r="G497" s="862">
        <f>'Заказ, cкидки и курсы валют'!$J$23*F497</f>
        <v>191846.88</v>
      </c>
      <c r="H497" s="1029">
        <f t="shared" si="43"/>
        <v>959.23</v>
      </c>
      <c r="I497" s="1022"/>
      <c r="J497" s="128">
        <f>ROUND(IF(H497&lt;'Заказ, cкидки и курсы валют'!$B$39,H497*0.54*100/(100-'Заказ, cкидки и курсы валют'!$C$39),IF(H497&lt;'Заказ, cкидки и курсы валют'!$B$40,H497*0.54*100/(100-'Заказ, cкидки и курсы валют'!$C$40),IF(H497&lt;'Заказ, cкидки и курсы валют'!$B$41,H497*0.54*100/(100-'Заказ, cкидки и курсы валют'!$C$41),IF(H497&lt;'Заказ, cкидки и курсы валют'!$B$42,H497*0.54*100/(100-'Заказ, cкидки и курсы валют'!$C$42),IF(H497&lt;'Заказ, cкидки и курсы валют'!$B$43,H497*0.54*100/(100-'Заказ, cкидки и курсы валют'!$C$43),H497))))),2)</f>
        <v>959.23</v>
      </c>
    </row>
    <row r="498" spans="1:10" ht="15">
      <c r="A498" s="210" t="s">
        <v>8297</v>
      </c>
      <c r="B498" s="890" t="s">
        <v>206</v>
      </c>
      <c r="C498" s="889">
        <v>81.42</v>
      </c>
      <c r="D498" s="2222">
        <v>2</v>
      </c>
      <c r="E498" s="2463">
        <f t="shared" si="47"/>
        <v>19419.300000000003</v>
      </c>
      <c r="F498" s="603">
        <f t="shared" si="42"/>
        <v>19419.3</v>
      </c>
      <c r="G498" s="862">
        <f>'Заказ, cкидки и курсы валют'!$J$23*F498</f>
        <v>233031.59999999998</v>
      </c>
      <c r="H498" s="1029">
        <f t="shared" si="43"/>
        <v>466.06</v>
      </c>
      <c r="I498" s="1022"/>
      <c r="J498" s="128">
        <f>ROUND(IF(H498&lt;'Заказ, cкидки и курсы валют'!$B$39,H498*0.54*100/(100-'Заказ, cкидки и курсы валют'!$C$39),IF(H498&lt;'Заказ, cкидки и курсы валют'!$B$40,H498*0.54*100/(100-'Заказ, cкидки и курсы валют'!$C$40),IF(H498&lt;'Заказ, cкидки и курсы валют'!$B$41,H498*0.54*100/(100-'Заказ, cкидки и курсы валют'!$C$41),IF(H498&lt;'Заказ, cкидки и курсы валют'!$B$42,H498*0.54*100/(100-'Заказ, cкидки и курсы валют'!$C$42),IF(H498&lt;'Заказ, cкидки и курсы валют'!$B$43,H498*0.54*100/(100-'Заказ, cкидки и курсы валют'!$C$43),H498))))),2)</f>
        <v>559.27</v>
      </c>
    </row>
    <row r="499" spans="1:10" ht="15">
      <c r="A499" s="210" t="s">
        <v>8298</v>
      </c>
      <c r="B499" s="890" t="s">
        <v>209</v>
      </c>
      <c r="C499" s="889">
        <v>110.4</v>
      </c>
      <c r="D499" s="2222">
        <v>2</v>
      </c>
      <c r="E499" s="2463">
        <f t="shared" si="47"/>
        <v>24931.32</v>
      </c>
      <c r="F499" s="603">
        <f t="shared" si="42"/>
        <v>24931.32</v>
      </c>
      <c r="G499" s="862">
        <f>'Заказ, cкидки и курсы валют'!$J$23*F499</f>
        <v>299175.83999999997</v>
      </c>
      <c r="H499" s="1029">
        <f t="shared" si="43"/>
        <v>598.35</v>
      </c>
      <c r="I499" s="1022"/>
      <c r="J499" s="128">
        <f>ROUND(IF(H499&lt;'Заказ, cкидки и курсы валют'!$B$39,H499*0.54*100/(100-'Заказ, cкидки и курсы валют'!$C$39),IF(H499&lt;'Заказ, cкидки и курсы валют'!$B$40,H499*0.54*100/(100-'Заказ, cкидки и курсы валют'!$C$40),IF(H499&lt;'Заказ, cкидки и курсы валют'!$B$41,H499*0.54*100/(100-'Заказ, cкидки и курсы валют'!$C$41),IF(H499&lt;'Заказ, cкидки и курсы валют'!$B$42,H499*0.54*100/(100-'Заказ, cкидки и курсы валют'!$C$42),IF(H499&lt;'Заказ, cкидки и курсы валют'!$B$43,H499*0.54*100/(100-'Заказ, cкидки и курсы валют'!$C$43),H499))))),2)</f>
        <v>646.22</v>
      </c>
    </row>
    <row r="500" spans="1:10" ht="15">
      <c r="A500" s="210" t="s">
        <v>8299</v>
      </c>
      <c r="B500" s="890" t="s">
        <v>4285</v>
      </c>
      <c r="C500" s="889">
        <v>31</v>
      </c>
      <c r="D500" s="2222">
        <v>10</v>
      </c>
      <c r="E500" s="2463">
        <f t="shared" si="47"/>
        <v>10219.200000000001</v>
      </c>
      <c r="F500" s="603">
        <f t="shared" si="42"/>
        <v>10219.200000000001</v>
      </c>
      <c r="G500" s="862">
        <f>'Заказ, cкидки и курсы валют'!$J$23*F500</f>
        <v>122630.40000000001</v>
      </c>
      <c r="H500" s="1029">
        <f t="shared" si="43"/>
        <v>1226.3</v>
      </c>
      <c r="I500" s="1022"/>
      <c r="J500" s="128">
        <f>ROUND(IF(H500&lt;'Заказ, cкидки и курсы валют'!$B$39,H500*0.54*100/(100-'Заказ, cкидки и курсы валют'!$C$39),IF(H500&lt;'Заказ, cкидки и курсы валют'!$B$40,H500*0.54*100/(100-'Заказ, cкидки и курсы валют'!$C$40),IF(H500&lt;'Заказ, cкидки и курсы валют'!$B$41,H500*0.54*100/(100-'Заказ, cкидки и курсы валют'!$C$41),IF(H500&lt;'Заказ, cкидки и курсы валют'!$B$42,H500*0.54*100/(100-'Заказ, cкидки и курсы валют'!$C$42),IF(H500&lt;'Заказ, cкидки и курсы валют'!$B$43,H500*0.54*100/(100-'Заказ, cкидки и курсы валют'!$C$43),H500))))),2)</f>
        <v>1226.3</v>
      </c>
    </row>
    <row r="501" spans="1:10" ht="15">
      <c r="A501" s="210" t="s">
        <v>8300</v>
      </c>
      <c r="B501" s="890" t="s">
        <v>4286</v>
      </c>
      <c r="C501" s="889">
        <v>34.1</v>
      </c>
      <c r="D501" s="2222">
        <v>10</v>
      </c>
      <c r="E501" s="2463">
        <f t="shared" si="47"/>
        <v>7779.27</v>
      </c>
      <c r="F501" s="603">
        <f t="shared" si="42"/>
        <v>7779.27</v>
      </c>
      <c r="G501" s="862">
        <f>'Заказ, cкидки и курсы валют'!$J$23*F501</f>
        <v>93351.24</v>
      </c>
      <c r="H501" s="1029">
        <f t="shared" si="43"/>
        <v>933.51</v>
      </c>
      <c r="I501" s="1022"/>
      <c r="J501" s="128">
        <f>ROUND(IF(H501&lt;'Заказ, cкидки и курсы валют'!$B$39,H501*0.54*100/(100-'Заказ, cкидки и курсы валют'!$C$39),IF(H501&lt;'Заказ, cкидки и курсы валют'!$B$40,H501*0.54*100/(100-'Заказ, cкидки и курсы валют'!$C$40),IF(H501&lt;'Заказ, cкидки и курсы валют'!$B$41,H501*0.54*100/(100-'Заказ, cкидки и курсы валют'!$C$41),IF(H501&lt;'Заказ, cкидки и курсы валют'!$B$42,H501*0.54*100/(100-'Заказ, cкидки и курсы валют'!$C$42),IF(H501&lt;'Заказ, cкидки и курсы валют'!$B$43,H501*0.54*100/(100-'Заказ, cкидки и курсы валют'!$C$43),H501))))),2)</f>
        <v>933.51</v>
      </c>
    </row>
    <row r="502" spans="1:10" ht="15">
      <c r="A502" s="210" t="s">
        <v>8301</v>
      </c>
      <c r="B502" s="890" t="s">
        <v>3338</v>
      </c>
      <c r="C502" s="889">
        <v>37.700000000000003</v>
      </c>
      <c r="D502" s="2222">
        <v>5</v>
      </c>
      <c r="E502" s="2463">
        <f t="shared" si="47"/>
        <v>8835.93</v>
      </c>
      <c r="F502" s="603">
        <f t="shared" si="42"/>
        <v>8835.93</v>
      </c>
      <c r="G502" s="862">
        <f>'Заказ, cкидки и курсы валют'!$J$23*F502</f>
        <v>106031.16</v>
      </c>
      <c r="H502" s="1029">
        <f t="shared" si="43"/>
        <v>530.16</v>
      </c>
      <c r="I502" s="1022"/>
      <c r="J502" s="128">
        <f>ROUND(IF(H502&lt;'Заказ, cкидки и курсы валют'!$B$39,H502*0.54*100/(100-'Заказ, cкидки и курсы валют'!$C$39),IF(H502&lt;'Заказ, cкидки и курсы валют'!$B$40,H502*0.54*100/(100-'Заказ, cкидки и курсы валют'!$C$40),IF(H502&lt;'Заказ, cкидки и курсы валют'!$B$41,H502*0.54*100/(100-'Заказ, cкидки и курсы валют'!$C$41),IF(H502&lt;'Заказ, cкидки и курсы валют'!$B$42,H502*0.54*100/(100-'Заказ, cкидки и курсы валют'!$C$42),IF(H502&lt;'Заказ, cкидки и курсы валют'!$B$43,H502*0.54*100/(100-'Заказ, cкидки и курсы валют'!$C$43),H502))))),2)</f>
        <v>636.19000000000005</v>
      </c>
    </row>
    <row r="503" spans="1:10" ht="15">
      <c r="A503" s="210" t="s">
        <v>8302</v>
      </c>
      <c r="B503" s="890" t="s">
        <v>1021</v>
      </c>
      <c r="C503" s="889">
        <v>41.3</v>
      </c>
      <c r="D503" s="2222">
        <v>10</v>
      </c>
      <c r="E503" s="2463">
        <f t="shared" si="47"/>
        <v>9631.7999999999993</v>
      </c>
      <c r="F503" s="603">
        <f t="shared" si="42"/>
        <v>9631.7999999999993</v>
      </c>
      <c r="G503" s="862">
        <f>'Заказ, cкидки и курсы валют'!$J$23*F503</f>
        <v>115581.59999999999</v>
      </c>
      <c r="H503" s="1029">
        <f t="shared" si="43"/>
        <v>1155.82</v>
      </c>
      <c r="I503" s="1022"/>
      <c r="J503" s="128">
        <f>ROUND(IF(H503&lt;'Заказ, cкидки и курсы валют'!$B$39,H503*0.54*100/(100-'Заказ, cкидки и курсы валют'!$C$39),IF(H503&lt;'Заказ, cкидки и курсы валют'!$B$40,H503*0.54*100/(100-'Заказ, cкидки и курсы валют'!$C$40),IF(H503&lt;'Заказ, cкидки и курсы валют'!$B$41,H503*0.54*100/(100-'Заказ, cкидки и курсы валют'!$C$41),IF(H503&lt;'Заказ, cкидки и курсы валют'!$B$42,H503*0.54*100/(100-'Заказ, cкидки и курсы валют'!$C$42),IF(H503&lt;'Заказ, cкидки и курсы валют'!$B$43,H503*0.54*100/(100-'Заказ, cкидки и курсы валют'!$C$43),H503))))),2)</f>
        <v>1155.82</v>
      </c>
    </row>
    <row r="504" spans="1:10" ht="15">
      <c r="A504" s="210" t="s">
        <v>8303</v>
      </c>
      <c r="B504" s="890" t="s">
        <v>3113</v>
      </c>
      <c r="C504" s="889">
        <v>44.9</v>
      </c>
      <c r="D504" s="2222">
        <v>5</v>
      </c>
      <c r="E504" s="2463">
        <f t="shared" si="47"/>
        <v>10403.130000000001</v>
      </c>
      <c r="F504" s="603">
        <f t="shared" si="42"/>
        <v>10403.129999999999</v>
      </c>
      <c r="G504" s="862">
        <f>'Заказ, cкидки и курсы валют'!$J$23*F504</f>
        <v>124837.56</v>
      </c>
      <c r="H504" s="1029">
        <f t="shared" si="43"/>
        <v>624.19000000000005</v>
      </c>
      <c r="I504" s="1022"/>
      <c r="J504" s="128">
        <f>ROUND(IF(H504&lt;'Заказ, cкидки и курсы валют'!$B$39,H504*0.54*100/(100-'Заказ, cкидки и курсы валют'!$C$39),IF(H504&lt;'Заказ, cкидки и курсы валют'!$B$40,H504*0.54*100/(100-'Заказ, cкидки и курсы валют'!$C$40),IF(H504&lt;'Заказ, cкидки и курсы валют'!$B$41,H504*0.54*100/(100-'Заказ, cкидки и курсы валют'!$C$41),IF(H504&lt;'Заказ, cкидки и курсы валют'!$B$42,H504*0.54*100/(100-'Заказ, cкидки и курсы валют'!$C$42),IF(H504&lt;'Заказ, cкидки и курсы валют'!$B$43,H504*0.54*100/(100-'Заказ, cкидки и курсы валют'!$C$43),H504))))),2)</f>
        <v>674.13</v>
      </c>
    </row>
    <row r="505" spans="1:10" ht="15">
      <c r="A505" s="210" t="s">
        <v>8304</v>
      </c>
      <c r="B505" s="890" t="s">
        <v>1022</v>
      </c>
      <c r="C505" s="889">
        <v>48.5</v>
      </c>
      <c r="D505" s="2222">
        <v>5</v>
      </c>
      <c r="E505" s="2463">
        <f t="shared" si="47"/>
        <v>10887.51</v>
      </c>
      <c r="F505" s="603">
        <f t="shared" si="42"/>
        <v>10887.51</v>
      </c>
      <c r="G505" s="862">
        <f>'Заказ, cкидки и курсы валют'!$J$23*F505</f>
        <v>130650.12</v>
      </c>
      <c r="H505" s="1029">
        <f t="shared" si="43"/>
        <v>653.25</v>
      </c>
      <c r="I505" s="1022"/>
      <c r="J505" s="128">
        <f>ROUND(IF(H505&lt;'Заказ, cкидки и курсы валют'!$B$39,H505*0.54*100/(100-'Заказ, cкидки и курсы валют'!$C$39),IF(H505&lt;'Заказ, cкидки и курсы валют'!$B$40,H505*0.54*100/(100-'Заказ, cкидки и курсы валют'!$C$40),IF(H505&lt;'Заказ, cкидки и курсы валют'!$B$41,H505*0.54*100/(100-'Заказ, cкидки и курсы валют'!$C$41),IF(H505&lt;'Заказ, cкидки и курсы валют'!$B$42,H505*0.54*100/(100-'Заказ, cкидки и курсы валют'!$C$42),IF(H505&lt;'Заказ, cкидки и курсы валют'!$B$43,H505*0.54*100/(100-'Заказ, cкидки и курсы валют'!$C$43),H505))))),2)</f>
        <v>705.51</v>
      </c>
    </row>
    <row r="506" spans="1:10" ht="15">
      <c r="A506" s="210" t="s">
        <v>8305</v>
      </c>
      <c r="B506" s="890" t="s">
        <v>3114</v>
      </c>
      <c r="C506" s="889">
        <v>52</v>
      </c>
      <c r="D506" s="2222">
        <v>5</v>
      </c>
      <c r="E506" s="2463">
        <f t="shared" si="47"/>
        <v>12248.7</v>
      </c>
      <c r="F506" s="603">
        <f t="shared" ref="F506:F544" si="48">ROUND(E506*(1-$F$11),2)</f>
        <v>12248.7</v>
      </c>
      <c r="G506" s="862">
        <f>'Заказ, cкидки и курсы валют'!$J$23*F506</f>
        <v>146984.40000000002</v>
      </c>
      <c r="H506" s="1029">
        <f t="shared" ref="H506:H544" si="49">ROUND((D506/1000)*G506,2)</f>
        <v>734.92</v>
      </c>
      <c r="I506" s="1022"/>
      <c r="J506" s="128">
        <f>ROUND(IF(H506&lt;'Заказ, cкидки и курсы валют'!$B$39,H506*0.54*100/(100-'Заказ, cкидки и курсы валют'!$C$39),IF(H506&lt;'Заказ, cкидки и курсы валют'!$B$40,H506*0.54*100/(100-'Заказ, cкидки и курсы валют'!$C$40),IF(H506&lt;'Заказ, cкидки и курсы валют'!$B$41,H506*0.54*100/(100-'Заказ, cкидки и курсы валют'!$C$41),IF(H506&lt;'Заказ, cкидки и курсы валют'!$B$42,H506*0.54*100/(100-'Заказ, cкидки и курсы валют'!$C$42),IF(H506&lt;'Заказ, cкидки и курсы валют'!$B$43,H506*0.54*100/(100-'Заказ, cкидки и курсы валют'!$C$43),H506))))),2)</f>
        <v>793.71</v>
      </c>
    </row>
    <row r="507" spans="1:10" ht="15">
      <c r="A507" s="210" t="s">
        <v>8306</v>
      </c>
      <c r="B507" s="890" t="s">
        <v>4287</v>
      </c>
      <c r="C507" s="889">
        <v>55.6</v>
      </c>
      <c r="D507" s="2222">
        <v>5</v>
      </c>
      <c r="E507" s="2463">
        <f t="shared" ref="E507:E516" si="50">E394*3</f>
        <v>12463.41</v>
      </c>
      <c r="F507" s="603">
        <f t="shared" si="48"/>
        <v>12463.41</v>
      </c>
      <c r="G507" s="862">
        <f>'Заказ, cкидки и курсы валют'!$J$23*F507</f>
        <v>149560.91999999998</v>
      </c>
      <c r="H507" s="1029">
        <f t="shared" si="49"/>
        <v>747.8</v>
      </c>
      <c r="I507" s="1022"/>
      <c r="J507" s="128">
        <f>ROUND(IF(H507&lt;'Заказ, cкидки и курсы валют'!$B$39,H507*0.54*100/(100-'Заказ, cкидки и курсы валют'!$C$39),IF(H507&lt;'Заказ, cкидки и курсы валют'!$B$40,H507*0.54*100/(100-'Заказ, cкидки и курсы валют'!$C$40),IF(H507&lt;'Заказ, cкидки и курсы валют'!$B$41,H507*0.54*100/(100-'Заказ, cкидки и курсы валют'!$C$41),IF(H507&lt;'Заказ, cкидки и курсы валют'!$B$42,H507*0.54*100/(100-'Заказ, cкидки и курсы валют'!$C$42),IF(H507&lt;'Заказ, cкидки и курсы валют'!$B$43,H507*0.54*100/(100-'Заказ, cкидки и курсы валют'!$C$43),H507))))),2)</f>
        <v>807.62</v>
      </c>
    </row>
    <row r="508" spans="1:10" ht="15">
      <c r="A508" s="210" t="s">
        <v>8307</v>
      </c>
      <c r="B508" s="890" t="s">
        <v>243</v>
      </c>
      <c r="C508" s="889">
        <v>58.2</v>
      </c>
      <c r="D508" s="2222">
        <v>2</v>
      </c>
      <c r="E508" s="2463">
        <f t="shared" si="50"/>
        <v>13200.900000000001</v>
      </c>
      <c r="F508" s="603">
        <f t="shared" si="48"/>
        <v>13200.9</v>
      </c>
      <c r="G508" s="862">
        <f>'Заказ, cкидки и курсы валют'!$J$23*F508</f>
        <v>158410.79999999999</v>
      </c>
      <c r="H508" s="1029">
        <f t="shared" si="49"/>
        <v>316.82</v>
      </c>
      <c r="I508" s="1022"/>
      <c r="J508" s="128">
        <f>ROUND(IF(H508&lt;'Заказ, cкидки и курсы валют'!$B$39,H508*0.54*100/(100-'Заказ, cкидки и курсы валют'!$C$39),IF(H508&lt;'Заказ, cкидки и курсы валют'!$B$40,H508*0.54*100/(100-'Заказ, cкидки и курсы валют'!$C$40),IF(H508&lt;'Заказ, cкидки и курсы валют'!$B$41,H508*0.54*100/(100-'Заказ, cкидки и курсы валют'!$C$41),IF(H508&lt;'Заказ, cкидки и курсы валют'!$B$42,H508*0.54*100/(100-'Заказ, cкидки и курсы валют'!$C$42),IF(H508&lt;'Заказ, cкидки и курсы валют'!$B$43,H508*0.54*100/(100-'Заказ, cкидки и курсы валют'!$C$43),H508))))),2)</f>
        <v>427.71</v>
      </c>
    </row>
    <row r="509" spans="1:10" ht="15">
      <c r="A509" s="210" t="s">
        <v>8308</v>
      </c>
      <c r="B509" s="890" t="s">
        <v>618</v>
      </c>
      <c r="C509" s="889">
        <v>66.400000000000006</v>
      </c>
      <c r="D509" s="2222">
        <v>5</v>
      </c>
      <c r="E509" s="2463">
        <f t="shared" si="50"/>
        <v>15080.07</v>
      </c>
      <c r="F509" s="603">
        <f t="shared" si="48"/>
        <v>15080.07</v>
      </c>
      <c r="G509" s="862">
        <f>'Заказ, cкидки и курсы валют'!$J$23*F509</f>
        <v>180960.84</v>
      </c>
      <c r="H509" s="1029">
        <f t="shared" si="49"/>
        <v>904.8</v>
      </c>
      <c r="I509" s="1022"/>
      <c r="J509" s="128">
        <f>ROUND(IF(H509&lt;'Заказ, cкидки и курсы валют'!$B$39,H509*0.54*100/(100-'Заказ, cкидки и курсы валют'!$C$39),IF(H509&lt;'Заказ, cкидки и курсы валют'!$B$40,H509*0.54*100/(100-'Заказ, cкидки и курсы валют'!$C$40),IF(H509&lt;'Заказ, cкидки и курсы валют'!$B$41,H509*0.54*100/(100-'Заказ, cкидки и курсы валют'!$C$41),IF(H509&lt;'Заказ, cкидки и курсы валют'!$B$42,H509*0.54*100/(100-'Заказ, cкидки и курсы валют'!$C$42),IF(H509&lt;'Заказ, cкидки и курсы валют'!$B$43,H509*0.54*100/(100-'Заказ, cкидки и курсы валют'!$C$43),H509))))),2)</f>
        <v>977.18</v>
      </c>
    </row>
    <row r="510" spans="1:10" ht="15">
      <c r="A510" s="210" t="s">
        <v>8309</v>
      </c>
      <c r="B510" s="890" t="s">
        <v>3115</v>
      </c>
      <c r="C510" s="889">
        <v>73.599999999999994</v>
      </c>
      <c r="D510" s="2222">
        <v>2</v>
      </c>
      <c r="E510" s="2463">
        <f t="shared" si="50"/>
        <v>16543.77</v>
      </c>
      <c r="F510" s="603">
        <f t="shared" si="48"/>
        <v>16543.77</v>
      </c>
      <c r="G510" s="862">
        <f>'Заказ, cкидки и курсы валют'!$J$23*F510</f>
        <v>198525.24</v>
      </c>
      <c r="H510" s="1029">
        <f t="shared" si="49"/>
        <v>397.05</v>
      </c>
      <c r="I510" s="1022"/>
      <c r="J510" s="128">
        <f>ROUND(IF(H510&lt;'Заказ, cкидки и курсы валют'!$B$39,H510*0.54*100/(100-'Заказ, cкидки и курсы валют'!$C$39),IF(H510&lt;'Заказ, cкидки и курсы валют'!$B$40,H510*0.54*100/(100-'Заказ, cкидки и курсы валют'!$C$40),IF(H510&lt;'Заказ, cкидки и курсы валют'!$B$41,H510*0.54*100/(100-'Заказ, cкидки и курсы валют'!$C$41),IF(H510&lt;'Заказ, cкидки и курсы валют'!$B$42,H510*0.54*100/(100-'Заказ, cкидки и курсы валют'!$C$42),IF(H510&lt;'Заказ, cкидки и курсы валют'!$B$43,H510*0.54*100/(100-'Заказ, cкидки и курсы валют'!$C$43),H510))))),2)</f>
        <v>476.46</v>
      </c>
    </row>
    <row r="511" spans="1:10" ht="15">
      <c r="A511" s="210" t="s">
        <v>8310</v>
      </c>
      <c r="B511" s="890" t="s">
        <v>675</v>
      </c>
      <c r="C511" s="2230">
        <v>80.8</v>
      </c>
      <c r="D511" s="2222">
        <v>2</v>
      </c>
      <c r="E511" s="2463">
        <f t="shared" si="50"/>
        <v>18286.59</v>
      </c>
      <c r="F511" s="603">
        <f t="shared" si="48"/>
        <v>18286.59</v>
      </c>
      <c r="G511" s="862">
        <f>'Заказ, cкидки и курсы валют'!$J$23*F511</f>
        <v>219439.08000000002</v>
      </c>
      <c r="H511" s="1029">
        <f t="shared" si="49"/>
        <v>438.88</v>
      </c>
      <c r="I511" s="1022"/>
      <c r="J511" s="128">
        <f>ROUND(IF(H511&lt;'Заказ, cкидки и курсы валют'!$B$39,H511*0.54*100/(100-'Заказ, cкидки и курсы валют'!$C$39),IF(H511&lt;'Заказ, cкидки и курсы валют'!$B$40,H511*0.54*100/(100-'Заказ, cкидки и курсы валют'!$C$40),IF(H511&lt;'Заказ, cкидки и курсы валют'!$B$41,H511*0.54*100/(100-'Заказ, cкидки и курсы валют'!$C$41),IF(H511&lt;'Заказ, cкидки и курсы валют'!$B$42,H511*0.54*100/(100-'Заказ, cкидки и курсы валют'!$C$42),IF(H511&lt;'Заказ, cкидки и курсы валют'!$B$43,H511*0.54*100/(100-'Заказ, cкидки и курсы валют'!$C$43),H511))))),2)</f>
        <v>526.66</v>
      </c>
    </row>
    <row r="512" spans="1:10" ht="17.25" customHeight="1">
      <c r="A512" s="210" t="s">
        <v>8311</v>
      </c>
      <c r="B512" s="890" t="s">
        <v>1324</v>
      </c>
      <c r="C512" s="889">
        <v>90</v>
      </c>
      <c r="D512" s="2222">
        <v>5</v>
      </c>
      <c r="E512" s="2463">
        <f t="shared" si="50"/>
        <v>20146.02</v>
      </c>
      <c r="F512" s="603">
        <f t="shared" si="48"/>
        <v>20146.02</v>
      </c>
      <c r="G512" s="862">
        <f>'Заказ, cкидки и курсы валют'!$J$23*F512</f>
        <v>241752.24</v>
      </c>
      <c r="H512" s="1029">
        <f t="shared" si="49"/>
        <v>1208.76</v>
      </c>
      <c r="I512" s="1022"/>
      <c r="J512" s="128">
        <f>ROUND(IF(H512&lt;'Заказ, cкидки и курсы валют'!$B$39,H512*0.54*100/(100-'Заказ, cкидки и курсы валют'!$C$39),IF(H512&lt;'Заказ, cкидки и курсы валют'!$B$40,H512*0.54*100/(100-'Заказ, cкидки и курсы валют'!$C$40),IF(H512&lt;'Заказ, cкидки и курсы валют'!$B$41,H512*0.54*100/(100-'Заказ, cкидки и курсы валют'!$C$41),IF(H512&lt;'Заказ, cкидки и курсы валют'!$B$42,H512*0.54*100/(100-'Заказ, cкидки и курсы валют'!$C$42),IF(H512&lt;'Заказ, cкидки и курсы валют'!$B$43,H512*0.54*100/(100-'Заказ, cкидки и курсы валют'!$C$43),H512))))),2)</f>
        <v>1208.76</v>
      </c>
    </row>
    <row r="513" spans="1:10" ht="15">
      <c r="A513" s="210" t="s">
        <v>8312</v>
      </c>
      <c r="B513" s="890" t="s">
        <v>1325</v>
      </c>
      <c r="C513" s="889">
        <v>104</v>
      </c>
      <c r="D513" s="2222">
        <v>5</v>
      </c>
      <c r="E513" s="2463">
        <f t="shared" si="50"/>
        <v>24004.47</v>
      </c>
      <c r="F513" s="603">
        <f t="shared" si="48"/>
        <v>24004.47</v>
      </c>
      <c r="G513" s="862">
        <f>'Заказ, cкидки и курсы валют'!$J$23*F513</f>
        <v>288053.64</v>
      </c>
      <c r="H513" s="1029">
        <f t="shared" si="49"/>
        <v>1440.27</v>
      </c>
      <c r="I513" s="1022"/>
      <c r="J513" s="128">
        <f>ROUND(IF(H513&lt;'Заказ, cкидки и курсы валют'!$B$39,H513*0.54*100/(100-'Заказ, cкидки и курсы валют'!$C$39),IF(H513&lt;'Заказ, cкидки и курсы валют'!$B$40,H513*0.54*100/(100-'Заказ, cкидки и курсы валют'!$C$40),IF(H513&lt;'Заказ, cкидки и курсы валют'!$B$41,H513*0.54*100/(100-'Заказ, cкидки и курсы валют'!$C$41),IF(H513&lt;'Заказ, cкидки и курсы валют'!$B$42,H513*0.54*100/(100-'Заказ, cкидки и курсы валют'!$C$42),IF(H513&lt;'Заказ, cкидки и курсы валют'!$B$43,H513*0.54*100/(100-'Заказ, cкидки и курсы валют'!$C$43),H513))))),2)</f>
        <v>1440.27</v>
      </c>
    </row>
    <row r="514" spans="1:10" ht="15">
      <c r="A514" s="210" t="s">
        <v>8313</v>
      </c>
      <c r="B514" s="890" t="s">
        <v>213</v>
      </c>
      <c r="C514" s="889">
        <v>118</v>
      </c>
      <c r="D514" s="2222">
        <v>2</v>
      </c>
      <c r="E514" s="2463">
        <f t="shared" si="50"/>
        <v>26492.699999999997</v>
      </c>
      <c r="F514" s="603">
        <f t="shared" si="48"/>
        <v>26492.7</v>
      </c>
      <c r="G514" s="862">
        <f>'Заказ, cкидки и курсы валют'!$J$23*F514</f>
        <v>317912.40000000002</v>
      </c>
      <c r="H514" s="1029">
        <f>ROUND((D514/1000)*G514,2)</f>
        <v>635.82000000000005</v>
      </c>
      <c r="I514" s="1022"/>
      <c r="J514" s="128">
        <f>ROUND(IF(H514&lt;'Заказ, cкидки и курсы валют'!$B$39,H514*0.54*100/(100-'Заказ, cкидки и курсы валют'!$C$39),IF(H514&lt;'Заказ, cкидки и курсы валют'!$B$40,H514*0.54*100/(100-'Заказ, cкидки и курсы валют'!$C$40),IF(H514&lt;'Заказ, cкидки и курсы валют'!$B$41,H514*0.54*100/(100-'Заказ, cкидки и курсы валют'!$C$41),IF(H514&lt;'Заказ, cкидки и курсы валют'!$B$42,H514*0.54*100/(100-'Заказ, cкидки и курсы валют'!$C$42),IF(H514&lt;'Заказ, cкидки и курсы валют'!$B$43,H514*0.54*100/(100-'Заказ, cкидки и курсы валют'!$C$43),H514))))),2)</f>
        <v>686.69</v>
      </c>
    </row>
    <row r="515" spans="1:10" ht="15">
      <c r="A515" s="210" t="s">
        <v>11677</v>
      </c>
      <c r="B515" s="890" t="s">
        <v>214</v>
      </c>
      <c r="C515" s="889">
        <v>131</v>
      </c>
      <c r="D515" s="2222">
        <v>2</v>
      </c>
      <c r="E515" s="2463">
        <f t="shared" si="50"/>
        <v>29411.909999999996</v>
      </c>
      <c r="F515" s="603">
        <f t="shared" si="48"/>
        <v>29411.91</v>
      </c>
      <c r="G515" s="862">
        <f>'Заказ, cкидки и курсы валют'!$J$23*F515</f>
        <v>352942.92</v>
      </c>
      <c r="H515" s="1029">
        <f>ROUND((D515/1000)*G515,2)</f>
        <v>705.89</v>
      </c>
      <c r="I515" s="1022"/>
      <c r="J515" s="128">
        <f>ROUND(IF(H515&lt;'Заказ, cкидки и курсы валют'!$B$39,H515*0.54*100/(100-'Заказ, cкидки и курсы валют'!$C$39),IF(H515&lt;'Заказ, cкидки и курсы валют'!$B$40,H515*0.54*100/(100-'Заказ, cкидки и курсы валют'!$C$40),IF(H515&lt;'Заказ, cкидки и курсы валют'!$B$41,H515*0.54*100/(100-'Заказ, cкидки и курсы валют'!$C$41),IF(H515&lt;'Заказ, cкидки и курсы валют'!$B$42,H515*0.54*100/(100-'Заказ, cкидки и курсы валют'!$C$42),IF(H515&lt;'Заказ, cкидки и курсы валют'!$B$43,H515*0.54*100/(100-'Заказ, cкидки и курсы валют'!$C$43),H515))))),2)</f>
        <v>762.36</v>
      </c>
    </row>
    <row r="516" spans="1:10" ht="15">
      <c r="A516" s="210" t="s">
        <v>8314</v>
      </c>
      <c r="B516" s="890" t="s">
        <v>2624</v>
      </c>
      <c r="C516" s="889">
        <v>76.900000000000006</v>
      </c>
      <c r="D516" s="2222">
        <v>1</v>
      </c>
      <c r="E516" s="2463">
        <f t="shared" si="50"/>
        <v>18011.699999999997</v>
      </c>
      <c r="F516" s="603">
        <f t="shared" si="48"/>
        <v>18011.7</v>
      </c>
      <c r="G516" s="862">
        <f>'Заказ, cкидки и курсы валют'!$J$23*F516</f>
        <v>216140.40000000002</v>
      </c>
      <c r="H516" s="1029">
        <f t="shared" si="49"/>
        <v>216.14</v>
      </c>
      <c r="I516" s="1022"/>
      <c r="J516" s="128">
        <f>ROUND(IF(H516&lt;'Заказ, cкидки и курсы валют'!$B$39,H516*0.54*100/(100-'Заказ, cкидки и курсы валют'!$C$39),IF(H516&lt;'Заказ, cкидки и курсы валют'!$B$40,H516*0.54*100/(100-'Заказ, cкидки и курсы валют'!$C$40),IF(H516&lt;'Заказ, cкидки и курсы валют'!$B$41,H516*0.54*100/(100-'Заказ, cкидки и курсы валют'!$C$41),IF(H516&lt;'Заказ, cкидки и курсы валют'!$B$42,H516*0.54*100/(100-'Заказ, cкидки и курсы валют'!$C$42),IF(H516&lt;'Заказ, cкидки и курсы валют'!$B$43,H516*0.54*100/(100-'Заказ, cкидки и курсы валют'!$C$43),H516))))),2)</f>
        <v>291.79000000000002</v>
      </c>
    </row>
    <row r="517" spans="1:10" ht="15">
      <c r="A517" s="210" t="s">
        <v>8315</v>
      </c>
      <c r="B517" s="890" t="s">
        <v>3387</v>
      </c>
      <c r="C517" s="889">
        <v>90.2</v>
      </c>
      <c r="D517" s="2222">
        <v>1</v>
      </c>
      <c r="E517" s="2463">
        <f t="shared" ref="E517:E531" si="51">E404*3</f>
        <v>20520.18</v>
      </c>
      <c r="F517" s="603">
        <f t="shared" si="48"/>
        <v>20520.18</v>
      </c>
      <c r="G517" s="862">
        <f>'Заказ, cкидки и курсы валют'!$J$23*F517</f>
        <v>246242.16</v>
      </c>
      <c r="H517" s="1029">
        <f t="shared" si="49"/>
        <v>246.24</v>
      </c>
      <c r="I517" s="1022"/>
      <c r="J517" s="128">
        <f>ROUND(IF(H517&lt;'Заказ, cкидки и курсы валют'!$B$39,H517*0.54*100/(100-'Заказ, cкидки и курсы валют'!$C$39),IF(H517&lt;'Заказ, cкидки и курсы валют'!$B$40,H517*0.54*100/(100-'Заказ, cкидки и курсы валют'!$C$40),IF(H517&lt;'Заказ, cкидки и курсы валют'!$B$41,H517*0.54*100/(100-'Заказ, cкидки и курсы валют'!$C$41),IF(H517&lt;'Заказ, cкидки и курсы валют'!$B$42,H517*0.54*100/(100-'Заказ, cкидки и курсы валют'!$C$42),IF(H517&lt;'Заказ, cкидки и курсы валют'!$B$43,H517*0.54*100/(100-'Заказ, cкидки и курсы валют'!$C$43),H517))))),2)</f>
        <v>332.42</v>
      </c>
    </row>
    <row r="518" spans="1:10" ht="15">
      <c r="A518" s="210" t="s">
        <v>8316</v>
      </c>
      <c r="B518" s="890" t="s">
        <v>3350</v>
      </c>
      <c r="C518" s="889">
        <v>97.1</v>
      </c>
      <c r="D518" s="2222">
        <v>1</v>
      </c>
      <c r="E518" s="2463">
        <f t="shared" si="51"/>
        <v>22469.760000000002</v>
      </c>
      <c r="F518" s="603">
        <f t="shared" si="48"/>
        <v>22469.759999999998</v>
      </c>
      <c r="G518" s="862">
        <f>'Заказ, cкидки и курсы валют'!$J$23*F518</f>
        <v>269637.12</v>
      </c>
      <c r="H518" s="1029">
        <f t="shared" si="49"/>
        <v>269.64</v>
      </c>
      <c r="I518" s="1022"/>
      <c r="J518" s="128">
        <f>ROUND(IF(H518&lt;'Заказ, cкидки и курсы валют'!$B$39,H518*0.54*100/(100-'Заказ, cкидки и курсы валют'!$C$39),IF(H518&lt;'Заказ, cкидки и курсы валют'!$B$40,H518*0.54*100/(100-'Заказ, cкидки и курсы валют'!$C$40),IF(H518&lt;'Заказ, cкидки и курсы валют'!$B$41,H518*0.54*100/(100-'Заказ, cкидки и курсы валют'!$C$41),IF(H518&lt;'Заказ, cкидки и курсы валют'!$B$42,H518*0.54*100/(100-'Заказ, cкидки и курсы валют'!$C$42),IF(H518&lt;'Заказ, cкидки и курсы валют'!$B$43,H518*0.54*100/(100-'Заказ, cкидки и курсы валют'!$C$43),H518))))),2)</f>
        <v>364.01</v>
      </c>
    </row>
    <row r="519" spans="1:10" ht="15">
      <c r="A519" s="210" t="s">
        <v>8317</v>
      </c>
      <c r="B519" s="890" t="s">
        <v>3388</v>
      </c>
      <c r="C519" s="889">
        <v>103</v>
      </c>
      <c r="D519" s="2222">
        <v>1</v>
      </c>
      <c r="E519" s="2463">
        <f t="shared" si="51"/>
        <v>23807.670000000002</v>
      </c>
      <c r="F519" s="603">
        <f t="shared" si="48"/>
        <v>23807.67</v>
      </c>
      <c r="G519" s="862">
        <f>'Заказ, cкидки и курсы валют'!$J$23*F519</f>
        <v>285692.03999999998</v>
      </c>
      <c r="H519" s="1029">
        <f t="shared" si="49"/>
        <v>285.69</v>
      </c>
      <c r="I519" s="1022"/>
      <c r="J519" s="128">
        <f>ROUND(IF(H519&lt;'Заказ, cкидки и курсы валют'!$B$39,H519*0.54*100/(100-'Заказ, cкидки и курсы валют'!$C$39),IF(H519&lt;'Заказ, cкидки и курсы валют'!$B$40,H519*0.54*100/(100-'Заказ, cкидки и курсы валют'!$C$40),IF(H519&lt;'Заказ, cкидки и курсы валют'!$B$41,H519*0.54*100/(100-'Заказ, cкидки и курсы валют'!$C$41),IF(H519&lt;'Заказ, cкидки и курсы валют'!$B$42,H519*0.54*100/(100-'Заказ, cкидки и курсы валют'!$C$42),IF(H519&lt;'Заказ, cкидки и курсы валют'!$B$43,H519*0.54*100/(100-'Заказ, cкидки и курсы валют'!$C$43),H519))))),2)</f>
        <v>385.68</v>
      </c>
    </row>
    <row r="520" spans="1:10" ht="15">
      <c r="A520" s="210" t="s">
        <v>8318</v>
      </c>
      <c r="B520" s="890" t="s">
        <v>4289</v>
      </c>
      <c r="C520" s="889">
        <v>110</v>
      </c>
      <c r="D520" s="2222">
        <v>1</v>
      </c>
      <c r="E520" s="2463">
        <f t="shared" si="51"/>
        <v>25235.159999999996</v>
      </c>
      <c r="F520" s="603">
        <f t="shared" si="48"/>
        <v>25235.16</v>
      </c>
      <c r="G520" s="862">
        <f>'Заказ, cкидки и курсы валют'!$J$23*F520</f>
        <v>302821.92</v>
      </c>
      <c r="H520" s="1029">
        <f t="shared" si="49"/>
        <v>302.82</v>
      </c>
      <c r="I520" s="1022"/>
      <c r="J520" s="128">
        <f>ROUND(IF(H520&lt;'Заказ, cкидки и курсы валют'!$B$39,H520*0.54*100/(100-'Заказ, cкидки и курсы валют'!$C$39),IF(H520&lt;'Заказ, cкидки и курсы валют'!$B$40,H520*0.54*100/(100-'Заказ, cкидки и курсы валют'!$C$40),IF(H520&lt;'Заказ, cкидки и курсы валют'!$B$41,H520*0.54*100/(100-'Заказ, cкидки и курсы валют'!$C$41),IF(H520&lt;'Заказ, cкидки и курсы валют'!$B$42,H520*0.54*100/(100-'Заказ, cкидки и курсы валют'!$C$42),IF(H520&lt;'Заказ, cкидки и курсы валют'!$B$43,H520*0.54*100/(100-'Заказ, cкидки и курсы валют'!$C$43),H520))))),2)</f>
        <v>408.81</v>
      </c>
    </row>
    <row r="521" spans="1:10" ht="15">
      <c r="A521" s="210" t="s">
        <v>8319</v>
      </c>
      <c r="B521" s="890" t="s">
        <v>3389</v>
      </c>
      <c r="C521" s="889">
        <v>117</v>
      </c>
      <c r="D521" s="2222">
        <v>1</v>
      </c>
      <c r="E521" s="2463">
        <f t="shared" si="51"/>
        <v>27075.27</v>
      </c>
      <c r="F521" s="603">
        <f t="shared" si="48"/>
        <v>27075.27</v>
      </c>
      <c r="G521" s="862">
        <f>'Заказ, cкидки и курсы валют'!$J$23*F521</f>
        <v>324903.24</v>
      </c>
      <c r="H521" s="1029">
        <f t="shared" si="49"/>
        <v>324.89999999999998</v>
      </c>
      <c r="I521" s="1022"/>
      <c r="J521" s="128">
        <f>ROUND(IF(H521&lt;'Заказ, cкидки и курсы валют'!$B$39,H521*0.54*100/(100-'Заказ, cкидки и курсы валют'!$C$39),IF(H521&lt;'Заказ, cкидки и курсы валют'!$B$40,H521*0.54*100/(100-'Заказ, cкидки и курсы валют'!$C$40),IF(H521&lt;'Заказ, cкидки и курсы валют'!$B$41,H521*0.54*100/(100-'Заказ, cкидки и курсы валют'!$C$41),IF(H521&lt;'Заказ, cкидки и курсы валют'!$B$42,H521*0.54*100/(100-'Заказ, cкидки и курсы валют'!$C$42),IF(H521&lt;'Заказ, cкидки и курсы валют'!$B$43,H521*0.54*100/(100-'Заказ, cкидки и курсы валют'!$C$43),H521))))),2)</f>
        <v>438.62</v>
      </c>
    </row>
    <row r="522" spans="1:10" ht="15">
      <c r="A522" s="210" t="s">
        <v>8320</v>
      </c>
      <c r="B522" s="890" t="s">
        <v>3390</v>
      </c>
      <c r="C522" s="889">
        <v>130</v>
      </c>
      <c r="D522" s="2222">
        <v>1</v>
      </c>
      <c r="E522" s="2463">
        <f t="shared" si="51"/>
        <v>29692.47</v>
      </c>
      <c r="F522" s="603">
        <f t="shared" si="48"/>
        <v>29692.47</v>
      </c>
      <c r="G522" s="862">
        <f>'Заказ, cкидки и курсы валют'!$J$23*F522</f>
        <v>356309.64</v>
      </c>
      <c r="H522" s="1029">
        <f t="shared" si="49"/>
        <v>356.31</v>
      </c>
      <c r="I522" s="1022"/>
      <c r="J522" s="128">
        <f>ROUND(IF(H522&lt;'Заказ, cкидки и курсы валют'!$B$39,H522*0.54*100/(100-'Заказ, cкидки и курсы валют'!$C$39),IF(H522&lt;'Заказ, cкидки и курсы валют'!$B$40,H522*0.54*100/(100-'Заказ, cкидки и курсы валют'!$C$40),IF(H522&lt;'Заказ, cкидки и курсы валют'!$B$41,H522*0.54*100/(100-'Заказ, cкидки и курсы валют'!$C$41),IF(H522&lt;'Заказ, cкидки и курсы валют'!$B$42,H522*0.54*100/(100-'Заказ, cкидки и курсы валют'!$C$42),IF(H522&lt;'Заказ, cкидки и курсы валют'!$B$43,H522*0.54*100/(100-'Заказ, cкидки и курсы валют'!$C$43),H522))))),2)</f>
        <v>481.02</v>
      </c>
    </row>
    <row r="523" spans="1:10" ht="15">
      <c r="A523" s="210" t="s">
        <v>8321</v>
      </c>
      <c r="B523" s="890" t="s">
        <v>3381</v>
      </c>
      <c r="C523" s="889">
        <v>144</v>
      </c>
      <c r="D523" s="2222">
        <v>1</v>
      </c>
      <c r="E523" s="2463">
        <f>E410*3</f>
        <v>32005.47</v>
      </c>
      <c r="F523" s="603">
        <f t="shared" si="48"/>
        <v>32005.47</v>
      </c>
      <c r="G523" s="862">
        <f>'Заказ, cкидки и курсы валют'!$J$23*F523</f>
        <v>384065.64</v>
      </c>
      <c r="H523" s="1029">
        <f t="shared" si="49"/>
        <v>384.07</v>
      </c>
      <c r="I523" s="1022"/>
      <c r="J523" s="128">
        <f>ROUND(IF(H523&lt;'Заказ, cкидки и курсы валют'!$B$39,H523*0.54*100/(100-'Заказ, cкидки и курсы валют'!$C$39),IF(H523&lt;'Заказ, cкидки и курсы валют'!$B$40,H523*0.54*100/(100-'Заказ, cкидки и курсы валют'!$C$40),IF(H523&lt;'Заказ, cкидки и курсы валют'!$B$41,H523*0.54*100/(100-'Заказ, cкидки и курсы валют'!$C$41),IF(H523&lt;'Заказ, cкидки и курсы валют'!$B$42,H523*0.54*100/(100-'Заказ, cкидки и курсы валют'!$C$42),IF(H523&lt;'Заказ, cкидки и курсы валют'!$B$43,H523*0.54*100/(100-'Заказ, cкидки и курсы валют'!$C$43),H523))))),2)</f>
        <v>460.88</v>
      </c>
    </row>
    <row r="524" spans="1:10" ht="15">
      <c r="A524" s="210" t="s">
        <v>8322</v>
      </c>
      <c r="B524" s="890" t="s">
        <v>3391</v>
      </c>
      <c r="C524" s="889">
        <v>157</v>
      </c>
      <c r="D524" s="2222">
        <v>1</v>
      </c>
      <c r="E524" s="2463">
        <f t="shared" si="51"/>
        <v>35792.61</v>
      </c>
      <c r="F524" s="603">
        <f t="shared" si="48"/>
        <v>35792.61</v>
      </c>
      <c r="G524" s="862">
        <f>'Заказ, cкидки и курсы валют'!$J$23*F524</f>
        <v>429511.32</v>
      </c>
      <c r="H524" s="1029">
        <f t="shared" si="49"/>
        <v>429.51</v>
      </c>
      <c r="I524" s="1022"/>
      <c r="J524" s="128">
        <f>ROUND(IF(H524&lt;'Заказ, cкидки и курсы валют'!$B$39,H524*0.54*100/(100-'Заказ, cкидки и курсы валют'!$C$39),IF(H524&lt;'Заказ, cкидки и курсы валют'!$B$40,H524*0.54*100/(100-'Заказ, cкидки и курсы валют'!$C$40),IF(H524&lt;'Заказ, cкидки и курсы валют'!$B$41,H524*0.54*100/(100-'Заказ, cкидки и курсы валют'!$C$41),IF(H524&lt;'Заказ, cкидки и курсы валют'!$B$42,H524*0.54*100/(100-'Заказ, cкидки и курсы валют'!$C$42),IF(H524&lt;'Заказ, cкидки и курсы валют'!$B$43,H524*0.54*100/(100-'Заказ, cкидки и курсы валют'!$C$43),H524))))),2)</f>
        <v>515.41</v>
      </c>
    </row>
    <row r="525" spans="1:10" ht="15">
      <c r="A525" s="210" t="s">
        <v>8323</v>
      </c>
      <c r="B525" s="890" t="s">
        <v>3392</v>
      </c>
      <c r="C525" s="889">
        <v>170</v>
      </c>
      <c r="D525" s="2222">
        <v>1</v>
      </c>
      <c r="E525" s="2463">
        <f t="shared" si="51"/>
        <v>38715.96</v>
      </c>
      <c r="F525" s="603">
        <f t="shared" si="48"/>
        <v>38715.96</v>
      </c>
      <c r="G525" s="862">
        <f>'Заказ, cкидки и курсы валют'!$J$23*F525</f>
        <v>464591.52</v>
      </c>
      <c r="H525" s="1029">
        <f t="shared" si="49"/>
        <v>464.59</v>
      </c>
      <c r="I525" s="1022"/>
      <c r="J525" s="128">
        <f>ROUND(IF(H525&lt;'Заказ, cкидки и курсы валют'!$B$39,H525*0.54*100/(100-'Заказ, cкидки и курсы валют'!$C$39),IF(H525&lt;'Заказ, cкидки и курсы валют'!$B$40,H525*0.54*100/(100-'Заказ, cкидки и курсы валют'!$C$40),IF(H525&lt;'Заказ, cкидки и курсы валют'!$B$41,H525*0.54*100/(100-'Заказ, cкидки и курсы валют'!$C$41),IF(H525&lt;'Заказ, cкидки и курсы валют'!$B$42,H525*0.54*100/(100-'Заказ, cкидки и курсы валют'!$C$42),IF(H525&lt;'Заказ, cкидки и курсы валют'!$B$43,H525*0.54*100/(100-'Заказ, cкидки и курсы валют'!$C$43),H525))))),2)</f>
        <v>557.51</v>
      </c>
    </row>
    <row r="526" spans="1:10" ht="15">
      <c r="A526" s="210" t="s">
        <v>8324</v>
      </c>
      <c r="B526" s="890" t="s">
        <v>2254</v>
      </c>
      <c r="C526" s="889">
        <v>184</v>
      </c>
      <c r="D526" s="2222">
        <v>1</v>
      </c>
      <c r="E526" s="2463">
        <f t="shared" si="51"/>
        <v>57962.37</v>
      </c>
      <c r="F526" s="603">
        <f t="shared" si="48"/>
        <v>57962.37</v>
      </c>
      <c r="G526" s="862">
        <f>'Заказ, cкидки и курсы валют'!$J$23*F526</f>
        <v>695548.44000000006</v>
      </c>
      <c r="H526" s="1029">
        <f t="shared" si="49"/>
        <v>695.55</v>
      </c>
      <c r="I526" s="1022"/>
      <c r="J526" s="128">
        <f>ROUND(IF(H526&lt;'Заказ, cкидки и курсы валют'!$B$39,H526*0.54*100/(100-'Заказ, cкидки и курсы валют'!$C$39),IF(H526&lt;'Заказ, cкидки и курсы валют'!$B$40,H526*0.54*100/(100-'Заказ, cкидки и курсы валют'!$C$40),IF(H526&lt;'Заказ, cкидки и курсы валют'!$B$41,H526*0.54*100/(100-'Заказ, cкидки и курсы валют'!$C$41),IF(H526&lt;'Заказ, cкидки и курсы валют'!$B$42,H526*0.54*100/(100-'Заказ, cкидки и курсы валют'!$C$42),IF(H526&lt;'Заказ, cкидки и курсы валют'!$B$43,H526*0.54*100/(100-'Заказ, cкидки и курсы валют'!$C$43),H526))))),2)</f>
        <v>751.19</v>
      </c>
    </row>
    <row r="527" spans="1:10" ht="15">
      <c r="A527" s="210" t="s">
        <v>8325</v>
      </c>
      <c r="B527" s="890" t="s">
        <v>3124</v>
      </c>
      <c r="C527" s="889">
        <v>197</v>
      </c>
      <c r="D527" s="2222">
        <v>1</v>
      </c>
      <c r="E527" s="2463">
        <f t="shared" si="51"/>
        <v>43991.43</v>
      </c>
      <c r="F527" s="603">
        <f t="shared" si="48"/>
        <v>43991.43</v>
      </c>
      <c r="G527" s="862">
        <f>'Заказ, cкидки и курсы валют'!$J$23*F527</f>
        <v>527897.16</v>
      </c>
      <c r="H527" s="1029">
        <f t="shared" si="49"/>
        <v>527.9</v>
      </c>
      <c r="I527" s="1022"/>
      <c r="J527" s="128">
        <f>ROUND(IF(H527&lt;'Заказ, cкидки и курсы валют'!$B$39,H527*0.54*100/(100-'Заказ, cкидки и курсы валют'!$C$39),IF(H527&lt;'Заказ, cкидки и курсы валют'!$B$40,H527*0.54*100/(100-'Заказ, cкидки и курсы валют'!$C$40),IF(H527&lt;'Заказ, cкидки и курсы валют'!$B$41,H527*0.54*100/(100-'Заказ, cкидки и курсы валют'!$C$41),IF(H527&lt;'Заказ, cкидки и курсы валют'!$B$42,H527*0.54*100/(100-'Заказ, cкидки и курсы валют'!$C$42),IF(H527&lt;'Заказ, cкидки и курсы валют'!$B$43,H527*0.54*100/(100-'Заказ, cкидки и курсы валют'!$C$43),H527))))),2)</f>
        <v>633.48</v>
      </c>
    </row>
    <row r="528" spans="1:10" ht="15">
      <c r="A528" s="210" t="s">
        <v>8326</v>
      </c>
      <c r="B528" s="890" t="s">
        <v>1328</v>
      </c>
      <c r="C528" s="889">
        <v>224</v>
      </c>
      <c r="D528" s="2222">
        <v>1</v>
      </c>
      <c r="E528" s="2463">
        <f t="shared" si="51"/>
        <v>50787.899999999994</v>
      </c>
      <c r="F528" s="603">
        <f t="shared" si="48"/>
        <v>50787.9</v>
      </c>
      <c r="G528" s="862">
        <f>'Заказ, cкидки и курсы валют'!$J$23*F528</f>
        <v>609454.80000000005</v>
      </c>
      <c r="H528" s="1029">
        <f t="shared" si="49"/>
        <v>609.45000000000005</v>
      </c>
      <c r="I528" s="1022"/>
      <c r="J528" s="128">
        <f>ROUND(IF(H528&lt;'Заказ, cкидки и курсы валют'!$B$39,H528*0.54*100/(100-'Заказ, cкидки и курсы валют'!$C$39),IF(H528&lt;'Заказ, cкидки и курсы валют'!$B$40,H528*0.54*100/(100-'Заказ, cкидки и курсы валют'!$C$40),IF(H528&lt;'Заказ, cкидки и курсы валют'!$B$41,H528*0.54*100/(100-'Заказ, cкидки и курсы валют'!$C$41),IF(H528&lt;'Заказ, cкидки и курсы валют'!$B$42,H528*0.54*100/(100-'Заказ, cкидки и курсы валют'!$C$42),IF(H528&lt;'Заказ, cкидки и курсы валют'!$B$43,H528*0.54*100/(100-'Заказ, cкидки и курсы валют'!$C$43),H528))))),2)</f>
        <v>658.21</v>
      </c>
    </row>
    <row r="529" spans="1:10" ht="15">
      <c r="A529" s="210" t="s">
        <v>8327</v>
      </c>
      <c r="B529" s="890" t="s">
        <v>3393</v>
      </c>
      <c r="C529" s="889">
        <v>250</v>
      </c>
      <c r="D529" s="2222">
        <v>1</v>
      </c>
      <c r="E529" s="2463">
        <f>E416*3</f>
        <v>56696.19</v>
      </c>
      <c r="F529" s="603">
        <f t="shared" si="48"/>
        <v>56696.19</v>
      </c>
      <c r="G529" s="862">
        <f>'Заказ, cкидки и курсы валют'!$J$23*F529</f>
        <v>680354.28</v>
      </c>
      <c r="H529" s="1029">
        <f t="shared" si="49"/>
        <v>680.35</v>
      </c>
      <c r="I529" s="1022"/>
      <c r="J529" s="128">
        <f>ROUND(IF(H529&lt;'Заказ, cкидки и курсы валют'!$B$39,H529*0.54*100/(100-'Заказ, cкидки и курсы валют'!$C$39),IF(H529&lt;'Заказ, cкидки и курсы валют'!$B$40,H529*0.54*100/(100-'Заказ, cкидки и курсы валют'!$C$40),IF(H529&lt;'Заказ, cкидки и курсы валют'!$B$41,H529*0.54*100/(100-'Заказ, cкидки и курсы валют'!$C$41),IF(H529&lt;'Заказ, cкидки и курсы валют'!$B$42,H529*0.54*100/(100-'Заказ, cкидки и курсы валют'!$C$42),IF(H529&lt;'Заказ, cкидки и курсы валют'!$B$43,H529*0.54*100/(100-'Заказ, cкидки и курсы валют'!$C$43),H529))))),2)</f>
        <v>734.78</v>
      </c>
    </row>
    <row r="530" spans="1:10" ht="15">
      <c r="A530" s="210" t="s">
        <v>8328</v>
      </c>
      <c r="B530" s="890" t="s">
        <v>3394</v>
      </c>
      <c r="C530" s="889">
        <v>155</v>
      </c>
      <c r="D530" s="2222">
        <v>1</v>
      </c>
      <c r="E530" s="2463">
        <f t="shared" si="51"/>
        <v>42326.159999999996</v>
      </c>
      <c r="F530" s="603">
        <f t="shared" si="48"/>
        <v>42326.16</v>
      </c>
      <c r="G530" s="862">
        <f>'Заказ, cкидки и курсы валют'!$J$23*F530</f>
        <v>507913.92000000004</v>
      </c>
      <c r="H530" s="1029">
        <f t="shared" si="49"/>
        <v>507.91</v>
      </c>
      <c r="I530" s="1022"/>
      <c r="J530" s="128">
        <f>ROUND(IF(H530&lt;'Заказ, cкидки и курсы валют'!$B$39,H530*0.54*100/(100-'Заказ, cкидки и курсы валют'!$C$39),IF(H530&lt;'Заказ, cкидки и курсы валют'!$B$40,H530*0.54*100/(100-'Заказ, cкидки и курсы валют'!$C$40),IF(H530&lt;'Заказ, cкидки и курсы валют'!$B$41,H530*0.54*100/(100-'Заказ, cкидки и курсы валют'!$C$41),IF(H530&lt;'Заказ, cкидки и курсы валют'!$B$42,H530*0.54*100/(100-'Заказ, cкидки и курсы валют'!$C$42),IF(H530&lt;'Заказ, cкидки и курсы валют'!$B$43,H530*0.54*100/(100-'Заказ, cкидки и курсы валют'!$C$43),H530))))),2)</f>
        <v>609.49</v>
      </c>
    </row>
    <row r="531" spans="1:10" ht="15">
      <c r="A531" s="210" t="s">
        <v>8329</v>
      </c>
      <c r="B531" s="890" t="s">
        <v>6291</v>
      </c>
      <c r="C531" s="889">
        <v>165</v>
      </c>
      <c r="D531" s="2222">
        <v>1</v>
      </c>
      <c r="E531" s="2463">
        <f t="shared" si="51"/>
        <v>37779.75</v>
      </c>
      <c r="F531" s="603">
        <f t="shared" si="48"/>
        <v>37779.75</v>
      </c>
      <c r="G531" s="862">
        <f>'Заказ, cкидки и курсы валют'!$J$23*F531</f>
        <v>453357</v>
      </c>
      <c r="H531" s="1029">
        <f t="shared" si="49"/>
        <v>453.36</v>
      </c>
      <c r="I531" s="1022"/>
      <c r="J531" s="128">
        <f>ROUND(IF(H531&lt;'Заказ, cкидки и курсы валют'!$B$39,H531*0.54*100/(100-'Заказ, cкидки и курсы валют'!$C$39),IF(H531&lt;'Заказ, cкидки и курсы валют'!$B$40,H531*0.54*100/(100-'Заказ, cкидки и курсы валют'!$C$40),IF(H531&lt;'Заказ, cкидки и курсы валют'!$B$41,H531*0.54*100/(100-'Заказ, cкидки и курсы валют'!$C$41),IF(H531&lt;'Заказ, cкидки и курсы валют'!$B$42,H531*0.54*100/(100-'Заказ, cкидки и курсы валют'!$C$42),IF(H531&lt;'Заказ, cкидки и курсы валют'!$B$43,H531*0.54*100/(100-'Заказ, cкидки и курсы валют'!$C$43),H531))))),2)</f>
        <v>544.03</v>
      </c>
    </row>
    <row r="532" spans="1:10" ht="15">
      <c r="A532" s="210" t="s">
        <v>11678</v>
      </c>
      <c r="B532" s="2211" t="s">
        <v>3395</v>
      </c>
      <c r="C532" s="2231">
        <v>174</v>
      </c>
      <c r="D532" s="2232">
        <v>1</v>
      </c>
      <c r="E532" s="2463">
        <f>E419*3</f>
        <v>40891.86</v>
      </c>
      <c r="F532" s="603">
        <f t="shared" si="48"/>
        <v>40891.86</v>
      </c>
      <c r="G532" s="862">
        <f>'Заказ, cкидки и курсы валют'!$J$23*F532</f>
        <v>490702.32</v>
      </c>
      <c r="H532" s="1029">
        <f t="shared" si="49"/>
        <v>490.7</v>
      </c>
      <c r="I532" s="1022"/>
      <c r="J532" s="128">
        <f>ROUND(IF(H532&lt;'Заказ, cкидки и курсы валют'!$B$39,H532*0.54*100/(100-'Заказ, cкидки и курсы валют'!$C$39),IF(H532&lt;'Заказ, cкидки и курсы валют'!$B$40,H532*0.54*100/(100-'Заказ, cкидки и курсы валют'!$C$40),IF(H532&lt;'Заказ, cкидки и курсы валют'!$B$41,H532*0.54*100/(100-'Заказ, cкидки и курсы валют'!$C$41),IF(H532&lt;'Заказ, cкидки и курсы валют'!$B$42,H532*0.54*100/(100-'Заказ, cкидки и курсы валют'!$C$42),IF(H532&lt;'Заказ, cкидки и курсы валют'!$B$43,H532*0.54*100/(100-'Заказ, cкидки и курсы валют'!$C$43),H532))))),2)</f>
        <v>588.84</v>
      </c>
    </row>
    <row r="533" spans="1:10" ht="15">
      <c r="A533" s="210" t="s">
        <v>8330</v>
      </c>
      <c r="B533" s="890" t="s">
        <v>4290</v>
      </c>
      <c r="C533" s="889">
        <v>186</v>
      </c>
      <c r="D533" s="2222">
        <v>1</v>
      </c>
      <c r="E533" s="2463">
        <f t="shared" ref="E533:E543" si="52">E420*3</f>
        <v>42037.11</v>
      </c>
      <c r="F533" s="603">
        <f t="shared" si="48"/>
        <v>42037.11</v>
      </c>
      <c r="G533" s="862">
        <f>'Заказ, cкидки и курсы валют'!$J$23*F533</f>
        <v>504445.32</v>
      </c>
      <c r="H533" s="1029">
        <f t="shared" si="49"/>
        <v>504.45</v>
      </c>
      <c r="I533" s="1022"/>
      <c r="J533" s="128">
        <f>ROUND(IF(H533&lt;'Заказ, cкидки и курсы валют'!$B$39,H533*0.54*100/(100-'Заказ, cкидки и курсы валют'!$C$39),IF(H533&lt;'Заказ, cкидки и курсы валют'!$B$40,H533*0.54*100/(100-'Заказ, cкидки и курсы валют'!$C$40),IF(H533&lt;'Заказ, cкидки и курсы валют'!$B$41,H533*0.54*100/(100-'Заказ, cкидки и курсы валют'!$C$41),IF(H533&lt;'Заказ, cкидки и курсы валют'!$B$42,H533*0.54*100/(100-'Заказ, cкидки и курсы валют'!$C$42),IF(H533&lt;'Заказ, cкидки и курсы валют'!$B$43,H533*0.54*100/(100-'Заказ, cкидки и курсы валют'!$C$43),H533))))),2)</f>
        <v>605.34</v>
      </c>
    </row>
    <row r="534" spans="1:10" ht="15">
      <c r="A534" s="210" t="s">
        <v>8331</v>
      </c>
      <c r="B534" s="890" t="s">
        <v>3622</v>
      </c>
      <c r="C534" s="889">
        <v>196</v>
      </c>
      <c r="D534" s="2222">
        <v>1</v>
      </c>
      <c r="E534" s="2463">
        <f t="shared" si="52"/>
        <v>46323.99</v>
      </c>
      <c r="F534" s="603">
        <f t="shared" si="48"/>
        <v>46323.99</v>
      </c>
      <c r="G534" s="862">
        <f>'Заказ, cкидки и курсы валют'!$J$23*F534</f>
        <v>555887.88</v>
      </c>
      <c r="H534" s="1029">
        <f t="shared" si="49"/>
        <v>555.89</v>
      </c>
      <c r="I534" s="1022"/>
      <c r="J534" s="128">
        <f>ROUND(IF(H534&lt;'Заказ, cкидки и курсы валют'!$B$39,H534*0.54*100/(100-'Заказ, cкидки и курсы валют'!$C$39),IF(H534&lt;'Заказ, cкидки и курсы валют'!$B$40,H534*0.54*100/(100-'Заказ, cкидки и курсы валют'!$C$40),IF(H534&lt;'Заказ, cкидки и курсы валют'!$B$41,H534*0.54*100/(100-'Заказ, cкидки и курсы валют'!$C$41),IF(H534&lt;'Заказ, cкидки и курсы валют'!$B$42,H534*0.54*100/(100-'Заказ, cкидки и курсы валют'!$C$42),IF(H534&lt;'Заказ, cкидки и курсы валют'!$B$43,H534*0.54*100/(100-'Заказ, cкидки и курсы валют'!$C$43),H534))))),2)</f>
        <v>600.36</v>
      </c>
    </row>
    <row r="535" spans="1:10" ht="15">
      <c r="A535" s="210" t="s">
        <v>8332</v>
      </c>
      <c r="B535" s="890" t="s">
        <v>3623</v>
      </c>
      <c r="C535" s="889">
        <v>217</v>
      </c>
      <c r="D535" s="2222">
        <v>1</v>
      </c>
      <c r="E535" s="2463">
        <f t="shared" si="52"/>
        <v>58096.53</v>
      </c>
      <c r="F535" s="603">
        <f t="shared" si="48"/>
        <v>58096.53</v>
      </c>
      <c r="G535" s="862">
        <f>'Заказ, cкидки и курсы валют'!$J$23*F535</f>
        <v>697158.36</v>
      </c>
      <c r="H535" s="1029">
        <f t="shared" si="49"/>
        <v>697.16</v>
      </c>
      <c r="I535" s="1022"/>
      <c r="J535" s="128">
        <f>ROUND(IF(H535&lt;'Заказ, cкидки и курсы валют'!$B$39,H535*0.54*100/(100-'Заказ, cкидки и курсы валют'!$C$39),IF(H535&lt;'Заказ, cкидки и курсы валют'!$B$40,H535*0.54*100/(100-'Заказ, cкидки и курсы валют'!$C$40),IF(H535&lt;'Заказ, cкидки и курсы валют'!$B$41,H535*0.54*100/(100-'Заказ, cкидки и курсы валют'!$C$41),IF(H535&lt;'Заказ, cкидки и курсы валют'!$B$42,H535*0.54*100/(100-'Заказ, cкидки и курсы валют'!$C$42),IF(H535&lt;'Заказ, cкидки и курсы валют'!$B$43,H535*0.54*100/(100-'Заказ, cкидки и курсы валют'!$C$43),H535))))),2)</f>
        <v>752.93</v>
      </c>
    </row>
    <row r="536" spans="1:10" ht="15">
      <c r="A536" s="210" t="s">
        <v>8333</v>
      </c>
      <c r="B536" s="890" t="s">
        <v>3624</v>
      </c>
      <c r="C536" s="889">
        <v>238</v>
      </c>
      <c r="D536" s="2222">
        <v>1</v>
      </c>
      <c r="E536" s="2463">
        <f t="shared" si="52"/>
        <v>53574.09</v>
      </c>
      <c r="F536" s="603">
        <f t="shared" si="48"/>
        <v>53574.09</v>
      </c>
      <c r="G536" s="862">
        <f>'Заказ, cкидки и курсы валют'!$J$23*F536</f>
        <v>642889.07999999996</v>
      </c>
      <c r="H536" s="1029">
        <f t="shared" si="49"/>
        <v>642.89</v>
      </c>
      <c r="I536" s="1022"/>
      <c r="J536" s="128">
        <f>ROUND(IF(H536&lt;'Заказ, cкидки и курсы валют'!$B$39,H536*0.54*100/(100-'Заказ, cкидки и курсы валют'!$C$39),IF(H536&lt;'Заказ, cкидки и курсы валют'!$B$40,H536*0.54*100/(100-'Заказ, cкидки и курсы валют'!$C$40),IF(H536&lt;'Заказ, cкидки и курсы валют'!$B$41,H536*0.54*100/(100-'Заказ, cкидки и курсы валют'!$C$41),IF(H536&lt;'Заказ, cкидки и курсы валют'!$B$42,H536*0.54*100/(100-'Заказ, cкидки и курсы валют'!$C$42),IF(H536&lt;'Заказ, cкидки и курсы валют'!$B$43,H536*0.54*100/(100-'Заказ, cкидки и курсы валют'!$C$43),H536))))),2)</f>
        <v>694.32</v>
      </c>
    </row>
    <row r="537" spans="1:10" ht="15">
      <c r="A537" s="210" t="s">
        <v>8334</v>
      </c>
      <c r="B537" s="890" t="s">
        <v>3625</v>
      </c>
      <c r="C537" s="889">
        <v>258</v>
      </c>
      <c r="D537" s="2222">
        <v>1</v>
      </c>
      <c r="E537" s="2463">
        <f t="shared" si="52"/>
        <v>58257.66</v>
      </c>
      <c r="F537" s="603">
        <f t="shared" si="48"/>
        <v>58257.66</v>
      </c>
      <c r="G537" s="862">
        <f>'Заказ, cкидки и курсы валют'!$J$23*F537</f>
        <v>699091.92</v>
      </c>
      <c r="H537" s="1029">
        <f t="shared" si="49"/>
        <v>699.09</v>
      </c>
      <c r="I537" s="1022"/>
      <c r="J537" s="128">
        <f>ROUND(IF(H537&lt;'Заказ, cкидки и курсы валют'!$B$39,H537*0.54*100/(100-'Заказ, cкидки и курсы валют'!$C$39),IF(H537&lt;'Заказ, cкидки и курсы валют'!$B$40,H537*0.54*100/(100-'Заказ, cкидки и курсы валют'!$C$40),IF(H537&lt;'Заказ, cкидки и курсы валют'!$B$41,H537*0.54*100/(100-'Заказ, cкидки и курсы валют'!$C$41),IF(H537&lt;'Заказ, cкидки и курсы валют'!$B$42,H537*0.54*100/(100-'Заказ, cкидки и курсы валют'!$C$42),IF(H537&lt;'Заказ, cкидки и курсы валют'!$B$43,H537*0.54*100/(100-'Заказ, cкидки и курсы валют'!$C$43),H537))))),2)</f>
        <v>755.02</v>
      </c>
    </row>
    <row r="538" spans="1:10" ht="15">
      <c r="A538" s="210" t="s">
        <v>8335</v>
      </c>
      <c r="B538" s="890" t="s">
        <v>3626</v>
      </c>
      <c r="C538" s="889">
        <v>279</v>
      </c>
      <c r="D538" s="2222">
        <v>1</v>
      </c>
      <c r="E538" s="2463">
        <f>E425*3</f>
        <v>62971.350000000006</v>
      </c>
      <c r="F538" s="603">
        <f t="shared" si="48"/>
        <v>62971.35</v>
      </c>
      <c r="G538" s="862">
        <f>'Заказ, cкидки и курсы валют'!$J$23*F538</f>
        <v>755656.2</v>
      </c>
      <c r="H538" s="1029">
        <f t="shared" si="49"/>
        <v>755.66</v>
      </c>
      <c r="I538" s="1022"/>
      <c r="J538" s="128">
        <f>ROUND(IF(H538&lt;'Заказ, cкидки и курсы валют'!$B$39,H538*0.54*100/(100-'Заказ, cкидки и курсы валют'!$C$39),IF(H538&lt;'Заказ, cкидки и курсы валют'!$B$40,H538*0.54*100/(100-'Заказ, cкидки и курсы валют'!$C$40),IF(H538&lt;'Заказ, cкидки и курсы валют'!$B$41,H538*0.54*100/(100-'Заказ, cкидки и курсы валют'!$C$41),IF(H538&lt;'Заказ, cкидки и курсы валют'!$B$42,H538*0.54*100/(100-'Заказ, cкидки и курсы валют'!$C$42),IF(H538&lt;'Заказ, cкидки и курсы валют'!$B$43,H538*0.54*100/(100-'Заказ, cкидки и курсы валют'!$C$43),H538))))),2)</f>
        <v>816.11</v>
      </c>
    </row>
    <row r="539" spans="1:10" ht="18" customHeight="1">
      <c r="A539" s="210" t="s">
        <v>8336</v>
      </c>
      <c r="B539" s="890" t="s">
        <v>3627</v>
      </c>
      <c r="C539" s="889">
        <v>320</v>
      </c>
      <c r="D539" s="2222">
        <v>1</v>
      </c>
      <c r="E539" s="2463">
        <f t="shared" si="52"/>
        <v>87265.17</v>
      </c>
      <c r="F539" s="603">
        <f t="shared" si="48"/>
        <v>87265.17</v>
      </c>
      <c r="G539" s="862">
        <f>'Заказ, cкидки и курсы валют'!$J$23*F539</f>
        <v>1047182.04</v>
      </c>
      <c r="H539" s="1029">
        <f t="shared" si="49"/>
        <v>1047.18</v>
      </c>
      <c r="I539" s="1022"/>
      <c r="J539" s="128">
        <f>ROUND(IF(H539&lt;'Заказ, cкидки и курсы валют'!$B$39,H539*0.54*100/(100-'Заказ, cкидки и курсы валют'!$C$39),IF(H539&lt;'Заказ, cкидки и курсы валют'!$B$40,H539*0.54*100/(100-'Заказ, cкидки и курсы валют'!$C$40),IF(H539&lt;'Заказ, cкидки и курсы валют'!$B$41,H539*0.54*100/(100-'Заказ, cкидки и курсы валют'!$C$41),IF(H539&lt;'Заказ, cкидки и курсы валют'!$B$42,H539*0.54*100/(100-'Заказ, cкидки и курсы валют'!$C$42),IF(H539&lt;'Заказ, cкидки и курсы валют'!$B$43,H539*0.54*100/(100-'Заказ, cкидки и курсы валют'!$C$43),H539))))),2)</f>
        <v>1047.18</v>
      </c>
    </row>
    <row r="540" spans="1:10" ht="15">
      <c r="A540" s="210" t="s">
        <v>8337</v>
      </c>
      <c r="B540" s="890" t="s">
        <v>3379</v>
      </c>
      <c r="C540" s="889">
        <v>361</v>
      </c>
      <c r="D540" s="2222">
        <v>1</v>
      </c>
      <c r="E540" s="2463">
        <f t="shared" si="52"/>
        <v>86421.66</v>
      </c>
      <c r="F540" s="603">
        <f t="shared" si="48"/>
        <v>86421.66</v>
      </c>
      <c r="G540" s="862">
        <f>'Заказ, cкидки и курсы валют'!$J$23*F540</f>
        <v>1037059.92</v>
      </c>
      <c r="H540" s="1029">
        <f t="shared" si="49"/>
        <v>1037.06</v>
      </c>
      <c r="I540" s="1022"/>
      <c r="J540" s="128">
        <f>ROUND(IF(H540&lt;'Заказ, cкидки и курсы валют'!$B$39,H540*0.54*100/(100-'Заказ, cкидки и курсы валют'!$C$39),IF(H540&lt;'Заказ, cкидки и курсы валют'!$B$40,H540*0.54*100/(100-'Заказ, cкидки и курсы валют'!$C$40),IF(H540&lt;'Заказ, cкидки и курсы валют'!$B$41,H540*0.54*100/(100-'Заказ, cкидки и курсы валют'!$C$41),IF(H540&lt;'Заказ, cкидки и курсы валют'!$B$42,H540*0.54*100/(100-'Заказ, cкидки и курсы валют'!$C$42),IF(H540&lt;'Заказ, cкидки и курсы валют'!$B$43,H540*0.54*100/(100-'Заказ, cкидки и курсы валют'!$C$43),H540))))),2)</f>
        <v>1037.06</v>
      </c>
    </row>
    <row r="541" spans="1:10" ht="15">
      <c r="A541" s="210" t="s">
        <v>8338</v>
      </c>
      <c r="B541" s="890" t="s">
        <v>3963</v>
      </c>
      <c r="C541" s="889">
        <v>381</v>
      </c>
      <c r="D541" s="2222">
        <v>1</v>
      </c>
      <c r="E541" s="2463">
        <f t="shared" si="52"/>
        <v>97498.38</v>
      </c>
      <c r="F541" s="603">
        <f t="shared" si="48"/>
        <v>97498.38</v>
      </c>
      <c r="G541" s="862">
        <f>'Заказ, cкидки и курсы валют'!$J$23*F541</f>
        <v>1169980.56</v>
      </c>
      <c r="H541" s="1029">
        <f t="shared" si="49"/>
        <v>1169.98</v>
      </c>
      <c r="I541" s="1022"/>
      <c r="J541" s="128">
        <f>ROUND(IF(H541&lt;'Заказ, cкидки и курсы валют'!$B$39,H541*0.54*100/(100-'Заказ, cкидки и курсы валют'!$C$39),IF(H541&lt;'Заказ, cкидки и курсы валют'!$B$40,H541*0.54*100/(100-'Заказ, cкидки и курсы валют'!$C$40),IF(H541&lt;'Заказ, cкидки и курсы валют'!$B$41,H541*0.54*100/(100-'Заказ, cкидки и курсы валют'!$C$41),IF(H541&lt;'Заказ, cкидки и курсы валют'!$B$42,H541*0.54*100/(100-'Заказ, cкидки и курсы валют'!$C$42),IF(H541&lt;'Заказ, cкидки и курсы валют'!$B$43,H541*0.54*100/(100-'Заказ, cкидки и курсы валют'!$C$43),H541))))),2)</f>
        <v>1169.98</v>
      </c>
    </row>
    <row r="542" spans="1:10" ht="15">
      <c r="A542" s="210" t="s">
        <v>8339</v>
      </c>
      <c r="B542" s="890" t="s">
        <v>1329</v>
      </c>
      <c r="C542" s="889">
        <v>407</v>
      </c>
      <c r="D542" s="2222">
        <v>1</v>
      </c>
      <c r="E542" s="2463">
        <f t="shared" si="52"/>
        <v>142273.26</v>
      </c>
      <c r="F542" s="603">
        <f t="shared" si="48"/>
        <v>142273.26</v>
      </c>
      <c r="G542" s="862">
        <f>'Заказ, cкидки и курсы валют'!$J$23*F542</f>
        <v>1707279.12</v>
      </c>
      <c r="H542" s="1029">
        <f t="shared" si="49"/>
        <v>1707.28</v>
      </c>
      <c r="I542" s="1022"/>
      <c r="J542" s="128">
        <f>ROUND(IF(H542&lt;'Заказ, cкидки и курсы валют'!$B$39,H542*0.54*100/(100-'Заказ, cкидки и курсы валют'!$C$39),IF(H542&lt;'Заказ, cкидки и курсы валют'!$B$40,H542*0.54*100/(100-'Заказ, cкидки и курсы валют'!$C$40),IF(H542&lt;'Заказ, cкидки и курсы валют'!$B$41,H542*0.54*100/(100-'Заказ, cкидки и курсы валют'!$C$41),IF(H542&lt;'Заказ, cкидки и курсы валют'!$B$42,H542*0.54*100/(100-'Заказ, cкидки и курсы валют'!$C$42),IF(H542&lt;'Заказ, cкидки и курсы валют'!$B$43,H542*0.54*100/(100-'Заказ, cкидки и курсы валют'!$C$43),H542))))),2)</f>
        <v>1707.28</v>
      </c>
    </row>
    <row r="543" spans="1:10" ht="15">
      <c r="A543" s="210" t="s">
        <v>8340</v>
      </c>
      <c r="B543" s="890" t="s">
        <v>3628</v>
      </c>
      <c r="C543" s="889">
        <v>448</v>
      </c>
      <c r="D543" s="2222">
        <v>1</v>
      </c>
      <c r="E543" s="2463">
        <f t="shared" si="52"/>
        <v>107441.73000000001</v>
      </c>
      <c r="F543" s="603">
        <f t="shared" si="48"/>
        <v>107441.73</v>
      </c>
      <c r="G543" s="862">
        <f>'Заказ, cкидки и курсы валют'!$J$23*F543</f>
        <v>1289300.76</v>
      </c>
      <c r="H543" s="1029">
        <f t="shared" si="49"/>
        <v>1289.3</v>
      </c>
      <c r="I543" s="1022"/>
      <c r="J543" s="128">
        <f>ROUND(IF(H543&lt;'Заказ, cкидки и курсы валют'!$B$39,H543*0.54*100/(100-'Заказ, cкидки и курсы валют'!$C$39),IF(H543&lt;'Заказ, cкидки и курсы валют'!$B$40,H543*0.54*100/(100-'Заказ, cкидки и курсы валют'!$C$40),IF(H543&lt;'Заказ, cкидки и курсы валют'!$B$41,H543*0.54*100/(100-'Заказ, cкидки и курсы валют'!$C$41),IF(H543&lt;'Заказ, cкидки и курсы валют'!$B$42,H543*0.54*100/(100-'Заказ, cкидки и курсы валют'!$C$42),IF(H543&lt;'Заказ, cкидки и курсы валют'!$B$43,H543*0.54*100/(100-'Заказ, cкидки и курсы валют'!$C$43),H543))))),2)</f>
        <v>1289.3</v>
      </c>
    </row>
    <row r="544" spans="1:10" ht="15.75" thickBot="1">
      <c r="A544" s="235" t="s">
        <v>11679</v>
      </c>
      <c r="B544" s="2233" t="s">
        <v>3628</v>
      </c>
      <c r="C544" s="2234">
        <v>472</v>
      </c>
      <c r="D544" s="2235">
        <v>1</v>
      </c>
      <c r="E544" s="2464">
        <f>E431*3</f>
        <v>117499.11000000002</v>
      </c>
      <c r="F544" s="959">
        <f t="shared" si="48"/>
        <v>117499.11</v>
      </c>
      <c r="G544" s="960">
        <f>'Заказ, cкидки и курсы валют'!$J$23*F544</f>
        <v>1409989.32</v>
      </c>
      <c r="H544" s="1035">
        <f t="shared" si="49"/>
        <v>1409.99</v>
      </c>
      <c r="I544" s="1891"/>
      <c r="J544" s="128">
        <f>ROUND(IF(H544&lt;'Заказ, cкидки и курсы валют'!$B$39,H544*0.54*100/(100-'Заказ, cкидки и курсы валют'!$C$39),IF(H544&lt;'Заказ, cкидки и курсы валют'!$B$40,H544*0.54*100/(100-'Заказ, cкидки и курсы валют'!$C$40),IF(H544&lt;'Заказ, cкидки и курсы валют'!$B$41,H544*0.54*100/(100-'Заказ, cкидки и курсы валют'!$C$41),IF(H544&lt;'Заказ, cкидки и курсы валют'!$B$42,H544*0.54*100/(100-'Заказ, cкидки и курсы валют'!$C$42),IF(H544&lt;'Заказ, cкидки и курсы валют'!$B$43,H544*0.54*100/(100-'Заказ, cкидки и курсы валют'!$C$43),H544))))),2)</f>
        <v>1409.99</v>
      </c>
    </row>
    <row r="545" spans="1:9" ht="13.5" thickBot="1"/>
    <row r="546" spans="1:9" ht="18">
      <c r="A546" s="1356" t="s">
        <v>6389</v>
      </c>
      <c r="B546" s="1998"/>
      <c r="C546" s="1999"/>
      <c r="D546" s="853"/>
      <c r="E546" s="853"/>
      <c r="F546" s="2000"/>
      <c r="G546" s="1358"/>
      <c r="H546" s="236"/>
      <c r="I546" s="1359"/>
    </row>
    <row r="547" spans="1:9" ht="18">
      <c r="A547" s="248"/>
      <c r="B547" s="17"/>
      <c r="C547" s="883"/>
      <c r="D547" s="1148"/>
      <c r="E547" s="854"/>
      <c r="F547" s="571"/>
      <c r="G547" s="111"/>
      <c r="H547" s="110"/>
      <c r="I547" s="167"/>
    </row>
    <row r="548" spans="1:9">
      <c r="A548" s="248"/>
      <c r="B548" s="17"/>
      <c r="C548" s="884"/>
      <c r="D548" s="1149"/>
      <c r="E548" s="557"/>
      <c r="F548" s="596"/>
      <c r="G548" s="860"/>
      <c r="H548" s="17"/>
      <c r="I548" s="167"/>
    </row>
    <row r="549" spans="1:9">
      <c r="A549" s="248"/>
      <c r="B549" s="17"/>
      <c r="C549" s="884"/>
      <c r="D549" s="1149"/>
      <c r="E549" s="557"/>
      <c r="F549" s="596"/>
      <c r="G549" s="860"/>
      <c r="H549" s="17"/>
      <c r="I549" s="167"/>
    </row>
    <row r="550" spans="1:9">
      <c r="A550" s="248"/>
      <c r="B550" s="17"/>
      <c r="C550" s="884"/>
      <c r="D550" s="1149"/>
      <c r="E550" s="557"/>
      <c r="F550" s="596"/>
      <c r="G550" s="860"/>
      <c r="H550" s="17"/>
      <c r="I550" s="167"/>
    </row>
    <row r="551" spans="1:9" ht="18.75" thickBot="1">
      <c r="A551" s="1151" t="s">
        <v>7679</v>
      </c>
      <c r="B551" s="171"/>
      <c r="C551" s="885"/>
      <c r="D551" s="1150"/>
      <c r="E551" s="558"/>
      <c r="F551" s="598"/>
      <c r="G551" s="861"/>
      <c r="H551" s="171"/>
      <c r="I551" s="172"/>
    </row>
    <row r="552" spans="1:9" ht="53.25" thickBot="1">
      <c r="A552" s="187" t="s">
        <v>1028</v>
      </c>
      <c r="B552" s="473" t="s">
        <v>1029</v>
      </c>
      <c r="C552" s="1206" t="s">
        <v>678</v>
      </c>
      <c r="D552" s="1206" t="s">
        <v>3130</v>
      </c>
      <c r="E552" s="2001" t="s">
        <v>11188</v>
      </c>
      <c r="F552" s="2002" t="s">
        <v>2779</v>
      </c>
      <c r="G552" s="1204" t="s">
        <v>2627</v>
      </c>
      <c r="H552" s="2003" t="s">
        <v>497</v>
      </c>
      <c r="I552" s="173" t="s">
        <v>4239</v>
      </c>
    </row>
    <row r="553" spans="1:9" ht="13.5" thickBot="1">
      <c r="A553" s="195"/>
      <c r="B553" s="389"/>
      <c r="C553" s="475" t="s">
        <v>3629</v>
      </c>
      <c r="D553" s="2226" t="s">
        <v>2628</v>
      </c>
      <c r="E553" s="1903" t="s">
        <v>265</v>
      </c>
      <c r="F553" s="2227">
        <f>'Заказ, cкидки и курсы валют'!$I$12</f>
        <v>0</v>
      </c>
      <c r="G553" s="948"/>
      <c r="H553" s="2228"/>
      <c r="I553" s="325"/>
    </row>
    <row r="554" spans="1:9" ht="15">
      <c r="A554" s="1216" t="s">
        <v>11212</v>
      </c>
      <c r="B554" s="1024" t="s">
        <v>142</v>
      </c>
      <c r="C554" s="1989">
        <v>1.7</v>
      </c>
      <c r="D554" s="2209">
        <v>1000</v>
      </c>
      <c r="E554" s="574">
        <v>333.2</v>
      </c>
      <c r="F554" s="2050">
        <f>ROUND(E554*(1-$F$11),2)</f>
        <v>333.2</v>
      </c>
      <c r="G554" s="1663">
        <f>'Заказ, cкидки и курсы валют'!$J$23*F554</f>
        <v>3998.3999999999996</v>
      </c>
      <c r="H554" s="1032">
        <f>ROUND((D554/1000)*G554,2)</f>
        <v>3998.4</v>
      </c>
      <c r="I554" s="1013"/>
    </row>
    <row r="555" spans="1:9" ht="15">
      <c r="A555" s="1219" t="s">
        <v>11213</v>
      </c>
      <c r="B555" s="877" t="s">
        <v>144</v>
      </c>
      <c r="C555" s="1985">
        <v>2.08</v>
      </c>
      <c r="D555" s="1215">
        <v>500</v>
      </c>
      <c r="E555" s="574">
        <v>324.64</v>
      </c>
      <c r="F555" s="936">
        <f>ROUND(E555*(1-$F$11),2)</f>
        <v>324.64</v>
      </c>
      <c r="G555" s="866">
        <f>'Заказ, cкидки и курсы валют'!$J$23*F555</f>
        <v>3895.68</v>
      </c>
      <c r="H555" s="1029">
        <f>ROUND((D555/1000)*G555,2)</f>
        <v>1947.84</v>
      </c>
      <c r="I555" s="485"/>
    </row>
    <row r="556" spans="1:9" ht="15">
      <c r="A556" s="1219" t="s">
        <v>11214</v>
      </c>
      <c r="B556" s="877" t="s">
        <v>3345</v>
      </c>
      <c r="C556" s="1985">
        <v>2.46</v>
      </c>
      <c r="D556" s="1215">
        <v>200</v>
      </c>
      <c r="E556" s="574">
        <v>444.23</v>
      </c>
      <c r="F556" s="936">
        <f>ROUND(E556*(1-$F$11),2)</f>
        <v>444.23</v>
      </c>
      <c r="G556" s="866">
        <f>'Заказ, cкидки и курсы валют'!$J$23*F556</f>
        <v>5330.76</v>
      </c>
      <c r="H556" s="1029">
        <f>ROUND((D556/1000)*G556,2)</f>
        <v>1066.1500000000001</v>
      </c>
      <c r="I556" s="485"/>
    </row>
    <row r="557" spans="1:9" ht="15">
      <c r="A557" s="1219" t="s">
        <v>11473</v>
      </c>
      <c r="B557" s="877" t="s">
        <v>11474</v>
      </c>
      <c r="C557" s="1895">
        <v>2.9</v>
      </c>
      <c r="D557" s="1215">
        <v>200</v>
      </c>
      <c r="E557" s="574">
        <v>537.51</v>
      </c>
      <c r="F557" s="936">
        <f>ROUND(E557*(1-$F$11),2)</f>
        <v>537.51</v>
      </c>
      <c r="G557" s="866">
        <f>'Заказ, cкидки и курсы валют'!$J$23*F557</f>
        <v>6450.12</v>
      </c>
      <c r="H557" s="1029">
        <f>ROUND((D557/1000)*G557,2)</f>
        <v>1290.02</v>
      </c>
      <c r="I557" s="485"/>
    </row>
    <row r="558" spans="1:9" ht="15">
      <c r="A558" s="1219" t="s">
        <v>6854</v>
      </c>
      <c r="B558" s="877" t="s">
        <v>167</v>
      </c>
      <c r="C558" s="1985">
        <v>4.05</v>
      </c>
      <c r="D558" s="1215">
        <v>500</v>
      </c>
      <c r="E558" s="574">
        <v>333.78</v>
      </c>
      <c r="F558" s="936">
        <f>ROUND(E558*(1-$F$11),2)</f>
        <v>333.78</v>
      </c>
      <c r="G558" s="866">
        <f>'Заказ, cкидки и курсы валют'!$J$23*F558</f>
        <v>4005.3599999999997</v>
      </c>
      <c r="H558" s="1029">
        <f>ROUND((D558/1000)*G558,2)</f>
        <v>2002.68</v>
      </c>
      <c r="I558" s="485"/>
    </row>
    <row r="559" spans="1:9" ht="15">
      <c r="A559" s="1219" t="s">
        <v>6855</v>
      </c>
      <c r="B559" s="877" t="s">
        <v>168</v>
      </c>
      <c r="C559" s="1985">
        <v>4.67</v>
      </c>
      <c r="D559" s="1215">
        <v>500</v>
      </c>
      <c r="E559" s="574">
        <v>419.94</v>
      </c>
      <c r="F559" s="936">
        <f t="shared" ref="F559:F577" si="53">ROUND(E559*(1-$F$11),2)</f>
        <v>419.94</v>
      </c>
      <c r="G559" s="866">
        <f>'Заказ, cкидки и курсы валют'!$J$23*F559</f>
        <v>5039.28</v>
      </c>
      <c r="H559" s="1029">
        <f t="shared" ref="H559:H577" si="54">ROUND((D559/1000)*G559,2)</f>
        <v>2519.64</v>
      </c>
      <c r="I559" s="485"/>
    </row>
    <row r="560" spans="1:9" ht="15">
      <c r="A560" s="1219" t="s">
        <v>6856</v>
      </c>
      <c r="B560" s="877" t="s">
        <v>171</v>
      </c>
      <c r="C560" s="1985">
        <v>7.65</v>
      </c>
      <c r="D560" s="1215">
        <v>200</v>
      </c>
      <c r="E560" s="574">
        <v>652.80999999999995</v>
      </c>
      <c r="F560" s="936">
        <f t="shared" si="53"/>
        <v>652.80999999999995</v>
      </c>
      <c r="G560" s="866">
        <f>'Заказ, cкидки и курсы валют'!$J$23*F560</f>
        <v>7833.7199999999993</v>
      </c>
      <c r="H560" s="1029">
        <f t="shared" si="54"/>
        <v>1566.74</v>
      </c>
      <c r="I560" s="485"/>
    </row>
    <row r="561" spans="1:9" ht="15">
      <c r="A561" s="1219" t="s">
        <v>6390</v>
      </c>
      <c r="B561" s="877" t="s">
        <v>100</v>
      </c>
      <c r="C561" s="1985">
        <v>5.72</v>
      </c>
      <c r="D561" s="1215">
        <v>500</v>
      </c>
      <c r="E561" s="574">
        <v>436.79</v>
      </c>
      <c r="F561" s="936">
        <f t="shared" si="53"/>
        <v>436.79</v>
      </c>
      <c r="G561" s="866">
        <f>'Заказ, cкидки и курсы валют'!$J$23*F561</f>
        <v>5241.4800000000005</v>
      </c>
      <c r="H561" s="1029">
        <f t="shared" si="54"/>
        <v>2620.7399999999998</v>
      </c>
      <c r="I561" s="485"/>
    </row>
    <row r="562" spans="1:9" ht="15">
      <c r="A562" s="1219" t="s">
        <v>6391</v>
      </c>
      <c r="B562" s="877" t="s">
        <v>101</v>
      </c>
      <c r="C562" s="1985">
        <v>6.4</v>
      </c>
      <c r="D562" s="1215">
        <v>500</v>
      </c>
      <c r="E562" s="574">
        <v>525.67999999999995</v>
      </c>
      <c r="F562" s="936">
        <f t="shared" si="53"/>
        <v>525.67999999999995</v>
      </c>
      <c r="G562" s="866">
        <f>'Заказ, cкидки и курсы валют'!$J$23*F562</f>
        <v>6308.16</v>
      </c>
      <c r="H562" s="1029">
        <f t="shared" si="54"/>
        <v>3154.08</v>
      </c>
      <c r="I562" s="485"/>
    </row>
    <row r="563" spans="1:9" ht="15">
      <c r="A563" s="1219" t="s">
        <v>6392</v>
      </c>
      <c r="B563" s="877" t="s">
        <v>1346</v>
      </c>
      <c r="C563" s="1985">
        <v>7.25</v>
      </c>
      <c r="D563" s="1215">
        <v>500</v>
      </c>
      <c r="E563" s="574">
        <v>560.52</v>
      </c>
      <c r="F563" s="936">
        <f t="shared" si="53"/>
        <v>560.52</v>
      </c>
      <c r="G563" s="866">
        <f>'Заказ, cкидки и курсы валют'!$J$23*F563</f>
        <v>6726.24</v>
      </c>
      <c r="H563" s="1029">
        <f t="shared" si="54"/>
        <v>3363.12</v>
      </c>
      <c r="I563" s="485"/>
    </row>
    <row r="564" spans="1:9" ht="15">
      <c r="A564" s="1219" t="s">
        <v>6393</v>
      </c>
      <c r="B564" s="877" t="s">
        <v>189</v>
      </c>
      <c r="C564" s="1985">
        <v>8.1</v>
      </c>
      <c r="D564" s="1215">
        <v>200</v>
      </c>
      <c r="E564" s="574">
        <v>609.23</v>
      </c>
      <c r="F564" s="936">
        <f t="shared" si="53"/>
        <v>609.23</v>
      </c>
      <c r="G564" s="866">
        <f>'Заказ, cкидки и курсы валют'!$J$23*F564</f>
        <v>7310.76</v>
      </c>
      <c r="H564" s="1029">
        <f t="shared" si="54"/>
        <v>1462.15</v>
      </c>
      <c r="I564" s="485"/>
    </row>
    <row r="565" spans="1:9" ht="15">
      <c r="A565" s="1219" t="s">
        <v>6394</v>
      </c>
      <c r="B565" s="877" t="s">
        <v>616</v>
      </c>
      <c r="C565" s="1985">
        <v>8.9499999999999993</v>
      </c>
      <c r="D565" s="1215">
        <v>200</v>
      </c>
      <c r="E565" s="574">
        <v>676.59</v>
      </c>
      <c r="F565" s="936">
        <f t="shared" si="53"/>
        <v>676.59</v>
      </c>
      <c r="G565" s="866">
        <f>'Заказ, cкидки и курсы валют'!$J$23*F565</f>
        <v>8119.08</v>
      </c>
      <c r="H565" s="1029">
        <f t="shared" si="54"/>
        <v>1623.82</v>
      </c>
      <c r="I565" s="485"/>
    </row>
    <row r="566" spans="1:9" ht="15">
      <c r="A566" s="1219" t="s">
        <v>6395</v>
      </c>
      <c r="B566" s="877" t="s">
        <v>178</v>
      </c>
      <c r="C566" s="1985">
        <v>9.8000000000000007</v>
      </c>
      <c r="D566" s="1215">
        <v>200</v>
      </c>
      <c r="E566" s="574">
        <v>810.09</v>
      </c>
      <c r="F566" s="936">
        <f t="shared" si="53"/>
        <v>810.09</v>
      </c>
      <c r="G566" s="866">
        <f>'Заказ, cкидки и курсы валют'!$J$23*F566</f>
        <v>9721.08</v>
      </c>
      <c r="H566" s="1029">
        <f t="shared" si="54"/>
        <v>1944.22</v>
      </c>
      <c r="I566" s="485"/>
    </row>
    <row r="567" spans="1:9" ht="15">
      <c r="A567" s="1219" t="s">
        <v>6396</v>
      </c>
      <c r="B567" s="877" t="s">
        <v>179</v>
      </c>
      <c r="C567" s="1985">
        <v>11.5</v>
      </c>
      <c r="D567" s="1215">
        <v>100</v>
      </c>
      <c r="E567" s="574">
        <v>927.64</v>
      </c>
      <c r="F567" s="936">
        <f t="shared" si="53"/>
        <v>927.64</v>
      </c>
      <c r="G567" s="866">
        <f>'Заказ, cкидки и курсы валют'!$J$23*F567</f>
        <v>11131.68</v>
      </c>
      <c r="H567" s="1029">
        <f t="shared" si="54"/>
        <v>1113.17</v>
      </c>
      <c r="I567" s="485"/>
    </row>
    <row r="568" spans="1:9" ht="15">
      <c r="A568" s="1219" t="s">
        <v>6397</v>
      </c>
      <c r="B568" s="877" t="s">
        <v>180</v>
      </c>
      <c r="C568" s="1985">
        <v>13.2</v>
      </c>
      <c r="D568" s="1215">
        <v>200</v>
      </c>
      <c r="E568" s="574">
        <v>1107.6600000000001</v>
      </c>
      <c r="F568" s="936">
        <f t="shared" si="53"/>
        <v>1107.6600000000001</v>
      </c>
      <c r="G568" s="866">
        <f>'Заказ, cкидки и курсы валют'!$J$23*F568</f>
        <v>13291.920000000002</v>
      </c>
      <c r="H568" s="1029">
        <f t="shared" si="54"/>
        <v>2658.38</v>
      </c>
      <c r="I568" s="485"/>
    </row>
    <row r="569" spans="1:9" ht="15">
      <c r="A569" s="1219" t="s">
        <v>6398</v>
      </c>
      <c r="B569" s="877" t="s">
        <v>3641</v>
      </c>
      <c r="C569" s="1985">
        <v>12.2</v>
      </c>
      <c r="D569" s="1215">
        <v>200</v>
      </c>
      <c r="E569" s="574">
        <v>866.08</v>
      </c>
      <c r="F569" s="936">
        <f t="shared" si="53"/>
        <v>866.08</v>
      </c>
      <c r="G569" s="866">
        <f>'Заказ, cкидки и курсы валют'!$J$23*F569</f>
        <v>10392.960000000001</v>
      </c>
      <c r="H569" s="1029">
        <f t="shared" si="54"/>
        <v>2078.59</v>
      </c>
      <c r="I569" s="485"/>
    </row>
    <row r="570" spans="1:9" ht="18" customHeight="1">
      <c r="A570" s="1219" t="s">
        <v>6399</v>
      </c>
      <c r="B570" s="877" t="s">
        <v>3105</v>
      </c>
      <c r="C570" s="1985">
        <v>13.4</v>
      </c>
      <c r="D570" s="1215">
        <v>200</v>
      </c>
      <c r="E570" s="574">
        <v>1030.26</v>
      </c>
      <c r="F570" s="936">
        <f t="shared" si="53"/>
        <v>1030.26</v>
      </c>
      <c r="G570" s="866">
        <f>'Заказ, cкидки и курсы валют'!$J$23*F570</f>
        <v>12363.119999999999</v>
      </c>
      <c r="H570" s="1029">
        <f t="shared" si="54"/>
        <v>2472.62</v>
      </c>
      <c r="I570" s="485"/>
    </row>
    <row r="571" spans="1:9" ht="15">
      <c r="A571" s="1219" t="s">
        <v>6400</v>
      </c>
      <c r="B571" s="877" t="s">
        <v>3106</v>
      </c>
      <c r="C571" s="1985">
        <v>15</v>
      </c>
      <c r="D571" s="1215">
        <v>200</v>
      </c>
      <c r="E571" s="574">
        <v>1068.6300000000001</v>
      </c>
      <c r="F571" s="936">
        <f t="shared" si="53"/>
        <v>1068.6300000000001</v>
      </c>
      <c r="G571" s="866">
        <f>'Заказ, cкидки и курсы валют'!$J$23*F571</f>
        <v>12823.560000000001</v>
      </c>
      <c r="H571" s="1029">
        <f t="shared" si="54"/>
        <v>2564.71</v>
      </c>
      <c r="I571" s="485"/>
    </row>
    <row r="572" spans="1:9" ht="15">
      <c r="A572" s="1219" t="s">
        <v>6401</v>
      </c>
      <c r="B572" s="877" t="s">
        <v>617</v>
      </c>
      <c r="C572" s="1985">
        <v>16.600000000000001</v>
      </c>
      <c r="D572" s="1215">
        <v>200</v>
      </c>
      <c r="E572" s="574">
        <v>1289.31</v>
      </c>
      <c r="F572" s="936">
        <f t="shared" si="53"/>
        <v>1289.31</v>
      </c>
      <c r="G572" s="866">
        <f>'Заказ, cкидки и курсы валют'!$J$23*F572</f>
        <v>15471.72</v>
      </c>
      <c r="H572" s="1029">
        <f t="shared" si="54"/>
        <v>3094.34</v>
      </c>
      <c r="I572" s="485"/>
    </row>
    <row r="573" spans="1:9" ht="15">
      <c r="A573" s="1219" t="s">
        <v>6402</v>
      </c>
      <c r="B573" s="877" t="s">
        <v>3107</v>
      </c>
      <c r="C573" s="1985">
        <v>18.2</v>
      </c>
      <c r="D573" s="1215">
        <v>200</v>
      </c>
      <c r="E573" s="574">
        <v>1600.84</v>
      </c>
      <c r="F573" s="936">
        <f t="shared" si="53"/>
        <v>1600.84</v>
      </c>
      <c r="G573" s="866">
        <f>'Заказ, cкидки и курсы валют'!$J$23*F573</f>
        <v>19210.079999999998</v>
      </c>
      <c r="H573" s="1029">
        <f t="shared" si="54"/>
        <v>3842.02</v>
      </c>
      <c r="I573" s="485"/>
    </row>
    <row r="574" spans="1:9" ht="15">
      <c r="A574" s="1219" t="s">
        <v>6403</v>
      </c>
      <c r="B574" s="877" t="s">
        <v>190</v>
      </c>
      <c r="C574" s="1985">
        <v>19.8</v>
      </c>
      <c r="D574" s="2219">
        <v>200</v>
      </c>
      <c r="E574" s="574">
        <v>1418.76</v>
      </c>
      <c r="F574" s="936">
        <f t="shared" si="53"/>
        <v>1418.76</v>
      </c>
      <c r="G574" s="866">
        <f>'Заказ, cкидки и курсы валют'!$J$23*F574</f>
        <v>17025.12</v>
      </c>
      <c r="H574" s="1029">
        <f t="shared" si="54"/>
        <v>3405.02</v>
      </c>
      <c r="I574" s="485"/>
    </row>
    <row r="575" spans="1:9" ht="15">
      <c r="A575" s="1219" t="s">
        <v>6404</v>
      </c>
      <c r="B575" s="877" t="s">
        <v>191</v>
      </c>
      <c r="C575" s="1985">
        <v>23</v>
      </c>
      <c r="D575" s="2219">
        <v>100</v>
      </c>
      <c r="E575" s="574">
        <v>1934.55</v>
      </c>
      <c r="F575" s="936">
        <f t="shared" si="53"/>
        <v>1934.55</v>
      </c>
      <c r="G575" s="866">
        <f>'Заказ, cкидки и курсы валют'!$J$23*F575</f>
        <v>23214.6</v>
      </c>
      <c r="H575" s="1029">
        <f t="shared" si="54"/>
        <v>2321.46</v>
      </c>
      <c r="I575" s="485"/>
    </row>
    <row r="576" spans="1:9" ht="15">
      <c r="A576" s="1219" t="s">
        <v>6405</v>
      </c>
      <c r="B576" s="877" t="s">
        <v>192</v>
      </c>
      <c r="C576" s="1985">
        <v>26.2</v>
      </c>
      <c r="D576" s="2219">
        <v>100</v>
      </c>
      <c r="E576" s="574">
        <v>1956.77</v>
      </c>
      <c r="F576" s="936">
        <f t="shared" si="53"/>
        <v>1956.77</v>
      </c>
      <c r="G576" s="866">
        <f>'Заказ, cкидки и курсы валют'!$J$23*F576</f>
        <v>23481.239999999998</v>
      </c>
      <c r="H576" s="1029">
        <f t="shared" si="54"/>
        <v>2348.12</v>
      </c>
      <c r="I576" s="485"/>
    </row>
    <row r="577" spans="1:10" ht="15">
      <c r="A577" s="1219" t="s">
        <v>6406</v>
      </c>
      <c r="B577" s="877" t="s">
        <v>194</v>
      </c>
      <c r="C577" s="1985">
        <v>32.6</v>
      </c>
      <c r="D577" s="2219">
        <v>100</v>
      </c>
      <c r="E577" s="574">
        <v>2428.38</v>
      </c>
      <c r="F577" s="936">
        <f t="shared" si="53"/>
        <v>2428.38</v>
      </c>
      <c r="G577" s="866">
        <f>'Заказ, cкидки и курсы валют'!$J$23*F577</f>
        <v>29140.560000000001</v>
      </c>
      <c r="H577" s="1029">
        <f t="shared" si="54"/>
        <v>2914.06</v>
      </c>
      <c r="I577" s="485"/>
    </row>
    <row r="578" spans="1:10" ht="15">
      <c r="A578" s="1219" t="s">
        <v>10482</v>
      </c>
      <c r="B578" s="877" t="s">
        <v>3640</v>
      </c>
      <c r="C578" s="1985">
        <v>25.2</v>
      </c>
      <c r="D578" s="2219">
        <v>100</v>
      </c>
      <c r="E578" s="574">
        <v>1961.83</v>
      </c>
      <c r="F578" s="936">
        <f>ROUND(E578*(1-$F$11),2)</f>
        <v>1961.83</v>
      </c>
      <c r="G578" s="866">
        <f>'Заказ, cкидки и курсы валют'!$J$23*F578</f>
        <v>23541.96</v>
      </c>
      <c r="H578" s="1029">
        <f>ROUND((D578/1000)*G578,2)</f>
        <v>2354.1999999999998</v>
      </c>
      <c r="I578" s="485"/>
    </row>
    <row r="579" spans="1:10" ht="15.75" thickBot="1">
      <c r="A579" s="1222" t="s">
        <v>6407</v>
      </c>
      <c r="B579" s="926" t="s">
        <v>3109</v>
      </c>
      <c r="C579" s="1995">
        <v>27.8</v>
      </c>
      <c r="D579" s="2220">
        <v>100</v>
      </c>
      <c r="E579" s="574">
        <v>2006.35</v>
      </c>
      <c r="F579" s="2053">
        <f>ROUND(E579*(1-$F$11),2)</f>
        <v>2006.35</v>
      </c>
      <c r="G579" s="1263">
        <f>'Заказ, cкидки и курсы валют'!$J$23*F579</f>
        <v>24076.199999999997</v>
      </c>
      <c r="H579" s="1035">
        <f>ROUND((D579/1000)*G579,2)</f>
        <v>2407.62</v>
      </c>
      <c r="I579" s="489"/>
    </row>
    <row r="580" spans="1:10" ht="13.5" thickBot="1"/>
    <row r="581" spans="1:10" ht="18">
      <c r="A581" s="1356" t="s">
        <v>6389</v>
      </c>
      <c r="B581" s="1357"/>
      <c r="C581" s="647"/>
      <c r="D581" s="555"/>
      <c r="E581" s="555"/>
      <c r="F581" s="93"/>
      <c r="G581" s="1358"/>
      <c r="H581" s="1137"/>
      <c r="I581" s="1359"/>
    </row>
    <row r="582" spans="1:10" ht="18">
      <c r="A582" s="248"/>
      <c r="B582" s="17"/>
      <c r="C582" s="883"/>
      <c r="D582" s="1148"/>
      <c r="E582" s="854"/>
      <c r="F582" s="568"/>
      <c r="G582" s="111"/>
      <c r="H582" s="110"/>
      <c r="I582" s="167"/>
    </row>
    <row r="583" spans="1:10">
      <c r="A583" s="248"/>
      <c r="B583" s="17"/>
      <c r="C583" s="884"/>
      <c r="D583" s="1149"/>
      <c r="E583" s="557"/>
      <c r="F583" s="596"/>
      <c r="G583" s="860"/>
      <c r="H583" s="17"/>
      <c r="I583" s="167"/>
    </row>
    <row r="584" spans="1:10">
      <c r="A584" s="248"/>
      <c r="B584" s="17"/>
      <c r="C584" s="884"/>
      <c r="D584" s="1149"/>
      <c r="E584" s="557"/>
      <c r="F584" s="596"/>
      <c r="G584" s="860"/>
      <c r="H584" s="17"/>
      <c r="I584" s="167"/>
    </row>
    <row r="585" spans="1:10">
      <c r="A585" s="248"/>
      <c r="B585" s="17"/>
      <c r="C585" s="884"/>
      <c r="D585" s="1149"/>
      <c r="E585" s="557"/>
      <c r="F585" s="596"/>
      <c r="G585" s="860"/>
      <c r="H585" s="17"/>
      <c r="I585" s="167"/>
    </row>
    <row r="586" spans="1:10" ht="18.75" thickBot="1">
      <c r="A586" s="2597" t="s">
        <v>7681</v>
      </c>
      <c r="B586" s="171"/>
      <c r="C586" s="885"/>
      <c r="D586" s="1150"/>
      <c r="E586" s="558"/>
      <c r="F586" s="598"/>
      <c r="G586" s="861"/>
      <c r="H586" s="171"/>
      <c r="I586" s="172"/>
    </row>
    <row r="587" spans="1:10" ht="52.5">
      <c r="A587" s="195" t="s">
        <v>1028</v>
      </c>
      <c r="B587" s="196" t="s">
        <v>1029</v>
      </c>
      <c r="C587" s="475" t="s">
        <v>678</v>
      </c>
      <c r="D587" s="475" t="s">
        <v>3130</v>
      </c>
      <c r="E587" s="559" t="s">
        <v>11188</v>
      </c>
      <c r="F587" s="600" t="s">
        <v>2779</v>
      </c>
      <c r="G587" s="864" t="s">
        <v>2627</v>
      </c>
      <c r="H587" s="338" t="s">
        <v>497</v>
      </c>
      <c r="I587" s="199" t="s">
        <v>4239</v>
      </c>
      <c r="J587" s="2668" t="s">
        <v>12335</v>
      </c>
    </row>
    <row r="588" spans="1:10" ht="13.5" thickBot="1">
      <c r="A588" s="195"/>
      <c r="B588" s="389"/>
      <c r="C588" s="475" t="s">
        <v>3629</v>
      </c>
      <c r="D588" s="475" t="s">
        <v>2628</v>
      </c>
      <c r="E588" s="564" t="s">
        <v>265</v>
      </c>
      <c r="F588" s="607">
        <f>'Заказ, cкидки и курсы валют'!$I$12</f>
        <v>0</v>
      </c>
      <c r="G588" s="948"/>
      <c r="H588" s="455"/>
      <c r="I588" s="325"/>
      <c r="J588" s="2669"/>
    </row>
    <row r="589" spans="1:10" ht="15">
      <c r="A589" s="1023" t="s">
        <v>8341</v>
      </c>
      <c r="B589" s="1024" t="s">
        <v>167</v>
      </c>
      <c r="C589" s="1025">
        <v>4.05</v>
      </c>
      <c r="D589" s="2223">
        <v>50</v>
      </c>
      <c r="E589" s="2103">
        <f>E558*3</f>
        <v>1001.3399999999999</v>
      </c>
      <c r="F589" s="967">
        <f>ROUND(E589*(1-$F$11),2)</f>
        <v>1001.34</v>
      </c>
      <c r="G589" s="968">
        <f>'Заказ, cкидки и курсы валют'!$J$23*F589</f>
        <v>12016.08</v>
      </c>
      <c r="H589" s="1017">
        <f>ROUND((D589/1000)*G589,2)</f>
        <v>600.79999999999995</v>
      </c>
      <c r="I589" s="1013"/>
      <c r="J589" s="128">
        <f>ROUND(IF(H589&lt;'Заказ, cкидки и курсы валют'!$B$39,H589*0.54*100/(100-'Заказ, cкидки и курсы валют'!$C$39),IF(H589&lt;'Заказ, cкидки и курсы валют'!$B$40,H589*0.54*100/(100-'Заказ, cкидки и курсы валют'!$C$40),IF(H589&lt;'Заказ, cкидки и курсы валют'!$B$41,H589*0.54*100/(100-'Заказ, cкидки и курсы валют'!$C$41),IF(H589&lt;'Заказ, cкидки и курсы валют'!$B$42,H589*0.54*100/(100-'Заказ, cкидки и курсы валют'!$C$42),IF(H589&lt;'Заказ, cкидки и курсы валют'!$B$43,H589*0.54*100/(100-'Заказ, cкидки и курсы валют'!$C$43),H589))))),2)</f>
        <v>648.86</v>
      </c>
    </row>
    <row r="590" spans="1:10" ht="15">
      <c r="A590" s="1026" t="s">
        <v>8342</v>
      </c>
      <c r="B590" s="877" t="s">
        <v>168</v>
      </c>
      <c r="C590" s="928">
        <v>4.67</v>
      </c>
      <c r="D590" s="2222">
        <v>50</v>
      </c>
      <c r="E590" s="2077">
        <f t="shared" ref="E590:E608" si="55">E559*3</f>
        <v>1259.82</v>
      </c>
      <c r="F590" s="603">
        <f t="shared" ref="F590:F609" si="56">ROUND(E590*(1-$F$11),2)</f>
        <v>1259.82</v>
      </c>
      <c r="G590" s="862">
        <f>'Заказ, cкидки и курсы валют'!$J$23*F590</f>
        <v>15117.84</v>
      </c>
      <c r="H590" s="882">
        <f t="shared" ref="H590:H609" si="57">ROUND((D590/1000)*G590,2)</f>
        <v>755.89</v>
      </c>
      <c r="I590" s="485"/>
      <c r="J590" s="128">
        <f>ROUND(IF(H590&lt;'Заказ, cкидки и курсы валют'!$B$39,H590*0.54*100/(100-'Заказ, cкидки и курсы валют'!$C$39),IF(H590&lt;'Заказ, cкидки и курсы валют'!$B$40,H590*0.54*100/(100-'Заказ, cкидки и курсы валют'!$C$40),IF(H590&lt;'Заказ, cкидки и курсы валют'!$B$41,H590*0.54*100/(100-'Заказ, cкидки и курсы валют'!$C$41),IF(H590&lt;'Заказ, cкидки и курсы валют'!$B$42,H590*0.54*100/(100-'Заказ, cкидки и курсы валют'!$C$42),IF(H590&lt;'Заказ, cкидки и курсы валют'!$B$43,H590*0.54*100/(100-'Заказ, cкидки и курсы валют'!$C$43),H590))))),2)</f>
        <v>816.36</v>
      </c>
    </row>
    <row r="591" spans="1:10" ht="15">
      <c r="A591" s="1026" t="s">
        <v>8343</v>
      </c>
      <c r="B591" s="877" t="s">
        <v>171</v>
      </c>
      <c r="C591" s="928">
        <v>7.65</v>
      </c>
      <c r="D591" s="2222">
        <v>20</v>
      </c>
      <c r="E591" s="2077">
        <f t="shared" si="55"/>
        <v>1958.4299999999998</v>
      </c>
      <c r="F591" s="603">
        <f t="shared" si="56"/>
        <v>1958.43</v>
      </c>
      <c r="G591" s="862">
        <f>'Заказ, cкидки и курсы валют'!$J$23*F591</f>
        <v>23501.16</v>
      </c>
      <c r="H591" s="882">
        <f t="shared" si="57"/>
        <v>470.02</v>
      </c>
      <c r="I591" s="485"/>
      <c r="J591" s="128">
        <f>ROUND(IF(H591&lt;'Заказ, cкидки и курсы валют'!$B$39,H591*0.54*100/(100-'Заказ, cкидки и курсы валют'!$C$39),IF(H591&lt;'Заказ, cкидки и курсы валют'!$B$40,H591*0.54*100/(100-'Заказ, cкидки и курсы валют'!$C$40),IF(H591&lt;'Заказ, cкидки и курсы валют'!$B$41,H591*0.54*100/(100-'Заказ, cкидки и курсы валют'!$C$41),IF(H591&lt;'Заказ, cкидки и курсы валют'!$B$42,H591*0.54*100/(100-'Заказ, cкидки и курсы валют'!$C$42),IF(H591&lt;'Заказ, cкидки и курсы валют'!$B$43,H591*0.54*100/(100-'Заказ, cкидки и курсы валют'!$C$43),H591))))),2)</f>
        <v>564.02</v>
      </c>
    </row>
    <row r="592" spans="1:10" ht="15">
      <c r="A592" s="1026" t="s">
        <v>8344</v>
      </c>
      <c r="B592" s="890" t="s">
        <v>100</v>
      </c>
      <c r="C592" s="889">
        <v>5.72</v>
      </c>
      <c r="D592" s="2222">
        <v>50</v>
      </c>
      <c r="E592" s="2077">
        <f t="shared" si="55"/>
        <v>1310.3700000000001</v>
      </c>
      <c r="F592" s="603">
        <f t="shared" si="56"/>
        <v>1310.3699999999999</v>
      </c>
      <c r="G592" s="862">
        <f>'Заказ, cкидки и курсы валют'!$J$23*F592</f>
        <v>15724.439999999999</v>
      </c>
      <c r="H592" s="882">
        <f t="shared" si="57"/>
        <v>786.22</v>
      </c>
      <c r="I592" s="485"/>
      <c r="J592" s="128">
        <f>ROUND(IF(H592&lt;'Заказ, cкидки и курсы валют'!$B$39,H592*0.54*100/(100-'Заказ, cкидки и курсы валют'!$C$39),IF(H592&lt;'Заказ, cкидки и курсы валют'!$B$40,H592*0.54*100/(100-'Заказ, cкидки и курсы валют'!$C$40),IF(H592&lt;'Заказ, cкидки и курсы валют'!$B$41,H592*0.54*100/(100-'Заказ, cкидки и курсы валют'!$C$41),IF(H592&lt;'Заказ, cкидки и курсы валют'!$B$42,H592*0.54*100/(100-'Заказ, cкидки и курсы валют'!$C$42),IF(H592&lt;'Заказ, cкидки и курсы валют'!$B$43,H592*0.54*100/(100-'Заказ, cкидки и курсы валют'!$C$43),H592))))),2)</f>
        <v>849.12</v>
      </c>
    </row>
    <row r="593" spans="1:10" ht="15">
      <c r="A593" s="1026" t="s">
        <v>8345</v>
      </c>
      <c r="B593" s="890" t="s">
        <v>101</v>
      </c>
      <c r="C593" s="889">
        <v>6.4</v>
      </c>
      <c r="D593" s="2222">
        <v>50</v>
      </c>
      <c r="E593" s="2077">
        <f t="shared" si="55"/>
        <v>1577.04</v>
      </c>
      <c r="F593" s="603">
        <f t="shared" si="56"/>
        <v>1577.04</v>
      </c>
      <c r="G593" s="862">
        <f>'Заказ, cкидки и курсы валют'!$J$23*F593</f>
        <v>18924.48</v>
      </c>
      <c r="H593" s="882">
        <f t="shared" si="57"/>
        <v>946.22</v>
      </c>
      <c r="I593" s="485"/>
      <c r="J593" s="128">
        <f>ROUND(IF(H593&lt;'Заказ, cкидки и курсы валют'!$B$39,H593*0.54*100/(100-'Заказ, cкидки и курсы валют'!$C$39),IF(H593&lt;'Заказ, cкидки и курсы валют'!$B$40,H593*0.54*100/(100-'Заказ, cкидки и курсы валют'!$C$40),IF(H593&lt;'Заказ, cкидки и курсы валют'!$B$41,H593*0.54*100/(100-'Заказ, cкидки и курсы валют'!$C$41),IF(H593&lt;'Заказ, cкидки и курсы валют'!$B$42,H593*0.54*100/(100-'Заказ, cкидки и курсы валют'!$C$42),IF(H593&lt;'Заказ, cкидки и курсы валют'!$B$43,H593*0.54*100/(100-'Заказ, cкидки и курсы валют'!$C$43),H593))))),2)</f>
        <v>946.22</v>
      </c>
    </row>
    <row r="594" spans="1:10" ht="15">
      <c r="A594" s="1026" t="s">
        <v>8346</v>
      </c>
      <c r="B594" s="890" t="s">
        <v>1346</v>
      </c>
      <c r="C594" s="889">
        <v>7.25</v>
      </c>
      <c r="D594" s="2222">
        <v>50</v>
      </c>
      <c r="E594" s="2077">
        <f t="shared" si="55"/>
        <v>1681.56</v>
      </c>
      <c r="F594" s="603">
        <f t="shared" si="56"/>
        <v>1681.56</v>
      </c>
      <c r="G594" s="862">
        <f>'Заказ, cкидки и курсы валют'!$J$23*F594</f>
        <v>20178.72</v>
      </c>
      <c r="H594" s="882">
        <f t="shared" si="57"/>
        <v>1008.94</v>
      </c>
      <c r="I594" s="485"/>
      <c r="J594" s="128">
        <f>ROUND(IF(H594&lt;'Заказ, cкидки и курсы валют'!$B$39,H594*0.54*100/(100-'Заказ, cкидки и курсы валют'!$C$39),IF(H594&lt;'Заказ, cкидки и курсы валют'!$B$40,H594*0.54*100/(100-'Заказ, cкидки и курсы валют'!$C$40),IF(H594&lt;'Заказ, cкидки и курсы валют'!$B$41,H594*0.54*100/(100-'Заказ, cкидки и курсы валют'!$C$41),IF(H594&lt;'Заказ, cкидки и курсы валют'!$B$42,H594*0.54*100/(100-'Заказ, cкидки и курсы валют'!$C$42),IF(H594&lt;'Заказ, cкидки и курсы валют'!$B$43,H594*0.54*100/(100-'Заказ, cкидки и курсы валют'!$C$43),H594))))),2)</f>
        <v>1008.94</v>
      </c>
    </row>
    <row r="595" spans="1:10" ht="15">
      <c r="A595" s="1026" t="s">
        <v>8347</v>
      </c>
      <c r="B595" s="890" t="s">
        <v>189</v>
      </c>
      <c r="C595" s="889">
        <v>8.1</v>
      </c>
      <c r="D595" s="2222">
        <v>20</v>
      </c>
      <c r="E595" s="2077">
        <f t="shared" si="55"/>
        <v>1827.69</v>
      </c>
      <c r="F595" s="603">
        <f t="shared" si="56"/>
        <v>1827.69</v>
      </c>
      <c r="G595" s="862">
        <f>'Заказ, cкидки и курсы валют'!$J$23*F595</f>
        <v>21932.28</v>
      </c>
      <c r="H595" s="882">
        <f t="shared" si="57"/>
        <v>438.65</v>
      </c>
      <c r="I595" s="485"/>
      <c r="J595" s="128">
        <f>ROUND(IF(H595&lt;'Заказ, cкидки и курсы валют'!$B$39,H595*0.54*100/(100-'Заказ, cкидки и курсы валют'!$C$39),IF(H595&lt;'Заказ, cкидки и курсы валют'!$B$40,H595*0.54*100/(100-'Заказ, cкидки и курсы валют'!$C$40),IF(H595&lt;'Заказ, cкидки и курсы валют'!$B$41,H595*0.54*100/(100-'Заказ, cкидки и курсы валют'!$C$41),IF(H595&lt;'Заказ, cкидки и курсы валют'!$B$42,H595*0.54*100/(100-'Заказ, cкидки и курсы валют'!$C$42),IF(H595&lt;'Заказ, cкидки и курсы валют'!$B$43,H595*0.54*100/(100-'Заказ, cкидки и курсы валют'!$C$43),H595))))),2)</f>
        <v>526.38</v>
      </c>
    </row>
    <row r="596" spans="1:10" ht="15">
      <c r="A596" s="1026" t="s">
        <v>8348</v>
      </c>
      <c r="B596" s="890" t="s">
        <v>616</v>
      </c>
      <c r="C596" s="889">
        <v>8.9499999999999993</v>
      </c>
      <c r="D596" s="2222">
        <v>20</v>
      </c>
      <c r="E596" s="2077">
        <f t="shared" si="55"/>
        <v>2029.77</v>
      </c>
      <c r="F596" s="603">
        <f t="shared" si="56"/>
        <v>2029.77</v>
      </c>
      <c r="G596" s="862">
        <f>'Заказ, cкидки и курсы валют'!$J$23*F596</f>
        <v>24357.239999999998</v>
      </c>
      <c r="H596" s="882">
        <f t="shared" si="57"/>
        <v>487.14</v>
      </c>
      <c r="I596" s="485"/>
      <c r="J596" s="128">
        <f>ROUND(IF(H596&lt;'Заказ, cкидки и курсы валют'!$B$39,H596*0.54*100/(100-'Заказ, cкидки и курсы валют'!$C$39),IF(H596&lt;'Заказ, cкидки и курсы валют'!$B$40,H596*0.54*100/(100-'Заказ, cкидки и курсы валют'!$C$40),IF(H596&lt;'Заказ, cкидки и курсы валют'!$B$41,H596*0.54*100/(100-'Заказ, cкидки и курсы валют'!$C$41),IF(H596&lt;'Заказ, cкидки и курсы валют'!$B$42,H596*0.54*100/(100-'Заказ, cкидки и курсы валют'!$C$42),IF(H596&lt;'Заказ, cкидки и курсы валют'!$B$43,H596*0.54*100/(100-'Заказ, cкидки и курсы валют'!$C$43),H596))))),2)</f>
        <v>584.57000000000005</v>
      </c>
    </row>
    <row r="597" spans="1:10" ht="15">
      <c r="A597" s="1026" t="s">
        <v>8349</v>
      </c>
      <c r="B597" s="890" t="s">
        <v>178</v>
      </c>
      <c r="C597" s="889">
        <v>9.8000000000000007</v>
      </c>
      <c r="D597" s="2222">
        <v>20</v>
      </c>
      <c r="E597" s="2077">
        <f t="shared" si="55"/>
        <v>2430.27</v>
      </c>
      <c r="F597" s="603">
        <f t="shared" si="56"/>
        <v>2430.27</v>
      </c>
      <c r="G597" s="862">
        <f>'Заказ, cкидки и курсы валют'!$J$23*F597</f>
        <v>29163.239999999998</v>
      </c>
      <c r="H597" s="882">
        <f t="shared" si="57"/>
        <v>583.26</v>
      </c>
      <c r="I597" s="485"/>
      <c r="J597" s="128">
        <f>ROUND(IF(H597&lt;'Заказ, cкидки и курсы валют'!$B$39,H597*0.54*100/(100-'Заказ, cкидки и курсы валют'!$C$39),IF(H597&lt;'Заказ, cкидки и курсы валют'!$B$40,H597*0.54*100/(100-'Заказ, cкидки и курсы валют'!$C$40),IF(H597&lt;'Заказ, cкидки и курсы валют'!$B$41,H597*0.54*100/(100-'Заказ, cкидки и курсы валют'!$C$41),IF(H597&lt;'Заказ, cкидки и курсы валют'!$B$42,H597*0.54*100/(100-'Заказ, cкидки и курсы валют'!$C$42),IF(H597&lt;'Заказ, cкидки и курсы валют'!$B$43,H597*0.54*100/(100-'Заказ, cкидки и курсы валют'!$C$43),H597))))),2)</f>
        <v>629.91999999999996</v>
      </c>
    </row>
    <row r="598" spans="1:10" ht="15">
      <c r="A598" s="1026" t="s">
        <v>8350</v>
      </c>
      <c r="B598" s="890" t="s">
        <v>179</v>
      </c>
      <c r="C598" s="889">
        <v>11.5</v>
      </c>
      <c r="D598" s="2222">
        <v>20</v>
      </c>
      <c r="E598" s="2077">
        <f t="shared" si="55"/>
        <v>2782.92</v>
      </c>
      <c r="F598" s="603">
        <f t="shared" si="56"/>
        <v>2782.92</v>
      </c>
      <c r="G598" s="862">
        <f>'Заказ, cкидки и курсы валют'!$J$23*F598</f>
        <v>33395.040000000001</v>
      </c>
      <c r="H598" s="882">
        <f t="shared" si="57"/>
        <v>667.9</v>
      </c>
      <c r="I598" s="485"/>
      <c r="J598" s="128">
        <f>ROUND(IF(H598&lt;'Заказ, cкидки и курсы валют'!$B$39,H598*0.54*100/(100-'Заказ, cкидки и курсы валют'!$C$39),IF(H598&lt;'Заказ, cкидки и курсы валют'!$B$40,H598*0.54*100/(100-'Заказ, cкидки и курсы валют'!$C$40),IF(H598&lt;'Заказ, cкидки и курсы валют'!$B$41,H598*0.54*100/(100-'Заказ, cкидки и курсы валют'!$C$41),IF(H598&lt;'Заказ, cкидки и курсы валют'!$B$42,H598*0.54*100/(100-'Заказ, cкидки и курсы валют'!$C$42),IF(H598&lt;'Заказ, cкидки и курсы валют'!$B$43,H598*0.54*100/(100-'Заказ, cкидки и курсы валют'!$C$43),H598))))),2)</f>
        <v>721.33</v>
      </c>
    </row>
    <row r="599" spans="1:10" ht="15">
      <c r="A599" s="1026" t="s">
        <v>8351</v>
      </c>
      <c r="B599" s="890" t="s">
        <v>180</v>
      </c>
      <c r="C599" s="889">
        <v>13.2</v>
      </c>
      <c r="D599" s="2222">
        <v>20</v>
      </c>
      <c r="E599" s="2077">
        <f t="shared" si="55"/>
        <v>3322.9800000000005</v>
      </c>
      <c r="F599" s="603">
        <f t="shared" si="56"/>
        <v>3322.98</v>
      </c>
      <c r="G599" s="862">
        <f>'Заказ, cкидки и курсы валют'!$J$23*F599</f>
        <v>39875.760000000002</v>
      </c>
      <c r="H599" s="882">
        <f t="shared" si="57"/>
        <v>797.52</v>
      </c>
      <c r="I599" s="485"/>
      <c r="J599" s="128">
        <f>ROUND(IF(H599&lt;'Заказ, cкидки и курсы валют'!$B$39,H599*0.54*100/(100-'Заказ, cкидки и курсы валют'!$C$39),IF(H599&lt;'Заказ, cкидки и курсы валют'!$B$40,H599*0.54*100/(100-'Заказ, cкидки и курсы валют'!$C$40),IF(H599&lt;'Заказ, cкидки и курсы валют'!$B$41,H599*0.54*100/(100-'Заказ, cкидки и курсы валют'!$C$41),IF(H599&lt;'Заказ, cкидки и курсы валют'!$B$42,H599*0.54*100/(100-'Заказ, cкидки и курсы валют'!$C$42),IF(H599&lt;'Заказ, cкидки и курсы валют'!$B$43,H599*0.54*100/(100-'Заказ, cкидки и курсы валют'!$C$43),H599))))),2)</f>
        <v>861.32</v>
      </c>
    </row>
    <row r="600" spans="1:10" ht="15">
      <c r="A600" s="1026" t="s">
        <v>8352</v>
      </c>
      <c r="B600" s="890" t="s">
        <v>3641</v>
      </c>
      <c r="C600" s="889">
        <v>12.2</v>
      </c>
      <c r="D600" s="2222">
        <v>20</v>
      </c>
      <c r="E600" s="2077">
        <f t="shared" si="55"/>
        <v>2598.2400000000002</v>
      </c>
      <c r="F600" s="603">
        <f t="shared" si="56"/>
        <v>2598.2399999999998</v>
      </c>
      <c r="G600" s="862">
        <f>'Заказ, cкидки и курсы валют'!$J$23*F600</f>
        <v>31178.879999999997</v>
      </c>
      <c r="H600" s="882">
        <f t="shared" si="57"/>
        <v>623.58000000000004</v>
      </c>
      <c r="I600" s="485"/>
      <c r="J600" s="128">
        <f>ROUND(IF(H600&lt;'Заказ, cкидки и курсы валют'!$B$39,H600*0.54*100/(100-'Заказ, cкидки и курсы валют'!$C$39),IF(H600&lt;'Заказ, cкидки и курсы валют'!$B$40,H600*0.54*100/(100-'Заказ, cкидки и курсы валют'!$C$40),IF(H600&lt;'Заказ, cкидки и курсы валют'!$B$41,H600*0.54*100/(100-'Заказ, cкидки и курсы валют'!$C$41),IF(H600&lt;'Заказ, cкидки и курсы валют'!$B$42,H600*0.54*100/(100-'Заказ, cкидки и курсы валют'!$C$42),IF(H600&lt;'Заказ, cкидки и курсы валют'!$B$43,H600*0.54*100/(100-'Заказ, cкидки и курсы валют'!$C$43),H600))))),2)</f>
        <v>673.47</v>
      </c>
    </row>
    <row r="601" spans="1:10" ht="15">
      <c r="A601" s="1026" t="s">
        <v>8353</v>
      </c>
      <c r="B601" s="890" t="s">
        <v>3105</v>
      </c>
      <c r="C601" s="889">
        <v>13.4</v>
      </c>
      <c r="D601" s="2222">
        <v>20</v>
      </c>
      <c r="E601" s="2077">
        <f t="shared" si="55"/>
        <v>3090.7799999999997</v>
      </c>
      <c r="F601" s="603">
        <f t="shared" si="56"/>
        <v>3090.78</v>
      </c>
      <c r="G601" s="862">
        <f>'Заказ, cкидки и курсы валют'!$J$23*F601</f>
        <v>37089.360000000001</v>
      </c>
      <c r="H601" s="882">
        <f t="shared" si="57"/>
        <v>741.79</v>
      </c>
      <c r="I601" s="485"/>
      <c r="J601" s="128">
        <f>ROUND(IF(H601&lt;'Заказ, cкидки и курсы валют'!$B$39,H601*0.54*100/(100-'Заказ, cкидки и курсы валют'!$C$39),IF(H601&lt;'Заказ, cкидки и курсы валют'!$B$40,H601*0.54*100/(100-'Заказ, cкидки и курсы валют'!$C$40),IF(H601&lt;'Заказ, cкидки и курсы валют'!$B$41,H601*0.54*100/(100-'Заказ, cкидки и курсы валют'!$C$41),IF(H601&lt;'Заказ, cкидки и курсы валют'!$B$42,H601*0.54*100/(100-'Заказ, cкидки и курсы валют'!$C$42),IF(H601&lt;'Заказ, cкидки и курсы валют'!$B$43,H601*0.54*100/(100-'Заказ, cкидки и курсы валют'!$C$43),H601))))),2)</f>
        <v>801.13</v>
      </c>
    </row>
    <row r="602" spans="1:10" ht="15">
      <c r="A602" s="1026" t="s">
        <v>8354</v>
      </c>
      <c r="B602" s="890" t="s">
        <v>3106</v>
      </c>
      <c r="C602" s="889">
        <v>15</v>
      </c>
      <c r="D602" s="2222">
        <v>20</v>
      </c>
      <c r="E602" s="2077">
        <f t="shared" si="55"/>
        <v>3205.8900000000003</v>
      </c>
      <c r="F602" s="603">
        <f t="shared" si="56"/>
        <v>3205.89</v>
      </c>
      <c r="G602" s="862">
        <f>'Заказ, cкидки и курсы валют'!$J$23*F602</f>
        <v>38470.68</v>
      </c>
      <c r="H602" s="882">
        <f t="shared" si="57"/>
        <v>769.41</v>
      </c>
      <c r="I602" s="485"/>
      <c r="J602" s="128">
        <f>ROUND(IF(H602&lt;'Заказ, cкидки и курсы валют'!$B$39,H602*0.54*100/(100-'Заказ, cкидки и курсы валют'!$C$39),IF(H602&lt;'Заказ, cкидки и курсы валют'!$B$40,H602*0.54*100/(100-'Заказ, cкидки и курсы валют'!$C$40),IF(H602&lt;'Заказ, cкидки и курсы валют'!$B$41,H602*0.54*100/(100-'Заказ, cкидки и курсы валют'!$C$41),IF(H602&lt;'Заказ, cкидки и курсы валют'!$B$42,H602*0.54*100/(100-'Заказ, cкидки и курсы валют'!$C$42),IF(H602&lt;'Заказ, cкидки и курсы валют'!$B$43,H602*0.54*100/(100-'Заказ, cкидки и курсы валют'!$C$43),H602))))),2)</f>
        <v>830.96</v>
      </c>
    </row>
    <row r="603" spans="1:10" ht="15">
      <c r="A603" s="1026" t="s">
        <v>8355</v>
      </c>
      <c r="B603" s="890" t="s">
        <v>617</v>
      </c>
      <c r="C603" s="889">
        <v>16.600000000000001</v>
      </c>
      <c r="D603" s="2222">
        <v>20</v>
      </c>
      <c r="E603" s="2077">
        <f t="shared" si="55"/>
        <v>3867.93</v>
      </c>
      <c r="F603" s="603">
        <f t="shared" si="56"/>
        <v>3867.93</v>
      </c>
      <c r="G603" s="862">
        <f>'Заказ, cкидки и курсы валют'!$J$23*F603</f>
        <v>46415.159999999996</v>
      </c>
      <c r="H603" s="882">
        <f t="shared" si="57"/>
        <v>928.3</v>
      </c>
      <c r="I603" s="485"/>
      <c r="J603" s="128">
        <f>ROUND(IF(H603&lt;'Заказ, cкидки и курсы валют'!$B$39,H603*0.54*100/(100-'Заказ, cкидки и курсы валют'!$C$39),IF(H603&lt;'Заказ, cкидки и курсы валют'!$B$40,H603*0.54*100/(100-'Заказ, cкидки и курсы валют'!$C$40),IF(H603&lt;'Заказ, cкидки и курсы валют'!$B$41,H603*0.54*100/(100-'Заказ, cкидки и курсы валют'!$C$41),IF(H603&lt;'Заказ, cкидки и курсы валют'!$B$42,H603*0.54*100/(100-'Заказ, cкидки и курсы валют'!$C$42),IF(H603&lt;'Заказ, cкидки и курсы валют'!$B$43,H603*0.54*100/(100-'Заказ, cкидки и курсы валют'!$C$43),H603))))),2)</f>
        <v>928.3</v>
      </c>
    </row>
    <row r="604" spans="1:10" ht="15">
      <c r="A604" s="1026" t="s">
        <v>8356</v>
      </c>
      <c r="B604" s="890" t="s">
        <v>3107</v>
      </c>
      <c r="C604" s="889">
        <v>18.2</v>
      </c>
      <c r="D604" s="2222">
        <v>20</v>
      </c>
      <c r="E604" s="2077">
        <f t="shared" si="55"/>
        <v>4802.5199999999995</v>
      </c>
      <c r="F604" s="603">
        <f t="shared" si="56"/>
        <v>4802.5200000000004</v>
      </c>
      <c r="G604" s="862">
        <f>'Заказ, cкидки и курсы валют'!$J$23*F604</f>
        <v>57630.240000000005</v>
      </c>
      <c r="H604" s="882">
        <f t="shared" si="57"/>
        <v>1152.5999999999999</v>
      </c>
      <c r="I604" s="485"/>
      <c r="J604" s="128">
        <f>ROUND(IF(H604&lt;'Заказ, cкидки и курсы валют'!$B$39,H604*0.54*100/(100-'Заказ, cкидки и курсы валют'!$C$39),IF(H604&lt;'Заказ, cкидки и курсы валют'!$B$40,H604*0.54*100/(100-'Заказ, cкидки и курсы валют'!$C$40),IF(H604&lt;'Заказ, cкидки и курсы валют'!$B$41,H604*0.54*100/(100-'Заказ, cкидки и курсы валют'!$C$41),IF(H604&lt;'Заказ, cкидки и курсы валют'!$B$42,H604*0.54*100/(100-'Заказ, cкидки и курсы валют'!$C$42),IF(H604&lt;'Заказ, cкидки и курсы валют'!$B$43,H604*0.54*100/(100-'Заказ, cкидки и курсы валют'!$C$43),H604))))),2)</f>
        <v>1152.5999999999999</v>
      </c>
    </row>
    <row r="605" spans="1:10" ht="15">
      <c r="A605" s="1026" t="s">
        <v>8357</v>
      </c>
      <c r="B605" s="890" t="s">
        <v>190</v>
      </c>
      <c r="C605" s="889">
        <v>19.8</v>
      </c>
      <c r="D605" s="2222">
        <v>20</v>
      </c>
      <c r="E605" s="2077">
        <f t="shared" si="55"/>
        <v>4256.28</v>
      </c>
      <c r="F605" s="603">
        <f t="shared" si="56"/>
        <v>4256.28</v>
      </c>
      <c r="G605" s="862">
        <f>'Заказ, cкидки и курсы валют'!$J$23*F605</f>
        <v>51075.360000000001</v>
      </c>
      <c r="H605" s="882">
        <f t="shared" si="57"/>
        <v>1021.51</v>
      </c>
      <c r="I605" s="485"/>
      <c r="J605" s="128">
        <f>ROUND(IF(H605&lt;'Заказ, cкидки и курсы валют'!$B$39,H605*0.54*100/(100-'Заказ, cкидки и курсы валют'!$C$39),IF(H605&lt;'Заказ, cкидки и курсы валют'!$B$40,H605*0.54*100/(100-'Заказ, cкидки и курсы валют'!$C$40),IF(H605&lt;'Заказ, cкидки и курсы валют'!$B$41,H605*0.54*100/(100-'Заказ, cкидки и курсы валют'!$C$41),IF(H605&lt;'Заказ, cкидки и курсы валют'!$B$42,H605*0.54*100/(100-'Заказ, cкидки и курсы валют'!$C$42),IF(H605&lt;'Заказ, cкидки и курсы валют'!$B$43,H605*0.54*100/(100-'Заказ, cкидки и курсы валют'!$C$43),H605))))),2)</f>
        <v>1021.51</v>
      </c>
    </row>
    <row r="606" spans="1:10" ht="15">
      <c r="A606" s="1026" t="s">
        <v>8358</v>
      </c>
      <c r="B606" s="890" t="s">
        <v>191</v>
      </c>
      <c r="C606" s="889">
        <v>23</v>
      </c>
      <c r="D606" s="2222">
        <v>20</v>
      </c>
      <c r="E606" s="2077">
        <f t="shared" si="55"/>
        <v>5803.65</v>
      </c>
      <c r="F606" s="603">
        <f t="shared" si="56"/>
        <v>5803.65</v>
      </c>
      <c r="G606" s="862">
        <f>'Заказ, cкидки и курсы валют'!$J$23*F606</f>
        <v>69643.799999999988</v>
      </c>
      <c r="H606" s="882">
        <f t="shared" si="57"/>
        <v>1392.88</v>
      </c>
      <c r="I606" s="485"/>
      <c r="J606" s="128">
        <f>ROUND(IF(H606&lt;'Заказ, cкидки и курсы валют'!$B$39,H606*0.54*100/(100-'Заказ, cкидки и курсы валют'!$C$39),IF(H606&lt;'Заказ, cкидки и курсы валют'!$B$40,H606*0.54*100/(100-'Заказ, cкидки и курсы валют'!$C$40),IF(H606&lt;'Заказ, cкидки и курсы валют'!$B$41,H606*0.54*100/(100-'Заказ, cкидки и курсы валют'!$C$41),IF(H606&lt;'Заказ, cкидки и курсы валют'!$B$42,H606*0.54*100/(100-'Заказ, cкидки и курсы валют'!$C$42),IF(H606&lt;'Заказ, cкидки и курсы валют'!$B$43,H606*0.54*100/(100-'Заказ, cкидки и курсы валют'!$C$43),H606))))),2)</f>
        <v>1392.88</v>
      </c>
    </row>
    <row r="607" spans="1:10" ht="15">
      <c r="A607" s="1026" t="s">
        <v>8359</v>
      </c>
      <c r="B607" s="890" t="s">
        <v>192</v>
      </c>
      <c r="C607" s="889">
        <v>26.2</v>
      </c>
      <c r="D607" s="2222">
        <v>10</v>
      </c>
      <c r="E607" s="2077">
        <f t="shared" si="55"/>
        <v>5870.3099999999995</v>
      </c>
      <c r="F607" s="603">
        <f t="shared" si="56"/>
        <v>5870.31</v>
      </c>
      <c r="G607" s="862">
        <f>'Заказ, cкидки и курсы валют'!$J$23*F607</f>
        <v>70443.72</v>
      </c>
      <c r="H607" s="882">
        <f t="shared" si="57"/>
        <v>704.44</v>
      </c>
      <c r="I607" s="485"/>
      <c r="J607" s="128">
        <f>ROUND(IF(H607&lt;'Заказ, cкидки и курсы валют'!$B$39,H607*0.54*100/(100-'Заказ, cкидки и курсы валют'!$C$39),IF(H607&lt;'Заказ, cкидки и курсы валют'!$B$40,H607*0.54*100/(100-'Заказ, cкидки и курсы валют'!$C$40),IF(H607&lt;'Заказ, cкидки и курсы валют'!$B$41,H607*0.54*100/(100-'Заказ, cкидки и курсы валют'!$C$41),IF(H607&lt;'Заказ, cкидки и курсы валют'!$B$42,H607*0.54*100/(100-'Заказ, cкидки и курсы валют'!$C$42),IF(H607&lt;'Заказ, cкидки и курсы валют'!$B$43,H607*0.54*100/(100-'Заказ, cкидки и курсы валют'!$C$43),H607))))),2)</f>
        <v>760.8</v>
      </c>
    </row>
    <row r="608" spans="1:10" ht="15">
      <c r="A608" s="1026" t="s">
        <v>8360</v>
      </c>
      <c r="B608" s="890" t="s">
        <v>194</v>
      </c>
      <c r="C608" s="889">
        <v>32.6</v>
      </c>
      <c r="D608" s="2222">
        <v>10</v>
      </c>
      <c r="E608" s="2077">
        <f t="shared" si="55"/>
        <v>7285.14</v>
      </c>
      <c r="F608" s="603">
        <f t="shared" si="56"/>
        <v>7285.14</v>
      </c>
      <c r="G608" s="862">
        <f>'Заказ, cкидки и курсы валют'!$J$23*F608</f>
        <v>87421.680000000008</v>
      </c>
      <c r="H608" s="882">
        <f t="shared" si="57"/>
        <v>874.22</v>
      </c>
      <c r="I608" s="485"/>
      <c r="J608" s="128">
        <f>ROUND(IF(H608&lt;'Заказ, cкидки и курсы валют'!$B$39,H608*0.54*100/(100-'Заказ, cкидки и курсы валют'!$C$39),IF(H608&lt;'Заказ, cкидки и курсы валют'!$B$40,H608*0.54*100/(100-'Заказ, cкидки и курсы валют'!$C$40),IF(H608&lt;'Заказ, cкидки и курсы валют'!$B$41,H608*0.54*100/(100-'Заказ, cкидки и курсы валют'!$C$41),IF(H608&lt;'Заказ, cкидки и курсы валют'!$B$42,H608*0.54*100/(100-'Заказ, cкидки и курсы валют'!$C$42),IF(H608&lt;'Заказ, cкидки и курсы валют'!$B$43,H608*0.54*100/(100-'Заказ, cкидки и курсы валют'!$C$43),H608))))),2)</f>
        <v>944.16</v>
      </c>
    </row>
    <row r="609" spans="1:10" ht="15.75" thickBot="1">
      <c r="A609" s="1027" t="s">
        <v>8361</v>
      </c>
      <c r="B609" s="1994" t="s">
        <v>3109</v>
      </c>
      <c r="C609" s="2224">
        <v>27.8</v>
      </c>
      <c r="D609" s="2225">
        <v>10</v>
      </c>
      <c r="E609" s="2105">
        <f>E579*3</f>
        <v>6019.0499999999993</v>
      </c>
      <c r="F609" s="959">
        <f t="shared" si="56"/>
        <v>6019.05</v>
      </c>
      <c r="G609" s="960">
        <f>'Заказ, cкидки и курсы валют'!$J$23*F609</f>
        <v>72228.600000000006</v>
      </c>
      <c r="H609" s="1019">
        <f t="shared" si="57"/>
        <v>722.29</v>
      </c>
      <c r="I609" s="489"/>
      <c r="J609" s="128">
        <f>ROUND(IF(H609&lt;'Заказ, cкидки и курсы валют'!$B$39,H609*0.54*100/(100-'Заказ, cкидки и курсы валют'!$C$39),IF(H609&lt;'Заказ, cкидки и курсы валют'!$B$40,H609*0.54*100/(100-'Заказ, cкидки и курсы валют'!$C$40),IF(H609&lt;'Заказ, cкидки и курсы валют'!$B$41,H609*0.54*100/(100-'Заказ, cкидки и курсы валют'!$C$41),IF(H609&lt;'Заказ, cкидки и курсы валют'!$B$42,H609*0.54*100/(100-'Заказ, cкидки и курсы валют'!$C$42),IF(H609&lt;'Заказ, cкидки и курсы валют'!$B$43,H609*0.54*100/(100-'Заказ, cкидки и курсы валют'!$C$43),H609))))),2)</f>
        <v>780.07</v>
      </c>
    </row>
    <row r="610" spans="1:10" ht="13.5" thickBot="1"/>
    <row r="611" spans="1:10" ht="18">
      <c r="A611" s="1356" t="s">
        <v>6427</v>
      </c>
      <c r="B611" s="1357"/>
      <c r="C611" s="647"/>
      <c r="D611" s="555"/>
      <c r="E611" s="555"/>
      <c r="F611" s="93"/>
      <c r="G611" s="1358"/>
      <c r="H611" s="1137"/>
      <c r="I611" s="79"/>
    </row>
    <row r="612" spans="1:10" ht="18">
      <c r="A612" s="248"/>
      <c r="B612" s="17"/>
      <c r="C612" s="883"/>
      <c r="D612" s="1148"/>
      <c r="E612" s="854"/>
      <c r="F612" s="568"/>
      <c r="G612" s="111"/>
      <c r="H612" s="110"/>
      <c r="I612" s="167"/>
    </row>
    <row r="613" spans="1:10">
      <c r="A613" s="248"/>
      <c r="B613" s="17"/>
      <c r="C613" s="884"/>
      <c r="D613" s="1149"/>
      <c r="E613" s="557"/>
      <c r="F613" s="596"/>
      <c r="G613" s="860"/>
      <c r="H613" s="17"/>
      <c r="I613" s="167"/>
    </row>
    <row r="614" spans="1:10">
      <c r="A614" s="248"/>
      <c r="B614" s="17"/>
      <c r="C614" s="884"/>
      <c r="D614" s="1149"/>
      <c r="E614" s="557"/>
      <c r="F614" s="596"/>
      <c r="G614" s="860"/>
      <c r="H614" s="17"/>
      <c r="I614" s="167"/>
    </row>
    <row r="615" spans="1:10">
      <c r="A615" s="248"/>
      <c r="B615" s="17"/>
      <c r="C615" s="884"/>
      <c r="D615" s="1149"/>
      <c r="E615" s="557"/>
      <c r="F615" s="596"/>
      <c r="G615" s="860"/>
      <c r="H615" s="17"/>
      <c r="I615" s="167"/>
    </row>
    <row r="616" spans="1:10" ht="16.5" customHeight="1" thickBot="1">
      <c r="A616" s="1151" t="s">
        <v>7679</v>
      </c>
      <c r="B616" s="171"/>
      <c r="C616" s="885"/>
      <c r="D616" s="1150"/>
      <c r="E616" s="558"/>
      <c r="F616" s="598"/>
      <c r="G616" s="861"/>
      <c r="H616" s="171"/>
      <c r="I616" s="172"/>
    </row>
    <row r="617" spans="1:10" ht="52.5">
      <c r="A617" s="187" t="s">
        <v>1028</v>
      </c>
      <c r="B617" s="189" t="s">
        <v>1029</v>
      </c>
      <c r="C617" s="1206" t="s">
        <v>678</v>
      </c>
      <c r="D617" s="1206" t="s">
        <v>3130</v>
      </c>
      <c r="E617" s="561" t="s">
        <v>11188</v>
      </c>
      <c r="F617" s="611" t="s">
        <v>2779</v>
      </c>
      <c r="G617" s="1204" t="s">
        <v>2627</v>
      </c>
      <c r="H617" s="419" t="s">
        <v>497</v>
      </c>
      <c r="I617" s="173" t="s">
        <v>4239</v>
      </c>
    </row>
    <row r="618" spans="1:10" ht="13.5" thickBot="1">
      <c r="A618" s="195"/>
      <c r="B618" s="389"/>
      <c r="C618" s="475" t="s">
        <v>3629</v>
      </c>
      <c r="D618" s="475" t="s">
        <v>2628</v>
      </c>
      <c r="E618" s="564" t="s">
        <v>265</v>
      </c>
      <c r="F618" s="607">
        <f>'Заказ, cкидки и курсы валют'!$I$12</f>
        <v>0</v>
      </c>
      <c r="G618" s="948"/>
      <c r="H618" s="455"/>
      <c r="I618" s="325"/>
    </row>
    <row r="619" spans="1:10" ht="15">
      <c r="A619" s="1216" t="s">
        <v>11475</v>
      </c>
      <c r="B619" s="1024" t="s">
        <v>138</v>
      </c>
      <c r="C619" s="1989">
        <v>3.3</v>
      </c>
      <c r="D619" s="2209">
        <v>300</v>
      </c>
      <c r="E619" s="574">
        <v>1165.93</v>
      </c>
      <c r="F619" s="2050">
        <f t="shared" ref="F619:F635" si="58">ROUND(E619*(1-$F$11),2)</f>
        <v>1165.93</v>
      </c>
      <c r="G619" s="1663">
        <f>'Заказ, cкидки и курсы валют'!$J$23*F619</f>
        <v>13991.16</v>
      </c>
      <c r="H619" s="1032">
        <f t="shared" ref="H619:H635" si="59">ROUND((D619/1000)*G619,2)</f>
        <v>4197.3500000000004</v>
      </c>
      <c r="I619" s="1033"/>
    </row>
    <row r="620" spans="1:10" ht="15">
      <c r="A620" s="1219" t="s">
        <v>11476</v>
      </c>
      <c r="B620" s="877" t="s">
        <v>139</v>
      </c>
      <c r="C620" s="1985">
        <v>3.55</v>
      </c>
      <c r="D620" s="1215">
        <v>300</v>
      </c>
      <c r="E620" s="574">
        <v>1170.79</v>
      </c>
      <c r="F620" s="936">
        <f t="shared" si="58"/>
        <v>1170.79</v>
      </c>
      <c r="G620" s="866">
        <f>'Заказ, cкидки и курсы валют'!$J$23*F620</f>
        <v>14049.48</v>
      </c>
      <c r="H620" s="1029">
        <f t="shared" si="59"/>
        <v>4214.84</v>
      </c>
      <c r="I620" s="1030"/>
    </row>
    <row r="621" spans="1:10" ht="15">
      <c r="A621" s="1219" t="s">
        <v>11477</v>
      </c>
      <c r="B621" s="877" t="s">
        <v>141</v>
      </c>
      <c r="C621" s="1985">
        <v>3.82</v>
      </c>
      <c r="D621" s="1215">
        <v>250</v>
      </c>
      <c r="E621" s="574">
        <v>1286.22</v>
      </c>
      <c r="F621" s="936">
        <f t="shared" si="58"/>
        <v>1286.22</v>
      </c>
      <c r="G621" s="866">
        <f>'Заказ, cкидки и курсы валют'!$J$23*F621</f>
        <v>15434.64</v>
      </c>
      <c r="H621" s="1029">
        <f t="shared" si="59"/>
        <v>3858.66</v>
      </c>
      <c r="I621" s="1030"/>
    </row>
    <row r="622" spans="1:10" ht="15">
      <c r="A622" s="1927" t="s">
        <v>6428</v>
      </c>
      <c r="B622" s="1926" t="s">
        <v>3204</v>
      </c>
      <c r="C622" s="1986">
        <v>4.2</v>
      </c>
      <c r="D622" s="2212">
        <v>200</v>
      </c>
      <c r="E622" s="574">
        <v>1183.0899999999999</v>
      </c>
      <c r="F622" s="603">
        <f t="shared" si="58"/>
        <v>1183.0899999999999</v>
      </c>
      <c r="G622" s="862">
        <f>'Заказ, cкидки и курсы валют'!$J$23*F622</f>
        <v>14197.079999999998</v>
      </c>
      <c r="H622" s="1029">
        <f t="shared" si="59"/>
        <v>2839.42</v>
      </c>
      <c r="I622" s="1030"/>
    </row>
    <row r="623" spans="1:10" ht="15">
      <c r="A623" s="1927" t="s">
        <v>6429</v>
      </c>
      <c r="B623" s="1926" t="s">
        <v>145</v>
      </c>
      <c r="C623" s="1986">
        <v>4.6500000000000004</v>
      </c>
      <c r="D623" s="2212">
        <v>200</v>
      </c>
      <c r="E623" s="574">
        <v>1116.79</v>
      </c>
      <c r="F623" s="603">
        <f t="shared" si="58"/>
        <v>1116.79</v>
      </c>
      <c r="G623" s="862">
        <f>'Заказ, cкидки и курсы валют'!$J$23*F623</f>
        <v>13401.48</v>
      </c>
      <c r="H623" s="1029">
        <f t="shared" si="59"/>
        <v>2680.3</v>
      </c>
      <c r="I623" s="1030"/>
    </row>
    <row r="624" spans="1:10" ht="15">
      <c r="A624" s="1927" t="s">
        <v>6430</v>
      </c>
      <c r="B624" s="1926" t="s">
        <v>146</v>
      </c>
      <c r="C624" s="1986">
        <v>4.9000000000000004</v>
      </c>
      <c r="D624" s="2212">
        <v>200</v>
      </c>
      <c r="E624" s="574">
        <v>1286.29</v>
      </c>
      <c r="F624" s="603">
        <f t="shared" si="58"/>
        <v>1286.29</v>
      </c>
      <c r="G624" s="862">
        <f>'Заказ, cкидки и курсы валют'!$J$23*F624</f>
        <v>15435.48</v>
      </c>
      <c r="H624" s="1029">
        <f t="shared" si="59"/>
        <v>3087.1</v>
      </c>
      <c r="I624" s="1030"/>
    </row>
    <row r="625" spans="1:9" ht="15">
      <c r="A625" s="1927" t="s">
        <v>6431</v>
      </c>
      <c r="B625" s="1926" t="s">
        <v>147</v>
      </c>
      <c r="C625" s="1986">
        <v>5.2</v>
      </c>
      <c r="D625" s="2212">
        <v>100</v>
      </c>
      <c r="E625" s="574">
        <v>1231.4000000000001</v>
      </c>
      <c r="F625" s="603">
        <f t="shared" si="58"/>
        <v>1231.4000000000001</v>
      </c>
      <c r="G625" s="862">
        <f>'Заказ, cкидки и курсы валют'!$J$23*F625</f>
        <v>14776.800000000001</v>
      </c>
      <c r="H625" s="1029">
        <f t="shared" si="59"/>
        <v>1477.68</v>
      </c>
      <c r="I625" s="1030"/>
    </row>
    <row r="626" spans="1:9" ht="15">
      <c r="A626" s="1927" t="s">
        <v>6432</v>
      </c>
      <c r="B626" s="1926" t="s">
        <v>148</v>
      </c>
      <c r="C626" s="1986">
        <v>5.7</v>
      </c>
      <c r="D626" s="2212">
        <v>100</v>
      </c>
      <c r="E626" s="574">
        <v>1366.95</v>
      </c>
      <c r="F626" s="603">
        <f t="shared" si="58"/>
        <v>1366.95</v>
      </c>
      <c r="G626" s="862">
        <f>'Заказ, cкидки и курсы валют'!$J$23*F626</f>
        <v>16403.400000000001</v>
      </c>
      <c r="H626" s="1029">
        <f t="shared" si="59"/>
        <v>1640.34</v>
      </c>
      <c r="I626" s="1030"/>
    </row>
    <row r="627" spans="1:9" ht="15">
      <c r="A627" s="1927" t="s">
        <v>11215</v>
      </c>
      <c r="B627" s="1926" t="s">
        <v>150</v>
      </c>
      <c r="C627" s="1986">
        <v>6.82</v>
      </c>
      <c r="D627" s="2212">
        <v>100</v>
      </c>
      <c r="E627" s="574">
        <v>1450.42</v>
      </c>
      <c r="F627" s="603">
        <f t="shared" si="58"/>
        <v>1450.42</v>
      </c>
      <c r="G627" s="862">
        <f>'Заказ, cкидки и курсы валют'!$J$23*F627</f>
        <v>17405.04</v>
      </c>
      <c r="H627" s="1029">
        <f t="shared" si="59"/>
        <v>1740.5</v>
      </c>
      <c r="I627" s="1030"/>
    </row>
    <row r="628" spans="1:9" ht="15">
      <c r="A628" s="1927" t="s">
        <v>6433</v>
      </c>
      <c r="B628" s="1926" t="s">
        <v>3637</v>
      </c>
      <c r="C628" s="1986">
        <v>5.6</v>
      </c>
      <c r="D628" s="2212">
        <v>50</v>
      </c>
      <c r="E628" s="574">
        <v>1234.58</v>
      </c>
      <c r="F628" s="603">
        <f t="shared" si="58"/>
        <v>1234.58</v>
      </c>
      <c r="G628" s="862">
        <f>'Заказ, cкидки и курсы валют'!$J$23*F628</f>
        <v>14814.96</v>
      </c>
      <c r="H628" s="1029">
        <f t="shared" si="59"/>
        <v>740.75</v>
      </c>
      <c r="I628" s="1030"/>
    </row>
    <row r="629" spans="1:9" ht="15">
      <c r="A629" s="1927" t="s">
        <v>11216</v>
      </c>
      <c r="B629" s="1926" t="s">
        <v>3638</v>
      </c>
      <c r="C629" s="1986">
        <v>6.1</v>
      </c>
      <c r="D629" s="2212">
        <v>150</v>
      </c>
      <c r="E629" s="574">
        <v>1331.79</v>
      </c>
      <c r="F629" s="603">
        <f t="shared" si="58"/>
        <v>1331.79</v>
      </c>
      <c r="G629" s="862">
        <f>'Заказ, cкидки и курсы валют'!$J$23*F629</f>
        <v>15981.48</v>
      </c>
      <c r="H629" s="1029">
        <f t="shared" si="59"/>
        <v>2397.2199999999998</v>
      </c>
      <c r="I629" s="1030"/>
    </row>
    <row r="630" spans="1:9" ht="16.5" customHeight="1">
      <c r="A630" s="1927" t="s">
        <v>6434</v>
      </c>
      <c r="B630" s="1926" t="s">
        <v>3639</v>
      </c>
      <c r="C630" s="1986">
        <v>6.5</v>
      </c>
      <c r="D630" s="2212">
        <v>150</v>
      </c>
      <c r="E630" s="574">
        <v>1372.32</v>
      </c>
      <c r="F630" s="603">
        <f t="shared" si="58"/>
        <v>1372.32</v>
      </c>
      <c r="G630" s="862">
        <f>'Заказ, cкидки и курсы валют'!$J$23*F630</f>
        <v>16467.84</v>
      </c>
      <c r="H630" s="1029">
        <f t="shared" si="59"/>
        <v>2470.1799999999998</v>
      </c>
      <c r="I630" s="1030"/>
    </row>
    <row r="631" spans="1:9" ht="15">
      <c r="A631" s="1927" t="s">
        <v>6435</v>
      </c>
      <c r="B631" s="1926" t="s">
        <v>167</v>
      </c>
      <c r="C631" s="1986">
        <v>6.7</v>
      </c>
      <c r="D631" s="2212">
        <v>150</v>
      </c>
      <c r="E631" s="574">
        <v>1389.28</v>
      </c>
      <c r="F631" s="603">
        <f t="shared" si="58"/>
        <v>1389.28</v>
      </c>
      <c r="G631" s="862">
        <f>'Заказ, cкидки и курсы валют'!$J$23*F631</f>
        <v>16671.36</v>
      </c>
      <c r="H631" s="1029">
        <f t="shared" si="59"/>
        <v>2500.6999999999998</v>
      </c>
      <c r="I631" s="1030"/>
    </row>
    <row r="632" spans="1:9" ht="15">
      <c r="A632" s="1927" t="s">
        <v>6436</v>
      </c>
      <c r="B632" s="1926" t="s">
        <v>168</v>
      </c>
      <c r="C632" s="1986">
        <v>6.85</v>
      </c>
      <c r="D632" s="2212">
        <v>50</v>
      </c>
      <c r="E632" s="574">
        <v>1424.13</v>
      </c>
      <c r="F632" s="603">
        <f t="shared" si="58"/>
        <v>1424.13</v>
      </c>
      <c r="G632" s="862">
        <f>'Заказ, cкидки и курсы валют'!$J$23*F632</f>
        <v>17089.560000000001</v>
      </c>
      <c r="H632" s="1029">
        <f t="shared" si="59"/>
        <v>854.48</v>
      </c>
      <c r="I632" s="1030"/>
    </row>
    <row r="633" spans="1:9" ht="15">
      <c r="A633" s="1927" t="s">
        <v>6437</v>
      </c>
      <c r="B633" s="1926" t="s">
        <v>169</v>
      </c>
      <c r="C633" s="1986">
        <v>8</v>
      </c>
      <c r="D633" s="2212">
        <v>50</v>
      </c>
      <c r="E633" s="574">
        <v>1375.66</v>
      </c>
      <c r="F633" s="603">
        <f t="shared" si="58"/>
        <v>1375.66</v>
      </c>
      <c r="G633" s="862">
        <f>'Заказ, cкидки и курсы валют'!$J$23*F633</f>
        <v>16507.920000000002</v>
      </c>
      <c r="H633" s="1029">
        <f t="shared" si="59"/>
        <v>825.4</v>
      </c>
      <c r="I633" s="1030"/>
    </row>
    <row r="634" spans="1:9" ht="15">
      <c r="A634" s="1927" t="s">
        <v>11217</v>
      </c>
      <c r="B634" s="1926" t="s">
        <v>611</v>
      </c>
      <c r="C634" s="1986">
        <v>8.9499999999999993</v>
      </c>
      <c r="D634" s="2212">
        <v>100</v>
      </c>
      <c r="E634" s="574">
        <v>1577.79</v>
      </c>
      <c r="F634" s="603">
        <f t="shared" si="58"/>
        <v>1577.79</v>
      </c>
      <c r="G634" s="862">
        <f>'Заказ, cкидки и курсы валют'!$J$23*F634</f>
        <v>18933.48</v>
      </c>
      <c r="H634" s="1029">
        <f t="shared" si="59"/>
        <v>1893.35</v>
      </c>
      <c r="I634" s="1030"/>
    </row>
    <row r="635" spans="1:9" ht="15">
      <c r="A635" s="1927" t="s">
        <v>11478</v>
      </c>
      <c r="B635" s="1926" t="s">
        <v>612</v>
      </c>
      <c r="C635" s="1986">
        <v>9.9</v>
      </c>
      <c r="D635" s="2212">
        <v>100</v>
      </c>
      <c r="E635" s="574">
        <v>1726.4</v>
      </c>
      <c r="F635" s="603">
        <f t="shared" si="58"/>
        <v>1726.4</v>
      </c>
      <c r="G635" s="862">
        <f>'Заказ, cкидки и курсы валют'!$J$23*F635</f>
        <v>20716.800000000003</v>
      </c>
      <c r="H635" s="1029">
        <f t="shared" si="59"/>
        <v>2071.6799999999998</v>
      </c>
      <c r="I635" s="1030"/>
    </row>
    <row r="636" spans="1:9" ht="15">
      <c r="A636" s="1927" t="s">
        <v>6438</v>
      </c>
      <c r="B636" s="1926" t="s">
        <v>3645</v>
      </c>
      <c r="C636" s="1986">
        <v>7.6</v>
      </c>
      <c r="D636" s="2212">
        <v>100</v>
      </c>
      <c r="E636" s="574">
        <v>1569.43</v>
      </c>
      <c r="F636" s="603">
        <f t="shared" ref="F636:F644" si="60">ROUND(E636*(1-$F$11),2)</f>
        <v>1569.43</v>
      </c>
      <c r="G636" s="862">
        <f>'Заказ, cкидки и курсы валют'!$J$23*F636</f>
        <v>18833.16</v>
      </c>
      <c r="H636" s="1029">
        <f t="shared" ref="H636:H644" si="61">ROUND((D636/1000)*G636,2)</f>
        <v>1883.32</v>
      </c>
      <c r="I636" s="1030"/>
    </row>
    <row r="637" spans="1:9" ht="15">
      <c r="A637" s="1927" t="s">
        <v>6439</v>
      </c>
      <c r="B637" s="1926" t="s">
        <v>3646</v>
      </c>
      <c r="C637" s="1986">
        <v>7.9</v>
      </c>
      <c r="D637" s="2212">
        <v>100</v>
      </c>
      <c r="E637" s="574">
        <v>1571.29</v>
      </c>
      <c r="F637" s="603">
        <f t="shared" si="60"/>
        <v>1571.29</v>
      </c>
      <c r="G637" s="862">
        <f>'Заказ, cкидки и курсы валют'!$J$23*F637</f>
        <v>18855.48</v>
      </c>
      <c r="H637" s="1029">
        <f t="shared" si="61"/>
        <v>1885.55</v>
      </c>
      <c r="I637" s="1030"/>
    </row>
    <row r="638" spans="1:9" ht="15">
      <c r="A638" s="1927" t="s">
        <v>6440</v>
      </c>
      <c r="B638" s="1926" t="s">
        <v>100</v>
      </c>
      <c r="C638" s="1986">
        <v>8.1</v>
      </c>
      <c r="D638" s="2212">
        <v>50</v>
      </c>
      <c r="E638" s="574">
        <v>1634.62</v>
      </c>
      <c r="F638" s="603">
        <f t="shared" si="60"/>
        <v>1634.62</v>
      </c>
      <c r="G638" s="862">
        <f>'Заказ, cкидки и курсы валют'!$J$23*F638</f>
        <v>19615.439999999999</v>
      </c>
      <c r="H638" s="1029">
        <f t="shared" si="61"/>
        <v>980.77</v>
      </c>
      <c r="I638" s="1030"/>
    </row>
    <row r="639" spans="1:9" ht="15">
      <c r="A639" s="1927" t="s">
        <v>6441</v>
      </c>
      <c r="B639" s="1926" t="s">
        <v>101</v>
      </c>
      <c r="C639" s="1986">
        <v>8.8000000000000007</v>
      </c>
      <c r="D639" s="2221">
        <v>50</v>
      </c>
      <c r="E639" s="574">
        <v>1593.04</v>
      </c>
      <c r="F639" s="603">
        <f t="shared" si="60"/>
        <v>1593.04</v>
      </c>
      <c r="G639" s="862">
        <f>'Заказ, cкидки и курсы валют'!$J$23*F639</f>
        <v>19116.48</v>
      </c>
      <c r="H639" s="1029">
        <f t="shared" si="61"/>
        <v>955.82</v>
      </c>
      <c r="I639" s="1030"/>
    </row>
    <row r="640" spans="1:9" ht="15">
      <c r="A640" s="1927" t="s">
        <v>6442</v>
      </c>
      <c r="B640" s="1926" t="s">
        <v>1346</v>
      </c>
      <c r="C640" s="1986">
        <v>10</v>
      </c>
      <c r="D640" s="2221">
        <v>100</v>
      </c>
      <c r="E640" s="574">
        <v>1774.59</v>
      </c>
      <c r="F640" s="603">
        <f t="shared" si="60"/>
        <v>1774.59</v>
      </c>
      <c r="G640" s="862">
        <f>'Заказ, cкидки и курсы валют'!$J$23*F640</f>
        <v>21295.079999999998</v>
      </c>
      <c r="H640" s="1029">
        <f t="shared" si="61"/>
        <v>2129.5100000000002</v>
      </c>
      <c r="I640" s="1030"/>
    </row>
    <row r="641" spans="1:9" ht="15">
      <c r="A641" s="1927" t="s">
        <v>6443</v>
      </c>
      <c r="B641" s="1926" t="s">
        <v>189</v>
      </c>
      <c r="C641" s="1986">
        <v>10.5</v>
      </c>
      <c r="D641" s="2221">
        <v>80</v>
      </c>
      <c r="E641" s="574">
        <v>1742.49</v>
      </c>
      <c r="F641" s="603">
        <f t="shared" si="60"/>
        <v>1742.49</v>
      </c>
      <c r="G641" s="862">
        <f>'Заказ, cкидки и курсы валют'!$J$23*F641</f>
        <v>20909.88</v>
      </c>
      <c r="H641" s="1029">
        <f t="shared" si="61"/>
        <v>1672.79</v>
      </c>
      <c r="I641" s="1030"/>
    </row>
    <row r="642" spans="1:9" ht="15">
      <c r="A642" s="1927" t="s">
        <v>6444</v>
      </c>
      <c r="B642" s="1926" t="s">
        <v>616</v>
      </c>
      <c r="C642" s="1986">
        <v>11.5</v>
      </c>
      <c r="D642" s="2221">
        <v>50</v>
      </c>
      <c r="E642" s="574">
        <v>1751.78</v>
      </c>
      <c r="F642" s="603">
        <f t="shared" si="60"/>
        <v>1751.78</v>
      </c>
      <c r="G642" s="862">
        <f>'Заказ, cкидки и курсы валют'!$J$23*F642</f>
        <v>21021.360000000001</v>
      </c>
      <c r="H642" s="1029">
        <f t="shared" si="61"/>
        <v>1051.07</v>
      </c>
      <c r="I642" s="1030"/>
    </row>
    <row r="643" spans="1:9" ht="15">
      <c r="A643" s="1927" t="s">
        <v>6445</v>
      </c>
      <c r="B643" s="1926" t="s">
        <v>178</v>
      </c>
      <c r="C643" s="1986">
        <v>12.5</v>
      </c>
      <c r="D643" s="2221">
        <v>50</v>
      </c>
      <c r="E643" s="574">
        <v>2027.33</v>
      </c>
      <c r="F643" s="603">
        <f t="shared" si="60"/>
        <v>2027.33</v>
      </c>
      <c r="G643" s="862">
        <f>'Заказ, cкидки и курсы валют'!$J$23*F643</f>
        <v>24327.96</v>
      </c>
      <c r="H643" s="1029">
        <f t="shared" si="61"/>
        <v>1216.4000000000001</v>
      </c>
      <c r="I643" s="1030"/>
    </row>
    <row r="644" spans="1:9" ht="15">
      <c r="A644" s="1927" t="s">
        <v>6446</v>
      </c>
      <c r="B644" s="1926" t="s">
        <v>179</v>
      </c>
      <c r="C644" s="1986">
        <v>14.35</v>
      </c>
      <c r="D644" s="2221">
        <v>60</v>
      </c>
      <c r="E644" s="574">
        <v>2220.19</v>
      </c>
      <c r="F644" s="603">
        <f t="shared" si="60"/>
        <v>2220.19</v>
      </c>
      <c r="G644" s="862">
        <f>'Заказ, cкидки и курсы валют'!$J$23*F644</f>
        <v>26642.28</v>
      </c>
      <c r="H644" s="1029">
        <f t="shared" si="61"/>
        <v>1598.54</v>
      </c>
      <c r="I644" s="1030"/>
    </row>
    <row r="645" spans="1:9" ht="15">
      <c r="A645" s="1927" t="s">
        <v>9390</v>
      </c>
      <c r="B645" s="1926" t="s">
        <v>6290</v>
      </c>
      <c r="C645" s="1986">
        <v>14.6</v>
      </c>
      <c r="D645" s="2221">
        <v>50</v>
      </c>
      <c r="E645" s="574">
        <v>2158.85</v>
      </c>
      <c r="F645" s="603">
        <f t="shared" ref="F645:F663" si="62">ROUND(E645*(1-$F$11),2)</f>
        <v>2158.85</v>
      </c>
      <c r="G645" s="862">
        <f>'Заказ, cкидки и курсы валют'!$J$23*F645</f>
        <v>25906.199999999997</v>
      </c>
      <c r="H645" s="1029">
        <f t="shared" ref="H645:H663" si="63">ROUND((D645/1000)*G645,2)</f>
        <v>1295.31</v>
      </c>
      <c r="I645" s="1030"/>
    </row>
    <row r="646" spans="1:9" ht="15">
      <c r="A646" s="1927" t="s">
        <v>6447</v>
      </c>
      <c r="B646" s="1926" t="s">
        <v>3641</v>
      </c>
      <c r="C646" s="1986">
        <v>13.2</v>
      </c>
      <c r="D646" s="2221">
        <v>50</v>
      </c>
      <c r="E646" s="574">
        <v>2154.77</v>
      </c>
      <c r="F646" s="603">
        <f t="shared" si="62"/>
        <v>2154.77</v>
      </c>
      <c r="G646" s="862">
        <f>'Заказ, cкидки и курсы валют'!$J$23*F646</f>
        <v>25857.239999999998</v>
      </c>
      <c r="H646" s="1029">
        <f t="shared" si="63"/>
        <v>1292.8599999999999</v>
      </c>
      <c r="I646" s="1030"/>
    </row>
    <row r="647" spans="1:9" ht="15">
      <c r="A647" s="1927" t="s">
        <v>6448</v>
      </c>
      <c r="B647" s="1926" t="s">
        <v>3105</v>
      </c>
      <c r="C647" s="1986">
        <v>14.3</v>
      </c>
      <c r="D647" s="2221">
        <v>50</v>
      </c>
      <c r="E647" s="574">
        <v>2235.4299999999998</v>
      </c>
      <c r="F647" s="603">
        <f t="shared" si="62"/>
        <v>2235.4299999999998</v>
      </c>
      <c r="G647" s="862">
        <f>'Заказ, cкидки и курсы валют'!$J$23*F647</f>
        <v>26825.159999999996</v>
      </c>
      <c r="H647" s="1029">
        <f t="shared" si="63"/>
        <v>1341.26</v>
      </c>
      <c r="I647" s="1030"/>
    </row>
    <row r="648" spans="1:9" ht="15">
      <c r="A648" s="1927" t="s">
        <v>6449</v>
      </c>
      <c r="B648" s="1926" t="s">
        <v>3106</v>
      </c>
      <c r="C648" s="1986">
        <v>15.9</v>
      </c>
      <c r="D648" s="2221">
        <v>50</v>
      </c>
      <c r="E648" s="574">
        <v>2317.16</v>
      </c>
      <c r="F648" s="603">
        <f t="shared" si="62"/>
        <v>2317.16</v>
      </c>
      <c r="G648" s="862">
        <f>'Заказ, cкидки и курсы валют'!$J$23*F648</f>
        <v>27805.919999999998</v>
      </c>
      <c r="H648" s="1029">
        <f t="shared" si="63"/>
        <v>1390.3</v>
      </c>
      <c r="I648" s="1030"/>
    </row>
    <row r="649" spans="1:9" ht="15">
      <c r="A649" s="1927" t="s">
        <v>6450</v>
      </c>
      <c r="B649" s="1926" t="s">
        <v>617</v>
      </c>
      <c r="C649" s="1986">
        <v>17.5</v>
      </c>
      <c r="D649" s="2221">
        <v>50</v>
      </c>
      <c r="E649" s="574">
        <v>2560.59</v>
      </c>
      <c r="F649" s="603">
        <f t="shared" si="62"/>
        <v>2560.59</v>
      </c>
      <c r="G649" s="862">
        <f>'Заказ, cкидки и курсы валют'!$J$23*F649</f>
        <v>30727.08</v>
      </c>
      <c r="H649" s="1029">
        <f t="shared" si="63"/>
        <v>1536.35</v>
      </c>
      <c r="I649" s="1030"/>
    </row>
    <row r="650" spans="1:9" ht="15">
      <c r="A650" s="1927" t="s">
        <v>6451</v>
      </c>
      <c r="B650" s="1926" t="s">
        <v>3107</v>
      </c>
      <c r="C650" s="1986">
        <v>19</v>
      </c>
      <c r="D650" s="2221">
        <v>50</v>
      </c>
      <c r="E650" s="574">
        <v>2603.02</v>
      </c>
      <c r="F650" s="603">
        <f t="shared" si="62"/>
        <v>2603.02</v>
      </c>
      <c r="G650" s="862">
        <f>'Заказ, cкидки и курсы валют'!$J$23*F650</f>
        <v>31236.239999999998</v>
      </c>
      <c r="H650" s="1029">
        <f t="shared" si="63"/>
        <v>1561.81</v>
      </c>
      <c r="I650" s="1030"/>
    </row>
    <row r="651" spans="1:9" ht="15">
      <c r="A651" s="1927" t="s">
        <v>6452</v>
      </c>
      <c r="B651" s="1926" t="s">
        <v>190</v>
      </c>
      <c r="C651" s="1986">
        <v>20.5</v>
      </c>
      <c r="D651" s="2221">
        <v>50</v>
      </c>
      <c r="E651" s="574">
        <v>2888.57</v>
      </c>
      <c r="F651" s="603">
        <f t="shared" si="62"/>
        <v>2888.57</v>
      </c>
      <c r="G651" s="862">
        <f>'Заказ, cкидки и курсы валют'!$J$23*F651</f>
        <v>34662.840000000004</v>
      </c>
      <c r="H651" s="1029">
        <f t="shared" si="63"/>
        <v>1733.14</v>
      </c>
      <c r="I651" s="1030"/>
    </row>
    <row r="652" spans="1:9" ht="15">
      <c r="A652" s="1927" t="s">
        <v>6453</v>
      </c>
      <c r="B652" s="1926" t="s">
        <v>1332</v>
      </c>
      <c r="C652" s="1986">
        <v>21.9</v>
      </c>
      <c r="D652" s="2221">
        <v>50</v>
      </c>
      <c r="E652" s="574">
        <v>2890.79</v>
      </c>
      <c r="F652" s="603">
        <f t="shared" si="62"/>
        <v>2890.79</v>
      </c>
      <c r="G652" s="862">
        <f>'Заказ, cкидки и курсы валют'!$J$23*F652</f>
        <v>34689.479999999996</v>
      </c>
      <c r="H652" s="1029">
        <f t="shared" si="63"/>
        <v>1734.47</v>
      </c>
      <c r="I652" s="1030"/>
    </row>
    <row r="653" spans="1:9" ht="15">
      <c r="A653" s="1219" t="s">
        <v>6454</v>
      </c>
      <c r="B653" s="877" t="s">
        <v>191</v>
      </c>
      <c r="C653" s="1985">
        <v>23.2</v>
      </c>
      <c r="D653" s="2219">
        <v>50</v>
      </c>
      <c r="E653" s="574">
        <v>3155.28</v>
      </c>
      <c r="F653" s="936">
        <f t="shared" si="62"/>
        <v>3155.28</v>
      </c>
      <c r="G653" s="866">
        <f>'Заказ, cкидки и курсы валют'!$J$23*F653</f>
        <v>37863.360000000001</v>
      </c>
      <c r="H653" s="1029">
        <f t="shared" si="63"/>
        <v>1893.17</v>
      </c>
      <c r="I653" s="1030"/>
    </row>
    <row r="654" spans="1:9" ht="15">
      <c r="A654" s="1219" t="s">
        <v>6455</v>
      </c>
      <c r="B654" s="877" t="s">
        <v>192</v>
      </c>
      <c r="C654" s="1985">
        <v>26</v>
      </c>
      <c r="D654" s="2219">
        <v>50</v>
      </c>
      <c r="E654" s="574">
        <v>4181.68</v>
      </c>
      <c r="F654" s="936">
        <f t="shared" si="62"/>
        <v>4181.68</v>
      </c>
      <c r="G654" s="866">
        <f>'Заказ, cкидки и курсы валют'!$J$23*F654</f>
        <v>50180.160000000003</v>
      </c>
      <c r="H654" s="1029">
        <f t="shared" si="63"/>
        <v>2509.0100000000002</v>
      </c>
      <c r="I654" s="1030"/>
    </row>
    <row r="655" spans="1:9" ht="15">
      <c r="A655" s="1219" t="s">
        <v>6456</v>
      </c>
      <c r="B655" s="877" t="s">
        <v>3349</v>
      </c>
      <c r="C655" s="1985">
        <v>24.75</v>
      </c>
      <c r="D655" s="2219">
        <v>25</v>
      </c>
      <c r="E655" s="574">
        <v>4906.04</v>
      </c>
      <c r="F655" s="936">
        <f t="shared" si="62"/>
        <v>4906.04</v>
      </c>
      <c r="G655" s="866">
        <f>'Заказ, cкидки и курсы валют'!$J$23*F655</f>
        <v>58872.479999999996</v>
      </c>
      <c r="H655" s="1029">
        <f t="shared" si="63"/>
        <v>1471.81</v>
      </c>
      <c r="I655" s="1030"/>
    </row>
    <row r="656" spans="1:9" ht="15">
      <c r="A656" s="1219" t="s">
        <v>6457</v>
      </c>
      <c r="B656" s="877" t="s">
        <v>3640</v>
      </c>
      <c r="C656" s="1985">
        <v>26.3</v>
      </c>
      <c r="D656" s="2219">
        <v>25</v>
      </c>
      <c r="E656" s="574">
        <v>4968.01</v>
      </c>
      <c r="F656" s="936">
        <f t="shared" si="62"/>
        <v>4968.01</v>
      </c>
      <c r="G656" s="866">
        <f>'Заказ, cкидки и курсы валют'!$J$23*F656</f>
        <v>59616.12</v>
      </c>
      <c r="H656" s="1029">
        <f t="shared" si="63"/>
        <v>1490.4</v>
      </c>
      <c r="I656" s="1030"/>
    </row>
    <row r="657" spans="1:10" ht="15">
      <c r="A657" s="1219" t="s">
        <v>6458</v>
      </c>
      <c r="B657" s="877" t="s">
        <v>3384</v>
      </c>
      <c r="C657" s="1985">
        <v>29</v>
      </c>
      <c r="D657" s="2219">
        <v>25</v>
      </c>
      <c r="E657" s="574">
        <v>5725.89</v>
      </c>
      <c r="F657" s="936">
        <f t="shared" si="62"/>
        <v>5725.89</v>
      </c>
      <c r="G657" s="866">
        <f>'Заказ, cкидки и курсы валют'!$J$23*F657</f>
        <v>68710.680000000008</v>
      </c>
      <c r="H657" s="1029">
        <f t="shared" si="63"/>
        <v>1717.77</v>
      </c>
      <c r="I657" s="1030"/>
    </row>
    <row r="658" spans="1:10" ht="15">
      <c r="A658" s="1219" t="s">
        <v>6459</v>
      </c>
      <c r="B658" s="877" t="s">
        <v>3109</v>
      </c>
      <c r="C658" s="1985">
        <v>31.5</v>
      </c>
      <c r="D658" s="2219">
        <v>25</v>
      </c>
      <c r="E658" s="574">
        <v>5955.66</v>
      </c>
      <c r="F658" s="936">
        <f t="shared" si="62"/>
        <v>5955.66</v>
      </c>
      <c r="G658" s="866">
        <f>'Заказ, cкидки и курсы валют'!$J$23*F658</f>
        <v>71467.92</v>
      </c>
      <c r="H658" s="1029">
        <f t="shared" si="63"/>
        <v>1786.7</v>
      </c>
      <c r="I658" s="1030"/>
    </row>
    <row r="659" spans="1:10" ht="15">
      <c r="A659" s="1219" t="s">
        <v>6460</v>
      </c>
      <c r="B659" s="877" t="s">
        <v>3110</v>
      </c>
      <c r="C659" s="1985">
        <v>34.5</v>
      </c>
      <c r="D659" s="2219">
        <v>25</v>
      </c>
      <c r="E659" s="574">
        <v>5754.04</v>
      </c>
      <c r="F659" s="936">
        <f t="shared" si="62"/>
        <v>5754.04</v>
      </c>
      <c r="G659" s="866">
        <f>'Заказ, cкидки и курсы валют'!$J$23*F659</f>
        <v>69048.479999999996</v>
      </c>
      <c r="H659" s="1029">
        <f t="shared" si="63"/>
        <v>1726.21</v>
      </c>
      <c r="I659" s="1030"/>
    </row>
    <row r="660" spans="1:10" ht="15">
      <c r="A660" s="1219" t="s">
        <v>6461</v>
      </c>
      <c r="B660" s="877" t="s">
        <v>3111</v>
      </c>
      <c r="C660" s="1985">
        <v>37</v>
      </c>
      <c r="D660" s="2219">
        <v>25</v>
      </c>
      <c r="E660" s="574">
        <v>6213.08</v>
      </c>
      <c r="F660" s="936">
        <f t="shared" si="62"/>
        <v>6213.08</v>
      </c>
      <c r="G660" s="866">
        <f>'Заказ, cкидки и курсы валют'!$J$23*F660</f>
        <v>74556.959999999992</v>
      </c>
      <c r="H660" s="1029">
        <f t="shared" si="63"/>
        <v>1863.92</v>
      </c>
      <c r="I660" s="1030"/>
    </row>
    <row r="661" spans="1:10" ht="15">
      <c r="A661" s="1219" t="s">
        <v>6462</v>
      </c>
      <c r="B661" s="877" t="s">
        <v>3112</v>
      </c>
      <c r="C661" s="1985">
        <v>39</v>
      </c>
      <c r="D661" s="2219">
        <v>25</v>
      </c>
      <c r="E661" s="574">
        <v>6383.66</v>
      </c>
      <c r="F661" s="936">
        <f t="shared" si="62"/>
        <v>6383.66</v>
      </c>
      <c r="G661" s="866">
        <f>'Заказ, cкидки и курсы валют'!$J$23*F661</f>
        <v>76603.92</v>
      </c>
      <c r="H661" s="1029">
        <f t="shared" si="63"/>
        <v>1915.1</v>
      </c>
      <c r="I661" s="1030"/>
    </row>
    <row r="662" spans="1:10" ht="16.5" customHeight="1">
      <c r="A662" s="1219" t="s">
        <v>6463</v>
      </c>
      <c r="B662" s="877" t="s">
        <v>201</v>
      </c>
      <c r="C662" s="1985">
        <v>40.5</v>
      </c>
      <c r="D662" s="2219">
        <v>25</v>
      </c>
      <c r="E662" s="574">
        <v>6731.01</v>
      </c>
      <c r="F662" s="936">
        <f t="shared" si="62"/>
        <v>6731.01</v>
      </c>
      <c r="G662" s="866">
        <f>'Заказ, cкидки и курсы валют'!$J$23*F662</f>
        <v>80772.12</v>
      </c>
      <c r="H662" s="1029">
        <f t="shared" si="63"/>
        <v>2019.3</v>
      </c>
      <c r="I662" s="1030"/>
    </row>
    <row r="663" spans="1:10" ht="15.75" thickBot="1">
      <c r="A663" s="1222" t="s">
        <v>6464</v>
      </c>
      <c r="B663" s="926" t="s">
        <v>202</v>
      </c>
      <c r="C663" s="1995">
        <v>45</v>
      </c>
      <c r="D663" s="2220">
        <v>25</v>
      </c>
      <c r="E663" s="574">
        <v>7203.6</v>
      </c>
      <c r="F663" s="2053">
        <f t="shared" si="62"/>
        <v>7203.6</v>
      </c>
      <c r="G663" s="1263">
        <f>'Заказ, cкидки и курсы валют'!$J$23*F663</f>
        <v>86443.200000000012</v>
      </c>
      <c r="H663" s="1035">
        <f t="shared" si="63"/>
        <v>2161.08</v>
      </c>
      <c r="I663" s="1036"/>
    </row>
    <row r="664" spans="1:10" ht="13.5" thickBot="1"/>
    <row r="665" spans="1:10" ht="18">
      <c r="A665" s="1356" t="s">
        <v>6427</v>
      </c>
      <c r="B665" s="1357"/>
      <c r="C665" s="647"/>
      <c r="D665" s="555"/>
      <c r="E665" s="555"/>
      <c r="F665" s="93"/>
      <c r="G665" s="1358"/>
      <c r="H665" s="1137"/>
      <c r="I665" s="79"/>
    </row>
    <row r="666" spans="1:10" ht="18">
      <c r="A666" s="248"/>
      <c r="B666" s="17"/>
      <c r="C666" s="883"/>
      <c r="D666" s="1148"/>
      <c r="E666" s="854"/>
      <c r="F666" s="568"/>
      <c r="G666" s="111"/>
      <c r="H666" s="110"/>
      <c r="I666" s="167"/>
    </row>
    <row r="667" spans="1:10">
      <c r="A667" s="248"/>
      <c r="B667" s="17"/>
      <c r="C667" s="884"/>
      <c r="D667" s="1149"/>
      <c r="E667" s="557"/>
      <c r="F667" s="596"/>
      <c r="G667" s="860"/>
      <c r="H667" s="17"/>
      <c r="I667" s="167"/>
    </row>
    <row r="668" spans="1:10">
      <c r="A668" s="248"/>
      <c r="B668" s="17"/>
      <c r="C668" s="884"/>
      <c r="D668" s="1149"/>
      <c r="E668" s="557"/>
      <c r="F668" s="596"/>
      <c r="G668" s="860"/>
      <c r="H668" s="17"/>
      <c r="I668" s="167"/>
    </row>
    <row r="669" spans="1:10">
      <c r="A669" s="248"/>
      <c r="B669" s="17"/>
      <c r="C669" s="884"/>
      <c r="D669" s="1149"/>
      <c r="E669" s="557"/>
      <c r="F669" s="596"/>
      <c r="G669" s="860"/>
      <c r="H669" s="17"/>
      <c r="I669" s="167"/>
    </row>
    <row r="670" spans="1:10" ht="18.75" thickBot="1">
      <c r="A670" s="2597" t="s">
        <v>7681</v>
      </c>
      <c r="B670" s="171"/>
      <c r="C670" s="885"/>
      <c r="D670" s="1150"/>
      <c r="E670" s="558"/>
      <c r="F670" s="598"/>
      <c r="G670" s="861"/>
      <c r="H670" s="171"/>
      <c r="I670" s="172"/>
    </row>
    <row r="671" spans="1:10" ht="52.5">
      <c r="A671" s="195" t="s">
        <v>1028</v>
      </c>
      <c r="B671" s="196" t="s">
        <v>1029</v>
      </c>
      <c r="C671" s="475" t="s">
        <v>678</v>
      </c>
      <c r="D671" s="475" t="s">
        <v>3130</v>
      </c>
      <c r="E671" s="559" t="s">
        <v>11188</v>
      </c>
      <c r="F671" s="600" t="s">
        <v>2779</v>
      </c>
      <c r="G671" s="864" t="s">
        <v>2627</v>
      </c>
      <c r="H671" s="338" t="s">
        <v>497</v>
      </c>
      <c r="I671" s="199" t="s">
        <v>4239</v>
      </c>
      <c r="J671" s="2668" t="s">
        <v>12335</v>
      </c>
    </row>
    <row r="672" spans="1:10" ht="13.5" thickBot="1">
      <c r="A672" s="195"/>
      <c r="B672" s="389"/>
      <c r="C672" s="475" t="s">
        <v>3629</v>
      </c>
      <c r="D672" s="475" t="s">
        <v>2628</v>
      </c>
      <c r="E672" s="564" t="s">
        <v>265</v>
      </c>
      <c r="F672" s="607">
        <f>'Заказ, cкидки и курсы валют'!$I$12</f>
        <v>0</v>
      </c>
      <c r="G672" s="948"/>
      <c r="H672" s="455"/>
      <c r="I672" s="325"/>
      <c r="J672" s="2669"/>
    </row>
    <row r="673" spans="1:10" ht="15">
      <c r="A673" s="1023" t="s">
        <v>8362</v>
      </c>
      <c r="B673" s="1024" t="s">
        <v>3204</v>
      </c>
      <c r="C673" s="1031">
        <v>4.2</v>
      </c>
      <c r="D673" s="2117">
        <v>25</v>
      </c>
      <c r="E673" s="2103">
        <f>E622*3</f>
        <v>3549.2699999999995</v>
      </c>
      <c r="F673" s="967">
        <f>ROUND(E673*(1-$F$11),2)</f>
        <v>3549.27</v>
      </c>
      <c r="G673" s="968">
        <f>'Заказ, cкидки и курсы валют'!$J$23*F673</f>
        <v>42591.24</v>
      </c>
      <c r="H673" s="1032">
        <f>ROUND((D673/1000)*G673,2)</f>
        <v>1064.78</v>
      </c>
      <c r="I673" s="1033"/>
      <c r="J673" s="128">
        <f>ROUND(IF(H673&lt;'Заказ, cкидки и курсы валют'!$B$39,H673*0.54*100/(100-'Заказ, cкидки и курсы валют'!$C$39),IF(H673&lt;'Заказ, cкидки и курсы валют'!$B$40,H673*0.54*100/(100-'Заказ, cкидки и курсы валют'!$C$40),IF(H673&lt;'Заказ, cкидки и курсы валют'!$B$41,H673*0.54*100/(100-'Заказ, cкидки и курсы валют'!$C$41),IF(H673&lt;'Заказ, cкидки и курсы валют'!$B$42,H673*0.54*100/(100-'Заказ, cкидки и курсы валют'!$C$42),IF(H673&lt;'Заказ, cкидки и курсы валют'!$B$43,H673*0.54*100/(100-'Заказ, cкидки и курсы валют'!$C$43),H673))))),2)</f>
        <v>1064.78</v>
      </c>
    </row>
    <row r="674" spans="1:10" ht="15">
      <c r="A674" s="1026" t="s">
        <v>8363</v>
      </c>
      <c r="B674" s="877" t="s">
        <v>145</v>
      </c>
      <c r="C674" s="1028">
        <v>4.6500000000000004</v>
      </c>
      <c r="D674" s="2056">
        <v>25</v>
      </c>
      <c r="E674" s="2077">
        <f t="shared" ref="E674:E677" si="64">E623*3</f>
        <v>3350.37</v>
      </c>
      <c r="F674" s="603">
        <f t="shared" ref="F674:F691" si="65">ROUND(E674*(1-$F$11),2)</f>
        <v>3350.37</v>
      </c>
      <c r="G674" s="862">
        <f>'Заказ, cкидки и курсы валют'!$J$23*F674</f>
        <v>40204.44</v>
      </c>
      <c r="H674" s="1029">
        <f t="shared" ref="H674:H691" si="66">ROUND((D674/1000)*G674,2)</f>
        <v>1005.11</v>
      </c>
      <c r="I674" s="1030"/>
      <c r="J674" s="128">
        <f>ROUND(IF(H674&lt;'Заказ, cкидки и курсы валют'!$B$39,H674*0.54*100/(100-'Заказ, cкидки и курсы валют'!$C$39),IF(H674&lt;'Заказ, cкидки и курсы валют'!$B$40,H674*0.54*100/(100-'Заказ, cкидки и курсы валют'!$C$40),IF(H674&lt;'Заказ, cкидки и курсы валют'!$B$41,H674*0.54*100/(100-'Заказ, cкидки и курсы валют'!$C$41),IF(H674&lt;'Заказ, cкидки и курсы валют'!$B$42,H674*0.54*100/(100-'Заказ, cкидки и курсы валют'!$C$42),IF(H674&lt;'Заказ, cкидки и курсы валют'!$B$43,H674*0.54*100/(100-'Заказ, cкидки и курсы валют'!$C$43),H674))))),2)</f>
        <v>1005.11</v>
      </c>
    </row>
    <row r="675" spans="1:10" ht="15">
      <c r="A675" s="1026" t="s">
        <v>8364</v>
      </c>
      <c r="B675" s="877" t="s">
        <v>146</v>
      </c>
      <c r="C675" s="1028">
        <v>4.9000000000000004</v>
      </c>
      <c r="D675" s="2056">
        <v>25</v>
      </c>
      <c r="E675" s="2077">
        <f t="shared" si="64"/>
        <v>3858.87</v>
      </c>
      <c r="F675" s="603">
        <f t="shared" si="65"/>
        <v>3858.87</v>
      </c>
      <c r="G675" s="862">
        <f>'Заказ, cкидки и курсы валют'!$J$23*F675</f>
        <v>46306.44</v>
      </c>
      <c r="H675" s="1029">
        <f t="shared" si="66"/>
        <v>1157.6600000000001</v>
      </c>
      <c r="I675" s="1030"/>
      <c r="J675" s="128">
        <f>ROUND(IF(H675&lt;'Заказ, cкидки и курсы валют'!$B$39,H675*0.54*100/(100-'Заказ, cкидки и курсы валют'!$C$39),IF(H675&lt;'Заказ, cкидки и курсы валют'!$B$40,H675*0.54*100/(100-'Заказ, cкидки и курсы валют'!$C$40),IF(H675&lt;'Заказ, cкидки и курсы валют'!$B$41,H675*0.54*100/(100-'Заказ, cкидки и курсы валют'!$C$41),IF(H675&lt;'Заказ, cкидки и курсы валют'!$B$42,H675*0.54*100/(100-'Заказ, cкидки и курсы валют'!$C$42),IF(H675&lt;'Заказ, cкидки и курсы валют'!$B$43,H675*0.54*100/(100-'Заказ, cкидки и курсы валют'!$C$43),H675))))),2)</f>
        <v>1157.6600000000001</v>
      </c>
    </row>
    <row r="676" spans="1:10" ht="16.5" customHeight="1">
      <c r="A676" s="1026" t="s">
        <v>8365</v>
      </c>
      <c r="B676" s="877" t="s">
        <v>147</v>
      </c>
      <c r="C676" s="1028">
        <v>5.2</v>
      </c>
      <c r="D676" s="2056">
        <v>25</v>
      </c>
      <c r="E676" s="2077">
        <f t="shared" si="64"/>
        <v>3694.2000000000003</v>
      </c>
      <c r="F676" s="603">
        <f t="shared" si="65"/>
        <v>3694.2</v>
      </c>
      <c r="G676" s="862">
        <f>'Заказ, cкидки и курсы валют'!$J$23*F676</f>
        <v>44330.399999999994</v>
      </c>
      <c r="H676" s="1029">
        <f t="shared" si="66"/>
        <v>1108.26</v>
      </c>
      <c r="I676" s="1030"/>
      <c r="J676" s="128">
        <f>ROUND(IF(H676&lt;'Заказ, cкидки и курсы валют'!$B$39,H676*0.54*100/(100-'Заказ, cкидки и курсы валют'!$C$39),IF(H676&lt;'Заказ, cкидки и курсы валют'!$B$40,H676*0.54*100/(100-'Заказ, cкидки и курсы валют'!$C$40),IF(H676&lt;'Заказ, cкидки и курсы валют'!$B$41,H676*0.54*100/(100-'Заказ, cкидки и курсы валют'!$C$41),IF(H676&lt;'Заказ, cкидки и курсы валют'!$B$42,H676*0.54*100/(100-'Заказ, cкидки и курсы валют'!$C$42),IF(H676&lt;'Заказ, cкидки и курсы валют'!$B$43,H676*0.54*100/(100-'Заказ, cкидки и курсы валют'!$C$43),H676))))),2)</f>
        <v>1108.26</v>
      </c>
    </row>
    <row r="677" spans="1:10" ht="15">
      <c r="A677" s="1026" t="s">
        <v>8366</v>
      </c>
      <c r="B677" s="877" t="s">
        <v>148</v>
      </c>
      <c r="C677" s="1028">
        <v>5.7</v>
      </c>
      <c r="D677" s="2056">
        <v>25</v>
      </c>
      <c r="E677" s="2077">
        <f t="shared" si="64"/>
        <v>4100.8500000000004</v>
      </c>
      <c r="F677" s="603">
        <f t="shared" si="65"/>
        <v>4100.8500000000004</v>
      </c>
      <c r="G677" s="862">
        <f>'Заказ, cкидки и курсы валют'!$J$23*F677</f>
        <v>49210.200000000004</v>
      </c>
      <c r="H677" s="1029">
        <f t="shared" si="66"/>
        <v>1230.26</v>
      </c>
      <c r="I677" s="1030"/>
      <c r="J677" s="128">
        <f>ROUND(IF(H677&lt;'Заказ, cкидки и курсы валют'!$B$39,H677*0.54*100/(100-'Заказ, cкидки и курсы валют'!$C$39),IF(H677&lt;'Заказ, cкидки и курсы валют'!$B$40,H677*0.54*100/(100-'Заказ, cкидки и курсы валют'!$C$40),IF(H677&lt;'Заказ, cкидки и курсы валют'!$B$41,H677*0.54*100/(100-'Заказ, cкидки и курсы валют'!$C$41),IF(H677&lt;'Заказ, cкидки и курсы валют'!$B$42,H677*0.54*100/(100-'Заказ, cкидки и курсы валют'!$C$42),IF(H677&lt;'Заказ, cкидки и курсы валют'!$B$43,H677*0.54*100/(100-'Заказ, cкидки и курсы валют'!$C$43),H677))))),2)</f>
        <v>1230.26</v>
      </c>
    </row>
    <row r="678" spans="1:10" ht="15">
      <c r="A678" s="1026" t="s">
        <v>8367</v>
      </c>
      <c r="B678" s="877" t="s">
        <v>3637</v>
      </c>
      <c r="C678" s="1028">
        <v>5.6</v>
      </c>
      <c r="D678" s="2056">
        <v>25</v>
      </c>
      <c r="E678" s="2077">
        <f>E628*3</f>
        <v>3703.74</v>
      </c>
      <c r="F678" s="603">
        <f t="shared" si="65"/>
        <v>3703.74</v>
      </c>
      <c r="G678" s="862">
        <f>'Заказ, cкидки и курсы валют'!$J$23*F678</f>
        <v>44444.88</v>
      </c>
      <c r="H678" s="1029">
        <f t="shared" si="66"/>
        <v>1111.1199999999999</v>
      </c>
      <c r="I678" s="1030"/>
      <c r="J678" s="128">
        <f>ROUND(IF(H678&lt;'Заказ, cкидки и курсы валют'!$B$39,H678*0.54*100/(100-'Заказ, cкидки и курсы валют'!$C$39),IF(H678&lt;'Заказ, cкидки и курсы валют'!$B$40,H678*0.54*100/(100-'Заказ, cкидки и курсы валют'!$C$40),IF(H678&lt;'Заказ, cкидки и курсы валют'!$B$41,H678*0.54*100/(100-'Заказ, cкидки и курсы валют'!$C$41),IF(H678&lt;'Заказ, cкидки и курсы валют'!$B$42,H678*0.54*100/(100-'Заказ, cкидки и курсы валют'!$C$42),IF(H678&lt;'Заказ, cкидки и курсы валют'!$B$43,H678*0.54*100/(100-'Заказ, cкидки и курсы валют'!$C$43),H678))))),2)</f>
        <v>1111.1199999999999</v>
      </c>
    </row>
    <row r="679" spans="1:10" ht="15">
      <c r="A679" s="1026" t="s">
        <v>8368</v>
      </c>
      <c r="B679" s="877" t="s">
        <v>3639</v>
      </c>
      <c r="C679" s="1028">
        <v>6.5</v>
      </c>
      <c r="D679" s="2056">
        <v>25</v>
      </c>
      <c r="E679" s="2077">
        <f>E630*3</f>
        <v>4116.96</v>
      </c>
      <c r="F679" s="603">
        <f t="shared" si="65"/>
        <v>4116.96</v>
      </c>
      <c r="G679" s="862">
        <f>'Заказ, cкидки и курсы валют'!$J$23*F679</f>
        <v>49403.520000000004</v>
      </c>
      <c r="H679" s="1029">
        <f t="shared" si="66"/>
        <v>1235.0899999999999</v>
      </c>
      <c r="I679" s="1030"/>
      <c r="J679" s="128">
        <f>ROUND(IF(H679&lt;'Заказ, cкидки и курсы валют'!$B$39,H679*0.54*100/(100-'Заказ, cкидки и курсы валют'!$C$39),IF(H679&lt;'Заказ, cкидки и курсы валют'!$B$40,H679*0.54*100/(100-'Заказ, cкидки и курсы валют'!$C$40),IF(H679&lt;'Заказ, cкидки и курсы валют'!$B$41,H679*0.54*100/(100-'Заказ, cкидки и курсы валют'!$C$41),IF(H679&lt;'Заказ, cкидки и курсы валют'!$B$42,H679*0.54*100/(100-'Заказ, cкидки и курсы валют'!$C$42),IF(H679&lt;'Заказ, cкидки и курсы валют'!$B$43,H679*0.54*100/(100-'Заказ, cкидки и курсы валют'!$C$43),H679))))),2)</f>
        <v>1235.0899999999999</v>
      </c>
    </row>
    <row r="680" spans="1:10" ht="15">
      <c r="A680" s="1026" t="s">
        <v>8369</v>
      </c>
      <c r="B680" s="877" t="s">
        <v>167</v>
      </c>
      <c r="C680" s="1028">
        <v>6.7</v>
      </c>
      <c r="D680" s="2056">
        <v>25</v>
      </c>
      <c r="E680" s="2077">
        <f>E631*3</f>
        <v>4167.84</v>
      </c>
      <c r="F680" s="603">
        <f t="shared" si="65"/>
        <v>4167.84</v>
      </c>
      <c r="G680" s="862">
        <f>'Заказ, cкидки и курсы валют'!$J$23*F680</f>
        <v>50014.080000000002</v>
      </c>
      <c r="H680" s="1029">
        <f t="shared" si="66"/>
        <v>1250.3499999999999</v>
      </c>
      <c r="I680" s="1030"/>
      <c r="J680" s="128">
        <f>ROUND(IF(H680&lt;'Заказ, cкидки и курсы валют'!$B$39,H680*0.54*100/(100-'Заказ, cкидки и курсы валют'!$C$39),IF(H680&lt;'Заказ, cкидки и курсы валют'!$B$40,H680*0.54*100/(100-'Заказ, cкидки и курсы валют'!$C$40),IF(H680&lt;'Заказ, cкидки и курсы валют'!$B$41,H680*0.54*100/(100-'Заказ, cкидки и курсы валют'!$C$41),IF(H680&lt;'Заказ, cкидки и курсы валют'!$B$42,H680*0.54*100/(100-'Заказ, cкидки и курсы валют'!$C$42),IF(H680&lt;'Заказ, cкидки и курсы валют'!$B$43,H680*0.54*100/(100-'Заказ, cкидки и курсы валют'!$C$43),H680))))),2)</f>
        <v>1250.3499999999999</v>
      </c>
    </row>
    <row r="681" spans="1:10" ht="15">
      <c r="A681" s="1026" t="s">
        <v>8370</v>
      </c>
      <c r="B681" s="877" t="s">
        <v>168</v>
      </c>
      <c r="C681" s="1028">
        <v>6.85</v>
      </c>
      <c r="D681" s="2056">
        <v>25</v>
      </c>
      <c r="E681" s="2077">
        <f>E632*3</f>
        <v>4272.3900000000003</v>
      </c>
      <c r="F681" s="603">
        <f t="shared" si="65"/>
        <v>4272.3900000000003</v>
      </c>
      <c r="G681" s="862">
        <f>'Заказ, cкидки и курсы валют'!$J$23*F681</f>
        <v>51268.680000000008</v>
      </c>
      <c r="H681" s="1029">
        <f t="shared" si="66"/>
        <v>1281.72</v>
      </c>
      <c r="I681" s="1030"/>
      <c r="J681" s="128">
        <f>ROUND(IF(H681&lt;'Заказ, cкидки и курсы валют'!$B$39,H681*0.54*100/(100-'Заказ, cкидки и курсы валют'!$C$39),IF(H681&lt;'Заказ, cкидки и курсы валют'!$B$40,H681*0.54*100/(100-'Заказ, cкидки и курсы валют'!$C$40),IF(H681&lt;'Заказ, cкидки и курсы валют'!$B$41,H681*0.54*100/(100-'Заказ, cкидки и курсы валют'!$C$41),IF(H681&lt;'Заказ, cкидки и курсы валют'!$B$42,H681*0.54*100/(100-'Заказ, cкидки и курсы валют'!$C$42),IF(H681&lt;'Заказ, cкидки и курсы валют'!$B$43,H681*0.54*100/(100-'Заказ, cкидки и курсы валют'!$C$43),H681))))),2)</f>
        <v>1281.72</v>
      </c>
    </row>
    <row r="682" spans="1:10" ht="15">
      <c r="A682" s="1026" t="s">
        <v>8371</v>
      </c>
      <c r="B682" s="877" t="s">
        <v>169</v>
      </c>
      <c r="C682" s="1028">
        <v>8</v>
      </c>
      <c r="D682" s="2056">
        <v>25</v>
      </c>
      <c r="E682" s="2077">
        <f t="shared" ref="E682" si="67">E633*3</f>
        <v>4126.9800000000005</v>
      </c>
      <c r="F682" s="603">
        <f t="shared" si="65"/>
        <v>4126.9799999999996</v>
      </c>
      <c r="G682" s="862">
        <f>'Заказ, cкидки и курсы валют'!$J$23*F682</f>
        <v>49523.759999999995</v>
      </c>
      <c r="H682" s="1029">
        <f t="shared" si="66"/>
        <v>1238.0899999999999</v>
      </c>
      <c r="I682" s="1030"/>
      <c r="J682" s="128">
        <f>ROUND(IF(H682&lt;'Заказ, cкидки и курсы валют'!$B$39,H682*0.54*100/(100-'Заказ, cкидки и курсы валют'!$C$39),IF(H682&lt;'Заказ, cкидки и курсы валют'!$B$40,H682*0.54*100/(100-'Заказ, cкидки и курсы валют'!$C$40),IF(H682&lt;'Заказ, cкидки и курсы валют'!$B$41,H682*0.54*100/(100-'Заказ, cкидки и курсы валют'!$C$41),IF(H682&lt;'Заказ, cкидки и курсы валют'!$B$42,H682*0.54*100/(100-'Заказ, cкидки и курсы валют'!$C$42),IF(H682&lt;'Заказ, cкидки и курсы валют'!$B$43,H682*0.54*100/(100-'Заказ, cкидки и курсы валют'!$C$43),H682))))),2)</f>
        <v>1238.0899999999999</v>
      </c>
    </row>
    <row r="683" spans="1:10" ht="15">
      <c r="A683" s="1026" t="s">
        <v>8372</v>
      </c>
      <c r="B683" s="877" t="s">
        <v>3645</v>
      </c>
      <c r="C683" s="1028">
        <v>7.6</v>
      </c>
      <c r="D683" s="2056">
        <v>25</v>
      </c>
      <c r="E683" s="2077">
        <f>E636*3</f>
        <v>4708.29</v>
      </c>
      <c r="F683" s="603">
        <f t="shared" si="65"/>
        <v>4708.29</v>
      </c>
      <c r="G683" s="862">
        <f>'Заказ, cкидки и курсы валют'!$J$23*F683</f>
        <v>56499.479999999996</v>
      </c>
      <c r="H683" s="1029">
        <f t="shared" si="66"/>
        <v>1412.49</v>
      </c>
      <c r="I683" s="1030"/>
      <c r="J683" s="128">
        <f>ROUND(IF(H683&lt;'Заказ, cкидки и курсы валют'!$B$39,H683*0.54*100/(100-'Заказ, cкидки и курсы валют'!$C$39),IF(H683&lt;'Заказ, cкидки и курсы валют'!$B$40,H683*0.54*100/(100-'Заказ, cкидки и курсы валют'!$C$40),IF(H683&lt;'Заказ, cкидки и курсы валют'!$B$41,H683*0.54*100/(100-'Заказ, cкидки и курсы валют'!$C$41),IF(H683&lt;'Заказ, cкидки и курсы валют'!$B$42,H683*0.54*100/(100-'Заказ, cкидки и курсы валют'!$C$42),IF(H683&lt;'Заказ, cкидки и курсы валют'!$B$43,H683*0.54*100/(100-'Заказ, cкидки и курсы валют'!$C$43),H683))))),2)</f>
        <v>1412.49</v>
      </c>
    </row>
    <row r="684" spans="1:10" ht="15">
      <c r="A684" s="1026" t="s">
        <v>8373</v>
      </c>
      <c r="B684" s="877" t="s">
        <v>3646</v>
      </c>
      <c r="C684" s="1028">
        <v>7.9</v>
      </c>
      <c r="D684" s="2056">
        <v>25</v>
      </c>
      <c r="E684" s="2077">
        <f>E637*3</f>
        <v>4713.87</v>
      </c>
      <c r="F684" s="603">
        <f t="shared" si="65"/>
        <v>4713.87</v>
      </c>
      <c r="G684" s="862">
        <f>'Заказ, cкидки и курсы валют'!$J$23*F684</f>
        <v>56566.44</v>
      </c>
      <c r="H684" s="1029">
        <f t="shared" si="66"/>
        <v>1414.16</v>
      </c>
      <c r="I684" s="1030"/>
      <c r="J684" s="128">
        <f>ROUND(IF(H684&lt;'Заказ, cкидки и курсы валют'!$B$39,H684*0.54*100/(100-'Заказ, cкидки и курсы валют'!$C$39),IF(H684&lt;'Заказ, cкидки и курсы валют'!$B$40,H684*0.54*100/(100-'Заказ, cкидки и курсы валют'!$C$40),IF(H684&lt;'Заказ, cкидки и курсы валют'!$B$41,H684*0.54*100/(100-'Заказ, cкидки и курсы валют'!$C$41),IF(H684&lt;'Заказ, cкидки и курсы валют'!$B$42,H684*0.54*100/(100-'Заказ, cкидки и курсы валют'!$C$42),IF(H684&lt;'Заказ, cкидки и курсы валют'!$B$43,H684*0.54*100/(100-'Заказ, cкидки и курсы валют'!$C$43),H684))))),2)</f>
        <v>1414.16</v>
      </c>
    </row>
    <row r="685" spans="1:10" ht="15">
      <c r="A685" s="1026" t="s">
        <v>8374</v>
      </c>
      <c r="B685" s="877" t="s">
        <v>100</v>
      </c>
      <c r="C685" s="1028">
        <v>8.1</v>
      </c>
      <c r="D685" s="2056">
        <v>25</v>
      </c>
      <c r="E685" s="2077">
        <f>E638*3</f>
        <v>4903.8599999999997</v>
      </c>
      <c r="F685" s="603">
        <f t="shared" si="65"/>
        <v>4903.8599999999997</v>
      </c>
      <c r="G685" s="862">
        <f>'Заказ, cкидки и курсы валют'!$J$23*F685</f>
        <v>58846.319999999992</v>
      </c>
      <c r="H685" s="1029">
        <f t="shared" si="66"/>
        <v>1471.16</v>
      </c>
      <c r="I685" s="1030"/>
      <c r="J685" s="128">
        <f>ROUND(IF(H685&lt;'Заказ, cкидки и курсы валют'!$B$39,H685*0.54*100/(100-'Заказ, cкидки и курсы валют'!$C$39),IF(H685&lt;'Заказ, cкидки и курсы валют'!$B$40,H685*0.54*100/(100-'Заказ, cкидки и курсы валют'!$C$40),IF(H685&lt;'Заказ, cкидки и курсы валют'!$B$41,H685*0.54*100/(100-'Заказ, cкидки и курсы валют'!$C$41),IF(H685&lt;'Заказ, cкидки и курсы валют'!$B$42,H685*0.54*100/(100-'Заказ, cкидки и курсы валют'!$C$42),IF(H685&lt;'Заказ, cкидки и курсы валют'!$B$43,H685*0.54*100/(100-'Заказ, cкидки и курсы валют'!$C$43),H685))))),2)</f>
        <v>1471.16</v>
      </c>
    </row>
    <row r="686" spans="1:10" ht="15">
      <c r="A686" s="1026" t="s">
        <v>8375</v>
      </c>
      <c r="B686" s="877" t="s">
        <v>101</v>
      </c>
      <c r="C686" s="1028">
        <v>8.8000000000000007</v>
      </c>
      <c r="D686" s="2219">
        <v>25</v>
      </c>
      <c r="E686" s="2077">
        <f t="shared" ref="E686:E710" si="68">E639*3</f>
        <v>4779.12</v>
      </c>
      <c r="F686" s="603">
        <f t="shared" si="65"/>
        <v>4779.12</v>
      </c>
      <c r="G686" s="862">
        <f>'Заказ, cкидки и курсы валют'!$J$23*F686</f>
        <v>57349.440000000002</v>
      </c>
      <c r="H686" s="1029">
        <f t="shared" si="66"/>
        <v>1433.74</v>
      </c>
      <c r="I686" s="1030"/>
      <c r="J686" s="128">
        <f>ROUND(IF(H686&lt;'Заказ, cкидки и курсы валют'!$B$39,H686*0.54*100/(100-'Заказ, cкидки и курсы валют'!$C$39),IF(H686&lt;'Заказ, cкидки и курсы валют'!$B$40,H686*0.54*100/(100-'Заказ, cкидки и курсы валют'!$C$40),IF(H686&lt;'Заказ, cкидки и курсы валют'!$B$41,H686*0.54*100/(100-'Заказ, cкидки и курсы валют'!$C$41),IF(H686&lt;'Заказ, cкидки и курсы валют'!$B$42,H686*0.54*100/(100-'Заказ, cкидки и курсы валют'!$C$42),IF(H686&lt;'Заказ, cкидки и курсы валют'!$B$43,H686*0.54*100/(100-'Заказ, cкидки и курсы валют'!$C$43),H686))))),2)</f>
        <v>1433.74</v>
      </c>
    </row>
    <row r="687" spans="1:10" ht="15">
      <c r="A687" s="1026" t="s">
        <v>8376</v>
      </c>
      <c r="B687" s="877" t="s">
        <v>1346</v>
      </c>
      <c r="C687" s="1028">
        <v>10</v>
      </c>
      <c r="D687" s="2219">
        <v>25</v>
      </c>
      <c r="E687" s="2077">
        <f t="shared" si="68"/>
        <v>5323.7699999999995</v>
      </c>
      <c r="F687" s="603">
        <f t="shared" si="65"/>
        <v>5323.77</v>
      </c>
      <c r="G687" s="862">
        <f>'Заказ, cкидки и курсы валют'!$J$23*F687</f>
        <v>63885.240000000005</v>
      </c>
      <c r="H687" s="1029">
        <f t="shared" si="66"/>
        <v>1597.13</v>
      </c>
      <c r="I687" s="1030"/>
      <c r="J687" s="128">
        <f>ROUND(IF(H687&lt;'Заказ, cкидки и курсы валют'!$B$39,H687*0.54*100/(100-'Заказ, cкидки и курсы валют'!$C$39),IF(H687&lt;'Заказ, cкидки и курсы валют'!$B$40,H687*0.54*100/(100-'Заказ, cкидки и курсы валют'!$C$40),IF(H687&lt;'Заказ, cкидки и курсы валют'!$B$41,H687*0.54*100/(100-'Заказ, cкидки и курсы валют'!$C$41),IF(H687&lt;'Заказ, cкидки и курсы валют'!$B$42,H687*0.54*100/(100-'Заказ, cкидки и курсы валют'!$C$42),IF(H687&lt;'Заказ, cкидки и курсы валют'!$B$43,H687*0.54*100/(100-'Заказ, cкидки и курсы валют'!$C$43),H687))))),2)</f>
        <v>1597.13</v>
      </c>
    </row>
    <row r="688" spans="1:10" ht="15">
      <c r="A688" s="1026" t="s">
        <v>8377</v>
      </c>
      <c r="B688" s="877" t="s">
        <v>189</v>
      </c>
      <c r="C688" s="1028">
        <v>10.5</v>
      </c>
      <c r="D688" s="2219">
        <v>25</v>
      </c>
      <c r="E688" s="2077">
        <f t="shared" si="68"/>
        <v>5227.47</v>
      </c>
      <c r="F688" s="603">
        <f t="shared" si="65"/>
        <v>5227.47</v>
      </c>
      <c r="G688" s="862">
        <f>'Заказ, cкидки и курсы валют'!$J$23*F688</f>
        <v>62729.64</v>
      </c>
      <c r="H688" s="1029">
        <f t="shared" si="66"/>
        <v>1568.24</v>
      </c>
      <c r="I688" s="1030"/>
      <c r="J688" s="128">
        <f>ROUND(IF(H688&lt;'Заказ, cкидки и курсы валют'!$B$39,H688*0.54*100/(100-'Заказ, cкидки и курсы валют'!$C$39),IF(H688&lt;'Заказ, cкидки и курсы валют'!$B$40,H688*0.54*100/(100-'Заказ, cкидки и курсы валют'!$C$40),IF(H688&lt;'Заказ, cкидки и курсы валют'!$B$41,H688*0.54*100/(100-'Заказ, cкидки и курсы валют'!$C$41),IF(H688&lt;'Заказ, cкидки и курсы валют'!$B$42,H688*0.54*100/(100-'Заказ, cкидки и курсы валют'!$C$42),IF(H688&lt;'Заказ, cкидки и курсы валют'!$B$43,H688*0.54*100/(100-'Заказ, cкидки и курсы валют'!$C$43),H688))))),2)</f>
        <v>1568.24</v>
      </c>
    </row>
    <row r="689" spans="1:10" ht="15">
      <c r="A689" s="1026" t="s">
        <v>8378</v>
      </c>
      <c r="B689" s="877" t="s">
        <v>616</v>
      </c>
      <c r="C689" s="1028">
        <v>11.5</v>
      </c>
      <c r="D689" s="2219">
        <v>25</v>
      </c>
      <c r="E689" s="2077">
        <f t="shared" si="68"/>
        <v>5255.34</v>
      </c>
      <c r="F689" s="603">
        <f t="shared" si="65"/>
        <v>5255.34</v>
      </c>
      <c r="G689" s="862">
        <f>'Заказ, cкидки и курсы валют'!$J$23*F689</f>
        <v>63064.08</v>
      </c>
      <c r="H689" s="1029">
        <f t="shared" si="66"/>
        <v>1576.6</v>
      </c>
      <c r="I689" s="1030"/>
      <c r="J689" s="128">
        <f>ROUND(IF(H689&lt;'Заказ, cкидки и курсы валют'!$B$39,H689*0.54*100/(100-'Заказ, cкидки и курсы валют'!$C$39),IF(H689&lt;'Заказ, cкидки и курсы валют'!$B$40,H689*0.54*100/(100-'Заказ, cкидки и курсы валют'!$C$40),IF(H689&lt;'Заказ, cкидки и курсы валют'!$B$41,H689*0.54*100/(100-'Заказ, cкидки и курсы валют'!$C$41),IF(H689&lt;'Заказ, cкидки и курсы валют'!$B$42,H689*0.54*100/(100-'Заказ, cкидки и курсы валют'!$C$42),IF(H689&lt;'Заказ, cкидки и курсы валют'!$B$43,H689*0.54*100/(100-'Заказ, cкидки и курсы валют'!$C$43),H689))))),2)</f>
        <v>1576.6</v>
      </c>
    </row>
    <row r="690" spans="1:10" ht="15">
      <c r="A690" s="1026" t="s">
        <v>8379</v>
      </c>
      <c r="B690" s="877" t="s">
        <v>178</v>
      </c>
      <c r="C690" s="1028">
        <v>12.5</v>
      </c>
      <c r="D690" s="2219">
        <v>25</v>
      </c>
      <c r="E690" s="2077">
        <f>E643*3</f>
        <v>6081.99</v>
      </c>
      <c r="F690" s="603">
        <f t="shared" si="65"/>
        <v>6081.99</v>
      </c>
      <c r="G690" s="862">
        <f>'Заказ, cкидки и курсы валют'!$J$23*F690</f>
        <v>72983.88</v>
      </c>
      <c r="H690" s="1029">
        <f t="shared" si="66"/>
        <v>1824.6</v>
      </c>
      <c r="I690" s="1030"/>
      <c r="J690" s="128">
        <f>ROUND(IF(H690&lt;'Заказ, cкидки и курсы валют'!$B$39,H690*0.54*100/(100-'Заказ, cкидки и курсы валют'!$C$39),IF(H690&lt;'Заказ, cкидки и курсы валют'!$B$40,H690*0.54*100/(100-'Заказ, cкидки и курсы валют'!$C$40),IF(H690&lt;'Заказ, cкидки и курсы валют'!$B$41,H690*0.54*100/(100-'Заказ, cкидки и курсы валют'!$C$41),IF(H690&lt;'Заказ, cкидки и курсы валют'!$B$42,H690*0.54*100/(100-'Заказ, cкидки и курсы валют'!$C$42),IF(H690&lt;'Заказ, cкидки и курсы валют'!$B$43,H690*0.54*100/(100-'Заказ, cкидки и курсы валют'!$C$43),H690))))),2)</f>
        <v>1824.6</v>
      </c>
    </row>
    <row r="691" spans="1:10" ht="15">
      <c r="A691" s="1026" t="s">
        <v>8380</v>
      </c>
      <c r="B691" s="877" t="s">
        <v>179</v>
      </c>
      <c r="C691" s="1028">
        <v>14.35</v>
      </c>
      <c r="D691" s="2219">
        <v>25</v>
      </c>
      <c r="E691" s="2077">
        <f t="shared" si="68"/>
        <v>6660.57</v>
      </c>
      <c r="F691" s="603">
        <f t="shared" si="65"/>
        <v>6660.57</v>
      </c>
      <c r="G691" s="862">
        <f>'Заказ, cкидки и курсы валют'!$J$23*F691</f>
        <v>79926.84</v>
      </c>
      <c r="H691" s="1029">
        <f t="shared" si="66"/>
        <v>1998.17</v>
      </c>
      <c r="I691" s="1030"/>
      <c r="J691" s="128">
        <f>ROUND(IF(H691&lt;'Заказ, cкидки и курсы валют'!$B$39,H691*0.54*100/(100-'Заказ, cкидки и курсы валют'!$C$39),IF(H691&lt;'Заказ, cкидки и курсы валют'!$B$40,H691*0.54*100/(100-'Заказ, cкидки и курсы валют'!$C$40),IF(H691&lt;'Заказ, cкидки и курсы валют'!$B$41,H691*0.54*100/(100-'Заказ, cкидки и курсы валют'!$C$41),IF(H691&lt;'Заказ, cкидки и курсы валют'!$B$42,H691*0.54*100/(100-'Заказ, cкидки и курсы валют'!$C$42),IF(H691&lt;'Заказ, cкидки и курсы валют'!$B$43,H691*0.54*100/(100-'Заказ, cкидки и курсы валют'!$C$43),H691))))),2)</f>
        <v>1998.17</v>
      </c>
    </row>
    <row r="692" spans="1:10" ht="15">
      <c r="A692" s="1026" t="s">
        <v>9389</v>
      </c>
      <c r="B692" s="877" t="s">
        <v>6290</v>
      </c>
      <c r="C692" s="1028">
        <v>13.2</v>
      </c>
      <c r="D692" s="2219">
        <v>25</v>
      </c>
      <c r="E692" s="2077">
        <f t="shared" si="68"/>
        <v>6476.5499999999993</v>
      </c>
      <c r="F692" s="603">
        <f t="shared" ref="F692:F710" si="69">ROUND(E692*(1-$F$11),2)</f>
        <v>6476.55</v>
      </c>
      <c r="G692" s="862">
        <f>'Заказ, cкидки и курсы валют'!$J$23*F692</f>
        <v>77718.600000000006</v>
      </c>
      <c r="H692" s="1029">
        <f t="shared" ref="H692:H710" si="70">ROUND((D692/1000)*G692,2)</f>
        <v>1942.97</v>
      </c>
      <c r="I692" s="1030"/>
      <c r="J692" s="128">
        <f>ROUND(IF(H692&lt;'Заказ, cкидки и курсы валют'!$B$39,H692*0.54*100/(100-'Заказ, cкидки и курсы валют'!$C$39),IF(H692&lt;'Заказ, cкидки и курсы валют'!$B$40,H692*0.54*100/(100-'Заказ, cкидки и курсы валют'!$C$40),IF(H692&lt;'Заказ, cкидки и курсы валют'!$B$41,H692*0.54*100/(100-'Заказ, cкидки и курсы валют'!$C$41),IF(H692&lt;'Заказ, cкидки и курсы валют'!$B$42,H692*0.54*100/(100-'Заказ, cкидки и курсы валют'!$C$42),IF(H692&lt;'Заказ, cкидки и курсы валют'!$B$43,H692*0.54*100/(100-'Заказ, cкидки и курсы валют'!$C$43),H692))))),2)</f>
        <v>1942.97</v>
      </c>
    </row>
    <row r="693" spans="1:10" ht="15">
      <c r="A693" s="1026" t="s">
        <v>8381</v>
      </c>
      <c r="B693" s="877" t="s">
        <v>3641</v>
      </c>
      <c r="C693" s="1028">
        <v>13.2</v>
      </c>
      <c r="D693" s="2219">
        <v>10</v>
      </c>
      <c r="E693" s="2077">
        <f t="shared" si="68"/>
        <v>6464.3099999999995</v>
      </c>
      <c r="F693" s="603">
        <f t="shared" si="69"/>
        <v>6464.31</v>
      </c>
      <c r="G693" s="862">
        <f>'Заказ, cкидки и курсы валют'!$J$23*F693</f>
        <v>77571.72</v>
      </c>
      <c r="H693" s="1029">
        <f t="shared" si="70"/>
        <v>775.72</v>
      </c>
      <c r="I693" s="1030"/>
      <c r="J693" s="128">
        <f>ROUND(IF(H693&lt;'Заказ, cкидки и курсы валют'!$B$39,H693*0.54*100/(100-'Заказ, cкидки и курсы валют'!$C$39),IF(H693&lt;'Заказ, cкидки и курсы валют'!$B$40,H693*0.54*100/(100-'Заказ, cкидки и курсы валют'!$C$40),IF(H693&lt;'Заказ, cкидки и курсы валют'!$B$41,H693*0.54*100/(100-'Заказ, cкидки и курсы валют'!$C$41),IF(H693&lt;'Заказ, cкидки и курсы валют'!$B$42,H693*0.54*100/(100-'Заказ, cкидки и курсы валют'!$C$42),IF(H693&lt;'Заказ, cкидки и курсы валют'!$B$43,H693*0.54*100/(100-'Заказ, cкидки и курсы валют'!$C$43),H693))))),2)</f>
        <v>837.78</v>
      </c>
    </row>
    <row r="694" spans="1:10" ht="15">
      <c r="A694" s="1026" t="s">
        <v>8382</v>
      </c>
      <c r="B694" s="877" t="s">
        <v>3105</v>
      </c>
      <c r="C694" s="1028">
        <v>14.3</v>
      </c>
      <c r="D694" s="2219">
        <v>10</v>
      </c>
      <c r="E694" s="2077">
        <f t="shared" si="68"/>
        <v>6706.2899999999991</v>
      </c>
      <c r="F694" s="603">
        <f t="shared" si="69"/>
        <v>6706.29</v>
      </c>
      <c r="G694" s="862">
        <f>'Заказ, cкидки и курсы валют'!$J$23*F694</f>
        <v>80475.48</v>
      </c>
      <c r="H694" s="1029">
        <f t="shared" si="70"/>
        <v>804.75</v>
      </c>
      <c r="I694" s="1030"/>
      <c r="J694" s="128">
        <f>ROUND(IF(H694&lt;'Заказ, cкидки и курсы валют'!$B$39,H694*0.54*100/(100-'Заказ, cкидки и курсы валют'!$C$39),IF(H694&lt;'Заказ, cкидки и курсы валют'!$B$40,H694*0.54*100/(100-'Заказ, cкидки и курсы валют'!$C$40),IF(H694&lt;'Заказ, cкидки и курсы валют'!$B$41,H694*0.54*100/(100-'Заказ, cкидки и курсы валют'!$C$41),IF(H694&lt;'Заказ, cкидки и курсы валют'!$B$42,H694*0.54*100/(100-'Заказ, cкидки и курсы валют'!$C$42),IF(H694&lt;'Заказ, cкидки и курсы валют'!$B$43,H694*0.54*100/(100-'Заказ, cкидки и курсы валют'!$C$43),H694))))),2)</f>
        <v>869.13</v>
      </c>
    </row>
    <row r="695" spans="1:10" ht="15">
      <c r="A695" s="1026" t="s">
        <v>8383</v>
      </c>
      <c r="B695" s="877" t="s">
        <v>3106</v>
      </c>
      <c r="C695" s="1028">
        <v>15.9</v>
      </c>
      <c r="D695" s="2219">
        <v>10</v>
      </c>
      <c r="E695" s="2077">
        <f>E648*3</f>
        <v>6951.48</v>
      </c>
      <c r="F695" s="603">
        <f t="shared" si="69"/>
        <v>6951.48</v>
      </c>
      <c r="G695" s="862">
        <f>'Заказ, cкидки и курсы валют'!$J$23*F695</f>
        <v>83417.759999999995</v>
      </c>
      <c r="H695" s="1029">
        <f t="shared" si="70"/>
        <v>834.18</v>
      </c>
      <c r="I695" s="1030"/>
      <c r="J695" s="128">
        <f>ROUND(IF(H695&lt;'Заказ, cкидки и курсы валют'!$B$39,H695*0.54*100/(100-'Заказ, cкидки и курсы валют'!$C$39),IF(H695&lt;'Заказ, cкидки и курсы валют'!$B$40,H695*0.54*100/(100-'Заказ, cкидки и курсы валют'!$C$40),IF(H695&lt;'Заказ, cкидки и курсы валют'!$B$41,H695*0.54*100/(100-'Заказ, cкидки и курсы валют'!$C$41),IF(H695&lt;'Заказ, cкидки и курсы валют'!$B$42,H695*0.54*100/(100-'Заказ, cкидки и курсы валют'!$C$42),IF(H695&lt;'Заказ, cкидки и курсы валют'!$B$43,H695*0.54*100/(100-'Заказ, cкидки и курсы валют'!$C$43),H695))))),2)</f>
        <v>900.91</v>
      </c>
    </row>
    <row r="696" spans="1:10" ht="15">
      <c r="A696" s="1026" t="s">
        <v>8384</v>
      </c>
      <c r="B696" s="877" t="s">
        <v>617</v>
      </c>
      <c r="C696" s="1028">
        <v>17.5</v>
      </c>
      <c r="D696" s="2219">
        <v>10</v>
      </c>
      <c r="E696" s="2077">
        <f t="shared" si="68"/>
        <v>7681.77</v>
      </c>
      <c r="F696" s="603">
        <f t="shared" si="69"/>
        <v>7681.77</v>
      </c>
      <c r="G696" s="862">
        <f>'Заказ, cкидки и курсы валют'!$J$23*F696</f>
        <v>92181.24</v>
      </c>
      <c r="H696" s="1029">
        <f t="shared" si="70"/>
        <v>921.81</v>
      </c>
      <c r="I696" s="1030"/>
      <c r="J696" s="128">
        <f>ROUND(IF(H696&lt;'Заказ, cкидки и курсы валют'!$B$39,H696*0.54*100/(100-'Заказ, cкидки и курсы валют'!$C$39),IF(H696&lt;'Заказ, cкидки и курсы валют'!$B$40,H696*0.54*100/(100-'Заказ, cкидки и курсы валют'!$C$40),IF(H696&lt;'Заказ, cкидки и курсы валют'!$B$41,H696*0.54*100/(100-'Заказ, cкидки и курсы валют'!$C$41),IF(H696&lt;'Заказ, cкидки и курсы валют'!$B$42,H696*0.54*100/(100-'Заказ, cкидки и курсы валют'!$C$42),IF(H696&lt;'Заказ, cкидки и курсы валют'!$B$43,H696*0.54*100/(100-'Заказ, cкидки и курсы валют'!$C$43),H696))))),2)</f>
        <v>995.55</v>
      </c>
    </row>
    <row r="697" spans="1:10" ht="15">
      <c r="A697" s="1026" t="s">
        <v>8385</v>
      </c>
      <c r="B697" s="877" t="s">
        <v>3107</v>
      </c>
      <c r="C697" s="1028">
        <v>19</v>
      </c>
      <c r="D697" s="2219">
        <v>10</v>
      </c>
      <c r="E697" s="2077">
        <f t="shared" si="68"/>
        <v>7809.0599999999995</v>
      </c>
      <c r="F697" s="603">
        <f t="shared" si="69"/>
        <v>7809.06</v>
      </c>
      <c r="G697" s="862">
        <f>'Заказ, cкидки и курсы валют'!$J$23*F697</f>
        <v>93708.72</v>
      </c>
      <c r="H697" s="1029">
        <f t="shared" si="70"/>
        <v>937.09</v>
      </c>
      <c r="I697" s="1030"/>
      <c r="J697" s="128">
        <f>ROUND(IF(H697&lt;'Заказ, cкидки и курсы валют'!$B$39,H697*0.54*100/(100-'Заказ, cкидки и курсы валют'!$C$39),IF(H697&lt;'Заказ, cкидки и курсы валют'!$B$40,H697*0.54*100/(100-'Заказ, cкидки и курсы валют'!$C$40),IF(H697&lt;'Заказ, cкидки и курсы валют'!$B$41,H697*0.54*100/(100-'Заказ, cкидки и курсы валют'!$C$41),IF(H697&lt;'Заказ, cкидки и курсы валют'!$B$42,H697*0.54*100/(100-'Заказ, cкидки и курсы валют'!$C$42),IF(H697&lt;'Заказ, cкидки и курсы валют'!$B$43,H697*0.54*100/(100-'Заказ, cкидки и курсы валют'!$C$43),H697))))),2)</f>
        <v>937.09</v>
      </c>
    </row>
    <row r="698" spans="1:10" ht="15">
      <c r="A698" s="1026" t="s">
        <v>8386</v>
      </c>
      <c r="B698" s="877" t="s">
        <v>190</v>
      </c>
      <c r="C698" s="1028">
        <v>20.5</v>
      </c>
      <c r="D698" s="2219">
        <v>10</v>
      </c>
      <c r="E698" s="2077">
        <f t="shared" si="68"/>
        <v>8665.7100000000009</v>
      </c>
      <c r="F698" s="603">
        <f t="shared" si="69"/>
        <v>8665.7099999999991</v>
      </c>
      <c r="G698" s="862">
        <f>'Заказ, cкидки и курсы валют'!$J$23*F698</f>
        <v>103988.51999999999</v>
      </c>
      <c r="H698" s="1029">
        <f t="shared" si="70"/>
        <v>1039.8900000000001</v>
      </c>
      <c r="I698" s="1030"/>
      <c r="J698" s="128">
        <f>ROUND(IF(H698&lt;'Заказ, cкидки и курсы валют'!$B$39,H698*0.54*100/(100-'Заказ, cкидки и курсы валют'!$C$39),IF(H698&lt;'Заказ, cкидки и курсы валют'!$B$40,H698*0.54*100/(100-'Заказ, cкидки и курсы валют'!$C$40),IF(H698&lt;'Заказ, cкидки и курсы валют'!$B$41,H698*0.54*100/(100-'Заказ, cкидки и курсы валют'!$C$41),IF(H698&lt;'Заказ, cкидки и курсы валют'!$B$42,H698*0.54*100/(100-'Заказ, cкидки и курсы валют'!$C$42),IF(H698&lt;'Заказ, cкидки и курсы валют'!$B$43,H698*0.54*100/(100-'Заказ, cкидки и курсы валют'!$C$43),H698))))),2)</f>
        <v>1039.8900000000001</v>
      </c>
    </row>
    <row r="699" spans="1:10" ht="15">
      <c r="A699" s="1026" t="s">
        <v>8387</v>
      </c>
      <c r="B699" s="877" t="s">
        <v>1332</v>
      </c>
      <c r="C699" s="1028">
        <v>21.9</v>
      </c>
      <c r="D699" s="2219">
        <v>10</v>
      </c>
      <c r="E699" s="2077">
        <f t="shared" si="68"/>
        <v>8672.369999999999</v>
      </c>
      <c r="F699" s="603">
        <f t="shared" si="69"/>
        <v>8672.3700000000008</v>
      </c>
      <c r="G699" s="862">
        <f>'Заказ, cкидки и курсы валют'!$J$23*F699</f>
        <v>104068.44</v>
      </c>
      <c r="H699" s="1029">
        <f t="shared" si="70"/>
        <v>1040.68</v>
      </c>
      <c r="I699" s="1030"/>
      <c r="J699" s="128">
        <f>ROUND(IF(H699&lt;'Заказ, cкидки и курсы валют'!$B$39,H699*0.54*100/(100-'Заказ, cкидки и курсы валют'!$C$39),IF(H699&lt;'Заказ, cкидки и курсы валют'!$B$40,H699*0.54*100/(100-'Заказ, cкидки и курсы валют'!$C$40),IF(H699&lt;'Заказ, cкидки и курсы валют'!$B$41,H699*0.54*100/(100-'Заказ, cкидки и курсы валют'!$C$41),IF(H699&lt;'Заказ, cкидки и курсы валют'!$B$42,H699*0.54*100/(100-'Заказ, cкидки и курсы валют'!$C$42),IF(H699&lt;'Заказ, cкидки и курсы валют'!$B$43,H699*0.54*100/(100-'Заказ, cкидки и курсы валют'!$C$43),H699))))),2)</f>
        <v>1040.68</v>
      </c>
    </row>
    <row r="700" spans="1:10" ht="15">
      <c r="A700" s="1026" t="s">
        <v>8388</v>
      </c>
      <c r="B700" s="877" t="s">
        <v>191</v>
      </c>
      <c r="C700" s="1028">
        <v>23.2</v>
      </c>
      <c r="D700" s="2219">
        <v>10</v>
      </c>
      <c r="E700" s="2077">
        <f>E653*3</f>
        <v>9465.84</v>
      </c>
      <c r="F700" s="603">
        <f t="shared" si="69"/>
        <v>9465.84</v>
      </c>
      <c r="G700" s="862">
        <f>'Заказ, cкидки и курсы валют'!$J$23*F700</f>
        <v>113590.08</v>
      </c>
      <c r="H700" s="1029">
        <f t="shared" si="70"/>
        <v>1135.9000000000001</v>
      </c>
      <c r="I700" s="1030"/>
      <c r="J700" s="128">
        <f>ROUND(IF(H700&lt;'Заказ, cкидки и курсы валют'!$B$39,H700*0.54*100/(100-'Заказ, cкидки и курсы валют'!$C$39),IF(H700&lt;'Заказ, cкидки и курсы валют'!$B$40,H700*0.54*100/(100-'Заказ, cкидки и курсы валют'!$C$40),IF(H700&lt;'Заказ, cкидки и курсы валют'!$B$41,H700*0.54*100/(100-'Заказ, cкидки и курсы валют'!$C$41),IF(H700&lt;'Заказ, cкидки и курсы валют'!$B$42,H700*0.54*100/(100-'Заказ, cкидки и курсы валют'!$C$42),IF(H700&lt;'Заказ, cкидки и курсы валют'!$B$43,H700*0.54*100/(100-'Заказ, cкидки и курсы валют'!$C$43),H700))))),2)</f>
        <v>1135.9000000000001</v>
      </c>
    </row>
    <row r="701" spans="1:10" ht="15">
      <c r="A701" s="1026" t="s">
        <v>8389</v>
      </c>
      <c r="B701" s="877" t="s">
        <v>192</v>
      </c>
      <c r="C701" s="1028">
        <v>26</v>
      </c>
      <c r="D701" s="2219">
        <v>10</v>
      </c>
      <c r="E701" s="2077">
        <f t="shared" si="68"/>
        <v>12545.04</v>
      </c>
      <c r="F701" s="603">
        <f t="shared" si="69"/>
        <v>12545.04</v>
      </c>
      <c r="G701" s="862">
        <f>'Заказ, cкидки и курсы валют'!$J$23*F701</f>
        <v>150540.48000000001</v>
      </c>
      <c r="H701" s="1029">
        <f t="shared" si="70"/>
        <v>1505.4</v>
      </c>
      <c r="I701" s="1030"/>
      <c r="J701" s="128">
        <f>ROUND(IF(H701&lt;'Заказ, cкидки и курсы валют'!$B$39,H701*0.54*100/(100-'Заказ, cкидки и курсы валют'!$C$39),IF(H701&lt;'Заказ, cкидки и курсы валют'!$B$40,H701*0.54*100/(100-'Заказ, cкидки и курсы валют'!$C$40),IF(H701&lt;'Заказ, cкидки и курсы валют'!$B$41,H701*0.54*100/(100-'Заказ, cкидки и курсы валют'!$C$41),IF(H701&lt;'Заказ, cкидки и курсы валют'!$B$42,H701*0.54*100/(100-'Заказ, cкидки и курсы валют'!$C$42),IF(H701&lt;'Заказ, cкидки и курсы валют'!$B$43,H701*0.54*100/(100-'Заказ, cкидки и курсы валют'!$C$43),H701))))),2)</f>
        <v>1505.4</v>
      </c>
    </row>
    <row r="702" spans="1:10" ht="15">
      <c r="A702" s="1026" t="s">
        <v>8390</v>
      </c>
      <c r="B702" s="877" t="s">
        <v>3349</v>
      </c>
      <c r="C702" s="1028">
        <v>24.75</v>
      </c>
      <c r="D702" s="2219">
        <v>5</v>
      </c>
      <c r="E702" s="2077">
        <f t="shared" si="68"/>
        <v>14718.119999999999</v>
      </c>
      <c r="F702" s="603">
        <f t="shared" si="69"/>
        <v>14718.12</v>
      </c>
      <c r="G702" s="862">
        <f>'Заказ, cкидки и курсы валют'!$J$23*F702</f>
        <v>176617.44</v>
      </c>
      <c r="H702" s="1029">
        <f t="shared" si="70"/>
        <v>883.09</v>
      </c>
      <c r="I702" s="1030"/>
      <c r="J702" s="128">
        <f>ROUND(IF(H702&lt;'Заказ, cкидки и курсы валют'!$B$39,H702*0.54*100/(100-'Заказ, cкидки и курсы валют'!$C$39),IF(H702&lt;'Заказ, cкидки и курсы валют'!$B$40,H702*0.54*100/(100-'Заказ, cкидки и курсы валют'!$C$40),IF(H702&lt;'Заказ, cкидки и курсы валют'!$B$41,H702*0.54*100/(100-'Заказ, cкидки и курсы валют'!$C$41),IF(H702&lt;'Заказ, cкидки и курсы валют'!$B$42,H702*0.54*100/(100-'Заказ, cкидки и курсы валют'!$C$42),IF(H702&lt;'Заказ, cкидки и курсы валют'!$B$43,H702*0.54*100/(100-'Заказ, cкидки и курсы валют'!$C$43),H702))))),2)</f>
        <v>953.74</v>
      </c>
    </row>
    <row r="703" spans="1:10" ht="15">
      <c r="A703" s="1026" t="s">
        <v>8391</v>
      </c>
      <c r="B703" s="877" t="s">
        <v>3640</v>
      </c>
      <c r="C703" s="1028">
        <v>26.3</v>
      </c>
      <c r="D703" s="2219">
        <v>5</v>
      </c>
      <c r="E703" s="2077">
        <f>E656*3</f>
        <v>14904.03</v>
      </c>
      <c r="F703" s="603">
        <f t="shared" si="69"/>
        <v>14904.03</v>
      </c>
      <c r="G703" s="862">
        <f>'Заказ, cкидки и курсы валют'!$J$23*F703</f>
        <v>178848.36000000002</v>
      </c>
      <c r="H703" s="1029">
        <f t="shared" si="70"/>
        <v>894.24</v>
      </c>
      <c r="I703" s="1030"/>
      <c r="J703" s="128">
        <f>ROUND(IF(H703&lt;'Заказ, cкидки и курсы валют'!$B$39,H703*0.54*100/(100-'Заказ, cкидки и курсы валют'!$C$39),IF(H703&lt;'Заказ, cкидки и курсы валют'!$B$40,H703*0.54*100/(100-'Заказ, cкидки и курсы валют'!$C$40),IF(H703&lt;'Заказ, cкидки и курсы валют'!$B$41,H703*0.54*100/(100-'Заказ, cкидки и курсы валют'!$C$41),IF(H703&lt;'Заказ, cкидки и курсы валют'!$B$42,H703*0.54*100/(100-'Заказ, cкидки и курсы валют'!$C$42),IF(H703&lt;'Заказ, cкидки и курсы валют'!$B$43,H703*0.54*100/(100-'Заказ, cкидки и курсы валют'!$C$43),H703))))),2)</f>
        <v>965.78</v>
      </c>
    </row>
    <row r="704" spans="1:10" ht="15">
      <c r="A704" s="1026" t="s">
        <v>8392</v>
      </c>
      <c r="B704" s="877" t="s">
        <v>3384</v>
      </c>
      <c r="C704" s="1028">
        <v>29</v>
      </c>
      <c r="D704" s="2219">
        <v>5</v>
      </c>
      <c r="E704" s="2077">
        <f t="shared" si="68"/>
        <v>17177.670000000002</v>
      </c>
      <c r="F704" s="603">
        <f t="shared" si="69"/>
        <v>17177.669999999998</v>
      </c>
      <c r="G704" s="862">
        <f>'Заказ, cкидки и курсы валют'!$J$23*F704</f>
        <v>206132.03999999998</v>
      </c>
      <c r="H704" s="1029">
        <f t="shared" si="70"/>
        <v>1030.6600000000001</v>
      </c>
      <c r="I704" s="1030"/>
      <c r="J704" s="128">
        <f>ROUND(IF(H704&lt;'Заказ, cкидки и курсы валют'!$B$39,H704*0.54*100/(100-'Заказ, cкидки и курсы валют'!$C$39),IF(H704&lt;'Заказ, cкидки и курсы валют'!$B$40,H704*0.54*100/(100-'Заказ, cкидки и курсы валют'!$C$40),IF(H704&lt;'Заказ, cкидки и курсы валют'!$B$41,H704*0.54*100/(100-'Заказ, cкидки и курсы валют'!$C$41),IF(H704&lt;'Заказ, cкидки и курсы валют'!$B$42,H704*0.54*100/(100-'Заказ, cкидки и курсы валют'!$C$42),IF(H704&lt;'Заказ, cкидки и курсы валют'!$B$43,H704*0.54*100/(100-'Заказ, cкидки и курсы валют'!$C$43),H704))))),2)</f>
        <v>1030.6600000000001</v>
      </c>
    </row>
    <row r="705" spans="1:10" ht="15">
      <c r="A705" s="1026" t="s">
        <v>8393</v>
      </c>
      <c r="B705" s="877" t="s">
        <v>3109</v>
      </c>
      <c r="C705" s="1028">
        <v>31.5</v>
      </c>
      <c r="D705" s="2219">
        <v>5</v>
      </c>
      <c r="E705" s="2077">
        <f t="shared" si="68"/>
        <v>17866.98</v>
      </c>
      <c r="F705" s="603">
        <f t="shared" si="69"/>
        <v>17866.98</v>
      </c>
      <c r="G705" s="862">
        <f>'Заказ, cкидки и курсы валют'!$J$23*F705</f>
        <v>214403.76</v>
      </c>
      <c r="H705" s="1029">
        <f t="shared" si="70"/>
        <v>1072.02</v>
      </c>
      <c r="I705" s="1030"/>
      <c r="J705" s="128">
        <f>ROUND(IF(H705&lt;'Заказ, cкидки и курсы валют'!$B$39,H705*0.54*100/(100-'Заказ, cкидки и курсы валют'!$C$39),IF(H705&lt;'Заказ, cкидки и курсы валют'!$B$40,H705*0.54*100/(100-'Заказ, cкидки и курсы валют'!$C$40),IF(H705&lt;'Заказ, cкидки и курсы валют'!$B$41,H705*0.54*100/(100-'Заказ, cкидки и курсы валют'!$C$41),IF(H705&lt;'Заказ, cкидки и курсы валют'!$B$42,H705*0.54*100/(100-'Заказ, cкидки и курсы валют'!$C$42),IF(H705&lt;'Заказ, cкидки и курсы валют'!$B$43,H705*0.54*100/(100-'Заказ, cкидки и курсы валют'!$C$43),H705))))),2)</f>
        <v>1072.02</v>
      </c>
    </row>
    <row r="706" spans="1:10" ht="15">
      <c r="A706" s="1026" t="s">
        <v>8394</v>
      </c>
      <c r="B706" s="877" t="s">
        <v>3110</v>
      </c>
      <c r="C706" s="1028">
        <v>34.5</v>
      </c>
      <c r="D706" s="2219">
        <v>5</v>
      </c>
      <c r="E706" s="2077">
        <f t="shared" si="68"/>
        <v>17262.12</v>
      </c>
      <c r="F706" s="603">
        <f t="shared" si="69"/>
        <v>17262.12</v>
      </c>
      <c r="G706" s="862">
        <f>'Заказ, cкидки и курсы валют'!$J$23*F706</f>
        <v>207145.44</v>
      </c>
      <c r="H706" s="1029">
        <f t="shared" si="70"/>
        <v>1035.73</v>
      </c>
      <c r="I706" s="1030"/>
      <c r="J706" s="128">
        <f>ROUND(IF(H706&lt;'Заказ, cкидки и курсы валют'!$B$39,H706*0.54*100/(100-'Заказ, cкидки и курсы валют'!$C$39),IF(H706&lt;'Заказ, cкидки и курсы валют'!$B$40,H706*0.54*100/(100-'Заказ, cкидки и курсы валют'!$C$40),IF(H706&lt;'Заказ, cкидки и курсы валют'!$B$41,H706*0.54*100/(100-'Заказ, cкидки и курсы валют'!$C$41),IF(H706&lt;'Заказ, cкидки и курсы валют'!$B$42,H706*0.54*100/(100-'Заказ, cкидки и курсы валют'!$C$42),IF(H706&lt;'Заказ, cкидки и курсы валют'!$B$43,H706*0.54*100/(100-'Заказ, cкидки и курсы валют'!$C$43),H706))))),2)</f>
        <v>1035.73</v>
      </c>
    </row>
    <row r="707" spans="1:10" ht="15">
      <c r="A707" s="1026" t="s">
        <v>8395</v>
      </c>
      <c r="B707" s="877" t="s">
        <v>3111</v>
      </c>
      <c r="C707" s="1028">
        <v>37</v>
      </c>
      <c r="D707" s="2219">
        <v>5</v>
      </c>
      <c r="E707" s="2077">
        <f t="shared" si="68"/>
        <v>18639.239999999998</v>
      </c>
      <c r="F707" s="603">
        <f t="shared" si="69"/>
        <v>18639.240000000002</v>
      </c>
      <c r="G707" s="862">
        <f>'Заказ, cкидки и курсы валют'!$J$23*F707</f>
        <v>223670.88</v>
      </c>
      <c r="H707" s="1029">
        <f t="shared" si="70"/>
        <v>1118.3499999999999</v>
      </c>
      <c r="I707" s="1030"/>
      <c r="J707" s="128">
        <f>ROUND(IF(H707&lt;'Заказ, cкидки и курсы валют'!$B$39,H707*0.54*100/(100-'Заказ, cкидки и курсы валют'!$C$39),IF(H707&lt;'Заказ, cкидки и курсы валют'!$B$40,H707*0.54*100/(100-'Заказ, cкидки и курсы валют'!$C$40),IF(H707&lt;'Заказ, cкидки и курсы валют'!$B$41,H707*0.54*100/(100-'Заказ, cкидки и курсы валют'!$C$41),IF(H707&lt;'Заказ, cкидки и курсы валют'!$B$42,H707*0.54*100/(100-'Заказ, cкидки и курсы валют'!$C$42),IF(H707&lt;'Заказ, cкидки и курсы валют'!$B$43,H707*0.54*100/(100-'Заказ, cкидки и курсы валют'!$C$43),H707))))),2)</f>
        <v>1118.3499999999999</v>
      </c>
    </row>
    <row r="708" spans="1:10" ht="15">
      <c r="A708" s="1026" t="s">
        <v>8396</v>
      </c>
      <c r="B708" s="877" t="s">
        <v>3112</v>
      </c>
      <c r="C708" s="1028">
        <v>39</v>
      </c>
      <c r="D708" s="2219">
        <v>5</v>
      </c>
      <c r="E708" s="2077">
        <f>E661*3</f>
        <v>19150.98</v>
      </c>
      <c r="F708" s="603">
        <f t="shared" si="69"/>
        <v>19150.98</v>
      </c>
      <c r="G708" s="862">
        <f>'Заказ, cкидки и курсы валют'!$J$23*F708</f>
        <v>229811.76</v>
      </c>
      <c r="H708" s="1029">
        <f t="shared" si="70"/>
        <v>1149.06</v>
      </c>
      <c r="I708" s="1030"/>
      <c r="J708" s="128">
        <f>ROUND(IF(H708&lt;'Заказ, cкидки и курсы валют'!$B$39,H708*0.54*100/(100-'Заказ, cкидки и курсы валют'!$C$39),IF(H708&lt;'Заказ, cкидки и курсы валют'!$B$40,H708*0.54*100/(100-'Заказ, cкидки и курсы валют'!$C$40),IF(H708&lt;'Заказ, cкидки и курсы валют'!$B$41,H708*0.54*100/(100-'Заказ, cкидки и курсы валют'!$C$41),IF(H708&lt;'Заказ, cкидки и курсы валют'!$B$42,H708*0.54*100/(100-'Заказ, cкидки и курсы валют'!$C$42),IF(H708&lt;'Заказ, cкидки и курсы валют'!$B$43,H708*0.54*100/(100-'Заказ, cкидки и курсы валют'!$C$43),H708))))),2)</f>
        <v>1149.06</v>
      </c>
    </row>
    <row r="709" spans="1:10" ht="15">
      <c r="A709" s="1026" t="s">
        <v>8397</v>
      </c>
      <c r="B709" s="877" t="s">
        <v>201</v>
      </c>
      <c r="C709" s="1028">
        <v>40.5</v>
      </c>
      <c r="D709" s="2219">
        <v>5</v>
      </c>
      <c r="E709" s="2077">
        <f t="shared" si="68"/>
        <v>20193.03</v>
      </c>
      <c r="F709" s="603">
        <f t="shared" si="69"/>
        <v>20193.03</v>
      </c>
      <c r="G709" s="862">
        <f>'Заказ, cкидки и курсы валют'!$J$23*F709</f>
        <v>242316.36</v>
      </c>
      <c r="H709" s="1029">
        <f t="shared" si="70"/>
        <v>1211.58</v>
      </c>
      <c r="I709" s="1030"/>
      <c r="J709" s="128">
        <f>ROUND(IF(H709&lt;'Заказ, cкидки и курсы валют'!$B$39,H709*0.54*100/(100-'Заказ, cкидки и курсы валют'!$C$39),IF(H709&lt;'Заказ, cкидки и курсы валют'!$B$40,H709*0.54*100/(100-'Заказ, cкидки и курсы валют'!$C$40),IF(H709&lt;'Заказ, cкидки и курсы валют'!$B$41,H709*0.54*100/(100-'Заказ, cкидки и курсы валют'!$C$41),IF(H709&lt;'Заказ, cкидки и курсы валют'!$B$42,H709*0.54*100/(100-'Заказ, cкидки и курсы валют'!$C$42),IF(H709&lt;'Заказ, cкидки и курсы валют'!$B$43,H709*0.54*100/(100-'Заказ, cкидки и курсы валют'!$C$43),H709))))),2)</f>
        <v>1211.58</v>
      </c>
    </row>
    <row r="710" spans="1:10" ht="15.75" thickBot="1">
      <c r="A710" s="1027" t="s">
        <v>8398</v>
      </c>
      <c r="B710" s="926" t="s">
        <v>202</v>
      </c>
      <c r="C710" s="1034">
        <v>45</v>
      </c>
      <c r="D710" s="2220">
        <v>5</v>
      </c>
      <c r="E710" s="2105">
        <f t="shared" si="68"/>
        <v>21610.800000000003</v>
      </c>
      <c r="F710" s="959">
        <f t="shared" si="69"/>
        <v>21610.799999999999</v>
      </c>
      <c r="G710" s="960">
        <f>'Заказ, cкидки и курсы валют'!$J$23*F710</f>
        <v>259329.59999999998</v>
      </c>
      <c r="H710" s="1035">
        <f t="shared" si="70"/>
        <v>1296.6500000000001</v>
      </c>
      <c r="I710" s="1036"/>
      <c r="J710" s="128">
        <f>ROUND(IF(H710&lt;'Заказ, cкидки и курсы валют'!$B$39,H710*0.54*100/(100-'Заказ, cкидки и курсы валют'!$C$39),IF(H710&lt;'Заказ, cкидки и курсы валют'!$B$40,H710*0.54*100/(100-'Заказ, cкидки и курсы валют'!$C$40),IF(H710&lt;'Заказ, cкидки и курсы валют'!$B$41,H710*0.54*100/(100-'Заказ, cкидки и курсы валют'!$C$41),IF(H710&lt;'Заказ, cкидки и курсы валют'!$B$42,H710*0.54*100/(100-'Заказ, cкидки и курсы валют'!$C$42),IF(H710&lt;'Заказ, cкидки и курсы валют'!$B$43,H710*0.54*100/(100-'Заказ, cкидки и курсы валют'!$C$43),H710))))),2)</f>
        <v>1296.6500000000001</v>
      </c>
    </row>
    <row r="711" spans="1:10" ht="13.5" thickBot="1"/>
    <row r="712" spans="1:10" ht="18">
      <c r="A712" s="1356" t="s">
        <v>6465</v>
      </c>
      <c r="B712" s="1357"/>
      <c r="C712" s="647"/>
      <c r="D712" s="555"/>
      <c r="E712" s="555"/>
      <c r="F712" s="93"/>
      <c r="G712" s="1358"/>
      <c r="H712" s="1137"/>
      <c r="I712" s="1359"/>
    </row>
    <row r="713" spans="1:10" ht="18">
      <c r="A713" s="248"/>
      <c r="B713" s="17"/>
      <c r="C713" s="883"/>
      <c r="D713" s="1148"/>
      <c r="E713" s="854"/>
      <c r="F713" s="568"/>
      <c r="G713" s="111"/>
      <c r="H713" s="110"/>
      <c r="I713" s="167"/>
    </row>
    <row r="714" spans="1:10" ht="14.1" customHeight="1">
      <c r="A714" s="248"/>
      <c r="B714" s="17"/>
      <c r="C714" s="884"/>
      <c r="D714" s="1149"/>
      <c r="E714" s="557"/>
      <c r="F714" s="596"/>
      <c r="G714" s="860"/>
      <c r="H714" s="17"/>
      <c r="I714" s="167"/>
    </row>
    <row r="715" spans="1:10" ht="14.1" customHeight="1">
      <c r="A715" s="248"/>
      <c r="B715" s="17"/>
      <c r="C715" s="884"/>
      <c r="D715" s="1149"/>
      <c r="E715" s="557"/>
      <c r="F715" s="596"/>
      <c r="G715" s="860"/>
      <c r="H715" s="17"/>
      <c r="I715" s="167"/>
    </row>
    <row r="716" spans="1:10" ht="9.1999999999999993" customHeight="1">
      <c r="A716" s="248"/>
      <c r="B716" s="17"/>
      <c r="C716" s="884"/>
      <c r="D716" s="1149"/>
      <c r="E716" s="557"/>
      <c r="F716" s="596"/>
      <c r="G716" s="860"/>
      <c r="H716" s="17"/>
      <c r="I716" s="167"/>
    </row>
    <row r="717" spans="1:10" ht="22.5" customHeight="1" thickBot="1">
      <c r="A717" s="1151" t="s">
        <v>7679</v>
      </c>
      <c r="B717" s="171"/>
      <c r="C717" s="885"/>
      <c r="D717" s="1150"/>
      <c r="E717" s="558"/>
      <c r="F717" s="598"/>
      <c r="G717" s="861"/>
      <c r="H717" s="171"/>
      <c r="I717" s="172"/>
    </row>
    <row r="718" spans="1:10" ht="51" customHeight="1">
      <c r="A718" s="187" t="s">
        <v>1028</v>
      </c>
      <c r="B718" s="189" t="s">
        <v>1029</v>
      </c>
      <c r="C718" s="1206" t="s">
        <v>678</v>
      </c>
      <c r="D718" s="1206" t="s">
        <v>3130</v>
      </c>
      <c r="E718" s="561" t="s">
        <v>11188</v>
      </c>
      <c r="F718" s="611" t="s">
        <v>2779</v>
      </c>
      <c r="G718" s="1204" t="s">
        <v>2627</v>
      </c>
      <c r="H718" s="419" t="s">
        <v>497</v>
      </c>
      <c r="I718" s="173" t="s">
        <v>4239</v>
      </c>
    </row>
    <row r="719" spans="1:10" ht="14.1" customHeight="1" thickBot="1">
      <c r="A719" s="195"/>
      <c r="B719" s="389"/>
      <c r="C719" s="475" t="s">
        <v>3629</v>
      </c>
      <c r="D719" s="475" t="s">
        <v>2628</v>
      </c>
      <c r="E719" s="564" t="s">
        <v>265</v>
      </c>
      <c r="F719" s="607">
        <f>'Заказ, cкидки и курсы валют'!$I$12</f>
        <v>0</v>
      </c>
      <c r="G719" s="948"/>
      <c r="H719" s="455"/>
      <c r="I719" s="325"/>
    </row>
    <row r="720" spans="1:10" ht="15.95" customHeight="1">
      <c r="A720" s="1023" t="s">
        <v>6466</v>
      </c>
      <c r="B720" s="1024" t="s">
        <v>3288</v>
      </c>
      <c r="C720" s="1031">
        <v>3.11</v>
      </c>
      <c r="D720" s="2117">
        <v>500</v>
      </c>
      <c r="E720" s="574">
        <v>384.55</v>
      </c>
      <c r="F720" s="967">
        <f>ROUND(E720*(1-$F$11),2)</f>
        <v>384.55</v>
      </c>
      <c r="G720" s="968">
        <f>'Заказ, cкидки и курсы валют'!$J$23*F720</f>
        <v>4614.6000000000004</v>
      </c>
      <c r="H720" s="1032">
        <f>ROUND((D720/1000)*G720,2)</f>
        <v>2307.3000000000002</v>
      </c>
      <c r="I720" s="1033"/>
    </row>
    <row r="721" spans="1:10" ht="16.5" customHeight="1">
      <c r="A721" s="1927" t="s">
        <v>6467</v>
      </c>
      <c r="B721" s="1926" t="s">
        <v>3649</v>
      </c>
      <c r="C721" s="1928">
        <v>5.95</v>
      </c>
      <c r="D721" s="2213">
        <v>200</v>
      </c>
      <c r="E721" s="574">
        <v>699.41</v>
      </c>
      <c r="F721" s="603">
        <f t="shared" ref="F721:F724" si="71">ROUND(E721*(1-$F$11),2)</f>
        <v>699.41</v>
      </c>
      <c r="G721" s="862">
        <f>'Заказ, cкидки и курсы валют'!$J$23*F721</f>
        <v>8392.92</v>
      </c>
      <c r="H721" s="1029">
        <f t="shared" ref="H721:H724" si="72">ROUND((D721/1000)*G721,2)</f>
        <v>1678.58</v>
      </c>
      <c r="I721" s="1030"/>
    </row>
    <row r="722" spans="1:10" ht="15">
      <c r="A722" s="1026" t="s">
        <v>6468</v>
      </c>
      <c r="B722" s="877" t="s">
        <v>3650</v>
      </c>
      <c r="C722" s="1028">
        <v>8.08</v>
      </c>
      <c r="D722" s="2056">
        <v>50</v>
      </c>
      <c r="E722" s="574">
        <v>1084.26</v>
      </c>
      <c r="F722" s="603">
        <f t="shared" si="71"/>
        <v>1084.26</v>
      </c>
      <c r="G722" s="862">
        <f>'Заказ, cкидки и курсы валют'!$J$23*F722</f>
        <v>13011.119999999999</v>
      </c>
      <c r="H722" s="1029">
        <f t="shared" si="72"/>
        <v>650.55999999999995</v>
      </c>
      <c r="I722" s="1030"/>
    </row>
    <row r="723" spans="1:10" ht="15">
      <c r="A723" s="1026" t="s">
        <v>6469</v>
      </c>
      <c r="B723" s="877" t="s">
        <v>3276</v>
      </c>
      <c r="C723" s="1028">
        <v>12.51</v>
      </c>
      <c r="D723" s="2056">
        <v>100</v>
      </c>
      <c r="E723" s="574">
        <v>1597.49</v>
      </c>
      <c r="F723" s="603">
        <f t="shared" si="71"/>
        <v>1597.49</v>
      </c>
      <c r="G723" s="862">
        <f>'Заказ, cкидки и курсы валют'!$J$23*F723</f>
        <v>19169.88</v>
      </c>
      <c r="H723" s="1029">
        <f t="shared" si="72"/>
        <v>1916.99</v>
      </c>
      <c r="I723" s="1030"/>
    </row>
    <row r="724" spans="1:10" ht="15">
      <c r="A724" s="1026" t="s">
        <v>6470</v>
      </c>
      <c r="B724" s="877" t="s">
        <v>3277</v>
      </c>
      <c r="C724" s="1028">
        <v>27</v>
      </c>
      <c r="D724" s="2056">
        <v>50</v>
      </c>
      <c r="E724" s="574">
        <v>3077.3</v>
      </c>
      <c r="F724" s="603">
        <f t="shared" si="71"/>
        <v>3077.3</v>
      </c>
      <c r="G724" s="862">
        <f>'Заказ, cкидки и курсы валют'!$J$23*F724</f>
        <v>36927.600000000006</v>
      </c>
      <c r="H724" s="1029">
        <f t="shared" si="72"/>
        <v>1846.38</v>
      </c>
      <c r="I724" s="1030"/>
    </row>
    <row r="725" spans="1:10" ht="15.75" thickBot="1">
      <c r="A725" s="1027" t="s">
        <v>9391</v>
      </c>
      <c r="B725" s="926" t="s">
        <v>3279</v>
      </c>
      <c r="C725" s="1034">
        <v>58</v>
      </c>
      <c r="D725" s="2122">
        <v>20</v>
      </c>
      <c r="E725" s="574">
        <v>7993.63</v>
      </c>
      <c r="F725" s="959">
        <f t="shared" ref="F725" si="73">ROUND(E725*(1-$F$11),2)</f>
        <v>7993.63</v>
      </c>
      <c r="G725" s="960">
        <f>'Заказ, cкидки и курсы валют'!$J$23*F725</f>
        <v>95923.56</v>
      </c>
      <c r="H725" s="1035">
        <f t="shared" ref="H725" si="74">ROUND((D725/1000)*G725,2)</f>
        <v>1918.47</v>
      </c>
      <c r="I725" s="1036"/>
    </row>
    <row r="726" spans="1:10" ht="13.5" thickBot="1"/>
    <row r="727" spans="1:10" ht="18">
      <c r="A727" s="1356" t="s">
        <v>6465</v>
      </c>
      <c r="B727" s="1357"/>
      <c r="C727" s="647"/>
      <c r="D727" s="555"/>
      <c r="E727" s="555"/>
      <c r="F727" s="93"/>
      <c r="G727" s="1358"/>
      <c r="H727" s="1137"/>
      <c r="I727" s="1359"/>
    </row>
    <row r="728" spans="1:10" ht="18">
      <c r="A728" s="248"/>
      <c r="B728" s="17"/>
      <c r="C728" s="883"/>
      <c r="D728" s="1148"/>
      <c r="E728" s="854"/>
      <c r="F728" s="568"/>
      <c r="G728" s="111"/>
      <c r="H728" s="110"/>
      <c r="I728" s="167"/>
    </row>
    <row r="729" spans="1:10" ht="14.1" customHeight="1">
      <c r="A729" s="248"/>
      <c r="B729" s="17"/>
      <c r="C729" s="884"/>
      <c r="D729" s="1149"/>
      <c r="E729" s="557"/>
      <c r="F729" s="596"/>
      <c r="G729" s="860"/>
      <c r="H729" s="17"/>
      <c r="I729" s="167"/>
    </row>
    <row r="730" spans="1:10" ht="14.1" customHeight="1">
      <c r="A730" s="248"/>
      <c r="B730" s="17"/>
      <c r="C730" s="884"/>
      <c r="D730" s="1149"/>
      <c r="E730" s="557"/>
      <c r="F730" s="596"/>
      <c r="G730" s="860"/>
      <c r="H730" s="17"/>
      <c r="I730" s="167"/>
    </row>
    <row r="731" spans="1:10" ht="14.1" customHeight="1">
      <c r="A731" s="248"/>
      <c r="B731" s="17"/>
      <c r="C731" s="884"/>
      <c r="D731" s="1149"/>
      <c r="E731" s="557"/>
      <c r="F731" s="596"/>
      <c r="G731" s="860"/>
      <c r="H731" s="17"/>
      <c r="I731" s="167"/>
    </row>
    <row r="732" spans="1:10" ht="14.1" customHeight="1" thickBot="1">
      <c r="A732" s="2597" t="s">
        <v>7681</v>
      </c>
      <c r="B732" s="171"/>
      <c r="C732" s="885"/>
      <c r="D732" s="1150"/>
      <c r="E732" s="558"/>
      <c r="F732" s="598"/>
      <c r="G732" s="861"/>
      <c r="H732" s="171"/>
      <c r="I732" s="172"/>
    </row>
    <row r="733" spans="1:10" ht="54" customHeight="1">
      <c r="A733" s="195" t="s">
        <v>1028</v>
      </c>
      <c r="B733" s="196" t="s">
        <v>1029</v>
      </c>
      <c r="C733" s="475" t="s">
        <v>678</v>
      </c>
      <c r="D733" s="475" t="s">
        <v>3130</v>
      </c>
      <c r="E733" s="559" t="s">
        <v>11188</v>
      </c>
      <c r="F733" s="600" t="s">
        <v>2779</v>
      </c>
      <c r="G733" s="864" t="s">
        <v>2627</v>
      </c>
      <c r="H733" s="338" t="s">
        <v>497</v>
      </c>
      <c r="I733" s="199" t="s">
        <v>4239</v>
      </c>
      <c r="J733" s="2668" t="s">
        <v>12335</v>
      </c>
    </row>
    <row r="734" spans="1:10" ht="14.1" customHeight="1" thickBot="1">
      <c r="A734" s="195"/>
      <c r="B734" s="389"/>
      <c r="C734" s="475" t="s">
        <v>3629</v>
      </c>
      <c r="D734" s="475" t="s">
        <v>2628</v>
      </c>
      <c r="E734" s="564" t="s">
        <v>265</v>
      </c>
      <c r="F734" s="607">
        <f>'Заказ, cкидки и курсы валют'!$I$12</f>
        <v>0</v>
      </c>
      <c r="G734" s="948"/>
      <c r="H734" s="455"/>
      <c r="I734" s="325"/>
      <c r="J734" s="2669"/>
    </row>
    <row r="735" spans="1:10" ht="15">
      <c r="A735" s="1023" t="s">
        <v>8399</v>
      </c>
      <c r="B735" s="1024" t="s">
        <v>3288</v>
      </c>
      <c r="C735" s="1031">
        <v>3.11</v>
      </c>
      <c r="D735" s="2117">
        <v>25</v>
      </c>
      <c r="E735" s="2103">
        <f>E720*3</f>
        <v>1153.6500000000001</v>
      </c>
      <c r="F735" s="967">
        <f>ROUND(E735*(1-$F$11),2)</f>
        <v>1153.6500000000001</v>
      </c>
      <c r="G735" s="968">
        <f>'Заказ, cкидки и курсы валют'!$J$23*F735</f>
        <v>13843.800000000001</v>
      </c>
      <c r="H735" s="1032">
        <f>ROUND((D735/1000)*G735,2)</f>
        <v>346.1</v>
      </c>
      <c r="I735" s="1033"/>
      <c r="J735" s="128">
        <f>ROUND(IF(H735&lt;'Заказ, cкидки и курсы валют'!$B$39,H735*0.54*100/(100-'Заказ, cкидки и курсы валют'!$C$39),IF(H735&lt;'Заказ, cкидки и курсы валют'!$B$40,H735*0.54*100/(100-'Заказ, cкидки и курсы валют'!$C$40),IF(H735&lt;'Заказ, cкидки и курсы валют'!$B$41,H735*0.54*100/(100-'Заказ, cкидки и курсы валют'!$C$41),IF(H735&lt;'Заказ, cкидки и курсы валют'!$B$42,H735*0.54*100/(100-'Заказ, cкидки и курсы валют'!$C$42),IF(H735&lt;'Заказ, cкидки и курсы валют'!$B$43,H735*0.54*100/(100-'Заказ, cкидки и курсы валют'!$C$43),H735))))),2)</f>
        <v>467.24</v>
      </c>
    </row>
    <row r="736" spans="1:10" ht="15">
      <c r="A736" s="1026" t="s">
        <v>8400</v>
      </c>
      <c r="B736" s="877" t="s">
        <v>3649</v>
      </c>
      <c r="C736" s="1028">
        <v>5.95</v>
      </c>
      <c r="D736" s="2056">
        <v>25</v>
      </c>
      <c r="E736" s="2077">
        <f t="shared" ref="E736:E740" si="75">E721*3</f>
        <v>2098.23</v>
      </c>
      <c r="F736" s="603">
        <f t="shared" ref="F736:F739" si="76">ROUND(E736*(1-$F$11),2)</f>
        <v>2098.23</v>
      </c>
      <c r="G736" s="862">
        <f>'Заказ, cкидки и курсы валют'!$J$23*F736</f>
        <v>25178.760000000002</v>
      </c>
      <c r="H736" s="1029">
        <f t="shared" ref="H736:H739" si="77">ROUND((D736/1000)*G736,2)</f>
        <v>629.47</v>
      </c>
      <c r="I736" s="1030"/>
      <c r="J736" s="128">
        <f>ROUND(IF(H736&lt;'Заказ, cкидки и курсы валют'!$B$39,H736*0.54*100/(100-'Заказ, cкидки и курсы валют'!$C$39),IF(H736&lt;'Заказ, cкидки и курсы валют'!$B$40,H736*0.54*100/(100-'Заказ, cкидки и курсы валют'!$C$40),IF(H736&lt;'Заказ, cкидки и курсы валют'!$B$41,H736*0.54*100/(100-'Заказ, cкидки и курсы валют'!$C$41),IF(H736&lt;'Заказ, cкидки и курсы валют'!$B$42,H736*0.54*100/(100-'Заказ, cкидки и курсы валют'!$C$42),IF(H736&lt;'Заказ, cкидки и курсы валют'!$B$43,H736*0.54*100/(100-'Заказ, cкидки и курсы валют'!$C$43),H736))))),2)</f>
        <v>679.83</v>
      </c>
    </row>
    <row r="737" spans="1:10" ht="15">
      <c r="A737" s="1026" t="s">
        <v>8401</v>
      </c>
      <c r="B737" s="877" t="s">
        <v>3650</v>
      </c>
      <c r="C737" s="1028">
        <v>8.08</v>
      </c>
      <c r="D737" s="2056">
        <v>10</v>
      </c>
      <c r="E737" s="2077">
        <f t="shared" si="75"/>
        <v>3252.7799999999997</v>
      </c>
      <c r="F737" s="603">
        <f t="shared" si="76"/>
        <v>3252.78</v>
      </c>
      <c r="G737" s="862">
        <f>'Заказ, cкидки и курсы валют'!$J$23*F737</f>
        <v>39033.360000000001</v>
      </c>
      <c r="H737" s="1029">
        <f t="shared" si="77"/>
        <v>390.33</v>
      </c>
      <c r="I737" s="1030"/>
      <c r="J737" s="128">
        <f>ROUND(IF(H737&lt;'Заказ, cкидки и курсы валют'!$B$39,H737*0.54*100/(100-'Заказ, cкидки и курсы валют'!$C$39),IF(H737&lt;'Заказ, cкидки и курсы валют'!$B$40,H737*0.54*100/(100-'Заказ, cкидки и курсы валют'!$C$40),IF(H737&lt;'Заказ, cкидки и курсы валют'!$B$41,H737*0.54*100/(100-'Заказ, cкидки и курсы валют'!$C$41),IF(H737&lt;'Заказ, cкидки и курсы валют'!$B$42,H737*0.54*100/(100-'Заказ, cкидки и курсы валют'!$C$42),IF(H737&lt;'Заказ, cкидки и курсы валют'!$B$43,H737*0.54*100/(100-'Заказ, cкидки и курсы валют'!$C$43),H737))))),2)</f>
        <v>468.4</v>
      </c>
    </row>
    <row r="738" spans="1:10" ht="15">
      <c r="A738" s="1026" t="s">
        <v>8402</v>
      </c>
      <c r="B738" s="877" t="s">
        <v>3276</v>
      </c>
      <c r="C738" s="1028">
        <v>12.51</v>
      </c>
      <c r="D738" s="2056">
        <v>10</v>
      </c>
      <c r="E738" s="2077">
        <f t="shared" si="75"/>
        <v>4792.47</v>
      </c>
      <c r="F738" s="603">
        <f t="shared" si="76"/>
        <v>4792.47</v>
      </c>
      <c r="G738" s="862">
        <f>'Заказ, cкидки и курсы валют'!$J$23*F738</f>
        <v>57509.64</v>
      </c>
      <c r="H738" s="1029">
        <f t="shared" si="77"/>
        <v>575.1</v>
      </c>
      <c r="I738" s="1030"/>
      <c r="J738" s="128">
        <f>ROUND(IF(H738&lt;'Заказ, cкидки и курсы валют'!$B$39,H738*0.54*100/(100-'Заказ, cкидки и курсы валют'!$C$39),IF(H738&lt;'Заказ, cкидки и курсы валют'!$B$40,H738*0.54*100/(100-'Заказ, cкидки и курсы валют'!$C$40),IF(H738&lt;'Заказ, cкидки и курсы валют'!$B$41,H738*0.54*100/(100-'Заказ, cкидки и курсы валют'!$C$41),IF(H738&lt;'Заказ, cкидки и курсы валют'!$B$42,H738*0.54*100/(100-'Заказ, cкидки и курсы валют'!$C$42),IF(H738&lt;'Заказ, cкидки и курсы валют'!$B$43,H738*0.54*100/(100-'Заказ, cкидки и курсы валют'!$C$43),H738))))),2)</f>
        <v>621.11</v>
      </c>
    </row>
    <row r="739" spans="1:10" ht="15">
      <c r="A739" s="1026" t="s">
        <v>8403</v>
      </c>
      <c r="B739" s="877" t="s">
        <v>3277</v>
      </c>
      <c r="C739" s="1028">
        <v>27</v>
      </c>
      <c r="D739" s="2056">
        <v>5</v>
      </c>
      <c r="E739" s="2077">
        <f t="shared" si="75"/>
        <v>9231.9000000000015</v>
      </c>
      <c r="F739" s="603">
        <f t="shared" si="76"/>
        <v>9231.9</v>
      </c>
      <c r="G739" s="862">
        <f>'Заказ, cкидки и курсы валют'!$J$23*F739</f>
        <v>110782.79999999999</v>
      </c>
      <c r="H739" s="1029">
        <f t="shared" si="77"/>
        <v>553.91</v>
      </c>
      <c r="I739" s="1030"/>
      <c r="J739" s="128">
        <f>ROUND(IF(H739&lt;'Заказ, cкидки и курсы валют'!$B$39,H739*0.54*100/(100-'Заказ, cкидки и курсы валют'!$C$39),IF(H739&lt;'Заказ, cкидки и курсы валют'!$B$40,H739*0.54*100/(100-'Заказ, cкидки и курсы валют'!$C$40),IF(H739&lt;'Заказ, cкидки и курсы валют'!$B$41,H739*0.54*100/(100-'Заказ, cкидки и курсы валют'!$C$41),IF(H739&lt;'Заказ, cкидки и курсы валют'!$B$42,H739*0.54*100/(100-'Заказ, cкидки и курсы валют'!$C$42),IF(H739&lt;'Заказ, cкидки и курсы валют'!$B$43,H739*0.54*100/(100-'Заказ, cкидки и курсы валют'!$C$43),H739))))),2)</f>
        <v>664.69</v>
      </c>
    </row>
    <row r="740" spans="1:10" ht="15.75" thickBot="1">
      <c r="A740" s="1027" t="s">
        <v>9392</v>
      </c>
      <c r="B740" s="926" t="s">
        <v>3279</v>
      </c>
      <c r="C740" s="1034">
        <v>58</v>
      </c>
      <c r="D740" s="2122">
        <v>2</v>
      </c>
      <c r="E740" s="2105">
        <f t="shared" si="75"/>
        <v>23980.89</v>
      </c>
      <c r="F740" s="959">
        <f t="shared" ref="F740" si="78">ROUND(E740*(1-$F$11),2)</f>
        <v>23980.89</v>
      </c>
      <c r="G740" s="960">
        <f>'Заказ, cкидки и курсы валют'!$J$23*F740</f>
        <v>287770.68</v>
      </c>
      <c r="H740" s="1035">
        <f t="shared" ref="H740" si="79">ROUND((D740/1000)*G740,2)</f>
        <v>575.54</v>
      </c>
      <c r="I740" s="1036"/>
      <c r="J740" s="128">
        <f>ROUND(IF(H740&lt;'Заказ, cкидки и курсы валют'!$B$39,H740*0.54*100/(100-'Заказ, cкидки и курсы валют'!$C$39),IF(H740&lt;'Заказ, cкидки и курсы валют'!$B$40,H740*0.54*100/(100-'Заказ, cкидки и курсы валют'!$C$40),IF(H740&lt;'Заказ, cкидки и курсы валют'!$B$41,H740*0.54*100/(100-'Заказ, cкидки и курсы валют'!$C$41),IF(H740&lt;'Заказ, cкидки и курсы валют'!$B$42,H740*0.54*100/(100-'Заказ, cкидки и курсы валют'!$C$42),IF(H740&lt;'Заказ, cкидки и курсы валют'!$B$43,H740*0.54*100/(100-'Заказ, cкидки и курсы валют'!$C$43),H740))))),2)</f>
        <v>621.58000000000004</v>
      </c>
    </row>
    <row r="741" spans="1:10" ht="13.5" thickBot="1"/>
    <row r="742" spans="1:10" ht="18">
      <c r="A742" s="1356" t="s">
        <v>9029</v>
      </c>
      <c r="B742" s="1357"/>
      <c r="C742" s="647"/>
      <c r="D742" s="555"/>
      <c r="E742" s="555"/>
      <c r="F742" s="93"/>
      <c r="G742" s="1358"/>
      <c r="H742" s="1137"/>
      <c r="I742" s="1359"/>
    </row>
    <row r="743" spans="1:10" ht="14.1" customHeight="1">
      <c r="A743" s="248"/>
      <c r="B743" s="17"/>
      <c r="C743" s="883"/>
      <c r="D743" s="1148"/>
      <c r="E743" s="854"/>
      <c r="F743" s="568"/>
      <c r="G743" s="111"/>
      <c r="H743" s="110"/>
      <c r="I743" s="167"/>
    </row>
    <row r="744" spans="1:10" ht="14.1" customHeight="1">
      <c r="A744" s="248"/>
      <c r="B744" s="17"/>
      <c r="C744" s="884"/>
      <c r="D744" s="1149"/>
      <c r="E744" s="557"/>
      <c r="F744" s="596"/>
      <c r="G744" s="860"/>
      <c r="H744" s="17"/>
      <c r="I744" s="167"/>
    </row>
    <row r="745" spans="1:10" ht="14.1" customHeight="1">
      <c r="A745" s="248"/>
      <c r="B745" s="17"/>
      <c r="C745" s="884"/>
      <c r="D745" s="1149"/>
      <c r="E745" s="557"/>
      <c r="F745" s="596"/>
      <c r="G745" s="860"/>
      <c r="H745" s="17"/>
      <c r="I745" s="167"/>
    </row>
    <row r="746" spans="1:10" ht="14.1" customHeight="1">
      <c r="A746" s="248"/>
      <c r="B746" s="17"/>
      <c r="C746" s="884"/>
      <c r="D746" s="1149"/>
      <c r="E746" s="557"/>
      <c r="F746" s="596"/>
      <c r="G746" s="860"/>
      <c r="H746" s="17"/>
      <c r="I746" s="167"/>
    </row>
    <row r="747" spans="1:10" ht="14.1" customHeight="1" thickBot="1">
      <c r="A747" s="1151" t="s">
        <v>7679</v>
      </c>
      <c r="B747" s="171"/>
      <c r="C747" s="885"/>
      <c r="D747" s="1150"/>
      <c r="E747" s="558"/>
      <c r="F747" s="598"/>
      <c r="G747" s="861"/>
      <c r="H747" s="171"/>
      <c r="I747" s="172"/>
    </row>
    <row r="748" spans="1:10" ht="54.75" customHeight="1">
      <c r="A748" s="187" t="s">
        <v>1028</v>
      </c>
      <c r="B748" s="189" t="s">
        <v>1029</v>
      </c>
      <c r="C748" s="1206" t="s">
        <v>678</v>
      </c>
      <c r="D748" s="1206" t="s">
        <v>3130</v>
      </c>
      <c r="E748" s="561" t="s">
        <v>11188</v>
      </c>
      <c r="F748" s="611" t="s">
        <v>2779</v>
      </c>
      <c r="G748" s="1204" t="s">
        <v>2627</v>
      </c>
      <c r="H748" s="419" t="s">
        <v>497</v>
      </c>
      <c r="I748" s="173" t="s">
        <v>4239</v>
      </c>
    </row>
    <row r="749" spans="1:10" ht="14.1" customHeight="1" thickBot="1">
      <c r="A749" s="195"/>
      <c r="B749" s="389"/>
      <c r="C749" s="475" t="s">
        <v>3629</v>
      </c>
      <c r="D749" s="475" t="s">
        <v>2628</v>
      </c>
      <c r="E749" s="564" t="s">
        <v>265</v>
      </c>
      <c r="F749" s="607">
        <f>'Заказ, cкидки и курсы валют'!$I$12</f>
        <v>0</v>
      </c>
      <c r="G749" s="948"/>
      <c r="H749" s="455"/>
      <c r="I749" s="325"/>
    </row>
    <row r="750" spans="1:10" ht="14.1" customHeight="1">
      <c r="A750" s="1216" t="s">
        <v>9030</v>
      </c>
      <c r="B750" s="1024" t="s">
        <v>3649</v>
      </c>
      <c r="C750" s="1989">
        <v>3.45</v>
      </c>
      <c r="D750" s="2209">
        <v>200</v>
      </c>
      <c r="E750" s="574">
        <v>283.07</v>
      </c>
      <c r="F750" s="2050">
        <f>ROUND(E750*(1-$F$11),2)</f>
        <v>283.07</v>
      </c>
      <c r="G750" s="1663">
        <f>'Заказ, cкидки и курсы валют'!$J$23*F750</f>
        <v>3396.84</v>
      </c>
      <c r="H750" s="1217">
        <f>ROUND((D750/1000)*G750,2)</f>
        <v>679.37</v>
      </c>
      <c r="I750" s="1218"/>
    </row>
    <row r="751" spans="1:10" ht="15">
      <c r="A751" s="1219" t="s">
        <v>9031</v>
      </c>
      <c r="B751" s="877" t="s">
        <v>3650</v>
      </c>
      <c r="C751" s="1985">
        <v>7.2</v>
      </c>
      <c r="D751" s="1215">
        <v>200</v>
      </c>
      <c r="E751" s="574">
        <v>549.96</v>
      </c>
      <c r="F751" s="936">
        <f t="shared" ref="F751:F752" si="80">ROUND(E751*(1-$F$11),2)</f>
        <v>549.96</v>
      </c>
      <c r="G751" s="866">
        <f>'Заказ, cкидки и курсы валют'!$J$23*F751</f>
        <v>6599.52</v>
      </c>
      <c r="H751" s="1220">
        <f t="shared" ref="H751:H752" si="81">ROUND((D751/1000)*G751,2)</f>
        <v>1319.9</v>
      </c>
      <c r="I751" s="1221"/>
    </row>
    <row r="752" spans="1:10" ht="15.75" thickBot="1">
      <c r="A752" s="1222" t="s">
        <v>9032</v>
      </c>
      <c r="B752" s="926" t="s">
        <v>3276</v>
      </c>
      <c r="C752" s="1995">
        <v>12.2</v>
      </c>
      <c r="D752" s="2210">
        <v>200</v>
      </c>
      <c r="E752" s="574">
        <v>901.82</v>
      </c>
      <c r="F752" s="2053">
        <f t="shared" si="80"/>
        <v>901.82</v>
      </c>
      <c r="G752" s="1263">
        <f>'Заказ, cкидки и курсы валют'!$J$23*F752</f>
        <v>10821.84</v>
      </c>
      <c r="H752" s="1223">
        <f t="shared" si="81"/>
        <v>2164.37</v>
      </c>
      <c r="I752" s="1224"/>
    </row>
    <row r="753" spans="1:10" ht="15.75" thickBot="1">
      <c r="A753" s="1696"/>
      <c r="B753" s="1697"/>
      <c r="C753" s="1698"/>
      <c r="D753" s="1699"/>
      <c r="E753" s="667"/>
      <c r="F753" s="1700"/>
      <c r="G753" s="1911"/>
      <c r="H753" s="1701"/>
      <c r="I753" s="818"/>
    </row>
    <row r="754" spans="1:10" ht="18">
      <c r="A754" s="1356" t="s">
        <v>9029</v>
      </c>
      <c r="B754" s="1357"/>
      <c r="C754" s="647"/>
      <c r="D754" s="555"/>
      <c r="E754" s="555"/>
      <c r="F754" s="93"/>
      <c r="G754" s="1358"/>
      <c r="H754" s="1137"/>
      <c r="I754" s="1359"/>
    </row>
    <row r="755" spans="1:10" ht="18">
      <c r="A755" s="248"/>
      <c r="B755" s="17"/>
      <c r="C755" s="883"/>
      <c r="D755" s="1148"/>
      <c r="E755" s="854"/>
      <c r="F755" s="568"/>
      <c r="G755" s="111"/>
      <c r="H755" s="110"/>
      <c r="I755" s="167"/>
    </row>
    <row r="756" spans="1:10">
      <c r="A756" s="248"/>
      <c r="B756" s="17"/>
      <c r="C756" s="884"/>
      <c r="D756" s="1149"/>
      <c r="E756" s="557"/>
      <c r="F756" s="596"/>
      <c r="G756" s="860"/>
      <c r="H756" s="17"/>
      <c r="I756" s="167"/>
    </row>
    <row r="757" spans="1:10">
      <c r="A757" s="248"/>
      <c r="B757" s="17"/>
      <c r="C757" s="884"/>
      <c r="D757" s="1149"/>
      <c r="E757" s="557"/>
      <c r="F757" s="596"/>
      <c r="G757" s="860"/>
      <c r="H757" s="17"/>
      <c r="I757" s="167"/>
    </row>
    <row r="758" spans="1:10">
      <c r="A758" s="248"/>
      <c r="B758" s="17"/>
      <c r="C758" s="884"/>
      <c r="D758" s="1149"/>
      <c r="E758" s="557"/>
      <c r="F758" s="596"/>
      <c r="G758" s="860"/>
      <c r="H758" s="17"/>
      <c r="I758" s="167"/>
    </row>
    <row r="759" spans="1:10" ht="18.75" thickBot="1">
      <c r="A759" s="2597" t="s">
        <v>7681</v>
      </c>
      <c r="B759" s="171"/>
      <c r="C759" s="885"/>
      <c r="D759" s="1150"/>
      <c r="E759" s="558"/>
      <c r="F759" s="598"/>
      <c r="G759" s="861"/>
      <c r="H759" s="171"/>
      <c r="I759" s="172"/>
    </row>
    <row r="760" spans="1:10" ht="52.5">
      <c r="A760" s="195" t="s">
        <v>1028</v>
      </c>
      <c r="B760" s="196" t="s">
        <v>1029</v>
      </c>
      <c r="C760" s="475" t="s">
        <v>678</v>
      </c>
      <c r="D760" s="475" t="s">
        <v>3130</v>
      </c>
      <c r="E760" s="559" t="s">
        <v>11188</v>
      </c>
      <c r="F760" s="600" t="s">
        <v>2779</v>
      </c>
      <c r="G760" s="864" t="s">
        <v>2627</v>
      </c>
      <c r="H760" s="338" t="s">
        <v>497</v>
      </c>
      <c r="I760" s="199" t="s">
        <v>4239</v>
      </c>
      <c r="J760" s="2668" t="s">
        <v>12335</v>
      </c>
    </row>
    <row r="761" spans="1:10" ht="13.5" thickBot="1">
      <c r="A761" s="195"/>
      <c r="B761" s="389"/>
      <c r="C761" s="475" t="s">
        <v>3629</v>
      </c>
      <c r="D761" s="475" t="s">
        <v>2628</v>
      </c>
      <c r="E761" s="564" t="s">
        <v>265</v>
      </c>
      <c r="F761" s="607">
        <f>'Заказ, cкидки и курсы валют'!$I$12</f>
        <v>0</v>
      </c>
      <c r="G761" s="948"/>
      <c r="H761" s="455"/>
      <c r="I761" s="325"/>
      <c r="J761" s="2669"/>
    </row>
    <row r="762" spans="1:10" ht="15">
      <c r="A762" s="1216" t="s">
        <v>11170</v>
      </c>
      <c r="B762" s="1024" t="s">
        <v>3649</v>
      </c>
      <c r="C762" s="1989">
        <v>3.45</v>
      </c>
      <c r="D762" s="2209">
        <v>100</v>
      </c>
      <c r="E762" s="2103">
        <f>E750*3</f>
        <v>849.21</v>
      </c>
      <c r="F762" s="2050">
        <f>ROUND(E762*(1-$F$11),2)</f>
        <v>849.21</v>
      </c>
      <c r="G762" s="1663">
        <f>'Заказ, cкидки и курсы валют'!$J$23*F762</f>
        <v>10190.52</v>
      </c>
      <c r="H762" s="1217">
        <f>ROUND((D762/1000)*G762,2)</f>
        <v>1019.05</v>
      </c>
      <c r="I762" s="1218"/>
      <c r="J762" s="128">
        <f>ROUND(IF(H762&lt;'Заказ, cкидки и курсы валют'!$B$39,H762*0.54*100/(100-'Заказ, cкидки и курсы валют'!$C$39),IF(H762&lt;'Заказ, cкидки и курсы валют'!$B$40,H762*0.54*100/(100-'Заказ, cкидки и курсы валют'!$C$40),IF(H762&lt;'Заказ, cкидки и курсы валют'!$B$41,H762*0.54*100/(100-'Заказ, cкидки и курсы валют'!$C$41),IF(H762&lt;'Заказ, cкидки и курсы валют'!$B$42,H762*0.54*100/(100-'Заказ, cкидки и курсы валют'!$C$42),IF(H762&lt;'Заказ, cкидки и курсы валют'!$B$43,H762*0.54*100/(100-'Заказ, cкидки и курсы валют'!$C$43),H762))))),2)</f>
        <v>1019.05</v>
      </c>
    </row>
    <row r="763" spans="1:10" ht="15">
      <c r="A763" s="1219" t="s">
        <v>11171</v>
      </c>
      <c r="B763" s="877" t="s">
        <v>3650</v>
      </c>
      <c r="C763" s="1985">
        <v>7.2</v>
      </c>
      <c r="D763" s="1215">
        <v>50</v>
      </c>
      <c r="E763" s="2077">
        <f t="shared" ref="E763:E764" si="82">E751*3</f>
        <v>1649.88</v>
      </c>
      <c r="F763" s="936">
        <f t="shared" ref="F763:F764" si="83">ROUND(E763*(1-$F$11),2)</f>
        <v>1649.88</v>
      </c>
      <c r="G763" s="866">
        <f>'Заказ, cкидки и курсы валют'!$J$23*F763</f>
        <v>19798.560000000001</v>
      </c>
      <c r="H763" s="1220">
        <f t="shared" ref="H763:H764" si="84">ROUND((D763/1000)*G763,2)</f>
        <v>989.93</v>
      </c>
      <c r="I763" s="1221"/>
      <c r="J763" s="128">
        <f>ROUND(IF(H763&lt;'Заказ, cкидки и курсы валют'!$B$39,H763*0.54*100/(100-'Заказ, cкидки и курсы валют'!$C$39),IF(H763&lt;'Заказ, cкидки и курсы валют'!$B$40,H763*0.54*100/(100-'Заказ, cкидки и курсы валют'!$C$40),IF(H763&lt;'Заказ, cкидки и курсы валют'!$B$41,H763*0.54*100/(100-'Заказ, cкидки и курсы валют'!$C$41),IF(H763&lt;'Заказ, cкидки и курсы валют'!$B$42,H763*0.54*100/(100-'Заказ, cкидки и курсы валют'!$C$42),IF(H763&lt;'Заказ, cкидки и курсы валют'!$B$43,H763*0.54*100/(100-'Заказ, cкидки и курсы валют'!$C$43),H763))))),2)</f>
        <v>989.93</v>
      </c>
    </row>
    <row r="764" spans="1:10" ht="15.75" thickBot="1">
      <c r="A764" s="1222" t="s">
        <v>11172</v>
      </c>
      <c r="B764" s="926" t="s">
        <v>3276</v>
      </c>
      <c r="C764" s="1995">
        <v>12.2</v>
      </c>
      <c r="D764" s="2210">
        <v>20</v>
      </c>
      <c r="E764" s="2105">
        <f t="shared" si="82"/>
        <v>2705.46</v>
      </c>
      <c r="F764" s="2053">
        <f t="shared" si="83"/>
        <v>2705.46</v>
      </c>
      <c r="G764" s="1263">
        <f>'Заказ, cкидки и курсы валют'!$J$23*F764</f>
        <v>32465.52</v>
      </c>
      <c r="H764" s="1223">
        <f t="shared" si="84"/>
        <v>649.30999999999995</v>
      </c>
      <c r="I764" s="1224"/>
      <c r="J764" s="128">
        <f>ROUND(IF(H764&lt;'Заказ, cкидки и курсы валют'!$B$39,H764*0.54*100/(100-'Заказ, cкидки и курсы валют'!$C$39),IF(H764&lt;'Заказ, cкидки и курсы валют'!$B$40,H764*0.54*100/(100-'Заказ, cкидки и курсы валют'!$C$40),IF(H764&lt;'Заказ, cкидки и курсы валют'!$B$41,H764*0.54*100/(100-'Заказ, cкидки и курсы валют'!$C$41),IF(H764&lt;'Заказ, cкидки и курсы валют'!$B$42,H764*0.54*100/(100-'Заказ, cкидки и курсы валют'!$C$42),IF(H764&lt;'Заказ, cкидки и курсы валют'!$B$43,H764*0.54*100/(100-'Заказ, cкидки и курсы валют'!$C$43),H764))))),2)</f>
        <v>701.25</v>
      </c>
    </row>
    <row r="765" spans="1:10" ht="15.75" thickBot="1">
      <c r="A765" s="1702"/>
      <c r="B765" s="1697"/>
      <c r="C765" s="1698"/>
      <c r="D765" s="1699"/>
      <c r="E765" s="667"/>
      <c r="F765" s="1700"/>
      <c r="G765" s="1911"/>
      <c r="H765" s="1701"/>
      <c r="I765" s="1703"/>
    </row>
    <row r="766" spans="1:10" ht="18">
      <c r="A766" s="1356" t="s">
        <v>6471</v>
      </c>
      <c r="B766" s="1357"/>
      <c r="C766" s="647"/>
      <c r="D766" s="555"/>
      <c r="E766" s="555"/>
      <c r="F766" s="93"/>
      <c r="G766" s="1358"/>
      <c r="H766" s="1137"/>
      <c r="I766" s="1359"/>
    </row>
    <row r="767" spans="1:10" ht="18">
      <c r="A767" s="248"/>
      <c r="B767" s="17"/>
      <c r="C767" s="883"/>
      <c r="D767" s="1148"/>
      <c r="E767" s="854"/>
      <c r="F767" s="568"/>
      <c r="G767" s="111"/>
      <c r="H767" s="110"/>
      <c r="I767" s="167"/>
    </row>
    <row r="768" spans="1:10">
      <c r="A768" s="248"/>
      <c r="B768" s="17"/>
      <c r="C768" s="884"/>
      <c r="D768" s="1149"/>
      <c r="E768" s="557"/>
      <c r="F768" s="596"/>
      <c r="G768" s="860"/>
      <c r="H768" s="17"/>
      <c r="I768" s="167"/>
    </row>
    <row r="769" spans="1:9" ht="16.5" customHeight="1">
      <c r="A769" s="248"/>
      <c r="B769" s="17"/>
      <c r="C769" s="884"/>
      <c r="D769" s="1149"/>
      <c r="E769" s="557"/>
      <c r="F769" s="596"/>
      <c r="G769" s="860"/>
      <c r="H769" s="17"/>
      <c r="I769" s="167"/>
    </row>
    <row r="770" spans="1:9">
      <c r="A770" s="248"/>
      <c r="B770" s="17"/>
      <c r="C770" s="884"/>
      <c r="D770" s="1149"/>
      <c r="E770" s="557"/>
      <c r="F770" s="596"/>
      <c r="G770" s="860"/>
      <c r="H770" s="17"/>
      <c r="I770" s="167"/>
    </row>
    <row r="771" spans="1:9" ht="18.75" thickBot="1">
      <c r="A771" s="1151" t="s">
        <v>7679</v>
      </c>
      <c r="B771" s="171"/>
      <c r="C771" s="885"/>
      <c r="D771" s="1150"/>
      <c r="E771" s="558"/>
      <c r="F771" s="598"/>
      <c r="G771" s="861"/>
      <c r="H771" s="171"/>
      <c r="I771" s="172"/>
    </row>
    <row r="772" spans="1:9" ht="52.5">
      <c r="A772" s="187" t="s">
        <v>1028</v>
      </c>
      <c r="B772" s="189" t="s">
        <v>1029</v>
      </c>
      <c r="C772" s="1206" t="s">
        <v>678</v>
      </c>
      <c r="D772" s="1206" t="s">
        <v>3130</v>
      </c>
      <c r="E772" s="561" t="s">
        <v>11188</v>
      </c>
      <c r="F772" s="611" t="s">
        <v>2779</v>
      </c>
      <c r="G772" s="1204" t="s">
        <v>2627</v>
      </c>
      <c r="H772" s="419" t="s">
        <v>497</v>
      </c>
      <c r="I772" s="173" t="s">
        <v>4239</v>
      </c>
    </row>
    <row r="773" spans="1:9" ht="13.5" thickBot="1">
      <c r="A773" s="195"/>
      <c r="B773" s="389"/>
      <c r="C773" s="475" t="s">
        <v>3629</v>
      </c>
      <c r="D773" s="475" t="s">
        <v>2628</v>
      </c>
      <c r="E773" s="564" t="s">
        <v>265</v>
      </c>
      <c r="F773" s="607">
        <f>'Заказ, cкидки и курсы валют'!$I$12</f>
        <v>0</v>
      </c>
      <c r="G773" s="948"/>
      <c r="H773" s="455"/>
      <c r="I773" s="325"/>
    </row>
    <row r="774" spans="1:9" ht="15">
      <c r="A774" s="1023" t="s">
        <v>6472</v>
      </c>
      <c r="B774" s="1024" t="s">
        <v>3288</v>
      </c>
      <c r="C774" s="1225">
        <v>1.9</v>
      </c>
      <c r="D774" s="2117">
        <v>1000</v>
      </c>
      <c r="E774" s="574">
        <v>169.76</v>
      </c>
      <c r="F774" s="967">
        <f t="shared" ref="F774:F781" si="85">ROUND(E774*(1-$F$11),2)</f>
        <v>169.76</v>
      </c>
      <c r="G774" s="968">
        <f>'Заказ, cкидки и курсы валют'!$J$23*F774</f>
        <v>2037.12</v>
      </c>
      <c r="H774" s="1017">
        <f t="shared" ref="H774:H781" si="86">ROUND((D774/1000)*G774,2)</f>
        <v>2037.12</v>
      </c>
      <c r="I774" s="1013"/>
    </row>
    <row r="775" spans="1:9" ht="15">
      <c r="A775" s="1026" t="s">
        <v>6473</v>
      </c>
      <c r="B775" s="877" t="s">
        <v>3648</v>
      </c>
      <c r="C775" s="893">
        <v>2.2999999999999998</v>
      </c>
      <c r="D775" s="2056">
        <v>1000</v>
      </c>
      <c r="E775" s="574">
        <v>221.92</v>
      </c>
      <c r="F775" s="603">
        <f t="shared" si="85"/>
        <v>221.92</v>
      </c>
      <c r="G775" s="862">
        <f>'Заказ, cкидки и курсы валют'!$J$23*F775</f>
        <v>2663.04</v>
      </c>
      <c r="H775" s="882">
        <f t="shared" si="86"/>
        <v>2663.04</v>
      </c>
      <c r="I775" s="485"/>
    </row>
    <row r="776" spans="1:9" ht="15">
      <c r="A776" s="1026" t="s">
        <v>6474</v>
      </c>
      <c r="B776" s="877" t="s">
        <v>3649</v>
      </c>
      <c r="C776" s="893">
        <v>4.5999999999999996</v>
      </c>
      <c r="D776" s="2056">
        <v>500</v>
      </c>
      <c r="E776" s="574">
        <v>420.17</v>
      </c>
      <c r="F776" s="603">
        <f t="shared" si="85"/>
        <v>420.17</v>
      </c>
      <c r="G776" s="862">
        <f>'Заказ, cкидки и курсы валют'!$J$23*F776</f>
        <v>5042.04</v>
      </c>
      <c r="H776" s="882">
        <f t="shared" si="86"/>
        <v>2521.02</v>
      </c>
      <c r="I776" s="485"/>
    </row>
    <row r="777" spans="1:9" ht="15">
      <c r="A777" s="1026" t="s">
        <v>6475</v>
      </c>
      <c r="B777" s="877" t="s">
        <v>3650</v>
      </c>
      <c r="C777" s="893">
        <v>9.3000000000000007</v>
      </c>
      <c r="D777" s="2056">
        <v>200</v>
      </c>
      <c r="E777" s="574">
        <v>817.59</v>
      </c>
      <c r="F777" s="603">
        <f t="shared" si="85"/>
        <v>817.59</v>
      </c>
      <c r="G777" s="862">
        <f>'Заказ, cкидки и курсы валют'!$J$23*F777</f>
        <v>9811.08</v>
      </c>
      <c r="H777" s="882">
        <f t="shared" si="86"/>
        <v>1962.22</v>
      </c>
      <c r="I777" s="485"/>
    </row>
    <row r="778" spans="1:9" ht="15">
      <c r="A778" s="1026" t="s">
        <v>6476</v>
      </c>
      <c r="B778" s="877" t="s">
        <v>3276</v>
      </c>
      <c r="C778" s="893">
        <v>19.3</v>
      </c>
      <c r="D778" s="2056">
        <v>100</v>
      </c>
      <c r="E778" s="574">
        <v>1756.5</v>
      </c>
      <c r="F778" s="603">
        <f t="shared" si="85"/>
        <v>1756.5</v>
      </c>
      <c r="G778" s="862">
        <f>'Заказ, cкидки и курсы валют'!$J$23*F778</f>
        <v>21078</v>
      </c>
      <c r="H778" s="882">
        <f t="shared" si="86"/>
        <v>2107.8000000000002</v>
      </c>
      <c r="I778" s="485"/>
    </row>
    <row r="779" spans="1:9" ht="15">
      <c r="A779" s="1026" t="s">
        <v>6477</v>
      </c>
      <c r="B779" s="877" t="s">
        <v>3277</v>
      </c>
      <c r="C779" s="893">
        <v>28.5</v>
      </c>
      <c r="D779" s="2056">
        <v>100</v>
      </c>
      <c r="E779" s="574">
        <v>2576.23</v>
      </c>
      <c r="F779" s="603">
        <f t="shared" si="85"/>
        <v>2576.23</v>
      </c>
      <c r="G779" s="862">
        <f>'Заказ, cкидки и курсы валют'!$J$23*F779</f>
        <v>30914.760000000002</v>
      </c>
      <c r="H779" s="882">
        <f t="shared" si="86"/>
        <v>3091.48</v>
      </c>
      <c r="I779" s="485"/>
    </row>
    <row r="780" spans="1:9" ht="15">
      <c r="A780" s="1026" t="s">
        <v>6478</v>
      </c>
      <c r="B780" s="877" t="s">
        <v>3278</v>
      </c>
      <c r="C780" s="893">
        <v>37.200000000000003</v>
      </c>
      <c r="D780" s="2056">
        <v>100</v>
      </c>
      <c r="E780" s="574">
        <v>4088.9</v>
      </c>
      <c r="F780" s="603">
        <f t="shared" si="85"/>
        <v>4088.9</v>
      </c>
      <c r="G780" s="862">
        <f>'Заказ, cкидки и курсы валют'!$J$23*F780</f>
        <v>49066.8</v>
      </c>
      <c r="H780" s="882">
        <f t="shared" si="86"/>
        <v>4906.68</v>
      </c>
      <c r="I780" s="485"/>
    </row>
    <row r="781" spans="1:9" ht="15.75" thickBot="1">
      <c r="A781" s="1027" t="s">
        <v>6479</v>
      </c>
      <c r="B781" s="926" t="s">
        <v>3279</v>
      </c>
      <c r="C781" s="1037">
        <v>54.3</v>
      </c>
      <c r="D781" s="2122">
        <v>50</v>
      </c>
      <c r="E781" s="574">
        <v>5496.64</v>
      </c>
      <c r="F781" s="959">
        <f t="shared" si="85"/>
        <v>5496.64</v>
      </c>
      <c r="G781" s="960">
        <f>'Заказ, cкидки и курсы валют'!$J$23*F781</f>
        <v>65959.680000000008</v>
      </c>
      <c r="H781" s="1019">
        <f t="shared" si="86"/>
        <v>3297.98</v>
      </c>
      <c r="I781" s="489"/>
    </row>
    <row r="782" spans="1:9" ht="13.5" thickBot="1"/>
    <row r="783" spans="1:9" ht="18">
      <c r="A783" s="1356" t="s">
        <v>6471</v>
      </c>
      <c r="B783" s="1357"/>
      <c r="C783" s="647"/>
      <c r="D783" s="555"/>
      <c r="E783" s="555"/>
      <c r="F783" s="93"/>
      <c r="G783" s="1358"/>
      <c r="H783" s="1137"/>
      <c r="I783" s="1359"/>
    </row>
    <row r="784" spans="1:9" ht="18">
      <c r="A784" s="248"/>
      <c r="B784" s="17"/>
      <c r="C784" s="883"/>
      <c r="D784" s="1148"/>
      <c r="E784" s="854"/>
      <c r="F784" s="568"/>
      <c r="G784" s="111"/>
      <c r="H784" s="110"/>
      <c r="I784" s="167"/>
    </row>
    <row r="785" spans="1:10">
      <c r="A785" s="248"/>
      <c r="B785" s="17"/>
      <c r="C785" s="884"/>
      <c r="D785" s="1149"/>
      <c r="E785" s="557"/>
      <c r="F785" s="596"/>
      <c r="G785" s="860"/>
      <c r="H785" s="17"/>
      <c r="I785" s="167"/>
    </row>
    <row r="786" spans="1:10">
      <c r="A786" s="248"/>
      <c r="B786" s="17"/>
      <c r="C786" s="884"/>
      <c r="D786" s="1149"/>
      <c r="E786" s="557"/>
      <c r="F786" s="596"/>
      <c r="G786" s="860"/>
      <c r="H786" s="17"/>
      <c r="I786" s="167"/>
    </row>
    <row r="787" spans="1:10">
      <c r="A787" s="248"/>
      <c r="B787" s="17"/>
      <c r="C787" s="884"/>
      <c r="D787" s="1149"/>
      <c r="E787" s="557"/>
      <c r="F787" s="596"/>
      <c r="G787" s="860"/>
      <c r="H787" s="17"/>
      <c r="I787" s="167"/>
    </row>
    <row r="788" spans="1:10" ht="18.75" thickBot="1">
      <c r="A788" s="2597" t="s">
        <v>7681</v>
      </c>
      <c r="B788" s="171"/>
      <c r="C788" s="885"/>
      <c r="D788" s="1150"/>
      <c r="E788" s="558"/>
      <c r="F788" s="598"/>
      <c r="G788" s="861"/>
      <c r="H788" s="171"/>
      <c r="I788" s="172"/>
    </row>
    <row r="789" spans="1:10" ht="52.5">
      <c r="A789" s="187" t="s">
        <v>1028</v>
      </c>
      <c r="B789" s="189" t="s">
        <v>1029</v>
      </c>
      <c r="C789" s="1206" t="s">
        <v>678</v>
      </c>
      <c r="D789" s="1206" t="s">
        <v>3130</v>
      </c>
      <c r="E789" s="561" t="s">
        <v>11188</v>
      </c>
      <c r="F789" s="611" t="s">
        <v>2779</v>
      </c>
      <c r="G789" s="1204" t="s">
        <v>2627</v>
      </c>
      <c r="H789" s="419" t="s">
        <v>497</v>
      </c>
      <c r="I789" s="173" t="s">
        <v>4239</v>
      </c>
      <c r="J789" s="2668" t="s">
        <v>12335</v>
      </c>
    </row>
    <row r="790" spans="1:10" ht="18.75" customHeight="1" thickBot="1">
      <c r="A790" s="195"/>
      <c r="B790" s="389"/>
      <c r="C790" s="475" t="s">
        <v>3629</v>
      </c>
      <c r="D790" s="475" t="s">
        <v>2628</v>
      </c>
      <c r="E790" s="564" t="s">
        <v>265</v>
      </c>
      <c r="F790" s="607">
        <f>'Заказ, cкидки и курсы валют'!$I$12</f>
        <v>0</v>
      </c>
      <c r="G790" s="948"/>
      <c r="H790" s="455"/>
      <c r="I790" s="325"/>
      <c r="J790" s="2669"/>
    </row>
    <row r="791" spans="1:10" ht="15">
      <c r="A791" s="1023" t="s">
        <v>8404</v>
      </c>
      <c r="B791" s="1024" t="s">
        <v>3288</v>
      </c>
      <c r="C791" s="1225">
        <v>1.9</v>
      </c>
      <c r="D791" s="2117">
        <v>100</v>
      </c>
      <c r="E791" s="2103">
        <f>E774*3</f>
        <v>509.28</v>
      </c>
      <c r="F791" s="967">
        <f>ROUND(E791*(1-$F$11),2)</f>
        <v>509.28</v>
      </c>
      <c r="G791" s="968">
        <f>'Заказ, cкидки и курсы валют'!$J$23*F791</f>
        <v>6111.36</v>
      </c>
      <c r="H791" s="1017">
        <f>ROUND((D791/1000)*G791,2)</f>
        <v>611.14</v>
      </c>
      <c r="I791" s="1013"/>
      <c r="J791" s="128">
        <f>ROUND(IF(H791&lt;'Заказ, cкидки и курсы валют'!$B$39,H791*0.54*100/(100-'Заказ, cкидки и курсы валют'!$C$39),IF(H791&lt;'Заказ, cкидки и курсы валют'!$B$40,H791*0.54*100/(100-'Заказ, cкидки и курсы валют'!$C$40),IF(H791&lt;'Заказ, cкидки и курсы валют'!$B$41,H791*0.54*100/(100-'Заказ, cкидки и курсы валют'!$C$41),IF(H791&lt;'Заказ, cкидки и курсы валют'!$B$42,H791*0.54*100/(100-'Заказ, cкидки и курсы валют'!$C$42),IF(H791&lt;'Заказ, cкидки и курсы валют'!$B$43,H791*0.54*100/(100-'Заказ, cкидки и курсы валют'!$C$43),H791))))),2)</f>
        <v>660.03</v>
      </c>
    </row>
    <row r="792" spans="1:10" ht="15">
      <c r="A792" s="1026" t="s">
        <v>8405</v>
      </c>
      <c r="B792" s="877" t="s">
        <v>3648</v>
      </c>
      <c r="C792" s="893">
        <v>2.2999999999999998</v>
      </c>
      <c r="D792" s="2056">
        <v>100</v>
      </c>
      <c r="E792" s="2077">
        <f t="shared" ref="E792:E798" si="87">E775*3</f>
        <v>665.76</v>
      </c>
      <c r="F792" s="603">
        <f t="shared" ref="F792:F798" si="88">ROUND(E792*(1-$F$11),2)</f>
        <v>665.76</v>
      </c>
      <c r="G792" s="862">
        <f>'Заказ, cкидки и курсы валют'!$J$23*F792</f>
        <v>7989.12</v>
      </c>
      <c r="H792" s="882">
        <f t="shared" ref="H792:H798" si="89">ROUND((D792/1000)*G792,2)</f>
        <v>798.91</v>
      </c>
      <c r="I792" s="485"/>
      <c r="J792" s="128">
        <f>ROUND(IF(H792&lt;'Заказ, cкидки и курсы валют'!$B$39,H792*0.54*100/(100-'Заказ, cкидки и курсы валют'!$C$39),IF(H792&lt;'Заказ, cкидки и курсы валют'!$B$40,H792*0.54*100/(100-'Заказ, cкидки и курсы валют'!$C$40),IF(H792&lt;'Заказ, cкидки и курсы валют'!$B$41,H792*0.54*100/(100-'Заказ, cкидки и курсы валют'!$C$41),IF(H792&lt;'Заказ, cкидки и курсы валют'!$B$42,H792*0.54*100/(100-'Заказ, cкидки и курсы валют'!$C$42),IF(H792&lt;'Заказ, cкидки и курсы валют'!$B$43,H792*0.54*100/(100-'Заказ, cкидки и курсы валют'!$C$43),H792))))),2)</f>
        <v>862.82</v>
      </c>
    </row>
    <row r="793" spans="1:10" ht="15">
      <c r="A793" s="1026" t="s">
        <v>8406</v>
      </c>
      <c r="B793" s="877" t="s">
        <v>3649</v>
      </c>
      <c r="C793" s="893">
        <v>4.5999999999999996</v>
      </c>
      <c r="D793" s="2056">
        <v>50</v>
      </c>
      <c r="E793" s="2077">
        <f t="shared" si="87"/>
        <v>1260.51</v>
      </c>
      <c r="F793" s="603">
        <f t="shared" si="88"/>
        <v>1260.51</v>
      </c>
      <c r="G793" s="862">
        <f>'Заказ, cкидки и курсы валют'!$J$23*F793</f>
        <v>15126.119999999999</v>
      </c>
      <c r="H793" s="882">
        <f t="shared" si="89"/>
        <v>756.31</v>
      </c>
      <c r="I793" s="485"/>
      <c r="J793" s="128">
        <f>ROUND(IF(H793&lt;'Заказ, cкидки и курсы валют'!$B$39,H793*0.54*100/(100-'Заказ, cкидки и курсы валют'!$C$39),IF(H793&lt;'Заказ, cкидки и курсы валют'!$B$40,H793*0.54*100/(100-'Заказ, cкидки и курсы валют'!$C$40),IF(H793&lt;'Заказ, cкидки и курсы валют'!$B$41,H793*0.54*100/(100-'Заказ, cкидки и курсы валют'!$C$41),IF(H793&lt;'Заказ, cкидки и курсы валют'!$B$42,H793*0.54*100/(100-'Заказ, cкидки и курсы валют'!$C$42),IF(H793&lt;'Заказ, cкидки и курсы валют'!$B$43,H793*0.54*100/(100-'Заказ, cкидки и курсы валют'!$C$43),H793))))),2)</f>
        <v>816.81</v>
      </c>
    </row>
    <row r="794" spans="1:10" ht="15">
      <c r="A794" s="1026" t="s">
        <v>8407</v>
      </c>
      <c r="B794" s="877" t="s">
        <v>3650</v>
      </c>
      <c r="C794" s="893">
        <v>9.3000000000000007</v>
      </c>
      <c r="D794" s="2056">
        <v>20</v>
      </c>
      <c r="E794" s="2077">
        <f t="shared" si="87"/>
        <v>2452.77</v>
      </c>
      <c r="F794" s="603">
        <f t="shared" si="88"/>
        <v>2452.77</v>
      </c>
      <c r="G794" s="862">
        <f>'Заказ, cкидки и курсы валют'!$J$23*F794</f>
        <v>29433.239999999998</v>
      </c>
      <c r="H794" s="882">
        <f t="shared" si="89"/>
        <v>588.66</v>
      </c>
      <c r="I794" s="485"/>
      <c r="J794" s="128">
        <f>ROUND(IF(H794&lt;'Заказ, cкидки и курсы валют'!$B$39,H794*0.54*100/(100-'Заказ, cкидки и курсы валют'!$C$39),IF(H794&lt;'Заказ, cкидки и курсы валют'!$B$40,H794*0.54*100/(100-'Заказ, cкидки и курсы валют'!$C$40),IF(H794&lt;'Заказ, cкидки и курсы валют'!$B$41,H794*0.54*100/(100-'Заказ, cкидки и курсы валют'!$C$41),IF(H794&lt;'Заказ, cкидки и курсы валют'!$B$42,H794*0.54*100/(100-'Заказ, cкидки и курсы валют'!$C$42),IF(H794&lt;'Заказ, cкидки и курсы валют'!$B$43,H794*0.54*100/(100-'Заказ, cкидки и курсы валют'!$C$43),H794))))),2)</f>
        <v>635.75</v>
      </c>
    </row>
    <row r="795" spans="1:10" ht="15">
      <c r="A795" s="1026" t="s">
        <v>8408</v>
      </c>
      <c r="B795" s="877" t="s">
        <v>3276</v>
      </c>
      <c r="C795" s="893">
        <v>19.3</v>
      </c>
      <c r="D795" s="2056">
        <v>10</v>
      </c>
      <c r="E795" s="2077">
        <f t="shared" si="87"/>
        <v>5269.5</v>
      </c>
      <c r="F795" s="603">
        <f t="shared" si="88"/>
        <v>5269.5</v>
      </c>
      <c r="G795" s="862">
        <f>'Заказ, cкидки и курсы валют'!$J$23*F795</f>
        <v>63234</v>
      </c>
      <c r="H795" s="882">
        <f t="shared" si="89"/>
        <v>632.34</v>
      </c>
      <c r="I795" s="485"/>
      <c r="J795" s="128">
        <f>ROUND(IF(H795&lt;'Заказ, cкидки и курсы валют'!$B$39,H795*0.54*100/(100-'Заказ, cкидки и курсы валют'!$C$39),IF(H795&lt;'Заказ, cкидки и курсы валют'!$B$40,H795*0.54*100/(100-'Заказ, cкидки и курсы валют'!$C$40),IF(H795&lt;'Заказ, cкидки и курсы валют'!$B$41,H795*0.54*100/(100-'Заказ, cкидки и курсы валют'!$C$41),IF(H795&lt;'Заказ, cкидки и курсы валют'!$B$42,H795*0.54*100/(100-'Заказ, cкидки и курсы валют'!$C$42),IF(H795&lt;'Заказ, cкидки и курсы валют'!$B$43,H795*0.54*100/(100-'Заказ, cкидки и курсы валют'!$C$43),H795))))),2)</f>
        <v>682.93</v>
      </c>
    </row>
    <row r="796" spans="1:10" ht="15">
      <c r="A796" s="1026" t="s">
        <v>8409</v>
      </c>
      <c r="B796" s="877" t="s">
        <v>3277</v>
      </c>
      <c r="C796" s="893">
        <v>28.5</v>
      </c>
      <c r="D796" s="2056">
        <v>10</v>
      </c>
      <c r="E796" s="2077">
        <f t="shared" si="87"/>
        <v>7728.6900000000005</v>
      </c>
      <c r="F796" s="603">
        <f t="shared" si="88"/>
        <v>7728.69</v>
      </c>
      <c r="G796" s="862">
        <f>'Заказ, cкидки и курсы валют'!$J$23*F796</f>
        <v>92744.28</v>
      </c>
      <c r="H796" s="882">
        <f t="shared" si="89"/>
        <v>927.44</v>
      </c>
      <c r="I796" s="485"/>
      <c r="J796" s="128">
        <f>ROUND(IF(H796&lt;'Заказ, cкидки и курсы валют'!$B$39,H796*0.54*100/(100-'Заказ, cкидки и курсы валют'!$C$39),IF(H796&lt;'Заказ, cкидки и курсы валют'!$B$40,H796*0.54*100/(100-'Заказ, cкидки и курсы валют'!$C$40),IF(H796&lt;'Заказ, cкидки и курсы валют'!$B$41,H796*0.54*100/(100-'Заказ, cкидки и курсы валют'!$C$41),IF(H796&lt;'Заказ, cкидки и курсы валют'!$B$42,H796*0.54*100/(100-'Заказ, cкидки и курсы валют'!$C$42),IF(H796&lt;'Заказ, cкидки и курсы валют'!$B$43,H796*0.54*100/(100-'Заказ, cкидки и курсы валют'!$C$43),H796))))),2)</f>
        <v>927.44</v>
      </c>
    </row>
    <row r="797" spans="1:10" ht="15">
      <c r="A797" s="1026" t="s">
        <v>8410</v>
      </c>
      <c r="B797" s="877" t="s">
        <v>3278</v>
      </c>
      <c r="C797" s="893">
        <v>37.200000000000003</v>
      </c>
      <c r="D797" s="2056">
        <v>5</v>
      </c>
      <c r="E797" s="2077">
        <f t="shared" si="87"/>
        <v>12266.7</v>
      </c>
      <c r="F797" s="603">
        <f t="shared" si="88"/>
        <v>12266.7</v>
      </c>
      <c r="G797" s="862">
        <f>'Заказ, cкидки и курсы валют'!$J$23*F797</f>
        <v>147200.40000000002</v>
      </c>
      <c r="H797" s="882">
        <f t="shared" si="89"/>
        <v>736</v>
      </c>
      <c r="I797" s="485"/>
      <c r="J797" s="128">
        <f>ROUND(IF(H797&lt;'Заказ, cкидки и курсы валют'!$B$39,H797*0.54*100/(100-'Заказ, cкидки и курсы валют'!$C$39),IF(H797&lt;'Заказ, cкидки и курсы валют'!$B$40,H797*0.54*100/(100-'Заказ, cкидки и курсы валют'!$C$40),IF(H797&lt;'Заказ, cкидки и курсы валют'!$B$41,H797*0.54*100/(100-'Заказ, cкидки и курсы валют'!$C$41),IF(H797&lt;'Заказ, cкидки и курсы валют'!$B$42,H797*0.54*100/(100-'Заказ, cкидки и курсы валют'!$C$42),IF(H797&lt;'Заказ, cкидки и курсы валют'!$B$43,H797*0.54*100/(100-'Заказ, cкидки и курсы валют'!$C$43),H797))))),2)</f>
        <v>794.88</v>
      </c>
    </row>
    <row r="798" spans="1:10" ht="15.75" thickBot="1">
      <c r="A798" s="1027" t="s">
        <v>8411</v>
      </c>
      <c r="B798" s="926" t="s">
        <v>3279</v>
      </c>
      <c r="C798" s="1037">
        <v>54.3</v>
      </c>
      <c r="D798" s="2122">
        <v>5</v>
      </c>
      <c r="E798" s="2105">
        <f t="shared" si="87"/>
        <v>16489.920000000002</v>
      </c>
      <c r="F798" s="959">
        <f t="shared" si="88"/>
        <v>16489.919999999998</v>
      </c>
      <c r="G798" s="960">
        <f>'Заказ, cкидки и курсы валют'!$J$23*F798</f>
        <v>197879.03999999998</v>
      </c>
      <c r="H798" s="1019">
        <f t="shared" si="89"/>
        <v>989.4</v>
      </c>
      <c r="I798" s="489"/>
      <c r="J798" s="128">
        <f>ROUND(IF(H798&lt;'Заказ, cкидки и курсы валют'!$B$39,H798*0.54*100/(100-'Заказ, cкидки и курсы валют'!$C$39),IF(H798&lt;'Заказ, cкидки и курсы валют'!$B$40,H798*0.54*100/(100-'Заказ, cкидки и курсы валют'!$C$40),IF(H798&lt;'Заказ, cкидки и курсы валют'!$B$41,H798*0.54*100/(100-'Заказ, cкидки и курсы валют'!$C$41),IF(H798&lt;'Заказ, cкидки и курсы валют'!$B$42,H798*0.54*100/(100-'Заказ, cкидки и курсы валют'!$C$42),IF(H798&lt;'Заказ, cкидки и курсы валют'!$B$43,H798*0.54*100/(100-'Заказ, cкидки и курсы валют'!$C$43),H798))))),2)</f>
        <v>989.4</v>
      </c>
    </row>
    <row r="799" spans="1:10" ht="13.5" thickBot="1"/>
    <row r="800" spans="1:10" ht="18">
      <c r="A800" s="1356" t="s">
        <v>6480</v>
      </c>
      <c r="B800" s="1357"/>
      <c r="C800" s="647"/>
      <c r="D800" s="555"/>
      <c r="E800" s="555"/>
      <c r="F800" s="93"/>
      <c r="G800" s="1358"/>
      <c r="H800" s="1137"/>
      <c r="I800" s="1359"/>
    </row>
    <row r="801" spans="1:9" ht="18">
      <c r="A801" s="248"/>
      <c r="B801" s="17"/>
      <c r="C801" s="883"/>
      <c r="D801" s="1148"/>
      <c r="E801" s="854"/>
      <c r="F801" s="568"/>
      <c r="G801" s="111"/>
      <c r="H801" s="110"/>
      <c r="I801" s="167"/>
    </row>
    <row r="802" spans="1:9">
      <c r="A802" s="248"/>
      <c r="B802" s="17"/>
      <c r="C802" s="884"/>
      <c r="D802" s="1149"/>
      <c r="E802" s="557"/>
      <c r="F802" s="596"/>
      <c r="G802" s="860"/>
      <c r="H802" s="17"/>
      <c r="I802" s="167"/>
    </row>
    <row r="803" spans="1:9">
      <c r="A803" s="248"/>
      <c r="B803" s="17"/>
      <c r="C803" s="884"/>
      <c r="D803" s="1149"/>
      <c r="E803" s="557"/>
      <c r="F803" s="596"/>
      <c r="G803" s="860"/>
      <c r="H803" s="17"/>
      <c r="I803" s="167"/>
    </row>
    <row r="804" spans="1:9">
      <c r="A804" s="248"/>
      <c r="B804" s="17"/>
      <c r="C804" s="884"/>
      <c r="D804" s="1149"/>
      <c r="E804" s="557"/>
      <c r="F804" s="596"/>
      <c r="G804" s="860"/>
      <c r="H804" s="17"/>
      <c r="I804" s="167"/>
    </row>
    <row r="805" spans="1:9" ht="18.75" thickBot="1">
      <c r="A805" s="1151" t="s">
        <v>7679</v>
      </c>
      <c r="B805" s="171"/>
      <c r="C805" s="885"/>
      <c r="D805" s="1150"/>
      <c r="E805" s="558"/>
      <c r="F805" s="598"/>
      <c r="G805" s="861"/>
      <c r="H805" s="171"/>
      <c r="I805" s="172"/>
    </row>
    <row r="806" spans="1:9" ht="52.5">
      <c r="A806" s="187" t="s">
        <v>1028</v>
      </c>
      <c r="B806" s="189" t="s">
        <v>1029</v>
      </c>
      <c r="C806" s="1206" t="s">
        <v>678</v>
      </c>
      <c r="D806" s="1206" t="s">
        <v>3130</v>
      </c>
      <c r="E806" s="561" t="s">
        <v>11188</v>
      </c>
      <c r="F806" s="611" t="s">
        <v>2779</v>
      </c>
      <c r="G806" s="1204" t="s">
        <v>2627</v>
      </c>
      <c r="H806" s="419" t="s">
        <v>497</v>
      </c>
      <c r="I806" s="173" t="s">
        <v>4239</v>
      </c>
    </row>
    <row r="807" spans="1:9" ht="13.5" thickBot="1">
      <c r="A807" s="195"/>
      <c r="B807" s="389"/>
      <c r="C807" s="475" t="s">
        <v>3629</v>
      </c>
      <c r="D807" s="475" t="s">
        <v>2628</v>
      </c>
      <c r="E807" s="564" t="s">
        <v>265</v>
      </c>
      <c r="F807" s="607">
        <f>'Заказ, cкидки и курсы валют'!$I$12</f>
        <v>0</v>
      </c>
      <c r="G807" s="948"/>
      <c r="H807" s="455"/>
      <c r="I807" s="325"/>
    </row>
    <row r="808" spans="1:9" ht="15">
      <c r="A808" s="1929" t="s">
        <v>6481</v>
      </c>
      <c r="B808" s="1930" t="s">
        <v>3647</v>
      </c>
      <c r="C808" s="1931">
        <v>0.5</v>
      </c>
      <c r="D808" s="2218">
        <v>2000</v>
      </c>
      <c r="E808" s="574">
        <v>118.68</v>
      </c>
      <c r="F808" s="967">
        <f>ROUND(E808*(1-$F$11),2)</f>
        <v>118.68</v>
      </c>
      <c r="G808" s="968">
        <f>'Заказ, cкидки и курсы валют'!$J$23*F808</f>
        <v>1424.16</v>
      </c>
      <c r="H808" s="1017">
        <f>ROUND((D808/1000)*G808,2)</f>
        <v>2848.32</v>
      </c>
      <c r="I808" s="1013"/>
    </row>
    <row r="809" spans="1:9" ht="15">
      <c r="A809" s="1026" t="s">
        <v>6857</v>
      </c>
      <c r="B809" s="877" t="s">
        <v>3288</v>
      </c>
      <c r="C809" s="893">
        <v>1</v>
      </c>
      <c r="D809" s="2056">
        <v>1000</v>
      </c>
      <c r="E809" s="574">
        <v>119.96</v>
      </c>
      <c r="F809" s="603">
        <f t="shared" ref="F809:F810" si="90">ROUND(E809*(1-$F$11),2)</f>
        <v>119.96</v>
      </c>
      <c r="G809" s="862">
        <f>'Заказ, cкидки и курсы валют'!$J$23*F809</f>
        <v>1439.52</v>
      </c>
      <c r="H809" s="882">
        <f t="shared" ref="H809:H810" si="91">ROUND((D809/1000)*G809,2)</f>
        <v>1439.52</v>
      </c>
      <c r="I809" s="485"/>
    </row>
    <row r="810" spans="1:9" ht="15">
      <c r="A810" s="1026" t="s">
        <v>6482</v>
      </c>
      <c r="B810" s="877" t="s">
        <v>3648</v>
      </c>
      <c r="C810" s="893">
        <v>1.42</v>
      </c>
      <c r="D810" s="2056">
        <v>1000</v>
      </c>
      <c r="E810" s="574">
        <v>141.71</v>
      </c>
      <c r="F810" s="603">
        <f t="shared" si="90"/>
        <v>141.71</v>
      </c>
      <c r="G810" s="862">
        <f>'Заказ, cкидки и курсы валют'!$J$23*F810</f>
        <v>1700.52</v>
      </c>
      <c r="H810" s="882">
        <f t="shared" si="91"/>
        <v>1700.52</v>
      </c>
      <c r="I810" s="485"/>
    </row>
    <row r="811" spans="1:9" ht="13.5" customHeight="1">
      <c r="A811" s="1026" t="s">
        <v>9360</v>
      </c>
      <c r="B811" s="877" t="s">
        <v>3649</v>
      </c>
      <c r="C811" s="893">
        <v>2.6</v>
      </c>
      <c r="D811" s="2056">
        <v>1000</v>
      </c>
      <c r="E811" s="574">
        <v>208.72</v>
      </c>
      <c r="F811" s="603">
        <f t="shared" ref="F811" si="92">ROUND(E811*(1-$F$11),2)</f>
        <v>208.72</v>
      </c>
      <c r="G811" s="862">
        <f>'Заказ, cкидки и курсы валют'!$J$23*F811</f>
        <v>2504.64</v>
      </c>
      <c r="H811" s="882">
        <f t="shared" ref="H811" si="93">ROUND((D811/1000)*G811,2)</f>
        <v>2504.64</v>
      </c>
      <c r="I811" s="485"/>
    </row>
    <row r="812" spans="1:9" ht="13.5" customHeight="1">
      <c r="A812" s="1026" t="s">
        <v>6483</v>
      </c>
      <c r="B812" s="877" t="s">
        <v>3650</v>
      </c>
      <c r="C812" s="893">
        <v>5.0999999999999996</v>
      </c>
      <c r="D812" s="2056">
        <v>500</v>
      </c>
      <c r="E812" s="574">
        <v>435.22</v>
      </c>
      <c r="F812" s="603">
        <f t="shared" ref="F812:F818" si="94">ROUND(E812*(1-$F$11),2)</f>
        <v>435.22</v>
      </c>
      <c r="G812" s="862">
        <f>'Заказ, cкидки и курсы валют'!$J$23*F812</f>
        <v>5222.6400000000003</v>
      </c>
      <c r="H812" s="882">
        <f t="shared" ref="H812:H818" si="95">ROUND((D812/1000)*G812,2)</f>
        <v>2611.3200000000002</v>
      </c>
      <c r="I812" s="485"/>
    </row>
    <row r="813" spans="1:9" ht="13.5" customHeight="1">
      <c r="A813" s="1026" t="s">
        <v>6484</v>
      </c>
      <c r="B813" s="877" t="s">
        <v>3276</v>
      </c>
      <c r="C813" s="893">
        <v>10.6</v>
      </c>
      <c r="D813" s="2056">
        <v>200</v>
      </c>
      <c r="E813" s="574">
        <v>937.91</v>
      </c>
      <c r="F813" s="603">
        <f t="shared" si="94"/>
        <v>937.91</v>
      </c>
      <c r="G813" s="862">
        <f>'Заказ, cкидки и курсы валют'!$J$23*F813</f>
        <v>11254.92</v>
      </c>
      <c r="H813" s="882">
        <f t="shared" si="95"/>
        <v>2250.98</v>
      </c>
      <c r="I813" s="485"/>
    </row>
    <row r="814" spans="1:9" ht="13.5" customHeight="1">
      <c r="A814" s="1026" t="s">
        <v>6485</v>
      </c>
      <c r="B814" s="877" t="s">
        <v>3277</v>
      </c>
      <c r="C814" s="893">
        <v>17.2</v>
      </c>
      <c r="D814" s="2056">
        <v>200</v>
      </c>
      <c r="E814" s="574">
        <v>1300.23</v>
      </c>
      <c r="F814" s="603">
        <f t="shared" si="94"/>
        <v>1300.23</v>
      </c>
      <c r="G814" s="862">
        <f>'Заказ, cкидки и курсы валют'!$J$23*F814</f>
        <v>15602.76</v>
      </c>
      <c r="H814" s="882">
        <f t="shared" si="95"/>
        <v>3120.55</v>
      </c>
      <c r="I814" s="485"/>
    </row>
    <row r="815" spans="1:9" ht="15" customHeight="1">
      <c r="A815" s="1026" t="s">
        <v>6486</v>
      </c>
      <c r="B815" s="877" t="s">
        <v>3278</v>
      </c>
      <c r="C815" s="893">
        <v>26</v>
      </c>
      <c r="D815" s="2056">
        <v>200</v>
      </c>
      <c r="E815" s="574">
        <v>2183.8000000000002</v>
      </c>
      <c r="F815" s="603">
        <f t="shared" si="94"/>
        <v>2183.8000000000002</v>
      </c>
      <c r="G815" s="862">
        <f>'Заказ, cкидки и курсы валют'!$J$23*F815</f>
        <v>26205.600000000002</v>
      </c>
      <c r="H815" s="882">
        <f t="shared" si="95"/>
        <v>5241.12</v>
      </c>
      <c r="I815" s="485"/>
    </row>
    <row r="816" spans="1:9" ht="14.1" customHeight="1">
      <c r="A816" s="1026" t="s">
        <v>6487</v>
      </c>
      <c r="B816" s="877" t="s">
        <v>3279</v>
      </c>
      <c r="C816" s="893">
        <v>34</v>
      </c>
      <c r="D816" s="2056">
        <v>100</v>
      </c>
      <c r="E816" s="574">
        <v>2821.61</v>
      </c>
      <c r="F816" s="603">
        <f t="shared" si="94"/>
        <v>2821.61</v>
      </c>
      <c r="G816" s="862">
        <f>'Заказ, cкидки и курсы валют'!$J$23*F816</f>
        <v>33859.32</v>
      </c>
      <c r="H816" s="882">
        <f t="shared" si="95"/>
        <v>3385.93</v>
      </c>
      <c r="I816" s="485"/>
    </row>
    <row r="817" spans="1:10" ht="14.1" customHeight="1">
      <c r="A817" s="1026" t="s">
        <v>6488</v>
      </c>
      <c r="B817" s="877" t="s">
        <v>3280</v>
      </c>
      <c r="C817" s="893">
        <v>65</v>
      </c>
      <c r="D817" s="2056">
        <v>50</v>
      </c>
      <c r="E817" s="574">
        <v>6594.03</v>
      </c>
      <c r="F817" s="603">
        <f t="shared" si="94"/>
        <v>6594.03</v>
      </c>
      <c r="G817" s="862">
        <f>'Заказ, cкидки и курсы валют'!$J$23*F817</f>
        <v>79128.36</v>
      </c>
      <c r="H817" s="882">
        <f t="shared" si="95"/>
        <v>3956.42</v>
      </c>
      <c r="I817" s="485"/>
    </row>
    <row r="818" spans="1:10" ht="14.1" customHeight="1" thickBot="1">
      <c r="A818" s="1027" t="s">
        <v>6489</v>
      </c>
      <c r="B818" s="926" t="s">
        <v>3282</v>
      </c>
      <c r="C818" s="1037">
        <v>100</v>
      </c>
      <c r="D818" s="2122">
        <v>25</v>
      </c>
      <c r="E818" s="574">
        <v>16935.27</v>
      </c>
      <c r="F818" s="959">
        <f t="shared" si="94"/>
        <v>16935.27</v>
      </c>
      <c r="G818" s="960">
        <f>'Заказ, cкидки и курсы валют'!$J$23*F818</f>
        <v>203223.24</v>
      </c>
      <c r="H818" s="1019">
        <f t="shared" si="95"/>
        <v>5080.58</v>
      </c>
      <c r="I818" s="489"/>
    </row>
    <row r="819" spans="1:10" ht="30.75" customHeight="1" thickBot="1">
      <c r="A819" s="246"/>
      <c r="I819" s="238"/>
    </row>
    <row r="820" spans="1:10" ht="54" customHeight="1">
      <c r="A820" s="1356" t="s">
        <v>6480</v>
      </c>
      <c r="B820" s="1357"/>
      <c r="C820" s="647"/>
      <c r="D820" s="555"/>
      <c r="E820" s="555"/>
      <c r="F820" s="93"/>
      <c r="G820" s="1358"/>
      <c r="H820" s="1137"/>
      <c r="I820" s="1359"/>
    </row>
    <row r="821" spans="1:10" ht="14.1" customHeight="1">
      <c r="A821" s="248"/>
      <c r="B821" s="17"/>
      <c r="C821" s="883"/>
      <c r="D821" s="1148"/>
      <c r="E821" s="854"/>
      <c r="F821" s="568"/>
      <c r="G821" s="111"/>
      <c r="H821" s="110"/>
      <c r="I821" s="167"/>
    </row>
    <row r="822" spans="1:10" ht="14.1" customHeight="1">
      <c r="A822" s="248"/>
      <c r="B822" s="17"/>
      <c r="C822" s="884"/>
      <c r="D822" s="1149"/>
      <c r="E822" s="557"/>
      <c r="F822" s="596"/>
      <c r="G822" s="860"/>
      <c r="H822" s="17"/>
      <c r="I822" s="167"/>
    </row>
    <row r="823" spans="1:10" ht="14.1" customHeight="1">
      <c r="A823" s="248"/>
      <c r="B823" s="17"/>
      <c r="C823" s="884"/>
      <c r="D823" s="1149"/>
      <c r="E823" s="557"/>
      <c r="F823" s="596"/>
      <c r="G823" s="860"/>
      <c r="H823" s="17"/>
      <c r="I823" s="167"/>
    </row>
    <row r="824" spans="1:10" ht="14.1" customHeight="1">
      <c r="A824" s="248"/>
      <c r="B824" s="17"/>
      <c r="C824" s="884"/>
      <c r="D824" s="1149"/>
      <c r="E824" s="557"/>
      <c r="F824" s="596"/>
      <c r="G824" s="860"/>
      <c r="H824" s="17"/>
      <c r="I824" s="167"/>
    </row>
    <row r="825" spans="1:10" ht="14.1" customHeight="1" thickBot="1">
      <c r="A825" s="2597" t="s">
        <v>7681</v>
      </c>
      <c r="B825" s="171"/>
      <c r="C825" s="885"/>
      <c r="D825" s="1150"/>
      <c r="E825" s="558"/>
      <c r="F825" s="598"/>
      <c r="G825" s="861"/>
      <c r="H825" s="171"/>
      <c r="I825" s="172"/>
    </row>
    <row r="826" spans="1:10" ht="63.2" customHeight="1">
      <c r="A826" s="195" t="s">
        <v>1028</v>
      </c>
      <c r="B826" s="196" t="s">
        <v>1029</v>
      </c>
      <c r="C826" s="475" t="s">
        <v>678</v>
      </c>
      <c r="D826" s="475" t="s">
        <v>3130</v>
      </c>
      <c r="E826" s="559" t="s">
        <v>11188</v>
      </c>
      <c r="F826" s="600" t="s">
        <v>2779</v>
      </c>
      <c r="G826" s="864" t="s">
        <v>2627</v>
      </c>
      <c r="H826" s="338" t="s">
        <v>497</v>
      </c>
      <c r="I826" s="199" t="s">
        <v>4239</v>
      </c>
      <c r="J826" s="2668" t="s">
        <v>12335</v>
      </c>
    </row>
    <row r="827" spans="1:10" ht="13.5" thickBot="1">
      <c r="A827" s="195"/>
      <c r="B827" s="389"/>
      <c r="C827" s="475" t="s">
        <v>3629</v>
      </c>
      <c r="D827" s="475" t="s">
        <v>2628</v>
      </c>
      <c r="E827" s="564" t="s">
        <v>265</v>
      </c>
      <c r="F827" s="607">
        <f>'Заказ, cкидки и курсы валют'!$I$12</f>
        <v>0</v>
      </c>
      <c r="G827" s="948"/>
      <c r="H827" s="455"/>
      <c r="I827" s="325"/>
      <c r="J827" s="2669"/>
    </row>
    <row r="828" spans="1:10" ht="14.1" customHeight="1">
      <c r="A828" s="1023" t="s">
        <v>8412</v>
      </c>
      <c r="B828" s="1024" t="s">
        <v>3647</v>
      </c>
      <c r="C828" s="1225">
        <v>0.5</v>
      </c>
      <c r="D828" s="2117">
        <v>100</v>
      </c>
      <c r="E828" s="2103">
        <f>E808*3</f>
        <v>356.04</v>
      </c>
      <c r="F828" s="967">
        <f>ROUND(E828*(1-$F$11),2)</f>
        <v>356.04</v>
      </c>
      <c r="G828" s="968">
        <f>'Заказ, cкидки и курсы валют'!$J$23*F828</f>
        <v>4272.4800000000005</v>
      </c>
      <c r="H828" s="1017">
        <f>ROUND((D828/1000)*G828,2)</f>
        <v>427.25</v>
      </c>
      <c r="I828" s="1013"/>
      <c r="J828" s="128">
        <f>ROUND(IF(H828&lt;'Заказ, cкидки и курсы валют'!$B$39,H828*0.54*100/(100-'Заказ, cкидки и курсы валют'!$C$39),IF(H828&lt;'Заказ, cкидки и курсы валют'!$B$40,H828*0.54*100/(100-'Заказ, cкидки и курсы валют'!$C$40),IF(H828&lt;'Заказ, cкидки и курсы валют'!$B$41,H828*0.54*100/(100-'Заказ, cкидки и курсы валют'!$C$41),IF(H828&lt;'Заказ, cкидки и курсы валют'!$B$42,H828*0.54*100/(100-'Заказ, cкидки и курсы валют'!$C$42),IF(H828&lt;'Заказ, cкидки и курсы валют'!$B$43,H828*0.54*100/(100-'Заказ, cкидки и курсы валют'!$C$43),H828))))),2)</f>
        <v>512.70000000000005</v>
      </c>
    </row>
    <row r="829" spans="1:10" ht="14.1" customHeight="1">
      <c r="A829" s="1026" t="s">
        <v>8413</v>
      </c>
      <c r="B829" s="877" t="s">
        <v>3288</v>
      </c>
      <c r="C829" s="893">
        <v>1</v>
      </c>
      <c r="D829" s="2056">
        <v>100</v>
      </c>
      <c r="E829" s="2077">
        <f t="shared" ref="E829:E838" si="96">E809*3</f>
        <v>359.88</v>
      </c>
      <c r="F829" s="603">
        <f t="shared" ref="F829:F830" si="97">ROUND(E829*(1-$F$11),2)</f>
        <v>359.88</v>
      </c>
      <c r="G829" s="862">
        <f>'Заказ, cкидки и курсы валют'!$J$23*F829</f>
        <v>4318.5599999999995</v>
      </c>
      <c r="H829" s="882">
        <f t="shared" ref="H829:H830" si="98">ROUND((D829/1000)*G829,2)</f>
        <v>431.86</v>
      </c>
      <c r="I829" s="485"/>
      <c r="J829" s="128">
        <f>ROUND(IF(H829&lt;'Заказ, cкидки и курсы валют'!$B$39,H829*0.54*100/(100-'Заказ, cкидки и курсы валют'!$C$39),IF(H829&lt;'Заказ, cкидки и курсы валют'!$B$40,H829*0.54*100/(100-'Заказ, cкидки и курсы валют'!$C$40),IF(H829&lt;'Заказ, cкидки и курсы валют'!$B$41,H829*0.54*100/(100-'Заказ, cкидки и курсы валют'!$C$41),IF(H829&lt;'Заказ, cкидки и курсы валют'!$B$42,H829*0.54*100/(100-'Заказ, cкидки и курсы валют'!$C$42),IF(H829&lt;'Заказ, cкидки и курсы валют'!$B$43,H829*0.54*100/(100-'Заказ, cкидки и курсы валют'!$C$43),H829))))),2)</f>
        <v>518.23</v>
      </c>
    </row>
    <row r="830" spans="1:10" ht="14.1" customHeight="1">
      <c r="A830" s="1026" t="s">
        <v>8414</v>
      </c>
      <c r="B830" s="877" t="s">
        <v>3648</v>
      </c>
      <c r="C830" s="893">
        <v>1.42</v>
      </c>
      <c r="D830" s="2056">
        <v>100</v>
      </c>
      <c r="E830" s="2077">
        <f t="shared" si="96"/>
        <v>425.13</v>
      </c>
      <c r="F830" s="603">
        <f t="shared" si="97"/>
        <v>425.13</v>
      </c>
      <c r="G830" s="862">
        <f>'Заказ, cкидки и курсы валют'!$J$23*F830</f>
        <v>5101.5599999999995</v>
      </c>
      <c r="H830" s="882">
        <f t="shared" si="98"/>
        <v>510.16</v>
      </c>
      <c r="I830" s="485"/>
      <c r="J830" s="128">
        <f>ROUND(IF(H830&lt;'Заказ, cкидки и курсы валют'!$B$39,H830*0.54*100/(100-'Заказ, cкидки и курсы валют'!$C$39),IF(H830&lt;'Заказ, cкидки и курсы валют'!$B$40,H830*0.54*100/(100-'Заказ, cкидки и курсы валют'!$C$40),IF(H830&lt;'Заказ, cкидки и курсы валют'!$B$41,H830*0.54*100/(100-'Заказ, cкидки и курсы валют'!$C$41),IF(H830&lt;'Заказ, cкидки и курсы валют'!$B$42,H830*0.54*100/(100-'Заказ, cкидки и курсы валют'!$C$42),IF(H830&lt;'Заказ, cкидки и курсы валют'!$B$43,H830*0.54*100/(100-'Заказ, cкидки и курсы валют'!$C$43),H830))))),2)</f>
        <v>612.19000000000005</v>
      </c>
    </row>
    <row r="831" spans="1:10" ht="14.1" customHeight="1">
      <c r="A831" s="1026" t="s">
        <v>9361</v>
      </c>
      <c r="B831" s="877" t="s">
        <v>3649</v>
      </c>
      <c r="C831" s="893">
        <v>2.6</v>
      </c>
      <c r="D831" s="2056">
        <v>100</v>
      </c>
      <c r="E831" s="2077">
        <f t="shared" si="96"/>
        <v>626.16</v>
      </c>
      <c r="F831" s="603">
        <f t="shared" ref="F831" si="99">ROUND(E831*(1-$F$11),2)</f>
        <v>626.16</v>
      </c>
      <c r="G831" s="862">
        <f>'Заказ, cкидки и курсы валют'!$J$23*F831</f>
        <v>7513.92</v>
      </c>
      <c r="H831" s="882">
        <f t="shared" ref="H831" si="100">ROUND((D831/1000)*G831,2)</f>
        <v>751.39</v>
      </c>
      <c r="I831" s="485"/>
      <c r="J831" s="128">
        <f>ROUND(IF(H831&lt;'Заказ, cкидки и курсы валют'!$B$39,H831*0.54*100/(100-'Заказ, cкидки и курсы валют'!$C$39),IF(H831&lt;'Заказ, cкидки и курсы валют'!$B$40,H831*0.54*100/(100-'Заказ, cкидки и курсы валют'!$C$40),IF(H831&lt;'Заказ, cкидки и курсы валют'!$B$41,H831*0.54*100/(100-'Заказ, cкидки и курсы валют'!$C$41),IF(H831&lt;'Заказ, cкидки и курсы валют'!$B$42,H831*0.54*100/(100-'Заказ, cкидки и курсы валют'!$C$42),IF(H831&lt;'Заказ, cкидки и курсы валют'!$B$43,H831*0.54*100/(100-'Заказ, cкидки и курсы валют'!$C$43),H831))))),2)</f>
        <v>811.5</v>
      </c>
    </row>
    <row r="832" spans="1:10" ht="14.1" customHeight="1">
      <c r="A832" s="1026" t="s">
        <v>8415</v>
      </c>
      <c r="B832" s="877" t="s">
        <v>3650</v>
      </c>
      <c r="C832" s="893">
        <v>5.0999999999999996</v>
      </c>
      <c r="D832" s="2056">
        <v>50</v>
      </c>
      <c r="E832" s="2077">
        <f t="shared" si="96"/>
        <v>1305.6600000000001</v>
      </c>
      <c r="F832" s="603">
        <f t="shared" ref="F832:F838" si="101">ROUND(E832*(1-$F$11),2)</f>
        <v>1305.6600000000001</v>
      </c>
      <c r="G832" s="862">
        <f>'Заказ, cкидки и курсы валют'!$J$23*F832</f>
        <v>15667.920000000002</v>
      </c>
      <c r="H832" s="882">
        <f t="shared" ref="H832:H838" si="102">ROUND((D832/1000)*G832,2)</f>
        <v>783.4</v>
      </c>
      <c r="I832" s="485"/>
      <c r="J832" s="128">
        <f>ROUND(IF(H832&lt;'Заказ, cкидки и курсы валют'!$B$39,H832*0.54*100/(100-'Заказ, cкидки и курсы валют'!$C$39),IF(H832&lt;'Заказ, cкидки и курсы валют'!$B$40,H832*0.54*100/(100-'Заказ, cкидки и курсы валют'!$C$40),IF(H832&lt;'Заказ, cкидки и курсы валют'!$B$41,H832*0.54*100/(100-'Заказ, cкидки и курсы валют'!$C$41),IF(H832&lt;'Заказ, cкидки и курсы валют'!$B$42,H832*0.54*100/(100-'Заказ, cкидки и курсы валют'!$C$42),IF(H832&lt;'Заказ, cкидки и курсы валют'!$B$43,H832*0.54*100/(100-'Заказ, cкидки и курсы валют'!$C$43),H832))))),2)</f>
        <v>846.07</v>
      </c>
    </row>
    <row r="833" spans="1:10" ht="14.1" customHeight="1">
      <c r="A833" s="1026" t="s">
        <v>8416</v>
      </c>
      <c r="B833" s="877" t="s">
        <v>3276</v>
      </c>
      <c r="C833" s="893">
        <v>10.6</v>
      </c>
      <c r="D833" s="2056">
        <v>20</v>
      </c>
      <c r="E833" s="2077">
        <f t="shared" si="96"/>
        <v>2813.73</v>
      </c>
      <c r="F833" s="603">
        <f t="shared" si="101"/>
        <v>2813.73</v>
      </c>
      <c r="G833" s="862">
        <f>'Заказ, cкидки и курсы валют'!$J$23*F833</f>
        <v>33764.76</v>
      </c>
      <c r="H833" s="882">
        <f t="shared" si="102"/>
        <v>675.3</v>
      </c>
      <c r="I833" s="485"/>
      <c r="J833" s="128">
        <f>ROUND(IF(H833&lt;'Заказ, cкидки и курсы валют'!$B$39,H833*0.54*100/(100-'Заказ, cкидки и курсы валют'!$C$39),IF(H833&lt;'Заказ, cкидки и курсы валют'!$B$40,H833*0.54*100/(100-'Заказ, cкидки и курсы валют'!$C$40),IF(H833&lt;'Заказ, cкидки и курсы валют'!$B$41,H833*0.54*100/(100-'Заказ, cкидки и курсы валют'!$C$41),IF(H833&lt;'Заказ, cкидки и курсы валют'!$B$42,H833*0.54*100/(100-'Заказ, cкидки и курсы валют'!$C$42),IF(H833&lt;'Заказ, cкидки и курсы валют'!$B$43,H833*0.54*100/(100-'Заказ, cкидки и курсы валют'!$C$43),H833))))),2)</f>
        <v>729.32</v>
      </c>
    </row>
    <row r="834" spans="1:10" ht="14.1" customHeight="1">
      <c r="A834" s="1026" t="s">
        <v>8417</v>
      </c>
      <c r="B834" s="877" t="s">
        <v>3277</v>
      </c>
      <c r="C834" s="893">
        <v>17.2</v>
      </c>
      <c r="D834" s="2056">
        <v>20</v>
      </c>
      <c r="E834" s="2077">
        <f t="shared" si="96"/>
        <v>3900.69</v>
      </c>
      <c r="F834" s="603">
        <f t="shared" si="101"/>
        <v>3900.69</v>
      </c>
      <c r="G834" s="862">
        <f>'Заказ, cкидки и курсы валют'!$J$23*F834</f>
        <v>46808.28</v>
      </c>
      <c r="H834" s="882">
        <f t="shared" si="102"/>
        <v>936.17</v>
      </c>
      <c r="I834" s="485"/>
      <c r="J834" s="128">
        <f>ROUND(IF(H834&lt;'Заказ, cкидки и курсы валют'!$B$39,H834*0.54*100/(100-'Заказ, cкидки и курсы валют'!$C$39),IF(H834&lt;'Заказ, cкидки и курсы валют'!$B$40,H834*0.54*100/(100-'Заказ, cкидки и курсы валют'!$C$40),IF(H834&lt;'Заказ, cкидки и курсы валют'!$B$41,H834*0.54*100/(100-'Заказ, cкидки и курсы валют'!$C$41),IF(H834&lt;'Заказ, cкидки и курсы валют'!$B$42,H834*0.54*100/(100-'Заказ, cкидки и курсы валют'!$C$42),IF(H834&lt;'Заказ, cкидки и курсы валют'!$B$43,H834*0.54*100/(100-'Заказ, cкидки и курсы валют'!$C$43),H834))))),2)</f>
        <v>936.17</v>
      </c>
    </row>
    <row r="835" spans="1:10" ht="14.1" customHeight="1">
      <c r="A835" s="1026" t="s">
        <v>8418</v>
      </c>
      <c r="B835" s="877" t="s">
        <v>3278</v>
      </c>
      <c r="C835" s="893">
        <v>26</v>
      </c>
      <c r="D835" s="2056">
        <v>10</v>
      </c>
      <c r="E835" s="2077">
        <f t="shared" si="96"/>
        <v>6551.4000000000005</v>
      </c>
      <c r="F835" s="603">
        <f t="shared" si="101"/>
        <v>6551.4</v>
      </c>
      <c r="G835" s="862">
        <f>'Заказ, cкидки и курсы валют'!$J$23*F835</f>
        <v>78616.799999999988</v>
      </c>
      <c r="H835" s="882">
        <f t="shared" si="102"/>
        <v>786.17</v>
      </c>
      <c r="I835" s="485"/>
      <c r="J835" s="128">
        <f>ROUND(IF(H835&lt;'Заказ, cкидки и курсы валют'!$B$39,H835*0.54*100/(100-'Заказ, cкидки и курсы валют'!$C$39),IF(H835&lt;'Заказ, cкидки и курсы валют'!$B$40,H835*0.54*100/(100-'Заказ, cкидки и курсы валют'!$C$40),IF(H835&lt;'Заказ, cкидки и курсы валют'!$B$41,H835*0.54*100/(100-'Заказ, cкидки и курсы валют'!$C$41),IF(H835&lt;'Заказ, cкидки и курсы валют'!$B$42,H835*0.54*100/(100-'Заказ, cкидки и курсы валют'!$C$42),IF(H835&lt;'Заказ, cкидки и курсы валют'!$B$43,H835*0.54*100/(100-'Заказ, cкидки и курсы валют'!$C$43),H835))))),2)</f>
        <v>849.06</v>
      </c>
    </row>
    <row r="836" spans="1:10" ht="14.1" customHeight="1">
      <c r="A836" s="1026" t="s">
        <v>8419</v>
      </c>
      <c r="B836" s="877" t="s">
        <v>3279</v>
      </c>
      <c r="C836" s="893">
        <v>34</v>
      </c>
      <c r="D836" s="2056">
        <v>10</v>
      </c>
      <c r="E836" s="2077">
        <f t="shared" si="96"/>
        <v>8464.83</v>
      </c>
      <c r="F836" s="603">
        <f t="shared" si="101"/>
        <v>8464.83</v>
      </c>
      <c r="G836" s="862">
        <f>'Заказ, cкидки и курсы валют'!$J$23*F836</f>
        <v>101577.95999999999</v>
      </c>
      <c r="H836" s="882">
        <f t="shared" si="102"/>
        <v>1015.78</v>
      </c>
      <c r="I836" s="485"/>
      <c r="J836" s="128">
        <f>ROUND(IF(H836&lt;'Заказ, cкидки и курсы валют'!$B$39,H836*0.54*100/(100-'Заказ, cкидки и курсы валют'!$C$39),IF(H836&lt;'Заказ, cкидки и курсы валют'!$B$40,H836*0.54*100/(100-'Заказ, cкидки и курсы валют'!$C$40),IF(H836&lt;'Заказ, cкидки и курсы валют'!$B$41,H836*0.54*100/(100-'Заказ, cкидки и курсы валют'!$C$41),IF(H836&lt;'Заказ, cкидки и курсы валют'!$B$42,H836*0.54*100/(100-'Заказ, cкидки и курсы валют'!$C$42),IF(H836&lt;'Заказ, cкидки и курсы валют'!$B$43,H836*0.54*100/(100-'Заказ, cкидки и курсы валют'!$C$43),H836))))),2)</f>
        <v>1015.78</v>
      </c>
    </row>
    <row r="837" spans="1:10" ht="14.1" customHeight="1">
      <c r="A837" s="1026" t="s">
        <v>8420</v>
      </c>
      <c r="B837" s="877" t="s">
        <v>3280</v>
      </c>
      <c r="C837" s="893">
        <v>65</v>
      </c>
      <c r="D837" s="2056">
        <v>5</v>
      </c>
      <c r="E837" s="2077">
        <f t="shared" si="96"/>
        <v>19782.09</v>
      </c>
      <c r="F837" s="603">
        <f t="shared" si="101"/>
        <v>19782.09</v>
      </c>
      <c r="G837" s="862">
        <f>'Заказ, cкидки и курсы валют'!$J$23*F837</f>
        <v>237385.08000000002</v>
      </c>
      <c r="H837" s="882">
        <f t="shared" si="102"/>
        <v>1186.93</v>
      </c>
      <c r="I837" s="485"/>
      <c r="J837" s="128">
        <f>ROUND(IF(H837&lt;'Заказ, cкидки и курсы валют'!$B$39,H837*0.54*100/(100-'Заказ, cкидки и курсы валют'!$C$39),IF(H837&lt;'Заказ, cкидки и курсы валют'!$B$40,H837*0.54*100/(100-'Заказ, cкидки и курсы валют'!$C$40),IF(H837&lt;'Заказ, cкидки и курсы валют'!$B$41,H837*0.54*100/(100-'Заказ, cкидки и курсы валют'!$C$41),IF(H837&lt;'Заказ, cкидки и курсы валют'!$B$42,H837*0.54*100/(100-'Заказ, cкидки и курсы валют'!$C$42),IF(H837&lt;'Заказ, cкидки и курсы валют'!$B$43,H837*0.54*100/(100-'Заказ, cкидки и курсы валют'!$C$43),H837))))),2)</f>
        <v>1186.93</v>
      </c>
    </row>
    <row r="838" spans="1:10" ht="14.1" customHeight="1" thickBot="1">
      <c r="A838" s="1027" t="s">
        <v>8421</v>
      </c>
      <c r="B838" s="926" t="s">
        <v>3282</v>
      </c>
      <c r="C838" s="1037">
        <v>100</v>
      </c>
      <c r="D838" s="2122">
        <v>1</v>
      </c>
      <c r="E838" s="2105">
        <f t="shared" si="96"/>
        <v>50805.81</v>
      </c>
      <c r="F838" s="959">
        <f t="shared" si="101"/>
        <v>50805.81</v>
      </c>
      <c r="G838" s="960">
        <f>'Заказ, cкидки и курсы валют'!$J$23*F838</f>
        <v>609669.72</v>
      </c>
      <c r="H838" s="1019">
        <f t="shared" si="102"/>
        <v>609.66999999999996</v>
      </c>
      <c r="I838" s="489"/>
      <c r="J838" s="128">
        <f>ROUND(IF(H838&lt;'Заказ, cкидки и курсы валют'!$B$39,H838*0.54*100/(100-'Заказ, cкидки и курсы валют'!$C$39),IF(H838&lt;'Заказ, cкидки и курсы валют'!$B$40,H838*0.54*100/(100-'Заказ, cкидки и курсы валют'!$C$40),IF(H838&lt;'Заказ, cкидки и курсы валют'!$B$41,H838*0.54*100/(100-'Заказ, cкидки и курсы валют'!$C$41),IF(H838&lt;'Заказ, cкидки и курсы валют'!$B$42,H838*0.54*100/(100-'Заказ, cкидки и курсы валют'!$C$42),IF(H838&lt;'Заказ, cкидки и курсы валют'!$B$43,H838*0.54*100/(100-'Заказ, cкидки и курсы валют'!$C$43),H838))))),2)</f>
        <v>658.44</v>
      </c>
    </row>
    <row r="839" spans="1:10" ht="30" customHeight="1" thickBot="1">
      <c r="A839" s="246"/>
      <c r="I839" s="238"/>
    </row>
    <row r="840" spans="1:10" ht="59.45" customHeight="1">
      <c r="A840" s="1356" t="s">
        <v>6490</v>
      </c>
      <c r="B840" s="1357"/>
      <c r="C840" s="647"/>
      <c r="D840" s="2686"/>
      <c r="E840" s="2686"/>
      <c r="F840" s="2686"/>
      <c r="G840" s="2686"/>
      <c r="H840" s="2686"/>
      <c r="I840" s="2687"/>
    </row>
    <row r="841" spans="1:10" ht="14.1" customHeight="1">
      <c r="A841" s="248"/>
      <c r="B841" s="17"/>
      <c r="C841" s="883"/>
      <c r="D841" s="1148"/>
      <c r="E841" s="854"/>
      <c r="F841" s="568"/>
      <c r="G841" s="111"/>
      <c r="H841" s="110"/>
      <c r="I841" s="167"/>
    </row>
    <row r="842" spans="1:10" ht="14.1" customHeight="1">
      <c r="A842" s="248"/>
      <c r="B842" s="17"/>
      <c r="C842" s="884"/>
      <c r="D842" s="1149"/>
      <c r="E842" s="557"/>
      <c r="F842" s="596"/>
      <c r="G842" s="860"/>
      <c r="H842" s="17"/>
      <c r="I842" s="167"/>
    </row>
    <row r="843" spans="1:10" ht="14.1" customHeight="1">
      <c r="A843" s="248"/>
      <c r="B843" s="17"/>
      <c r="C843" s="884"/>
      <c r="D843" s="1149"/>
      <c r="E843" s="557"/>
      <c r="F843" s="596"/>
      <c r="G843" s="860"/>
      <c r="H843" s="17"/>
      <c r="I843" s="167"/>
    </row>
    <row r="844" spans="1:10" ht="8.25" customHeight="1">
      <c r="A844" s="248"/>
      <c r="B844" s="17"/>
      <c r="C844" s="884"/>
      <c r="D844" s="1149"/>
      <c r="E844" s="557"/>
      <c r="F844" s="596"/>
      <c r="G844" s="860"/>
      <c r="H844" s="17"/>
      <c r="I844" s="167"/>
    </row>
    <row r="845" spans="1:10" ht="22.5" customHeight="1" thickBot="1">
      <c r="A845" s="1151" t="s">
        <v>7679</v>
      </c>
      <c r="B845" s="171"/>
      <c r="C845" s="885"/>
      <c r="D845" s="1150"/>
      <c r="E845" s="558"/>
      <c r="F845" s="598"/>
      <c r="G845" s="861"/>
      <c r="H845" s="171"/>
      <c r="I845" s="172"/>
    </row>
    <row r="846" spans="1:10" ht="42" customHeight="1">
      <c r="A846" s="187" t="s">
        <v>1028</v>
      </c>
      <c r="B846" s="189" t="s">
        <v>1029</v>
      </c>
      <c r="C846" s="1206" t="s">
        <v>678</v>
      </c>
      <c r="D846" s="1206" t="s">
        <v>3130</v>
      </c>
      <c r="E846" s="561" t="s">
        <v>11188</v>
      </c>
      <c r="F846" s="611" t="s">
        <v>2779</v>
      </c>
      <c r="G846" s="1204" t="s">
        <v>2627</v>
      </c>
      <c r="H846" s="419" t="s">
        <v>497</v>
      </c>
      <c r="I846" s="173" t="s">
        <v>4239</v>
      </c>
    </row>
    <row r="847" spans="1:10" ht="13.5" customHeight="1" thickBot="1">
      <c r="A847" s="195"/>
      <c r="B847" s="389"/>
      <c r="C847" s="475" t="s">
        <v>3629</v>
      </c>
      <c r="D847" s="475" t="s">
        <v>2628</v>
      </c>
      <c r="E847" s="564" t="s">
        <v>265</v>
      </c>
      <c r="F847" s="607">
        <f>'Заказ, cкидки и курсы валют'!$I$12</f>
        <v>0</v>
      </c>
      <c r="G847" s="948"/>
      <c r="H847" s="455"/>
      <c r="I847" s="325"/>
    </row>
    <row r="848" spans="1:10" ht="14.1" customHeight="1">
      <c r="A848" s="1023" t="s">
        <v>9362</v>
      </c>
      <c r="B848" s="1024" t="s">
        <v>3647</v>
      </c>
      <c r="C848" s="1225">
        <v>0.68</v>
      </c>
      <c r="D848" s="2117">
        <v>1000</v>
      </c>
      <c r="E848" s="574">
        <v>54.93</v>
      </c>
      <c r="F848" s="967">
        <f>ROUND(E848*(1-$F$11),2)</f>
        <v>54.93</v>
      </c>
      <c r="G848" s="968">
        <f>'Заказ, cкидки и курсы валют'!$J$23*F848</f>
        <v>659.16</v>
      </c>
      <c r="H848" s="1017">
        <f>ROUND((D848/1000)*G848,2)</f>
        <v>659.16</v>
      </c>
      <c r="I848" s="1013"/>
    </row>
    <row r="849" spans="1:9" ht="14.1" customHeight="1">
      <c r="A849" s="1026" t="s">
        <v>6491</v>
      </c>
      <c r="B849" s="877" t="s">
        <v>3288</v>
      </c>
      <c r="C849" s="893">
        <v>0.68</v>
      </c>
      <c r="D849" s="2056">
        <v>1000</v>
      </c>
      <c r="E849" s="574">
        <v>83.93</v>
      </c>
      <c r="F849" s="603">
        <f>ROUND(E849*(1-$F$11),2)</f>
        <v>83.93</v>
      </c>
      <c r="G849" s="862">
        <f>'Заказ, cкидки и курсы валют'!$J$23*F849</f>
        <v>1007.1600000000001</v>
      </c>
      <c r="H849" s="882">
        <f>ROUND((D849/1000)*G849,2)</f>
        <v>1007.16</v>
      </c>
      <c r="I849" s="485"/>
    </row>
    <row r="850" spans="1:9" ht="14.1" customHeight="1">
      <c r="A850" s="1026" t="s">
        <v>6492</v>
      </c>
      <c r="B850" s="877" t="s">
        <v>3648</v>
      </c>
      <c r="C850" s="893">
        <v>1.1000000000000001</v>
      </c>
      <c r="D850" s="2056">
        <v>1000</v>
      </c>
      <c r="E850" s="574">
        <v>126.99</v>
      </c>
      <c r="F850" s="603">
        <f t="shared" ref="F850:F860" si="103">ROUND(E850*(1-$F$11),2)</f>
        <v>126.99</v>
      </c>
      <c r="G850" s="862">
        <f>'Заказ, cкидки и курсы валют'!$J$23*F850</f>
        <v>1523.8799999999999</v>
      </c>
      <c r="H850" s="882">
        <f t="shared" ref="H850:H860" si="104">ROUND((D850/1000)*G850,2)</f>
        <v>1523.88</v>
      </c>
      <c r="I850" s="485"/>
    </row>
    <row r="851" spans="1:9" ht="14.1" customHeight="1">
      <c r="A851" s="1026" t="s">
        <v>6493</v>
      </c>
      <c r="B851" s="877" t="s">
        <v>3649</v>
      </c>
      <c r="C851" s="893">
        <v>2.2000000000000002</v>
      </c>
      <c r="D851" s="2056">
        <v>1000</v>
      </c>
      <c r="E851" s="574">
        <v>183.65</v>
      </c>
      <c r="F851" s="603">
        <f t="shared" si="103"/>
        <v>183.65</v>
      </c>
      <c r="G851" s="862">
        <f>'Заказ, cкидки и курсы валют'!$J$23*F851</f>
        <v>2203.8000000000002</v>
      </c>
      <c r="H851" s="882">
        <f t="shared" si="104"/>
        <v>2203.8000000000002</v>
      </c>
      <c r="I851" s="485"/>
    </row>
    <row r="852" spans="1:9" ht="15">
      <c r="A852" s="1026" t="s">
        <v>6494</v>
      </c>
      <c r="B852" s="877" t="s">
        <v>3650</v>
      </c>
      <c r="C852" s="893">
        <v>4.7</v>
      </c>
      <c r="D852" s="2056">
        <v>500</v>
      </c>
      <c r="E852" s="574">
        <v>381.49</v>
      </c>
      <c r="F852" s="603">
        <f t="shared" si="103"/>
        <v>381.49</v>
      </c>
      <c r="G852" s="862">
        <f>'Заказ, cкидки и курсы валют'!$J$23*F852</f>
        <v>4577.88</v>
      </c>
      <c r="H852" s="882">
        <f t="shared" si="104"/>
        <v>2288.94</v>
      </c>
      <c r="I852" s="485"/>
    </row>
    <row r="853" spans="1:9" ht="16.5" customHeight="1">
      <c r="A853" s="1026" t="s">
        <v>6495</v>
      </c>
      <c r="B853" s="877" t="s">
        <v>3276</v>
      </c>
      <c r="C853" s="893">
        <v>10.4</v>
      </c>
      <c r="D853" s="2056">
        <v>200</v>
      </c>
      <c r="E853" s="574">
        <v>854.31</v>
      </c>
      <c r="F853" s="603">
        <f t="shared" si="103"/>
        <v>854.31</v>
      </c>
      <c r="G853" s="862">
        <f>'Заказ, cкидки и курсы валют'!$J$23*F853</f>
        <v>10251.719999999999</v>
      </c>
      <c r="H853" s="882">
        <f t="shared" si="104"/>
        <v>2050.34</v>
      </c>
      <c r="I853" s="485"/>
    </row>
    <row r="854" spans="1:9" ht="13.5" customHeight="1">
      <c r="A854" s="1026" t="s">
        <v>6496</v>
      </c>
      <c r="B854" s="877" t="s">
        <v>3277</v>
      </c>
      <c r="C854" s="893">
        <v>15.5</v>
      </c>
      <c r="D854" s="2056">
        <v>200</v>
      </c>
      <c r="E854" s="574">
        <v>1260.99</v>
      </c>
      <c r="F854" s="603">
        <f t="shared" si="103"/>
        <v>1260.99</v>
      </c>
      <c r="G854" s="862">
        <f>'Заказ, cкидки и курсы валют'!$J$23*F854</f>
        <v>15131.880000000001</v>
      </c>
      <c r="H854" s="882">
        <f t="shared" si="104"/>
        <v>3026.38</v>
      </c>
      <c r="I854" s="485"/>
    </row>
    <row r="855" spans="1:9" ht="13.5" customHeight="1">
      <c r="A855" s="1026" t="s">
        <v>6497</v>
      </c>
      <c r="B855" s="877" t="s">
        <v>3278</v>
      </c>
      <c r="C855" s="893">
        <v>22.8</v>
      </c>
      <c r="D855" s="2056">
        <v>100</v>
      </c>
      <c r="E855" s="574">
        <v>1939.06</v>
      </c>
      <c r="F855" s="603">
        <f t="shared" si="103"/>
        <v>1939.06</v>
      </c>
      <c r="G855" s="862">
        <f>'Заказ, cкидки и курсы валют'!$J$23*F855</f>
        <v>23268.720000000001</v>
      </c>
      <c r="H855" s="882">
        <f t="shared" si="104"/>
        <v>2326.87</v>
      </c>
      <c r="I855" s="485"/>
    </row>
    <row r="856" spans="1:9" ht="15.95" customHeight="1">
      <c r="A856" s="1026" t="s">
        <v>6498</v>
      </c>
      <c r="B856" s="877" t="s">
        <v>3279</v>
      </c>
      <c r="C856" s="893">
        <v>30.5</v>
      </c>
      <c r="D856" s="2056">
        <v>100</v>
      </c>
      <c r="E856" s="574">
        <v>2556.56</v>
      </c>
      <c r="F856" s="603">
        <f t="shared" si="103"/>
        <v>2556.56</v>
      </c>
      <c r="G856" s="862">
        <f>'Заказ, cкидки и курсы валют'!$J$23*F856</f>
        <v>30678.720000000001</v>
      </c>
      <c r="H856" s="882">
        <f t="shared" si="104"/>
        <v>3067.87</v>
      </c>
      <c r="I856" s="485"/>
    </row>
    <row r="857" spans="1:9" ht="13.5" customHeight="1">
      <c r="A857" s="1026" t="s">
        <v>6499</v>
      </c>
      <c r="B857" s="877" t="s">
        <v>3376</v>
      </c>
      <c r="C857" s="893">
        <v>44.5</v>
      </c>
      <c r="D857" s="2056">
        <v>50</v>
      </c>
      <c r="E857" s="574">
        <v>3920.78</v>
      </c>
      <c r="F857" s="603">
        <f t="shared" si="103"/>
        <v>3920.78</v>
      </c>
      <c r="G857" s="862">
        <f>'Заказ, cкидки и курсы валют'!$J$23*F857</f>
        <v>47049.36</v>
      </c>
      <c r="H857" s="882">
        <f t="shared" si="104"/>
        <v>2352.4699999999998</v>
      </c>
      <c r="I857" s="485"/>
    </row>
    <row r="858" spans="1:9" ht="14.1" customHeight="1">
      <c r="A858" s="1026" t="s">
        <v>6500</v>
      </c>
      <c r="B858" s="877" t="s">
        <v>3280</v>
      </c>
      <c r="C858" s="893">
        <v>58</v>
      </c>
      <c r="D858" s="2056">
        <v>50</v>
      </c>
      <c r="E858" s="574">
        <v>4913.8900000000003</v>
      </c>
      <c r="F858" s="603">
        <f t="shared" si="103"/>
        <v>4913.8900000000003</v>
      </c>
      <c r="G858" s="862">
        <f>'Заказ, cкидки и курсы валют'!$J$23*F858</f>
        <v>58966.680000000008</v>
      </c>
      <c r="H858" s="882">
        <f t="shared" si="104"/>
        <v>2948.33</v>
      </c>
      <c r="I858" s="485"/>
    </row>
    <row r="859" spans="1:9" ht="14.1" customHeight="1">
      <c r="A859" s="1026" t="s">
        <v>6501</v>
      </c>
      <c r="B859" s="877" t="s">
        <v>3282</v>
      </c>
      <c r="C859" s="893">
        <v>100</v>
      </c>
      <c r="D859" s="2056">
        <v>25</v>
      </c>
      <c r="E859" s="574">
        <v>8725.27</v>
      </c>
      <c r="F859" s="603">
        <f t="shared" si="103"/>
        <v>8725.27</v>
      </c>
      <c r="G859" s="862">
        <f>'Заказ, cкидки и курсы валют'!$J$23*F859</f>
        <v>104703.24</v>
      </c>
      <c r="H859" s="882">
        <f t="shared" si="104"/>
        <v>2617.58</v>
      </c>
      <c r="I859" s="485"/>
    </row>
    <row r="860" spans="1:9" ht="14.1" customHeight="1" thickBot="1">
      <c r="A860" s="1027" t="s">
        <v>6502</v>
      </c>
      <c r="B860" s="926" t="s">
        <v>3283</v>
      </c>
      <c r="C860" s="1037">
        <v>215.7</v>
      </c>
      <c r="D860" s="2122">
        <v>25</v>
      </c>
      <c r="E860" s="574">
        <v>19816.439999999999</v>
      </c>
      <c r="F860" s="959">
        <f t="shared" si="103"/>
        <v>19816.439999999999</v>
      </c>
      <c r="G860" s="960">
        <f>'Заказ, cкидки и курсы валют'!$J$23*F860</f>
        <v>237797.27999999997</v>
      </c>
      <c r="H860" s="1019">
        <f t="shared" si="104"/>
        <v>5944.93</v>
      </c>
      <c r="I860" s="489"/>
    </row>
    <row r="861" spans="1:9" ht="57" customHeight="1" thickBot="1"/>
    <row r="862" spans="1:9" ht="18">
      <c r="A862" s="1356" t="s">
        <v>6490</v>
      </c>
      <c r="B862" s="1357"/>
      <c r="C862" s="1357"/>
      <c r="D862" s="1357"/>
      <c r="E862" s="555"/>
      <c r="F862" s="1357"/>
      <c r="G862" s="1357"/>
      <c r="H862" s="1357"/>
      <c r="I862" s="1892"/>
    </row>
    <row r="863" spans="1:9" ht="14.1" customHeight="1">
      <c r="A863" s="1361"/>
      <c r="B863" s="340"/>
      <c r="C863" s="1362"/>
      <c r="D863" s="1362"/>
      <c r="E863" s="556"/>
      <c r="F863" s="568"/>
      <c r="G863" s="111"/>
      <c r="H863" s="111"/>
      <c r="I863" s="167"/>
    </row>
    <row r="864" spans="1:9" ht="14.1" customHeight="1">
      <c r="A864" s="248"/>
      <c r="B864" s="17"/>
      <c r="C864" s="884"/>
      <c r="D864" s="1149"/>
      <c r="E864" s="557"/>
      <c r="F864" s="596"/>
      <c r="G864" s="860"/>
      <c r="H864" s="17"/>
      <c r="I864" s="167"/>
    </row>
    <row r="865" spans="1:10" ht="14.1" customHeight="1">
      <c r="A865" s="248"/>
      <c r="B865" s="17"/>
      <c r="C865" s="884"/>
      <c r="D865" s="1149"/>
      <c r="E865" s="557"/>
      <c r="F865" s="596"/>
      <c r="G865" s="860"/>
      <c r="H865" s="17"/>
      <c r="I865" s="167"/>
    </row>
    <row r="866" spans="1:10" ht="14.1" customHeight="1">
      <c r="A866" s="248"/>
      <c r="B866" s="17"/>
      <c r="C866" s="884"/>
      <c r="D866" s="1149"/>
      <c r="E866" s="557"/>
      <c r="F866" s="596"/>
      <c r="G866" s="860"/>
      <c r="H866" s="17"/>
      <c r="I866" s="167"/>
    </row>
    <row r="867" spans="1:10" ht="14.1" customHeight="1" thickBot="1">
      <c r="A867" s="2597" t="s">
        <v>7681</v>
      </c>
      <c r="B867" s="171"/>
      <c r="C867" s="885"/>
      <c r="D867" s="1150"/>
      <c r="E867" s="558"/>
      <c r="F867" s="598"/>
      <c r="G867" s="861"/>
      <c r="H867" s="171"/>
      <c r="I867" s="172"/>
    </row>
    <row r="868" spans="1:10" ht="51.95" customHeight="1">
      <c r="A868" s="187" t="s">
        <v>1028</v>
      </c>
      <c r="B868" s="189" t="s">
        <v>1029</v>
      </c>
      <c r="C868" s="1206" t="s">
        <v>678</v>
      </c>
      <c r="D868" s="1206" t="s">
        <v>3130</v>
      </c>
      <c r="E868" s="561" t="s">
        <v>11188</v>
      </c>
      <c r="F868" s="611" t="s">
        <v>2779</v>
      </c>
      <c r="G868" s="1204" t="s">
        <v>2627</v>
      </c>
      <c r="H868" s="419" t="s">
        <v>497</v>
      </c>
      <c r="I868" s="173" t="s">
        <v>4239</v>
      </c>
      <c r="J868" s="2668" t="s">
        <v>12335</v>
      </c>
    </row>
    <row r="869" spans="1:10" ht="14.1" customHeight="1" thickBot="1">
      <c r="A869" s="195"/>
      <c r="B869" s="389"/>
      <c r="C869" s="475" t="s">
        <v>3629</v>
      </c>
      <c r="D869" s="475" t="s">
        <v>2628</v>
      </c>
      <c r="E869" s="564" t="s">
        <v>265</v>
      </c>
      <c r="F869" s="607">
        <f>'Заказ, cкидки и курсы валют'!$I$12</f>
        <v>0</v>
      </c>
      <c r="G869" s="948"/>
      <c r="H869" s="455"/>
      <c r="I869" s="325"/>
      <c r="J869" s="2669"/>
    </row>
    <row r="870" spans="1:10" ht="14.1" customHeight="1">
      <c r="A870" s="1023" t="s">
        <v>9637</v>
      </c>
      <c r="B870" s="1024" t="s">
        <v>3647</v>
      </c>
      <c r="C870" s="1225">
        <v>0.68</v>
      </c>
      <c r="D870" s="2117">
        <v>100</v>
      </c>
      <c r="E870" s="2103">
        <f>E848*3</f>
        <v>164.79</v>
      </c>
      <c r="F870" s="967">
        <f>ROUND(E870*(1-$F$11),2)</f>
        <v>164.79</v>
      </c>
      <c r="G870" s="968">
        <f>'Заказ, cкидки и курсы валют'!$J$23*F870</f>
        <v>1977.48</v>
      </c>
      <c r="H870" s="1017">
        <f>ROUND((D870/1000)*G870,2)</f>
        <v>197.75</v>
      </c>
      <c r="I870" s="1013"/>
      <c r="J870" s="128">
        <f>ROUND(IF(H870&lt;'Заказ, cкидки и курсы валют'!$B$39,H870*0.54*100/(100-'Заказ, cкидки и курсы валют'!$C$39),IF(H870&lt;'Заказ, cкидки и курсы валют'!$B$40,H870*0.54*100/(100-'Заказ, cкидки и курсы валют'!$C$40),IF(H870&lt;'Заказ, cкидки и курсы валют'!$B$41,H870*0.54*100/(100-'Заказ, cкидки и курсы валют'!$C$41),IF(H870&lt;'Заказ, cкидки и курсы валют'!$B$42,H870*0.54*100/(100-'Заказ, cкидки и курсы валют'!$C$42),IF(H870&lt;'Заказ, cкидки и курсы валют'!$B$43,H870*0.54*100/(100-'Заказ, cкидки и курсы валют'!$C$43),H870))))),2)</f>
        <v>266.95999999999998</v>
      </c>
    </row>
    <row r="871" spans="1:10" ht="15">
      <c r="A871" s="1026" t="s">
        <v>8422</v>
      </c>
      <c r="B871" s="877" t="s">
        <v>3288</v>
      </c>
      <c r="C871" s="893">
        <v>0.68</v>
      </c>
      <c r="D871" s="2056">
        <v>100</v>
      </c>
      <c r="E871" s="2077">
        <f t="shared" ref="E871:E882" si="105">E849*3</f>
        <v>251.79000000000002</v>
      </c>
      <c r="F871" s="603">
        <f>ROUND(E871*(1-$F$11),2)</f>
        <v>251.79</v>
      </c>
      <c r="G871" s="862">
        <f>'Заказ, cкидки и курсы валют'!$J$23*F871</f>
        <v>3021.48</v>
      </c>
      <c r="H871" s="882">
        <f>ROUND((D871/1000)*G871,2)</f>
        <v>302.14999999999998</v>
      </c>
      <c r="I871" s="485"/>
      <c r="J871" s="128">
        <f>ROUND(IF(H871&lt;'Заказ, cкидки и курсы валют'!$B$39,H871*0.54*100/(100-'Заказ, cкидки и курсы валют'!$C$39),IF(H871&lt;'Заказ, cкидки и курсы валют'!$B$40,H871*0.54*100/(100-'Заказ, cкидки и курсы валют'!$C$40),IF(H871&lt;'Заказ, cкидки и курсы валют'!$B$41,H871*0.54*100/(100-'Заказ, cкидки и курсы валют'!$C$41),IF(H871&lt;'Заказ, cкидки и курсы валют'!$B$42,H871*0.54*100/(100-'Заказ, cкидки и курсы валют'!$C$42),IF(H871&lt;'Заказ, cкидки и курсы валют'!$B$43,H871*0.54*100/(100-'Заказ, cкидки и курсы валют'!$C$43),H871))))),2)</f>
        <v>407.9</v>
      </c>
    </row>
    <row r="872" spans="1:10" ht="15">
      <c r="A872" s="1026" t="s">
        <v>8423</v>
      </c>
      <c r="B872" s="877" t="s">
        <v>3648</v>
      </c>
      <c r="C872" s="893">
        <v>1.1000000000000001</v>
      </c>
      <c r="D872" s="2056">
        <v>100</v>
      </c>
      <c r="E872" s="2077">
        <f t="shared" si="105"/>
        <v>380.96999999999997</v>
      </c>
      <c r="F872" s="603">
        <f t="shared" ref="F872:F882" si="106">ROUND(E872*(1-$F$11),2)</f>
        <v>380.97</v>
      </c>
      <c r="G872" s="862">
        <f>'Заказ, cкидки и курсы валют'!$J$23*F872</f>
        <v>4571.6400000000003</v>
      </c>
      <c r="H872" s="882">
        <f t="shared" ref="H872:H882" si="107">ROUND((D872/1000)*G872,2)</f>
        <v>457.16</v>
      </c>
      <c r="I872" s="485"/>
      <c r="J872" s="128">
        <f>ROUND(IF(H872&lt;'Заказ, cкидки и курсы валют'!$B$39,H872*0.54*100/(100-'Заказ, cкидки и курсы валют'!$C$39),IF(H872&lt;'Заказ, cкидки и курсы валют'!$B$40,H872*0.54*100/(100-'Заказ, cкидки и курсы валют'!$C$40),IF(H872&lt;'Заказ, cкидки и курсы валют'!$B$41,H872*0.54*100/(100-'Заказ, cкидки и курсы валют'!$C$41),IF(H872&lt;'Заказ, cкидки и курсы валют'!$B$42,H872*0.54*100/(100-'Заказ, cкидки и курсы валют'!$C$42),IF(H872&lt;'Заказ, cкидки и курсы валют'!$B$43,H872*0.54*100/(100-'Заказ, cкидки и курсы валют'!$C$43),H872))))),2)</f>
        <v>548.59</v>
      </c>
    </row>
    <row r="873" spans="1:10" ht="15">
      <c r="A873" s="1026" t="s">
        <v>8424</v>
      </c>
      <c r="B873" s="877" t="s">
        <v>3649</v>
      </c>
      <c r="C873" s="893">
        <v>2.2000000000000002</v>
      </c>
      <c r="D873" s="2056">
        <v>100</v>
      </c>
      <c r="E873" s="2077">
        <f t="shared" si="105"/>
        <v>550.95000000000005</v>
      </c>
      <c r="F873" s="603">
        <f t="shared" si="106"/>
        <v>550.95000000000005</v>
      </c>
      <c r="G873" s="862">
        <f>'Заказ, cкидки и курсы валют'!$J$23*F873</f>
        <v>6611.4000000000005</v>
      </c>
      <c r="H873" s="882">
        <f t="shared" si="107"/>
        <v>661.14</v>
      </c>
      <c r="I873" s="485"/>
      <c r="J873" s="128">
        <f>ROUND(IF(H873&lt;'Заказ, cкидки и курсы валют'!$B$39,H873*0.54*100/(100-'Заказ, cкидки и курсы валют'!$C$39),IF(H873&lt;'Заказ, cкидки и курсы валют'!$B$40,H873*0.54*100/(100-'Заказ, cкидки и курсы валют'!$C$40),IF(H873&lt;'Заказ, cкидки и курсы валют'!$B$41,H873*0.54*100/(100-'Заказ, cкидки и курсы валют'!$C$41),IF(H873&lt;'Заказ, cкидки и курсы валют'!$B$42,H873*0.54*100/(100-'Заказ, cкидки и курсы валют'!$C$42),IF(H873&lt;'Заказ, cкидки и курсы валют'!$B$43,H873*0.54*100/(100-'Заказ, cкидки и курсы валют'!$C$43),H873))))),2)</f>
        <v>714.03</v>
      </c>
    </row>
    <row r="874" spans="1:10" ht="15">
      <c r="A874" s="1026" t="s">
        <v>8425</v>
      </c>
      <c r="B874" s="877" t="s">
        <v>3650</v>
      </c>
      <c r="C874" s="893">
        <v>4.7</v>
      </c>
      <c r="D874" s="2056">
        <v>50</v>
      </c>
      <c r="E874" s="2077">
        <f t="shared" si="105"/>
        <v>1144.47</v>
      </c>
      <c r="F874" s="603">
        <f t="shared" si="106"/>
        <v>1144.47</v>
      </c>
      <c r="G874" s="862">
        <f>'Заказ, cкидки и курсы валют'!$J$23*F874</f>
        <v>13733.64</v>
      </c>
      <c r="H874" s="882">
        <f t="shared" si="107"/>
        <v>686.68</v>
      </c>
      <c r="I874" s="485"/>
      <c r="J874" s="128">
        <f>ROUND(IF(H874&lt;'Заказ, cкидки и курсы валют'!$B$39,H874*0.54*100/(100-'Заказ, cкидки и курсы валют'!$C$39),IF(H874&lt;'Заказ, cкидки и курсы валют'!$B$40,H874*0.54*100/(100-'Заказ, cкидки и курсы валют'!$C$40),IF(H874&lt;'Заказ, cкидки и курсы валют'!$B$41,H874*0.54*100/(100-'Заказ, cкидки и курсы валют'!$C$41),IF(H874&lt;'Заказ, cкидки и курсы валют'!$B$42,H874*0.54*100/(100-'Заказ, cкидки и курсы валют'!$C$42),IF(H874&lt;'Заказ, cкидки и курсы валют'!$B$43,H874*0.54*100/(100-'Заказ, cкидки и курсы валют'!$C$43),H874))))),2)</f>
        <v>741.61</v>
      </c>
    </row>
    <row r="875" spans="1:10" ht="15">
      <c r="A875" s="1026" t="s">
        <v>8426</v>
      </c>
      <c r="B875" s="877" t="s">
        <v>3276</v>
      </c>
      <c r="C875" s="893">
        <v>10.4</v>
      </c>
      <c r="D875" s="2056">
        <v>25</v>
      </c>
      <c r="E875" s="2077">
        <f t="shared" si="105"/>
        <v>2562.9299999999998</v>
      </c>
      <c r="F875" s="603">
        <f t="shared" si="106"/>
        <v>2562.9299999999998</v>
      </c>
      <c r="G875" s="862">
        <f>'Заказ, cкидки и курсы валют'!$J$23*F875</f>
        <v>30755.159999999996</v>
      </c>
      <c r="H875" s="882">
        <f t="shared" si="107"/>
        <v>768.88</v>
      </c>
      <c r="I875" s="485"/>
      <c r="J875" s="128">
        <f>ROUND(IF(H875&lt;'Заказ, cкидки и курсы валют'!$B$39,H875*0.54*100/(100-'Заказ, cкидки и курсы валют'!$C$39),IF(H875&lt;'Заказ, cкидки и курсы валют'!$B$40,H875*0.54*100/(100-'Заказ, cкидки и курсы валют'!$C$40),IF(H875&lt;'Заказ, cкидки и курсы валют'!$B$41,H875*0.54*100/(100-'Заказ, cкидки и курсы валют'!$C$41),IF(H875&lt;'Заказ, cкидки и курсы валют'!$B$42,H875*0.54*100/(100-'Заказ, cкидки и курсы валют'!$C$42),IF(H875&lt;'Заказ, cкидки и курсы валют'!$B$43,H875*0.54*100/(100-'Заказ, cкидки и курсы валют'!$C$43),H875))))),2)</f>
        <v>830.39</v>
      </c>
    </row>
    <row r="876" spans="1:10" ht="15">
      <c r="A876" s="1026" t="s">
        <v>8427</v>
      </c>
      <c r="B876" s="877" t="s">
        <v>3277</v>
      </c>
      <c r="C876" s="893">
        <v>15.5</v>
      </c>
      <c r="D876" s="2056">
        <v>20</v>
      </c>
      <c r="E876" s="2077">
        <f t="shared" si="105"/>
        <v>3782.9700000000003</v>
      </c>
      <c r="F876" s="603">
        <f t="shared" si="106"/>
        <v>3782.97</v>
      </c>
      <c r="G876" s="862">
        <f>'Заказ, cкидки и курсы валют'!$J$23*F876</f>
        <v>45395.64</v>
      </c>
      <c r="H876" s="882">
        <f t="shared" si="107"/>
        <v>907.91</v>
      </c>
      <c r="I876" s="485"/>
      <c r="J876" s="128">
        <f>ROUND(IF(H876&lt;'Заказ, cкидки и курсы валют'!$B$39,H876*0.54*100/(100-'Заказ, cкидки и курсы валют'!$C$39),IF(H876&lt;'Заказ, cкидки и курсы валют'!$B$40,H876*0.54*100/(100-'Заказ, cкидки и курсы валют'!$C$40),IF(H876&lt;'Заказ, cкидки и курсы валют'!$B$41,H876*0.54*100/(100-'Заказ, cкидки и курсы валют'!$C$41),IF(H876&lt;'Заказ, cкидки и курсы валют'!$B$42,H876*0.54*100/(100-'Заказ, cкидки и курсы валют'!$C$42),IF(H876&lt;'Заказ, cкидки и курсы валют'!$B$43,H876*0.54*100/(100-'Заказ, cкидки и курсы валют'!$C$43),H876))))),2)</f>
        <v>980.54</v>
      </c>
    </row>
    <row r="877" spans="1:10" ht="15">
      <c r="A877" s="1026" t="s">
        <v>8428</v>
      </c>
      <c r="B877" s="877" t="s">
        <v>3278</v>
      </c>
      <c r="C877" s="893">
        <v>22.8</v>
      </c>
      <c r="D877" s="2056">
        <v>10</v>
      </c>
      <c r="E877" s="2077">
        <f t="shared" si="105"/>
        <v>5817.18</v>
      </c>
      <c r="F877" s="603">
        <f t="shared" si="106"/>
        <v>5817.18</v>
      </c>
      <c r="G877" s="862">
        <f>'Заказ, cкидки и курсы валют'!$J$23*F877</f>
        <v>69806.16</v>
      </c>
      <c r="H877" s="882">
        <f t="shared" si="107"/>
        <v>698.06</v>
      </c>
      <c r="I877" s="485"/>
      <c r="J877" s="128">
        <f>ROUND(IF(H877&lt;'Заказ, cкидки и курсы валют'!$B$39,H877*0.54*100/(100-'Заказ, cкидки и курсы валют'!$C$39),IF(H877&lt;'Заказ, cкидки и курсы валют'!$B$40,H877*0.54*100/(100-'Заказ, cкидки и курсы валют'!$C$40),IF(H877&lt;'Заказ, cкидки и курсы валют'!$B$41,H877*0.54*100/(100-'Заказ, cкидки и курсы валют'!$C$41),IF(H877&lt;'Заказ, cкидки и курсы валют'!$B$42,H877*0.54*100/(100-'Заказ, cкидки и курсы валют'!$C$42),IF(H877&lt;'Заказ, cкидки и курсы валют'!$B$43,H877*0.54*100/(100-'Заказ, cкидки и курсы валют'!$C$43),H877))))),2)</f>
        <v>753.9</v>
      </c>
    </row>
    <row r="878" spans="1:10" ht="15">
      <c r="A878" s="1026" t="s">
        <v>8429</v>
      </c>
      <c r="B878" s="877" t="s">
        <v>3279</v>
      </c>
      <c r="C878" s="893">
        <v>30.5</v>
      </c>
      <c r="D878" s="2056">
        <v>5</v>
      </c>
      <c r="E878" s="2077">
        <f t="shared" si="105"/>
        <v>7669.68</v>
      </c>
      <c r="F878" s="603">
        <f t="shared" si="106"/>
        <v>7669.68</v>
      </c>
      <c r="G878" s="862">
        <f>'Заказ, cкидки и курсы валют'!$J$23*F878</f>
        <v>92036.160000000003</v>
      </c>
      <c r="H878" s="882">
        <f t="shared" si="107"/>
        <v>460.18</v>
      </c>
      <c r="I878" s="485"/>
      <c r="J878" s="128">
        <f>ROUND(IF(H878&lt;'Заказ, cкидки и курсы валют'!$B$39,H878*0.54*100/(100-'Заказ, cкидки и курсы валют'!$C$39),IF(H878&lt;'Заказ, cкидки и курсы валют'!$B$40,H878*0.54*100/(100-'Заказ, cкидки и курсы валют'!$C$40),IF(H878&lt;'Заказ, cкидки и курсы валют'!$B$41,H878*0.54*100/(100-'Заказ, cкидки и курсы валют'!$C$41),IF(H878&lt;'Заказ, cкидки и курсы валют'!$B$42,H878*0.54*100/(100-'Заказ, cкидки и курсы валют'!$C$42),IF(H878&lt;'Заказ, cкидки и курсы валют'!$B$43,H878*0.54*100/(100-'Заказ, cкидки и курсы валют'!$C$43),H878))))),2)</f>
        <v>552.22</v>
      </c>
    </row>
    <row r="879" spans="1:10" ht="15">
      <c r="A879" s="1026" t="s">
        <v>8430</v>
      </c>
      <c r="B879" s="877" t="s">
        <v>3376</v>
      </c>
      <c r="C879" s="893">
        <v>44.5</v>
      </c>
      <c r="D879" s="2056">
        <v>5</v>
      </c>
      <c r="E879" s="2077">
        <f t="shared" si="105"/>
        <v>11762.34</v>
      </c>
      <c r="F879" s="603">
        <f t="shared" si="106"/>
        <v>11762.34</v>
      </c>
      <c r="G879" s="862">
        <f>'Заказ, cкидки и курсы валют'!$J$23*F879</f>
        <v>141148.08000000002</v>
      </c>
      <c r="H879" s="882">
        <f t="shared" si="107"/>
        <v>705.74</v>
      </c>
      <c r="I879" s="485"/>
      <c r="J879" s="128">
        <f>ROUND(IF(H879&lt;'Заказ, cкидки и курсы валют'!$B$39,H879*0.54*100/(100-'Заказ, cкидки и курсы валют'!$C$39),IF(H879&lt;'Заказ, cкидки и курсы валют'!$B$40,H879*0.54*100/(100-'Заказ, cкидки и курсы валют'!$C$40),IF(H879&lt;'Заказ, cкидки и курсы валют'!$B$41,H879*0.54*100/(100-'Заказ, cкидки и курсы валют'!$C$41),IF(H879&lt;'Заказ, cкидки и курсы валют'!$B$42,H879*0.54*100/(100-'Заказ, cкидки и курсы валют'!$C$42),IF(H879&lt;'Заказ, cкидки и курсы валют'!$B$43,H879*0.54*100/(100-'Заказ, cкидки и курсы валют'!$C$43),H879))))),2)</f>
        <v>762.2</v>
      </c>
    </row>
    <row r="880" spans="1:10" ht="15">
      <c r="A880" s="1026" t="s">
        <v>8431</v>
      </c>
      <c r="B880" s="877" t="s">
        <v>3280</v>
      </c>
      <c r="C880" s="893">
        <v>58</v>
      </c>
      <c r="D880" s="2056">
        <v>5</v>
      </c>
      <c r="E880" s="2077">
        <f t="shared" si="105"/>
        <v>14741.670000000002</v>
      </c>
      <c r="F880" s="603">
        <f t="shared" si="106"/>
        <v>14741.67</v>
      </c>
      <c r="G880" s="862">
        <f>'Заказ, cкидки и курсы валют'!$J$23*F880</f>
        <v>176900.04</v>
      </c>
      <c r="H880" s="882">
        <f t="shared" si="107"/>
        <v>884.5</v>
      </c>
      <c r="I880" s="485"/>
      <c r="J880" s="128">
        <f>ROUND(IF(H880&lt;'Заказ, cкидки и курсы валют'!$B$39,H880*0.54*100/(100-'Заказ, cкидки и курсы валют'!$C$39),IF(H880&lt;'Заказ, cкидки и курсы валют'!$B$40,H880*0.54*100/(100-'Заказ, cкидки и курсы валют'!$C$40),IF(H880&lt;'Заказ, cкидки и курсы валют'!$B$41,H880*0.54*100/(100-'Заказ, cкидки и курсы валют'!$C$41),IF(H880&lt;'Заказ, cкидки и курсы валют'!$B$42,H880*0.54*100/(100-'Заказ, cкидки и курсы валют'!$C$42),IF(H880&lt;'Заказ, cкидки и курсы валют'!$B$43,H880*0.54*100/(100-'Заказ, cкидки и курсы валют'!$C$43),H880))))),2)</f>
        <v>955.26</v>
      </c>
    </row>
    <row r="881" spans="1:10" ht="15">
      <c r="A881" s="1026" t="s">
        <v>8432</v>
      </c>
      <c r="B881" s="877" t="s">
        <v>3282</v>
      </c>
      <c r="C881" s="893">
        <v>100</v>
      </c>
      <c r="D881" s="2056">
        <v>2</v>
      </c>
      <c r="E881" s="2077">
        <f t="shared" si="105"/>
        <v>26175.81</v>
      </c>
      <c r="F881" s="603">
        <f t="shared" si="106"/>
        <v>26175.81</v>
      </c>
      <c r="G881" s="862">
        <f>'Заказ, cкидки и курсы валют'!$J$23*F881</f>
        <v>314109.72000000003</v>
      </c>
      <c r="H881" s="882">
        <f t="shared" si="107"/>
        <v>628.22</v>
      </c>
      <c r="I881" s="485"/>
      <c r="J881" s="128">
        <f>ROUND(IF(H881&lt;'Заказ, cкидки и курсы валют'!$B$39,H881*0.54*100/(100-'Заказ, cкидки и курсы валют'!$C$39),IF(H881&lt;'Заказ, cкидки и курсы валют'!$B$40,H881*0.54*100/(100-'Заказ, cкидки и курсы валют'!$C$40),IF(H881&lt;'Заказ, cкидки и курсы валют'!$B$41,H881*0.54*100/(100-'Заказ, cкидки и курсы валют'!$C$41),IF(H881&lt;'Заказ, cкидки и курсы валют'!$B$42,H881*0.54*100/(100-'Заказ, cкидки и курсы валют'!$C$42),IF(H881&lt;'Заказ, cкидки и курсы валют'!$B$43,H881*0.54*100/(100-'Заказ, cкидки и курсы валют'!$C$43),H881))))),2)</f>
        <v>678.48</v>
      </c>
    </row>
    <row r="882" spans="1:10" ht="15.75" thickBot="1">
      <c r="A882" s="1027" t="s">
        <v>8433</v>
      </c>
      <c r="B882" s="926" t="s">
        <v>3283</v>
      </c>
      <c r="C882" s="1037">
        <v>215.7</v>
      </c>
      <c r="D882" s="2122">
        <v>1</v>
      </c>
      <c r="E882" s="2105">
        <f t="shared" si="105"/>
        <v>59449.319999999992</v>
      </c>
      <c r="F882" s="959">
        <f t="shared" si="106"/>
        <v>59449.32</v>
      </c>
      <c r="G882" s="960">
        <f>'Заказ, cкидки и курсы валют'!$J$23*F882</f>
        <v>713391.84</v>
      </c>
      <c r="H882" s="1019">
        <f t="shared" si="107"/>
        <v>713.39</v>
      </c>
      <c r="I882" s="489"/>
      <c r="J882" s="128">
        <f>ROUND(IF(H882&lt;'Заказ, cкидки и курсы валют'!$B$39,H882*0.54*100/(100-'Заказ, cкидки и курсы валют'!$C$39),IF(H882&lt;'Заказ, cкидки и курсы валют'!$B$40,H882*0.54*100/(100-'Заказ, cкидки и курсы валют'!$C$40),IF(H882&lt;'Заказ, cкидки и курсы валют'!$B$41,H882*0.54*100/(100-'Заказ, cкидки и курсы валют'!$C$41),IF(H882&lt;'Заказ, cкидки и курсы валют'!$B$42,H882*0.54*100/(100-'Заказ, cкидки и курсы валют'!$C$42),IF(H882&lt;'Заказ, cкидки и курсы валют'!$B$43,H882*0.54*100/(100-'Заказ, cкидки и курсы валют'!$C$43),H882))))),2)</f>
        <v>770.46</v>
      </c>
    </row>
    <row r="883" spans="1:10" ht="13.5" thickBot="1"/>
    <row r="884" spans="1:10" ht="18">
      <c r="A884" s="1356" t="s">
        <v>6503</v>
      </c>
      <c r="B884" s="1357"/>
      <c r="C884" s="647"/>
      <c r="D884" s="555"/>
      <c r="E884" s="555"/>
      <c r="F884" s="93"/>
      <c r="G884" s="1358"/>
      <c r="H884" s="1137"/>
      <c r="I884" s="1359"/>
    </row>
    <row r="885" spans="1:10" ht="18">
      <c r="A885" s="248"/>
      <c r="B885" s="17"/>
      <c r="C885" s="883"/>
      <c r="D885" s="1148"/>
      <c r="E885" s="854"/>
      <c r="F885" s="568"/>
      <c r="G885" s="111"/>
      <c r="H885" s="110"/>
      <c r="I885" s="167"/>
    </row>
    <row r="886" spans="1:10">
      <c r="A886" s="248"/>
      <c r="B886" s="17"/>
      <c r="C886" s="884"/>
      <c r="D886" s="1149"/>
      <c r="E886" s="557"/>
      <c r="F886" s="596"/>
      <c r="G886" s="860"/>
      <c r="H886" s="17"/>
      <c r="I886" s="167"/>
    </row>
    <row r="887" spans="1:10" ht="17.25" customHeight="1">
      <c r="A887" s="248"/>
      <c r="B887" s="17"/>
      <c r="C887" s="884"/>
      <c r="D887" s="1149"/>
      <c r="E887" s="557"/>
      <c r="F887" s="596"/>
      <c r="G887" s="860"/>
      <c r="H887" s="17"/>
      <c r="I887" s="167"/>
    </row>
    <row r="888" spans="1:10">
      <c r="A888" s="248"/>
      <c r="B888" s="17"/>
      <c r="C888" s="884"/>
      <c r="D888" s="1149"/>
      <c r="E888" s="557"/>
      <c r="F888" s="596"/>
      <c r="G888" s="860"/>
      <c r="H888" s="17"/>
      <c r="I888" s="167"/>
    </row>
    <row r="889" spans="1:10" ht="18.75" thickBot="1">
      <c r="A889" s="1151" t="s">
        <v>7679</v>
      </c>
      <c r="B889" s="171"/>
      <c r="C889" s="885"/>
      <c r="D889" s="1150"/>
      <c r="E889" s="558"/>
      <c r="F889" s="598"/>
      <c r="G889" s="861"/>
      <c r="H889" s="171"/>
      <c r="I889" s="172"/>
    </row>
    <row r="890" spans="1:10" ht="52.5">
      <c r="A890" s="195" t="s">
        <v>1028</v>
      </c>
      <c r="B890" s="196" t="s">
        <v>1029</v>
      </c>
      <c r="C890" s="1206" t="s">
        <v>678</v>
      </c>
      <c r="D890" s="475" t="s">
        <v>3130</v>
      </c>
      <c r="E890" s="559" t="s">
        <v>11188</v>
      </c>
      <c r="F890" s="600" t="s">
        <v>2779</v>
      </c>
      <c r="G890" s="864" t="s">
        <v>2627</v>
      </c>
      <c r="H890" s="338" t="s">
        <v>497</v>
      </c>
      <c r="I890" s="199" t="s">
        <v>4239</v>
      </c>
    </row>
    <row r="891" spans="1:10" ht="13.5" thickBot="1">
      <c r="A891" s="195"/>
      <c r="B891" s="389"/>
      <c r="C891" s="475" t="s">
        <v>3629</v>
      </c>
      <c r="D891" s="475" t="s">
        <v>2628</v>
      </c>
      <c r="E891" s="564" t="s">
        <v>265</v>
      </c>
      <c r="F891" s="607">
        <f>'Заказ, cкидки и курсы валют'!$I$12</f>
        <v>0</v>
      </c>
      <c r="G891" s="948"/>
      <c r="H891" s="455"/>
      <c r="I891" s="325"/>
    </row>
    <row r="892" spans="1:10" ht="15">
      <c r="A892" s="1023" t="s">
        <v>10965</v>
      </c>
      <c r="B892" s="1024" t="s">
        <v>3647</v>
      </c>
      <c r="C892" s="1225">
        <v>0.6</v>
      </c>
      <c r="D892" s="2117">
        <v>1000</v>
      </c>
      <c r="E892" s="574">
        <v>34.020000000000003</v>
      </c>
      <c r="F892" s="967">
        <f>ROUND(E892*(1-$F$11),2)</f>
        <v>34.020000000000003</v>
      </c>
      <c r="G892" s="968">
        <f>'Заказ, cкидки и курсы валют'!$J$23*F892</f>
        <v>408.24</v>
      </c>
      <c r="H892" s="1017">
        <f>ROUND((D892/1000)*G892,2)</f>
        <v>408.24</v>
      </c>
      <c r="I892" s="1013"/>
    </row>
    <row r="893" spans="1:10" ht="15">
      <c r="A893" s="1026" t="s">
        <v>6504</v>
      </c>
      <c r="B893" s="877" t="s">
        <v>3288</v>
      </c>
      <c r="C893" s="893">
        <v>0.77400000000000002</v>
      </c>
      <c r="D893" s="2056">
        <v>1000</v>
      </c>
      <c r="E893" s="574">
        <v>63.58</v>
      </c>
      <c r="F893" s="603">
        <f>ROUND(E893*(1-$F$11),2)</f>
        <v>63.58</v>
      </c>
      <c r="G893" s="862">
        <f>'Заказ, cкидки и курсы валют'!$J$23*F893</f>
        <v>762.96</v>
      </c>
      <c r="H893" s="882">
        <f>ROUND((D893/1000)*G893,2)</f>
        <v>762.96</v>
      </c>
      <c r="I893" s="485"/>
    </row>
    <row r="894" spans="1:10" ht="15">
      <c r="A894" s="1026" t="s">
        <v>6505</v>
      </c>
      <c r="B894" s="877" t="s">
        <v>3648</v>
      </c>
      <c r="C894" s="893">
        <v>1.4570000000000001</v>
      </c>
      <c r="D894" s="2056">
        <v>1000</v>
      </c>
      <c r="E894" s="574">
        <v>111.08</v>
      </c>
      <c r="F894" s="603">
        <f t="shared" ref="F894:F906" si="108">ROUND(E894*(1-$F$11),2)</f>
        <v>111.08</v>
      </c>
      <c r="G894" s="862">
        <f>'Заказ, cкидки и курсы валют'!$J$23*F894</f>
        <v>1332.96</v>
      </c>
      <c r="H894" s="882">
        <f t="shared" ref="H894:H906" si="109">ROUND((D894/1000)*G894,2)</f>
        <v>1332.96</v>
      </c>
      <c r="I894" s="485"/>
    </row>
    <row r="895" spans="1:10" ht="15">
      <c r="A895" s="1026" t="s">
        <v>6506</v>
      </c>
      <c r="B895" s="877" t="s">
        <v>3649</v>
      </c>
      <c r="C895" s="893">
        <v>2.7919999999999998</v>
      </c>
      <c r="D895" s="2056">
        <v>1000</v>
      </c>
      <c r="E895" s="574">
        <v>202.25</v>
      </c>
      <c r="F895" s="603">
        <f t="shared" si="108"/>
        <v>202.25</v>
      </c>
      <c r="G895" s="862">
        <f>'Заказ, cкидки и курсы валют'!$J$23*F895</f>
        <v>2427</v>
      </c>
      <c r="H895" s="882">
        <f t="shared" si="109"/>
        <v>2427</v>
      </c>
      <c r="I895" s="485"/>
    </row>
    <row r="896" spans="1:10" ht="15">
      <c r="A896" s="1026" t="s">
        <v>6507</v>
      </c>
      <c r="B896" s="877" t="s">
        <v>3650</v>
      </c>
      <c r="C896" s="893">
        <v>6.2320000000000002</v>
      </c>
      <c r="D896" s="2056">
        <v>500</v>
      </c>
      <c r="E896" s="574">
        <v>484.84</v>
      </c>
      <c r="F896" s="603">
        <f t="shared" si="108"/>
        <v>484.84</v>
      </c>
      <c r="G896" s="862">
        <f>'Заказ, cкидки и курсы валют'!$J$23*F896</f>
        <v>5818.08</v>
      </c>
      <c r="H896" s="882">
        <f t="shared" si="109"/>
        <v>2909.04</v>
      </c>
      <c r="I896" s="485"/>
    </row>
    <row r="897" spans="1:9" ht="15">
      <c r="A897" s="1026" t="s">
        <v>6508</v>
      </c>
      <c r="B897" s="877" t="s">
        <v>3276</v>
      </c>
      <c r="C897" s="893">
        <v>12.173</v>
      </c>
      <c r="D897" s="2056">
        <v>500</v>
      </c>
      <c r="E897" s="574">
        <v>914.85</v>
      </c>
      <c r="F897" s="603">
        <f t="shared" si="108"/>
        <v>914.85</v>
      </c>
      <c r="G897" s="862">
        <f>'Заказ, cкидки и курсы валют'!$J$23*F897</f>
        <v>10978.2</v>
      </c>
      <c r="H897" s="882">
        <f t="shared" si="109"/>
        <v>5489.1</v>
      </c>
      <c r="I897" s="485"/>
    </row>
    <row r="898" spans="1:9" ht="15">
      <c r="A898" s="1026" t="s">
        <v>6509</v>
      </c>
      <c r="B898" s="877" t="s">
        <v>3277</v>
      </c>
      <c r="C898" s="893">
        <v>22.195</v>
      </c>
      <c r="D898" s="2056">
        <v>200</v>
      </c>
      <c r="E898" s="574">
        <v>1658.1</v>
      </c>
      <c r="F898" s="603">
        <f t="shared" si="108"/>
        <v>1658.1</v>
      </c>
      <c r="G898" s="862">
        <f>'Заказ, cкидки и курсы валют'!$J$23*F898</f>
        <v>19897.199999999997</v>
      </c>
      <c r="H898" s="882">
        <f t="shared" si="109"/>
        <v>3979.44</v>
      </c>
      <c r="I898" s="485"/>
    </row>
    <row r="899" spans="1:9" ht="15">
      <c r="A899" s="1026" t="s">
        <v>6510</v>
      </c>
      <c r="B899" s="877" t="s">
        <v>3278</v>
      </c>
      <c r="C899" s="893">
        <v>31.646999999999998</v>
      </c>
      <c r="D899" s="2056">
        <v>100</v>
      </c>
      <c r="E899" s="574">
        <v>2141.59</v>
      </c>
      <c r="F899" s="603">
        <f t="shared" si="108"/>
        <v>2141.59</v>
      </c>
      <c r="G899" s="862">
        <f>'Заказ, cкидки и курсы валют'!$J$23*F899</f>
        <v>25699.08</v>
      </c>
      <c r="H899" s="882">
        <f t="shared" si="109"/>
        <v>2569.91</v>
      </c>
      <c r="I899" s="485"/>
    </row>
    <row r="900" spans="1:9" ht="15">
      <c r="A900" s="1026" t="s">
        <v>6511</v>
      </c>
      <c r="B900" s="877" t="s">
        <v>3279</v>
      </c>
      <c r="C900" s="893">
        <v>40.895000000000003</v>
      </c>
      <c r="D900" s="2056">
        <v>100</v>
      </c>
      <c r="E900" s="574">
        <v>2947.14</v>
      </c>
      <c r="F900" s="603">
        <f t="shared" si="108"/>
        <v>2947.14</v>
      </c>
      <c r="G900" s="862">
        <f>'Заказ, cкидки и курсы валют'!$J$23*F900</f>
        <v>35365.68</v>
      </c>
      <c r="H900" s="882">
        <f t="shared" si="109"/>
        <v>3536.57</v>
      </c>
      <c r="I900" s="485"/>
    </row>
    <row r="901" spans="1:9" ht="15">
      <c r="A901" s="1026" t="s">
        <v>6512</v>
      </c>
      <c r="B901" s="877" t="s">
        <v>3280</v>
      </c>
      <c r="C901" s="893">
        <v>76.844999999999999</v>
      </c>
      <c r="D901" s="2056">
        <v>50</v>
      </c>
      <c r="E901" s="574">
        <v>5053.95</v>
      </c>
      <c r="F901" s="603">
        <f t="shared" si="108"/>
        <v>5053.95</v>
      </c>
      <c r="G901" s="862">
        <f>'Заказ, cкидки и курсы валют'!$J$23*F901</f>
        <v>60647.399999999994</v>
      </c>
      <c r="H901" s="882">
        <f t="shared" si="109"/>
        <v>3032.37</v>
      </c>
      <c r="I901" s="485"/>
    </row>
    <row r="902" spans="1:9" ht="15">
      <c r="A902" s="1026" t="s">
        <v>6858</v>
      </c>
      <c r="B902" s="877" t="s">
        <v>3282</v>
      </c>
      <c r="C902" s="893">
        <v>138.97</v>
      </c>
      <c r="D902" s="2056">
        <v>50</v>
      </c>
      <c r="E902" s="574">
        <v>12089.25</v>
      </c>
      <c r="F902" s="603">
        <f t="shared" si="108"/>
        <v>12089.25</v>
      </c>
      <c r="G902" s="862">
        <f>'Заказ, cкидки и курсы валют'!$J$23*F902</f>
        <v>145071</v>
      </c>
      <c r="H902" s="882">
        <f t="shared" si="109"/>
        <v>7253.55</v>
      </c>
      <c r="I902" s="485"/>
    </row>
    <row r="903" spans="1:9" ht="14.1" customHeight="1">
      <c r="A903" s="1026" t="s">
        <v>6513</v>
      </c>
      <c r="B903" s="877" t="s">
        <v>5573</v>
      </c>
      <c r="C903" s="893">
        <v>139</v>
      </c>
      <c r="D903" s="2056">
        <v>25</v>
      </c>
      <c r="E903" s="574">
        <v>12293.76</v>
      </c>
      <c r="F903" s="603">
        <f t="shared" si="108"/>
        <v>12293.76</v>
      </c>
      <c r="G903" s="862">
        <f>'Заказ, cкидки и курсы валют'!$J$23*F903</f>
        <v>147525.12</v>
      </c>
      <c r="H903" s="882">
        <f t="shared" si="109"/>
        <v>3688.13</v>
      </c>
      <c r="I903" s="485"/>
    </row>
    <row r="904" spans="1:9" ht="14.1" customHeight="1">
      <c r="A904" s="1927" t="s">
        <v>11680</v>
      </c>
      <c r="B904" s="1926" t="s">
        <v>3283</v>
      </c>
      <c r="C904" s="1932">
        <v>220</v>
      </c>
      <c r="D904" s="2213">
        <v>25</v>
      </c>
      <c r="E904" s="574">
        <v>23751.94</v>
      </c>
      <c r="F904" s="603">
        <f t="shared" si="108"/>
        <v>23751.94</v>
      </c>
      <c r="G904" s="862">
        <f>'Заказ, cкидки и курсы валют'!$J$23*F904</f>
        <v>285023.27999999997</v>
      </c>
      <c r="H904" s="882">
        <f t="shared" si="109"/>
        <v>7125.58</v>
      </c>
      <c r="I904" s="485"/>
    </row>
    <row r="905" spans="1:9" ht="14.1" customHeight="1">
      <c r="A905" s="1026" t="s">
        <v>6514</v>
      </c>
      <c r="B905" s="877" t="s">
        <v>3284</v>
      </c>
      <c r="C905" s="893">
        <v>272.8</v>
      </c>
      <c r="D905" s="2056">
        <v>25</v>
      </c>
      <c r="E905" s="574">
        <v>17733.099999999999</v>
      </c>
      <c r="F905" s="603">
        <f t="shared" si="108"/>
        <v>17733.099999999999</v>
      </c>
      <c r="G905" s="862">
        <f>'Заказ, cкидки и курсы валют'!$J$23*F905</f>
        <v>212797.19999999998</v>
      </c>
      <c r="H905" s="882">
        <f t="shared" si="109"/>
        <v>5319.93</v>
      </c>
      <c r="I905" s="485"/>
    </row>
    <row r="906" spans="1:9" ht="13.5" customHeight="1" thickBot="1">
      <c r="A906" s="1027" t="s">
        <v>6515</v>
      </c>
      <c r="B906" s="926" t="s">
        <v>3285</v>
      </c>
      <c r="C906" s="1037">
        <v>521.79999999999995</v>
      </c>
      <c r="D906" s="2122">
        <v>10</v>
      </c>
      <c r="E906" s="574">
        <v>35669.480000000003</v>
      </c>
      <c r="F906" s="959">
        <f t="shared" si="108"/>
        <v>35669.480000000003</v>
      </c>
      <c r="G906" s="960">
        <f>'Заказ, cкидки и курсы валют'!$J$23*F906</f>
        <v>428033.76</v>
      </c>
      <c r="H906" s="1019">
        <f t="shared" si="109"/>
        <v>4280.34</v>
      </c>
      <c r="I906" s="489"/>
    </row>
    <row r="907" spans="1:9" ht="54.75" customHeight="1" thickBot="1"/>
    <row r="908" spans="1:9" ht="24" customHeight="1">
      <c r="A908" s="1356" t="s">
        <v>6503</v>
      </c>
      <c r="B908" s="1357"/>
      <c r="C908" s="647"/>
      <c r="D908" s="555"/>
      <c r="E908" s="555"/>
      <c r="F908" s="93"/>
      <c r="G908" s="1358"/>
      <c r="H908" s="1137"/>
      <c r="I908" s="1359"/>
    </row>
    <row r="909" spans="1:9" ht="14.1" customHeight="1">
      <c r="A909" s="248"/>
      <c r="B909" s="17"/>
      <c r="C909" s="883"/>
      <c r="D909" s="1148"/>
      <c r="E909" s="854"/>
      <c r="F909" s="568"/>
      <c r="G909" s="111"/>
      <c r="H909" s="110"/>
      <c r="I909" s="167"/>
    </row>
    <row r="910" spans="1:9" ht="14.1" customHeight="1">
      <c r="A910" s="248"/>
      <c r="B910" s="17"/>
      <c r="C910" s="884"/>
      <c r="D910" s="1149"/>
      <c r="E910" s="557"/>
      <c r="F910" s="596"/>
      <c r="G910" s="860"/>
      <c r="H910" s="17"/>
      <c r="I910" s="167"/>
    </row>
    <row r="911" spans="1:9" ht="14.1" customHeight="1">
      <c r="A911" s="248"/>
      <c r="B911" s="17"/>
      <c r="C911" s="884"/>
      <c r="D911" s="1149"/>
      <c r="E911" s="557"/>
      <c r="F911" s="596"/>
      <c r="G911" s="860"/>
      <c r="H911" s="17"/>
      <c r="I911" s="167"/>
    </row>
    <row r="912" spans="1:9" ht="14.25" customHeight="1">
      <c r="A912" s="248"/>
      <c r="B912" s="17"/>
      <c r="C912" s="884"/>
      <c r="D912" s="1149"/>
      <c r="E912" s="557"/>
      <c r="F912" s="596"/>
      <c r="G912" s="860"/>
      <c r="H912" s="17"/>
      <c r="I912" s="167"/>
    </row>
    <row r="913" spans="1:10" ht="36.75" customHeight="1" thickBot="1">
      <c r="A913" s="2597" t="s">
        <v>7681</v>
      </c>
      <c r="B913" s="171"/>
      <c r="C913" s="885"/>
      <c r="D913" s="1150"/>
      <c r="E913" s="558"/>
      <c r="F913" s="598"/>
      <c r="G913" s="861"/>
      <c r="H913" s="171"/>
      <c r="I913" s="172"/>
    </row>
    <row r="914" spans="1:10" ht="38.25" customHeight="1">
      <c r="A914" s="195" t="s">
        <v>1028</v>
      </c>
      <c r="B914" s="196" t="s">
        <v>1029</v>
      </c>
      <c r="C914" s="1206" t="s">
        <v>678</v>
      </c>
      <c r="D914" s="475" t="s">
        <v>3130</v>
      </c>
      <c r="E914" s="559" t="s">
        <v>11188</v>
      </c>
      <c r="F914" s="600" t="s">
        <v>2779</v>
      </c>
      <c r="G914" s="864" t="s">
        <v>2627</v>
      </c>
      <c r="H914" s="338" t="s">
        <v>497</v>
      </c>
      <c r="I914" s="199" t="s">
        <v>4239</v>
      </c>
      <c r="J914" s="2668" t="s">
        <v>12335</v>
      </c>
    </row>
    <row r="915" spans="1:10" ht="23.25" customHeight="1" thickBot="1">
      <c r="A915" s="195"/>
      <c r="B915" s="389"/>
      <c r="C915" s="475" t="s">
        <v>3629</v>
      </c>
      <c r="D915" s="475" t="s">
        <v>2628</v>
      </c>
      <c r="E915" s="564" t="s">
        <v>265</v>
      </c>
      <c r="F915" s="607">
        <f>'Заказ, cкидки и курсы валют'!$I$12</f>
        <v>0</v>
      </c>
      <c r="G915" s="948"/>
      <c r="H915" s="455"/>
      <c r="I915" s="325"/>
      <c r="J915" s="2669"/>
    </row>
    <row r="916" spans="1:10" ht="14.1" customHeight="1">
      <c r="A916" s="1023" t="s">
        <v>8434</v>
      </c>
      <c r="B916" s="1024" t="s">
        <v>3288</v>
      </c>
      <c r="C916" s="1225">
        <v>0.77400000000000002</v>
      </c>
      <c r="D916" s="2117">
        <v>100</v>
      </c>
      <c r="E916" s="2103">
        <f t="shared" ref="E916:E929" si="110">E893*3</f>
        <v>190.74</v>
      </c>
      <c r="F916" s="967">
        <f>ROUND(E916*(1-$F$11),2)</f>
        <v>190.74</v>
      </c>
      <c r="G916" s="968">
        <f>'Заказ, cкидки и курсы валют'!$J$23*F916</f>
        <v>2288.88</v>
      </c>
      <c r="H916" s="1017">
        <f>ROUND((D916/1000)*G916,2)</f>
        <v>228.89</v>
      </c>
      <c r="I916" s="1013"/>
      <c r="J916" s="128">
        <f>ROUND(IF(H916&lt;'Заказ, cкидки и курсы валют'!$B$39,H916*0.54*100/(100-'Заказ, cкидки и курсы валют'!$C$39),IF(H916&lt;'Заказ, cкидки и курсы валют'!$B$40,H916*0.54*100/(100-'Заказ, cкидки и курсы валют'!$C$40),IF(H916&lt;'Заказ, cкидки и курсы валют'!$B$41,H916*0.54*100/(100-'Заказ, cкидки и курсы валют'!$C$41),IF(H916&lt;'Заказ, cкидки и курсы валют'!$B$42,H916*0.54*100/(100-'Заказ, cкидки и курсы валют'!$C$42),IF(H916&lt;'Заказ, cкидки и курсы валют'!$B$43,H916*0.54*100/(100-'Заказ, cкидки и курсы валют'!$C$43),H916))))),2)</f>
        <v>309</v>
      </c>
    </row>
    <row r="917" spans="1:10" ht="14.1" customHeight="1">
      <c r="A917" s="1026" t="s">
        <v>8435</v>
      </c>
      <c r="B917" s="877" t="s">
        <v>3648</v>
      </c>
      <c r="C917" s="893">
        <v>1.4570000000000001</v>
      </c>
      <c r="D917" s="2056">
        <v>100</v>
      </c>
      <c r="E917" s="2077">
        <f t="shared" si="110"/>
        <v>333.24</v>
      </c>
      <c r="F917" s="603">
        <f t="shared" ref="F917:F929" si="111">ROUND(E917*(1-$F$11),2)</f>
        <v>333.24</v>
      </c>
      <c r="G917" s="862">
        <f>'Заказ, cкидки и курсы валют'!$J$23*F917</f>
        <v>3998.88</v>
      </c>
      <c r="H917" s="882">
        <f t="shared" ref="H917:H929" si="112">ROUND((D917/1000)*G917,2)</f>
        <v>399.89</v>
      </c>
      <c r="I917" s="485"/>
      <c r="J917" s="128">
        <f>ROUND(IF(H917&lt;'Заказ, cкидки и курсы валют'!$B$39,H917*0.54*100/(100-'Заказ, cкидки и курсы валют'!$C$39),IF(H917&lt;'Заказ, cкидки и курсы валют'!$B$40,H917*0.54*100/(100-'Заказ, cкидки и курсы валют'!$C$40),IF(H917&lt;'Заказ, cкидки и курсы валют'!$B$41,H917*0.54*100/(100-'Заказ, cкидки и курсы валют'!$C$41),IF(H917&lt;'Заказ, cкидки и курсы валют'!$B$42,H917*0.54*100/(100-'Заказ, cкидки и курсы валют'!$C$42),IF(H917&lt;'Заказ, cкидки и курсы валют'!$B$43,H917*0.54*100/(100-'Заказ, cкидки и курсы валют'!$C$43),H917))))),2)</f>
        <v>479.87</v>
      </c>
    </row>
    <row r="918" spans="1:10" ht="14.1" customHeight="1">
      <c r="A918" s="1026" t="s">
        <v>8436</v>
      </c>
      <c r="B918" s="877" t="s">
        <v>3649</v>
      </c>
      <c r="C918" s="893">
        <v>2.7919999999999998</v>
      </c>
      <c r="D918" s="2056">
        <v>100</v>
      </c>
      <c r="E918" s="2077">
        <f t="shared" si="110"/>
        <v>606.75</v>
      </c>
      <c r="F918" s="603">
        <f t="shared" si="111"/>
        <v>606.75</v>
      </c>
      <c r="G918" s="862">
        <f>'Заказ, cкидки и курсы валют'!$J$23*F918</f>
        <v>7281</v>
      </c>
      <c r="H918" s="882">
        <f t="shared" si="112"/>
        <v>728.1</v>
      </c>
      <c r="I918" s="485"/>
      <c r="J918" s="128">
        <f>ROUND(IF(H918&lt;'Заказ, cкидки и курсы валют'!$B$39,H918*0.54*100/(100-'Заказ, cкидки и курсы валют'!$C$39),IF(H918&lt;'Заказ, cкидки и курсы валют'!$B$40,H918*0.54*100/(100-'Заказ, cкидки и курсы валют'!$C$40),IF(H918&lt;'Заказ, cкидки и курсы валют'!$B$41,H918*0.54*100/(100-'Заказ, cкидки и курсы валют'!$C$41),IF(H918&lt;'Заказ, cкидки и курсы валют'!$B$42,H918*0.54*100/(100-'Заказ, cкидки и курсы валют'!$C$42),IF(H918&lt;'Заказ, cкидки и курсы валют'!$B$43,H918*0.54*100/(100-'Заказ, cкидки и курсы валют'!$C$43),H918))))),2)</f>
        <v>786.35</v>
      </c>
    </row>
    <row r="919" spans="1:10" ht="14.1" customHeight="1">
      <c r="A919" s="1026" t="s">
        <v>8437</v>
      </c>
      <c r="B919" s="877" t="s">
        <v>3650</v>
      </c>
      <c r="C919" s="893">
        <v>6.2320000000000002</v>
      </c>
      <c r="D919" s="2056">
        <v>50</v>
      </c>
      <c r="E919" s="2077">
        <f t="shared" si="110"/>
        <v>1454.52</v>
      </c>
      <c r="F919" s="603">
        <f t="shared" si="111"/>
        <v>1454.52</v>
      </c>
      <c r="G919" s="862">
        <f>'Заказ, cкидки и курсы валют'!$J$23*F919</f>
        <v>17454.239999999998</v>
      </c>
      <c r="H919" s="882">
        <f t="shared" si="112"/>
        <v>872.71</v>
      </c>
      <c r="I919" s="485"/>
      <c r="J919" s="128">
        <f>ROUND(IF(H919&lt;'Заказ, cкидки и курсы валют'!$B$39,H919*0.54*100/(100-'Заказ, cкидки и курсы валют'!$C$39),IF(H919&lt;'Заказ, cкидки и курсы валют'!$B$40,H919*0.54*100/(100-'Заказ, cкидки и курсы валют'!$C$40),IF(H919&lt;'Заказ, cкидки и курсы валют'!$B$41,H919*0.54*100/(100-'Заказ, cкидки и курсы валют'!$C$41),IF(H919&lt;'Заказ, cкидки и курсы валют'!$B$42,H919*0.54*100/(100-'Заказ, cкидки и курсы валют'!$C$42),IF(H919&lt;'Заказ, cкидки и курсы валют'!$B$43,H919*0.54*100/(100-'Заказ, cкидки и курсы валют'!$C$43),H919))))),2)</f>
        <v>942.53</v>
      </c>
    </row>
    <row r="920" spans="1:10" ht="14.1" customHeight="1">
      <c r="A920" s="1026" t="s">
        <v>8438</v>
      </c>
      <c r="B920" s="877" t="s">
        <v>3276</v>
      </c>
      <c r="C920" s="893">
        <v>12.173</v>
      </c>
      <c r="D920" s="2056">
        <v>20</v>
      </c>
      <c r="E920" s="2077">
        <f t="shared" si="110"/>
        <v>2744.55</v>
      </c>
      <c r="F920" s="603">
        <f t="shared" si="111"/>
        <v>2744.55</v>
      </c>
      <c r="G920" s="862">
        <f>'Заказ, cкидки и курсы валют'!$J$23*F920</f>
        <v>32934.600000000006</v>
      </c>
      <c r="H920" s="882">
        <f t="shared" si="112"/>
        <v>658.69</v>
      </c>
      <c r="I920" s="485"/>
      <c r="J920" s="128">
        <f>ROUND(IF(H920&lt;'Заказ, cкидки и курсы валют'!$B$39,H920*0.54*100/(100-'Заказ, cкидки и курсы валют'!$C$39),IF(H920&lt;'Заказ, cкидки и курсы валют'!$B$40,H920*0.54*100/(100-'Заказ, cкидки и курсы валют'!$C$40),IF(H920&lt;'Заказ, cкидки и курсы валют'!$B$41,H920*0.54*100/(100-'Заказ, cкидки и курсы валют'!$C$41),IF(H920&lt;'Заказ, cкидки и курсы валют'!$B$42,H920*0.54*100/(100-'Заказ, cкидки и курсы валют'!$C$42),IF(H920&lt;'Заказ, cкидки и курсы валют'!$B$43,H920*0.54*100/(100-'Заказ, cкидки и курсы валют'!$C$43),H920))))),2)</f>
        <v>711.39</v>
      </c>
    </row>
    <row r="921" spans="1:10" ht="14.1" customHeight="1">
      <c r="A921" s="1026" t="s">
        <v>8439</v>
      </c>
      <c r="B921" s="877" t="s">
        <v>3277</v>
      </c>
      <c r="C921" s="893">
        <v>22.195</v>
      </c>
      <c r="D921" s="2056">
        <v>10</v>
      </c>
      <c r="E921" s="2077">
        <f t="shared" si="110"/>
        <v>4974.2999999999993</v>
      </c>
      <c r="F921" s="603">
        <f t="shared" si="111"/>
        <v>4974.3</v>
      </c>
      <c r="G921" s="862">
        <f>'Заказ, cкидки и курсы валют'!$J$23*F921</f>
        <v>59691.600000000006</v>
      </c>
      <c r="H921" s="882">
        <f t="shared" si="112"/>
        <v>596.91999999999996</v>
      </c>
      <c r="I921" s="485"/>
      <c r="J921" s="128">
        <f>ROUND(IF(H921&lt;'Заказ, cкидки и курсы валют'!$B$39,H921*0.54*100/(100-'Заказ, cкидки и курсы валют'!$C$39),IF(H921&lt;'Заказ, cкидки и курсы валют'!$B$40,H921*0.54*100/(100-'Заказ, cкидки и курсы валют'!$C$40),IF(H921&lt;'Заказ, cкидки и курсы валют'!$B$41,H921*0.54*100/(100-'Заказ, cкидки и курсы валют'!$C$41),IF(H921&lt;'Заказ, cкидки и курсы валют'!$B$42,H921*0.54*100/(100-'Заказ, cкидки и курсы валют'!$C$42),IF(H921&lt;'Заказ, cкидки и курсы валют'!$B$43,H921*0.54*100/(100-'Заказ, cкидки и курсы валют'!$C$43),H921))))),2)</f>
        <v>644.66999999999996</v>
      </c>
    </row>
    <row r="922" spans="1:10" ht="15">
      <c r="A922" s="1026" t="s">
        <v>8440</v>
      </c>
      <c r="B922" s="877" t="s">
        <v>3278</v>
      </c>
      <c r="C922" s="893">
        <v>31.646999999999998</v>
      </c>
      <c r="D922" s="2056">
        <v>10</v>
      </c>
      <c r="E922" s="2077">
        <f t="shared" si="110"/>
        <v>6424.77</v>
      </c>
      <c r="F922" s="603">
        <f t="shared" si="111"/>
        <v>6424.77</v>
      </c>
      <c r="G922" s="862">
        <f>'Заказ, cкидки и курсы валют'!$J$23*F922</f>
        <v>77097.240000000005</v>
      </c>
      <c r="H922" s="882">
        <f t="shared" si="112"/>
        <v>770.97</v>
      </c>
      <c r="I922" s="485"/>
      <c r="J922" s="128">
        <f>ROUND(IF(H922&lt;'Заказ, cкидки и курсы валют'!$B$39,H922*0.54*100/(100-'Заказ, cкидки и курсы валют'!$C$39),IF(H922&lt;'Заказ, cкидки и курсы валют'!$B$40,H922*0.54*100/(100-'Заказ, cкидки и курсы валют'!$C$40),IF(H922&lt;'Заказ, cкидки и курсы валют'!$B$41,H922*0.54*100/(100-'Заказ, cкидки и курсы валют'!$C$41),IF(H922&lt;'Заказ, cкидки и курсы валют'!$B$42,H922*0.54*100/(100-'Заказ, cкидки и курсы валют'!$C$42),IF(H922&lt;'Заказ, cкидки и курсы валют'!$B$43,H922*0.54*100/(100-'Заказ, cкидки и курсы валют'!$C$43),H922))))),2)</f>
        <v>832.65</v>
      </c>
    </row>
    <row r="923" spans="1:10" ht="15">
      <c r="A923" s="1026" t="s">
        <v>8441</v>
      </c>
      <c r="B923" s="877" t="s">
        <v>3279</v>
      </c>
      <c r="C923" s="893">
        <v>40.895000000000003</v>
      </c>
      <c r="D923" s="2056">
        <v>5</v>
      </c>
      <c r="E923" s="2077">
        <f t="shared" si="110"/>
        <v>8841.42</v>
      </c>
      <c r="F923" s="603">
        <f t="shared" si="111"/>
        <v>8841.42</v>
      </c>
      <c r="G923" s="862">
        <f>'Заказ, cкидки и курсы валют'!$J$23*F923</f>
        <v>106097.04000000001</v>
      </c>
      <c r="H923" s="882">
        <f t="shared" si="112"/>
        <v>530.49</v>
      </c>
      <c r="I923" s="485"/>
      <c r="J923" s="128">
        <f>ROUND(IF(H923&lt;'Заказ, cкидки и курсы валют'!$B$39,H923*0.54*100/(100-'Заказ, cкидки и курсы валют'!$C$39),IF(H923&lt;'Заказ, cкидки и курсы валют'!$B$40,H923*0.54*100/(100-'Заказ, cкидки и курсы валют'!$C$40),IF(H923&lt;'Заказ, cкидки и курсы валют'!$B$41,H923*0.54*100/(100-'Заказ, cкидки и курсы валют'!$C$41),IF(H923&lt;'Заказ, cкидки и курсы валют'!$B$42,H923*0.54*100/(100-'Заказ, cкидки и курсы валют'!$C$42),IF(H923&lt;'Заказ, cкидки и курсы валют'!$B$43,H923*0.54*100/(100-'Заказ, cкидки и курсы валют'!$C$43),H923))))),2)</f>
        <v>636.59</v>
      </c>
    </row>
    <row r="924" spans="1:10" ht="15">
      <c r="A924" s="1026" t="s">
        <v>8442</v>
      </c>
      <c r="B924" s="877" t="s">
        <v>3280</v>
      </c>
      <c r="C924" s="893">
        <v>76.844999999999999</v>
      </c>
      <c r="D924" s="2056">
        <v>2</v>
      </c>
      <c r="E924" s="2077">
        <f t="shared" si="110"/>
        <v>15161.849999999999</v>
      </c>
      <c r="F924" s="603">
        <f t="shared" si="111"/>
        <v>15161.85</v>
      </c>
      <c r="G924" s="862">
        <f>'Заказ, cкидки и курсы валют'!$J$23*F924</f>
        <v>181942.2</v>
      </c>
      <c r="H924" s="882">
        <f t="shared" si="112"/>
        <v>363.88</v>
      </c>
      <c r="I924" s="485"/>
      <c r="J924" s="128">
        <f>ROUND(IF(H924&lt;'Заказ, cкидки и курсы валют'!$B$39,H924*0.54*100/(100-'Заказ, cкидки и курсы валют'!$C$39),IF(H924&lt;'Заказ, cкидки и курсы валют'!$B$40,H924*0.54*100/(100-'Заказ, cкидки и курсы валют'!$C$40),IF(H924&lt;'Заказ, cкидки и курсы валют'!$B$41,H924*0.54*100/(100-'Заказ, cкидки и курсы валют'!$C$41),IF(H924&lt;'Заказ, cкидки и курсы валют'!$B$42,H924*0.54*100/(100-'Заказ, cкидки и курсы валют'!$C$42),IF(H924&lt;'Заказ, cкидки и курсы валют'!$B$43,H924*0.54*100/(100-'Заказ, cкидки и курсы валют'!$C$43),H924))))),2)</f>
        <v>491.24</v>
      </c>
    </row>
    <row r="925" spans="1:10" ht="15">
      <c r="A925" s="1026" t="s">
        <v>8443</v>
      </c>
      <c r="B925" s="877" t="s">
        <v>3282</v>
      </c>
      <c r="C925" s="893">
        <v>138.97</v>
      </c>
      <c r="D925" s="2056">
        <v>1</v>
      </c>
      <c r="E925" s="2077">
        <f t="shared" si="110"/>
        <v>36267.75</v>
      </c>
      <c r="F925" s="603">
        <f t="shared" si="111"/>
        <v>36267.75</v>
      </c>
      <c r="G925" s="862">
        <f>'Заказ, cкидки и курсы валют'!$J$23*F925</f>
        <v>435213</v>
      </c>
      <c r="H925" s="882">
        <f t="shared" si="112"/>
        <v>435.21</v>
      </c>
      <c r="I925" s="485"/>
      <c r="J925" s="128">
        <f>ROUND(IF(H925&lt;'Заказ, cкидки и курсы валют'!$B$39,H925*0.54*100/(100-'Заказ, cкидки и курсы валют'!$C$39),IF(H925&lt;'Заказ, cкидки и курсы валют'!$B$40,H925*0.54*100/(100-'Заказ, cкидки и курсы валют'!$C$40),IF(H925&lt;'Заказ, cкидки и курсы валют'!$B$41,H925*0.54*100/(100-'Заказ, cкидки и курсы валют'!$C$41),IF(H925&lt;'Заказ, cкидки и курсы валют'!$B$42,H925*0.54*100/(100-'Заказ, cкидки и курсы валют'!$C$42),IF(H925&lt;'Заказ, cкидки и курсы валют'!$B$43,H925*0.54*100/(100-'Заказ, cкидки и курсы валют'!$C$43),H925))))),2)</f>
        <v>522.25</v>
      </c>
    </row>
    <row r="926" spans="1:10" ht="15">
      <c r="A926" s="1026" t="s">
        <v>8444</v>
      </c>
      <c r="B926" s="877" t="s">
        <v>5573</v>
      </c>
      <c r="C926" s="893">
        <v>139</v>
      </c>
      <c r="D926" s="2056">
        <v>1</v>
      </c>
      <c r="E926" s="2077">
        <f t="shared" si="110"/>
        <v>36881.279999999999</v>
      </c>
      <c r="F926" s="603">
        <f t="shared" si="111"/>
        <v>36881.279999999999</v>
      </c>
      <c r="G926" s="862">
        <f>'Заказ, cкидки и курсы валют'!$J$23*F926</f>
        <v>442575.35999999999</v>
      </c>
      <c r="H926" s="882">
        <f t="shared" si="112"/>
        <v>442.58</v>
      </c>
      <c r="I926" s="485"/>
      <c r="J926" s="128">
        <f>ROUND(IF(H926&lt;'Заказ, cкидки и курсы валют'!$B$39,H926*0.54*100/(100-'Заказ, cкидки и курсы валют'!$C$39),IF(H926&lt;'Заказ, cкидки и курсы валют'!$B$40,H926*0.54*100/(100-'Заказ, cкидки и курсы валют'!$C$40),IF(H926&lt;'Заказ, cкидки и курсы валют'!$B$41,H926*0.54*100/(100-'Заказ, cкидки и курсы валют'!$C$41),IF(H926&lt;'Заказ, cкидки и курсы валют'!$B$42,H926*0.54*100/(100-'Заказ, cкидки и курсы валют'!$C$42),IF(H926&lt;'Заказ, cкидки и курсы валют'!$B$43,H926*0.54*100/(100-'Заказ, cкидки и курсы валют'!$C$43),H926))))),2)</f>
        <v>531.1</v>
      </c>
    </row>
    <row r="927" spans="1:10" ht="15">
      <c r="A927" s="1927" t="s">
        <v>11681</v>
      </c>
      <c r="B927" s="1926" t="s">
        <v>3283</v>
      </c>
      <c r="C927" s="1932">
        <v>220</v>
      </c>
      <c r="D927" s="2213">
        <v>1</v>
      </c>
      <c r="E927" s="2077">
        <f t="shared" si="110"/>
        <v>71255.819999999992</v>
      </c>
      <c r="F927" s="603">
        <f t="shared" si="111"/>
        <v>71255.820000000007</v>
      </c>
      <c r="G927" s="862">
        <f>'Заказ, cкидки и курсы валют'!$J$23*F927</f>
        <v>855069.84000000008</v>
      </c>
      <c r="H927" s="882">
        <f t="shared" si="112"/>
        <v>855.07</v>
      </c>
      <c r="I927" s="485"/>
      <c r="J927" s="128">
        <f>ROUND(IF(H927&lt;'Заказ, cкидки и курсы валют'!$B$39,H927*0.54*100/(100-'Заказ, cкидки и курсы валют'!$C$39),IF(H927&lt;'Заказ, cкидки и курсы валют'!$B$40,H927*0.54*100/(100-'Заказ, cкидки и курсы валют'!$C$40),IF(H927&lt;'Заказ, cкидки и курсы валют'!$B$41,H927*0.54*100/(100-'Заказ, cкидки и курсы валют'!$C$41),IF(H927&lt;'Заказ, cкидки и курсы валют'!$B$42,H927*0.54*100/(100-'Заказ, cкидки и курсы валют'!$C$42),IF(H927&lt;'Заказ, cкидки и курсы валют'!$B$43,H927*0.54*100/(100-'Заказ, cкидки и курсы валют'!$C$43),H927))))),2)</f>
        <v>923.48</v>
      </c>
    </row>
    <row r="928" spans="1:10" ht="15">
      <c r="A928" s="1026" t="s">
        <v>8445</v>
      </c>
      <c r="B928" s="877" t="s">
        <v>3284</v>
      </c>
      <c r="C928" s="893">
        <v>272.8</v>
      </c>
      <c r="D928" s="2056">
        <v>1</v>
      </c>
      <c r="E928" s="2077">
        <f t="shared" si="110"/>
        <v>53199.299999999996</v>
      </c>
      <c r="F928" s="603">
        <f t="shared" si="111"/>
        <v>53199.3</v>
      </c>
      <c r="G928" s="862">
        <f>'Заказ, cкидки и курсы валют'!$J$23*F928</f>
        <v>638391.60000000009</v>
      </c>
      <c r="H928" s="882">
        <f t="shared" si="112"/>
        <v>638.39</v>
      </c>
      <c r="I928" s="485"/>
      <c r="J928" s="128">
        <f>ROUND(IF(H928&lt;'Заказ, cкидки и курсы валют'!$B$39,H928*0.54*100/(100-'Заказ, cкидки и курсы валют'!$C$39),IF(H928&lt;'Заказ, cкидки и курсы валют'!$B$40,H928*0.54*100/(100-'Заказ, cкидки и курсы валют'!$C$40),IF(H928&lt;'Заказ, cкидки и курсы валют'!$B$41,H928*0.54*100/(100-'Заказ, cкидки и курсы валют'!$C$41),IF(H928&lt;'Заказ, cкидки и курсы валют'!$B$42,H928*0.54*100/(100-'Заказ, cкидки и курсы валют'!$C$42),IF(H928&lt;'Заказ, cкидки и курсы валют'!$B$43,H928*0.54*100/(100-'Заказ, cкидки и курсы валют'!$C$43),H928))))),2)</f>
        <v>689.46</v>
      </c>
    </row>
    <row r="929" spans="1:10" ht="15.75" thickBot="1">
      <c r="A929" s="1027" t="s">
        <v>8446</v>
      </c>
      <c r="B929" s="926" t="s">
        <v>3285</v>
      </c>
      <c r="C929" s="1037">
        <v>521.79999999999995</v>
      </c>
      <c r="D929" s="2122">
        <v>1</v>
      </c>
      <c r="E929" s="2105">
        <f t="shared" si="110"/>
        <v>107008.44</v>
      </c>
      <c r="F929" s="959">
        <f t="shared" si="111"/>
        <v>107008.44</v>
      </c>
      <c r="G929" s="960">
        <f>'Заказ, cкидки и курсы валют'!$J$23*F929</f>
        <v>1284101.28</v>
      </c>
      <c r="H929" s="1019">
        <f t="shared" si="112"/>
        <v>1284.0999999999999</v>
      </c>
      <c r="I929" s="489"/>
      <c r="J929" s="128">
        <f>ROUND(IF(H929&lt;'Заказ, cкидки и курсы валют'!$B$39,H929*0.54*100/(100-'Заказ, cкидки и курсы валют'!$C$39),IF(H929&lt;'Заказ, cкидки и курсы валют'!$B$40,H929*0.54*100/(100-'Заказ, cкидки и курсы валют'!$C$40),IF(H929&lt;'Заказ, cкидки и курсы валют'!$B$41,H929*0.54*100/(100-'Заказ, cкидки и курсы валют'!$C$41),IF(H929&lt;'Заказ, cкидки и курсы валют'!$B$42,H929*0.54*100/(100-'Заказ, cкидки и курсы валют'!$C$42),IF(H929&lt;'Заказ, cкидки и курсы валют'!$B$43,H929*0.54*100/(100-'Заказ, cкидки и курсы валют'!$C$43),H929))))),2)</f>
        <v>1284.0999999999999</v>
      </c>
    </row>
    <row r="930" spans="1:10" ht="14.1" customHeight="1" thickBot="1"/>
    <row r="931" spans="1:10" ht="15.95" customHeight="1">
      <c r="A931" s="1356" t="s">
        <v>6516</v>
      </c>
      <c r="B931" s="1357"/>
      <c r="C931" s="647"/>
      <c r="D931" s="555"/>
      <c r="E931" s="555"/>
      <c r="F931" s="93"/>
      <c r="G931" s="1358"/>
      <c r="H931" s="1137"/>
      <c r="I931" s="79"/>
    </row>
    <row r="932" spans="1:10" ht="14.1" customHeight="1">
      <c r="A932" s="248"/>
      <c r="B932" s="17"/>
      <c r="C932" s="883"/>
      <c r="D932" s="1148"/>
      <c r="E932" s="854"/>
      <c r="F932" s="568"/>
      <c r="G932" s="111"/>
      <c r="H932" s="110"/>
      <c r="I932" s="167"/>
    </row>
    <row r="933" spans="1:10" ht="14.1" customHeight="1">
      <c r="A933" s="248"/>
      <c r="B933" s="17"/>
      <c r="C933" s="884"/>
      <c r="D933" s="1149"/>
      <c r="E933" s="557"/>
      <c r="F933" s="596"/>
      <c r="G933" s="860"/>
      <c r="H933" s="17"/>
      <c r="I933" s="167"/>
    </row>
    <row r="934" spans="1:10" ht="14.1" customHeight="1">
      <c r="A934" s="248"/>
      <c r="B934" s="17"/>
      <c r="C934" s="884"/>
      <c r="D934" s="1149"/>
      <c r="E934" s="557"/>
      <c r="F934" s="596"/>
      <c r="G934" s="860"/>
      <c r="H934" s="17"/>
      <c r="I934" s="167"/>
    </row>
    <row r="935" spans="1:10" ht="3.75" customHeight="1">
      <c r="A935" s="248"/>
      <c r="B935" s="17"/>
      <c r="C935" s="884"/>
      <c r="D935" s="1149"/>
      <c r="E935" s="557"/>
      <c r="F935" s="596"/>
      <c r="G935" s="860"/>
      <c r="H935" s="17"/>
      <c r="I935" s="167"/>
    </row>
    <row r="936" spans="1:10" ht="29.25" customHeight="1" thickBot="1">
      <c r="A936" s="1151" t="s">
        <v>7679</v>
      </c>
      <c r="B936" s="171"/>
      <c r="C936" s="885"/>
      <c r="D936" s="1150"/>
      <c r="E936" s="558"/>
      <c r="F936" s="598"/>
      <c r="G936" s="861"/>
      <c r="H936" s="171"/>
      <c r="I936" s="172"/>
    </row>
    <row r="937" spans="1:10" ht="58.5" customHeight="1">
      <c r="A937" s="187" t="s">
        <v>1028</v>
      </c>
      <c r="B937" s="189" t="s">
        <v>1029</v>
      </c>
      <c r="C937" s="1206" t="s">
        <v>678</v>
      </c>
      <c r="D937" s="1206" t="s">
        <v>3130</v>
      </c>
      <c r="E937" s="561" t="s">
        <v>11188</v>
      </c>
      <c r="F937" s="611" t="s">
        <v>2779</v>
      </c>
      <c r="G937" s="1204" t="s">
        <v>2627</v>
      </c>
      <c r="H937" s="419" t="s">
        <v>497</v>
      </c>
      <c r="I937" s="173" t="s">
        <v>4239</v>
      </c>
    </row>
    <row r="938" spans="1:10" ht="14.1" customHeight="1" thickBot="1">
      <c r="A938" s="195"/>
      <c r="B938" s="389"/>
      <c r="C938" s="475" t="s">
        <v>3629</v>
      </c>
      <c r="D938" s="475" t="s">
        <v>2628</v>
      </c>
      <c r="E938" s="564" t="s">
        <v>265</v>
      </c>
      <c r="F938" s="607">
        <f>'Заказ, cкидки и курсы валют'!$I$12</f>
        <v>0</v>
      </c>
      <c r="G938" s="948"/>
      <c r="H938" s="455"/>
      <c r="I938" s="325"/>
    </row>
    <row r="939" spans="1:10" ht="14.1" customHeight="1">
      <c r="A939" s="1023" t="s">
        <v>11218</v>
      </c>
      <c r="B939" s="1024" t="s">
        <v>3647</v>
      </c>
      <c r="C939" s="1225">
        <v>0.11</v>
      </c>
      <c r="D939" s="2117">
        <v>1000</v>
      </c>
      <c r="E939" s="574">
        <v>20.95</v>
      </c>
      <c r="F939" s="967">
        <f>ROUND(E939*(1-$F$11),2)</f>
        <v>20.95</v>
      </c>
      <c r="G939" s="968">
        <f>'Заказ, cкидки и курсы валют'!$J$23*F939</f>
        <v>251.39999999999998</v>
      </c>
      <c r="H939" s="1017">
        <f>ROUND((D939/1000)*G939,2)</f>
        <v>251.4</v>
      </c>
      <c r="I939" s="1013"/>
    </row>
    <row r="940" spans="1:10" ht="15">
      <c r="A940" s="1026" t="s">
        <v>6859</v>
      </c>
      <c r="B940" s="877" t="s">
        <v>3288</v>
      </c>
      <c r="C940" s="893">
        <v>0.31</v>
      </c>
      <c r="D940" s="2056">
        <v>1000</v>
      </c>
      <c r="E940" s="574">
        <v>33.03</v>
      </c>
      <c r="F940" s="603">
        <f>ROUND(E940*(1-$F$11),2)</f>
        <v>33.03</v>
      </c>
      <c r="G940" s="862">
        <f>'Заказ, cкидки и курсы валют'!$J$23*F940</f>
        <v>396.36</v>
      </c>
      <c r="H940" s="882">
        <f>ROUND((D940/1000)*G940,2)</f>
        <v>396.36</v>
      </c>
      <c r="I940" s="485"/>
    </row>
    <row r="941" spans="1:10" ht="15">
      <c r="A941" s="1026" t="s">
        <v>6517</v>
      </c>
      <c r="B941" s="877" t="s">
        <v>3648</v>
      </c>
      <c r="C941" s="893">
        <v>0.443</v>
      </c>
      <c r="D941" s="2056">
        <v>1000</v>
      </c>
      <c r="E941" s="574">
        <v>39.44</v>
      </c>
      <c r="F941" s="603">
        <f t="shared" ref="F941:F947" si="113">ROUND(E941*(1-$F$11),2)</f>
        <v>39.44</v>
      </c>
      <c r="G941" s="862">
        <f>'Заказ, cкидки и курсы валют'!$J$23*F941</f>
        <v>473.28</v>
      </c>
      <c r="H941" s="882">
        <f t="shared" ref="H941:H947" si="114">ROUND((D941/1000)*G941,2)</f>
        <v>473.28</v>
      </c>
      <c r="I941" s="485"/>
    </row>
    <row r="942" spans="1:10" ht="15">
      <c r="A942" s="1026" t="s">
        <v>6518</v>
      </c>
      <c r="B942" s="877" t="s">
        <v>3649</v>
      </c>
      <c r="C942" s="893">
        <v>1.02</v>
      </c>
      <c r="D942" s="2056">
        <v>1000</v>
      </c>
      <c r="E942" s="574">
        <v>76.48</v>
      </c>
      <c r="F942" s="603">
        <f t="shared" si="113"/>
        <v>76.48</v>
      </c>
      <c r="G942" s="862">
        <f>'Заказ, cкидки и курсы валют'!$J$23*F942</f>
        <v>917.76</v>
      </c>
      <c r="H942" s="882">
        <f t="shared" si="114"/>
        <v>917.76</v>
      </c>
      <c r="I942" s="485"/>
    </row>
    <row r="943" spans="1:10" ht="15">
      <c r="A943" s="1026" t="s">
        <v>6519</v>
      </c>
      <c r="B943" s="877" t="s">
        <v>3650</v>
      </c>
      <c r="C943" s="893">
        <v>1.83</v>
      </c>
      <c r="D943" s="2056">
        <v>500</v>
      </c>
      <c r="E943" s="574">
        <v>131.97</v>
      </c>
      <c r="F943" s="603">
        <f t="shared" si="113"/>
        <v>131.97</v>
      </c>
      <c r="G943" s="862">
        <f>'Заказ, cкидки и курсы валют'!$J$23*F943</f>
        <v>1583.6399999999999</v>
      </c>
      <c r="H943" s="882">
        <f t="shared" si="114"/>
        <v>791.82</v>
      </c>
      <c r="I943" s="485"/>
    </row>
    <row r="944" spans="1:10" ht="15">
      <c r="A944" s="1026" t="s">
        <v>6520</v>
      </c>
      <c r="B944" s="877" t="s">
        <v>3276</v>
      </c>
      <c r="C944" s="893">
        <v>3.57</v>
      </c>
      <c r="D944" s="2056">
        <v>500</v>
      </c>
      <c r="E944" s="574">
        <v>288.98</v>
      </c>
      <c r="F944" s="603">
        <f t="shared" si="113"/>
        <v>288.98</v>
      </c>
      <c r="G944" s="862">
        <f>'Заказ, cкидки и курсы валют'!$J$23*F944</f>
        <v>3467.76</v>
      </c>
      <c r="H944" s="882">
        <f t="shared" si="114"/>
        <v>1733.88</v>
      </c>
      <c r="I944" s="485"/>
    </row>
    <row r="945" spans="1:10" ht="15">
      <c r="A945" s="1927" t="s">
        <v>6521</v>
      </c>
      <c r="B945" s="1926" t="s">
        <v>3277</v>
      </c>
      <c r="C945" s="1932">
        <v>6.27</v>
      </c>
      <c r="D945" s="2213">
        <v>500</v>
      </c>
      <c r="E945" s="574">
        <v>482.51</v>
      </c>
      <c r="F945" s="603">
        <f t="shared" si="113"/>
        <v>482.51</v>
      </c>
      <c r="G945" s="862">
        <f>'Заказ, cкидки и курсы валют'!$J$23*F945</f>
        <v>5790.12</v>
      </c>
      <c r="H945" s="882">
        <f t="shared" si="114"/>
        <v>2895.06</v>
      </c>
      <c r="I945" s="485"/>
    </row>
    <row r="946" spans="1:10" ht="15">
      <c r="A946" s="1026" t="s">
        <v>6522</v>
      </c>
      <c r="B946" s="877" t="s">
        <v>3279</v>
      </c>
      <c r="C946" s="893">
        <v>11.3</v>
      </c>
      <c r="D946" s="2056">
        <v>200</v>
      </c>
      <c r="E946" s="574">
        <v>873.87</v>
      </c>
      <c r="F946" s="603">
        <f t="shared" si="113"/>
        <v>873.87</v>
      </c>
      <c r="G946" s="862">
        <f>'Заказ, cкидки и курсы валют'!$J$23*F946</f>
        <v>10486.44</v>
      </c>
      <c r="H946" s="882">
        <f t="shared" si="114"/>
        <v>2097.29</v>
      </c>
      <c r="I946" s="485"/>
    </row>
    <row r="947" spans="1:10" ht="15">
      <c r="A947" s="1026" t="s">
        <v>6523</v>
      </c>
      <c r="B947" s="877" t="s">
        <v>3280</v>
      </c>
      <c r="C947" s="893">
        <v>17.2</v>
      </c>
      <c r="D947" s="2056">
        <v>200</v>
      </c>
      <c r="E947" s="574">
        <v>1200.03</v>
      </c>
      <c r="F947" s="603">
        <f t="shared" si="113"/>
        <v>1200.03</v>
      </c>
      <c r="G947" s="862">
        <f>'Заказ, cкидки и курсы валют'!$J$23*F947</f>
        <v>14400.36</v>
      </c>
      <c r="H947" s="882">
        <f t="shared" si="114"/>
        <v>2880.07</v>
      </c>
      <c r="I947" s="485"/>
    </row>
    <row r="948" spans="1:10" ht="15.75" thickBot="1">
      <c r="A948" s="1027" t="s">
        <v>9363</v>
      </c>
      <c r="B948" s="926" t="s">
        <v>3283</v>
      </c>
      <c r="C948" s="1037">
        <v>53.6</v>
      </c>
      <c r="D948" s="2122">
        <v>25</v>
      </c>
      <c r="E948" s="574">
        <v>3847.54</v>
      </c>
      <c r="F948" s="959">
        <f t="shared" ref="F948" si="115">ROUND(E948*(1-$F$11),2)</f>
        <v>3847.54</v>
      </c>
      <c r="G948" s="960">
        <f>'Заказ, cкидки и курсы валют'!$J$23*F948</f>
        <v>46170.479999999996</v>
      </c>
      <c r="H948" s="1019">
        <f t="shared" ref="H948" si="116">ROUND((D948/1000)*G948,2)</f>
        <v>1154.26</v>
      </c>
      <c r="I948" s="489"/>
    </row>
    <row r="949" spans="1:10" ht="13.5" thickBot="1"/>
    <row r="950" spans="1:10" ht="18">
      <c r="A950" s="1356" t="s">
        <v>6516</v>
      </c>
      <c r="B950" s="1357"/>
      <c r="C950" s="647"/>
      <c r="D950" s="555"/>
      <c r="E950" s="555"/>
      <c r="F950" s="93"/>
      <c r="G950" s="1358"/>
      <c r="H950" s="1137"/>
      <c r="I950" s="79"/>
    </row>
    <row r="951" spans="1:10" ht="18">
      <c r="A951" s="248"/>
      <c r="B951" s="17"/>
      <c r="C951" s="883"/>
      <c r="D951" s="1148"/>
      <c r="E951" s="854"/>
      <c r="F951" s="568"/>
      <c r="G951" s="111"/>
      <c r="H951" s="110"/>
      <c r="I951" s="167"/>
    </row>
    <row r="952" spans="1:10">
      <c r="A952" s="248"/>
      <c r="B952" s="17"/>
      <c r="C952" s="884"/>
      <c r="D952" s="1149"/>
      <c r="E952" s="557"/>
      <c r="F952" s="596"/>
      <c r="G952" s="860"/>
      <c r="H952" s="17"/>
      <c r="I952" s="167"/>
    </row>
    <row r="953" spans="1:10">
      <c r="A953" s="248"/>
      <c r="B953" s="17"/>
      <c r="C953" s="884"/>
      <c r="D953" s="1149"/>
      <c r="E953" s="557"/>
      <c r="F953" s="596"/>
      <c r="G953" s="860"/>
      <c r="H953" s="17"/>
      <c r="I953" s="167"/>
    </row>
    <row r="954" spans="1:10">
      <c r="A954" s="248"/>
      <c r="B954" s="17"/>
      <c r="C954" s="884"/>
      <c r="D954" s="1149"/>
      <c r="E954" s="557"/>
      <c r="F954" s="596"/>
      <c r="G954" s="860"/>
      <c r="H954" s="17"/>
      <c r="I954" s="167"/>
    </row>
    <row r="955" spans="1:10" ht="18.75" thickBot="1">
      <c r="A955" s="2597" t="s">
        <v>7681</v>
      </c>
      <c r="B955" s="171"/>
      <c r="C955" s="885"/>
      <c r="D955" s="1150"/>
      <c r="E955" s="558"/>
      <c r="F955" s="598"/>
      <c r="G955" s="861"/>
      <c r="H955" s="171"/>
      <c r="I955" s="172"/>
    </row>
    <row r="956" spans="1:10" ht="52.5">
      <c r="A956" s="187" t="s">
        <v>1028</v>
      </c>
      <c r="B956" s="189" t="s">
        <v>1029</v>
      </c>
      <c r="C956" s="1206" t="s">
        <v>678</v>
      </c>
      <c r="D956" s="1206" t="s">
        <v>3130</v>
      </c>
      <c r="E956" s="561" t="s">
        <v>11188</v>
      </c>
      <c r="F956" s="611" t="s">
        <v>2779</v>
      </c>
      <c r="G956" s="1204" t="s">
        <v>2627</v>
      </c>
      <c r="H956" s="419" t="s">
        <v>497</v>
      </c>
      <c r="I956" s="173" t="s">
        <v>4239</v>
      </c>
      <c r="J956" s="2668" t="s">
        <v>12335</v>
      </c>
    </row>
    <row r="957" spans="1:10" ht="13.5" thickBot="1">
      <c r="A957" s="195"/>
      <c r="B957" s="389"/>
      <c r="C957" s="475" t="s">
        <v>3629</v>
      </c>
      <c r="D957" s="475" t="s">
        <v>2628</v>
      </c>
      <c r="E957" s="564" t="s">
        <v>265</v>
      </c>
      <c r="F957" s="607">
        <f>'Заказ, cкидки и курсы валют'!$I$12</f>
        <v>0</v>
      </c>
      <c r="G957" s="948"/>
      <c r="H957" s="455"/>
      <c r="I957" s="325"/>
      <c r="J957" s="2669"/>
    </row>
    <row r="958" spans="1:10" ht="15">
      <c r="A958" s="1023" t="s">
        <v>8447</v>
      </c>
      <c r="B958" s="1024" t="s">
        <v>3288</v>
      </c>
      <c r="C958" s="1225">
        <v>0.31</v>
      </c>
      <c r="D958" s="2117">
        <v>100</v>
      </c>
      <c r="E958" s="2103">
        <f>E940*3</f>
        <v>99.09</v>
      </c>
      <c r="F958" s="967">
        <f t="shared" ref="F958" si="117">ROUND(E958*(1-$F$11),2)</f>
        <v>99.09</v>
      </c>
      <c r="G958" s="968">
        <f>'Заказ, cкидки и курсы валют'!$J$23*F958</f>
        <v>1189.08</v>
      </c>
      <c r="H958" s="1017">
        <f t="shared" ref="H958" si="118">ROUND((D958/1000)*G958,2)</f>
        <v>118.91</v>
      </c>
      <c r="I958" s="1013"/>
      <c r="J958" s="128">
        <f>ROUND(IF(H958&lt;'Заказ, cкидки и курсы валют'!$B$39,H958*0.54*100/(100-'Заказ, cкидки и курсы валют'!$C$39),IF(H958&lt;'Заказ, cкидки и курсы валют'!$B$40,H958*0.54*100/(100-'Заказ, cкидки и курсы валют'!$C$40),IF(H958&lt;'Заказ, cкидки и курсы валют'!$B$41,H958*0.54*100/(100-'Заказ, cкидки и курсы валют'!$C$41),IF(H958&lt;'Заказ, cкидки и курсы валют'!$B$42,H958*0.54*100/(100-'Заказ, cкидки и курсы валют'!$C$42),IF(H958&lt;'Заказ, cкидки и курсы валют'!$B$43,H958*0.54*100/(100-'Заказ, cкидки и курсы валют'!$C$43),H958))))),2)</f>
        <v>183.46</v>
      </c>
    </row>
    <row r="959" spans="1:10" ht="15">
      <c r="A959" s="1026" t="s">
        <v>8448</v>
      </c>
      <c r="B959" s="877" t="s">
        <v>3648</v>
      </c>
      <c r="C959" s="893">
        <v>0.443</v>
      </c>
      <c r="D959" s="2056">
        <v>100</v>
      </c>
      <c r="E959" s="2077">
        <f t="shared" ref="E959:E965" si="119">E941*3</f>
        <v>118.32</v>
      </c>
      <c r="F959" s="603">
        <f t="shared" ref="F959:F965" si="120">ROUND(E959*(1-$F$11),2)</f>
        <v>118.32</v>
      </c>
      <c r="G959" s="862">
        <f>'Заказ, cкидки и курсы валют'!$J$23*F959</f>
        <v>1419.84</v>
      </c>
      <c r="H959" s="882">
        <f t="shared" ref="H959:H965" si="121">ROUND((D959/1000)*G959,2)</f>
        <v>141.97999999999999</v>
      </c>
      <c r="I959" s="485"/>
      <c r="J959" s="128">
        <f>ROUND(IF(H959&lt;'Заказ, cкидки и курсы валют'!$B$39,H959*0.54*100/(100-'Заказ, cкидки и курсы валют'!$C$39),IF(H959&lt;'Заказ, cкидки и курсы валют'!$B$40,H959*0.54*100/(100-'Заказ, cкидки и курсы валют'!$C$40),IF(H959&lt;'Заказ, cкидки и курсы валют'!$B$41,H959*0.54*100/(100-'Заказ, cкидки и курсы валют'!$C$41),IF(H959&lt;'Заказ, cкидки и курсы валют'!$B$42,H959*0.54*100/(100-'Заказ, cкидки и курсы валют'!$C$42),IF(H959&lt;'Заказ, cкидки и курсы валют'!$B$43,H959*0.54*100/(100-'Заказ, cкидки и курсы валют'!$C$43),H959))))),2)</f>
        <v>219.05</v>
      </c>
    </row>
    <row r="960" spans="1:10" ht="15">
      <c r="A960" s="1026" t="s">
        <v>8449</v>
      </c>
      <c r="B960" s="877" t="s">
        <v>3649</v>
      </c>
      <c r="C960" s="893">
        <v>1.02</v>
      </c>
      <c r="D960" s="2056">
        <v>100</v>
      </c>
      <c r="E960" s="2077">
        <f t="shared" si="119"/>
        <v>229.44</v>
      </c>
      <c r="F960" s="603">
        <f t="shared" si="120"/>
        <v>229.44</v>
      </c>
      <c r="G960" s="862">
        <f>'Заказ, cкидки и курсы валют'!$J$23*F960</f>
        <v>2753.2799999999997</v>
      </c>
      <c r="H960" s="882">
        <f t="shared" si="121"/>
        <v>275.33</v>
      </c>
      <c r="I960" s="485"/>
      <c r="J960" s="128">
        <f>ROUND(IF(H960&lt;'Заказ, cкидки и курсы валют'!$B$39,H960*0.54*100/(100-'Заказ, cкидки и курсы валют'!$C$39),IF(H960&lt;'Заказ, cкидки и курсы валют'!$B$40,H960*0.54*100/(100-'Заказ, cкидки и курсы валют'!$C$40),IF(H960&lt;'Заказ, cкидки и курсы валют'!$B$41,H960*0.54*100/(100-'Заказ, cкидки и курсы валют'!$C$41),IF(H960&lt;'Заказ, cкидки и курсы валют'!$B$42,H960*0.54*100/(100-'Заказ, cкидки и курсы валют'!$C$42),IF(H960&lt;'Заказ, cкидки и курсы валют'!$B$43,H960*0.54*100/(100-'Заказ, cкидки и курсы валют'!$C$43),H960))))),2)</f>
        <v>371.7</v>
      </c>
    </row>
    <row r="961" spans="1:10" ht="15">
      <c r="A961" s="1026" t="s">
        <v>8450</v>
      </c>
      <c r="B961" s="877" t="s">
        <v>3650</v>
      </c>
      <c r="C961" s="893">
        <v>1.83</v>
      </c>
      <c r="D961" s="2056">
        <v>100</v>
      </c>
      <c r="E961" s="2077">
        <f t="shared" si="119"/>
        <v>395.90999999999997</v>
      </c>
      <c r="F961" s="603">
        <f t="shared" si="120"/>
        <v>395.91</v>
      </c>
      <c r="G961" s="862">
        <f>'Заказ, cкидки и курсы валют'!$J$23*F961</f>
        <v>4750.92</v>
      </c>
      <c r="H961" s="882">
        <f t="shared" si="121"/>
        <v>475.09</v>
      </c>
      <c r="I961" s="485"/>
      <c r="J961" s="128">
        <f>ROUND(IF(H961&lt;'Заказ, cкидки и курсы валют'!$B$39,H961*0.54*100/(100-'Заказ, cкидки и курсы валют'!$C$39),IF(H961&lt;'Заказ, cкидки и курсы валют'!$B$40,H961*0.54*100/(100-'Заказ, cкидки и курсы валют'!$C$40),IF(H961&lt;'Заказ, cкидки и курсы валют'!$B$41,H961*0.54*100/(100-'Заказ, cкидки и курсы валют'!$C$41),IF(H961&lt;'Заказ, cкидки и курсы валют'!$B$42,H961*0.54*100/(100-'Заказ, cкидки и курсы валют'!$C$42),IF(H961&lt;'Заказ, cкидки и курсы валют'!$B$43,H961*0.54*100/(100-'Заказ, cкидки и курсы валют'!$C$43),H961))))),2)</f>
        <v>570.11</v>
      </c>
    </row>
    <row r="962" spans="1:10" ht="15">
      <c r="A962" s="1026" t="s">
        <v>8451</v>
      </c>
      <c r="B962" s="877" t="s">
        <v>3276</v>
      </c>
      <c r="C962" s="893">
        <v>3.57</v>
      </c>
      <c r="D962" s="2056">
        <v>50</v>
      </c>
      <c r="E962" s="2077">
        <f t="shared" si="119"/>
        <v>866.94</v>
      </c>
      <c r="F962" s="603">
        <f t="shared" si="120"/>
        <v>866.94</v>
      </c>
      <c r="G962" s="862">
        <f>'Заказ, cкидки и курсы валют'!$J$23*F962</f>
        <v>10403.280000000001</v>
      </c>
      <c r="H962" s="882">
        <f t="shared" si="121"/>
        <v>520.16</v>
      </c>
      <c r="I962" s="485"/>
      <c r="J962" s="128">
        <f>ROUND(IF(H962&lt;'Заказ, cкидки и курсы валют'!$B$39,H962*0.54*100/(100-'Заказ, cкидки и курсы валют'!$C$39),IF(H962&lt;'Заказ, cкидки и курсы валют'!$B$40,H962*0.54*100/(100-'Заказ, cкидки и курсы валют'!$C$40),IF(H962&lt;'Заказ, cкидки и курсы валют'!$B$41,H962*0.54*100/(100-'Заказ, cкидки и курсы валют'!$C$41),IF(H962&lt;'Заказ, cкидки и курсы валют'!$B$42,H962*0.54*100/(100-'Заказ, cкидки и курсы валют'!$C$42),IF(H962&lt;'Заказ, cкидки и курсы валют'!$B$43,H962*0.54*100/(100-'Заказ, cкидки и курсы валют'!$C$43),H962))))),2)</f>
        <v>624.19000000000005</v>
      </c>
    </row>
    <row r="963" spans="1:10" ht="15">
      <c r="A963" s="1026" t="s">
        <v>8452</v>
      </c>
      <c r="B963" s="877" t="s">
        <v>3277</v>
      </c>
      <c r="C963" s="893">
        <v>6.27</v>
      </c>
      <c r="D963" s="2056">
        <v>50</v>
      </c>
      <c r="E963" s="2077">
        <f>E945*3</f>
        <v>1447.53</v>
      </c>
      <c r="F963" s="603">
        <f t="shared" si="120"/>
        <v>1447.53</v>
      </c>
      <c r="G963" s="862">
        <f>'Заказ, cкидки и курсы валют'!$J$23*F963</f>
        <v>17370.36</v>
      </c>
      <c r="H963" s="882">
        <f t="shared" si="121"/>
        <v>868.52</v>
      </c>
      <c r="I963" s="485"/>
      <c r="J963" s="128">
        <f>ROUND(IF(H963&lt;'Заказ, cкидки и курсы валют'!$B$39,H963*0.54*100/(100-'Заказ, cкидки и курсы валют'!$C$39),IF(H963&lt;'Заказ, cкидки и курсы валют'!$B$40,H963*0.54*100/(100-'Заказ, cкидки и курсы валют'!$C$40),IF(H963&lt;'Заказ, cкидки и курсы валют'!$B$41,H963*0.54*100/(100-'Заказ, cкидки и курсы валют'!$C$41),IF(H963&lt;'Заказ, cкидки и курсы валют'!$B$42,H963*0.54*100/(100-'Заказ, cкидки и курсы валют'!$C$42),IF(H963&lt;'Заказ, cкидки и курсы валют'!$B$43,H963*0.54*100/(100-'Заказ, cкидки и курсы валют'!$C$43),H963))))),2)</f>
        <v>938</v>
      </c>
    </row>
    <row r="964" spans="1:10" ht="15">
      <c r="A964" s="1026" t="s">
        <v>8453</v>
      </c>
      <c r="B964" s="877" t="s">
        <v>3279</v>
      </c>
      <c r="C964" s="893">
        <v>11.3</v>
      </c>
      <c r="D964" s="2056">
        <v>20</v>
      </c>
      <c r="E964" s="2077">
        <f t="shared" si="119"/>
        <v>2621.61</v>
      </c>
      <c r="F964" s="603">
        <f t="shared" si="120"/>
        <v>2621.61</v>
      </c>
      <c r="G964" s="862">
        <f>'Заказ, cкидки и курсы валют'!$J$23*F964</f>
        <v>31459.32</v>
      </c>
      <c r="H964" s="882">
        <f t="shared" si="121"/>
        <v>629.19000000000005</v>
      </c>
      <c r="I964" s="485"/>
      <c r="J964" s="128">
        <f>ROUND(IF(H964&lt;'Заказ, cкидки и курсы валют'!$B$39,H964*0.54*100/(100-'Заказ, cкидки и курсы валют'!$C$39),IF(H964&lt;'Заказ, cкидки и курсы валют'!$B$40,H964*0.54*100/(100-'Заказ, cкидки и курсы валют'!$C$40),IF(H964&lt;'Заказ, cкидки и курсы валют'!$B$41,H964*0.54*100/(100-'Заказ, cкидки и курсы валют'!$C$41),IF(H964&lt;'Заказ, cкидки и курсы валют'!$B$42,H964*0.54*100/(100-'Заказ, cкидки и курсы валют'!$C$42),IF(H964&lt;'Заказ, cкидки и курсы валют'!$B$43,H964*0.54*100/(100-'Заказ, cкидки и курсы валют'!$C$43),H964))))),2)</f>
        <v>679.53</v>
      </c>
    </row>
    <row r="965" spans="1:10" ht="15.75" thickBot="1">
      <c r="A965" s="1027" t="s">
        <v>8454</v>
      </c>
      <c r="B965" s="926" t="s">
        <v>3280</v>
      </c>
      <c r="C965" s="1037">
        <v>17.2</v>
      </c>
      <c r="D965" s="2122">
        <v>10</v>
      </c>
      <c r="E965" s="2105">
        <f t="shared" si="119"/>
        <v>3600.09</v>
      </c>
      <c r="F965" s="959">
        <f t="shared" si="120"/>
        <v>3600.09</v>
      </c>
      <c r="G965" s="960">
        <f>'Заказ, cкидки и курсы валют'!$J$23*F965</f>
        <v>43201.08</v>
      </c>
      <c r="H965" s="1019">
        <f t="shared" si="121"/>
        <v>432.01</v>
      </c>
      <c r="I965" s="489"/>
      <c r="J965" s="128">
        <f>ROUND(IF(H965&lt;'Заказ, cкидки и курсы валют'!$B$39,H965*0.54*100/(100-'Заказ, cкидки и курсы валют'!$C$39),IF(H965&lt;'Заказ, cкидки и курсы валют'!$B$40,H965*0.54*100/(100-'Заказ, cкидки и курсы валют'!$C$40),IF(H965&lt;'Заказ, cкидки и курсы валют'!$B$41,H965*0.54*100/(100-'Заказ, cкидки и курсы валют'!$C$41),IF(H965&lt;'Заказ, cкидки и курсы валют'!$B$42,H965*0.54*100/(100-'Заказ, cкидки и курсы валют'!$C$42),IF(H965&lt;'Заказ, cкидки и курсы валют'!$B$43,H965*0.54*100/(100-'Заказ, cкидки и курсы валют'!$C$43),H965))))),2)</f>
        <v>518.41</v>
      </c>
    </row>
    <row r="966" spans="1:10" ht="13.5" thickBot="1"/>
    <row r="967" spans="1:10" ht="18">
      <c r="A967" s="1356" t="s">
        <v>6524</v>
      </c>
      <c r="B967" s="1357"/>
      <c r="C967" s="647"/>
      <c r="D967" s="555"/>
      <c r="E967" s="555"/>
      <c r="F967" s="93"/>
      <c r="G967" s="1358"/>
      <c r="H967" s="1137"/>
      <c r="I967" s="79"/>
    </row>
    <row r="968" spans="1:10" ht="18">
      <c r="A968" s="248"/>
      <c r="B968" s="17"/>
      <c r="C968" s="883"/>
      <c r="D968" s="1148"/>
      <c r="E968" s="854"/>
      <c r="F968" s="568"/>
      <c r="G968" s="111"/>
      <c r="H968" s="110"/>
      <c r="I968" s="167"/>
    </row>
    <row r="969" spans="1:10">
      <c r="A969" s="248"/>
      <c r="B969" s="17"/>
      <c r="C969" s="884"/>
      <c r="D969" s="1149"/>
      <c r="E969" s="557"/>
      <c r="F969" s="596"/>
      <c r="G969" s="860"/>
      <c r="H969" s="17"/>
      <c r="I969" s="167"/>
    </row>
    <row r="970" spans="1:10">
      <c r="A970" s="248"/>
      <c r="B970" s="17"/>
      <c r="C970" s="884"/>
      <c r="D970" s="1149"/>
      <c r="E970" s="557"/>
      <c r="F970" s="596"/>
      <c r="G970" s="860"/>
      <c r="H970" s="17"/>
      <c r="I970" s="167"/>
    </row>
    <row r="971" spans="1:10">
      <c r="A971" s="248"/>
      <c r="B971" s="17"/>
      <c r="C971" s="884"/>
      <c r="D971" s="1149"/>
      <c r="E971" s="557"/>
      <c r="F971" s="596"/>
      <c r="G971" s="860"/>
      <c r="H971" s="17"/>
      <c r="I971" s="167"/>
    </row>
    <row r="972" spans="1:10" ht="18.75" thickBot="1">
      <c r="A972" s="1151" t="s">
        <v>7679</v>
      </c>
      <c r="B972" s="171"/>
      <c r="C972" s="885"/>
      <c r="D972" s="1150"/>
      <c r="E972" s="558"/>
      <c r="F972" s="598"/>
      <c r="G972" s="861"/>
      <c r="H972" s="171"/>
      <c r="I972" s="172"/>
    </row>
    <row r="973" spans="1:10" ht="52.5">
      <c r="A973" s="187" t="s">
        <v>1028</v>
      </c>
      <c r="B973" s="189" t="s">
        <v>1029</v>
      </c>
      <c r="C973" s="1206" t="s">
        <v>678</v>
      </c>
      <c r="D973" s="1206" t="s">
        <v>3130</v>
      </c>
      <c r="E973" s="561" t="s">
        <v>11188</v>
      </c>
      <c r="F973" s="611" t="s">
        <v>2779</v>
      </c>
      <c r="G973" s="1204" t="s">
        <v>2627</v>
      </c>
      <c r="H973" s="419" t="s">
        <v>497</v>
      </c>
      <c r="I973" s="173" t="s">
        <v>4239</v>
      </c>
    </row>
    <row r="974" spans="1:10" ht="13.5" thickBot="1">
      <c r="A974" s="195"/>
      <c r="B974" s="389"/>
      <c r="C974" s="475" t="s">
        <v>3629</v>
      </c>
      <c r="D974" s="475" t="s">
        <v>2628</v>
      </c>
      <c r="E974" s="564" t="s">
        <v>265</v>
      </c>
      <c r="F974" s="607">
        <f>'Заказ, cкидки и курсы валют'!$I$12</f>
        <v>0</v>
      </c>
      <c r="G974" s="948"/>
      <c r="H974" s="455"/>
      <c r="I974" s="325"/>
    </row>
    <row r="975" spans="1:10" ht="15">
      <c r="A975" s="1023" t="s">
        <v>6525</v>
      </c>
      <c r="B975" s="1024" t="s">
        <v>3288</v>
      </c>
      <c r="C975" s="1989">
        <v>0.18</v>
      </c>
      <c r="D975" s="2209">
        <v>1000</v>
      </c>
      <c r="E975" s="574">
        <v>23.16</v>
      </c>
      <c r="F975" s="967">
        <f>ROUND(E975*(1-$F$11),2)</f>
        <v>23.16</v>
      </c>
      <c r="G975" s="968">
        <f>'Заказ, cкидки и курсы валют'!$J$23*F975</f>
        <v>277.92</v>
      </c>
      <c r="H975" s="1017">
        <f>ROUND((D975/1000)*G975,2)</f>
        <v>277.92</v>
      </c>
      <c r="I975" s="1013"/>
    </row>
    <row r="976" spans="1:10" ht="15">
      <c r="A976" s="1026" t="s">
        <v>6526</v>
      </c>
      <c r="B976" s="877" t="s">
        <v>3648</v>
      </c>
      <c r="C976" s="1985">
        <v>0.36</v>
      </c>
      <c r="D976" s="1215">
        <v>2000</v>
      </c>
      <c r="E976" s="574">
        <v>35.450000000000003</v>
      </c>
      <c r="F976" s="603">
        <f t="shared" ref="F976:F983" si="122">ROUND(E976*(1-$F$11),2)</f>
        <v>35.450000000000003</v>
      </c>
      <c r="G976" s="862">
        <f>'Заказ, cкидки и курсы валют'!$J$23*F976</f>
        <v>425.40000000000003</v>
      </c>
      <c r="H976" s="882">
        <f t="shared" ref="H976:H983" si="123">ROUND((D976/1000)*G976,2)</f>
        <v>850.8</v>
      </c>
      <c r="I976" s="485"/>
    </row>
    <row r="977" spans="1:9" ht="15">
      <c r="A977" s="1026" t="s">
        <v>6527</v>
      </c>
      <c r="B977" s="877" t="s">
        <v>3649</v>
      </c>
      <c r="C977" s="1985">
        <v>0.83</v>
      </c>
      <c r="D977" s="1215">
        <v>1000</v>
      </c>
      <c r="E977" s="574">
        <v>72.989999999999995</v>
      </c>
      <c r="F977" s="603">
        <f t="shared" si="122"/>
        <v>72.989999999999995</v>
      </c>
      <c r="G977" s="862">
        <f>'Заказ, cкидки и курсы валют'!$J$23*F977</f>
        <v>875.87999999999988</v>
      </c>
      <c r="H977" s="882">
        <f t="shared" si="123"/>
        <v>875.88</v>
      </c>
      <c r="I977" s="485"/>
    </row>
    <row r="978" spans="1:9" ht="15">
      <c r="A978" s="1026" t="s">
        <v>6528</v>
      </c>
      <c r="B978" s="877" t="s">
        <v>3650</v>
      </c>
      <c r="C978" s="1985">
        <v>1.6</v>
      </c>
      <c r="D978" s="1215">
        <v>1000</v>
      </c>
      <c r="E978" s="574">
        <v>125.54</v>
      </c>
      <c r="F978" s="603">
        <f t="shared" si="122"/>
        <v>125.54</v>
      </c>
      <c r="G978" s="862">
        <f>'Заказ, cкидки и курсы валют'!$J$23*F978</f>
        <v>1506.48</v>
      </c>
      <c r="H978" s="882">
        <f t="shared" si="123"/>
        <v>1506.48</v>
      </c>
      <c r="I978" s="485"/>
    </row>
    <row r="979" spans="1:9" ht="15">
      <c r="A979" s="1026" t="s">
        <v>6860</v>
      </c>
      <c r="B979" s="877" t="s">
        <v>3276</v>
      </c>
      <c r="C979" s="1985">
        <v>2.5299999999999998</v>
      </c>
      <c r="D979" s="1215">
        <v>1000</v>
      </c>
      <c r="E979" s="574">
        <v>195.75</v>
      </c>
      <c r="F979" s="603">
        <f t="shared" si="122"/>
        <v>195.75</v>
      </c>
      <c r="G979" s="862">
        <f>'Заказ, cкидки и курсы валют'!$J$23*F979</f>
        <v>2349</v>
      </c>
      <c r="H979" s="882">
        <f t="shared" si="123"/>
        <v>2349</v>
      </c>
      <c r="I979" s="485"/>
    </row>
    <row r="980" spans="1:9" ht="15">
      <c r="A980" s="1026" t="s">
        <v>6529</v>
      </c>
      <c r="B980" s="877" t="s">
        <v>3277</v>
      </c>
      <c r="C980" s="1985">
        <v>3.82</v>
      </c>
      <c r="D980" s="1215">
        <v>500</v>
      </c>
      <c r="E980" s="574">
        <v>297.89</v>
      </c>
      <c r="F980" s="603">
        <f t="shared" si="122"/>
        <v>297.89</v>
      </c>
      <c r="G980" s="862">
        <f>'Заказ, cкидки и курсы валют'!$J$23*F980</f>
        <v>3574.68</v>
      </c>
      <c r="H980" s="882">
        <f t="shared" si="123"/>
        <v>1787.34</v>
      </c>
      <c r="I980" s="485"/>
    </row>
    <row r="981" spans="1:9" ht="15">
      <c r="A981" s="1026" t="s">
        <v>6530</v>
      </c>
      <c r="B981" s="877" t="s">
        <v>3278</v>
      </c>
      <c r="C981" s="1985">
        <v>6.01</v>
      </c>
      <c r="D981" s="1215">
        <v>500</v>
      </c>
      <c r="E981" s="574">
        <v>455.05</v>
      </c>
      <c r="F981" s="603">
        <f t="shared" si="122"/>
        <v>455.05</v>
      </c>
      <c r="G981" s="862">
        <f>'Заказ, cкидки и курсы валют'!$J$23*F981</f>
        <v>5460.6</v>
      </c>
      <c r="H981" s="882">
        <f t="shared" si="123"/>
        <v>2730.3</v>
      </c>
      <c r="I981" s="485"/>
    </row>
    <row r="982" spans="1:9" ht="15">
      <c r="A982" s="1026" t="s">
        <v>6531</v>
      </c>
      <c r="B982" s="877" t="s">
        <v>3279</v>
      </c>
      <c r="C982" s="1985">
        <v>8.91</v>
      </c>
      <c r="D982" s="1215">
        <v>500</v>
      </c>
      <c r="E982" s="574">
        <v>655.78</v>
      </c>
      <c r="F982" s="603">
        <f t="shared" si="122"/>
        <v>655.78</v>
      </c>
      <c r="G982" s="862">
        <f>'Заказ, cкидки и курсы валют'!$J$23*F982</f>
        <v>7869.36</v>
      </c>
      <c r="H982" s="882">
        <f t="shared" si="123"/>
        <v>3934.68</v>
      </c>
      <c r="I982" s="485"/>
    </row>
    <row r="983" spans="1:9" ht="15">
      <c r="A983" s="1026" t="s">
        <v>6532</v>
      </c>
      <c r="B983" s="877" t="s">
        <v>3280</v>
      </c>
      <c r="C983" s="1985">
        <v>15.2</v>
      </c>
      <c r="D983" s="1215">
        <v>100</v>
      </c>
      <c r="E983" s="574">
        <v>1092.21</v>
      </c>
      <c r="F983" s="603">
        <f t="shared" si="122"/>
        <v>1092.21</v>
      </c>
      <c r="G983" s="862">
        <f>'Заказ, cкидки и курсы валют'!$J$23*F983</f>
        <v>13106.52</v>
      </c>
      <c r="H983" s="882">
        <f t="shared" si="123"/>
        <v>1310.6500000000001</v>
      </c>
      <c r="I983" s="485"/>
    </row>
    <row r="984" spans="1:9" ht="15">
      <c r="A984" s="1026" t="s">
        <v>6861</v>
      </c>
      <c r="B984" s="877" t="s">
        <v>3283</v>
      </c>
      <c r="C984" s="1985">
        <v>43.52</v>
      </c>
      <c r="D984" s="1215">
        <v>50</v>
      </c>
      <c r="E984" s="574">
        <v>3948.96</v>
      </c>
      <c r="F984" s="603">
        <f t="shared" ref="F984" si="124">ROUND(E984*(1-$F$11),2)</f>
        <v>3948.96</v>
      </c>
      <c r="G984" s="862">
        <f>'Заказ, cкидки и курсы валют'!$J$23*F984</f>
        <v>47387.520000000004</v>
      </c>
      <c r="H984" s="882">
        <f t="shared" ref="H984" si="125">ROUND((D984/1000)*G984,2)</f>
        <v>2369.38</v>
      </c>
      <c r="I984" s="485"/>
    </row>
    <row r="985" spans="1:9" ht="15.75" thickBot="1">
      <c r="A985" s="1027" t="s">
        <v>11479</v>
      </c>
      <c r="B985" s="926" t="s">
        <v>3285</v>
      </c>
      <c r="C985" s="1897">
        <v>100</v>
      </c>
      <c r="D985" s="2210">
        <v>50</v>
      </c>
      <c r="E985" s="574">
        <v>5930.43</v>
      </c>
      <c r="F985" s="959">
        <f>ROUND(E985*(1-$F$11),2)</f>
        <v>5930.43</v>
      </c>
      <c r="G985" s="960">
        <f>'Заказ, cкидки и курсы валют'!$J$23*F985</f>
        <v>71165.16</v>
      </c>
      <c r="H985" s="1019">
        <f>ROUND((D985/1000)*G985,2)</f>
        <v>3558.26</v>
      </c>
      <c r="I985" s="489"/>
    </row>
    <row r="986" spans="1:9" ht="13.5" thickBot="1"/>
    <row r="987" spans="1:9" ht="18">
      <c r="A987" s="1356" t="s">
        <v>6524</v>
      </c>
      <c r="B987" s="1357"/>
      <c r="C987" s="647"/>
      <c r="D987" s="555"/>
      <c r="E987" s="555"/>
      <c r="F987" s="93"/>
      <c r="G987" s="1358"/>
      <c r="H987" s="1137"/>
      <c r="I987" s="1359"/>
    </row>
    <row r="988" spans="1:9" ht="18">
      <c r="A988" s="248"/>
      <c r="B988" s="17"/>
      <c r="C988" s="883"/>
      <c r="D988" s="1148"/>
      <c r="E988" s="854"/>
      <c r="F988" s="568"/>
      <c r="G988" s="111"/>
      <c r="H988" s="110"/>
      <c r="I988" s="167"/>
    </row>
    <row r="989" spans="1:9">
      <c r="A989" s="248"/>
      <c r="B989" s="17"/>
      <c r="C989" s="884"/>
      <c r="D989" s="1149"/>
      <c r="E989" s="557"/>
      <c r="F989" s="596"/>
      <c r="G989" s="860"/>
      <c r="H989" s="17"/>
      <c r="I989" s="167"/>
    </row>
    <row r="990" spans="1:9">
      <c r="A990" s="248"/>
      <c r="B990" s="17"/>
      <c r="C990" s="884"/>
      <c r="D990" s="1149"/>
      <c r="E990" s="557"/>
      <c r="F990" s="596"/>
      <c r="G990" s="860"/>
      <c r="H990" s="17"/>
      <c r="I990" s="167"/>
    </row>
    <row r="991" spans="1:9">
      <c r="A991" s="248"/>
      <c r="B991" s="17"/>
      <c r="C991" s="884"/>
      <c r="D991" s="1149"/>
      <c r="E991" s="557"/>
      <c r="F991" s="596"/>
      <c r="G991" s="860"/>
      <c r="H991" s="17"/>
      <c r="I991" s="167"/>
    </row>
    <row r="992" spans="1:9" ht="18.75" thickBot="1">
      <c r="A992" s="2597" t="s">
        <v>7681</v>
      </c>
      <c r="B992" s="171"/>
      <c r="C992" s="885"/>
      <c r="D992" s="1150"/>
      <c r="E992" s="558"/>
      <c r="F992" s="598"/>
      <c r="G992" s="861"/>
      <c r="H992" s="171"/>
      <c r="I992" s="172"/>
    </row>
    <row r="993" spans="1:10" ht="52.5">
      <c r="A993" s="187" t="s">
        <v>1028</v>
      </c>
      <c r="B993" s="189" t="s">
        <v>1029</v>
      </c>
      <c r="C993" s="1206" t="s">
        <v>678</v>
      </c>
      <c r="D993" s="1206" t="s">
        <v>3130</v>
      </c>
      <c r="E993" s="561" t="s">
        <v>11188</v>
      </c>
      <c r="F993" s="611" t="s">
        <v>2779</v>
      </c>
      <c r="G993" s="1204" t="s">
        <v>2627</v>
      </c>
      <c r="H993" s="419" t="s">
        <v>497</v>
      </c>
      <c r="I993" s="173" t="s">
        <v>4239</v>
      </c>
      <c r="J993" s="2668" t="s">
        <v>12335</v>
      </c>
    </row>
    <row r="994" spans="1:10" ht="13.5" thickBot="1">
      <c r="A994" s="195"/>
      <c r="B994" s="389"/>
      <c r="C994" s="475" t="s">
        <v>3629</v>
      </c>
      <c r="D994" s="475" t="s">
        <v>2628</v>
      </c>
      <c r="E994" s="564" t="s">
        <v>265</v>
      </c>
      <c r="F994" s="607">
        <f>'Заказ, cкидки и курсы валют'!$I$12</f>
        <v>0</v>
      </c>
      <c r="G994" s="948"/>
      <c r="H994" s="455"/>
      <c r="I994" s="325"/>
      <c r="J994" s="2669"/>
    </row>
    <row r="995" spans="1:10" ht="15">
      <c r="A995" s="1023" t="s">
        <v>8455</v>
      </c>
      <c r="B995" s="1024" t="s">
        <v>3288</v>
      </c>
      <c r="C995" s="1225">
        <v>0.18</v>
      </c>
      <c r="D995" s="2117">
        <v>200</v>
      </c>
      <c r="E995" s="2103">
        <f>E975*3</f>
        <v>69.48</v>
      </c>
      <c r="F995" s="967">
        <f>ROUND(E995*(1-$F$11),2)</f>
        <v>69.48</v>
      </c>
      <c r="G995" s="968">
        <f>'Заказ, cкидки и курсы валют'!$J$23*F995</f>
        <v>833.76</v>
      </c>
      <c r="H995" s="1017">
        <f>ROUND((D995/1000)*G995,2)</f>
        <v>166.75</v>
      </c>
      <c r="I995" s="1013"/>
      <c r="J995" s="128">
        <f>ROUND(IF(H995&lt;'Заказ, cкидки и курсы валют'!$B$39,H995*0.54*100/(100-'Заказ, cкидки и курсы валют'!$C$39),IF(H995&lt;'Заказ, cкидки и курсы валют'!$B$40,H995*0.54*100/(100-'Заказ, cкидки и курсы валют'!$C$40),IF(H995&lt;'Заказ, cкидки и курсы валют'!$B$41,H995*0.54*100/(100-'Заказ, cкидки и курсы валют'!$C$41),IF(H995&lt;'Заказ, cкидки и курсы валют'!$B$42,H995*0.54*100/(100-'Заказ, cкидки и курсы валют'!$C$42),IF(H995&lt;'Заказ, cкидки и курсы валют'!$B$43,H995*0.54*100/(100-'Заказ, cкидки и курсы валют'!$C$43),H995))))),2)</f>
        <v>257.27</v>
      </c>
    </row>
    <row r="996" spans="1:10" ht="15">
      <c r="A996" s="1026" t="s">
        <v>8456</v>
      </c>
      <c r="B996" s="877" t="s">
        <v>3648</v>
      </c>
      <c r="C996" s="893">
        <v>0.36</v>
      </c>
      <c r="D996" s="2056">
        <v>200</v>
      </c>
      <c r="E996" s="2077">
        <f t="shared" ref="E996:E1002" si="126">E976*3</f>
        <v>106.35000000000001</v>
      </c>
      <c r="F996" s="603">
        <f t="shared" ref="F996:F1005" si="127">ROUND(E996*(1-$F$11),2)</f>
        <v>106.35</v>
      </c>
      <c r="G996" s="862">
        <f>'Заказ, cкидки и курсы валют'!$J$23*F996</f>
        <v>1276.1999999999998</v>
      </c>
      <c r="H996" s="882">
        <f t="shared" ref="H996:H1005" si="128">ROUND((D996/1000)*G996,2)</f>
        <v>255.24</v>
      </c>
      <c r="I996" s="485"/>
      <c r="J996" s="128">
        <f>ROUND(IF(H996&lt;'Заказ, cкидки и курсы валют'!$B$39,H996*0.54*100/(100-'Заказ, cкидки и курсы валют'!$C$39),IF(H996&lt;'Заказ, cкидки и курсы валют'!$B$40,H996*0.54*100/(100-'Заказ, cкидки и курсы валют'!$C$40),IF(H996&lt;'Заказ, cкидки и курсы валют'!$B$41,H996*0.54*100/(100-'Заказ, cкидки и курсы валют'!$C$41),IF(H996&lt;'Заказ, cкидки и курсы валют'!$B$42,H996*0.54*100/(100-'Заказ, cкидки и курсы валют'!$C$42),IF(H996&lt;'Заказ, cкидки и курсы валют'!$B$43,H996*0.54*100/(100-'Заказ, cкидки и курсы валют'!$C$43),H996))))),2)</f>
        <v>344.57</v>
      </c>
    </row>
    <row r="997" spans="1:10" ht="15">
      <c r="A997" s="1026" t="s">
        <v>8457</v>
      </c>
      <c r="B997" s="877" t="s">
        <v>3649</v>
      </c>
      <c r="C997" s="893">
        <v>0.83</v>
      </c>
      <c r="D997" s="2056">
        <v>100</v>
      </c>
      <c r="E997" s="2077">
        <f t="shared" si="126"/>
        <v>218.96999999999997</v>
      </c>
      <c r="F997" s="603">
        <f t="shared" si="127"/>
        <v>218.97</v>
      </c>
      <c r="G997" s="862">
        <f>'Заказ, cкидки и курсы валют'!$J$23*F997</f>
        <v>2627.64</v>
      </c>
      <c r="H997" s="882">
        <f t="shared" si="128"/>
        <v>262.76</v>
      </c>
      <c r="I997" s="485"/>
      <c r="J997" s="128">
        <f>ROUND(IF(H997&lt;'Заказ, cкидки и курсы валют'!$B$39,H997*0.54*100/(100-'Заказ, cкидки и курсы валют'!$C$39),IF(H997&lt;'Заказ, cкидки и курсы валют'!$B$40,H997*0.54*100/(100-'Заказ, cкидки и курсы валют'!$C$40),IF(H997&lt;'Заказ, cкидки и курсы валют'!$B$41,H997*0.54*100/(100-'Заказ, cкидки и курсы валют'!$C$41),IF(H997&lt;'Заказ, cкидки и курсы валют'!$B$42,H997*0.54*100/(100-'Заказ, cкидки и курсы валют'!$C$42),IF(H997&lt;'Заказ, cкидки и курсы валют'!$B$43,H997*0.54*100/(100-'Заказ, cкидки и курсы валют'!$C$43),H997))))),2)</f>
        <v>354.73</v>
      </c>
    </row>
    <row r="998" spans="1:10" ht="15">
      <c r="A998" s="1026" t="s">
        <v>8458</v>
      </c>
      <c r="B998" s="877" t="s">
        <v>3650</v>
      </c>
      <c r="C998" s="893">
        <v>1.6</v>
      </c>
      <c r="D998" s="2056">
        <v>100</v>
      </c>
      <c r="E998" s="2077">
        <f t="shared" si="126"/>
        <v>376.62</v>
      </c>
      <c r="F998" s="603">
        <f t="shared" si="127"/>
        <v>376.62</v>
      </c>
      <c r="G998" s="862">
        <f>'Заказ, cкидки и курсы валют'!$J$23*F998</f>
        <v>4519.4400000000005</v>
      </c>
      <c r="H998" s="882">
        <f t="shared" si="128"/>
        <v>451.94</v>
      </c>
      <c r="I998" s="485"/>
      <c r="J998" s="128">
        <f>ROUND(IF(H998&lt;'Заказ, cкидки и курсы валют'!$B$39,H998*0.54*100/(100-'Заказ, cкидки и курсы валют'!$C$39),IF(H998&lt;'Заказ, cкидки и курсы валют'!$B$40,H998*0.54*100/(100-'Заказ, cкидки и курсы валют'!$C$40),IF(H998&lt;'Заказ, cкидки и курсы валют'!$B$41,H998*0.54*100/(100-'Заказ, cкидки и курсы валют'!$C$41),IF(H998&lt;'Заказ, cкидки и курсы валют'!$B$42,H998*0.54*100/(100-'Заказ, cкидки и курсы валют'!$C$42),IF(H998&lt;'Заказ, cкидки и курсы валют'!$B$43,H998*0.54*100/(100-'Заказ, cкидки и курсы валют'!$C$43),H998))))),2)</f>
        <v>542.33000000000004</v>
      </c>
    </row>
    <row r="999" spans="1:10" ht="15">
      <c r="A999" s="1026" t="s">
        <v>8459</v>
      </c>
      <c r="B999" s="877" t="s">
        <v>3276</v>
      </c>
      <c r="C999" s="893">
        <v>2.5299999999999998</v>
      </c>
      <c r="D999" s="2056">
        <v>50</v>
      </c>
      <c r="E999" s="2077">
        <f t="shared" si="126"/>
        <v>587.25</v>
      </c>
      <c r="F999" s="603">
        <f t="shared" si="127"/>
        <v>587.25</v>
      </c>
      <c r="G999" s="862">
        <f>'Заказ, cкидки и курсы валют'!$J$23*F999</f>
        <v>7047</v>
      </c>
      <c r="H999" s="882">
        <f t="shared" si="128"/>
        <v>352.35</v>
      </c>
      <c r="I999" s="485"/>
      <c r="J999" s="128">
        <f>ROUND(IF(H999&lt;'Заказ, cкидки и курсы валют'!$B$39,H999*0.54*100/(100-'Заказ, cкидки и курсы валют'!$C$39),IF(H999&lt;'Заказ, cкидки и курсы валют'!$B$40,H999*0.54*100/(100-'Заказ, cкидки и курсы валют'!$C$40),IF(H999&lt;'Заказ, cкидки и курсы валют'!$B$41,H999*0.54*100/(100-'Заказ, cкидки и курсы валют'!$C$41),IF(H999&lt;'Заказ, cкидки и курсы валют'!$B$42,H999*0.54*100/(100-'Заказ, cкидки и курсы валют'!$C$42),IF(H999&lt;'Заказ, cкидки и курсы валют'!$B$43,H999*0.54*100/(100-'Заказ, cкидки и курсы валют'!$C$43),H999))))),2)</f>
        <v>475.67</v>
      </c>
    </row>
    <row r="1000" spans="1:10" ht="15">
      <c r="A1000" s="1026" t="s">
        <v>8460</v>
      </c>
      <c r="B1000" s="877" t="s">
        <v>3277</v>
      </c>
      <c r="C1000" s="893">
        <v>3.82</v>
      </c>
      <c r="D1000" s="2056">
        <v>50</v>
      </c>
      <c r="E1000" s="2077">
        <f t="shared" si="126"/>
        <v>893.67</v>
      </c>
      <c r="F1000" s="603">
        <f t="shared" si="127"/>
        <v>893.67</v>
      </c>
      <c r="G1000" s="862">
        <f>'Заказ, cкидки и курсы валют'!$J$23*F1000</f>
        <v>10724.039999999999</v>
      </c>
      <c r="H1000" s="882">
        <f t="shared" si="128"/>
        <v>536.20000000000005</v>
      </c>
      <c r="I1000" s="485"/>
      <c r="J1000" s="128">
        <f>ROUND(IF(H1000&lt;'Заказ, cкидки и курсы валют'!$B$39,H1000*0.54*100/(100-'Заказ, cкидки и курсы валют'!$C$39),IF(H1000&lt;'Заказ, cкидки и курсы валют'!$B$40,H1000*0.54*100/(100-'Заказ, cкидки и курсы валют'!$C$40),IF(H1000&lt;'Заказ, cкидки и курсы валют'!$B$41,H1000*0.54*100/(100-'Заказ, cкидки и курсы валют'!$C$41),IF(H1000&lt;'Заказ, cкидки и курсы валют'!$B$42,H1000*0.54*100/(100-'Заказ, cкидки и курсы валют'!$C$42),IF(H1000&lt;'Заказ, cкидки и курсы валют'!$B$43,H1000*0.54*100/(100-'Заказ, cкидки и курсы валют'!$C$43),H1000))))),2)</f>
        <v>643.44000000000005</v>
      </c>
    </row>
    <row r="1001" spans="1:10" ht="15">
      <c r="A1001" s="1026" t="s">
        <v>8461</v>
      </c>
      <c r="B1001" s="877" t="s">
        <v>3278</v>
      </c>
      <c r="C1001" s="893">
        <v>6.01</v>
      </c>
      <c r="D1001" s="2056">
        <v>50</v>
      </c>
      <c r="E1001" s="2077">
        <f t="shared" si="126"/>
        <v>1365.15</v>
      </c>
      <c r="F1001" s="603">
        <f t="shared" si="127"/>
        <v>1365.15</v>
      </c>
      <c r="G1001" s="862">
        <f>'Заказ, cкидки и курсы валют'!$J$23*F1001</f>
        <v>16381.800000000001</v>
      </c>
      <c r="H1001" s="882">
        <f t="shared" si="128"/>
        <v>819.09</v>
      </c>
      <c r="I1001" s="485"/>
      <c r="J1001" s="128">
        <f>ROUND(IF(H1001&lt;'Заказ, cкидки и курсы валют'!$B$39,H1001*0.54*100/(100-'Заказ, cкидки и курсы валют'!$C$39),IF(H1001&lt;'Заказ, cкидки и курсы валют'!$B$40,H1001*0.54*100/(100-'Заказ, cкидки и курсы валют'!$C$40),IF(H1001&lt;'Заказ, cкидки и курсы валют'!$B$41,H1001*0.54*100/(100-'Заказ, cкидки и курсы валют'!$C$41),IF(H1001&lt;'Заказ, cкидки и курсы валют'!$B$42,H1001*0.54*100/(100-'Заказ, cкидки и курсы валют'!$C$42),IF(H1001&lt;'Заказ, cкидки и курсы валют'!$B$43,H1001*0.54*100/(100-'Заказ, cкидки и курсы валют'!$C$43),H1001))))),2)</f>
        <v>884.62</v>
      </c>
    </row>
    <row r="1002" spans="1:10" ht="15">
      <c r="A1002" s="1026" t="s">
        <v>8462</v>
      </c>
      <c r="B1002" s="877" t="s">
        <v>3279</v>
      </c>
      <c r="C1002" s="893">
        <v>8.91</v>
      </c>
      <c r="D1002" s="2056">
        <v>20</v>
      </c>
      <c r="E1002" s="2077">
        <f t="shared" si="126"/>
        <v>1967.34</v>
      </c>
      <c r="F1002" s="603">
        <f t="shared" si="127"/>
        <v>1967.34</v>
      </c>
      <c r="G1002" s="862">
        <f>'Заказ, cкидки и курсы валют'!$J$23*F1002</f>
        <v>23608.079999999998</v>
      </c>
      <c r="H1002" s="882">
        <f t="shared" si="128"/>
        <v>472.16</v>
      </c>
      <c r="I1002" s="485"/>
      <c r="J1002" s="128">
        <f>ROUND(IF(H1002&lt;'Заказ, cкидки и курсы валют'!$B$39,H1002*0.54*100/(100-'Заказ, cкидки и курсы валют'!$C$39),IF(H1002&lt;'Заказ, cкидки и курсы валют'!$B$40,H1002*0.54*100/(100-'Заказ, cкидки и курсы валют'!$C$40),IF(H1002&lt;'Заказ, cкидки и курсы валют'!$B$41,H1002*0.54*100/(100-'Заказ, cкидки и курсы валют'!$C$41),IF(H1002&lt;'Заказ, cкидки и курсы валют'!$B$42,H1002*0.54*100/(100-'Заказ, cкидки и курсы валют'!$C$42),IF(H1002&lt;'Заказ, cкидки и курсы валют'!$B$43,H1002*0.54*100/(100-'Заказ, cкидки и курсы валют'!$C$43),H1002))))),2)</f>
        <v>566.59</v>
      </c>
    </row>
    <row r="1003" spans="1:10" ht="15">
      <c r="A1003" s="1026" t="s">
        <v>8463</v>
      </c>
      <c r="B1003" s="877" t="s">
        <v>3280</v>
      </c>
      <c r="C1003" s="893">
        <v>15.2</v>
      </c>
      <c r="D1003" s="2056">
        <v>10</v>
      </c>
      <c r="E1003" s="2077">
        <f>E983*3</f>
        <v>3276.63</v>
      </c>
      <c r="F1003" s="603">
        <f t="shared" si="127"/>
        <v>3276.63</v>
      </c>
      <c r="G1003" s="862">
        <f>'Заказ, cкидки и курсы валют'!$J$23*F1003</f>
        <v>39319.56</v>
      </c>
      <c r="H1003" s="882">
        <f t="shared" si="128"/>
        <v>393.2</v>
      </c>
      <c r="I1003" s="485"/>
      <c r="J1003" s="128">
        <f>ROUND(IF(H1003&lt;'Заказ, cкидки и курсы валют'!$B$39,H1003*0.54*100/(100-'Заказ, cкидки и курсы валют'!$C$39),IF(H1003&lt;'Заказ, cкидки и курсы валют'!$B$40,H1003*0.54*100/(100-'Заказ, cкидки и курсы валют'!$C$40),IF(H1003&lt;'Заказ, cкидки и курсы валют'!$B$41,H1003*0.54*100/(100-'Заказ, cкидки и курсы валют'!$C$41),IF(H1003&lt;'Заказ, cкидки и курсы валют'!$B$42,H1003*0.54*100/(100-'Заказ, cкидки и курсы валют'!$C$42),IF(H1003&lt;'Заказ, cкидки и курсы валют'!$B$43,H1003*0.54*100/(100-'Заказ, cкидки и курсы валют'!$C$43),H1003))))),2)</f>
        <v>471.84</v>
      </c>
    </row>
    <row r="1004" spans="1:10" ht="15">
      <c r="A1004" s="1026" t="s">
        <v>8464</v>
      </c>
      <c r="B1004" s="877" t="s">
        <v>3283</v>
      </c>
      <c r="C1004" s="893">
        <v>43.52</v>
      </c>
      <c r="D1004" s="2056">
        <v>5</v>
      </c>
      <c r="E1004" s="2077">
        <f>E984*3</f>
        <v>11846.880000000001</v>
      </c>
      <c r="F1004" s="603">
        <f t="shared" ref="F1004" si="129">ROUND(E1004*(1-$F$11),2)</f>
        <v>11846.88</v>
      </c>
      <c r="G1004" s="862">
        <f>'Заказ, cкидки и курсы валют'!$J$23*F1004</f>
        <v>142162.56</v>
      </c>
      <c r="H1004" s="882">
        <f t="shared" ref="H1004" si="130">ROUND((D1004/1000)*G1004,2)</f>
        <v>710.81</v>
      </c>
      <c r="I1004" s="485"/>
      <c r="J1004" s="128">
        <f>ROUND(IF(H1004&lt;'Заказ, cкидки и курсы валют'!$B$39,H1004*0.54*100/(100-'Заказ, cкидки и курсы валют'!$C$39),IF(H1004&lt;'Заказ, cкидки и курсы валют'!$B$40,H1004*0.54*100/(100-'Заказ, cкидки и курсы валют'!$C$40),IF(H1004&lt;'Заказ, cкидки и курсы валют'!$B$41,H1004*0.54*100/(100-'Заказ, cкидки и курсы валют'!$C$41),IF(H1004&lt;'Заказ, cкидки и курсы валют'!$B$42,H1004*0.54*100/(100-'Заказ, cкидки и курсы валют'!$C$42),IF(H1004&lt;'Заказ, cкидки и курсы валют'!$B$43,H1004*0.54*100/(100-'Заказ, cкидки и курсы валют'!$C$43),H1004))))),2)</f>
        <v>767.67</v>
      </c>
    </row>
    <row r="1005" spans="1:10" ht="15.75" thickBot="1">
      <c r="A1005" s="2214" t="s">
        <v>11682</v>
      </c>
      <c r="B1005" s="2215" t="s">
        <v>3285</v>
      </c>
      <c r="C1005" s="2216">
        <v>100</v>
      </c>
      <c r="D1005" s="2217">
        <v>5</v>
      </c>
      <c r="E1005" s="2105">
        <f>E985*3</f>
        <v>17791.29</v>
      </c>
      <c r="F1005" s="959">
        <f t="shared" si="127"/>
        <v>17791.29</v>
      </c>
      <c r="G1005" s="960">
        <f>'Заказ, cкидки и курсы валют'!$J$23*F1005</f>
        <v>213495.48</v>
      </c>
      <c r="H1005" s="1019">
        <f t="shared" si="128"/>
        <v>1067.48</v>
      </c>
      <c r="I1005" s="489"/>
      <c r="J1005" s="128">
        <f>ROUND(IF(H1005&lt;'Заказ, cкидки и курсы валют'!$B$39,H1005*0.54*100/(100-'Заказ, cкидки и курсы валют'!$C$39),IF(H1005&lt;'Заказ, cкидки и курсы валют'!$B$40,H1005*0.54*100/(100-'Заказ, cкидки и курсы валют'!$C$40),IF(H1005&lt;'Заказ, cкидки и курсы валют'!$B$41,H1005*0.54*100/(100-'Заказ, cкидки и курсы валют'!$C$41),IF(H1005&lt;'Заказ, cкидки и курсы валют'!$B$42,H1005*0.54*100/(100-'Заказ, cкидки и курсы валют'!$C$42),IF(H1005&lt;'Заказ, cкидки и курсы валют'!$B$43,H1005*0.54*100/(100-'Заказ, cкидки и курсы валют'!$C$43),H1005))))),2)</f>
        <v>1067.48</v>
      </c>
    </row>
    <row r="1006" spans="1:10" ht="13.5" thickBot="1"/>
    <row r="1007" spans="1:10" ht="18">
      <c r="A1007" s="1356" t="s">
        <v>9028</v>
      </c>
      <c r="B1007" s="1357"/>
      <c r="C1007" s="647"/>
      <c r="D1007" s="555"/>
      <c r="E1007" s="555"/>
      <c r="F1007" s="93"/>
      <c r="G1007" s="1358"/>
      <c r="H1007" s="1137"/>
      <c r="I1007" s="1359"/>
    </row>
    <row r="1008" spans="1:10" ht="18">
      <c r="A1008" s="248"/>
      <c r="B1008" s="17"/>
      <c r="C1008" s="883"/>
      <c r="D1008" s="1148"/>
      <c r="E1008" s="854"/>
      <c r="F1008" s="568"/>
      <c r="G1008" s="111"/>
      <c r="H1008" s="110"/>
      <c r="I1008" s="167"/>
    </row>
    <row r="1009" spans="1:9">
      <c r="A1009" s="248"/>
      <c r="B1009" s="17"/>
      <c r="C1009" s="884"/>
      <c r="D1009" s="1149"/>
      <c r="E1009" s="557"/>
      <c r="F1009" s="596"/>
      <c r="G1009" s="860"/>
      <c r="H1009" s="17"/>
      <c r="I1009" s="167"/>
    </row>
    <row r="1010" spans="1:9">
      <c r="A1010" s="248"/>
      <c r="B1010" s="17"/>
      <c r="C1010" s="884"/>
      <c r="D1010" s="1149"/>
      <c r="E1010" s="557"/>
      <c r="F1010" s="596"/>
      <c r="G1010" s="860"/>
      <c r="H1010" s="17"/>
      <c r="I1010" s="167"/>
    </row>
    <row r="1011" spans="1:9">
      <c r="A1011" s="248"/>
      <c r="B1011" s="17"/>
      <c r="C1011" s="884"/>
      <c r="D1011" s="1149"/>
      <c r="E1011" s="557"/>
      <c r="F1011" s="596"/>
      <c r="G1011" s="860"/>
      <c r="H1011" s="17"/>
      <c r="I1011" s="167"/>
    </row>
    <row r="1012" spans="1:9" ht="18.75" thickBot="1">
      <c r="A1012" s="1151" t="s">
        <v>11319</v>
      </c>
      <c r="B1012" s="171"/>
      <c r="C1012" s="885"/>
      <c r="D1012" s="1150"/>
      <c r="E1012" s="558"/>
      <c r="F1012" s="598"/>
      <c r="G1012" s="861"/>
      <c r="H1012" s="171"/>
      <c r="I1012" s="172"/>
    </row>
    <row r="1013" spans="1:9" ht="52.5">
      <c r="A1013" s="195" t="s">
        <v>1028</v>
      </c>
      <c r="B1013" s="196" t="s">
        <v>1029</v>
      </c>
      <c r="C1013" s="475" t="s">
        <v>678</v>
      </c>
      <c r="D1013" s="475" t="s">
        <v>3130</v>
      </c>
      <c r="E1013" s="559" t="s">
        <v>11188</v>
      </c>
      <c r="F1013" s="600" t="s">
        <v>2779</v>
      </c>
      <c r="G1013" s="864" t="s">
        <v>2627</v>
      </c>
      <c r="H1013" s="338" t="s">
        <v>497</v>
      </c>
      <c r="I1013" s="199" t="s">
        <v>4239</v>
      </c>
    </row>
    <row r="1014" spans="1:9" ht="13.5" thickBot="1">
      <c r="A1014" s="195"/>
      <c r="B1014" s="389"/>
      <c r="C1014" s="475" t="s">
        <v>3629</v>
      </c>
      <c r="D1014" s="475" t="s">
        <v>2628</v>
      </c>
      <c r="E1014" s="564" t="s">
        <v>265</v>
      </c>
      <c r="F1014" s="607">
        <f>'Заказ, cкидки и курсы валют'!$I$12</f>
        <v>0</v>
      </c>
      <c r="G1014" s="948"/>
      <c r="H1014" s="455"/>
      <c r="I1014" s="325"/>
    </row>
    <row r="1015" spans="1:9" ht="15">
      <c r="A1015" s="1023" t="s">
        <v>9022</v>
      </c>
      <c r="B1015" s="1024" t="s">
        <v>9020</v>
      </c>
      <c r="C1015" s="1893">
        <v>48</v>
      </c>
      <c r="D1015" s="2117">
        <v>200</v>
      </c>
      <c r="E1015" s="574">
        <v>10577.98</v>
      </c>
      <c r="F1015" s="967">
        <f>ROUND(E1015*(1-$F$11),2)</f>
        <v>10577.98</v>
      </c>
      <c r="G1015" s="968">
        <f>'Заказ, cкидки и курсы валют'!$J$23*F1015</f>
        <v>126935.76</v>
      </c>
      <c r="H1015" s="1017">
        <f>ROUND((D1015/1000)*G1015,2)</f>
        <v>25387.15</v>
      </c>
      <c r="I1015" s="1013"/>
    </row>
    <row r="1016" spans="1:9" ht="15">
      <c r="A1016" s="1026" t="s">
        <v>9023</v>
      </c>
      <c r="B1016" s="877" t="s">
        <v>9021</v>
      </c>
      <c r="C1016" s="1226">
        <v>74</v>
      </c>
      <c r="D1016" s="2056">
        <v>200</v>
      </c>
      <c r="E1016" s="574">
        <v>8836.43</v>
      </c>
      <c r="F1016" s="603">
        <f t="shared" ref="F1016:F1017" si="131">ROUND(E1016*(1-$F$11),2)</f>
        <v>8836.43</v>
      </c>
      <c r="G1016" s="862">
        <f>'Заказ, cкидки и курсы валют'!$J$23*F1016</f>
        <v>106037.16</v>
      </c>
      <c r="H1016" s="882">
        <f t="shared" ref="H1016:H1017" si="132">ROUND((D1016/1000)*G1016,2)</f>
        <v>21207.43</v>
      </c>
      <c r="I1016" s="485"/>
    </row>
    <row r="1017" spans="1:9" ht="15">
      <c r="A1017" s="1026" t="s">
        <v>10966</v>
      </c>
      <c r="B1017" s="877" t="s">
        <v>983</v>
      </c>
      <c r="C1017" s="1226">
        <v>120</v>
      </c>
      <c r="D1017" s="2056">
        <v>100</v>
      </c>
      <c r="E1017" s="574">
        <v>12512.25</v>
      </c>
      <c r="F1017" s="603">
        <f t="shared" si="131"/>
        <v>12512.25</v>
      </c>
      <c r="G1017" s="862">
        <f>'Заказ, cкидки и курсы валют'!$J$23*F1017</f>
        <v>150147</v>
      </c>
      <c r="H1017" s="882">
        <f t="shared" si="132"/>
        <v>15014.7</v>
      </c>
      <c r="I1017" s="485"/>
    </row>
    <row r="1018" spans="1:9" ht="15">
      <c r="A1018" s="1026" t="s">
        <v>9024</v>
      </c>
      <c r="B1018" s="877" t="s">
        <v>3217</v>
      </c>
      <c r="C1018" s="1226">
        <v>172</v>
      </c>
      <c r="D1018" s="2056">
        <v>100</v>
      </c>
      <c r="E1018" s="574">
        <v>12962.83</v>
      </c>
      <c r="F1018" s="603">
        <f>ROUND(E1018*(1-$F$11),2)</f>
        <v>12962.83</v>
      </c>
      <c r="G1018" s="862">
        <f>'Заказ, cкидки и курсы валют'!$J$23*F1018</f>
        <v>155553.96</v>
      </c>
      <c r="H1018" s="882">
        <f>ROUND((D1018/1000)*G1018,2)</f>
        <v>15555.4</v>
      </c>
      <c r="I1018" s="485"/>
    </row>
    <row r="1019" spans="1:9" ht="15">
      <c r="A1019" s="1026" t="s">
        <v>9025</v>
      </c>
      <c r="B1019" s="877" t="s">
        <v>3218</v>
      </c>
      <c r="C1019" s="1226">
        <v>312</v>
      </c>
      <c r="D1019" s="2056">
        <v>50</v>
      </c>
      <c r="E1019" s="574">
        <v>23194.14</v>
      </c>
      <c r="F1019" s="603">
        <f>ROUND(E1019*(1-$F$11),2)</f>
        <v>23194.14</v>
      </c>
      <c r="G1019" s="862">
        <f>'Заказ, cкидки и курсы валют'!$J$23*F1019</f>
        <v>278329.68</v>
      </c>
      <c r="H1019" s="882">
        <f>ROUND((D1019/1000)*G1019,2)</f>
        <v>13916.48</v>
      </c>
      <c r="I1019" s="485"/>
    </row>
    <row r="1020" spans="1:9" ht="15">
      <c r="A1020" s="1026" t="s">
        <v>9026</v>
      </c>
      <c r="B1020" s="877" t="s">
        <v>3219</v>
      </c>
      <c r="C1020" s="1226">
        <v>492</v>
      </c>
      <c r="D1020" s="2056">
        <v>25</v>
      </c>
      <c r="E1020" s="574">
        <v>36340.089999999997</v>
      </c>
      <c r="F1020" s="603">
        <f>ROUND(E1020*(1-$F$11),2)</f>
        <v>36340.089999999997</v>
      </c>
      <c r="G1020" s="862">
        <f>'Заказ, cкидки и курсы валют'!$J$23*F1020</f>
        <v>436081.07999999996</v>
      </c>
      <c r="H1020" s="882">
        <f>ROUND((D1020/1000)*G1020,2)</f>
        <v>10902.03</v>
      </c>
      <c r="I1020" s="485"/>
    </row>
    <row r="1021" spans="1:9" ht="15">
      <c r="A1021" s="1026" t="s">
        <v>9027</v>
      </c>
      <c r="B1021" s="877" t="s">
        <v>3220</v>
      </c>
      <c r="C1021" s="1226">
        <v>714</v>
      </c>
      <c r="D1021" s="2056">
        <v>20</v>
      </c>
      <c r="E1021" s="574">
        <v>52770.79</v>
      </c>
      <c r="F1021" s="603">
        <f>ROUND(E1021*(1-$F$11),2)</f>
        <v>52770.79</v>
      </c>
      <c r="G1021" s="862">
        <f>'Заказ, cкидки и курсы валют'!$J$23*F1021</f>
        <v>633249.48</v>
      </c>
      <c r="H1021" s="882">
        <f>ROUND((D1021/1000)*G1021,2)</f>
        <v>12664.99</v>
      </c>
      <c r="I1021" s="485"/>
    </row>
    <row r="1022" spans="1:9" ht="15">
      <c r="A1022" s="1026" t="s">
        <v>9364</v>
      </c>
      <c r="B1022" s="877" t="s">
        <v>3221</v>
      </c>
      <c r="C1022" s="1226">
        <v>994</v>
      </c>
      <c r="D1022" s="2056">
        <v>10</v>
      </c>
      <c r="E1022" s="574">
        <v>74000.47</v>
      </c>
      <c r="F1022" s="603">
        <f t="shared" ref="F1022" si="133">ROUND(E1022*(1-$F$11),2)</f>
        <v>74000.47</v>
      </c>
      <c r="G1022" s="862">
        <f>'Заказ, cкидки и курсы валют'!$J$23*F1022</f>
        <v>888005.64</v>
      </c>
      <c r="H1022" s="882">
        <f t="shared" ref="H1022" si="134">ROUND((D1022/1000)*G1022,2)</f>
        <v>8880.06</v>
      </c>
      <c r="I1022" s="485"/>
    </row>
    <row r="1023" spans="1:9" ht="15">
      <c r="A1023" s="1026" t="s">
        <v>9035</v>
      </c>
      <c r="B1023" s="877" t="s">
        <v>3222</v>
      </c>
      <c r="C1023" s="1226">
        <v>1312</v>
      </c>
      <c r="D1023" s="2056">
        <v>10</v>
      </c>
      <c r="E1023" s="574">
        <v>99319.32</v>
      </c>
      <c r="F1023" s="603">
        <f>ROUND(E1023*(1-$F$11),2)</f>
        <v>99319.32</v>
      </c>
      <c r="G1023" s="862">
        <f>'Заказ, cкидки и курсы валют'!$J$23*F1023</f>
        <v>1191831.8400000001</v>
      </c>
      <c r="H1023" s="882">
        <f>ROUND((D1023/1000)*G1023,2)</f>
        <v>11918.32</v>
      </c>
      <c r="I1023" s="485"/>
    </row>
    <row r="1024" spans="1:9" ht="15">
      <c r="A1024" s="1026" t="s">
        <v>9036</v>
      </c>
      <c r="B1024" s="877" t="s">
        <v>3224</v>
      </c>
      <c r="C1024" s="1226">
        <v>2054</v>
      </c>
      <c r="D1024" s="2056">
        <v>5</v>
      </c>
      <c r="E1024" s="574">
        <v>159514.37</v>
      </c>
      <c r="F1024" s="603">
        <f>ROUND(E1024*(1-$F$11),2)</f>
        <v>159514.37</v>
      </c>
      <c r="G1024" s="862">
        <f>'Заказ, cкидки и курсы валют'!$J$23*F1024</f>
        <v>1914172.44</v>
      </c>
      <c r="H1024" s="882">
        <f>ROUND((D1024/1000)*G1024,2)</f>
        <v>9570.86</v>
      </c>
      <c r="I1024" s="485"/>
    </row>
    <row r="1025" spans="1:9" ht="15">
      <c r="A1025" s="1026" t="s">
        <v>10967</v>
      </c>
      <c r="B1025" s="877" t="s">
        <v>2482</v>
      </c>
      <c r="C1025" s="1226">
        <v>2540</v>
      </c>
      <c r="D1025" s="2056">
        <v>5</v>
      </c>
      <c r="E1025" s="574">
        <v>219467.42</v>
      </c>
      <c r="F1025" s="603">
        <f>ROUND(E1025*(1-$F$11),2)</f>
        <v>219467.42</v>
      </c>
      <c r="G1025" s="862">
        <f>'Заказ, cкидки и курсы валют'!$J$23*F1025</f>
        <v>2633609.04</v>
      </c>
      <c r="H1025" s="882">
        <f>ROUND((D1025/1000)*G1025,2)</f>
        <v>13168.05</v>
      </c>
      <c r="I1025" s="485"/>
    </row>
    <row r="1026" spans="1:9" ht="15">
      <c r="A1026" s="1026" t="s">
        <v>9365</v>
      </c>
      <c r="B1026" s="877" t="s">
        <v>3225</v>
      </c>
      <c r="C1026" s="1226">
        <v>2958</v>
      </c>
      <c r="D1026" s="2056">
        <v>5</v>
      </c>
      <c r="E1026" s="574">
        <v>229520.49</v>
      </c>
      <c r="F1026" s="603">
        <f>ROUND(E1026*(1-$F$11),2)</f>
        <v>229520.49</v>
      </c>
      <c r="G1026" s="862">
        <f>'Заказ, cкидки и курсы валют'!$J$23*F1026</f>
        <v>2754245.88</v>
      </c>
      <c r="H1026" s="882">
        <f>ROUND((D1026/1000)*G1026,2)</f>
        <v>13771.23</v>
      </c>
      <c r="I1026" s="485"/>
    </row>
    <row r="1027" spans="1:9" ht="15">
      <c r="A1027" s="1026" t="s">
        <v>10968</v>
      </c>
      <c r="B1027" s="877" t="s">
        <v>3226</v>
      </c>
      <c r="C1027" s="1226">
        <v>4685</v>
      </c>
      <c r="D1027" s="2056">
        <v>2</v>
      </c>
      <c r="E1027" s="574">
        <v>362874.82</v>
      </c>
      <c r="F1027" s="603">
        <f>ROUND(E1027*(1-$F$11),2)</f>
        <v>362874.82</v>
      </c>
      <c r="G1027" s="862">
        <f>'Заказ, cкидки и курсы валют'!$J$23*F1027</f>
        <v>4354497.84</v>
      </c>
      <c r="H1027" s="882">
        <f>ROUND((D1027/1000)*G1027,2)</f>
        <v>8709</v>
      </c>
      <c r="I1027" s="485"/>
    </row>
    <row r="1028" spans="1:9" ht="15">
      <c r="A1028" s="1026" t="s">
        <v>11320</v>
      </c>
      <c r="B1028" s="877" t="s">
        <v>984</v>
      </c>
      <c r="C1028" s="1226">
        <v>240</v>
      </c>
      <c r="D1028" s="2056">
        <v>100</v>
      </c>
      <c r="E1028" s="574">
        <v>29578.76</v>
      </c>
      <c r="F1028" s="603">
        <f t="shared" ref="F1028:F1029" si="135">ROUND(E1028*(1-$F$11),2)</f>
        <v>29578.76</v>
      </c>
      <c r="G1028" s="862">
        <f>'Заказ, cкидки и курсы валют'!$J$23*F1028</f>
        <v>354945.12</v>
      </c>
      <c r="H1028" s="882">
        <f t="shared" ref="H1028:H1029" si="136">ROUND((D1028/1000)*G1028,2)</f>
        <v>35494.51</v>
      </c>
      <c r="I1028" s="485"/>
    </row>
    <row r="1029" spans="1:9" ht="15">
      <c r="A1029" s="1026" t="s">
        <v>9366</v>
      </c>
      <c r="B1029" s="877" t="s">
        <v>3227</v>
      </c>
      <c r="C1029" s="1226">
        <v>344</v>
      </c>
      <c r="D1029" s="2056">
        <v>50</v>
      </c>
      <c r="E1029" s="574">
        <v>26583.49</v>
      </c>
      <c r="F1029" s="603">
        <f t="shared" si="135"/>
        <v>26583.49</v>
      </c>
      <c r="G1029" s="862">
        <f>'Заказ, cкидки и курсы валют'!$J$23*F1029</f>
        <v>319001.88</v>
      </c>
      <c r="H1029" s="882">
        <f t="shared" si="136"/>
        <v>15950.09</v>
      </c>
      <c r="I1029" s="485"/>
    </row>
    <row r="1030" spans="1:9" ht="15">
      <c r="A1030" s="1026" t="s">
        <v>9037</v>
      </c>
      <c r="B1030" s="877" t="s">
        <v>3228</v>
      </c>
      <c r="C1030" s="1226">
        <v>624</v>
      </c>
      <c r="D1030" s="2056">
        <v>25</v>
      </c>
      <c r="E1030" s="574">
        <v>49196.52</v>
      </c>
      <c r="F1030" s="603">
        <f>ROUND(E1030*(1-$F$11),2)</f>
        <v>49196.52</v>
      </c>
      <c r="G1030" s="862">
        <f>'Заказ, cкидки и курсы валют'!$J$23*F1030</f>
        <v>590358.24</v>
      </c>
      <c r="H1030" s="882">
        <f>ROUND((D1030/1000)*G1030,2)</f>
        <v>14758.96</v>
      </c>
      <c r="I1030" s="485"/>
    </row>
    <row r="1031" spans="1:9" ht="15">
      <c r="A1031" s="1026" t="s">
        <v>9039</v>
      </c>
      <c r="B1031" s="877" t="s">
        <v>3229</v>
      </c>
      <c r="C1031" s="1226">
        <v>984</v>
      </c>
      <c r="D1031" s="2056">
        <v>25</v>
      </c>
      <c r="E1031" s="574">
        <v>72094.81</v>
      </c>
      <c r="F1031" s="603">
        <f>ROUND(E1031*(1-$F$11),2)</f>
        <v>72094.81</v>
      </c>
      <c r="G1031" s="862">
        <f>'Заказ, cкидки и курсы валют'!$J$23*F1031</f>
        <v>865137.72</v>
      </c>
      <c r="H1031" s="882">
        <f>ROUND((D1031/1000)*G1031,2)</f>
        <v>21628.44</v>
      </c>
      <c r="I1031" s="485"/>
    </row>
    <row r="1032" spans="1:9" ht="15">
      <c r="A1032" s="1026" t="s">
        <v>9038</v>
      </c>
      <c r="B1032" s="877" t="s">
        <v>3230</v>
      </c>
      <c r="C1032" s="1226">
        <v>1428</v>
      </c>
      <c r="D1032" s="2056">
        <v>20</v>
      </c>
      <c r="E1032" s="574">
        <v>105675.11</v>
      </c>
      <c r="F1032" s="603">
        <f t="shared" ref="F1032" si="137">ROUND(E1032*(1-$F$11),2)</f>
        <v>105675.11</v>
      </c>
      <c r="G1032" s="862">
        <f>'Заказ, cкидки и курсы валют'!$J$23*F1032</f>
        <v>1268101.32</v>
      </c>
      <c r="H1032" s="882">
        <f t="shared" ref="H1032" si="138">ROUND((D1032/1000)*G1032,2)</f>
        <v>25362.03</v>
      </c>
      <c r="I1032" s="485"/>
    </row>
    <row r="1033" spans="1:9" ht="15">
      <c r="A1033" s="1026" t="s">
        <v>9367</v>
      </c>
      <c r="B1033" s="877" t="s">
        <v>3231</v>
      </c>
      <c r="C1033" s="1226">
        <v>1988</v>
      </c>
      <c r="D1033" s="2056">
        <v>10</v>
      </c>
      <c r="E1033" s="574">
        <v>153231.14000000001</v>
      </c>
      <c r="F1033" s="603">
        <f>ROUND(E1033*(1-$F$11),2)</f>
        <v>153231.14000000001</v>
      </c>
      <c r="G1033" s="862">
        <f>'Заказ, cкидки и курсы валют'!$J$23*F1033</f>
        <v>1838773.6800000002</v>
      </c>
      <c r="H1033" s="882">
        <f>ROUND((D1033/1000)*G1033,2)</f>
        <v>18387.740000000002</v>
      </c>
      <c r="I1033" s="485"/>
    </row>
    <row r="1034" spans="1:9" ht="15">
      <c r="A1034" s="1026" t="s">
        <v>9368</v>
      </c>
      <c r="B1034" s="877" t="s">
        <v>3232</v>
      </c>
      <c r="C1034" s="1226">
        <v>2624</v>
      </c>
      <c r="D1034" s="2056">
        <v>10</v>
      </c>
      <c r="E1034" s="574">
        <v>195966.48</v>
      </c>
      <c r="F1034" s="603">
        <f>ROUND(E1034*(1-$F$11),2)</f>
        <v>195966.48</v>
      </c>
      <c r="G1034" s="862">
        <f>'Заказ, cкидки и курсы валют'!$J$23*F1034</f>
        <v>2351597.7600000002</v>
      </c>
      <c r="H1034" s="882">
        <f>ROUND((D1034/1000)*G1034,2)</f>
        <v>23515.98</v>
      </c>
      <c r="I1034" s="485"/>
    </row>
    <row r="1035" spans="1:9" ht="15">
      <c r="A1035" s="1026" t="s">
        <v>9369</v>
      </c>
      <c r="B1035" s="877" t="s">
        <v>3233</v>
      </c>
      <c r="C1035" s="1226">
        <v>4106</v>
      </c>
      <c r="D1035" s="2056">
        <v>5</v>
      </c>
      <c r="E1035" s="574">
        <v>319648.18</v>
      </c>
      <c r="F1035" s="603">
        <f>ROUND(E1035*(1-$F$11),2)</f>
        <v>319648.18</v>
      </c>
      <c r="G1035" s="862">
        <f>'Заказ, cкидки и курсы валют'!$J$23*F1035</f>
        <v>3835778.16</v>
      </c>
      <c r="H1035" s="882">
        <f>ROUND((D1035/1000)*G1035,2)</f>
        <v>19178.89</v>
      </c>
      <c r="I1035" s="485"/>
    </row>
    <row r="1036" spans="1:9" ht="15">
      <c r="A1036" s="1026" t="s">
        <v>10977</v>
      </c>
      <c r="B1036" s="877" t="s">
        <v>9588</v>
      </c>
      <c r="C1036" s="1226">
        <v>5080</v>
      </c>
      <c r="D1036" s="2056">
        <v>5</v>
      </c>
      <c r="E1036" s="574">
        <v>438711.24</v>
      </c>
      <c r="F1036" s="603">
        <f>ROUND(E1036*(1-$F$11),2)</f>
        <v>438711.24</v>
      </c>
      <c r="G1036" s="862">
        <f>'Заказ, cкидки и курсы валют'!$J$23*F1036</f>
        <v>5264534.88</v>
      </c>
      <c r="H1036" s="882">
        <f>ROUND((D1036/1000)*G1036,2)</f>
        <v>26322.67</v>
      </c>
      <c r="I1036" s="485"/>
    </row>
    <row r="1037" spans="1:9" ht="15.75" thickBot="1">
      <c r="A1037" s="1027" t="s">
        <v>9370</v>
      </c>
      <c r="B1037" s="926" t="s">
        <v>3235</v>
      </c>
      <c r="C1037" s="1894">
        <v>9370</v>
      </c>
      <c r="D1037" s="2122">
        <v>2</v>
      </c>
      <c r="E1037" s="574">
        <v>725393.64</v>
      </c>
      <c r="F1037" s="959">
        <f t="shared" ref="F1037" si="139">ROUND(E1037*(1-$F$11),2)</f>
        <v>725393.64</v>
      </c>
      <c r="G1037" s="960">
        <f>'Заказ, cкидки и курсы валют'!$J$23*F1037</f>
        <v>8704723.6799999997</v>
      </c>
      <c r="H1037" s="1019">
        <f t="shared" ref="H1037" si="140">ROUND((D1037/1000)*G1037,2)</f>
        <v>17409.45</v>
      </c>
      <c r="I1037" s="489"/>
    </row>
    <row r="1038" spans="1:9" ht="13.5" thickBot="1"/>
    <row r="1039" spans="1:9" ht="18">
      <c r="A1039" s="1356" t="s">
        <v>9028</v>
      </c>
      <c r="B1039" s="1357"/>
      <c r="C1039" s="647"/>
      <c r="D1039" s="555"/>
      <c r="E1039" s="555"/>
      <c r="F1039" s="93"/>
      <c r="G1039" s="1358"/>
      <c r="H1039" s="1137"/>
      <c r="I1039" s="1359"/>
    </row>
    <row r="1040" spans="1:9" ht="18">
      <c r="A1040" s="248"/>
      <c r="B1040" s="17"/>
      <c r="C1040" s="883"/>
      <c r="D1040" s="1148"/>
      <c r="E1040" s="854"/>
      <c r="F1040" s="568"/>
      <c r="G1040" s="111"/>
      <c r="H1040" s="110"/>
      <c r="I1040" s="167"/>
    </row>
    <row r="1041" spans="1:10">
      <c r="A1041" s="248"/>
      <c r="B1041" s="17"/>
      <c r="C1041" s="884"/>
      <c r="D1041" s="1149"/>
      <c r="E1041" s="557"/>
      <c r="F1041" s="596"/>
      <c r="G1041" s="860"/>
      <c r="H1041" s="17"/>
      <c r="I1041" s="167"/>
    </row>
    <row r="1042" spans="1:10">
      <c r="A1042" s="248"/>
      <c r="B1042" s="17"/>
      <c r="C1042" s="884"/>
      <c r="D1042" s="1149"/>
      <c r="E1042" s="557"/>
      <c r="F1042" s="596"/>
      <c r="G1042" s="860"/>
      <c r="H1042" s="17"/>
      <c r="I1042" s="167"/>
    </row>
    <row r="1043" spans="1:10">
      <c r="A1043" s="248"/>
      <c r="B1043" s="17"/>
      <c r="C1043" s="884"/>
      <c r="D1043" s="1149"/>
      <c r="E1043" s="557"/>
      <c r="F1043" s="596"/>
      <c r="G1043" s="860"/>
      <c r="H1043" s="17"/>
      <c r="I1043" s="167"/>
    </row>
    <row r="1044" spans="1:10" ht="18.75" thickBot="1">
      <c r="A1044" s="2597" t="s">
        <v>7681</v>
      </c>
      <c r="B1044" s="171"/>
      <c r="C1044" s="885"/>
      <c r="D1044" s="1150"/>
      <c r="E1044" s="558"/>
      <c r="F1044" s="598"/>
      <c r="G1044" s="861"/>
      <c r="H1044" s="171"/>
      <c r="I1044" s="172"/>
    </row>
    <row r="1045" spans="1:10" ht="52.5">
      <c r="A1045" s="195" t="s">
        <v>1028</v>
      </c>
      <c r="B1045" s="196" t="s">
        <v>1029</v>
      </c>
      <c r="C1045" s="475" t="s">
        <v>678</v>
      </c>
      <c r="D1045" s="475" t="s">
        <v>3130</v>
      </c>
      <c r="E1045" s="559" t="s">
        <v>11188</v>
      </c>
      <c r="F1045" s="600" t="s">
        <v>2779</v>
      </c>
      <c r="G1045" s="864" t="s">
        <v>2627</v>
      </c>
      <c r="H1045" s="338" t="s">
        <v>497</v>
      </c>
      <c r="I1045" s="199" t="s">
        <v>4239</v>
      </c>
      <c r="J1045" s="2668" t="s">
        <v>12335</v>
      </c>
    </row>
    <row r="1046" spans="1:10" ht="13.5" thickBot="1">
      <c r="A1046" s="195"/>
      <c r="B1046" s="389"/>
      <c r="C1046" s="475" t="s">
        <v>3629</v>
      </c>
      <c r="D1046" s="475" t="s">
        <v>2628</v>
      </c>
      <c r="E1046" s="564" t="s">
        <v>265</v>
      </c>
      <c r="F1046" s="607">
        <f>'Заказ, cкидки и курсы валют'!$I$12</f>
        <v>0</v>
      </c>
      <c r="G1046" s="948"/>
      <c r="H1046" s="455"/>
      <c r="I1046" s="325"/>
      <c r="J1046" s="2669"/>
    </row>
    <row r="1047" spans="1:10" ht="15">
      <c r="A1047" s="1023" t="s">
        <v>11321</v>
      </c>
      <c r="B1047" s="1024" t="s">
        <v>9020</v>
      </c>
      <c r="C1047" s="1893">
        <v>48</v>
      </c>
      <c r="D1047" s="2117">
        <v>1</v>
      </c>
      <c r="E1047" s="2103">
        <f>E1015*1.2</f>
        <v>12693.575999999999</v>
      </c>
      <c r="F1047" s="967">
        <f>ROUND(E1047*(1-$F$11),2)</f>
        <v>12693.58</v>
      </c>
      <c r="G1047" s="968">
        <f>'Заказ, cкидки и курсы валют'!$J$23*F1047</f>
        <v>152322.96</v>
      </c>
      <c r="H1047" s="1017">
        <f>ROUND((D1047/1000)*G1047,2)</f>
        <v>152.32</v>
      </c>
      <c r="I1047" s="1013"/>
      <c r="J1047" s="128">
        <f>ROUND(IF(H1047&lt;'Заказ, cкидки и курсы валют'!$B$39,H1047*0.54*100/(100-'Заказ, cкидки и курсы валют'!$C$39),IF(H1047&lt;'Заказ, cкидки и курсы валют'!$B$40,H1047*0.54*100/(100-'Заказ, cкидки и курсы валют'!$C$40),IF(H1047&lt;'Заказ, cкидки и курсы валют'!$B$41,H1047*0.54*100/(100-'Заказ, cкидки и курсы валют'!$C$41),IF(H1047&lt;'Заказ, cкидки и курсы валют'!$B$42,H1047*0.54*100/(100-'Заказ, cкидки и курсы валют'!$C$42),IF(H1047&lt;'Заказ, cкидки и курсы валют'!$B$43,H1047*0.54*100/(100-'Заказ, cкидки и курсы валют'!$C$43),H1047))))),2)</f>
        <v>235.01</v>
      </c>
    </row>
    <row r="1048" spans="1:10" ht="15">
      <c r="A1048" s="1026" t="s">
        <v>11322</v>
      </c>
      <c r="B1048" s="877" t="s">
        <v>9021</v>
      </c>
      <c r="C1048" s="1226">
        <v>74</v>
      </c>
      <c r="D1048" s="2056">
        <v>1</v>
      </c>
      <c r="E1048" s="2077">
        <f t="shared" ref="E1048:E1069" si="141">E1016*1.2</f>
        <v>10603.716</v>
      </c>
      <c r="F1048" s="603">
        <f t="shared" ref="F1048" si="142">ROUND(E1048*(1-$F$11),2)</f>
        <v>10603.72</v>
      </c>
      <c r="G1048" s="862">
        <f>'Заказ, cкидки и курсы валют'!$J$23*F1048</f>
        <v>127244.63999999998</v>
      </c>
      <c r="H1048" s="882">
        <f t="shared" ref="H1048" si="143">ROUND((D1048/1000)*G1048,2)</f>
        <v>127.24</v>
      </c>
      <c r="I1048" s="485"/>
      <c r="J1048" s="128">
        <f>ROUND(IF(H1048&lt;'Заказ, cкидки и курсы валют'!$B$39,H1048*0.54*100/(100-'Заказ, cкидки и курсы валют'!$C$39),IF(H1048&lt;'Заказ, cкидки и курсы валют'!$B$40,H1048*0.54*100/(100-'Заказ, cкидки и курсы валют'!$C$40),IF(H1048&lt;'Заказ, cкидки и курсы валют'!$B$41,H1048*0.54*100/(100-'Заказ, cкидки и курсы валют'!$C$41),IF(H1048&lt;'Заказ, cкидки и курсы валют'!$B$42,H1048*0.54*100/(100-'Заказ, cкидки и курсы валют'!$C$42),IF(H1048&lt;'Заказ, cкидки и курсы валют'!$B$43,H1048*0.54*100/(100-'Заказ, cкидки и курсы валют'!$C$43),H1048))))),2)</f>
        <v>196.31</v>
      </c>
    </row>
    <row r="1049" spans="1:10" ht="15">
      <c r="A1049" s="1026" t="s">
        <v>11323</v>
      </c>
      <c r="B1049" s="877" t="s">
        <v>983</v>
      </c>
      <c r="C1049" s="1226">
        <v>120</v>
      </c>
      <c r="D1049" s="2056">
        <v>1</v>
      </c>
      <c r="E1049" s="2077">
        <f>E1017*1.2</f>
        <v>15014.699999999999</v>
      </c>
      <c r="F1049" s="603">
        <f t="shared" ref="F1049" si="144">ROUND(E1049*(1-$F$11),2)</f>
        <v>15014.7</v>
      </c>
      <c r="G1049" s="862">
        <f>'Заказ, cкидки и курсы валют'!$J$23*F1049</f>
        <v>180176.40000000002</v>
      </c>
      <c r="H1049" s="882">
        <f t="shared" ref="H1049" si="145">ROUND((D1049/1000)*G1049,2)</f>
        <v>180.18</v>
      </c>
      <c r="I1049" s="485"/>
      <c r="J1049" s="128">
        <f>ROUND(IF(H1049&lt;'Заказ, cкидки и курсы валют'!$B$39,H1049*0.54*100/(100-'Заказ, cкидки и курсы валют'!$C$39),IF(H1049&lt;'Заказ, cкидки и курсы валют'!$B$40,H1049*0.54*100/(100-'Заказ, cкидки и курсы валют'!$C$40),IF(H1049&lt;'Заказ, cкидки и курсы валют'!$B$41,H1049*0.54*100/(100-'Заказ, cкидки и курсы валют'!$C$41),IF(H1049&lt;'Заказ, cкидки и курсы валют'!$B$42,H1049*0.54*100/(100-'Заказ, cкидки и курсы валют'!$C$42),IF(H1049&lt;'Заказ, cкидки и курсы валют'!$B$43,H1049*0.54*100/(100-'Заказ, cкидки и курсы валют'!$C$43),H1049))))),2)</f>
        <v>277.99</v>
      </c>
    </row>
    <row r="1050" spans="1:10" ht="15">
      <c r="A1050" s="1026" t="s">
        <v>11324</v>
      </c>
      <c r="B1050" s="877" t="s">
        <v>3217</v>
      </c>
      <c r="C1050" s="1226">
        <v>172</v>
      </c>
      <c r="D1050" s="2056">
        <v>1</v>
      </c>
      <c r="E1050" s="2077">
        <f t="shared" si="141"/>
        <v>15555.395999999999</v>
      </c>
      <c r="F1050" s="603">
        <f>ROUND(E1050*(1-$F$11),2)</f>
        <v>15555.4</v>
      </c>
      <c r="G1050" s="862">
        <f>'Заказ, cкидки и курсы валют'!$J$23*F1050</f>
        <v>186664.8</v>
      </c>
      <c r="H1050" s="882">
        <f>ROUND((D1050/1000)*G1050,2)</f>
        <v>186.66</v>
      </c>
      <c r="I1050" s="485"/>
      <c r="J1050" s="128">
        <f>ROUND(IF(H1050&lt;'Заказ, cкидки и курсы валют'!$B$39,H1050*0.54*100/(100-'Заказ, cкидки и курсы валют'!$C$39),IF(H1050&lt;'Заказ, cкидки и курсы валют'!$B$40,H1050*0.54*100/(100-'Заказ, cкидки и курсы валют'!$C$40),IF(H1050&lt;'Заказ, cкидки и курсы валют'!$B$41,H1050*0.54*100/(100-'Заказ, cкидки и курсы валют'!$C$41),IF(H1050&lt;'Заказ, cкидки и курсы валют'!$B$42,H1050*0.54*100/(100-'Заказ, cкидки и курсы валют'!$C$42),IF(H1050&lt;'Заказ, cкидки и курсы валют'!$B$43,H1050*0.54*100/(100-'Заказ, cкидки и курсы валют'!$C$43),H1050))))),2)</f>
        <v>251.99</v>
      </c>
    </row>
    <row r="1051" spans="1:10" ht="15">
      <c r="A1051" s="1026" t="s">
        <v>11325</v>
      </c>
      <c r="B1051" s="877" t="s">
        <v>3218</v>
      </c>
      <c r="C1051" s="1226">
        <v>312</v>
      </c>
      <c r="D1051" s="2056">
        <v>1</v>
      </c>
      <c r="E1051" s="2077">
        <f t="shared" si="141"/>
        <v>27832.967999999997</v>
      </c>
      <c r="F1051" s="603">
        <f>ROUND(E1051*(1-$F$11),2)</f>
        <v>27832.97</v>
      </c>
      <c r="G1051" s="862">
        <f>'Заказ, cкидки и курсы валют'!$J$23*F1051</f>
        <v>333995.64</v>
      </c>
      <c r="H1051" s="882">
        <f>ROUND((D1051/1000)*G1051,2)</f>
        <v>334</v>
      </c>
      <c r="I1051" s="485"/>
      <c r="J1051" s="128">
        <f>ROUND(IF(H1051&lt;'Заказ, cкидки и курсы валют'!$B$39,H1051*0.54*100/(100-'Заказ, cкидки и курсы валют'!$C$39),IF(H1051&lt;'Заказ, cкидки и курсы валют'!$B$40,H1051*0.54*100/(100-'Заказ, cкидки и курсы валют'!$C$40),IF(H1051&lt;'Заказ, cкидки и курсы валют'!$B$41,H1051*0.54*100/(100-'Заказ, cкидки и курсы валют'!$C$41),IF(H1051&lt;'Заказ, cкидки и курсы валют'!$B$42,H1051*0.54*100/(100-'Заказ, cкидки и курсы валют'!$C$42),IF(H1051&lt;'Заказ, cкидки и курсы валют'!$B$43,H1051*0.54*100/(100-'Заказ, cкидки и курсы валют'!$C$43),H1051))))),2)</f>
        <v>450.9</v>
      </c>
    </row>
    <row r="1052" spans="1:10" ht="15">
      <c r="A1052" s="1026" t="s">
        <v>11326</v>
      </c>
      <c r="B1052" s="877" t="s">
        <v>3219</v>
      </c>
      <c r="C1052" s="1226">
        <v>492</v>
      </c>
      <c r="D1052" s="2056">
        <v>1</v>
      </c>
      <c r="E1052" s="2077">
        <f t="shared" si="141"/>
        <v>43608.107999999993</v>
      </c>
      <c r="F1052" s="603">
        <f>ROUND(E1052*(1-$F$11),2)</f>
        <v>43608.11</v>
      </c>
      <c r="G1052" s="862">
        <f>'Заказ, cкидки и курсы валют'!$J$23*F1052</f>
        <v>523297.32</v>
      </c>
      <c r="H1052" s="882">
        <f>ROUND((D1052/1000)*G1052,2)</f>
        <v>523.29999999999995</v>
      </c>
      <c r="I1052" s="485"/>
      <c r="J1052" s="128">
        <f>ROUND(IF(H1052&lt;'Заказ, cкидки и курсы валют'!$B$39,H1052*0.54*100/(100-'Заказ, cкидки и курсы валют'!$C$39),IF(H1052&lt;'Заказ, cкидки и курсы валют'!$B$40,H1052*0.54*100/(100-'Заказ, cкидки и курсы валют'!$C$40),IF(H1052&lt;'Заказ, cкидки и курсы валют'!$B$41,H1052*0.54*100/(100-'Заказ, cкидки и курсы валют'!$C$41),IF(H1052&lt;'Заказ, cкидки и курсы валют'!$B$42,H1052*0.54*100/(100-'Заказ, cкидки и курсы валют'!$C$42),IF(H1052&lt;'Заказ, cкидки и курсы валют'!$B$43,H1052*0.54*100/(100-'Заказ, cкидки и курсы валют'!$C$43),H1052))))),2)</f>
        <v>627.96</v>
      </c>
    </row>
    <row r="1053" spans="1:10" ht="15">
      <c r="A1053" s="1026" t="s">
        <v>11327</v>
      </c>
      <c r="B1053" s="877" t="s">
        <v>3220</v>
      </c>
      <c r="C1053" s="1226">
        <v>714</v>
      </c>
      <c r="D1053" s="2056">
        <v>1</v>
      </c>
      <c r="E1053" s="2077">
        <f t="shared" si="141"/>
        <v>63324.947999999997</v>
      </c>
      <c r="F1053" s="603">
        <f>ROUND(E1053*(1-$F$11),2)</f>
        <v>63324.95</v>
      </c>
      <c r="G1053" s="862">
        <f>'Заказ, cкидки и курсы валют'!$J$23*F1053</f>
        <v>759899.39999999991</v>
      </c>
      <c r="H1053" s="882">
        <f>ROUND((D1053/1000)*G1053,2)</f>
        <v>759.9</v>
      </c>
      <c r="I1053" s="485"/>
      <c r="J1053" s="128">
        <f>ROUND(IF(H1053&lt;'Заказ, cкидки и курсы валют'!$B$39,H1053*0.54*100/(100-'Заказ, cкидки и курсы валют'!$C$39),IF(H1053&lt;'Заказ, cкидки и курсы валют'!$B$40,H1053*0.54*100/(100-'Заказ, cкидки и курсы валют'!$C$40),IF(H1053&lt;'Заказ, cкидки и курсы валют'!$B$41,H1053*0.54*100/(100-'Заказ, cкидки и курсы валют'!$C$41),IF(H1053&lt;'Заказ, cкидки и курсы валют'!$B$42,H1053*0.54*100/(100-'Заказ, cкидки и курсы валют'!$C$42),IF(H1053&lt;'Заказ, cкидки и курсы валют'!$B$43,H1053*0.54*100/(100-'Заказ, cкидки и курсы валют'!$C$43),H1053))))),2)</f>
        <v>820.69</v>
      </c>
    </row>
    <row r="1054" spans="1:10" ht="15">
      <c r="A1054" s="1026" t="s">
        <v>11328</v>
      </c>
      <c r="B1054" s="877" t="s">
        <v>3221</v>
      </c>
      <c r="C1054" s="1226">
        <v>994</v>
      </c>
      <c r="D1054" s="2056">
        <v>1</v>
      </c>
      <c r="E1054" s="2077">
        <f t="shared" si="141"/>
        <v>88800.563999999998</v>
      </c>
      <c r="F1054" s="603">
        <f t="shared" ref="F1054" si="146">ROUND(E1054*(1-$F$11),2)</f>
        <v>88800.56</v>
      </c>
      <c r="G1054" s="862">
        <f>'Заказ, cкидки и курсы валют'!$J$23*F1054</f>
        <v>1065606.72</v>
      </c>
      <c r="H1054" s="882">
        <f t="shared" ref="H1054" si="147">ROUND((D1054/1000)*G1054,2)</f>
        <v>1065.6099999999999</v>
      </c>
      <c r="I1054" s="485"/>
      <c r="J1054" s="128">
        <f>ROUND(IF(H1054&lt;'Заказ, cкидки и курсы валют'!$B$39,H1054*0.54*100/(100-'Заказ, cкидки и курсы валют'!$C$39),IF(H1054&lt;'Заказ, cкидки и курсы валют'!$B$40,H1054*0.54*100/(100-'Заказ, cкидки и курсы валют'!$C$40),IF(H1054&lt;'Заказ, cкидки и курсы валют'!$B$41,H1054*0.54*100/(100-'Заказ, cкидки и курсы валют'!$C$41),IF(H1054&lt;'Заказ, cкидки и курсы валют'!$B$42,H1054*0.54*100/(100-'Заказ, cкидки и курсы валют'!$C$42),IF(H1054&lt;'Заказ, cкидки и курсы валют'!$B$43,H1054*0.54*100/(100-'Заказ, cкидки и курсы валют'!$C$43),H1054))))),2)</f>
        <v>1065.6099999999999</v>
      </c>
    </row>
    <row r="1055" spans="1:10" ht="15">
      <c r="A1055" s="1026" t="s">
        <v>11329</v>
      </c>
      <c r="B1055" s="877" t="s">
        <v>3222</v>
      </c>
      <c r="C1055" s="1226">
        <v>1312</v>
      </c>
      <c r="D1055" s="2056">
        <v>1</v>
      </c>
      <c r="E1055" s="2077">
        <f t="shared" si="141"/>
        <v>119183.18400000001</v>
      </c>
      <c r="F1055" s="603">
        <f>ROUND(E1055*(1-$F$11),2)</f>
        <v>119183.18</v>
      </c>
      <c r="G1055" s="862">
        <f>'Заказ, cкидки и курсы валют'!$J$23*F1055</f>
        <v>1430198.16</v>
      </c>
      <c r="H1055" s="882">
        <f>ROUND((D1055/1000)*G1055,2)</f>
        <v>1430.2</v>
      </c>
      <c r="I1055" s="485"/>
      <c r="J1055" s="128">
        <f>ROUND(IF(H1055&lt;'Заказ, cкидки и курсы валют'!$B$39,H1055*0.54*100/(100-'Заказ, cкидки и курсы валют'!$C$39),IF(H1055&lt;'Заказ, cкидки и курсы валют'!$B$40,H1055*0.54*100/(100-'Заказ, cкидки и курсы валют'!$C$40),IF(H1055&lt;'Заказ, cкидки и курсы валют'!$B$41,H1055*0.54*100/(100-'Заказ, cкидки и курсы валют'!$C$41),IF(H1055&lt;'Заказ, cкидки и курсы валют'!$B$42,H1055*0.54*100/(100-'Заказ, cкидки и курсы валют'!$C$42),IF(H1055&lt;'Заказ, cкидки и курсы валют'!$B$43,H1055*0.54*100/(100-'Заказ, cкидки и курсы валют'!$C$43),H1055))))),2)</f>
        <v>1430.2</v>
      </c>
    </row>
    <row r="1056" spans="1:10" ht="15">
      <c r="A1056" s="1026" t="s">
        <v>11330</v>
      </c>
      <c r="B1056" s="877" t="s">
        <v>3224</v>
      </c>
      <c r="C1056" s="1226">
        <v>2054</v>
      </c>
      <c r="D1056" s="2056">
        <v>1</v>
      </c>
      <c r="E1056" s="2077">
        <f t="shared" si="141"/>
        <v>191417.24399999998</v>
      </c>
      <c r="F1056" s="603">
        <f>ROUND(E1056*(1-$F$11),2)</f>
        <v>191417.24</v>
      </c>
      <c r="G1056" s="862">
        <f>'Заказ, cкидки и курсы валют'!$J$23*F1056</f>
        <v>2297006.88</v>
      </c>
      <c r="H1056" s="882">
        <f>ROUND((D1056/1000)*G1056,2)</f>
        <v>2297.0100000000002</v>
      </c>
      <c r="I1056" s="485"/>
      <c r="J1056" s="128">
        <f>ROUND(IF(H1056&lt;'Заказ, cкидки и курсы валют'!$B$39,H1056*0.54*100/(100-'Заказ, cкидки и курсы валют'!$C$39),IF(H1056&lt;'Заказ, cкидки и курсы валют'!$B$40,H1056*0.54*100/(100-'Заказ, cкидки и курсы валют'!$C$40),IF(H1056&lt;'Заказ, cкидки и курсы валют'!$B$41,H1056*0.54*100/(100-'Заказ, cкидки и курсы валют'!$C$41),IF(H1056&lt;'Заказ, cкидки и курсы валют'!$B$42,H1056*0.54*100/(100-'Заказ, cкидки и курсы валют'!$C$42),IF(H1056&lt;'Заказ, cкидки и курсы валют'!$B$43,H1056*0.54*100/(100-'Заказ, cкидки и курсы валют'!$C$43),H1056))))),2)</f>
        <v>2297.0100000000002</v>
      </c>
    </row>
    <row r="1057" spans="1:10" ht="15">
      <c r="A1057" s="1026" t="s">
        <v>11331</v>
      </c>
      <c r="B1057" s="877" t="s">
        <v>2482</v>
      </c>
      <c r="C1057" s="1226">
        <v>2540</v>
      </c>
      <c r="D1057" s="2056">
        <v>1</v>
      </c>
      <c r="E1057" s="2077">
        <f>E1025*1.2</f>
        <v>263360.90399999998</v>
      </c>
      <c r="F1057" s="603">
        <f>ROUND(E1057*(1-$F$11),2)</f>
        <v>263360.90000000002</v>
      </c>
      <c r="G1057" s="862">
        <f>'Заказ, cкидки и курсы валют'!$J$23*F1057</f>
        <v>3160330.8000000003</v>
      </c>
      <c r="H1057" s="882">
        <f>ROUND((D1057/1000)*G1057,2)</f>
        <v>3160.33</v>
      </c>
      <c r="I1057" s="485"/>
      <c r="J1057" s="128">
        <f>ROUND(IF(H1057&lt;'Заказ, cкидки и курсы валют'!$B$39,H1057*0.54*100/(100-'Заказ, cкидки и курсы валют'!$C$39),IF(H1057&lt;'Заказ, cкидки и курсы валют'!$B$40,H1057*0.54*100/(100-'Заказ, cкидки и курсы валют'!$C$40),IF(H1057&lt;'Заказ, cкидки и курсы валют'!$B$41,H1057*0.54*100/(100-'Заказ, cкидки и курсы валют'!$C$41),IF(H1057&lt;'Заказ, cкидки и курсы валют'!$B$42,H1057*0.54*100/(100-'Заказ, cкидки и курсы валют'!$C$42),IF(H1057&lt;'Заказ, cкидки и курсы валют'!$B$43,H1057*0.54*100/(100-'Заказ, cкидки и курсы валют'!$C$43),H1057))))),2)</f>
        <v>3160.33</v>
      </c>
    </row>
    <row r="1058" spans="1:10" ht="15">
      <c r="A1058" s="1026" t="s">
        <v>11332</v>
      </c>
      <c r="B1058" s="877" t="s">
        <v>3225</v>
      </c>
      <c r="C1058" s="1226">
        <v>2958</v>
      </c>
      <c r="D1058" s="2056">
        <v>1</v>
      </c>
      <c r="E1058" s="2077">
        <f t="shared" si="141"/>
        <v>275424.58799999999</v>
      </c>
      <c r="F1058" s="603">
        <f>ROUND(E1058*(1-$F$11),2)</f>
        <v>275424.59000000003</v>
      </c>
      <c r="G1058" s="862">
        <f>'Заказ, cкидки и курсы валют'!$J$23*F1058</f>
        <v>3305095.08</v>
      </c>
      <c r="H1058" s="882">
        <f>ROUND((D1058/1000)*G1058,2)</f>
        <v>3305.1</v>
      </c>
      <c r="I1058" s="485"/>
      <c r="J1058" s="128">
        <f>ROUND(IF(H1058&lt;'Заказ, cкидки и курсы валют'!$B$39,H1058*0.54*100/(100-'Заказ, cкидки и курсы валют'!$C$39),IF(H1058&lt;'Заказ, cкидки и курсы валют'!$B$40,H1058*0.54*100/(100-'Заказ, cкидки и курсы валют'!$C$40),IF(H1058&lt;'Заказ, cкидки и курсы валют'!$B$41,H1058*0.54*100/(100-'Заказ, cкидки и курсы валют'!$C$41),IF(H1058&lt;'Заказ, cкидки и курсы валют'!$B$42,H1058*0.54*100/(100-'Заказ, cкидки и курсы валют'!$C$42),IF(H1058&lt;'Заказ, cкидки и курсы валют'!$B$43,H1058*0.54*100/(100-'Заказ, cкидки и курсы валют'!$C$43),H1058))))),2)</f>
        <v>3305.1</v>
      </c>
    </row>
    <row r="1059" spans="1:10" ht="15">
      <c r="A1059" s="1026" t="s">
        <v>11333</v>
      </c>
      <c r="B1059" s="877" t="s">
        <v>3226</v>
      </c>
      <c r="C1059" s="1226">
        <v>4685</v>
      </c>
      <c r="D1059" s="2056">
        <v>1</v>
      </c>
      <c r="E1059" s="2077">
        <f t="shared" si="141"/>
        <v>435449.78399999999</v>
      </c>
      <c r="F1059" s="603">
        <f>ROUND(E1059*(1-$F$11),2)</f>
        <v>435449.78</v>
      </c>
      <c r="G1059" s="862">
        <f>'Заказ, cкидки и курсы валют'!$J$23*F1059</f>
        <v>5225397.3600000003</v>
      </c>
      <c r="H1059" s="882">
        <f>ROUND((D1059/1000)*G1059,2)</f>
        <v>5225.3999999999996</v>
      </c>
      <c r="I1059" s="485"/>
      <c r="J1059" s="128">
        <f>ROUND(IF(H1059&lt;'Заказ, cкидки и курсы валют'!$B$39,H1059*0.54*100/(100-'Заказ, cкидки и курсы валют'!$C$39),IF(H1059&lt;'Заказ, cкидки и курсы валют'!$B$40,H1059*0.54*100/(100-'Заказ, cкидки и курсы валют'!$C$40),IF(H1059&lt;'Заказ, cкидки и курсы валют'!$B$41,H1059*0.54*100/(100-'Заказ, cкидки и курсы валют'!$C$41),IF(H1059&lt;'Заказ, cкидки и курсы валют'!$B$42,H1059*0.54*100/(100-'Заказ, cкидки и курсы валют'!$C$42),IF(H1059&lt;'Заказ, cкидки и курсы валют'!$B$43,H1059*0.54*100/(100-'Заказ, cкидки и курсы валют'!$C$43),H1059))))),2)</f>
        <v>5225.3999999999996</v>
      </c>
    </row>
    <row r="1060" spans="1:10" ht="15">
      <c r="A1060" s="1026" t="s">
        <v>11334</v>
      </c>
      <c r="B1060" s="877" t="s">
        <v>984</v>
      </c>
      <c r="C1060" s="1226">
        <v>240</v>
      </c>
      <c r="D1060" s="2056">
        <v>1</v>
      </c>
      <c r="E1060" s="2077">
        <f t="shared" si="141"/>
        <v>35494.511999999995</v>
      </c>
      <c r="F1060" s="603">
        <f t="shared" ref="F1060" si="148">ROUND(E1060*(1-$F$11),2)</f>
        <v>35494.51</v>
      </c>
      <c r="G1060" s="862">
        <f>'Заказ, cкидки и курсы валют'!$J$23*F1060</f>
        <v>425934.12</v>
      </c>
      <c r="H1060" s="882">
        <f t="shared" ref="H1060" si="149">ROUND((D1060/1000)*G1060,2)</f>
        <v>425.93</v>
      </c>
      <c r="I1060" s="485"/>
      <c r="J1060" s="128">
        <f>ROUND(IF(H1060&lt;'Заказ, cкидки и курсы валют'!$B$39,H1060*0.54*100/(100-'Заказ, cкидки и курсы валют'!$C$39),IF(H1060&lt;'Заказ, cкидки и курсы валют'!$B$40,H1060*0.54*100/(100-'Заказ, cкидки и курсы валют'!$C$40),IF(H1060&lt;'Заказ, cкидки и курсы валют'!$B$41,H1060*0.54*100/(100-'Заказ, cкидки и курсы валют'!$C$41),IF(H1060&lt;'Заказ, cкидки и курсы валют'!$B$42,H1060*0.54*100/(100-'Заказ, cкидки и курсы валют'!$C$42),IF(H1060&lt;'Заказ, cкидки и курсы валют'!$B$43,H1060*0.54*100/(100-'Заказ, cкидки и курсы валют'!$C$43),H1060))))),2)</f>
        <v>511.12</v>
      </c>
    </row>
    <row r="1061" spans="1:10" ht="15">
      <c r="A1061" s="1026" t="s">
        <v>11335</v>
      </c>
      <c r="B1061" s="877" t="s">
        <v>3227</v>
      </c>
      <c r="C1061" s="1226">
        <v>344</v>
      </c>
      <c r="D1061" s="2056">
        <v>1</v>
      </c>
      <c r="E1061" s="2077">
        <f>E1029*1.2</f>
        <v>31900.188000000002</v>
      </c>
      <c r="F1061" s="603">
        <f t="shared" ref="F1061" si="150">ROUND(E1061*(1-$F$11),2)</f>
        <v>31900.19</v>
      </c>
      <c r="G1061" s="862">
        <f>'Заказ, cкидки и курсы валют'!$J$23*F1061</f>
        <v>382802.27999999997</v>
      </c>
      <c r="H1061" s="882">
        <f t="shared" ref="H1061" si="151">ROUND((D1061/1000)*G1061,2)</f>
        <v>382.8</v>
      </c>
      <c r="I1061" s="485"/>
      <c r="J1061" s="128">
        <f>ROUND(IF(H1061&lt;'Заказ, cкидки и курсы валют'!$B$39,H1061*0.54*100/(100-'Заказ, cкидки и курсы валют'!$C$39),IF(H1061&lt;'Заказ, cкидки и курсы валют'!$B$40,H1061*0.54*100/(100-'Заказ, cкидки и курсы валют'!$C$40),IF(H1061&lt;'Заказ, cкидки и курсы валют'!$B$41,H1061*0.54*100/(100-'Заказ, cкидки и курсы валют'!$C$41),IF(H1061&lt;'Заказ, cкидки и курсы валют'!$B$42,H1061*0.54*100/(100-'Заказ, cкидки и курсы валют'!$C$42),IF(H1061&lt;'Заказ, cкидки и курсы валют'!$B$43,H1061*0.54*100/(100-'Заказ, cкидки и курсы валют'!$C$43),H1061))))),2)</f>
        <v>459.36</v>
      </c>
    </row>
    <row r="1062" spans="1:10" ht="15">
      <c r="A1062" s="1026" t="s">
        <v>11336</v>
      </c>
      <c r="B1062" s="877" t="s">
        <v>3228</v>
      </c>
      <c r="C1062" s="1226">
        <v>624</v>
      </c>
      <c r="D1062" s="2056">
        <v>1</v>
      </c>
      <c r="E1062" s="2077">
        <f t="shared" si="141"/>
        <v>59035.823999999993</v>
      </c>
      <c r="F1062" s="603">
        <f>ROUND(E1062*(1-$F$11),2)</f>
        <v>59035.82</v>
      </c>
      <c r="G1062" s="862">
        <f>'Заказ, cкидки и курсы валют'!$J$23*F1062</f>
        <v>708429.84</v>
      </c>
      <c r="H1062" s="882">
        <f>ROUND((D1062/1000)*G1062,2)</f>
        <v>708.43</v>
      </c>
      <c r="I1062" s="485"/>
      <c r="J1062" s="128">
        <f>ROUND(IF(H1062&lt;'Заказ, cкидки и курсы валют'!$B$39,H1062*0.54*100/(100-'Заказ, cкидки и курсы валют'!$C$39),IF(H1062&lt;'Заказ, cкидки и курсы валют'!$B$40,H1062*0.54*100/(100-'Заказ, cкидки и курсы валют'!$C$40),IF(H1062&lt;'Заказ, cкидки и курсы валют'!$B$41,H1062*0.54*100/(100-'Заказ, cкидки и курсы валют'!$C$41),IF(H1062&lt;'Заказ, cкидки и курсы валют'!$B$42,H1062*0.54*100/(100-'Заказ, cкидки и курсы валют'!$C$42),IF(H1062&lt;'Заказ, cкидки и курсы валют'!$B$43,H1062*0.54*100/(100-'Заказ, cкидки и курсы валют'!$C$43),H1062))))),2)</f>
        <v>765.1</v>
      </c>
    </row>
    <row r="1063" spans="1:10" ht="15">
      <c r="A1063" s="1026" t="s">
        <v>11337</v>
      </c>
      <c r="B1063" s="877" t="s">
        <v>3229</v>
      </c>
      <c r="C1063" s="1226">
        <v>984</v>
      </c>
      <c r="D1063" s="2056">
        <v>1</v>
      </c>
      <c r="E1063" s="2077">
        <f>E1031*1.2</f>
        <v>86513.771999999997</v>
      </c>
      <c r="F1063" s="603">
        <f>ROUND(E1063*(1-$F$11),2)</f>
        <v>86513.77</v>
      </c>
      <c r="G1063" s="862">
        <f>'Заказ, cкидки и курсы валют'!$J$23*F1063</f>
        <v>1038165.24</v>
      </c>
      <c r="H1063" s="882">
        <f>ROUND((D1063/1000)*G1063,2)</f>
        <v>1038.17</v>
      </c>
      <c r="I1063" s="485"/>
      <c r="J1063" s="128">
        <f>ROUND(IF(H1063&lt;'Заказ, cкидки и курсы валют'!$B$39,H1063*0.54*100/(100-'Заказ, cкидки и курсы валют'!$C$39),IF(H1063&lt;'Заказ, cкидки и курсы валют'!$B$40,H1063*0.54*100/(100-'Заказ, cкидки и курсы валют'!$C$40),IF(H1063&lt;'Заказ, cкидки и курсы валют'!$B$41,H1063*0.54*100/(100-'Заказ, cкидки и курсы валют'!$C$41),IF(H1063&lt;'Заказ, cкидки и курсы валют'!$B$42,H1063*0.54*100/(100-'Заказ, cкидки и курсы валют'!$C$42),IF(H1063&lt;'Заказ, cкидки и курсы валют'!$B$43,H1063*0.54*100/(100-'Заказ, cкидки и курсы валют'!$C$43),H1063))))),2)</f>
        <v>1038.17</v>
      </c>
    </row>
    <row r="1064" spans="1:10" ht="15">
      <c r="A1064" s="1026" t="s">
        <v>11338</v>
      </c>
      <c r="B1064" s="877" t="s">
        <v>3230</v>
      </c>
      <c r="C1064" s="1226">
        <v>1428</v>
      </c>
      <c r="D1064" s="2056">
        <v>1</v>
      </c>
      <c r="E1064" s="2077">
        <f t="shared" si="141"/>
        <v>126810.132</v>
      </c>
      <c r="F1064" s="603">
        <f t="shared" ref="F1064" si="152">ROUND(E1064*(1-$F$11),2)</f>
        <v>126810.13</v>
      </c>
      <c r="G1064" s="862">
        <f>'Заказ, cкидки и курсы валют'!$J$23*F1064</f>
        <v>1521721.56</v>
      </c>
      <c r="H1064" s="882">
        <f t="shared" ref="H1064" si="153">ROUND((D1064/1000)*G1064,2)</f>
        <v>1521.72</v>
      </c>
      <c r="I1064" s="485"/>
      <c r="J1064" s="128">
        <f>ROUND(IF(H1064&lt;'Заказ, cкидки и курсы валют'!$B$39,H1064*0.54*100/(100-'Заказ, cкидки и курсы валют'!$C$39),IF(H1064&lt;'Заказ, cкидки и курсы валют'!$B$40,H1064*0.54*100/(100-'Заказ, cкидки и курсы валют'!$C$40),IF(H1064&lt;'Заказ, cкидки и курсы валют'!$B$41,H1064*0.54*100/(100-'Заказ, cкидки и курсы валют'!$C$41),IF(H1064&lt;'Заказ, cкидки и курсы валют'!$B$42,H1064*0.54*100/(100-'Заказ, cкидки и курсы валют'!$C$42),IF(H1064&lt;'Заказ, cкидки и курсы валют'!$B$43,H1064*0.54*100/(100-'Заказ, cкидки и курсы валют'!$C$43),H1064))))),2)</f>
        <v>1521.72</v>
      </c>
    </row>
    <row r="1065" spans="1:10" ht="15">
      <c r="A1065" s="1026" t="s">
        <v>11339</v>
      </c>
      <c r="B1065" s="877" t="s">
        <v>3231</v>
      </c>
      <c r="C1065" s="1226">
        <v>1988</v>
      </c>
      <c r="D1065" s="2056">
        <v>1</v>
      </c>
      <c r="E1065" s="2077">
        <f t="shared" si="141"/>
        <v>183877.36800000002</v>
      </c>
      <c r="F1065" s="603">
        <f>ROUND(E1065*(1-$F$11),2)</f>
        <v>183877.37</v>
      </c>
      <c r="G1065" s="862">
        <f>'Заказ, cкидки и курсы валют'!$J$23*F1065</f>
        <v>2206528.44</v>
      </c>
      <c r="H1065" s="882">
        <f>ROUND((D1065/1000)*G1065,2)</f>
        <v>2206.5300000000002</v>
      </c>
      <c r="I1065" s="485"/>
      <c r="J1065" s="128">
        <f>ROUND(IF(H1065&lt;'Заказ, cкидки и курсы валют'!$B$39,H1065*0.54*100/(100-'Заказ, cкидки и курсы валют'!$C$39),IF(H1065&lt;'Заказ, cкидки и курсы валют'!$B$40,H1065*0.54*100/(100-'Заказ, cкидки и курсы валют'!$C$40),IF(H1065&lt;'Заказ, cкидки и курсы валют'!$B$41,H1065*0.54*100/(100-'Заказ, cкидки и курсы валют'!$C$41),IF(H1065&lt;'Заказ, cкидки и курсы валют'!$B$42,H1065*0.54*100/(100-'Заказ, cкидки и курсы валют'!$C$42),IF(H1065&lt;'Заказ, cкидки и курсы валют'!$B$43,H1065*0.54*100/(100-'Заказ, cкидки и курсы валют'!$C$43),H1065))))),2)</f>
        <v>2206.5300000000002</v>
      </c>
    </row>
    <row r="1066" spans="1:10" ht="15">
      <c r="A1066" s="1026" t="s">
        <v>11340</v>
      </c>
      <c r="B1066" s="877" t="s">
        <v>3232</v>
      </c>
      <c r="C1066" s="1226">
        <v>2624</v>
      </c>
      <c r="D1066" s="2056">
        <v>1</v>
      </c>
      <c r="E1066" s="2077">
        <f t="shared" si="141"/>
        <v>235159.77600000001</v>
      </c>
      <c r="F1066" s="603">
        <f>ROUND(E1066*(1-$F$11),2)</f>
        <v>235159.78</v>
      </c>
      <c r="G1066" s="862">
        <f>'Заказ, cкидки и курсы валют'!$J$23*F1066</f>
        <v>2821917.36</v>
      </c>
      <c r="H1066" s="882">
        <f>ROUND((D1066/1000)*G1066,2)</f>
        <v>2821.92</v>
      </c>
      <c r="I1066" s="485"/>
      <c r="J1066" s="128">
        <f>ROUND(IF(H1066&lt;'Заказ, cкидки и курсы валют'!$B$39,H1066*0.54*100/(100-'Заказ, cкидки и курсы валют'!$C$39),IF(H1066&lt;'Заказ, cкидки и курсы валют'!$B$40,H1066*0.54*100/(100-'Заказ, cкидки и курсы валют'!$C$40),IF(H1066&lt;'Заказ, cкидки и курсы валют'!$B$41,H1066*0.54*100/(100-'Заказ, cкидки и курсы валют'!$C$41),IF(H1066&lt;'Заказ, cкидки и курсы валют'!$B$42,H1066*0.54*100/(100-'Заказ, cкидки и курсы валют'!$C$42),IF(H1066&lt;'Заказ, cкидки и курсы валют'!$B$43,H1066*0.54*100/(100-'Заказ, cкидки и курсы валют'!$C$43),H1066))))),2)</f>
        <v>2821.92</v>
      </c>
    </row>
    <row r="1067" spans="1:10" ht="15">
      <c r="A1067" s="1026" t="s">
        <v>11341</v>
      </c>
      <c r="B1067" s="877" t="s">
        <v>3233</v>
      </c>
      <c r="C1067" s="1226">
        <v>4106</v>
      </c>
      <c r="D1067" s="2056">
        <v>1</v>
      </c>
      <c r="E1067" s="2077">
        <f t="shared" si="141"/>
        <v>383577.81599999999</v>
      </c>
      <c r="F1067" s="603">
        <f>ROUND(E1067*(1-$F$11),2)</f>
        <v>383577.82</v>
      </c>
      <c r="G1067" s="862">
        <f>'Заказ, cкидки и курсы валют'!$J$23*F1067</f>
        <v>4602933.84</v>
      </c>
      <c r="H1067" s="882">
        <f>ROUND((D1067/1000)*G1067,2)</f>
        <v>4602.93</v>
      </c>
      <c r="I1067" s="485"/>
      <c r="J1067" s="128">
        <f>ROUND(IF(H1067&lt;'Заказ, cкидки и курсы валют'!$B$39,H1067*0.54*100/(100-'Заказ, cкидки и курсы валют'!$C$39),IF(H1067&lt;'Заказ, cкидки и курсы валют'!$B$40,H1067*0.54*100/(100-'Заказ, cкидки и курсы валют'!$C$40),IF(H1067&lt;'Заказ, cкидки и курсы валют'!$B$41,H1067*0.54*100/(100-'Заказ, cкидки и курсы валют'!$C$41),IF(H1067&lt;'Заказ, cкидки и курсы валют'!$B$42,H1067*0.54*100/(100-'Заказ, cкидки и курсы валют'!$C$42),IF(H1067&lt;'Заказ, cкидки и курсы валют'!$B$43,H1067*0.54*100/(100-'Заказ, cкидки и курсы валют'!$C$43),H1067))))),2)</f>
        <v>4602.93</v>
      </c>
    </row>
    <row r="1068" spans="1:10" ht="15">
      <c r="A1068" s="1026" t="s">
        <v>11342</v>
      </c>
      <c r="B1068" s="877" t="s">
        <v>9588</v>
      </c>
      <c r="C1068" s="1226">
        <v>5080</v>
      </c>
      <c r="D1068" s="2056">
        <v>1</v>
      </c>
      <c r="E1068" s="2077">
        <f t="shared" si="141"/>
        <v>526453.48800000001</v>
      </c>
      <c r="F1068" s="603">
        <f>ROUND(E1068*(1-$F$11),2)</f>
        <v>526453.49</v>
      </c>
      <c r="G1068" s="862">
        <f>'Заказ, cкидки и курсы валют'!$J$23*F1068</f>
        <v>6317441.8799999999</v>
      </c>
      <c r="H1068" s="882">
        <f>ROUND((D1068/1000)*G1068,2)</f>
        <v>6317.44</v>
      </c>
      <c r="I1068" s="485"/>
      <c r="J1068" s="128">
        <f>ROUND(IF(H1068&lt;'Заказ, cкидки и курсы валют'!$B$39,H1068*0.54*100/(100-'Заказ, cкидки и курсы валют'!$C$39),IF(H1068&lt;'Заказ, cкидки и курсы валют'!$B$40,H1068*0.54*100/(100-'Заказ, cкидки и курсы валют'!$C$40),IF(H1068&lt;'Заказ, cкидки и курсы валют'!$B$41,H1068*0.54*100/(100-'Заказ, cкидки и курсы валют'!$C$41),IF(H1068&lt;'Заказ, cкидки и курсы валют'!$B$42,H1068*0.54*100/(100-'Заказ, cкидки и курсы валют'!$C$42),IF(H1068&lt;'Заказ, cкидки и курсы валют'!$B$43,H1068*0.54*100/(100-'Заказ, cкидки и курсы валют'!$C$43),H1068))))),2)</f>
        <v>6317.44</v>
      </c>
    </row>
    <row r="1069" spans="1:10" ht="15.75" thickBot="1">
      <c r="A1069" s="1027" t="s">
        <v>11343</v>
      </c>
      <c r="B1069" s="926" t="s">
        <v>3235</v>
      </c>
      <c r="C1069" s="1894">
        <v>9370</v>
      </c>
      <c r="D1069" s="2122">
        <v>1</v>
      </c>
      <c r="E1069" s="2105">
        <f t="shared" si="141"/>
        <v>870472.36800000002</v>
      </c>
      <c r="F1069" s="959">
        <f t="shared" ref="F1069" si="154">ROUND(E1069*(1-$F$11),2)</f>
        <v>870472.37</v>
      </c>
      <c r="G1069" s="960">
        <f>'Заказ, cкидки и курсы валют'!$J$23*F1069</f>
        <v>10445668.439999999</v>
      </c>
      <c r="H1069" s="1019">
        <f t="shared" ref="H1069" si="155">ROUND((D1069/1000)*G1069,2)</f>
        <v>10445.67</v>
      </c>
      <c r="I1069" s="489"/>
      <c r="J1069" s="128">
        <f>ROUND(IF(H1069&lt;'Заказ, cкидки и курсы валют'!$B$39,H1069*0.54*100/(100-'Заказ, cкидки и курсы валют'!$C$39),IF(H1069&lt;'Заказ, cкидки и курсы валют'!$B$40,H1069*0.54*100/(100-'Заказ, cкидки и курсы валют'!$C$40),IF(H1069&lt;'Заказ, cкидки и курсы валют'!$B$41,H1069*0.54*100/(100-'Заказ, cкидки и курсы валют'!$C$41),IF(H1069&lt;'Заказ, cкидки и курсы валют'!$B$42,H1069*0.54*100/(100-'Заказ, cкидки и курсы валют'!$C$42),IF(H1069&lt;'Заказ, cкидки и курсы валют'!$B$43,H1069*0.54*100/(100-'Заказ, cкидки и курсы валют'!$C$43),H1069))))),2)</f>
        <v>10445.67</v>
      </c>
    </row>
    <row r="1070" spans="1:10" ht="13.5" thickBot="1"/>
    <row r="1071" spans="1:10" ht="18">
      <c r="A1071" s="1356" t="s">
        <v>6899</v>
      </c>
      <c r="B1071" s="1357"/>
      <c r="C1071" s="647"/>
      <c r="D1071" s="555"/>
      <c r="E1071" s="555"/>
      <c r="F1071" s="93"/>
      <c r="G1071" s="1358"/>
      <c r="H1071" s="1137"/>
      <c r="I1071" s="1359"/>
    </row>
    <row r="1072" spans="1:10" ht="18">
      <c r="A1072" s="248"/>
      <c r="B1072" s="17"/>
      <c r="C1072" s="883"/>
      <c r="D1072" s="1148"/>
      <c r="E1072" s="854"/>
      <c r="F1072" s="568"/>
      <c r="G1072" s="111"/>
      <c r="H1072" s="110"/>
      <c r="I1072" s="167"/>
    </row>
    <row r="1073" spans="1:9">
      <c r="A1073" s="248"/>
      <c r="B1073" s="17"/>
      <c r="C1073" s="884"/>
      <c r="D1073" s="1149"/>
      <c r="E1073" s="557"/>
      <c r="F1073" s="596"/>
      <c r="G1073" s="860"/>
      <c r="H1073" s="17"/>
      <c r="I1073" s="167"/>
    </row>
    <row r="1074" spans="1:9">
      <c r="A1074" s="248"/>
      <c r="B1074" s="17"/>
      <c r="C1074" s="884"/>
      <c r="D1074" s="1149"/>
      <c r="E1074" s="557"/>
      <c r="F1074" s="596"/>
      <c r="G1074" s="860"/>
      <c r="H1074" s="17"/>
      <c r="I1074" s="167"/>
    </row>
    <row r="1075" spans="1:9">
      <c r="A1075" s="248"/>
      <c r="B1075" s="17"/>
      <c r="C1075" s="884"/>
      <c r="D1075" s="1149"/>
      <c r="E1075" s="557"/>
      <c r="F1075" s="596"/>
      <c r="G1075" s="860"/>
      <c r="H1075" s="17"/>
      <c r="I1075" s="167"/>
    </row>
    <row r="1076" spans="1:9" ht="18.75" thickBot="1">
      <c r="A1076" s="1151" t="s">
        <v>7679</v>
      </c>
      <c r="B1076" s="171"/>
      <c r="C1076" s="885"/>
      <c r="D1076" s="1150"/>
      <c r="E1076" s="558"/>
      <c r="F1076" s="598"/>
      <c r="G1076" s="861"/>
      <c r="H1076" s="171"/>
      <c r="I1076" s="172"/>
    </row>
    <row r="1077" spans="1:9" ht="52.5">
      <c r="A1077" s="187" t="s">
        <v>1028</v>
      </c>
      <c r="B1077" s="189" t="s">
        <v>1029</v>
      </c>
      <c r="C1077" s="1206" t="s">
        <v>678</v>
      </c>
      <c r="D1077" s="1206" t="s">
        <v>3130</v>
      </c>
      <c r="E1077" s="561" t="s">
        <v>11188</v>
      </c>
      <c r="F1077" s="611" t="s">
        <v>2779</v>
      </c>
      <c r="G1077" s="1204" t="s">
        <v>2627</v>
      </c>
      <c r="H1077" s="419" t="s">
        <v>497</v>
      </c>
      <c r="I1077" s="173" t="s">
        <v>4239</v>
      </c>
    </row>
    <row r="1078" spans="1:9" ht="13.5" thickBot="1">
      <c r="A1078" s="195"/>
      <c r="B1078" s="389"/>
      <c r="C1078" s="475" t="s">
        <v>3629</v>
      </c>
      <c r="D1078" s="475" t="s">
        <v>2628</v>
      </c>
      <c r="E1078" s="564" t="s">
        <v>265</v>
      </c>
      <c r="F1078" s="607">
        <f>'Заказ, cкидки и курсы валют'!$I$12</f>
        <v>0</v>
      </c>
      <c r="G1078" s="948"/>
      <c r="H1078" s="455"/>
      <c r="I1078" s="325"/>
    </row>
    <row r="1079" spans="1:9" ht="15">
      <c r="A1079" s="1216" t="s">
        <v>12052</v>
      </c>
      <c r="B1079" s="1024" t="s">
        <v>12053</v>
      </c>
      <c r="C1079" s="1896">
        <v>0.28000000000000003</v>
      </c>
      <c r="D1079" s="2209">
        <v>1000</v>
      </c>
      <c r="E1079" s="574">
        <v>46.45</v>
      </c>
      <c r="F1079" s="2050">
        <f t="shared" ref="F1079:F1080" si="156">ROUND(E1079*(1-$F$11),2)</f>
        <v>46.45</v>
      </c>
      <c r="G1079" s="1663">
        <f>'Заказ, cкидки и курсы валют'!$J$23*F1079</f>
        <v>557.40000000000009</v>
      </c>
      <c r="H1079" s="1017">
        <f t="shared" ref="H1079:H1080" si="157">ROUND((D1079/1000)*G1079,2)</f>
        <v>557.4</v>
      </c>
      <c r="I1079" s="1013"/>
    </row>
    <row r="1080" spans="1:9" ht="15">
      <c r="A1080" s="1219" t="s">
        <v>12054</v>
      </c>
      <c r="B1080" s="877" t="s">
        <v>11374</v>
      </c>
      <c r="C1080" s="1798">
        <v>0.34</v>
      </c>
      <c r="D1080" s="1215">
        <v>1000</v>
      </c>
      <c r="E1080" s="574">
        <v>69.16</v>
      </c>
      <c r="F1080" s="936">
        <f t="shared" si="156"/>
        <v>69.16</v>
      </c>
      <c r="G1080" s="866">
        <f>'Заказ, cкидки и курсы валют'!$J$23*F1080</f>
        <v>829.92</v>
      </c>
      <c r="H1080" s="882">
        <f t="shared" si="157"/>
        <v>829.92</v>
      </c>
      <c r="I1080" s="485"/>
    </row>
    <row r="1081" spans="1:9" ht="15">
      <c r="A1081" s="1219" t="s">
        <v>6535</v>
      </c>
      <c r="B1081" s="877" t="s">
        <v>3366</v>
      </c>
      <c r="C1081" s="1798">
        <v>0.72</v>
      </c>
      <c r="D1081" s="1215">
        <v>1000</v>
      </c>
      <c r="E1081" s="574">
        <v>70.28</v>
      </c>
      <c r="F1081" s="936">
        <f t="shared" ref="F1081:F1083" si="158">ROUND(E1081*(1-$F$11),2)</f>
        <v>70.28</v>
      </c>
      <c r="G1081" s="866">
        <f>'Заказ, cкидки и курсы валют'!$J$23*F1081</f>
        <v>843.36</v>
      </c>
      <c r="H1081" s="882">
        <f t="shared" ref="H1081:H1083" si="159">ROUND((D1081/1000)*G1081,2)</f>
        <v>843.36</v>
      </c>
      <c r="I1081" s="485"/>
    </row>
    <row r="1082" spans="1:9" ht="15">
      <c r="A1082" s="1219" t="s">
        <v>8973</v>
      </c>
      <c r="B1082" s="877" t="s">
        <v>3367</v>
      </c>
      <c r="C1082" s="1895">
        <v>0.81</v>
      </c>
      <c r="D1082" s="1215">
        <v>1000</v>
      </c>
      <c r="E1082" s="574">
        <v>70.8</v>
      </c>
      <c r="F1082" s="936">
        <f t="shared" si="158"/>
        <v>70.8</v>
      </c>
      <c r="G1082" s="866">
        <f>'Заказ, cкидки и курсы валют'!$J$23*F1082</f>
        <v>849.59999999999991</v>
      </c>
      <c r="H1082" s="882">
        <f t="shared" si="159"/>
        <v>849.6</v>
      </c>
      <c r="I1082" s="485"/>
    </row>
    <row r="1083" spans="1:9" ht="15">
      <c r="A1083" s="1219" t="s">
        <v>11480</v>
      </c>
      <c r="B1083" s="877" t="s">
        <v>3368</v>
      </c>
      <c r="C1083" s="1895">
        <v>1</v>
      </c>
      <c r="D1083" s="1215">
        <v>1000</v>
      </c>
      <c r="E1083" s="574">
        <v>83.27</v>
      </c>
      <c r="F1083" s="936">
        <f t="shared" si="158"/>
        <v>83.27</v>
      </c>
      <c r="G1083" s="866">
        <f>'Заказ, cкидки и курсы валют'!$J$23*F1083</f>
        <v>999.24</v>
      </c>
      <c r="H1083" s="882">
        <f t="shared" si="159"/>
        <v>999.24</v>
      </c>
      <c r="I1083" s="485"/>
    </row>
    <row r="1084" spans="1:9" ht="15">
      <c r="A1084" s="1219" t="s">
        <v>6533</v>
      </c>
      <c r="B1084" s="877" t="s">
        <v>3364</v>
      </c>
      <c r="C1084" s="1798">
        <v>0.52</v>
      </c>
      <c r="D1084" s="1215">
        <v>1000</v>
      </c>
      <c r="E1084" s="574">
        <v>85.64</v>
      </c>
      <c r="F1084" s="936">
        <f>ROUND(E1084*(1-$F$11),2)</f>
        <v>85.64</v>
      </c>
      <c r="G1084" s="866">
        <f>'Заказ, cкидки и курсы валют'!$J$23*F1084</f>
        <v>1027.68</v>
      </c>
      <c r="H1084" s="882">
        <f>ROUND((D1084/1000)*G1084,2)</f>
        <v>1027.68</v>
      </c>
      <c r="I1084" s="485"/>
    </row>
    <row r="1085" spans="1:9" ht="15">
      <c r="A1085" s="1219" t="s">
        <v>6534</v>
      </c>
      <c r="B1085" s="877" t="s">
        <v>3365</v>
      </c>
      <c r="C1085" s="1798">
        <v>0.61</v>
      </c>
      <c r="D1085" s="1215">
        <v>1000</v>
      </c>
      <c r="E1085" s="574">
        <v>96.63</v>
      </c>
      <c r="F1085" s="936">
        <f t="shared" ref="F1085" si="160">ROUND(E1085*(1-$F$11),2)</f>
        <v>96.63</v>
      </c>
      <c r="G1085" s="866">
        <f>'Заказ, cкидки и курсы валют'!$J$23*F1085</f>
        <v>1159.56</v>
      </c>
      <c r="H1085" s="882">
        <f t="shared" ref="H1085" si="161">ROUND((D1085/1000)*G1085,2)</f>
        <v>1159.56</v>
      </c>
      <c r="I1085" s="485"/>
    </row>
    <row r="1086" spans="1:9" ht="15">
      <c r="A1086" s="1219" t="s">
        <v>8974</v>
      </c>
      <c r="B1086" s="877" t="s">
        <v>3370</v>
      </c>
      <c r="C1086" s="1895">
        <v>0.95</v>
      </c>
      <c r="D1086" s="1215">
        <v>1000</v>
      </c>
      <c r="E1086" s="574">
        <v>100</v>
      </c>
      <c r="F1086" s="936">
        <f t="shared" ref="F1086:F1111" si="162">ROUND(E1086*(1-$F$11),2)</f>
        <v>100</v>
      </c>
      <c r="G1086" s="866">
        <f>'Заказ, cкидки и курсы валют'!$J$23*F1086</f>
        <v>1200</v>
      </c>
      <c r="H1086" s="882">
        <f t="shared" ref="H1086:H1111" si="163">ROUND((D1086/1000)*G1086,2)</f>
        <v>1200</v>
      </c>
      <c r="I1086" s="485"/>
    </row>
    <row r="1087" spans="1:9" ht="15">
      <c r="A1087" s="1219" t="s">
        <v>8975</v>
      </c>
      <c r="B1087" s="877" t="s">
        <v>3371</v>
      </c>
      <c r="C1087" s="1895">
        <v>1.1100000000000001</v>
      </c>
      <c r="D1087" s="1215">
        <v>1000</v>
      </c>
      <c r="E1087" s="574">
        <v>113.81</v>
      </c>
      <c r="F1087" s="936">
        <f t="shared" si="162"/>
        <v>113.81</v>
      </c>
      <c r="G1087" s="866">
        <f>'Заказ, cкидки и курсы валют'!$J$23*F1087</f>
        <v>1365.72</v>
      </c>
      <c r="H1087" s="882">
        <f t="shared" si="163"/>
        <v>1365.72</v>
      </c>
      <c r="I1087" s="485"/>
    </row>
    <row r="1088" spans="1:9" ht="15">
      <c r="A1088" s="1219" t="s">
        <v>8976</v>
      </c>
      <c r="B1088" s="877" t="s">
        <v>105</v>
      </c>
      <c r="C1088" s="1895">
        <v>1.24</v>
      </c>
      <c r="D1088" s="1215">
        <v>1000</v>
      </c>
      <c r="E1088" s="574">
        <v>124.63</v>
      </c>
      <c r="F1088" s="936">
        <f t="shared" si="162"/>
        <v>124.63</v>
      </c>
      <c r="G1088" s="866">
        <f>'Заказ, cкидки и курсы валют'!$J$23*F1088</f>
        <v>1495.56</v>
      </c>
      <c r="H1088" s="882">
        <f t="shared" si="163"/>
        <v>1495.56</v>
      </c>
      <c r="I1088" s="485"/>
    </row>
    <row r="1089" spans="1:9" ht="15">
      <c r="A1089" s="1219" t="s">
        <v>8977</v>
      </c>
      <c r="B1089" s="877" t="s">
        <v>106</v>
      </c>
      <c r="C1089" s="1895">
        <v>1.38</v>
      </c>
      <c r="D1089" s="1215">
        <v>1000</v>
      </c>
      <c r="E1089" s="574">
        <v>128.35</v>
      </c>
      <c r="F1089" s="936">
        <f t="shared" si="162"/>
        <v>128.35</v>
      </c>
      <c r="G1089" s="866">
        <f>'Заказ, cкидки и курсы валют'!$J$23*F1089</f>
        <v>1540.1999999999998</v>
      </c>
      <c r="H1089" s="882">
        <f t="shared" si="163"/>
        <v>1540.2</v>
      </c>
      <c r="I1089" s="485"/>
    </row>
    <row r="1090" spans="1:9" ht="15">
      <c r="A1090" s="1219" t="s">
        <v>8978</v>
      </c>
      <c r="B1090" s="877" t="s">
        <v>8969</v>
      </c>
      <c r="C1090" s="1895">
        <v>1.52</v>
      </c>
      <c r="D1090" s="1215">
        <v>1000</v>
      </c>
      <c r="E1090" s="574">
        <v>177.33</v>
      </c>
      <c r="F1090" s="936">
        <f t="shared" si="162"/>
        <v>177.33</v>
      </c>
      <c r="G1090" s="866">
        <f>'Заказ, cкидки и курсы валют'!$J$23*F1090</f>
        <v>2127.96</v>
      </c>
      <c r="H1090" s="882">
        <f t="shared" si="163"/>
        <v>2127.96</v>
      </c>
      <c r="I1090" s="485"/>
    </row>
    <row r="1091" spans="1:9" ht="15">
      <c r="A1091" s="1219" t="s">
        <v>11481</v>
      </c>
      <c r="B1091" s="877" t="s">
        <v>107</v>
      </c>
      <c r="C1091" s="1895">
        <v>1.8</v>
      </c>
      <c r="D1091" s="1215">
        <v>1000</v>
      </c>
      <c r="E1091" s="574">
        <v>156.6</v>
      </c>
      <c r="F1091" s="936">
        <f t="shared" si="162"/>
        <v>156.6</v>
      </c>
      <c r="G1091" s="866">
        <f>'Заказ, cкидки и курсы валют'!$J$23*F1091</f>
        <v>1879.1999999999998</v>
      </c>
      <c r="H1091" s="882">
        <f t="shared" si="163"/>
        <v>1879.2</v>
      </c>
      <c r="I1091" s="485"/>
    </row>
    <row r="1092" spans="1:9" ht="15">
      <c r="A1092" s="1219" t="s">
        <v>11482</v>
      </c>
      <c r="B1092" s="877" t="s">
        <v>108</v>
      </c>
      <c r="C1092" s="1895">
        <v>2.2999999999999998</v>
      </c>
      <c r="D1092" s="1215">
        <v>500</v>
      </c>
      <c r="E1092" s="574">
        <v>192.01</v>
      </c>
      <c r="F1092" s="936">
        <f t="shared" si="162"/>
        <v>192.01</v>
      </c>
      <c r="G1092" s="866">
        <f>'Заказ, cкидки и курсы валют'!$J$23*F1092</f>
        <v>2304.12</v>
      </c>
      <c r="H1092" s="882">
        <f t="shared" si="163"/>
        <v>1152.06</v>
      </c>
      <c r="I1092" s="485"/>
    </row>
    <row r="1093" spans="1:9" ht="15">
      <c r="A1093" s="1219" t="s">
        <v>11483</v>
      </c>
      <c r="B1093" s="877" t="s">
        <v>3372</v>
      </c>
      <c r="C1093" s="1895">
        <v>2.9</v>
      </c>
      <c r="D1093" s="1215">
        <v>500</v>
      </c>
      <c r="E1093" s="574">
        <v>233.74</v>
      </c>
      <c r="F1093" s="936">
        <f t="shared" si="162"/>
        <v>233.74</v>
      </c>
      <c r="G1093" s="866">
        <f>'Заказ, cкидки и курсы валют'!$J$23*F1093</f>
        <v>2804.88</v>
      </c>
      <c r="H1093" s="882">
        <f t="shared" si="163"/>
        <v>1402.44</v>
      </c>
      <c r="I1093" s="485"/>
    </row>
    <row r="1094" spans="1:9" ht="15">
      <c r="A1094" s="1219" t="s">
        <v>8979</v>
      </c>
      <c r="B1094" s="877" t="s">
        <v>77</v>
      </c>
      <c r="C1094" s="1895">
        <v>1.29</v>
      </c>
      <c r="D1094" s="1215">
        <v>1000</v>
      </c>
      <c r="E1094" s="574">
        <v>141.03</v>
      </c>
      <c r="F1094" s="936">
        <f t="shared" si="162"/>
        <v>141.03</v>
      </c>
      <c r="G1094" s="866">
        <f>'Заказ, cкидки и курсы валют'!$J$23*F1094</f>
        <v>1692.3600000000001</v>
      </c>
      <c r="H1094" s="882">
        <f t="shared" si="163"/>
        <v>1692.36</v>
      </c>
      <c r="I1094" s="485"/>
    </row>
    <row r="1095" spans="1:9" ht="15">
      <c r="A1095" s="1219" t="s">
        <v>11484</v>
      </c>
      <c r="B1095" s="877" t="s">
        <v>137</v>
      </c>
      <c r="C1095" s="1895">
        <v>1.6</v>
      </c>
      <c r="D1095" s="1215">
        <v>1000</v>
      </c>
      <c r="E1095" s="574">
        <v>145.76</v>
      </c>
      <c r="F1095" s="936">
        <f t="shared" si="162"/>
        <v>145.76</v>
      </c>
      <c r="G1095" s="866">
        <f>'Заказ, cкидки и курсы валют'!$J$23*F1095</f>
        <v>1749.12</v>
      </c>
      <c r="H1095" s="882">
        <f t="shared" si="163"/>
        <v>1749.12</v>
      </c>
      <c r="I1095" s="485"/>
    </row>
    <row r="1096" spans="1:9" ht="15">
      <c r="A1096" s="1219" t="s">
        <v>11485</v>
      </c>
      <c r="B1096" s="877" t="s">
        <v>130</v>
      </c>
      <c r="C1096" s="1895">
        <v>1.8</v>
      </c>
      <c r="D1096" s="1215">
        <v>1000</v>
      </c>
      <c r="E1096" s="574">
        <v>161.69</v>
      </c>
      <c r="F1096" s="936">
        <f t="shared" si="162"/>
        <v>161.69</v>
      </c>
      <c r="G1096" s="866">
        <f>'Заказ, cкидки и курсы валют'!$J$23*F1096</f>
        <v>1940.28</v>
      </c>
      <c r="H1096" s="882">
        <f t="shared" si="163"/>
        <v>1940.28</v>
      </c>
      <c r="I1096" s="485"/>
    </row>
    <row r="1097" spans="1:9" ht="15">
      <c r="A1097" s="1219" t="s">
        <v>9372</v>
      </c>
      <c r="B1097" s="877" t="s">
        <v>9371</v>
      </c>
      <c r="C1097" s="1895">
        <v>1.9</v>
      </c>
      <c r="D1097" s="1215">
        <v>1000</v>
      </c>
      <c r="E1097" s="574">
        <v>197.51</v>
      </c>
      <c r="F1097" s="936">
        <f t="shared" si="162"/>
        <v>197.51</v>
      </c>
      <c r="G1097" s="866">
        <f>'Заказ, cкидки и курсы валют'!$J$23*F1097</f>
        <v>2370.12</v>
      </c>
      <c r="H1097" s="882">
        <f t="shared" si="163"/>
        <v>2370.12</v>
      </c>
      <c r="I1097" s="485"/>
    </row>
    <row r="1098" spans="1:9" ht="15">
      <c r="A1098" s="1219" t="s">
        <v>11486</v>
      </c>
      <c r="B1098" s="877" t="s">
        <v>131</v>
      </c>
      <c r="C1098" s="1895">
        <v>2.2000000000000002</v>
      </c>
      <c r="D1098" s="1215">
        <v>1000</v>
      </c>
      <c r="E1098" s="574">
        <v>223.74</v>
      </c>
      <c r="F1098" s="936">
        <f t="shared" si="162"/>
        <v>223.74</v>
      </c>
      <c r="G1098" s="866">
        <f>'Заказ, cкидки и курсы валют'!$J$23*F1098</f>
        <v>2684.88</v>
      </c>
      <c r="H1098" s="882">
        <f t="shared" si="163"/>
        <v>2684.88</v>
      </c>
      <c r="I1098" s="485"/>
    </row>
    <row r="1099" spans="1:9" ht="15">
      <c r="A1099" s="1219" t="s">
        <v>11487</v>
      </c>
      <c r="B1099" s="877" t="s">
        <v>78</v>
      </c>
      <c r="C1099" s="1895">
        <v>2.5</v>
      </c>
      <c r="D1099" s="1215">
        <v>500</v>
      </c>
      <c r="E1099" s="574">
        <v>267.75</v>
      </c>
      <c r="F1099" s="936">
        <f t="shared" si="162"/>
        <v>267.75</v>
      </c>
      <c r="G1099" s="866">
        <f>'Заказ, cкидки и курсы валют'!$J$23*F1099</f>
        <v>3213</v>
      </c>
      <c r="H1099" s="882">
        <f t="shared" si="163"/>
        <v>1606.5</v>
      </c>
      <c r="I1099" s="485"/>
    </row>
    <row r="1100" spans="1:9" ht="15">
      <c r="A1100" s="1219" t="s">
        <v>11488</v>
      </c>
      <c r="B1100" s="877" t="s">
        <v>3942</v>
      </c>
      <c r="C1100" s="1895">
        <v>2.8</v>
      </c>
      <c r="D1100" s="1215">
        <v>500</v>
      </c>
      <c r="E1100" s="574">
        <v>275.27999999999997</v>
      </c>
      <c r="F1100" s="936">
        <f t="shared" si="162"/>
        <v>275.27999999999997</v>
      </c>
      <c r="G1100" s="866">
        <f>'Заказ, cкидки и курсы валют'!$J$23*F1100</f>
        <v>3303.3599999999997</v>
      </c>
      <c r="H1100" s="882">
        <f t="shared" si="163"/>
        <v>1651.68</v>
      </c>
      <c r="I1100" s="485"/>
    </row>
    <row r="1101" spans="1:9" ht="15">
      <c r="A1101" s="1219" t="s">
        <v>9373</v>
      </c>
      <c r="B1101" s="877" t="s">
        <v>6540</v>
      </c>
      <c r="C1101" s="1895">
        <v>3.71</v>
      </c>
      <c r="D1101" s="1215">
        <v>500</v>
      </c>
      <c r="E1101" s="574">
        <v>345.2</v>
      </c>
      <c r="F1101" s="936">
        <f t="shared" si="162"/>
        <v>345.2</v>
      </c>
      <c r="G1101" s="866">
        <f>'Заказ, cкидки и курсы валют'!$J$23*F1101</f>
        <v>4142.3999999999996</v>
      </c>
      <c r="H1101" s="882">
        <f t="shared" si="163"/>
        <v>2071.1999999999998</v>
      </c>
      <c r="I1101" s="485"/>
    </row>
    <row r="1102" spans="1:9" ht="15">
      <c r="A1102" s="1219" t="s">
        <v>8980</v>
      </c>
      <c r="B1102" s="877" t="s">
        <v>122</v>
      </c>
      <c r="C1102" s="1895">
        <v>1.67</v>
      </c>
      <c r="D1102" s="1215">
        <v>1000</v>
      </c>
      <c r="E1102" s="574">
        <v>163.53</v>
      </c>
      <c r="F1102" s="936">
        <f t="shared" si="162"/>
        <v>163.53</v>
      </c>
      <c r="G1102" s="866">
        <f>'Заказ, cкидки и курсы валют'!$J$23*F1102</f>
        <v>1962.3600000000001</v>
      </c>
      <c r="H1102" s="882">
        <f t="shared" si="163"/>
        <v>1962.36</v>
      </c>
      <c r="I1102" s="485"/>
    </row>
    <row r="1103" spans="1:9" ht="15">
      <c r="A1103" s="1219" t="s">
        <v>8981</v>
      </c>
      <c r="B1103" s="877" t="s">
        <v>124</v>
      </c>
      <c r="C1103" s="1895">
        <v>1.86</v>
      </c>
      <c r="D1103" s="1215">
        <v>1000</v>
      </c>
      <c r="E1103" s="574">
        <v>183.49</v>
      </c>
      <c r="F1103" s="936">
        <f t="shared" si="162"/>
        <v>183.49</v>
      </c>
      <c r="G1103" s="866">
        <f>'Заказ, cкидки и курсы валют'!$J$23*F1103</f>
        <v>2201.88</v>
      </c>
      <c r="H1103" s="882">
        <f t="shared" si="163"/>
        <v>2201.88</v>
      </c>
      <c r="I1103" s="485"/>
    </row>
    <row r="1104" spans="1:9" ht="15">
      <c r="A1104" s="1219" t="s">
        <v>11489</v>
      </c>
      <c r="B1104" s="877" t="s">
        <v>125</v>
      </c>
      <c r="C1104" s="1895">
        <v>2</v>
      </c>
      <c r="D1104" s="1215">
        <v>1000</v>
      </c>
      <c r="E1104" s="574">
        <v>191.14</v>
      </c>
      <c r="F1104" s="936">
        <f t="shared" si="162"/>
        <v>191.14</v>
      </c>
      <c r="G1104" s="866">
        <f>'Заказ, cкидки и курсы валют'!$J$23*F1104</f>
        <v>2293.6799999999998</v>
      </c>
      <c r="H1104" s="882">
        <f t="shared" si="163"/>
        <v>2293.6799999999998</v>
      </c>
      <c r="I1104" s="485"/>
    </row>
    <row r="1105" spans="1:9" ht="15">
      <c r="A1105" s="1219" t="s">
        <v>9374</v>
      </c>
      <c r="B1105" s="877" t="s">
        <v>8968</v>
      </c>
      <c r="C1105" s="1895">
        <v>2.1</v>
      </c>
      <c r="D1105" s="1215">
        <v>1000</v>
      </c>
      <c r="E1105" s="574">
        <v>239.5</v>
      </c>
      <c r="F1105" s="936">
        <f t="shared" si="162"/>
        <v>239.5</v>
      </c>
      <c r="G1105" s="866">
        <f>'Заказ, cкидки и курсы валют'!$J$23*F1105</f>
        <v>2874</v>
      </c>
      <c r="H1105" s="882">
        <f t="shared" si="163"/>
        <v>2874</v>
      </c>
      <c r="I1105" s="485"/>
    </row>
    <row r="1106" spans="1:9" ht="15">
      <c r="A1106" s="1219" t="s">
        <v>8982</v>
      </c>
      <c r="B1106" s="877" t="s">
        <v>126</v>
      </c>
      <c r="C1106" s="1895">
        <v>2.4500000000000002</v>
      </c>
      <c r="D1106" s="1215">
        <v>1000</v>
      </c>
      <c r="E1106" s="574">
        <v>233.15</v>
      </c>
      <c r="F1106" s="936">
        <f t="shared" si="162"/>
        <v>233.15</v>
      </c>
      <c r="G1106" s="866">
        <f>'Заказ, cкидки и курсы валют'!$J$23*F1106</f>
        <v>2797.8</v>
      </c>
      <c r="H1106" s="882">
        <f t="shared" si="163"/>
        <v>2797.8</v>
      </c>
      <c r="I1106" s="485"/>
    </row>
    <row r="1107" spans="1:9" ht="15">
      <c r="A1107" s="1219" t="s">
        <v>8983</v>
      </c>
      <c r="B1107" s="877" t="s">
        <v>127</v>
      </c>
      <c r="C1107" s="1895">
        <v>3.25</v>
      </c>
      <c r="D1107" s="1215">
        <v>500</v>
      </c>
      <c r="E1107" s="574">
        <v>280.95999999999998</v>
      </c>
      <c r="F1107" s="936">
        <f t="shared" si="162"/>
        <v>280.95999999999998</v>
      </c>
      <c r="G1107" s="866">
        <f>'Заказ, cкидки и курсы валют'!$J$23*F1107</f>
        <v>3371.5199999999995</v>
      </c>
      <c r="H1107" s="882">
        <f t="shared" si="163"/>
        <v>1685.76</v>
      </c>
      <c r="I1107" s="485"/>
    </row>
    <row r="1108" spans="1:9" ht="15">
      <c r="A1108" s="1219" t="s">
        <v>6536</v>
      </c>
      <c r="B1108" s="877" t="s">
        <v>3983</v>
      </c>
      <c r="C1108" s="1895">
        <v>3.25</v>
      </c>
      <c r="D1108" s="1215">
        <v>500</v>
      </c>
      <c r="E1108" s="574">
        <v>324.02</v>
      </c>
      <c r="F1108" s="936">
        <f t="shared" si="162"/>
        <v>324.02</v>
      </c>
      <c r="G1108" s="866">
        <f>'Заказ, cкидки и курсы валют'!$J$23*F1108</f>
        <v>3888.24</v>
      </c>
      <c r="H1108" s="882">
        <f t="shared" si="163"/>
        <v>1944.12</v>
      </c>
      <c r="I1108" s="485"/>
    </row>
    <row r="1109" spans="1:9" ht="15">
      <c r="A1109" s="1219" t="s">
        <v>8984</v>
      </c>
      <c r="B1109" s="877" t="s">
        <v>8970</v>
      </c>
      <c r="C1109" s="1895">
        <v>3.74</v>
      </c>
      <c r="D1109" s="1215">
        <v>500</v>
      </c>
      <c r="E1109" s="574">
        <v>372.07</v>
      </c>
      <c r="F1109" s="936">
        <f t="shared" si="162"/>
        <v>372.07</v>
      </c>
      <c r="G1109" s="866">
        <f>'Заказ, cкидки и курсы валют'!$J$23*F1109</f>
        <v>4464.84</v>
      </c>
      <c r="H1109" s="882">
        <f t="shared" si="163"/>
        <v>2232.42</v>
      </c>
      <c r="I1109" s="485"/>
    </row>
    <row r="1110" spans="1:9" ht="15">
      <c r="A1110" s="1219" t="s">
        <v>9375</v>
      </c>
      <c r="B1110" s="877" t="s">
        <v>6541</v>
      </c>
      <c r="C1110" s="1895">
        <v>4.0999999999999996</v>
      </c>
      <c r="D1110" s="1215">
        <v>200</v>
      </c>
      <c r="E1110" s="574">
        <v>393.37</v>
      </c>
      <c r="F1110" s="936">
        <f t="shared" si="162"/>
        <v>393.37</v>
      </c>
      <c r="G1110" s="866">
        <f>'Заказ, cкидки и курсы валют'!$J$23*F1110</f>
        <v>4720.4400000000005</v>
      </c>
      <c r="H1110" s="882">
        <f t="shared" si="163"/>
        <v>944.09</v>
      </c>
      <c r="I1110" s="485"/>
    </row>
    <row r="1111" spans="1:9" ht="15">
      <c r="A1111" s="1219" t="s">
        <v>12055</v>
      </c>
      <c r="B1111" s="877" t="s">
        <v>134</v>
      </c>
      <c r="C1111" s="1895">
        <v>4.6399999999999997</v>
      </c>
      <c r="D1111" s="1215">
        <v>200</v>
      </c>
      <c r="E1111" s="574">
        <v>449.09</v>
      </c>
      <c r="F1111" s="936">
        <f t="shared" si="162"/>
        <v>449.09</v>
      </c>
      <c r="G1111" s="866">
        <f>'Заказ, cкидки и курсы валют'!$J$23*F1111</f>
        <v>5389.08</v>
      </c>
      <c r="H1111" s="882">
        <f t="shared" si="163"/>
        <v>1077.82</v>
      </c>
      <c r="I1111" s="485"/>
    </row>
    <row r="1112" spans="1:9" ht="15">
      <c r="A1112" s="1219" t="s">
        <v>8985</v>
      </c>
      <c r="B1112" s="877" t="s">
        <v>3977</v>
      </c>
      <c r="C1112" s="1895">
        <v>2.2999999999999998</v>
      </c>
      <c r="D1112" s="1215">
        <v>1000</v>
      </c>
      <c r="E1112" s="574">
        <v>243.72</v>
      </c>
      <c r="F1112" s="936">
        <f t="shared" ref="F1112:F1118" si="164">ROUND(E1112*(1-$F$11),2)</f>
        <v>243.72</v>
      </c>
      <c r="G1112" s="866">
        <f>'Заказ, cкидки и курсы валют'!$J$23*F1112</f>
        <v>2924.64</v>
      </c>
      <c r="H1112" s="882">
        <f t="shared" ref="H1112:H1118" si="165">ROUND((D1112/1000)*G1112,2)</f>
        <v>2924.64</v>
      </c>
      <c r="I1112" s="485"/>
    </row>
    <row r="1113" spans="1:9" ht="15">
      <c r="A1113" s="1219" t="s">
        <v>10969</v>
      </c>
      <c r="B1113" s="877" t="s">
        <v>3363</v>
      </c>
      <c r="C1113" s="1895">
        <v>2.37</v>
      </c>
      <c r="D1113" s="1215">
        <v>1000</v>
      </c>
      <c r="E1113" s="574">
        <v>228.55</v>
      </c>
      <c r="F1113" s="936">
        <f t="shared" si="164"/>
        <v>228.55</v>
      </c>
      <c r="G1113" s="866">
        <f>'Заказ, cкидки и курсы валют'!$J$23*F1113</f>
        <v>2742.6000000000004</v>
      </c>
      <c r="H1113" s="882">
        <f t="shared" si="165"/>
        <v>2742.6</v>
      </c>
      <c r="I1113" s="485"/>
    </row>
    <row r="1114" spans="1:9" ht="15">
      <c r="A1114" s="1219" t="s">
        <v>9377</v>
      </c>
      <c r="B1114" s="877" t="s">
        <v>3212</v>
      </c>
      <c r="C1114" s="1895">
        <v>2.87</v>
      </c>
      <c r="D1114" s="1215">
        <v>1000</v>
      </c>
      <c r="E1114" s="574">
        <v>251.55</v>
      </c>
      <c r="F1114" s="936">
        <f t="shared" si="164"/>
        <v>251.55</v>
      </c>
      <c r="G1114" s="866">
        <f>'Заказ, cкидки и курсы валют'!$J$23*F1114</f>
        <v>3018.6000000000004</v>
      </c>
      <c r="H1114" s="882">
        <f t="shared" si="165"/>
        <v>3018.6</v>
      </c>
      <c r="I1114" s="485"/>
    </row>
    <row r="1115" spans="1:9" ht="15">
      <c r="A1115" s="1927" t="s">
        <v>8986</v>
      </c>
      <c r="B1115" s="1926" t="s">
        <v>3525</v>
      </c>
      <c r="C1115" s="1933">
        <v>3.1</v>
      </c>
      <c r="D1115" s="2212">
        <v>1000</v>
      </c>
      <c r="E1115" s="574">
        <v>278.83</v>
      </c>
      <c r="F1115" s="603">
        <f t="shared" si="164"/>
        <v>278.83</v>
      </c>
      <c r="G1115" s="862">
        <f>'Заказ, cкидки и курсы валют'!$J$23*F1115</f>
        <v>3345.96</v>
      </c>
      <c r="H1115" s="882">
        <f t="shared" si="165"/>
        <v>3345.96</v>
      </c>
      <c r="I1115" s="485"/>
    </row>
    <row r="1116" spans="1:9" ht="15">
      <c r="A1116" s="1219" t="s">
        <v>8987</v>
      </c>
      <c r="B1116" s="877" t="s">
        <v>610</v>
      </c>
      <c r="C1116" s="1895">
        <v>3.66</v>
      </c>
      <c r="D1116" s="1215">
        <v>500</v>
      </c>
      <c r="E1116" s="574">
        <v>323.25</v>
      </c>
      <c r="F1116" s="936">
        <f t="shared" si="164"/>
        <v>323.25</v>
      </c>
      <c r="G1116" s="866">
        <f>'Заказ, cкидки и курсы валют'!$J$23*F1116</f>
        <v>3879</v>
      </c>
      <c r="H1116" s="882">
        <f t="shared" si="165"/>
        <v>1939.5</v>
      </c>
      <c r="I1116" s="485"/>
    </row>
    <row r="1117" spans="1:9" ht="15">
      <c r="A1117" s="1219" t="s">
        <v>11490</v>
      </c>
      <c r="B1117" s="877" t="s">
        <v>3631</v>
      </c>
      <c r="C1117" s="1895">
        <v>4</v>
      </c>
      <c r="D1117" s="1215">
        <v>500</v>
      </c>
      <c r="E1117" s="574">
        <v>418.36</v>
      </c>
      <c r="F1117" s="936">
        <f t="shared" si="164"/>
        <v>418.36</v>
      </c>
      <c r="G1117" s="866">
        <f>'Заказ, cкидки и курсы валют'!$J$23*F1117</f>
        <v>5020.32</v>
      </c>
      <c r="H1117" s="882">
        <f t="shared" si="165"/>
        <v>2510.16</v>
      </c>
      <c r="I1117" s="485"/>
    </row>
    <row r="1118" spans="1:9" ht="15">
      <c r="A1118" s="1219" t="s">
        <v>6537</v>
      </c>
      <c r="B1118" s="877" t="s">
        <v>1379</v>
      </c>
      <c r="C1118" s="1895">
        <v>4.5199999999999996</v>
      </c>
      <c r="D1118" s="1215">
        <v>500</v>
      </c>
      <c r="E1118" s="574">
        <v>425.59</v>
      </c>
      <c r="F1118" s="936">
        <f t="shared" si="164"/>
        <v>425.59</v>
      </c>
      <c r="G1118" s="866">
        <f>'Заказ, cкидки и курсы валют'!$J$23*F1118</f>
        <v>5107.08</v>
      </c>
      <c r="H1118" s="882">
        <f t="shared" si="165"/>
        <v>2553.54</v>
      </c>
      <c r="I1118" s="485"/>
    </row>
    <row r="1119" spans="1:9" ht="15">
      <c r="A1119" s="1219" t="s">
        <v>8988</v>
      </c>
      <c r="B1119" s="877" t="s">
        <v>2639</v>
      </c>
      <c r="C1119" s="1895">
        <v>5.17</v>
      </c>
      <c r="D1119" s="1215">
        <v>200</v>
      </c>
      <c r="E1119" s="574">
        <v>477.56</v>
      </c>
      <c r="F1119" s="936">
        <f t="shared" ref="F1119:F1139" si="166">ROUND(E1119*(1-$F$11),2)</f>
        <v>477.56</v>
      </c>
      <c r="G1119" s="866">
        <f>'Заказ, cкидки и курсы валют'!$J$23*F1119</f>
        <v>5730.72</v>
      </c>
      <c r="H1119" s="882">
        <f t="shared" ref="H1119:H1139" si="167">ROUND((D1119/1000)*G1119,2)</f>
        <v>1146.1400000000001</v>
      </c>
      <c r="I1119" s="485"/>
    </row>
    <row r="1120" spans="1:9" ht="15">
      <c r="A1120" s="1219" t="s">
        <v>9376</v>
      </c>
      <c r="B1120" s="877" t="s">
        <v>2640</v>
      </c>
      <c r="C1120" s="1895">
        <v>6</v>
      </c>
      <c r="D1120" s="1215">
        <v>200</v>
      </c>
      <c r="E1120" s="574">
        <v>547.28</v>
      </c>
      <c r="F1120" s="936">
        <f t="shared" si="166"/>
        <v>547.28</v>
      </c>
      <c r="G1120" s="866">
        <f>'Заказ, cкидки и курсы валют'!$J$23*F1120</f>
        <v>6567.36</v>
      </c>
      <c r="H1120" s="882">
        <f t="shared" si="167"/>
        <v>1313.47</v>
      </c>
      <c r="I1120" s="485"/>
    </row>
    <row r="1121" spans="1:9" ht="15">
      <c r="A1121" s="1219" t="s">
        <v>9378</v>
      </c>
      <c r="B1121" s="877" t="s">
        <v>1382</v>
      </c>
      <c r="C1121" s="1895">
        <v>6.7</v>
      </c>
      <c r="D1121" s="1215">
        <v>200</v>
      </c>
      <c r="E1121" s="574">
        <v>745.84</v>
      </c>
      <c r="F1121" s="936">
        <f t="shared" si="166"/>
        <v>745.84</v>
      </c>
      <c r="G1121" s="866">
        <f>'Заказ, cкидки и курсы валют'!$J$23*F1121</f>
        <v>8950.08</v>
      </c>
      <c r="H1121" s="882">
        <f t="shared" si="167"/>
        <v>1790.02</v>
      </c>
      <c r="I1121" s="485"/>
    </row>
    <row r="1122" spans="1:9" ht="15">
      <c r="A1122" s="1219" t="s">
        <v>6538</v>
      </c>
      <c r="B1122" s="877" t="s">
        <v>1381</v>
      </c>
      <c r="C1122" s="1895">
        <v>7.52</v>
      </c>
      <c r="D1122" s="1215">
        <v>200</v>
      </c>
      <c r="E1122" s="574">
        <v>754.81</v>
      </c>
      <c r="F1122" s="936">
        <f t="shared" si="166"/>
        <v>754.81</v>
      </c>
      <c r="G1122" s="866">
        <f>'Заказ, cкидки и курсы валют'!$J$23*F1122</f>
        <v>9057.7199999999993</v>
      </c>
      <c r="H1122" s="882">
        <f t="shared" si="167"/>
        <v>1811.54</v>
      </c>
      <c r="I1122" s="485"/>
    </row>
    <row r="1123" spans="1:9" ht="15">
      <c r="A1123" s="1219" t="s">
        <v>9379</v>
      </c>
      <c r="B1123" s="877" t="s">
        <v>1383</v>
      </c>
      <c r="C1123" s="1895">
        <v>8.4600000000000009</v>
      </c>
      <c r="D1123" s="1215">
        <v>200</v>
      </c>
      <c r="E1123" s="574">
        <v>896.15</v>
      </c>
      <c r="F1123" s="936">
        <f t="shared" si="166"/>
        <v>896.15</v>
      </c>
      <c r="G1123" s="866">
        <f>'Заказ, cкидки и курсы валют'!$J$23*F1123</f>
        <v>10753.8</v>
      </c>
      <c r="H1123" s="882">
        <f t="shared" si="167"/>
        <v>2150.7600000000002</v>
      </c>
      <c r="I1123" s="485"/>
    </row>
    <row r="1124" spans="1:9" ht="15">
      <c r="A1124" s="1219" t="s">
        <v>8989</v>
      </c>
      <c r="B1124" s="877" t="s">
        <v>3978</v>
      </c>
      <c r="C1124" s="1895">
        <v>3.51</v>
      </c>
      <c r="D1124" s="1215">
        <v>1000</v>
      </c>
      <c r="E1124" s="574">
        <v>298.25</v>
      </c>
      <c r="F1124" s="936">
        <f t="shared" si="166"/>
        <v>298.25</v>
      </c>
      <c r="G1124" s="866">
        <f>'Заказ, cкидки и курсы валют'!$J$23*F1124</f>
        <v>3579</v>
      </c>
      <c r="H1124" s="882">
        <f t="shared" si="167"/>
        <v>3579</v>
      </c>
      <c r="I1124" s="485"/>
    </row>
    <row r="1125" spans="1:9" ht="15">
      <c r="A1125" s="1219" t="s">
        <v>8990</v>
      </c>
      <c r="B1125" s="877" t="s">
        <v>669</v>
      </c>
      <c r="C1125" s="1895">
        <v>3.86</v>
      </c>
      <c r="D1125" s="1215">
        <v>1000</v>
      </c>
      <c r="E1125" s="574">
        <v>320.44</v>
      </c>
      <c r="F1125" s="936">
        <f t="shared" si="166"/>
        <v>320.44</v>
      </c>
      <c r="G1125" s="866">
        <f>'Заказ, cкидки и курсы валют'!$J$23*F1125</f>
        <v>3845.2799999999997</v>
      </c>
      <c r="H1125" s="882">
        <f t="shared" si="167"/>
        <v>3845.28</v>
      </c>
      <c r="I1125" s="485"/>
    </row>
    <row r="1126" spans="1:9" ht="15">
      <c r="A1126" s="1219" t="s">
        <v>8991</v>
      </c>
      <c r="B1126" s="877" t="s">
        <v>1384</v>
      </c>
      <c r="C1126" s="1895">
        <v>4.21</v>
      </c>
      <c r="D1126" s="1215">
        <v>1000</v>
      </c>
      <c r="E1126" s="574">
        <v>370.1</v>
      </c>
      <c r="F1126" s="936">
        <f t="shared" si="166"/>
        <v>370.1</v>
      </c>
      <c r="G1126" s="866">
        <f>'Заказ, cкидки и курсы валют'!$J$23*F1126</f>
        <v>4441.2000000000007</v>
      </c>
      <c r="H1126" s="882">
        <f t="shared" si="167"/>
        <v>4441.2</v>
      </c>
      <c r="I1126" s="485"/>
    </row>
    <row r="1127" spans="1:9" ht="15">
      <c r="A1127" s="1219" t="s">
        <v>8992</v>
      </c>
      <c r="B1127" s="877" t="s">
        <v>1385</v>
      </c>
      <c r="C1127" s="1895">
        <v>4.91</v>
      </c>
      <c r="D1127" s="1215">
        <v>500</v>
      </c>
      <c r="E1127" s="574">
        <v>436.24</v>
      </c>
      <c r="F1127" s="936">
        <f t="shared" si="166"/>
        <v>436.24</v>
      </c>
      <c r="G1127" s="866">
        <f>'Заказ, cкидки и курсы валют'!$J$23*F1127</f>
        <v>5234.88</v>
      </c>
      <c r="H1127" s="882">
        <f t="shared" si="167"/>
        <v>2617.44</v>
      </c>
      <c r="I1127" s="485"/>
    </row>
    <row r="1128" spans="1:9" ht="15">
      <c r="A1128" s="1219" t="s">
        <v>8993</v>
      </c>
      <c r="B1128" s="877" t="s">
        <v>598</v>
      </c>
      <c r="C1128" s="1895">
        <v>5.73</v>
      </c>
      <c r="D1128" s="1215">
        <v>500</v>
      </c>
      <c r="E1128" s="574">
        <v>517.67999999999995</v>
      </c>
      <c r="F1128" s="936">
        <f t="shared" si="166"/>
        <v>517.67999999999995</v>
      </c>
      <c r="G1128" s="866">
        <f>'Заказ, cкидки и курсы валют'!$J$23*F1128</f>
        <v>6212.16</v>
      </c>
      <c r="H1128" s="882">
        <f t="shared" si="167"/>
        <v>3106.08</v>
      </c>
      <c r="I1128" s="485"/>
    </row>
    <row r="1129" spans="1:9" ht="15">
      <c r="A1129" s="1927" t="s">
        <v>9380</v>
      </c>
      <c r="B1129" s="1926" t="s">
        <v>599</v>
      </c>
      <c r="C1129" s="1933">
        <v>6.2</v>
      </c>
      <c r="D1129" s="2212">
        <v>500</v>
      </c>
      <c r="E1129" s="574">
        <v>590.38</v>
      </c>
      <c r="F1129" s="603">
        <f t="shared" si="166"/>
        <v>590.38</v>
      </c>
      <c r="G1129" s="862">
        <f>'Заказ, cкидки и курсы валют'!$J$23*F1129</f>
        <v>7084.5599999999995</v>
      </c>
      <c r="H1129" s="882">
        <f t="shared" si="167"/>
        <v>3542.28</v>
      </c>
      <c r="I1129" s="485"/>
    </row>
    <row r="1130" spans="1:9" ht="15">
      <c r="A1130" s="1219" t="s">
        <v>8994</v>
      </c>
      <c r="B1130" s="877" t="s">
        <v>3357</v>
      </c>
      <c r="C1130" s="1895">
        <v>7.36</v>
      </c>
      <c r="D1130" s="1215">
        <v>200</v>
      </c>
      <c r="E1130" s="574">
        <v>642.83000000000004</v>
      </c>
      <c r="F1130" s="936">
        <f t="shared" si="166"/>
        <v>642.83000000000004</v>
      </c>
      <c r="G1130" s="866">
        <f>'Заказ, cкидки и курсы валют'!$J$23*F1130</f>
        <v>7713.9600000000009</v>
      </c>
      <c r="H1130" s="882">
        <f t="shared" si="167"/>
        <v>1542.79</v>
      </c>
      <c r="I1130" s="485"/>
    </row>
    <row r="1131" spans="1:9" ht="15">
      <c r="A1131" s="1219" t="s">
        <v>8995</v>
      </c>
      <c r="B1131" s="877" t="s">
        <v>3358</v>
      </c>
      <c r="C1131" s="1895">
        <v>8.01</v>
      </c>
      <c r="D1131" s="1215">
        <v>200</v>
      </c>
      <c r="E1131" s="574">
        <v>734.72</v>
      </c>
      <c r="F1131" s="936">
        <f t="shared" si="166"/>
        <v>734.72</v>
      </c>
      <c r="G1131" s="866">
        <f>'Заказ, cкидки и курсы валют'!$J$23*F1131</f>
        <v>8816.64</v>
      </c>
      <c r="H1131" s="882">
        <f t="shared" si="167"/>
        <v>1763.33</v>
      </c>
      <c r="I1131" s="485"/>
    </row>
    <row r="1132" spans="1:9" ht="15">
      <c r="A1132" s="1219" t="s">
        <v>10486</v>
      </c>
      <c r="B1132" s="877" t="s">
        <v>8971</v>
      </c>
      <c r="C1132" s="1895">
        <v>8.66</v>
      </c>
      <c r="D1132" s="1215">
        <v>200</v>
      </c>
      <c r="E1132" s="574">
        <v>800.47</v>
      </c>
      <c r="F1132" s="936">
        <f t="shared" si="166"/>
        <v>800.47</v>
      </c>
      <c r="G1132" s="866">
        <f>'Заказ, cкидки и курсы валют'!$J$23*F1132</f>
        <v>9605.64</v>
      </c>
      <c r="H1132" s="882">
        <f t="shared" si="167"/>
        <v>1921.13</v>
      </c>
      <c r="I1132" s="485"/>
    </row>
    <row r="1133" spans="1:9" ht="15">
      <c r="A1133" s="1219" t="s">
        <v>8996</v>
      </c>
      <c r="B1133" s="877" t="s">
        <v>3359</v>
      </c>
      <c r="C1133" s="1895">
        <v>9.31</v>
      </c>
      <c r="D1133" s="1215">
        <v>200</v>
      </c>
      <c r="E1133" s="574">
        <v>858.48</v>
      </c>
      <c r="F1133" s="936">
        <f t="shared" si="166"/>
        <v>858.48</v>
      </c>
      <c r="G1133" s="866">
        <f>'Заказ, cкидки и курсы валют'!$J$23*F1133</f>
        <v>10301.76</v>
      </c>
      <c r="H1133" s="882">
        <f t="shared" si="167"/>
        <v>2060.35</v>
      </c>
      <c r="I1133" s="485"/>
    </row>
    <row r="1134" spans="1:9" ht="15">
      <c r="A1134" s="1219" t="s">
        <v>8997</v>
      </c>
      <c r="B1134" s="877" t="s">
        <v>3360</v>
      </c>
      <c r="C1134" s="1895">
        <v>10.29</v>
      </c>
      <c r="D1134" s="1215">
        <v>200</v>
      </c>
      <c r="E1134" s="574">
        <v>1010.62</v>
      </c>
      <c r="F1134" s="936">
        <f t="shared" si="166"/>
        <v>1010.62</v>
      </c>
      <c r="G1134" s="866">
        <f>'Заказ, cкидки и курсы валют'!$J$23*F1134</f>
        <v>12127.44</v>
      </c>
      <c r="H1134" s="882">
        <f t="shared" si="167"/>
        <v>2425.4899999999998</v>
      </c>
      <c r="I1134" s="485"/>
    </row>
    <row r="1135" spans="1:9" ht="15">
      <c r="A1135" s="1219" t="s">
        <v>8998</v>
      </c>
      <c r="B1135" s="877" t="s">
        <v>3975</v>
      </c>
      <c r="C1135" s="1895">
        <v>5.27</v>
      </c>
      <c r="D1135" s="1215">
        <v>500</v>
      </c>
      <c r="E1135" s="574">
        <v>556.86</v>
      </c>
      <c r="F1135" s="936">
        <f t="shared" si="166"/>
        <v>556.86</v>
      </c>
      <c r="G1135" s="866">
        <f>'Заказ, cкидки и курсы валют'!$J$23*F1135</f>
        <v>6682.32</v>
      </c>
      <c r="H1135" s="882">
        <f t="shared" si="167"/>
        <v>3341.16</v>
      </c>
      <c r="I1135" s="485"/>
    </row>
    <row r="1136" spans="1:9" ht="15">
      <c r="A1136" s="1219" t="s">
        <v>8999</v>
      </c>
      <c r="B1136" s="877" t="s">
        <v>603</v>
      </c>
      <c r="C1136" s="1895">
        <v>5.74</v>
      </c>
      <c r="D1136" s="1215">
        <v>500</v>
      </c>
      <c r="E1136" s="574">
        <v>529.74</v>
      </c>
      <c r="F1136" s="936">
        <f t="shared" si="166"/>
        <v>529.74</v>
      </c>
      <c r="G1136" s="866">
        <f>'Заказ, cкидки и курсы валют'!$J$23*F1136</f>
        <v>6356.88</v>
      </c>
      <c r="H1136" s="882">
        <f t="shared" si="167"/>
        <v>3178.44</v>
      </c>
      <c r="I1136" s="485"/>
    </row>
    <row r="1137" spans="1:9" ht="15">
      <c r="A1137" s="1219" t="s">
        <v>9000</v>
      </c>
      <c r="B1137" s="877" t="s">
        <v>604</v>
      </c>
      <c r="C1137" s="1895">
        <v>6.7</v>
      </c>
      <c r="D1137" s="1215">
        <v>200</v>
      </c>
      <c r="E1137" s="574">
        <v>632.53</v>
      </c>
      <c r="F1137" s="936">
        <f t="shared" si="166"/>
        <v>632.53</v>
      </c>
      <c r="G1137" s="866">
        <f>'Заказ, cкидки и курсы валют'!$J$23*F1137</f>
        <v>7590.36</v>
      </c>
      <c r="H1137" s="882">
        <f t="shared" si="167"/>
        <v>1518.07</v>
      </c>
      <c r="I1137" s="485"/>
    </row>
    <row r="1138" spans="1:9" ht="15">
      <c r="A1138" s="1219" t="s">
        <v>11491</v>
      </c>
      <c r="B1138" s="877" t="s">
        <v>605</v>
      </c>
      <c r="C1138" s="1895">
        <v>7.8</v>
      </c>
      <c r="D1138" s="1215">
        <v>200</v>
      </c>
      <c r="E1138" s="574">
        <v>797.37</v>
      </c>
      <c r="F1138" s="936">
        <f t="shared" si="166"/>
        <v>797.37</v>
      </c>
      <c r="G1138" s="866">
        <f>'Заказ, cкидки и курсы валют'!$J$23*F1138</f>
        <v>9568.44</v>
      </c>
      <c r="H1138" s="882">
        <f t="shared" si="167"/>
        <v>1913.69</v>
      </c>
      <c r="I1138" s="485"/>
    </row>
    <row r="1139" spans="1:9" ht="15">
      <c r="A1139" s="1219" t="s">
        <v>11492</v>
      </c>
      <c r="B1139" s="877" t="s">
        <v>606</v>
      </c>
      <c r="C1139" s="1895">
        <v>9</v>
      </c>
      <c r="D1139" s="1215">
        <v>200</v>
      </c>
      <c r="E1139" s="574">
        <v>824.17</v>
      </c>
      <c r="F1139" s="936">
        <f t="shared" si="166"/>
        <v>824.17</v>
      </c>
      <c r="G1139" s="866">
        <f>'Заказ, cкидки и курсы валют'!$J$23*F1139</f>
        <v>9890.0399999999991</v>
      </c>
      <c r="H1139" s="882">
        <f t="shared" si="167"/>
        <v>1978.01</v>
      </c>
      <c r="I1139" s="485"/>
    </row>
    <row r="1140" spans="1:9" ht="15.75" thickBot="1">
      <c r="A1140" s="1222" t="s">
        <v>6539</v>
      </c>
      <c r="B1140" s="926" t="s">
        <v>3322</v>
      </c>
      <c r="C1140" s="1897">
        <v>10.98</v>
      </c>
      <c r="D1140" s="2210">
        <v>200</v>
      </c>
      <c r="E1140" s="574">
        <v>1040.75</v>
      </c>
      <c r="F1140" s="2053">
        <f t="shared" ref="F1140" si="168">ROUND(E1140*(1-$F$11),2)</f>
        <v>1040.75</v>
      </c>
      <c r="G1140" s="1263">
        <f>'Заказ, cкидки и курсы валют'!$J$23*F1140</f>
        <v>12489</v>
      </c>
      <c r="H1140" s="1019">
        <f t="shared" ref="H1140" si="169">ROUND((D1140/1000)*G1140,2)</f>
        <v>2497.8000000000002</v>
      </c>
      <c r="I1140" s="489"/>
    </row>
    <row r="1141" spans="1:9" ht="13.5" thickBot="1"/>
    <row r="1142" spans="1:9" ht="18">
      <c r="A1142" s="1356" t="s">
        <v>6900</v>
      </c>
      <c r="B1142" s="1357"/>
      <c r="C1142" s="647"/>
      <c r="D1142" s="555"/>
      <c r="E1142" s="555"/>
      <c r="F1142" s="93"/>
      <c r="G1142" s="1358"/>
      <c r="H1142" s="1137"/>
      <c r="I1142" s="1359"/>
    </row>
    <row r="1143" spans="1:9" ht="18">
      <c r="A1143" s="248"/>
      <c r="B1143" s="17"/>
      <c r="C1143" s="883"/>
      <c r="D1143" s="1148"/>
      <c r="E1143" s="854"/>
      <c r="F1143" s="568"/>
      <c r="G1143" s="111"/>
      <c r="H1143" s="110"/>
      <c r="I1143" s="167"/>
    </row>
    <row r="1144" spans="1:9">
      <c r="A1144" s="248"/>
      <c r="B1144" s="17"/>
      <c r="C1144" s="884"/>
      <c r="D1144" s="1149"/>
      <c r="E1144" s="557"/>
      <c r="F1144" s="596"/>
      <c r="G1144" s="860"/>
      <c r="H1144" s="17"/>
      <c r="I1144" s="167"/>
    </row>
    <row r="1145" spans="1:9">
      <c r="A1145" s="248"/>
      <c r="B1145" s="17"/>
      <c r="C1145" s="884"/>
      <c r="D1145" s="1149"/>
      <c r="E1145" s="557"/>
      <c r="F1145" s="596"/>
      <c r="G1145" s="860"/>
      <c r="H1145" s="17"/>
      <c r="I1145" s="167"/>
    </row>
    <row r="1146" spans="1:9">
      <c r="A1146" s="248"/>
      <c r="B1146" s="17"/>
      <c r="C1146" s="884"/>
      <c r="D1146" s="1149"/>
      <c r="E1146" s="557"/>
      <c r="F1146" s="596"/>
      <c r="G1146" s="860"/>
      <c r="H1146" s="17"/>
      <c r="I1146" s="167"/>
    </row>
    <row r="1147" spans="1:9" ht="18.75" thickBot="1">
      <c r="A1147" s="1151" t="s">
        <v>7679</v>
      </c>
      <c r="B1147" s="171"/>
      <c r="C1147" s="885"/>
      <c r="D1147" s="1150"/>
      <c r="E1147" s="558"/>
      <c r="F1147" s="598"/>
      <c r="G1147" s="861"/>
      <c r="H1147" s="171"/>
      <c r="I1147" s="172"/>
    </row>
    <row r="1148" spans="1:9" ht="52.5">
      <c r="A1148" s="187" t="s">
        <v>1028</v>
      </c>
      <c r="B1148" s="189" t="s">
        <v>1029</v>
      </c>
      <c r="C1148" s="1206" t="s">
        <v>678</v>
      </c>
      <c r="D1148" s="1206" t="s">
        <v>3130</v>
      </c>
      <c r="E1148" s="561" t="s">
        <v>11188</v>
      </c>
      <c r="F1148" s="611" t="s">
        <v>2779</v>
      </c>
      <c r="G1148" s="1204" t="s">
        <v>2627</v>
      </c>
      <c r="H1148" s="419" t="s">
        <v>497</v>
      </c>
      <c r="I1148" s="173" t="s">
        <v>4239</v>
      </c>
    </row>
    <row r="1149" spans="1:9" ht="13.5" thickBot="1">
      <c r="A1149" s="195"/>
      <c r="B1149" s="389"/>
      <c r="C1149" s="475" t="s">
        <v>3629</v>
      </c>
      <c r="D1149" s="475" t="s">
        <v>2628</v>
      </c>
      <c r="E1149" s="564" t="s">
        <v>265</v>
      </c>
      <c r="F1149" s="607">
        <f>'Заказ, cкидки и курсы валют'!$I$12</f>
        <v>0</v>
      </c>
      <c r="G1149" s="948"/>
      <c r="H1149" s="455"/>
      <c r="I1149" s="325"/>
    </row>
    <row r="1150" spans="1:9" ht="15">
      <c r="A1150" s="1216" t="s">
        <v>9001</v>
      </c>
      <c r="B1150" s="1024" t="s">
        <v>3365</v>
      </c>
      <c r="C1150" s="1896">
        <v>0.32</v>
      </c>
      <c r="D1150" s="2209">
        <v>1000</v>
      </c>
      <c r="E1150" s="574">
        <v>57.13</v>
      </c>
      <c r="F1150" s="2050">
        <f t="shared" ref="F1150:F1168" si="170">ROUND(E1150*(1-$F$11),2)</f>
        <v>57.13</v>
      </c>
      <c r="G1150" s="1663">
        <f>'Заказ, cкидки и курсы валют'!$J$23*F1150</f>
        <v>685.56000000000006</v>
      </c>
      <c r="H1150" s="1017">
        <f t="shared" ref="H1150:H1168" si="171">ROUND((D1150/1000)*G1150,2)</f>
        <v>685.56</v>
      </c>
      <c r="I1150" s="1013"/>
    </row>
    <row r="1151" spans="1:9" ht="15">
      <c r="A1151" s="1219" t="s">
        <v>6542</v>
      </c>
      <c r="B1151" s="877" t="s">
        <v>3366</v>
      </c>
      <c r="C1151" s="1895">
        <v>0.4</v>
      </c>
      <c r="D1151" s="1215">
        <v>1000</v>
      </c>
      <c r="E1151" s="574">
        <v>64.41</v>
      </c>
      <c r="F1151" s="936">
        <f t="shared" si="170"/>
        <v>64.41</v>
      </c>
      <c r="G1151" s="866">
        <f>'Заказ, cкидки и курсы валют'!$J$23*F1151</f>
        <v>772.92</v>
      </c>
      <c r="H1151" s="882">
        <f t="shared" si="171"/>
        <v>772.92</v>
      </c>
      <c r="I1151" s="485"/>
    </row>
    <row r="1152" spans="1:9" ht="15">
      <c r="A1152" s="1219" t="s">
        <v>6543</v>
      </c>
      <c r="B1152" s="877" t="s">
        <v>3367</v>
      </c>
      <c r="C1152" s="1895">
        <v>0.52</v>
      </c>
      <c r="D1152" s="1215">
        <v>1000</v>
      </c>
      <c r="E1152" s="574">
        <v>85.83</v>
      </c>
      <c r="F1152" s="936">
        <f t="shared" si="170"/>
        <v>85.83</v>
      </c>
      <c r="G1152" s="866">
        <f>'Заказ, cкидки и курсы валют'!$J$23*F1152</f>
        <v>1029.96</v>
      </c>
      <c r="H1152" s="882">
        <f t="shared" si="171"/>
        <v>1029.96</v>
      </c>
      <c r="I1152" s="485"/>
    </row>
    <row r="1153" spans="1:9" ht="15">
      <c r="A1153" s="1219" t="s">
        <v>11493</v>
      </c>
      <c r="B1153" s="877" t="s">
        <v>3368</v>
      </c>
      <c r="C1153" s="1895">
        <v>0.7</v>
      </c>
      <c r="D1153" s="1215">
        <v>1000</v>
      </c>
      <c r="E1153" s="574">
        <v>90.71</v>
      </c>
      <c r="F1153" s="936">
        <f t="shared" si="170"/>
        <v>90.71</v>
      </c>
      <c r="G1153" s="866">
        <f>'Заказ, cкидки и курсы валют'!$J$23*F1153</f>
        <v>1088.52</v>
      </c>
      <c r="H1153" s="882">
        <f t="shared" si="171"/>
        <v>1088.52</v>
      </c>
      <c r="I1153" s="485"/>
    </row>
    <row r="1154" spans="1:9" ht="15">
      <c r="A1154" s="1219" t="s">
        <v>9002</v>
      </c>
      <c r="B1154" s="877" t="s">
        <v>8967</v>
      </c>
      <c r="C1154" s="1895">
        <v>0.87</v>
      </c>
      <c r="D1154" s="1215">
        <v>1000</v>
      </c>
      <c r="E1154" s="574">
        <v>118.49</v>
      </c>
      <c r="F1154" s="936">
        <f t="shared" si="170"/>
        <v>118.49</v>
      </c>
      <c r="G1154" s="866">
        <f>'Заказ, cкидки и курсы валют'!$J$23*F1154</f>
        <v>1421.8799999999999</v>
      </c>
      <c r="H1154" s="882">
        <f t="shared" si="171"/>
        <v>1421.88</v>
      </c>
      <c r="I1154" s="485"/>
    </row>
    <row r="1155" spans="1:9" ht="15">
      <c r="A1155" s="1219" t="s">
        <v>6544</v>
      </c>
      <c r="B1155" s="877" t="s">
        <v>3371</v>
      </c>
      <c r="C1155" s="1895">
        <v>0.67</v>
      </c>
      <c r="D1155" s="1215">
        <v>1000</v>
      </c>
      <c r="E1155" s="574">
        <v>88.58</v>
      </c>
      <c r="F1155" s="936">
        <f t="shared" si="170"/>
        <v>88.58</v>
      </c>
      <c r="G1155" s="866">
        <f>'Заказ, cкидки и курсы валют'!$J$23*F1155</f>
        <v>1062.96</v>
      </c>
      <c r="H1155" s="882">
        <f t="shared" si="171"/>
        <v>1062.96</v>
      </c>
      <c r="I1155" s="485"/>
    </row>
    <row r="1156" spans="1:9" ht="15">
      <c r="A1156" s="1219" t="s">
        <v>6545</v>
      </c>
      <c r="B1156" s="877" t="s">
        <v>105</v>
      </c>
      <c r="C1156" s="1895">
        <v>0.81</v>
      </c>
      <c r="D1156" s="1215">
        <v>1000</v>
      </c>
      <c r="E1156" s="574">
        <v>107.74</v>
      </c>
      <c r="F1156" s="936">
        <f t="shared" si="170"/>
        <v>107.74</v>
      </c>
      <c r="G1156" s="866">
        <f>'Заказ, cкидки и курсы валют'!$J$23*F1156</f>
        <v>1292.8799999999999</v>
      </c>
      <c r="H1156" s="882">
        <f t="shared" si="171"/>
        <v>1292.8800000000001</v>
      </c>
      <c r="I1156" s="485"/>
    </row>
    <row r="1157" spans="1:9" ht="15">
      <c r="A1157" s="1219" t="s">
        <v>9003</v>
      </c>
      <c r="B1157" s="877" t="s">
        <v>106</v>
      </c>
      <c r="C1157" s="1895">
        <v>0.94</v>
      </c>
      <c r="D1157" s="1215">
        <v>1000</v>
      </c>
      <c r="E1157" s="574">
        <v>118.43</v>
      </c>
      <c r="F1157" s="936">
        <f t="shared" si="170"/>
        <v>118.43</v>
      </c>
      <c r="G1157" s="866">
        <f>'Заказ, cкидки и курсы валют'!$J$23*F1157</f>
        <v>1421.16</v>
      </c>
      <c r="H1157" s="882">
        <f t="shared" si="171"/>
        <v>1421.16</v>
      </c>
      <c r="I1157" s="485"/>
    </row>
    <row r="1158" spans="1:9" ht="15">
      <c r="A1158" s="1219" t="s">
        <v>9004</v>
      </c>
      <c r="B1158" s="877" t="s">
        <v>107</v>
      </c>
      <c r="C1158" s="1895">
        <v>1.22</v>
      </c>
      <c r="D1158" s="1215">
        <v>1000</v>
      </c>
      <c r="E1158" s="574">
        <v>141.26</v>
      </c>
      <c r="F1158" s="936">
        <f t="shared" si="170"/>
        <v>141.26</v>
      </c>
      <c r="G1158" s="866">
        <f>'Заказ, cкидки и курсы валют'!$J$23*F1158</f>
        <v>1695.12</v>
      </c>
      <c r="H1158" s="882">
        <f t="shared" si="171"/>
        <v>1695.12</v>
      </c>
      <c r="I1158" s="485"/>
    </row>
    <row r="1159" spans="1:9" ht="15">
      <c r="A1159" s="1219" t="s">
        <v>11494</v>
      </c>
      <c r="B1159" s="877" t="s">
        <v>108</v>
      </c>
      <c r="C1159" s="1895">
        <v>1.4</v>
      </c>
      <c r="D1159" s="1215">
        <v>1000</v>
      </c>
      <c r="E1159" s="574">
        <v>174.77</v>
      </c>
      <c r="F1159" s="936">
        <f t="shared" si="170"/>
        <v>174.77</v>
      </c>
      <c r="G1159" s="866">
        <f>'Заказ, cкидки и курсы валют'!$J$23*F1159</f>
        <v>2097.2400000000002</v>
      </c>
      <c r="H1159" s="882">
        <f t="shared" si="171"/>
        <v>2097.2399999999998</v>
      </c>
      <c r="I1159" s="485"/>
    </row>
    <row r="1160" spans="1:9" ht="15">
      <c r="A1160" s="1219" t="s">
        <v>11495</v>
      </c>
      <c r="B1160" s="877" t="s">
        <v>3372</v>
      </c>
      <c r="C1160" s="1895">
        <v>1.8</v>
      </c>
      <c r="D1160" s="1215">
        <v>500</v>
      </c>
      <c r="E1160" s="574">
        <v>237.23</v>
      </c>
      <c r="F1160" s="936">
        <f t="shared" si="170"/>
        <v>237.23</v>
      </c>
      <c r="G1160" s="866">
        <f>'Заказ, cкидки и курсы валют'!$J$23*F1160</f>
        <v>2846.7599999999998</v>
      </c>
      <c r="H1160" s="882">
        <f t="shared" si="171"/>
        <v>1423.38</v>
      </c>
      <c r="I1160" s="485"/>
    </row>
    <row r="1161" spans="1:9" ht="15">
      <c r="A1161" s="1219" t="s">
        <v>9005</v>
      </c>
      <c r="B1161" s="877" t="s">
        <v>77</v>
      </c>
      <c r="C1161" s="1895">
        <v>0.88</v>
      </c>
      <c r="D1161" s="1215">
        <v>1000</v>
      </c>
      <c r="E1161" s="574">
        <v>109.45</v>
      </c>
      <c r="F1161" s="936">
        <f t="shared" si="170"/>
        <v>109.45</v>
      </c>
      <c r="G1161" s="866">
        <f>'Заказ, cкидки и курсы валют'!$J$23*F1161</f>
        <v>1313.4</v>
      </c>
      <c r="H1161" s="882">
        <f t="shared" si="171"/>
        <v>1313.4</v>
      </c>
      <c r="I1161" s="485"/>
    </row>
    <row r="1162" spans="1:9" ht="15">
      <c r="A1162" s="1219" t="s">
        <v>11496</v>
      </c>
      <c r="B1162" s="877" t="s">
        <v>137</v>
      </c>
      <c r="C1162" s="1895">
        <v>1.08</v>
      </c>
      <c r="D1162" s="1215">
        <v>1000</v>
      </c>
      <c r="E1162" s="574">
        <v>120.83</v>
      </c>
      <c r="F1162" s="936">
        <f t="shared" si="170"/>
        <v>120.83</v>
      </c>
      <c r="G1162" s="866">
        <f>'Заказ, cкидки и курсы валют'!$J$23*F1162</f>
        <v>1449.96</v>
      </c>
      <c r="H1162" s="882">
        <f t="shared" si="171"/>
        <v>1449.96</v>
      </c>
      <c r="I1162" s="485"/>
    </row>
    <row r="1163" spans="1:9" ht="15">
      <c r="A1163" s="1219" t="s">
        <v>9033</v>
      </c>
      <c r="B1163" s="877" t="s">
        <v>130</v>
      </c>
      <c r="C1163" s="1895">
        <v>1.26</v>
      </c>
      <c r="D1163" s="1215">
        <v>1000</v>
      </c>
      <c r="E1163" s="574">
        <v>137.66</v>
      </c>
      <c r="F1163" s="936">
        <f t="shared" si="170"/>
        <v>137.66</v>
      </c>
      <c r="G1163" s="866">
        <f>'Заказ, cкидки и курсы валют'!$J$23*F1163</f>
        <v>1651.92</v>
      </c>
      <c r="H1163" s="882">
        <f t="shared" si="171"/>
        <v>1651.92</v>
      </c>
      <c r="I1163" s="485"/>
    </row>
    <row r="1164" spans="1:9" ht="15">
      <c r="A1164" s="1219" t="s">
        <v>11497</v>
      </c>
      <c r="B1164" s="877" t="s">
        <v>131</v>
      </c>
      <c r="C1164" s="1895">
        <v>1.8</v>
      </c>
      <c r="D1164" s="1215">
        <v>1000</v>
      </c>
      <c r="E1164" s="574">
        <v>166.9</v>
      </c>
      <c r="F1164" s="936">
        <f t="shared" si="170"/>
        <v>166.9</v>
      </c>
      <c r="G1164" s="866">
        <f>'Заказ, cкидки и курсы валют'!$J$23*F1164</f>
        <v>2002.8000000000002</v>
      </c>
      <c r="H1164" s="882">
        <f t="shared" si="171"/>
        <v>2002.8</v>
      </c>
      <c r="I1164" s="485"/>
    </row>
    <row r="1165" spans="1:9" ht="15">
      <c r="A1165" s="1219" t="s">
        <v>9034</v>
      </c>
      <c r="B1165" s="877" t="s">
        <v>78</v>
      </c>
      <c r="C1165" s="1895">
        <v>2.08</v>
      </c>
      <c r="D1165" s="1215">
        <v>1000</v>
      </c>
      <c r="E1165" s="574">
        <v>207.44</v>
      </c>
      <c r="F1165" s="936">
        <f t="shared" si="170"/>
        <v>207.44</v>
      </c>
      <c r="G1165" s="866">
        <f>'Заказ, cкидки и курсы валют'!$J$23*F1165</f>
        <v>2489.2799999999997</v>
      </c>
      <c r="H1165" s="882">
        <f t="shared" si="171"/>
        <v>2489.2800000000002</v>
      </c>
      <c r="I1165" s="485"/>
    </row>
    <row r="1166" spans="1:9" ht="15">
      <c r="A1166" s="1219" t="s">
        <v>9006</v>
      </c>
      <c r="B1166" s="877" t="s">
        <v>3942</v>
      </c>
      <c r="C1166" s="1895">
        <v>2.46</v>
      </c>
      <c r="D1166" s="1215">
        <v>500</v>
      </c>
      <c r="E1166" s="574">
        <v>231.47</v>
      </c>
      <c r="F1166" s="936">
        <f t="shared" si="170"/>
        <v>231.47</v>
      </c>
      <c r="G1166" s="866">
        <f>'Заказ, cкидки и курсы валют'!$J$23*F1166</f>
        <v>2777.64</v>
      </c>
      <c r="H1166" s="882">
        <f t="shared" si="171"/>
        <v>1388.82</v>
      </c>
      <c r="I1166" s="485"/>
    </row>
    <row r="1167" spans="1:9" ht="15">
      <c r="A1167" s="1219" t="s">
        <v>9007</v>
      </c>
      <c r="B1167" s="877" t="s">
        <v>133</v>
      </c>
      <c r="C1167" s="1895">
        <v>2.9</v>
      </c>
      <c r="D1167" s="1215">
        <v>500</v>
      </c>
      <c r="E1167" s="574">
        <v>280.98</v>
      </c>
      <c r="F1167" s="936">
        <f t="shared" si="170"/>
        <v>280.98</v>
      </c>
      <c r="G1167" s="866">
        <f>'Заказ, cкидки и курсы валют'!$J$23*F1167</f>
        <v>3371.76</v>
      </c>
      <c r="H1167" s="882">
        <f t="shared" si="171"/>
        <v>1685.88</v>
      </c>
      <c r="I1167" s="485"/>
    </row>
    <row r="1168" spans="1:9" ht="15">
      <c r="A1168" s="1219" t="s">
        <v>6546</v>
      </c>
      <c r="B1168" s="877" t="s">
        <v>6540</v>
      </c>
      <c r="C1168" s="1895">
        <v>3.13</v>
      </c>
      <c r="D1168" s="1215">
        <v>500</v>
      </c>
      <c r="E1168" s="574">
        <v>314.47000000000003</v>
      </c>
      <c r="F1168" s="936">
        <f t="shared" si="170"/>
        <v>314.47000000000003</v>
      </c>
      <c r="G1168" s="866">
        <f>'Заказ, cкидки и курсы валют'!$J$23*F1168</f>
        <v>3773.6400000000003</v>
      </c>
      <c r="H1168" s="882">
        <f t="shared" si="171"/>
        <v>1886.82</v>
      </c>
      <c r="I1168" s="485"/>
    </row>
    <row r="1169" spans="1:9" ht="15">
      <c r="A1169" s="1219" t="s">
        <v>12056</v>
      </c>
      <c r="B1169" s="877" t="s">
        <v>12057</v>
      </c>
      <c r="C1169" s="1895">
        <v>3.75</v>
      </c>
      <c r="D1169" s="1215">
        <v>250</v>
      </c>
      <c r="E1169" s="574">
        <v>366.54</v>
      </c>
      <c r="F1169" s="936">
        <f t="shared" ref="F1169" si="172">ROUND(E1169*(1-$F$11),2)</f>
        <v>366.54</v>
      </c>
      <c r="G1169" s="866">
        <f>'Заказ, cкидки и курсы валют'!$J$23*F1169</f>
        <v>4398.4800000000005</v>
      </c>
      <c r="H1169" s="882">
        <f t="shared" ref="H1169" si="173">ROUND((D1169/1000)*G1169,2)</f>
        <v>1099.6199999999999</v>
      </c>
      <c r="I1169" s="485"/>
    </row>
    <row r="1170" spans="1:9" ht="15">
      <c r="A1170" s="1219" t="s">
        <v>9383</v>
      </c>
      <c r="B1170" s="877" t="s">
        <v>122</v>
      </c>
      <c r="C1170" s="1895">
        <v>1.1499999999999999</v>
      </c>
      <c r="D1170" s="1215">
        <v>1000</v>
      </c>
      <c r="E1170" s="574">
        <v>119.15</v>
      </c>
      <c r="F1170" s="936">
        <f t="shared" ref="F1170" si="174">ROUND(E1170*(1-$F$11),2)</f>
        <v>119.15</v>
      </c>
      <c r="G1170" s="866">
        <f>'Заказ, cкидки и курсы валют'!$J$23*F1170</f>
        <v>1429.8000000000002</v>
      </c>
      <c r="H1170" s="882">
        <f t="shared" ref="H1170" si="175">ROUND((D1170/1000)*G1170,2)</f>
        <v>1429.8</v>
      </c>
      <c r="I1170" s="485"/>
    </row>
    <row r="1171" spans="1:9" ht="15">
      <c r="A1171" s="1219" t="s">
        <v>6547</v>
      </c>
      <c r="B1171" s="877" t="s">
        <v>124</v>
      </c>
      <c r="C1171" s="1895">
        <v>1.18</v>
      </c>
      <c r="D1171" s="1215">
        <v>1000</v>
      </c>
      <c r="E1171" s="574">
        <v>132.41</v>
      </c>
      <c r="F1171" s="936">
        <f t="shared" ref="F1171:F1197" si="176">ROUND(E1171*(1-$F$11),2)</f>
        <v>132.41</v>
      </c>
      <c r="G1171" s="866">
        <f>'Заказ, cкидки и курсы валют'!$J$23*F1171</f>
        <v>1588.92</v>
      </c>
      <c r="H1171" s="882">
        <f t="shared" ref="H1171:H1197" si="177">ROUND((D1171/1000)*G1171,2)</f>
        <v>1588.92</v>
      </c>
      <c r="I1171" s="485"/>
    </row>
    <row r="1172" spans="1:9" ht="15">
      <c r="A1172" s="1219" t="s">
        <v>9008</v>
      </c>
      <c r="B1172" s="877" t="s">
        <v>125</v>
      </c>
      <c r="C1172" s="1895">
        <v>1.38</v>
      </c>
      <c r="D1172" s="1215">
        <v>1000</v>
      </c>
      <c r="E1172" s="574">
        <v>151.88999999999999</v>
      </c>
      <c r="F1172" s="936">
        <f t="shared" si="176"/>
        <v>151.88999999999999</v>
      </c>
      <c r="G1172" s="866">
        <f>'Заказ, cкидки и курсы валют'!$J$23*F1172</f>
        <v>1822.6799999999998</v>
      </c>
      <c r="H1172" s="882">
        <f t="shared" si="177"/>
        <v>1822.68</v>
      </c>
      <c r="I1172" s="485"/>
    </row>
    <row r="1173" spans="1:9" ht="15">
      <c r="A1173" s="1219" t="s">
        <v>9009</v>
      </c>
      <c r="B1173" s="877" t="s">
        <v>8968</v>
      </c>
      <c r="C1173" s="1895">
        <v>1.58</v>
      </c>
      <c r="D1173" s="1215">
        <v>1000</v>
      </c>
      <c r="E1173" s="574">
        <v>172.7</v>
      </c>
      <c r="F1173" s="936">
        <f t="shared" si="176"/>
        <v>172.7</v>
      </c>
      <c r="G1173" s="866">
        <f>'Заказ, cкидки и курсы валют'!$J$23*F1173</f>
        <v>2072.3999999999996</v>
      </c>
      <c r="H1173" s="882">
        <f t="shared" si="177"/>
        <v>2072.4</v>
      </c>
      <c r="I1173" s="485"/>
    </row>
    <row r="1174" spans="1:9" ht="15">
      <c r="A1174" s="1219" t="s">
        <v>9010</v>
      </c>
      <c r="B1174" s="877" t="s">
        <v>126</v>
      </c>
      <c r="C1174" s="1895">
        <v>1.77</v>
      </c>
      <c r="D1174" s="1215">
        <v>1000</v>
      </c>
      <c r="E1174" s="574">
        <v>193.4</v>
      </c>
      <c r="F1174" s="936">
        <f t="shared" si="176"/>
        <v>193.4</v>
      </c>
      <c r="G1174" s="866">
        <f>'Заказ, cкидки и курсы валют'!$J$23*F1174</f>
        <v>2320.8000000000002</v>
      </c>
      <c r="H1174" s="882">
        <f t="shared" si="177"/>
        <v>2320.8000000000002</v>
      </c>
      <c r="I1174" s="485"/>
    </row>
    <row r="1175" spans="1:9" ht="15">
      <c r="A1175" s="1219" t="s">
        <v>11498</v>
      </c>
      <c r="B1175" s="877" t="s">
        <v>127</v>
      </c>
      <c r="C1175" s="1895">
        <v>2.2999999999999998</v>
      </c>
      <c r="D1175" s="1215">
        <v>500</v>
      </c>
      <c r="E1175" s="574">
        <v>235.3</v>
      </c>
      <c r="F1175" s="936">
        <f t="shared" si="176"/>
        <v>235.3</v>
      </c>
      <c r="G1175" s="866">
        <f>'Заказ, cкидки и курсы валют'!$J$23*F1175</f>
        <v>2823.6000000000004</v>
      </c>
      <c r="H1175" s="882">
        <f t="shared" si="177"/>
        <v>1411.8</v>
      </c>
      <c r="I1175" s="485"/>
    </row>
    <row r="1176" spans="1:9" ht="15">
      <c r="A1176" s="1219" t="s">
        <v>6548</v>
      </c>
      <c r="B1176" s="877" t="s">
        <v>3983</v>
      </c>
      <c r="C1176" s="1895">
        <v>2.77</v>
      </c>
      <c r="D1176" s="1215">
        <v>500</v>
      </c>
      <c r="E1176" s="574">
        <v>274.68</v>
      </c>
      <c r="F1176" s="936">
        <f t="shared" si="176"/>
        <v>274.68</v>
      </c>
      <c r="G1176" s="866">
        <f>'Заказ, cкидки и курсы валют'!$J$23*F1176</f>
        <v>3296.16</v>
      </c>
      <c r="H1176" s="882">
        <f t="shared" si="177"/>
        <v>1648.08</v>
      </c>
      <c r="I1176" s="485"/>
    </row>
    <row r="1177" spans="1:9" ht="15">
      <c r="A1177" s="1219" t="s">
        <v>6549</v>
      </c>
      <c r="B1177" s="877" t="s">
        <v>6541</v>
      </c>
      <c r="C1177" s="1895">
        <v>3.61</v>
      </c>
      <c r="D1177" s="1215">
        <v>200</v>
      </c>
      <c r="E1177" s="574">
        <v>364.89</v>
      </c>
      <c r="F1177" s="936">
        <f t="shared" si="176"/>
        <v>364.89</v>
      </c>
      <c r="G1177" s="866">
        <f>'Заказ, cкидки и курсы валют'!$J$23*F1177</f>
        <v>4378.68</v>
      </c>
      <c r="H1177" s="882">
        <f t="shared" si="177"/>
        <v>875.74</v>
      </c>
      <c r="I1177" s="485"/>
    </row>
    <row r="1178" spans="1:9" ht="15">
      <c r="A1178" s="1219" t="s">
        <v>9011</v>
      </c>
      <c r="B1178" s="877" t="s">
        <v>134</v>
      </c>
      <c r="C1178" s="1895">
        <v>4.66</v>
      </c>
      <c r="D1178" s="1215">
        <v>200</v>
      </c>
      <c r="E1178" s="574">
        <v>446.64</v>
      </c>
      <c r="F1178" s="936">
        <f t="shared" si="176"/>
        <v>446.64</v>
      </c>
      <c r="G1178" s="866">
        <f>'Заказ, cкидки и курсы валют'!$J$23*F1178</f>
        <v>5359.68</v>
      </c>
      <c r="H1178" s="882">
        <f t="shared" si="177"/>
        <v>1071.94</v>
      </c>
      <c r="I1178" s="485"/>
    </row>
    <row r="1179" spans="1:9" ht="15">
      <c r="A1179" s="1219" t="s">
        <v>9012</v>
      </c>
      <c r="B1179" s="877" t="s">
        <v>3363</v>
      </c>
      <c r="C1179" s="1895">
        <v>1.28</v>
      </c>
      <c r="D1179" s="1215">
        <v>1000</v>
      </c>
      <c r="E1179" s="574">
        <v>159.34</v>
      </c>
      <c r="F1179" s="936">
        <f t="shared" si="176"/>
        <v>159.34</v>
      </c>
      <c r="G1179" s="866">
        <f>'Заказ, cкидки и курсы валют'!$J$23*F1179</f>
        <v>1912.08</v>
      </c>
      <c r="H1179" s="882">
        <f t="shared" si="177"/>
        <v>1912.08</v>
      </c>
      <c r="I1179" s="485"/>
    </row>
    <row r="1180" spans="1:9" ht="15">
      <c r="A1180" s="1219" t="s">
        <v>6550</v>
      </c>
      <c r="B1180" s="877" t="s">
        <v>3212</v>
      </c>
      <c r="C1180" s="1895">
        <v>1.55</v>
      </c>
      <c r="D1180" s="1215">
        <v>1000</v>
      </c>
      <c r="E1180" s="574">
        <v>171.81</v>
      </c>
      <c r="F1180" s="936">
        <f t="shared" si="176"/>
        <v>171.81</v>
      </c>
      <c r="G1180" s="866">
        <f>'Заказ, cкидки и курсы валют'!$J$23*F1180</f>
        <v>2061.7200000000003</v>
      </c>
      <c r="H1180" s="882">
        <f t="shared" si="177"/>
        <v>2061.7199999999998</v>
      </c>
      <c r="I1180" s="485"/>
    </row>
    <row r="1181" spans="1:9" ht="15">
      <c r="A1181" s="1219" t="s">
        <v>9384</v>
      </c>
      <c r="B1181" s="877" t="s">
        <v>3525</v>
      </c>
      <c r="C1181" s="1895">
        <v>2.1</v>
      </c>
      <c r="D1181" s="1215">
        <v>500</v>
      </c>
      <c r="E1181" s="574">
        <v>210.09</v>
      </c>
      <c r="F1181" s="936">
        <f t="shared" si="176"/>
        <v>210.09</v>
      </c>
      <c r="G1181" s="866">
        <f>'Заказ, cкидки и курсы валют'!$J$23*F1181</f>
        <v>2521.08</v>
      </c>
      <c r="H1181" s="882">
        <f t="shared" si="177"/>
        <v>1260.54</v>
      </c>
      <c r="I1181" s="485"/>
    </row>
    <row r="1182" spans="1:9" ht="15">
      <c r="A1182" s="1219" t="s">
        <v>9013</v>
      </c>
      <c r="B1182" s="877" t="s">
        <v>610</v>
      </c>
      <c r="C1182" s="1895">
        <v>2.34</v>
      </c>
      <c r="D1182" s="1215">
        <v>500</v>
      </c>
      <c r="E1182" s="574">
        <v>252.9</v>
      </c>
      <c r="F1182" s="936">
        <f t="shared" si="176"/>
        <v>252.9</v>
      </c>
      <c r="G1182" s="866">
        <f>'Заказ, cкидки и курсы валют'!$J$23*F1182</f>
        <v>3034.8</v>
      </c>
      <c r="H1182" s="882">
        <f t="shared" si="177"/>
        <v>1517.4</v>
      </c>
      <c r="I1182" s="485"/>
    </row>
    <row r="1183" spans="1:9" ht="15">
      <c r="A1183" s="1219" t="s">
        <v>9014</v>
      </c>
      <c r="B1183" s="877" t="s">
        <v>3631</v>
      </c>
      <c r="C1183" s="1895">
        <v>2.96</v>
      </c>
      <c r="D1183" s="1215">
        <v>500</v>
      </c>
      <c r="E1183" s="574">
        <v>319.45999999999998</v>
      </c>
      <c r="F1183" s="936">
        <f t="shared" si="176"/>
        <v>319.45999999999998</v>
      </c>
      <c r="G1183" s="866">
        <f>'Заказ, cкидки и курсы валют'!$J$23*F1183</f>
        <v>3833.5199999999995</v>
      </c>
      <c r="H1183" s="882">
        <f t="shared" si="177"/>
        <v>1916.76</v>
      </c>
      <c r="I1183" s="485"/>
    </row>
    <row r="1184" spans="1:9" ht="15">
      <c r="A1184" s="1219" t="s">
        <v>9015</v>
      </c>
      <c r="B1184" s="877" t="s">
        <v>1379</v>
      </c>
      <c r="C1184" s="1895">
        <v>3.95</v>
      </c>
      <c r="D1184" s="1215">
        <v>500</v>
      </c>
      <c r="E1184" s="574">
        <v>384.25</v>
      </c>
      <c r="F1184" s="936">
        <f t="shared" si="176"/>
        <v>384.25</v>
      </c>
      <c r="G1184" s="866">
        <f>'Заказ, cкидки и курсы валют'!$J$23*F1184</f>
        <v>4611</v>
      </c>
      <c r="H1184" s="882">
        <f t="shared" si="177"/>
        <v>2305.5</v>
      </c>
      <c r="I1184" s="485"/>
    </row>
    <row r="1185" spans="1:9" ht="15">
      <c r="A1185" s="1219" t="s">
        <v>6551</v>
      </c>
      <c r="B1185" s="877" t="s">
        <v>2640</v>
      </c>
      <c r="C1185" s="1895">
        <v>5.15</v>
      </c>
      <c r="D1185" s="1215">
        <v>200</v>
      </c>
      <c r="E1185" s="574">
        <v>489.97</v>
      </c>
      <c r="F1185" s="936">
        <f t="shared" si="176"/>
        <v>489.97</v>
      </c>
      <c r="G1185" s="866">
        <f>'Заказ, cкидки и курсы валют'!$J$23*F1185</f>
        <v>5879.64</v>
      </c>
      <c r="H1185" s="882">
        <f t="shared" si="177"/>
        <v>1175.93</v>
      </c>
      <c r="I1185" s="485"/>
    </row>
    <row r="1186" spans="1:9" ht="15">
      <c r="A1186" s="1219" t="s">
        <v>6552</v>
      </c>
      <c r="B1186" s="877" t="s">
        <v>1382</v>
      </c>
      <c r="C1186" s="1895">
        <v>6.15</v>
      </c>
      <c r="D1186" s="1215">
        <v>200</v>
      </c>
      <c r="E1186" s="574">
        <v>582.46</v>
      </c>
      <c r="F1186" s="936">
        <f t="shared" si="176"/>
        <v>582.46</v>
      </c>
      <c r="G1186" s="866">
        <f>'Заказ, cкидки и курсы валют'!$J$23*F1186</f>
        <v>6989.52</v>
      </c>
      <c r="H1186" s="882">
        <f t="shared" si="177"/>
        <v>1397.9</v>
      </c>
      <c r="I1186" s="485"/>
    </row>
    <row r="1187" spans="1:9" ht="15">
      <c r="A1187" s="1219" t="s">
        <v>8972</v>
      </c>
      <c r="B1187" s="877" t="s">
        <v>1381</v>
      </c>
      <c r="C1187" s="1895">
        <v>6.8</v>
      </c>
      <c r="D1187" s="1215">
        <v>200</v>
      </c>
      <c r="E1187" s="574">
        <v>683.91</v>
      </c>
      <c r="F1187" s="936">
        <f t="shared" si="176"/>
        <v>683.91</v>
      </c>
      <c r="G1187" s="866">
        <f>'Заказ, cкидки и курсы валют'!$J$23*F1187</f>
        <v>8206.92</v>
      </c>
      <c r="H1187" s="882">
        <f t="shared" si="177"/>
        <v>1641.38</v>
      </c>
      <c r="I1187" s="485"/>
    </row>
    <row r="1188" spans="1:9" ht="15">
      <c r="A1188" s="1219" t="s">
        <v>9016</v>
      </c>
      <c r="B1188" s="877" t="s">
        <v>1385</v>
      </c>
      <c r="C1188" s="1895">
        <v>2.94</v>
      </c>
      <c r="D1188" s="1215">
        <v>500</v>
      </c>
      <c r="E1188" s="574">
        <v>326.27999999999997</v>
      </c>
      <c r="F1188" s="936">
        <f t="shared" si="176"/>
        <v>326.27999999999997</v>
      </c>
      <c r="G1188" s="866">
        <f>'Заказ, cкидки и курсы валют'!$J$23*F1188</f>
        <v>3915.3599999999997</v>
      </c>
      <c r="H1188" s="882">
        <f t="shared" si="177"/>
        <v>1957.68</v>
      </c>
      <c r="I1188" s="485"/>
    </row>
    <row r="1189" spans="1:9" ht="15">
      <c r="A1189" s="1219" t="s">
        <v>9017</v>
      </c>
      <c r="B1189" s="877" t="s">
        <v>598</v>
      </c>
      <c r="C1189" s="1895">
        <v>3.75</v>
      </c>
      <c r="D1189" s="1215">
        <v>500</v>
      </c>
      <c r="E1189" s="574">
        <v>406.55</v>
      </c>
      <c r="F1189" s="936">
        <f t="shared" si="176"/>
        <v>406.55</v>
      </c>
      <c r="G1189" s="866">
        <f>'Заказ, cкидки и курсы валют'!$J$23*F1189</f>
        <v>4878.6000000000004</v>
      </c>
      <c r="H1189" s="882">
        <f t="shared" si="177"/>
        <v>2439.3000000000002</v>
      </c>
      <c r="I1189" s="485"/>
    </row>
    <row r="1190" spans="1:9" ht="15">
      <c r="A1190" s="1927" t="s">
        <v>11683</v>
      </c>
      <c r="B1190" s="1926" t="s">
        <v>599</v>
      </c>
      <c r="C1190" s="1933">
        <v>5.43</v>
      </c>
      <c r="D1190" s="2212">
        <v>500</v>
      </c>
      <c r="E1190" s="574">
        <v>601.21</v>
      </c>
      <c r="F1190" s="603">
        <f t="shared" si="176"/>
        <v>601.21</v>
      </c>
      <c r="G1190" s="862">
        <f>'Заказ, cкидки и курсы валют'!$J$23*F1190</f>
        <v>7214.52</v>
      </c>
      <c r="H1190" s="882">
        <f t="shared" si="177"/>
        <v>3607.26</v>
      </c>
      <c r="I1190" s="485"/>
    </row>
    <row r="1191" spans="1:9" ht="15">
      <c r="A1191" s="1219" t="s">
        <v>9018</v>
      </c>
      <c r="B1191" s="877" t="s">
        <v>3358</v>
      </c>
      <c r="C1191" s="1895">
        <v>6.9</v>
      </c>
      <c r="D1191" s="1215">
        <v>200</v>
      </c>
      <c r="E1191" s="574">
        <v>630.25</v>
      </c>
      <c r="F1191" s="936">
        <f t="shared" si="176"/>
        <v>630.25</v>
      </c>
      <c r="G1191" s="866">
        <f>'Заказ, cкидки и курсы валют'!$J$23*F1191</f>
        <v>7563</v>
      </c>
      <c r="H1191" s="882">
        <f t="shared" si="177"/>
        <v>1512.6</v>
      </c>
      <c r="I1191" s="485"/>
    </row>
    <row r="1192" spans="1:9" ht="15">
      <c r="A1192" s="1219" t="s">
        <v>9385</v>
      </c>
      <c r="B1192" s="877" t="s">
        <v>3359</v>
      </c>
      <c r="C1192" s="1895">
        <v>7.9</v>
      </c>
      <c r="D1192" s="1215">
        <v>200</v>
      </c>
      <c r="E1192" s="574">
        <v>755.76</v>
      </c>
      <c r="F1192" s="936">
        <f t="shared" si="176"/>
        <v>755.76</v>
      </c>
      <c r="G1192" s="866">
        <f>'Заказ, cкидки и курсы валют'!$J$23*F1192</f>
        <v>9069.119999999999</v>
      </c>
      <c r="H1192" s="882">
        <f t="shared" si="177"/>
        <v>1813.82</v>
      </c>
      <c r="I1192" s="485"/>
    </row>
    <row r="1193" spans="1:9" ht="15">
      <c r="A1193" s="1219" t="s">
        <v>9019</v>
      </c>
      <c r="B1193" s="877" t="s">
        <v>3360</v>
      </c>
      <c r="C1193" s="1895">
        <v>8.89</v>
      </c>
      <c r="D1193" s="1215">
        <v>200</v>
      </c>
      <c r="E1193" s="574">
        <v>917.56</v>
      </c>
      <c r="F1193" s="936">
        <f t="shared" si="176"/>
        <v>917.56</v>
      </c>
      <c r="G1193" s="866">
        <f>'Заказ, cкидки и курсы валют'!$J$23*F1193</f>
        <v>11010.72</v>
      </c>
      <c r="H1193" s="882">
        <f t="shared" si="177"/>
        <v>2202.14</v>
      </c>
      <c r="I1193" s="485"/>
    </row>
    <row r="1194" spans="1:9" ht="15">
      <c r="A1194" s="1219" t="s">
        <v>9386</v>
      </c>
      <c r="B1194" s="877" t="s">
        <v>9381</v>
      </c>
      <c r="C1194" s="1895">
        <v>10.89</v>
      </c>
      <c r="D1194" s="1215">
        <v>200</v>
      </c>
      <c r="E1194" s="574">
        <v>975.66</v>
      </c>
      <c r="F1194" s="936">
        <f t="shared" si="176"/>
        <v>975.66</v>
      </c>
      <c r="G1194" s="866">
        <f>'Заказ, cкидки и курсы валют'!$J$23*F1194</f>
        <v>11707.92</v>
      </c>
      <c r="H1194" s="882">
        <f t="shared" si="177"/>
        <v>2341.58</v>
      </c>
      <c r="I1194" s="485"/>
    </row>
    <row r="1195" spans="1:9" ht="15">
      <c r="A1195" s="1219" t="s">
        <v>9387</v>
      </c>
      <c r="B1195" s="877" t="s">
        <v>604</v>
      </c>
      <c r="C1195" s="1895">
        <v>4.2</v>
      </c>
      <c r="D1195" s="1215">
        <v>200</v>
      </c>
      <c r="E1195" s="574">
        <v>549.74</v>
      </c>
      <c r="F1195" s="936">
        <f t="shared" si="176"/>
        <v>549.74</v>
      </c>
      <c r="G1195" s="866">
        <f>'Заказ, cкидки и курсы валют'!$J$23*F1195</f>
        <v>6596.88</v>
      </c>
      <c r="H1195" s="882">
        <f t="shared" si="177"/>
        <v>1319.38</v>
      </c>
      <c r="I1195" s="485"/>
    </row>
    <row r="1196" spans="1:9" ht="15">
      <c r="A1196" s="1219" t="s">
        <v>11499</v>
      </c>
      <c r="B1196" s="877" t="s">
        <v>605</v>
      </c>
      <c r="C1196" s="1895">
        <v>5.4</v>
      </c>
      <c r="D1196" s="1215">
        <v>200</v>
      </c>
      <c r="E1196" s="574">
        <v>585.76</v>
      </c>
      <c r="F1196" s="936">
        <f t="shared" si="176"/>
        <v>585.76</v>
      </c>
      <c r="G1196" s="866">
        <f>'Заказ, cкидки и курсы валют'!$J$23*F1196</f>
        <v>7029.12</v>
      </c>
      <c r="H1196" s="882">
        <f t="shared" si="177"/>
        <v>1405.82</v>
      </c>
      <c r="I1196" s="485"/>
    </row>
    <row r="1197" spans="1:9" ht="15.75" thickBot="1">
      <c r="A1197" s="1222" t="s">
        <v>9388</v>
      </c>
      <c r="B1197" s="926" t="s">
        <v>9382</v>
      </c>
      <c r="C1197" s="1898">
        <v>16.39</v>
      </c>
      <c r="D1197" s="2210">
        <v>200</v>
      </c>
      <c r="E1197" s="574">
        <v>1507.1</v>
      </c>
      <c r="F1197" s="2053">
        <f t="shared" si="176"/>
        <v>1507.1</v>
      </c>
      <c r="G1197" s="1263">
        <f>'Заказ, cкидки и курсы валют'!$J$23*F1197</f>
        <v>18085.199999999997</v>
      </c>
      <c r="H1197" s="1019">
        <f t="shared" si="177"/>
        <v>3617.04</v>
      </c>
      <c r="I1197" s="489"/>
    </row>
    <row r="1198" spans="1:9" ht="13.5" thickBot="1"/>
    <row r="1199" spans="1:9" ht="18">
      <c r="A1199" s="1356" t="s">
        <v>10648</v>
      </c>
      <c r="B1199" s="1357"/>
      <c r="C1199" s="647"/>
      <c r="D1199" s="555"/>
      <c r="E1199" s="555"/>
      <c r="F1199" s="93"/>
      <c r="G1199" s="1358"/>
      <c r="H1199" s="1137"/>
      <c r="I1199" s="1359"/>
    </row>
    <row r="1200" spans="1:9" ht="18">
      <c r="A1200" s="248"/>
      <c r="B1200" s="17"/>
      <c r="C1200" s="883"/>
      <c r="D1200" s="1148"/>
      <c r="E1200" s="854"/>
      <c r="F1200" s="568"/>
      <c r="G1200" s="111"/>
      <c r="H1200" s="110"/>
      <c r="I1200" s="167"/>
    </row>
    <row r="1201" spans="1:9">
      <c r="A1201" s="248"/>
      <c r="B1201" s="17"/>
      <c r="C1201" s="884"/>
      <c r="D1201" s="1149"/>
      <c r="E1201" s="557"/>
      <c r="F1201" s="596"/>
      <c r="G1201" s="860"/>
      <c r="H1201" s="17"/>
      <c r="I1201" s="167"/>
    </row>
    <row r="1202" spans="1:9">
      <c r="A1202" s="248"/>
      <c r="B1202" s="17"/>
      <c r="C1202" s="884"/>
      <c r="D1202" s="1149"/>
      <c r="E1202" s="557"/>
      <c r="F1202" s="596"/>
      <c r="G1202" s="860"/>
      <c r="H1202" s="17"/>
      <c r="I1202" s="167"/>
    </row>
    <row r="1203" spans="1:9">
      <c r="A1203" s="248"/>
      <c r="B1203" s="17"/>
      <c r="C1203" s="884"/>
      <c r="D1203" s="1149"/>
      <c r="E1203" s="557"/>
      <c r="F1203" s="596"/>
      <c r="G1203" s="860"/>
      <c r="H1203" s="17"/>
      <c r="I1203" s="167"/>
    </row>
    <row r="1204" spans="1:9" ht="18.75" thickBot="1">
      <c r="A1204" s="1151" t="s">
        <v>7679</v>
      </c>
      <c r="B1204" s="171"/>
      <c r="C1204" s="885"/>
      <c r="D1204" s="1150"/>
      <c r="E1204" s="558"/>
      <c r="F1204" s="598"/>
      <c r="G1204" s="861"/>
      <c r="H1204" s="171"/>
      <c r="I1204" s="172"/>
    </row>
    <row r="1205" spans="1:9" ht="52.5">
      <c r="A1205" s="187" t="s">
        <v>1028</v>
      </c>
      <c r="B1205" s="473" t="s">
        <v>1029</v>
      </c>
      <c r="C1205" s="1206" t="s">
        <v>678</v>
      </c>
      <c r="D1205" s="1206" t="s">
        <v>3130</v>
      </c>
      <c r="E1205" s="561" t="s">
        <v>11188</v>
      </c>
      <c r="F1205" s="611" t="s">
        <v>2779</v>
      </c>
      <c r="G1205" s="1204" t="s">
        <v>2627</v>
      </c>
      <c r="H1205" s="419" t="s">
        <v>497</v>
      </c>
      <c r="I1205" s="173" t="s">
        <v>4239</v>
      </c>
    </row>
    <row r="1206" spans="1:9" ht="13.5" thickBot="1">
      <c r="A1206" s="195"/>
      <c r="B1206" s="389"/>
      <c r="C1206" s="475" t="s">
        <v>3629</v>
      </c>
      <c r="D1206" s="475" t="s">
        <v>2628</v>
      </c>
      <c r="E1206" s="564" t="s">
        <v>265</v>
      </c>
      <c r="F1206" s="607">
        <f>'[4]Заказ, cкидки и курсы валют'!$I$12</f>
        <v>0</v>
      </c>
      <c r="G1206" s="948"/>
      <c r="H1206" s="455"/>
      <c r="I1206" s="325"/>
    </row>
    <row r="1207" spans="1:9" ht="15">
      <c r="A1207" s="1216" t="s">
        <v>11219</v>
      </c>
      <c r="B1207" s="1024" t="s">
        <v>3371</v>
      </c>
      <c r="C1207" s="1896">
        <v>0.98</v>
      </c>
      <c r="D1207" s="2209">
        <v>1000</v>
      </c>
      <c r="E1207" s="574">
        <v>119.75</v>
      </c>
      <c r="F1207" s="2050">
        <f>ROUND(E1207*(1-$F$11),2)</f>
        <v>119.75</v>
      </c>
      <c r="G1207" s="1663">
        <f>'Заказ, cкидки и курсы валют'!$J$23*F1207</f>
        <v>1437</v>
      </c>
      <c r="H1207" s="1032">
        <f>ROUND((D1207/1000)*G1207,2)</f>
        <v>1437</v>
      </c>
      <c r="I1207" s="1033"/>
    </row>
    <row r="1208" spans="1:9" ht="15">
      <c r="A1208" s="1219" t="s">
        <v>10649</v>
      </c>
      <c r="B1208" s="877" t="s">
        <v>105</v>
      </c>
      <c r="C1208" s="1798">
        <v>1.1100000000000001</v>
      </c>
      <c r="D1208" s="1215">
        <v>1000</v>
      </c>
      <c r="E1208" s="574">
        <v>171.57</v>
      </c>
      <c r="F1208" s="936">
        <f>ROUND(E1208*(1-$F$11),2)</f>
        <v>171.57</v>
      </c>
      <c r="G1208" s="866">
        <f>'Заказ, cкидки и курсы валют'!$J$23*F1208</f>
        <v>2058.84</v>
      </c>
      <c r="H1208" s="1029">
        <f>ROUND((D1208/1000)*G1208,2)</f>
        <v>2058.84</v>
      </c>
      <c r="I1208" s="1030"/>
    </row>
    <row r="1209" spans="1:9" ht="15">
      <c r="A1209" s="1219" t="s">
        <v>10650</v>
      </c>
      <c r="B1209" s="877" t="s">
        <v>106</v>
      </c>
      <c r="C1209" s="1798">
        <v>1.27</v>
      </c>
      <c r="D1209" s="1215">
        <v>1000</v>
      </c>
      <c r="E1209" s="574">
        <v>196.31</v>
      </c>
      <c r="F1209" s="936">
        <f>ROUND(E1209*(1-$F$11),2)</f>
        <v>196.31</v>
      </c>
      <c r="G1209" s="866">
        <f>'Заказ, cкидки и курсы валют'!$J$23*F1209</f>
        <v>2355.7200000000003</v>
      </c>
      <c r="H1209" s="1029">
        <f>ROUND((D1209/1000)*G1209,2)</f>
        <v>2355.7199999999998</v>
      </c>
      <c r="I1209" s="1030"/>
    </row>
    <row r="1210" spans="1:9" ht="15">
      <c r="A1210" s="1219" t="s">
        <v>10651</v>
      </c>
      <c r="B1210" s="877" t="s">
        <v>107</v>
      </c>
      <c r="C1210" s="1895">
        <v>1.59</v>
      </c>
      <c r="D1210" s="1215">
        <v>1000</v>
      </c>
      <c r="E1210" s="574">
        <v>245.52</v>
      </c>
      <c r="F1210" s="936">
        <f>ROUND(E1210*(1-$F$11),2)</f>
        <v>245.52</v>
      </c>
      <c r="G1210" s="866">
        <f>'Заказ, cкидки и курсы валют'!$J$23*F1210</f>
        <v>2946.2400000000002</v>
      </c>
      <c r="H1210" s="1029">
        <f>ROUND((D1210/1000)*G1210,2)</f>
        <v>2946.24</v>
      </c>
      <c r="I1210" s="1030"/>
    </row>
    <row r="1211" spans="1:9" ht="15">
      <c r="A1211" s="1219" t="s">
        <v>11220</v>
      </c>
      <c r="B1211" s="877" t="s">
        <v>77</v>
      </c>
      <c r="C1211" s="1895">
        <v>1.28</v>
      </c>
      <c r="D1211" s="1215">
        <v>1000</v>
      </c>
      <c r="E1211" s="574">
        <v>151.47999999999999</v>
      </c>
      <c r="F1211" s="936">
        <f t="shared" ref="F1211" si="178">ROUND(E1211*(1-$F$11),2)</f>
        <v>151.47999999999999</v>
      </c>
      <c r="G1211" s="866">
        <f>'Заказ, cкидки и курсы валют'!$J$23*F1211</f>
        <v>1817.7599999999998</v>
      </c>
      <c r="H1211" s="1029">
        <f t="shared" ref="H1211" si="179">ROUND((D1211/1000)*G1211,2)</f>
        <v>1817.76</v>
      </c>
      <c r="I1211" s="1030"/>
    </row>
    <row r="1212" spans="1:9" ht="15">
      <c r="A1212" s="1219" t="s">
        <v>10652</v>
      </c>
      <c r="B1212" s="877" t="s">
        <v>137</v>
      </c>
      <c r="C1212" s="1895">
        <v>1.52</v>
      </c>
      <c r="D1212" s="1215">
        <v>1000</v>
      </c>
      <c r="E1212" s="574">
        <v>228.3</v>
      </c>
      <c r="F1212" s="936">
        <f t="shared" ref="F1212:F1220" si="180">ROUND(E1212*(1-$F$11),2)</f>
        <v>228.3</v>
      </c>
      <c r="G1212" s="866">
        <f>'Заказ, cкидки и курсы валют'!$J$23*F1212</f>
        <v>2739.6000000000004</v>
      </c>
      <c r="H1212" s="1029">
        <f t="shared" ref="H1212:H1220" si="181">ROUND((D1212/1000)*G1212,2)</f>
        <v>2739.6</v>
      </c>
      <c r="I1212" s="1030"/>
    </row>
    <row r="1213" spans="1:9" ht="15">
      <c r="A1213" s="1219" t="s">
        <v>11500</v>
      </c>
      <c r="B1213" s="877" t="s">
        <v>130</v>
      </c>
      <c r="C1213" s="1895">
        <v>1.8</v>
      </c>
      <c r="D1213" s="1215">
        <v>1000</v>
      </c>
      <c r="E1213" s="574">
        <v>201.44</v>
      </c>
      <c r="F1213" s="936">
        <f t="shared" si="180"/>
        <v>201.44</v>
      </c>
      <c r="G1213" s="866">
        <f>'Заказ, cкидки и курсы валют'!$J$23*F1213</f>
        <v>2417.2799999999997</v>
      </c>
      <c r="H1213" s="1029">
        <f t="shared" si="181"/>
        <v>2417.2800000000002</v>
      </c>
      <c r="I1213" s="1030"/>
    </row>
    <row r="1214" spans="1:9" ht="15">
      <c r="A1214" s="1219" t="s">
        <v>10653</v>
      </c>
      <c r="B1214" s="877" t="s">
        <v>9371</v>
      </c>
      <c r="C1214" s="1895">
        <v>1.93</v>
      </c>
      <c r="D1214" s="1215">
        <v>1000</v>
      </c>
      <c r="E1214" s="574">
        <v>289.81</v>
      </c>
      <c r="F1214" s="936">
        <f t="shared" si="180"/>
        <v>289.81</v>
      </c>
      <c r="G1214" s="866">
        <f>'Заказ, cкидки и курсы валют'!$J$23*F1214</f>
        <v>3477.7200000000003</v>
      </c>
      <c r="H1214" s="1029">
        <f t="shared" si="181"/>
        <v>3477.72</v>
      </c>
      <c r="I1214" s="1030"/>
    </row>
    <row r="1215" spans="1:9" ht="15">
      <c r="A1215" s="1219" t="s">
        <v>11221</v>
      </c>
      <c r="B1215" s="877" t="s">
        <v>131</v>
      </c>
      <c r="C1215" s="1895">
        <v>2.04</v>
      </c>
      <c r="D1215" s="1215">
        <v>1000</v>
      </c>
      <c r="E1215" s="574">
        <v>225.06</v>
      </c>
      <c r="F1215" s="936">
        <f t="shared" si="180"/>
        <v>225.06</v>
      </c>
      <c r="G1215" s="866">
        <f>'Заказ, cкидки и курсы валют'!$J$23*F1215</f>
        <v>2700.7200000000003</v>
      </c>
      <c r="H1215" s="1029">
        <f t="shared" si="181"/>
        <v>2700.72</v>
      </c>
      <c r="I1215" s="1030"/>
    </row>
    <row r="1216" spans="1:9" ht="15">
      <c r="A1216" s="1219" t="s">
        <v>10654</v>
      </c>
      <c r="B1216" s="877" t="s">
        <v>122</v>
      </c>
      <c r="C1216" s="1895">
        <v>1.52</v>
      </c>
      <c r="D1216" s="1215">
        <v>1000</v>
      </c>
      <c r="E1216" s="574">
        <v>244.91</v>
      </c>
      <c r="F1216" s="936">
        <f t="shared" si="180"/>
        <v>244.91</v>
      </c>
      <c r="G1216" s="866">
        <f>'Заказ, cкидки и курсы валют'!$J$23*F1216</f>
        <v>2938.92</v>
      </c>
      <c r="H1216" s="1029">
        <f t="shared" si="181"/>
        <v>2938.92</v>
      </c>
      <c r="I1216" s="1030"/>
    </row>
    <row r="1217" spans="1:9" ht="15">
      <c r="A1217" s="1219" t="s">
        <v>11501</v>
      </c>
      <c r="B1217" s="877" t="s">
        <v>124</v>
      </c>
      <c r="C1217" s="1895">
        <v>1.8</v>
      </c>
      <c r="D1217" s="1215">
        <v>1000</v>
      </c>
      <c r="E1217" s="574">
        <v>207.65</v>
      </c>
      <c r="F1217" s="936">
        <f t="shared" si="180"/>
        <v>207.65</v>
      </c>
      <c r="G1217" s="866">
        <f>'Заказ, cкидки и курсы валют'!$J$23*F1217</f>
        <v>2491.8000000000002</v>
      </c>
      <c r="H1217" s="1029">
        <f t="shared" si="181"/>
        <v>2491.8000000000002</v>
      </c>
      <c r="I1217" s="1030"/>
    </row>
    <row r="1218" spans="1:9" ht="15">
      <c r="A1218" s="1219" t="s">
        <v>10655</v>
      </c>
      <c r="B1218" s="877" t="s">
        <v>125</v>
      </c>
      <c r="C1218" s="1895">
        <v>1.94</v>
      </c>
      <c r="D1218" s="1215">
        <v>1000</v>
      </c>
      <c r="E1218" s="574">
        <v>303.2</v>
      </c>
      <c r="F1218" s="936">
        <f t="shared" si="180"/>
        <v>303.2</v>
      </c>
      <c r="G1218" s="866">
        <f>'Заказ, cкидки и курсы валют'!$J$23*F1218</f>
        <v>3638.3999999999996</v>
      </c>
      <c r="H1218" s="1029">
        <f t="shared" si="181"/>
        <v>3638.4</v>
      </c>
      <c r="I1218" s="1030"/>
    </row>
    <row r="1219" spans="1:9" ht="15">
      <c r="A1219" s="1219" t="s">
        <v>11502</v>
      </c>
      <c r="B1219" s="877" t="s">
        <v>126</v>
      </c>
      <c r="C1219" s="1895">
        <v>2.1</v>
      </c>
      <c r="D1219" s="1215">
        <v>500</v>
      </c>
      <c r="E1219" s="574">
        <v>282.85000000000002</v>
      </c>
      <c r="F1219" s="936">
        <f t="shared" si="180"/>
        <v>282.85000000000002</v>
      </c>
      <c r="G1219" s="866">
        <f>'Заказ, cкидки и курсы валют'!$J$23*F1219</f>
        <v>3394.2000000000003</v>
      </c>
      <c r="H1219" s="1029">
        <f t="shared" si="181"/>
        <v>1697.1</v>
      </c>
      <c r="I1219" s="1030"/>
    </row>
    <row r="1220" spans="1:9" ht="15">
      <c r="A1220" s="1219" t="s">
        <v>11503</v>
      </c>
      <c r="B1220" s="877" t="s">
        <v>127</v>
      </c>
      <c r="C1220" s="1895">
        <v>2.4</v>
      </c>
      <c r="D1220" s="1215">
        <v>500</v>
      </c>
      <c r="E1220" s="574">
        <v>334.31</v>
      </c>
      <c r="F1220" s="936">
        <f t="shared" si="180"/>
        <v>334.31</v>
      </c>
      <c r="G1220" s="866">
        <f>'Заказ, cкидки и курсы валют'!$J$23*F1220</f>
        <v>4011.7200000000003</v>
      </c>
      <c r="H1220" s="1029">
        <f t="shared" si="181"/>
        <v>2005.86</v>
      </c>
      <c r="I1220" s="1030"/>
    </row>
    <row r="1221" spans="1:9" ht="15">
      <c r="A1221" s="1219" t="s">
        <v>11504</v>
      </c>
      <c r="B1221" s="877" t="s">
        <v>3212</v>
      </c>
      <c r="C1221" s="1895">
        <v>2.4</v>
      </c>
      <c r="D1221" s="1215">
        <v>500</v>
      </c>
      <c r="E1221" s="574">
        <v>280.49</v>
      </c>
      <c r="F1221" s="936">
        <f t="shared" ref="F1221:F1222" si="182">ROUND(E1221*(1-$F$11),2)</f>
        <v>280.49</v>
      </c>
      <c r="G1221" s="866">
        <f>'Заказ, cкидки и курсы валют'!$J$23*F1221</f>
        <v>3365.88</v>
      </c>
      <c r="H1221" s="1029">
        <f t="shared" ref="H1221:H1222" si="183">ROUND((D1221/1000)*G1221,2)</f>
        <v>1682.94</v>
      </c>
      <c r="I1221" s="1030"/>
    </row>
    <row r="1222" spans="1:9" ht="15">
      <c r="A1222" s="1219" t="s">
        <v>11505</v>
      </c>
      <c r="B1222" s="877" t="s">
        <v>3525</v>
      </c>
      <c r="C1222" s="1895">
        <v>2.6</v>
      </c>
      <c r="D1222" s="1215">
        <v>500</v>
      </c>
      <c r="E1222" s="574">
        <v>312.18</v>
      </c>
      <c r="F1222" s="936">
        <f t="shared" si="182"/>
        <v>312.18</v>
      </c>
      <c r="G1222" s="866">
        <f>'Заказ, cкидки и курсы валют'!$J$23*F1222</f>
        <v>3746.16</v>
      </c>
      <c r="H1222" s="1029">
        <f t="shared" si="183"/>
        <v>1873.08</v>
      </c>
      <c r="I1222" s="1030"/>
    </row>
    <row r="1223" spans="1:9" ht="15">
      <c r="A1223" s="1219" t="s">
        <v>10656</v>
      </c>
      <c r="B1223" s="877" t="s">
        <v>99</v>
      </c>
      <c r="C1223" s="1895">
        <v>2.76</v>
      </c>
      <c r="D1223" s="1215">
        <v>500</v>
      </c>
      <c r="E1223" s="574">
        <v>430.74</v>
      </c>
      <c r="F1223" s="936">
        <f t="shared" ref="F1223:F1231" si="184">ROUND(E1223*(1-$F$11),2)</f>
        <v>430.74</v>
      </c>
      <c r="G1223" s="866">
        <f>'Заказ, cкидки и курсы валют'!$J$23*F1223</f>
        <v>5168.88</v>
      </c>
      <c r="H1223" s="1029">
        <f t="shared" ref="H1223:H1231" si="185">ROUND((D1223/1000)*G1223,2)</f>
        <v>2584.44</v>
      </c>
      <c r="I1223" s="1030"/>
    </row>
    <row r="1224" spans="1:9" ht="15">
      <c r="A1224" s="1219" t="s">
        <v>11506</v>
      </c>
      <c r="B1224" s="877" t="s">
        <v>610</v>
      </c>
      <c r="C1224" s="1895">
        <v>2.95</v>
      </c>
      <c r="D1224" s="1215">
        <v>500</v>
      </c>
      <c r="E1224" s="574">
        <v>368.62</v>
      </c>
      <c r="F1224" s="936">
        <f t="shared" si="184"/>
        <v>368.62</v>
      </c>
      <c r="G1224" s="866">
        <f>'Заказ, cкидки и курсы валют'!$J$23*F1224</f>
        <v>4423.4400000000005</v>
      </c>
      <c r="H1224" s="1029">
        <f t="shared" si="185"/>
        <v>2211.7199999999998</v>
      </c>
      <c r="I1224" s="1030"/>
    </row>
    <row r="1225" spans="1:9" ht="15">
      <c r="A1225" s="1219" t="s">
        <v>10657</v>
      </c>
      <c r="B1225" s="877" t="s">
        <v>3631</v>
      </c>
      <c r="C1225" s="1895">
        <v>3.66</v>
      </c>
      <c r="D1225" s="1215">
        <v>500</v>
      </c>
      <c r="E1225" s="574">
        <v>554.16999999999996</v>
      </c>
      <c r="F1225" s="936">
        <f t="shared" si="184"/>
        <v>554.16999999999996</v>
      </c>
      <c r="G1225" s="866">
        <f>'Заказ, cкидки и курсы валют'!$J$23*F1225</f>
        <v>6650.0399999999991</v>
      </c>
      <c r="H1225" s="1029">
        <f t="shared" si="185"/>
        <v>3325.02</v>
      </c>
      <c r="I1225" s="1030"/>
    </row>
    <row r="1226" spans="1:9" ht="15">
      <c r="A1226" s="1219" t="s">
        <v>10658</v>
      </c>
      <c r="B1226" s="877" t="s">
        <v>1384</v>
      </c>
      <c r="C1226" s="1895">
        <v>3.39</v>
      </c>
      <c r="D1226" s="1215">
        <v>500</v>
      </c>
      <c r="E1226" s="574">
        <v>321.54000000000002</v>
      </c>
      <c r="F1226" s="936">
        <f t="shared" si="184"/>
        <v>321.54000000000002</v>
      </c>
      <c r="G1226" s="866">
        <f>'Заказ, cкидки и курсы валют'!$J$23*F1226</f>
        <v>3858.4800000000005</v>
      </c>
      <c r="H1226" s="1029">
        <f t="shared" si="185"/>
        <v>1929.24</v>
      </c>
      <c r="I1226" s="1030"/>
    </row>
    <row r="1227" spans="1:9" ht="15">
      <c r="A1227" s="1219" t="s">
        <v>10659</v>
      </c>
      <c r="B1227" s="877" t="s">
        <v>1385</v>
      </c>
      <c r="C1227" s="1895">
        <v>4.1100000000000003</v>
      </c>
      <c r="D1227" s="1215">
        <v>500</v>
      </c>
      <c r="E1227" s="574">
        <v>407.83</v>
      </c>
      <c r="F1227" s="936">
        <f t="shared" si="184"/>
        <v>407.83</v>
      </c>
      <c r="G1227" s="866">
        <f>'Заказ, cкидки и курсы валют'!$J$23*F1227</f>
        <v>4893.96</v>
      </c>
      <c r="H1227" s="1029">
        <f t="shared" si="185"/>
        <v>2446.98</v>
      </c>
      <c r="I1227" s="1030"/>
    </row>
    <row r="1228" spans="1:9" ht="15">
      <c r="A1228" s="1219" t="s">
        <v>10660</v>
      </c>
      <c r="B1228" s="877" t="s">
        <v>598</v>
      </c>
      <c r="C1228" s="1895">
        <v>4.95</v>
      </c>
      <c r="D1228" s="1215">
        <v>500</v>
      </c>
      <c r="E1228" s="574">
        <v>471.65</v>
      </c>
      <c r="F1228" s="936">
        <f t="shared" si="184"/>
        <v>471.65</v>
      </c>
      <c r="G1228" s="866">
        <f>'Заказ, cкидки и курсы валют'!$J$23*F1228</f>
        <v>5659.7999999999993</v>
      </c>
      <c r="H1228" s="1029">
        <f t="shared" si="185"/>
        <v>2829.9</v>
      </c>
      <c r="I1228" s="1030"/>
    </row>
    <row r="1229" spans="1:9" ht="15">
      <c r="A1229" s="1219" t="s">
        <v>10661</v>
      </c>
      <c r="B1229" s="877" t="s">
        <v>599</v>
      </c>
      <c r="C1229" s="1895">
        <v>5.67</v>
      </c>
      <c r="D1229" s="1215">
        <v>500</v>
      </c>
      <c r="E1229" s="574">
        <v>587.1</v>
      </c>
      <c r="F1229" s="936">
        <f t="shared" si="184"/>
        <v>587.1</v>
      </c>
      <c r="G1229" s="866">
        <f>'Заказ, cкидки и курсы валют'!$J$23*F1229</f>
        <v>7045.2000000000007</v>
      </c>
      <c r="H1229" s="1029">
        <f t="shared" si="185"/>
        <v>3522.6</v>
      </c>
      <c r="I1229" s="1030"/>
    </row>
    <row r="1230" spans="1:9" ht="15">
      <c r="A1230" s="1219" t="s">
        <v>11224</v>
      </c>
      <c r="B1230" s="877" t="s">
        <v>3357</v>
      </c>
      <c r="C1230" s="1895">
        <v>6.39</v>
      </c>
      <c r="D1230" s="1215">
        <v>200</v>
      </c>
      <c r="E1230" s="574">
        <v>665.36</v>
      </c>
      <c r="F1230" s="936">
        <f t="shared" si="184"/>
        <v>665.36</v>
      </c>
      <c r="G1230" s="866">
        <f>'Заказ, cкидки и курсы валют'!$J$23*F1230</f>
        <v>7984.32</v>
      </c>
      <c r="H1230" s="1029">
        <f t="shared" si="185"/>
        <v>1596.86</v>
      </c>
      <c r="I1230" s="1030"/>
    </row>
    <row r="1231" spans="1:9" ht="15">
      <c r="A1231" s="1219" t="s">
        <v>10662</v>
      </c>
      <c r="B1231" s="877" t="s">
        <v>3358</v>
      </c>
      <c r="C1231" s="1895">
        <v>6.99</v>
      </c>
      <c r="D1231" s="1215">
        <v>200</v>
      </c>
      <c r="E1231" s="574">
        <v>721.45</v>
      </c>
      <c r="F1231" s="936">
        <f t="shared" si="184"/>
        <v>721.45</v>
      </c>
      <c r="G1231" s="866">
        <f>'Заказ, cкидки и курсы валют'!$J$23*F1231</f>
        <v>8657.4000000000015</v>
      </c>
      <c r="H1231" s="1029">
        <f t="shared" si="185"/>
        <v>1731.48</v>
      </c>
      <c r="I1231" s="1030"/>
    </row>
    <row r="1232" spans="1:9" ht="15">
      <c r="A1232" s="1219" t="s">
        <v>10663</v>
      </c>
      <c r="B1232" s="877" t="s">
        <v>3359</v>
      </c>
      <c r="C1232" s="1895">
        <v>8.19</v>
      </c>
      <c r="D1232" s="1215">
        <v>200</v>
      </c>
      <c r="E1232" s="574">
        <v>838.72</v>
      </c>
      <c r="F1232" s="936">
        <f t="shared" ref="F1232:F1233" si="186">ROUND(E1232*(1-$F$11),2)</f>
        <v>838.72</v>
      </c>
      <c r="G1232" s="866">
        <f>'Заказ, cкидки и курсы валют'!$J$23*F1232</f>
        <v>10064.64</v>
      </c>
      <c r="H1232" s="1029">
        <f t="shared" ref="H1232:H1233" si="187">ROUND((D1232/1000)*G1232,2)</f>
        <v>2012.93</v>
      </c>
      <c r="I1232" s="1030"/>
    </row>
    <row r="1233" spans="1:9" ht="15">
      <c r="A1233" s="1219" t="s">
        <v>10664</v>
      </c>
      <c r="B1233" s="877" t="s">
        <v>3360</v>
      </c>
      <c r="C1233" s="1895">
        <v>9.39</v>
      </c>
      <c r="D1233" s="1215">
        <v>200</v>
      </c>
      <c r="E1233" s="574">
        <v>961.73</v>
      </c>
      <c r="F1233" s="936">
        <f t="shared" si="186"/>
        <v>961.73</v>
      </c>
      <c r="G1233" s="866">
        <f>'Заказ, cкидки и курсы валют'!$J$23*F1233</f>
        <v>11540.76</v>
      </c>
      <c r="H1233" s="1029">
        <f t="shared" si="187"/>
        <v>2308.15</v>
      </c>
      <c r="I1233" s="1030"/>
    </row>
    <row r="1234" spans="1:9" ht="15">
      <c r="A1234" s="1219" t="s">
        <v>10970</v>
      </c>
      <c r="B1234" s="877" t="s">
        <v>603</v>
      </c>
      <c r="C1234" s="1895">
        <v>4.82</v>
      </c>
      <c r="D1234" s="1215">
        <v>500</v>
      </c>
      <c r="E1234" s="574">
        <v>588.37</v>
      </c>
      <c r="F1234" s="936">
        <f t="shared" ref="F1234:F1241" si="188">ROUND(E1234*(1-$F$11),2)</f>
        <v>588.37</v>
      </c>
      <c r="G1234" s="866">
        <f>'Заказ, cкидки и курсы валют'!$J$23*F1234</f>
        <v>7060.4400000000005</v>
      </c>
      <c r="H1234" s="1029">
        <f t="shared" ref="H1234:H1241" si="189">ROUND((D1234/1000)*G1234,2)</f>
        <v>3530.22</v>
      </c>
      <c r="I1234" s="1030"/>
    </row>
    <row r="1235" spans="1:9" ht="15">
      <c r="A1235" s="1219" t="s">
        <v>10665</v>
      </c>
      <c r="B1235" s="877" t="s">
        <v>604</v>
      </c>
      <c r="C1235" s="1895">
        <v>6.16</v>
      </c>
      <c r="D1235" s="1215">
        <v>500</v>
      </c>
      <c r="E1235" s="574">
        <v>877.37</v>
      </c>
      <c r="F1235" s="936">
        <f t="shared" si="188"/>
        <v>877.37</v>
      </c>
      <c r="G1235" s="866">
        <f>'Заказ, cкидки и курсы валют'!$J$23*F1235</f>
        <v>10528.44</v>
      </c>
      <c r="H1235" s="1029">
        <f t="shared" si="189"/>
        <v>5264.22</v>
      </c>
      <c r="I1235" s="1030"/>
    </row>
    <row r="1236" spans="1:9" ht="15">
      <c r="A1236" s="1219" t="s">
        <v>11507</v>
      </c>
      <c r="B1236" s="877" t="s">
        <v>605</v>
      </c>
      <c r="C1236" s="1895">
        <v>6.16</v>
      </c>
      <c r="D1236" s="1215">
        <v>200</v>
      </c>
      <c r="E1236" s="574">
        <v>893.65</v>
      </c>
      <c r="F1236" s="936">
        <f t="shared" si="188"/>
        <v>893.65</v>
      </c>
      <c r="G1236" s="866">
        <f>'Заказ, cкидки и курсы валют'!$J$23*F1236</f>
        <v>10723.8</v>
      </c>
      <c r="H1236" s="1029">
        <f t="shared" si="189"/>
        <v>2144.7600000000002</v>
      </c>
      <c r="I1236" s="1030"/>
    </row>
    <row r="1237" spans="1:9" ht="15">
      <c r="A1237" s="1219" t="s">
        <v>10666</v>
      </c>
      <c r="B1237" s="877" t="s">
        <v>606</v>
      </c>
      <c r="C1237" s="1895">
        <v>8.35</v>
      </c>
      <c r="D1237" s="1215">
        <v>200</v>
      </c>
      <c r="E1237" s="574">
        <v>799.75</v>
      </c>
      <c r="F1237" s="936">
        <f t="shared" si="188"/>
        <v>799.75</v>
      </c>
      <c r="G1237" s="866">
        <f>'Заказ, cкидки и курсы валют'!$J$23*F1237</f>
        <v>9597</v>
      </c>
      <c r="H1237" s="1029">
        <f t="shared" si="189"/>
        <v>1919.4</v>
      </c>
      <c r="I1237" s="1030"/>
    </row>
    <row r="1238" spans="1:9" ht="15">
      <c r="A1238" s="1219" t="s">
        <v>11222</v>
      </c>
      <c r="B1238" s="877" t="s">
        <v>3361</v>
      </c>
      <c r="C1238" s="1895">
        <v>9.52</v>
      </c>
      <c r="D1238" s="1215">
        <v>200</v>
      </c>
      <c r="E1238" s="574">
        <v>980.66</v>
      </c>
      <c r="F1238" s="936">
        <f t="shared" si="188"/>
        <v>980.66</v>
      </c>
      <c r="G1238" s="866">
        <f>'Заказ, cкидки и курсы валют'!$J$23*F1238</f>
        <v>11767.92</v>
      </c>
      <c r="H1238" s="1029">
        <f t="shared" si="189"/>
        <v>2353.58</v>
      </c>
      <c r="I1238" s="1030"/>
    </row>
    <row r="1239" spans="1:9" ht="15">
      <c r="A1239" s="1219" t="s">
        <v>11223</v>
      </c>
      <c r="B1239" s="877" t="s">
        <v>608</v>
      </c>
      <c r="C1239" s="1895">
        <v>12.04</v>
      </c>
      <c r="D1239" s="1215">
        <v>200</v>
      </c>
      <c r="E1239" s="574">
        <v>1216.47</v>
      </c>
      <c r="F1239" s="936">
        <f t="shared" si="188"/>
        <v>1216.47</v>
      </c>
      <c r="G1239" s="866">
        <f>'Заказ, cкидки и курсы валют'!$J$23*F1239</f>
        <v>14597.64</v>
      </c>
      <c r="H1239" s="1029">
        <f t="shared" si="189"/>
        <v>2919.53</v>
      </c>
      <c r="I1239" s="1030"/>
    </row>
    <row r="1240" spans="1:9" ht="15">
      <c r="A1240" s="1219" t="s">
        <v>10667</v>
      </c>
      <c r="B1240" s="877" t="s">
        <v>3103</v>
      </c>
      <c r="C1240" s="1798">
        <v>15.39</v>
      </c>
      <c r="D1240" s="1215">
        <v>200</v>
      </c>
      <c r="E1240" s="574">
        <v>1531.52</v>
      </c>
      <c r="F1240" s="936">
        <f t="shared" si="188"/>
        <v>1531.52</v>
      </c>
      <c r="G1240" s="866">
        <f>'Заказ, cкидки и курсы валют'!$J$23*F1240</f>
        <v>18378.239999999998</v>
      </c>
      <c r="H1240" s="1029">
        <f t="shared" si="189"/>
        <v>3675.65</v>
      </c>
      <c r="I1240" s="1030"/>
    </row>
    <row r="1241" spans="1:9" ht="15.75" thickBot="1">
      <c r="A1241" s="1222" t="s">
        <v>10668</v>
      </c>
      <c r="B1241" s="926" t="s">
        <v>9382</v>
      </c>
      <c r="C1241" s="1898">
        <v>17</v>
      </c>
      <c r="D1241" s="2210">
        <v>200</v>
      </c>
      <c r="E1241" s="574">
        <v>2346.88</v>
      </c>
      <c r="F1241" s="2053">
        <f t="shared" si="188"/>
        <v>2346.88</v>
      </c>
      <c r="G1241" s="1263">
        <f>'Заказ, cкидки и курсы валют'!$J$23*F1241</f>
        <v>28162.560000000001</v>
      </c>
      <c r="H1241" s="1035">
        <f t="shared" si="189"/>
        <v>5632.51</v>
      </c>
      <c r="I1241" s="1036"/>
    </row>
    <row r="1242" spans="1:9" ht="13.5" thickBot="1"/>
    <row r="1243" spans="1:9" ht="18">
      <c r="A1243" s="1356" t="s">
        <v>12058</v>
      </c>
      <c r="B1243" s="1357"/>
      <c r="C1243" s="647"/>
      <c r="D1243" s="555"/>
      <c r="E1243" s="555"/>
      <c r="F1243" s="93"/>
      <c r="G1243" s="1358"/>
      <c r="H1243" s="1137"/>
      <c r="I1243" s="1359"/>
    </row>
    <row r="1244" spans="1:9" ht="18">
      <c r="A1244" s="206"/>
      <c r="B1244" s="108" t="s">
        <v>3274</v>
      </c>
      <c r="C1244" s="108"/>
      <c r="D1244" s="166"/>
      <c r="E1244" s="593"/>
      <c r="F1244" s="553"/>
      <c r="G1244" s="340"/>
      <c r="H1244" s="17"/>
      <c r="I1244" s="167"/>
    </row>
    <row r="1245" spans="1:9">
      <c r="A1245" s="248"/>
      <c r="B1245" s="17"/>
      <c r="C1245" s="884"/>
      <c r="D1245" s="1149"/>
      <c r="E1245" s="557"/>
      <c r="F1245" s="596"/>
      <c r="G1245" s="860"/>
      <c r="H1245" s="17"/>
      <c r="I1245" s="167"/>
    </row>
    <row r="1246" spans="1:9">
      <c r="A1246" s="248"/>
      <c r="B1246" s="17"/>
      <c r="C1246" s="884"/>
      <c r="D1246" s="1149"/>
      <c r="E1246" s="557"/>
      <c r="F1246" s="596"/>
      <c r="G1246" s="860"/>
      <c r="H1246" s="17"/>
      <c r="I1246" s="167"/>
    </row>
    <row r="1247" spans="1:9">
      <c r="A1247" s="248"/>
      <c r="B1247" s="17"/>
      <c r="C1247" s="884"/>
      <c r="D1247" s="1149"/>
      <c r="E1247" s="557"/>
      <c r="F1247" s="596"/>
      <c r="G1247" s="860"/>
      <c r="H1247" s="17"/>
      <c r="I1247" s="167"/>
    </row>
    <row r="1248" spans="1:9" ht="18.75" thickBot="1">
      <c r="A1248" s="1151" t="s">
        <v>7679</v>
      </c>
      <c r="B1248" s="171"/>
      <c r="C1248" s="885"/>
      <c r="D1248" s="1150"/>
      <c r="E1248" s="558"/>
      <c r="F1248" s="598"/>
      <c r="G1248" s="861"/>
      <c r="H1248" s="171"/>
      <c r="I1248" s="172"/>
    </row>
    <row r="1249" spans="1:9" ht="52.5">
      <c r="A1249" s="187" t="s">
        <v>1028</v>
      </c>
      <c r="B1249" s="473" t="s">
        <v>1029</v>
      </c>
      <c r="C1249" s="2329" t="s">
        <v>678</v>
      </c>
      <c r="D1249" s="2329" t="s">
        <v>3130</v>
      </c>
      <c r="E1249" s="561" t="s">
        <v>11188</v>
      </c>
      <c r="F1249" s="611" t="s">
        <v>2779</v>
      </c>
      <c r="G1249" s="2326" t="s">
        <v>2627</v>
      </c>
      <c r="H1249" s="2324" t="s">
        <v>497</v>
      </c>
      <c r="I1249" s="173" t="s">
        <v>4239</v>
      </c>
    </row>
    <row r="1250" spans="1:9" ht="13.5" thickBot="1">
      <c r="A1250" s="195"/>
      <c r="B1250" s="389"/>
      <c r="C1250" s="2330" t="s">
        <v>3629</v>
      </c>
      <c r="D1250" s="2330" t="s">
        <v>2628</v>
      </c>
      <c r="E1250" s="564" t="s">
        <v>265</v>
      </c>
      <c r="F1250" s="607">
        <f>'[4]Заказ, cкидки и курсы валют'!$I$12</f>
        <v>0</v>
      </c>
      <c r="G1250" s="2327"/>
      <c r="H1250" s="2325"/>
      <c r="I1250" s="325"/>
    </row>
    <row r="1251" spans="1:9" ht="15">
      <c r="A1251" s="1216" t="s">
        <v>12059</v>
      </c>
      <c r="B1251" s="1024" t="s">
        <v>122</v>
      </c>
      <c r="C1251" s="2364">
        <v>1.65</v>
      </c>
      <c r="D1251" s="2365">
        <v>1000</v>
      </c>
      <c r="E1251" s="574">
        <v>177.18</v>
      </c>
      <c r="F1251" s="2050">
        <f>ROUND(E1251*(1-$F$11),2)</f>
        <v>177.18</v>
      </c>
      <c r="G1251" s="1663">
        <f>'Заказ, cкидки и курсы валют'!$J$23*F1251</f>
        <v>2126.16</v>
      </c>
      <c r="H1251" s="1032">
        <f>ROUND((D1251/1000)*G1251,2)</f>
        <v>2126.16</v>
      </c>
      <c r="I1251" s="1033"/>
    </row>
    <row r="1252" spans="1:9" ht="15">
      <c r="A1252" s="1219" t="s">
        <v>12060</v>
      </c>
      <c r="B1252" s="877" t="s">
        <v>124</v>
      </c>
      <c r="C1252" s="534">
        <v>1.98</v>
      </c>
      <c r="D1252" s="2362">
        <v>1000</v>
      </c>
      <c r="E1252" s="574">
        <v>205.21</v>
      </c>
      <c r="F1252" s="936">
        <f>ROUND(E1252*(1-$F$11),2)</f>
        <v>205.21</v>
      </c>
      <c r="G1252" s="866">
        <f>'Заказ, cкидки и курсы валют'!$J$23*F1252</f>
        <v>2462.52</v>
      </c>
      <c r="H1252" s="1029">
        <f>ROUND((D1252/1000)*G1252,2)</f>
        <v>2462.52</v>
      </c>
      <c r="I1252" s="1030"/>
    </row>
    <row r="1253" spans="1:9" ht="15">
      <c r="A1253" s="1219" t="s">
        <v>12061</v>
      </c>
      <c r="B1253" s="877" t="s">
        <v>125</v>
      </c>
      <c r="C1253" s="534">
        <v>1.44</v>
      </c>
      <c r="D1253" s="2362">
        <v>1000</v>
      </c>
      <c r="E1253" s="574">
        <v>215.8</v>
      </c>
      <c r="F1253" s="936">
        <f>ROUND(E1253*(1-$F$11),2)</f>
        <v>215.8</v>
      </c>
      <c r="G1253" s="866">
        <f>'Заказ, cкидки и курсы валют'!$J$23*F1253</f>
        <v>2589.6000000000004</v>
      </c>
      <c r="H1253" s="1029">
        <f>ROUND((D1253/1000)*G1253,2)</f>
        <v>2589.6</v>
      </c>
      <c r="I1253" s="1030"/>
    </row>
    <row r="1254" spans="1:9" ht="15">
      <c r="A1254" s="1219" t="s">
        <v>12062</v>
      </c>
      <c r="B1254" s="877" t="s">
        <v>126</v>
      </c>
      <c r="C1254" s="534">
        <v>1.8</v>
      </c>
      <c r="D1254" s="2363">
        <v>500</v>
      </c>
      <c r="E1254" s="574">
        <v>255.06</v>
      </c>
      <c r="F1254" s="936">
        <f>ROUND(E1254*(1-$F$11),2)</f>
        <v>255.06</v>
      </c>
      <c r="G1254" s="866">
        <f>'Заказ, cкидки и курсы валют'!$J$23*F1254</f>
        <v>3060.7200000000003</v>
      </c>
      <c r="H1254" s="1029">
        <f>ROUND((D1254/1000)*G1254,2)</f>
        <v>1530.36</v>
      </c>
      <c r="I1254" s="1030"/>
    </row>
    <row r="1255" spans="1:9" ht="15.75" thickBot="1">
      <c r="A1255" s="1222" t="s">
        <v>12063</v>
      </c>
      <c r="B1255" s="926" t="s">
        <v>127</v>
      </c>
      <c r="C1255" s="2366">
        <v>2.19</v>
      </c>
      <c r="D1255" s="2367">
        <v>500</v>
      </c>
      <c r="E1255" s="574">
        <v>310.18</v>
      </c>
      <c r="F1255" s="2053">
        <f t="shared" ref="F1255" si="190">ROUND(E1255*(1-$F$11),2)</f>
        <v>310.18</v>
      </c>
      <c r="G1255" s="1263">
        <f>'Заказ, cкидки и курсы валют'!$J$23*F1255</f>
        <v>3722.16</v>
      </c>
      <c r="H1255" s="1035">
        <f t="shared" ref="H1255" si="191">ROUND((D1255/1000)*G1255,2)</f>
        <v>1861.08</v>
      </c>
      <c r="I1255" s="1036"/>
    </row>
    <row r="1256" spans="1:9" ht="13.5" thickBot="1"/>
    <row r="1257" spans="1:9" ht="18">
      <c r="A1257" s="1356" t="s">
        <v>12058</v>
      </c>
      <c r="B1257" s="1357"/>
      <c r="C1257" s="647"/>
      <c r="D1257" s="555"/>
      <c r="E1257" s="555"/>
      <c r="F1257" s="93"/>
      <c r="G1257" s="1358"/>
      <c r="H1257" s="1137"/>
      <c r="I1257" s="1359"/>
    </row>
    <row r="1258" spans="1:9" ht="18">
      <c r="A1258" s="206"/>
      <c r="B1258" s="108" t="s">
        <v>12064</v>
      </c>
      <c r="C1258" s="108"/>
      <c r="D1258" s="166"/>
      <c r="E1258" s="593"/>
      <c r="F1258" s="553"/>
      <c r="G1258" s="340"/>
      <c r="H1258" s="17"/>
      <c r="I1258" s="167"/>
    </row>
    <row r="1259" spans="1:9">
      <c r="A1259" s="248"/>
      <c r="B1259" s="17"/>
      <c r="C1259" s="884"/>
      <c r="D1259" s="1149"/>
      <c r="E1259" s="557"/>
      <c r="F1259" s="596"/>
      <c r="G1259" s="860"/>
      <c r="H1259" s="17"/>
      <c r="I1259" s="167"/>
    </row>
    <row r="1260" spans="1:9">
      <c r="A1260" s="248"/>
      <c r="B1260" s="17"/>
      <c r="C1260" s="884"/>
      <c r="D1260" s="1149"/>
      <c r="E1260" s="557"/>
      <c r="F1260" s="596"/>
      <c r="G1260" s="860"/>
      <c r="H1260" s="17"/>
      <c r="I1260" s="167"/>
    </row>
    <row r="1261" spans="1:9">
      <c r="A1261" s="248"/>
      <c r="B1261" s="17"/>
      <c r="C1261" s="884"/>
      <c r="D1261" s="1149"/>
      <c r="E1261" s="557"/>
      <c r="F1261" s="596"/>
      <c r="G1261" s="860"/>
      <c r="H1261" s="17"/>
      <c r="I1261" s="167"/>
    </row>
    <row r="1262" spans="1:9" ht="18.75" thickBot="1">
      <c r="A1262" s="1151" t="s">
        <v>7679</v>
      </c>
      <c r="B1262" s="171"/>
      <c r="C1262" s="885"/>
      <c r="D1262" s="1150"/>
      <c r="E1262" s="558"/>
      <c r="F1262" s="598"/>
      <c r="G1262" s="861"/>
      <c r="H1262" s="171"/>
      <c r="I1262" s="172"/>
    </row>
    <row r="1263" spans="1:9" ht="52.5">
      <c r="A1263" s="187" t="s">
        <v>1028</v>
      </c>
      <c r="B1263" s="473" t="s">
        <v>1029</v>
      </c>
      <c r="C1263" s="2329" t="s">
        <v>678</v>
      </c>
      <c r="D1263" s="2329" t="s">
        <v>3130</v>
      </c>
      <c r="E1263" s="561" t="s">
        <v>11188</v>
      </c>
      <c r="F1263" s="611" t="s">
        <v>2779</v>
      </c>
      <c r="G1263" s="2326" t="s">
        <v>2627</v>
      </c>
      <c r="H1263" s="2324" t="s">
        <v>497</v>
      </c>
      <c r="I1263" s="173" t="s">
        <v>4239</v>
      </c>
    </row>
    <row r="1264" spans="1:9" ht="13.5" thickBot="1">
      <c r="A1264" s="195"/>
      <c r="B1264" s="389"/>
      <c r="C1264" s="2330" t="s">
        <v>3629</v>
      </c>
      <c r="D1264" s="2330" t="s">
        <v>2628</v>
      </c>
      <c r="E1264" s="564" t="s">
        <v>265</v>
      </c>
      <c r="F1264" s="607">
        <f>'[4]Заказ, cкидки и курсы валют'!$I$12</f>
        <v>0</v>
      </c>
      <c r="G1264" s="2327"/>
      <c r="H1264" s="2325"/>
      <c r="I1264" s="325"/>
    </row>
    <row r="1265" spans="1:9" ht="15">
      <c r="A1265" s="1216" t="s">
        <v>12065</v>
      </c>
      <c r="B1265" s="1024" t="s">
        <v>122</v>
      </c>
      <c r="C1265" s="2360">
        <v>1.17</v>
      </c>
      <c r="D1265" s="2365">
        <v>1000</v>
      </c>
      <c r="E1265" s="574">
        <v>267.08</v>
      </c>
      <c r="F1265" s="2050">
        <f>ROUND(E1265*(1-$F$11),2)</f>
        <v>267.08</v>
      </c>
      <c r="G1265" s="1663">
        <f>'Заказ, cкидки и курсы валют'!$J$23*F1265</f>
        <v>3204.96</v>
      </c>
      <c r="H1265" s="1032">
        <f>ROUND((D1265/1000)*G1265,2)</f>
        <v>3204.96</v>
      </c>
      <c r="I1265" s="1033"/>
    </row>
    <row r="1266" spans="1:9" ht="15">
      <c r="A1266" s="1219" t="s">
        <v>12066</v>
      </c>
      <c r="B1266" s="877" t="s">
        <v>124</v>
      </c>
      <c r="C1266" s="2360">
        <v>1.38</v>
      </c>
      <c r="D1266" s="2362">
        <v>1000</v>
      </c>
      <c r="E1266" s="574">
        <v>280.33999999999997</v>
      </c>
      <c r="F1266" s="936">
        <f>ROUND(E1266*(1-$F$11),2)</f>
        <v>280.33999999999997</v>
      </c>
      <c r="G1266" s="866">
        <f>'Заказ, cкидки и курсы валют'!$J$23*F1266</f>
        <v>3364.08</v>
      </c>
      <c r="H1266" s="1029">
        <f>ROUND((D1266/1000)*G1266,2)</f>
        <v>3364.08</v>
      </c>
      <c r="I1266" s="1030"/>
    </row>
    <row r="1267" spans="1:9" ht="15">
      <c r="A1267" s="1219" t="s">
        <v>12067</v>
      </c>
      <c r="B1267" s="877" t="s">
        <v>125</v>
      </c>
      <c r="C1267" s="2360">
        <v>1.46</v>
      </c>
      <c r="D1267" s="2362">
        <v>1000</v>
      </c>
      <c r="E1267" s="574">
        <v>302.35000000000002</v>
      </c>
      <c r="F1267" s="936">
        <f>ROUND(E1267*(1-$F$11),2)</f>
        <v>302.35000000000002</v>
      </c>
      <c r="G1267" s="866">
        <f>'Заказ, cкидки и курсы валют'!$J$23*F1267</f>
        <v>3628.2000000000003</v>
      </c>
      <c r="H1267" s="1029">
        <f>ROUND((D1267/1000)*G1267,2)</f>
        <v>3628.2</v>
      </c>
      <c r="I1267" s="1030"/>
    </row>
    <row r="1268" spans="1:9" ht="15">
      <c r="A1268" s="1219" t="s">
        <v>12068</v>
      </c>
      <c r="B1268" s="877" t="s">
        <v>126</v>
      </c>
      <c r="C1268" s="2360">
        <v>1.8</v>
      </c>
      <c r="D1268" s="2363">
        <v>500</v>
      </c>
      <c r="E1268" s="574">
        <v>352.31</v>
      </c>
      <c r="F1268" s="936">
        <f>ROUND(E1268*(1-$F$11),2)</f>
        <v>352.31</v>
      </c>
      <c r="G1268" s="866">
        <f>'Заказ, cкидки и курсы валют'!$J$23*F1268</f>
        <v>4227.72</v>
      </c>
      <c r="H1268" s="1029">
        <f>ROUND((D1268/1000)*G1268,2)</f>
        <v>2113.86</v>
      </c>
      <c r="I1268" s="1030"/>
    </row>
    <row r="1269" spans="1:9" ht="15.75" thickBot="1">
      <c r="A1269" s="1222" t="s">
        <v>12069</v>
      </c>
      <c r="B1269" s="926" t="s">
        <v>127</v>
      </c>
      <c r="C1269" s="2361">
        <v>2.2200000000000002</v>
      </c>
      <c r="D1269" s="2367">
        <v>500</v>
      </c>
      <c r="E1269" s="574">
        <v>414.57</v>
      </c>
      <c r="F1269" s="2053">
        <f t="shared" ref="F1269" si="192">ROUND(E1269*(1-$F$11),2)</f>
        <v>414.57</v>
      </c>
      <c r="G1269" s="1263">
        <f>'Заказ, cкидки и курсы валют'!$J$23*F1269</f>
        <v>4974.84</v>
      </c>
      <c r="H1269" s="1035">
        <f t="shared" ref="H1269" si="193">ROUND((D1269/1000)*G1269,2)</f>
        <v>2487.42</v>
      </c>
      <c r="I1269" s="1036"/>
    </row>
    <row r="1271" spans="1:9" ht="13.5" thickBot="1"/>
    <row r="1272" spans="1:9" ht="18">
      <c r="A1272" s="1360" t="s">
        <v>10445</v>
      </c>
      <c r="B1272" s="555"/>
      <c r="C1272" s="647"/>
      <c r="D1272" s="569"/>
      <c r="E1272" s="562"/>
      <c r="F1272" s="236"/>
      <c r="G1272" s="1137"/>
      <c r="H1272" s="236"/>
      <c r="I1272" s="95"/>
    </row>
    <row r="1273" spans="1:9">
      <c r="A1273" s="248"/>
      <c r="B1273" s="17"/>
      <c r="C1273" s="97"/>
      <c r="D1273" s="97"/>
      <c r="E1273" s="557"/>
      <c r="F1273" s="648"/>
      <c r="G1273" s="1987"/>
      <c r="H1273" s="17"/>
      <c r="I1273" s="167"/>
    </row>
    <row r="1274" spans="1:9">
      <c r="A1274" s="248"/>
      <c r="B1274" s="17"/>
      <c r="C1274" s="97"/>
      <c r="D1274" s="97"/>
      <c r="E1274" s="557"/>
      <c r="F1274" s="648"/>
      <c r="G1274" s="1987"/>
      <c r="H1274" s="17"/>
      <c r="I1274" s="167"/>
    </row>
    <row r="1275" spans="1:9" ht="13.5" thickBot="1">
      <c r="A1275" s="249"/>
      <c r="B1275" s="171"/>
      <c r="C1275" s="99"/>
      <c r="D1275" s="99"/>
      <c r="E1275" s="558"/>
      <c r="F1275" s="649"/>
      <c r="G1275" s="1988"/>
      <c r="H1275" s="171"/>
      <c r="I1275" s="172"/>
    </row>
    <row r="1276" spans="1:9" ht="52.5">
      <c r="A1276" s="187" t="s">
        <v>1028</v>
      </c>
      <c r="B1276" s="189" t="s">
        <v>1029</v>
      </c>
      <c r="C1276" s="192" t="s">
        <v>678</v>
      </c>
      <c r="D1276" s="192" t="s">
        <v>3130</v>
      </c>
      <c r="E1276" s="561" t="s">
        <v>11195</v>
      </c>
      <c r="F1276" s="1899" t="s">
        <v>2779</v>
      </c>
      <c r="G1276" s="640" t="s">
        <v>3952</v>
      </c>
      <c r="H1276" s="419" t="s">
        <v>497</v>
      </c>
      <c r="I1276" s="173" t="s">
        <v>4239</v>
      </c>
    </row>
    <row r="1277" spans="1:9" ht="13.5" thickBot="1">
      <c r="A1277" s="195"/>
      <c r="B1277" s="389"/>
      <c r="C1277" s="197" t="s">
        <v>3953</v>
      </c>
      <c r="D1277" s="390" t="s">
        <v>3951</v>
      </c>
      <c r="E1277" s="564" t="s">
        <v>265</v>
      </c>
      <c r="F1277" s="1038">
        <f>'Заказ, cкидки и курсы валют'!$I$12</f>
        <v>0</v>
      </c>
      <c r="G1277" s="949"/>
      <c r="H1277" s="455"/>
      <c r="I1277" s="325"/>
    </row>
    <row r="1278" spans="1:9" ht="15">
      <c r="A1278" s="333" t="s">
        <v>10446</v>
      </c>
      <c r="B1278" s="986" t="s">
        <v>3295</v>
      </c>
      <c r="C1278" s="1371">
        <v>9</v>
      </c>
      <c r="D1278" s="1367">
        <v>500</v>
      </c>
      <c r="E1278" s="574">
        <v>1503</v>
      </c>
      <c r="F1278" s="967">
        <f t="shared" ref="F1278" si="194">ROUND(E1278*(1-$F$11),2)</f>
        <v>1503</v>
      </c>
      <c r="G1278" s="968">
        <f>'Заказ, cкидки и курсы валют'!$J$23*F1278</f>
        <v>18036</v>
      </c>
      <c r="H1278" s="1017">
        <f t="shared" ref="H1278" si="195">ROUND((D1278/1000)*G1278,2)</f>
        <v>9018</v>
      </c>
      <c r="I1278" s="337"/>
    </row>
    <row r="1279" spans="1:9" ht="15">
      <c r="A1279" s="216" t="s">
        <v>10447</v>
      </c>
      <c r="B1279" s="46" t="s">
        <v>3296</v>
      </c>
      <c r="C1279" s="1370">
        <v>16</v>
      </c>
      <c r="D1279" s="1366">
        <v>250</v>
      </c>
      <c r="E1279" s="574">
        <v>1915.72</v>
      </c>
      <c r="F1279" s="603">
        <f t="shared" ref="F1279:F1281" si="196">ROUND(E1279*(1-$F$11),2)</f>
        <v>1915.72</v>
      </c>
      <c r="G1279" s="862">
        <f>'Заказ, cкидки и курсы валют'!$J$23*F1279</f>
        <v>22988.639999999999</v>
      </c>
      <c r="H1279" s="882">
        <f t="shared" ref="H1279:H1281" si="197">ROUND((D1279/1000)*G1279,2)</f>
        <v>5747.16</v>
      </c>
      <c r="I1279" s="212"/>
    </row>
    <row r="1280" spans="1:9" ht="15">
      <c r="A1280" s="216" t="s">
        <v>10448</v>
      </c>
      <c r="B1280" s="46" t="s">
        <v>3647</v>
      </c>
      <c r="C1280" s="1370">
        <v>25</v>
      </c>
      <c r="D1280" s="1366">
        <v>250</v>
      </c>
      <c r="E1280" s="574">
        <v>3428.86</v>
      </c>
      <c r="F1280" s="603">
        <f t="shared" si="196"/>
        <v>3428.86</v>
      </c>
      <c r="G1280" s="862">
        <f>'Заказ, cкидки и курсы валют'!$J$23*F1280</f>
        <v>41146.32</v>
      </c>
      <c r="H1280" s="882">
        <f t="shared" si="197"/>
        <v>10286.58</v>
      </c>
      <c r="I1280" s="212"/>
    </row>
    <row r="1281" spans="1:9" ht="15">
      <c r="A1281" s="216" t="s">
        <v>10449</v>
      </c>
      <c r="B1281" s="46" t="s">
        <v>3288</v>
      </c>
      <c r="C1281" s="1370">
        <v>64</v>
      </c>
      <c r="D1281" s="1366">
        <v>250</v>
      </c>
      <c r="E1281" s="574">
        <v>5881.53</v>
      </c>
      <c r="F1281" s="603">
        <f t="shared" si="196"/>
        <v>5881.53</v>
      </c>
      <c r="G1281" s="862">
        <f>'Заказ, cкидки и курсы валют'!$J$23*F1281</f>
        <v>70578.36</v>
      </c>
      <c r="H1281" s="882">
        <f t="shared" si="197"/>
        <v>17644.59</v>
      </c>
      <c r="I1281" s="212"/>
    </row>
    <row r="1282" spans="1:9" ht="15">
      <c r="A1282" s="216" t="s">
        <v>10450</v>
      </c>
      <c r="B1282" s="46" t="s">
        <v>3648</v>
      </c>
      <c r="C1282" s="1370">
        <v>70</v>
      </c>
      <c r="D1282" s="1366">
        <v>250</v>
      </c>
      <c r="E1282" s="574">
        <v>8734.7900000000009</v>
      </c>
      <c r="F1282" s="603">
        <f>ROUND(E1282*(1-$F$11),2)</f>
        <v>8734.7900000000009</v>
      </c>
      <c r="G1282" s="862">
        <f>'Заказ, cкидки и курсы валют'!$J$23*F1282</f>
        <v>104817.48000000001</v>
      </c>
      <c r="H1282" s="882">
        <f>ROUND((D1282/1000)*G1282,2)</f>
        <v>26204.37</v>
      </c>
      <c r="I1282" s="212"/>
    </row>
    <row r="1283" spans="1:9" ht="15">
      <c r="A1283" s="216" t="s">
        <v>10691</v>
      </c>
      <c r="B1283" s="46" t="s">
        <v>3649</v>
      </c>
      <c r="C1283" s="1370">
        <v>105</v>
      </c>
      <c r="D1283" s="1366">
        <v>100</v>
      </c>
      <c r="E1283" s="574">
        <v>15818.28</v>
      </c>
      <c r="F1283" s="603">
        <f t="shared" ref="F1283:F1284" si="198">ROUND(E1283*(1-$F$11),2)</f>
        <v>15818.28</v>
      </c>
      <c r="G1283" s="862">
        <f>'Заказ, cкидки и курсы валют'!$J$23*F1283</f>
        <v>189819.36000000002</v>
      </c>
      <c r="H1283" s="882">
        <f t="shared" ref="H1283:H1284" si="199">ROUND((D1283/1000)*G1283,2)</f>
        <v>18981.939999999999</v>
      </c>
      <c r="I1283" s="212"/>
    </row>
    <row r="1284" spans="1:9" ht="15.75" thickBot="1">
      <c r="A1284" s="241" t="s">
        <v>10692</v>
      </c>
      <c r="B1284" s="213" t="s">
        <v>3650</v>
      </c>
      <c r="C1284" s="1372">
        <v>190</v>
      </c>
      <c r="D1284" s="1369">
        <v>100</v>
      </c>
      <c r="E1284" s="574">
        <v>22794.36</v>
      </c>
      <c r="F1284" s="959">
        <f t="shared" si="198"/>
        <v>22794.36</v>
      </c>
      <c r="G1284" s="960">
        <f>'Заказ, cкидки и курсы валют'!$J$23*F1284</f>
        <v>273532.32</v>
      </c>
      <c r="H1284" s="1019">
        <f t="shared" si="199"/>
        <v>27353.23</v>
      </c>
      <c r="I1284" s="214"/>
    </row>
    <row r="1285" spans="1:9" ht="13.5" thickBot="1"/>
    <row r="1286" spans="1:9" ht="18">
      <c r="A1286" s="1360" t="s">
        <v>10451</v>
      </c>
      <c r="B1286" s="555"/>
      <c r="C1286" s="647"/>
      <c r="D1286" s="569"/>
      <c r="E1286" s="562"/>
      <c r="F1286" s="236"/>
      <c r="G1286" s="1137"/>
      <c r="H1286" s="236"/>
      <c r="I1286" s="95"/>
    </row>
    <row r="1287" spans="1:9">
      <c r="A1287" s="248"/>
      <c r="B1287" s="17"/>
      <c r="C1287" s="97"/>
      <c r="D1287" s="97"/>
      <c r="E1287" s="557"/>
      <c r="F1287" s="648"/>
      <c r="G1287" s="1987"/>
      <c r="H1287" s="17"/>
      <c r="I1287" s="167"/>
    </row>
    <row r="1288" spans="1:9">
      <c r="A1288" s="248"/>
      <c r="B1288" s="17"/>
      <c r="C1288" s="97"/>
      <c r="D1288" s="97"/>
      <c r="E1288" s="557"/>
      <c r="F1288" s="648"/>
      <c r="G1288" s="1987"/>
      <c r="H1288" s="17"/>
      <c r="I1288" s="167"/>
    </row>
    <row r="1289" spans="1:9" ht="13.5" thickBot="1">
      <c r="A1289" s="249"/>
      <c r="B1289" s="171"/>
      <c r="C1289" s="99"/>
      <c r="D1289" s="99"/>
      <c r="E1289" s="558"/>
      <c r="F1289" s="649"/>
      <c r="G1289" s="1988"/>
      <c r="H1289" s="171"/>
      <c r="I1289" s="172"/>
    </row>
    <row r="1290" spans="1:9" ht="52.5">
      <c r="A1290" s="187" t="s">
        <v>1028</v>
      </c>
      <c r="B1290" s="189" t="s">
        <v>1029</v>
      </c>
      <c r="C1290" s="192" t="s">
        <v>678</v>
      </c>
      <c r="D1290" s="192" t="s">
        <v>3130</v>
      </c>
      <c r="E1290" s="561" t="s">
        <v>11195</v>
      </c>
      <c r="F1290" s="1899" t="s">
        <v>2779</v>
      </c>
      <c r="G1290" s="640" t="s">
        <v>3952</v>
      </c>
      <c r="H1290" s="419" t="s">
        <v>497</v>
      </c>
      <c r="I1290" s="173" t="s">
        <v>4239</v>
      </c>
    </row>
    <row r="1291" spans="1:9" ht="13.5" thickBot="1">
      <c r="A1291" s="195"/>
      <c r="B1291" s="389"/>
      <c r="C1291" s="197" t="s">
        <v>3953</v>
      </c>
      <c r="D1291" s="390" t="s">
        <v>3951</v>
      </c>
      <c r="E1291" s="564" t="s">
        <v>265</v>
      </c>
      <c r="F1291" s="1038">
        <f>'Заказ, cкидки и курсы валют'!$I$12</f>
        <v>0</v>
      </c>
      <c r="G1291" s="949"/>
      <c r="H1291" s="455"/>
      <c r="I1291" s="325"/>
    </row>
    <row r="1292" spans="1:9" ht="15">
      <c r="A1292" s="333" t="s">
        <v>10452</v>
      </c>
      <c r="B1292" s="986" t="s">
        <v>3296</v>
      </c>
      <c r="C1292" s="1371">
        <v>66.5</v>
      </c>
      <c r="D1292" s="1367">
        <v>50</v>
      </c>
      <c r="E1292" s="574">
        <v>10181.39</v>
      </c>
      <c r="F1292" s="967">
        <f t="shared" ref="F1292:F1294" si="200">ROUND(E1292*(1-$F$11),2)</f>
        <v>10181.39</v>
      </c>
      <c r="G1292" s="968">
        <f>'Заказ, cкидки и курсы валют'!$J$23*F1292</f>
        <v>122176.68</v>
      </c>
      <c r="H1292" s="1017">
        <f t="shared" ref="H1292:H1294" si="201">ROUND((D1292/1000)*G1292,2)</f>
        <v>6108.83</v>
      </c>
      <c r="I1292" s="337"/>
    </row>
    <row r="1293" spans="1:9" ht="15">
      <c r="A1293" s="216" t="s">
        <v>10453</v>
      </c>
      <c r="B1293" s="46" t="s">
        <v>3647</v>
      </c>
      <c r="C1293" s="1370">
        <v>144</v>
      </c>
      <c r="D1293" s="1366">
        <v>50</v>
      </c>
      <c r="E1293" s="574">
        <v>19861.580000000002</v>
      </c>
      <c r="F1293" s="603">
        <f t="shared" si="200"/>
        <v>19861.580000000002</v>
      </c>
      <c r="G1293" s="862">
        <f>'Заказ, cкидки и курсы валют'!$J$23*F1293</f>
        <v>238338.96000000002</v>
      </c>
      <c r="H1293" s="882">
        <f t="shared" si="201"/>
        <v>11916.95</v>
      </c>
      <c r="I1293" s="212"/>
    </row>
    <row r="1294" spans="1:9" ht="15.75" thickBot="1">
      <c r="A1294" s="241" t="s">
        <v>10454</v>
      </c>
      <c r="B1294" s="131" t="s">
        <v>3288</v>
      </c>
      <c r="C1294" s="1372">
        <v>255</v>
      </c>
      <c r="D1294" s="1369">
        <v>50</v>
      </c>
      <c r="E1294" s="574">
        <v>35032.49</v>
      </c>
      <c r="F1294" s="959">
        <f t="shared" si="200"/>
        <v>35032.49</v>
      </c>
      <c r="G1294" s="960">
        <f>'Заказ, cкидки и курсы валют'!$J$23*F1294</f>
        <v>420389.88</v>
      </c>
      <c r="H1294" s="1019">
        <f t="shared" si="201"/>
        <v>21019.49</v>
      </c>
      <c r="I1294" s="214"/>
    </row>
    <row r="1295" spans="1:9" ht="13.5" thickBot="1"/>
    <row r="1296" spans="1:9" ht="18">
      <c r="A1296" s="1360" t="s">
        <v>10455</v>
      </c>
      <c r="B1296" s="555"/>
      <c r="C1296" s="647"/>
      <c r="D1296" s="569"/>
      <c r="E1296" s="562"/>
      <c r="F1296" s="236"/>
      <c r="G1296" s="1137"/>
      <c r="H1296" s="236"/>
      <c r="I1296" s="95"/>
    </row>
    <row r="1297" spans="1:9">
      <c r="A1297" s="248"/>
      <c r="B1297" s="17"/>
      <c r="C1297" s="97"/>
      <c r="D1297" s="97"/>
      <c r="E1297" s="557"/>
      <c r="F1297" s="648"/>
      <c r="G1297" s="1987"/>
      <c r="H1297" s="17"/>
      <c r="I1297" s="167"/>
    </row>
    <row r="1298" spans="1:9">
      <c r="A1298" s="248"/>
      <c r="B1298" s="17"/>
      <c r="C1298" s="97"/>
      <c r="D1298" s="97"/>
      <c r="E1298" s="557"/>
      <c r="F1298" s="648"/>
      <c r="G1298" s="1987"/>
      <c r="H1298" s="17"/>
      <c r="I1298" s="167"/>
    </row>
    <row r="1299" spans="1:9" ht="13.5" thickBot="1">
      <c r="A1299" s="249"/>
      <c r="B1299" s="171"/>
      <c r="C1299" s="99"/>
      <c r="D1299" s="99"/>
      <c r="E1299" s="558"/>
      <c r="F1299" s="649"/>
      <c r="G1299" s="1988"/>
      <c r="H1299" s="171"/>
      <c r="I1299" s="172"/>
    </row>
    <row r="1300" spans="1:9" ht="52.5">
      <c r="A1300" s="195" t="s">
        <v>1028</v>
      </c>
      <c r="B1300" s="196" t="s">
        <v>1029</v>
      </c>
      <c r="C1300" s="197" t="s">
        <v>678</v>
      </c>
      <c r="D1300" s="197" t="s">
        <v>3130</v>
      </c>
      <c r="E1300" s="559" t="s">
        <v>11195</v>
      </c>
      <c r="F1300" s="650" t="s">
        <v>2779</v>
      </c>
      <c r="G1300" s="638" t="s">
        <v>3952</v>
      </c>
      <c r="H1300" s="338" t="s">
        <v>497</v>
      </c>
      <c r="I1300" s="199" t="s">
        <v>4239</v>
      </c>
    </row>
    <row r="1301" spans="1:9" ht="13.5" thickBot="1">
      <c r="A1301" s="195"/>
      <c r="B1301" s="389"/>
      <c r="C1301" s="197" t="s">
        <v>3953</v>
      </c>
      <c r="D1301" s="390" t="s">
        <v>3951</v>
      </c>
      <c r="E1301" s="564" t="s">
        <v>265</v>
      </c>
      <c r="F1301" s="1038">
        <f>'Заказ, cкидки и курсы валют'!$I$12</f>
        <v>0</v>
      </c>
      <c r="G1301" s="949"/>
      <c r="H1301" s="455"/>
      <c r="I1301" s="325"/>
    </row>
    <row r="1302" spans="1:9" ht="15">
      <c r="A1302" s="333" t="s">
        <v>10456</v>
      </c>
      <c r="B1302" s="986" t="s">
        <v>3296</v>
      </c>
      <c r="C1302" s="1371">
        <v>60</v>
      </c>
      <c r="D1302" s="1367">
        <v>50</v>
      </c>
      <c r="E1302" s="574">
        <v>10340.120000000001</v>
      </c>
      <c r="F1302" s="967">
        <f>ROUND(E1302*(1-$F$11),2)</f>
        <v>10340.120000000001</v>
      </c>
      <c r="G1302" s="968">
        <f>'Заказ, cкидки и курсы валют'!$J$23*F1302</f>
        <v>124081.44</v>
      </c>
      <c r="H1302" s="1017">
        <f>ROUND((D1302/1000)*G1302,2)</f>
        <v>6204.07</v>
      </c>
      <c r="I1302" s="337"/>
    </row>
    <row r="1303" spans="1:9" ht="15">
      <c r="A1303" s="216" t="s">
        <v>10457</v>
      </c>
      <c r="B1303" s="46" t="s">
        <v>3647</v>
      </c>
      <c r="C1303" s="1370">
        <v>150</v>
      </c>
      <c r="D1303" s="1366">
        <v>50</v>
      </c>
      <c r="E1303" s="574">
        <v>18703.240000000002</v>
      </c>
      <c r="F1303" s="603">
        <f>ROUND(E1303*(1-$F$11),2)</f>
        <v>18703.240000000002</v>
      </c>
      <c r="G1303" s="862">
        <f>'Заказ, cкидки и курсы валют'!$J$23*F1303</f>
        <v>224438.88</v>
      </c>
      <c r="H1303" s="882">
        <f>ROUND((D1303/1000)*G1303,2)</f>
        <v>11221.94</v>
      </c>
      <c r="I1303" s="212"/>
    </row>
    <row r="1304" spans="1:9" ht="15.75" thickBot="1">
      <c r="A1304" s="241" t="s">
        <v>10458</v>
      </c>
      <c r="B1304" s="131" t="s">
        <v>3288</v>
      </c>
      <c r="C1304" s="1372">
        <v>270</v>
      </c>
      <c r="D1304" s="1369">
        <v>50</v>
      </c>
      <c r="E1304" s="574">
        <v>32627.58</v>
      </c>
      <c r="F1304" s="959">
        <f>ROUND(E1304*(1-$F$11),2)</f>
        <v>32627.58</v>
      </c>
      <c r="G1304" s="960">
        <f>'Заказ, cкидки и курсы валют'!$J$23*F1304</f>
        <v>391530.96</v>
      </c>
      <c r="H1304" s="1019">
        <f>ROUND((D1304/1000)*G1304,2)</f>
        <v>19576.55</v>
      </c>
      <c r="I1304" s="214"/>
    </row>
    <row r="1305" spans="1:9" ht="13.5" thickBot="1"/>
    <row r="1306" spans="1:9" ht="18">
      <c r="A1306" s="1360" t="s">
        <v>10459</v>
      </c>
      <c r="B1306" s="555"/>
      <c r="C1306" s="647"/>
      <c r="D1306" s="569"/>
      <c r="E1306" s="562"/>
      <c r="F1306" s="236"/>
      <c r="G1306" s="1137"/>
      <c r="H1306" s="236"/>
      <c r="I1306" s="95"/>
    </row>
    <row r="1307" spans="1:9">
      <c r="A1307" s="248"/>
      <c r="B1307" s="17"/>
      <c r="C1307" s="97"/>
      <c r="D1307" s="97"/>
      <c r="E1307" s="557"/>
      <c r="F1307" s="648"/>
      <c r="G1307" s="1987"/>
      <c r="H1307" s="17"/>
      <c r="I1307" s="167"/>
    </row>
    <row r="1308" spans="1:9">
      <c r="A1308" s="248"/>
      <c r="B1308" s="17"/>
      <c r="C1308" s="97"/>
      <c r="D1308" s="97"/>
      <c r="E1308" s="557"/>
      <c r="F1308" s="648"/>
      <c r="G1308" s="1987"/>
      <c r="H1308" s="17"/>
      <c r="I1308" s="167"/>
    </row>
    <row r="1309" spans="1:9" ht="18.75" thickBot="1">
      <c r="A1309" s="1151" t="s">
        <v>7679</v>
      </c>
      <c r="B1309" s="171"/>
      <c r="C1309" s="99"/>
      <c r="D1309" s="99"/>
      <c r="E1309" s="558"/>
      <c r="F1309" s="649"/>
      <c r="G1309" s="1988"/>
      <c r="H1309" s="171"/>
      <c r="I1309" s="172"/>
    </row>
    <row r="1310" spans="1:9" ht="52.5">
      <c r="A1310" s="187" t="s">
        <v>1028</v>
      </c>
      <c r="B1310" s="189" t="s">
        <v>1029</v>
      </c>
      <c r="C1310" s="192" t="s">
        <v>678</v>
      </c>
      <c r="D1310" s="1206" t="s">
        <v>3130</v>
      </c>
      <c r="E1310" s="561" t="s">
        <v>11196</v>
      </c>
      <c r="F1310" s="1899" t="s">
        <v>2779</v>
      </c>
      <c r="G1310" s="1204" t="s">
        <v>2627</v>
      </c>
      <c r="H1310" s="419" t="s">
        <v>497</v>
      </c>
      <c r="I1310" s="173" t="s">
        <v>4239</v>
      </c>
    </row>
    <row r="1311" spans="1:9" ht="13.5" thickBot="1">
      <c r="A1311" s="195"/>
      <c r="B1311" s="389"/>
      <c r="C1311" s="475" t="s">
        <v>10465</v>
      </c>
      <c r="D1311" s="475" t="s">
        <v>2628</v>
      </c>
      <c r="E1311" s="564" t="s">
        <v>265</v>
      </c>
      <c r="F1311" s="1038">
        <f>'Заказ, cкидки и курсы валют'!$I$12</f>
        <v>0</v>
      </c>
      <c r="G1311" s="949"/>
      <c r="H1311" s="455"/>
      <c r="I1311" s="325"/>
    </row>
    <row r="1312" spans="1:9" ht="15">
      <c r="A1312" s="333" t="s">
        <v>10460</v>
      </c>
      <c r="B1312" s="1367" t="s">
        <v>3647</v>
      </c>
      <c r="C1312" s="1371">
        <v>10</v>
      </c>
      <c r="D1312" s="1367">
        <v>250</v>
      </c>
      <c r="E1312" s="574">
        <v>4914.6499999999996</v>
      </c>
      <c r="F1312" s="967">
        <f t="shared" ref="F1312:F1316" si="202">ROUND(E1312*(1-$F$11),2)</f>
        <v>4914.6499999999996</v>
      </c>
      <c r="G1312" s="968">
        <f>'Заказ, cкидки и курсы валют'!$J$23*F1312</f>
        <v>58975.799999999996</v>
      </c>
      <c r="H1312" s="1017">
        <f t="shared" ref="H1312:H1316" si="203">ROUND((D1312/1000)*G1312,2)</f>
        <v>14743.95</v>
      </c>
      <c r="I1312" s="337"/>
    </row>
    <row r="1313" spans="1:10" ht="15">
      <c r="A1313" s="216" t="s">
        <v>10461</v>
      </c>
      <c r="B1313" s="1366" t="s">
        <v>3288</v>
      </c>
      <c r="C1313" s="1370">
        <v>11</v>
      </c>
      <c r="D1313" s="1366">
        <v>200</v>
      </c>
      <c r="E1313" s="574">
        <v>4920.0600000000004</v>
      </c>
      <c r="F1313" s="603">
        <f t="shared" si="202"/>
        <v>4920.0600000000004</v>
      </c>
      <c r="G1313" s="862">
        <f>'Заказ, cкидки и курсы валют'!$J$23*F1313</f>
        <v>59040.72</v>
      </c>
      <c r="H1313" s="882">
        <f t="shared" si="203"/>
        <v>11808.14</v>
      </c>
      <c r="I1313" s="212"/>
    </row>
    <row r="1314" spans="1:10" ht="15">
      <c r="A1314" s="216" t="s">
        <v>10462</v>
      </c>
      <c r="B1314" s="1366" t="s">
        <v>3648</v>
      </c>
      <c r="C1314" s="1370">
        <v>15</v>
      </c>
      <c r="D1314" s="1366">
        <v>200</v>
      </c>
      <c r="E1314" s="574">
        <v>5441.51</v>
      </c>
      <c r="F1314" s="603">
        <f t="shared" si="202"/>
        <v>5441.51</v>
      </c>
      <c r="G1314" s="862">
        <f>'Заказ, cкидки и курсы валют'!$J$23*F1314</f>
        <v>65298.12</v>
      </c>
      <c r="H1314" s="882">
        <f t="shared" si="203"/>
        <v>13059.62</v>
      </c>
      <c r="I1314" s="212"/>
    </row>
    <row r="1315" spans="1:10" ht="15">
      <c r="A1315" s="216" t="s">
        <v>10463</v>
      </c>
      <c r="B1315" s="1366" t="s">
        <v>3649</v>
      </c>
      <c r="C1315" s="1370">
        <v>21</v>
      </c>
      <c r="D1315" s="1366">
        <v>200</v>
      </c>
      <c r="E1315" s="574">
        <v>5829.83</v>
      </c>
      <c r="F1315" s="603">
        <f t="shared" si="202"/>
        <v>5829.83</v>
      </c>
      <c r="G1315" s="862">
        <f>'Заказ, cкидки и курсы валют'!$J$23*F1315</f>
        <v>69957.959999999992</v>
      </c>
      <c r="H1315" s="882">
        <f t="shared" si="203"/>
        <v>13991.59</v>
      </c>
      <c r="I1315" s="212"/>
    </row>
    <row r="1316" spans="1:10" ht="15.75" thickBot="1">
      <c r="A1316" s="241" t="s">
        <v>10464</v>
      </c>
      <c r="B1316" s="1369" t="s">
        <v>3650</v>
      </c>
      <c r="C1316" s="1372">
        <v>32</v>
      </c>
      <c r="D1316" s="1369">
        <v>80</v>
      </c>
      <c r="E1316" s="574">
        <v>6396.48</v>
      </c>
      <c r="F1316" s="959">
        <f t="shared" si="202"/>
        <v>6396.48</v>
      </c>
      <c r="G1316" s="960">
        <f>'Заказ, cкидки и курсы валют'!$J$23*F1316</f>
        <v>76757.759999999995</v>
      </c>
      <c r="H1316" s="1019">
        <f t="shared" si="203"/>
        <v>6140.62</v>
      </c>
      <c r="I1316" s="214"/>
    </row>
    <row r="1317" spans="1:10" ht="15.75" thickBot="1">
      <c r="A1317" s="14"/>
      <c r="B1317" s="1704"/>
      <c r="C1317" s="1368"/>
      <c r="D1317" s="1704"/>
      <c r="E1317" s="667"/>
      <c r="F1317" s="1096"/>
      <c r="G1317" s="865"/>
      <c r="H1317" s="1705"/>
      <c r="I1317" s="14"/>
    </row>
    <row r="1318" spans="1:10" ht="18">
      <c r="A1318" s="1360" t="s">
        <v>10459</v>
      </c>
      <c r="B1318" s="555"/>
      <c r="C1318" s="647"/>
      <c r="D1318" s="569"/>
      <c r="E1318" s="562"/>
      <c r="F1318" s="236"/>
      <c r="G1318" s="1137"/>
      <c r="H1318" s="236"/>
      <c r="I1318" s="95"/>
    </row>
    <row r="1319" spans="1:10">
      <c r="A1319" s="248"/>
      <c r="B1319" s="17"/>
      <c r="C1319" s="97"/>
      <c r="D1319" s="97"/>
      <c r="E1319" s="557"/>
      <c r="F1319" s="648"/>
      <c r="G1319" s="1987"/>
      <c r="H1319" s="17"/>
      <c r="I1319" s="167"/>
    </row>
    <row r="1320" spans="1:10">
      <c r="A1320" s="248"/>
      <c r="B1320" s="17"/>
      <c r="C1320" s="97"/>
      <c r="D1320" s="97"/>
      <c r="E1320" s="557"/>
      <c r="F1320" s="648"/>
      <c r="G1320" s="1987"/>
      <c r="H1320" s="17"/>
      <c r="I1320" s="167"/>
    </row>
    <row r="1321" spans="1:10" ht="18.75" thickBot="1">
      <c r="A1321" s="2597" t="s">
        <v>7680</v>
      </c>
      <c r="B1321" s="171"/>
      <c r="C1321" s="99"/>
      <c r="D1321" s="99"/>
      <c r="E1321" s="558"/>
      <c r="F1321" s="649"/>
      <c r="G1321" s="1988"/>
      <c r="H1321" s="171"/>
      <c r="I1321" s="172"/>
    </row>
    <row r="1322" spans="1:10" ht="52.5" customHeight="1">
      <c r="A1322" s="187" t="s">
        <v>1028</v>
      </c>
      <c r="B1322" s="189" t="s">
        <v>1029</v>
      </c>
      <c r="C1322" s="192" t="s">
        <v>678</v>
      </c>
      <c r="D1322" s="1206" t="s">
        <v>3130</v>
      </c>
      <c r="E1322" s="561" t="s">
        <v>11196</v>
      </c>
      <c r="F1322" s="1899" t="s">
        <v>2779</v>
      </c>
      <c r="G1322" s="1204" t="s">
        <v>2627</v>
      </c>
      <c r="H1322" s="419" t="s">
        <v>497</v>
      </c>
      <c r="I1322" s="173" t="s">
        <v>4239</v>
      </c>
      <c r="J1322" s="2668" t="s">
        <v>12335</v>
      </c>
    </row>
    <row r="1323" spans="1:10" ht="13.5" thickBot="1">
      <c r="A1323" s="195"/>
      <c r="B1323" s="389"/>
      <c r="C1323" s="475" t="s">
        <v>10465</v>
      </c>
      <c r="D1323" s="475" t="s">
        <v>2628</v>
      </c>
      <c r="E1323" s="564" t="s">
        <v>265</v>
      </c>
      <c r="F1323" s="1038">
        <f>'Заказ, cкидки и курсы валют'!$I$12</f>
        <v>0</v>
      </c>
      <c r="G1323" s="949"/>
      <c r="H1323" s="455"/>
      <c r="I1323" s="325"/>
      <c r="J1323" s="2669"/>
    </row>
    <row r="1324" spans="1:10" ht="15">
      <c r="A1324" s="333" t="s">
        <v>11762</v>
      </c>
      <c r="B1324" s="1367" t="s">
        <v>3647</v>
      </c>
      <c r="C1324" s="1371">
        <v>10</v>
      </c>
      <c r="D1324" s="1367">
        <v>20</v>
      </c>
      <c r="E1324" s="2103">
        <f>E1312*1.2</f>
        <v>5897.579999999999</v>
      </c>
      <c r="F1324" s="967">
        <f t="shared" ref="F1324:F1326" si="204">ROUND(E1324*(1-$F$11),2)</f>
        <v>5897.58</v>
      </c>
      <c r="G1324" s="968">
        <f>'Заказ, cкидки и курсы валют'!$J$23*F1324</f>
        <v>70770.959999999992</v>
      </c>
      <c r="H1324" s="1017">
        <f t="shared" ref="H1324:H1326" si="205">ROUND((D1324/1000)*G1324,2)</f>
        <v>1415.42</v>
      </c>
      <c r="I1324" s="337"/>
      <c r="J1324" s="128">
        <f>ROUND(IF(H1324&lt;'Заказ, cкидки и курсы валют'!$B$39,H1324*0.54*100/(100-'Заказ, cкидки и курсы валют'!$C$39),IF(H1324&lt;'Заказ, cкидки и курсы валют'!$B$40,H1324*0.54*100/(100-'Заказ, cкидки и курсы валют'!$C$40),IF(H1324&lt;'Заказ, cкидки и курсы валют'!$B$41,H1324*0.54*100/(100-'Заказ, cкидки и курсы валют'!$C$41),IF(H1324&lt;'Заказ, cкидки и курсы валют'!$B$42,H1324*0.54*100/(100-'Заказ, cкидки и курсы валют'!$C$42),IF(H1324&lt;'Заказ, cкидки и курсы валют'!$B$43,H1324*0.54*100/(100-'Заказ, cкидки и курсы валют'!$C$43),H1324))))),2)</f>
        <v>1415.42</v>
      </c>
    </row>
    <row r="1325" spans="1:10" ht="15">
      <c r="A1325" s="216" t="s">
        <v>11763</v>
      </c>
      <c r="B1325" s="1366" t="s">
        <v>3288</v>
      </c>
      <c r="C1325" s="1370">
        <v>11</v>
      </c>
      <c r="D1325" s="1366">
        <v>20</v>
      </c>
      <c r="E1325" s="2077">
        <f t="shared" ref="E1325:E1326" si="206">E1313*1.2</f>
        <v>5904.0720000000001</v>
      </c>
      <c r="F1325" s="603">
        <f t="shared" si="204"/>
        <v>5904.07</v>
      </c>
      <c r="G1325" s="862">
        <f>'Заказ, cкидки и курсы валют'!$J$23*F1325</f>
        <v>70848.84</v>
      </c>
      <c r="H1325" s="882">
        <f t="shared" si="205"/>
        <v>1416.98</v>
      </c>
      <c r="I1325" s="212"/>
      <c r="J1325" s="128">
        <f>ROUND(IF(H1325&lt;'Заказ, cкидки и курсы валют'!$B$39,H1325*0.54*100/(100-'Заказ, cкидки и курсы валют'!$C$39),IF(H1325&lt;'Заказ, cкидки и курсы валют'!$B$40,H1325*0.54*100/(100-'Заказ, cкидки и курсы валют'!$C$40),IF(H1325&lt;'Заказ, cкидки и курсы валют'!$B$41,H1325*0.54*100/(100-'Заказ, cкидки и курсы валют'!$C$41),IF(H1325&lt;'Заказ, cкидки и курсы валют'!$B$42,H1325*0.54*100/(100-'Заказ, cкидки и курсы валют'!$C$42),IF(H1325&lt;'Заказ, cкидки и курсы валют'!$B$43,H1325*0.54*100/(100-'Заказ, cкидки и курсы валют'!$C$43),H1325))))),2)</f>
        <v>1416.98</v>
      </c>
    </row>
    <row r="1326" spans="1:10" ht="15.75" thickBot="1">
      <c r="A1326" s="241" t="s">
        <v>11764</v>
      </c>
      <c r="B1326" s="1369" t="s">
        <v>3648</v>
      </c>
      <c r="C1326" s="1372">
        <v>15</v>
      </c>
      <c r="D1326" s="1369">
        <v>20</v>
      </c>
      <c r="E1326" s="2105">
        <f t="shared" si="206"/>
        <v>6529.8119999999999</v>
      </c>
      <c r="F1326" s="959">
        <f t="shared" si="204"/>
        <v>6529.81</v>
      </c>
      <c r="G1326" s="960">
        <f>'Заказ, cкидки и курсы валют'!$J$23*F1326</f>
        <v>78357.72</v>
      </c>
      <c r="H1326" s="1019">
        <f t="shared" si="205"/>
        <v>1567.15</v>
      </c>
      <c r="I1326" s="214"/>
      <c r="J1326" s="128">
        <f>ROUND(IF(H1326&lt;'Заказ, cкидки и курсы валют'!$B$39,H1326*0.54*100/(100-'Заказ, cкидки и курсы валют'!$C$39),IF(H1326&lt;'Заказ, cкидки и курсы валют'!$B$40,H1326*0.54*100/(100-'Заказ, cкидки и курсы валют'!$C$40),IF(H1326&lt;'Заказ, cкидки и курсы валют'!$B$41,H1326*0.54*100/(100-'Заказ, cкидки и курсы валют'!$C$41),IF(H1326&lt;'Заказ, cкидки и курсы валют'!$B$42,H1326*0.54*100/(100-'Заказ, cкидки и курсы валют'!$C$42),IF(H1326&lt;'Заказ, cкидки и курсы валют'!$B$43,H1326*0.54*100/(100-'Заказ, cкидки и курсы валют'!$C$43),H1326))))),2)</f>
        <v>1567.15</v>
      </c>
    </row>
    <row r="1327" spans="1:10" ht="15">
      <c r="A1327" s="14"/>
      <c r="B1327" s="1704"/>
      <c r="C1327" s="1368"/>
      <c r="D1327" s="1704"/>
      <c r="E1327" s="667"/>
      <c r="F1327" s="1096"/>
      <c r="G1327" s="865"/>
      <c r="H1327" s="1705"/>
      <c r="I1327" s="14"/>
    </row>
    <row r="1328" spans="1:10" ht="13.5" thickBot="1"/>
    <row r="1329" spans="1:9" ht="18">
      <c r="A1329" s="1360" t="s">
        <v>10466</v>
      </c>
      <c r="B1329" s="555"/>
      <c r="C1329" s="647"/>
      <c r="D1329" s="569"/>
      <c r="E1329" s="562"/>
      <c r="F1329" s="236"/>
      <c r="G1329" s="1137"/>
      <c r="H1329" s="236"/>
      <c r="I1329" s="95"/>
    </row>
    <row r="1330" spans="1:9">
      <c r="A1330" s="248"/>
      <c r="B1330" s="17"/>
      <c r="C1330" s="97"/>
      <c r="D1330" s="97"/>
      <c r="E1330" s="557"/>
      <c r="F1330" s="648"/>
      <c r="G1330" s="1987"/>
      <c r="H1330" s="17"/>
      <c r="I1330" s="167"/>
    </row>
    <row r="1331" spans="1:9">
      <c r="A1331" s="248"/>
      <c r="B1331" s="17"/>
      <c r="C1331" s="97"/>
      <c r="D1331" s="97"/>
      <c r="E1331" s="557"/>
      <c r="F1331" s="648"/>
      <c r="G1331" s="1987"/>
      <c r="H1331" s="17"/>
      <c r="I1331" s="167"/>
    </row>
    <row r="1332" spans="1:9" ht="13.5" thickBot="1">
      <c r="A1332" s="249"/>
      <c r="B1332" s="171"/>
      <c r="C1332" s="99"/>
      <c r="D1332" s="99"/>
      <c r="E1332" s="558"/>
      <c r="F1332" s="649"/>
      <c r="G1332" s="1988"/>
      <c r="H1332" s="171"/>
      <c r="I1332" s="172"/>
    </row>
    <row r="1333" spans="1:9" ht="52.5">
      <c r="A1333" s="187" t="s">
        <v>1028</v>
      </c>
      <c r="B1333" s="189" t="s">
        <v>1029</v>
      </c>
      <c r="C1333" s="192" t="s">
        <v>678</v>
      </c>
      <c r="D1333" s="1206" t="s">
        <v>3130</v>
      </c>
      <c r="E1333" s="561" t="s">
        <v>11196</v>
      </c>
      <c r="F1333" s="1899" t="s">
        <v>2779</v>
      </c>
      <c r="G1333" s="1204" t="s">
        <v>2627</v>
      </c>
      <c r="H1333" s="419" t="s">
        <v>497</v>
      </c>
      <c r="I1333" s="173" t="s">
        <v>4239</v>
      </c>
    </row>
    <row r="1334" spans="1:9" ht="13.5" thickBot="1">
      <c r="A1334" s="195"/>
      <c r="B1334" s="389"/>
      <c r="C1334" s="475" t="s">
        <v>10465</v>
      </c>
      <c r="D1334" s="475" t="s">
        <v>2628</v>
      </c>
      <c r="E1334" s="564" t="s">
        <v>265</v>
      </c>
      <c r="F1334" s="1038">
        <f>'Заказ, cкидки и курсы валют'!$I$12</f>
        <v>0</v>
      </c>
      <c r="G1334" s="949"/>
      <c r="H1334" s="455"/>
      <c r="I1334" s="325"/>
    </row>
    <row r="1335" spans="1:9" ht="15">
      <c r="A1335" s="333" t="s">
        <v>10468</v>
      </c>
      <c r="B1335" s="1367" t="s">
        <v>3288</v>
      </c>
      <c r="C1335" s="1371">
        <v>8</v>
      </c>
      <c r="D1335" s="1367">
        <v>200</v>
      </c>
      <c r="E1335" s="574">
        <v>4750.4399999999996</v>
      </c>
      <c r="F1335" s="967">
        <f t="shared" ref="F1335:F1338" si="207">ROUND(E1335*(1-$F$11),2)</f>
        <v>4750.4399999999996</v>
      </c>
      <c r="G1335" s="968">
        <f>'Заказ, cкидки и курсы валют'!$J$23*F1335</f>
        <v>57005.279999999999</v>
      </c>
      <c r="H1335" s="1017">
        <f t="shared" ref="H1335:H1338" si="208">ROUND((D1335/1000)*G1335,2)</f>
        <v>11401.06</v>
      </c>
      <c r="I1335" s="337"/>
    </row>
    <row r="1336" spans="1:9" ht="15">
      <c r="A1336" s="216" t="s">
        <v>10469</v>
      </c>
      <c r="B1336" s="1366" t="s">
        <v>3648</v>
      </c>
      <c r="C1336" s="1370">
        <v>16.02</v>
      </c>
      <c r="D1336" s="1366">
        <v>100</v>
      </c>
      <c r="E1336" s="574">
        <v>5292.72</v>
      </c>
      <c r="F1336" s="603">
        <f t="shared" si="207"/>
        <v>5292.72</v>
      </c>
      <c r="G1336" s="862">
        <f>'Заказ, cкидки и курсы валют'!$J$23*F1336</f>
        <v>63512.639999999999</v>
      </c>
      <c r="H1336" s="882">
        <f t="shared" si="208"/>
        <v>6351.26</v>
      </c>
      <c r="I1336" s="212"/>
    </row>
    <row r="1337" spans="1:9" ht="15">
      <c r="A1337" s="216" t="s">
        <v>10470</v>
      </c>
      <c r="B1337" s="1366" t="s">
        <v>3649</v>
      </c>
      <c r="C1337" s="1370">
        <v>26</v>
      </c>
      <c r="D1337" s="1366">
        <v>50</v>
      </c>
      <c r="E1337" s="574">
        <v>5637.16</v>
      </c>
      <c r="F1337" s="603">
        <f t="shared" si="207"/>
        <v>5637.16</v>
      </c>
      <c r="G1337" s="862">
        <f>'Заказ, cкидки и курсы валют'!$J$23*F1337</f>
        <v>67645.919999999998</v>
      </c>
      <c r="H1337" s="882">
        <f t="shared" si="208"/>
        <v>3382.3</v>
      </c>
      <c r="I1337" s="212"/>
    </row>
    <row r="1338" spans="1:9" ht="15.75" thickBot="1">
      <c r="A1338" s="241" t="s">
        <v>10471</v>
      </c>
      <c r="B1338" s="1369" t="s">
        <v>3650</v>
      </c>
      <c r="C1338" s="1372">
        <v>62</v>
      </c>
      <c r="D1338" s="1369">
        <v>25</v>
      </c>
      <c r="E1338" s="574">
        <v>9917.56</v>
      </c>
      <c r="F1338" s="959">
        <f t="shared" si="207"/>
        <v>9917.56</v>
      </c>
      <c r="G1338" s="960">
        <f>'Заказ, cкидки и курсы валют'!$J$23*F1338</f>
        <v>119010.72</v>
      </c>
      <c r="H1338" s="1019">
        <f t="shared" si="208"/>
        <v>2975.27</v>
      </c>
      <c r="I1338" s="214"/>
    </row>
    <row r="1339" spans="1:9" ht="13.5" thickBot="1"/>
    <row r="1340" spans="1:9" ht="18">
      <c r="A1340" s="1360" t="s">
        <v>10467</v>
      </c>
      <c r="B1340" s="555"/>
      <c r="C1340" s="647"/>
      <c r="D1340" s="569"/>
      <c r="E1340" s="562"/>
      <c r="F1340" s="236"/>
      <c r="G1340" s="1137"/>
      <c r="H1340" s="236"/>
      <c r="I1340" s="95"/>
    </row>
    <row r="1341" spans="1:9">
      <c r="A1341" s="248"/>
      <c r="B1341" s="17"/>
      <c r="C1341" s="97"/>
      <c r="D1341" s="97"/>
      <c r="E1341" s="557"/>
      <c r="F1341" s="648"/>
      <c r="G1341" s="1987"/>
      <c r="H1341" s="17"/>
      <c r="I1341" s="167"/>
    </row>
    <row r="1342" spans="1:9">
      <c r="A1342" s="248"/>
      <c r="B1342" s="17"/>
      <c r="C1342" s="97"/>
      <c r="D1342" s="97"/>
      <c r="E1342" s="557"/>
      <c r="F1342" s="648"/>
      <c r="G1342" s="1987"/>
      <c r="H1342" s="17"/>
      <c r="I1342" s="167"/>
    </row>
    <row r="1343" spans="1:9" ht="18.75" thickBot="1">
      <c r="A1343" s="1151" t="s">
        <v>7679</v>
      </c>
      <c r="B1343" s="171"/>
      <c r="C1343" s="99"/>
      <c r="D1343" s="99"/>
      <c r="E1343" s="558"/>
      <c r="F1343" s="649"/>
      <c r="G1343" s="1988"/>
      <c r="H1343" s="171"/>
      <c r="I1343" s="172"/>
    </row>
    <row r="1344" spans="1:9" ht="52.5">
      <c r="A1344" s="187" t="s">
        <v>1028</v>
      </c>
      <c r="B1344" s="189" t="s">
        <v>1029</v>
      </c>
      <c r="C1344" s="192" t="s">
        <v>678</v>
      </c>
      <c r="D1344" s="1206" t="s">
        <v>3130</v>
      </c>
      <c r="E1344" s="561" t="s">
        <v>11196</v>
      </c>
      <c r="F1344" s="1899" t="s">
        <v>2779</v>
      </c>
      <c r="G1344" s="1204" t="s">
        <v>2627</v>
      </c>
      <c r="H1344" s="419" t="s">
        <v>497</v>
      </c>
      <c r="I1344" s="173" t="s">
        <v>4239</v>
      </c>
    </row>
    <row r="1345" spans="1:10" ht="13.5" thickBot="1">
      <c r="A1345" s="195"/>
      <c r="B1345" s="389"/>
      <c r="C1345" s="475" t="s">
        <v>10465</v>
      </c>
      <c r="D1345" s="475" t="s">
        <v>2628</v>
      </c>
      <c r="E1345" s="564" t="s">
        <v>265</v>
      </c>
      <c r="F1345" s="1038">
        <f>'Заказ, cкидки и курсы валют'!$I$12</f>
        <v>0</v>
      </c>
      <c r="G1345" s="949"/>
      <c r="H1345" s="455"/>
      <c r="I1345" s="325"/>
    </row>
    <row r="1346" spans="1:10" ht="15">
      <c r="A1346" s="333" t="s">
        <v>10472</v>
      </c>
      <c r="B1346" s="1367" t="s">
        <v>3649</v>
      </c>
      <c r="C1346" s="1371">
        <v>42.33</v>
      </c>
      <c r="D1346" s="1367">
        <v>50</v>
      </c>
      <c r="E1346" s="574">
        <v>5457.91</v>
      </c>
      <c r="F1346" s="967">
        <f t="shared" ref="F1346:F1348" si="209">ROUND(E1346*(1-$F$11),2)</f>
        <v>5457.91</v>
      </c>
      <c r="G1346" s="968">
        <f>'Заказ, cкидки и курсы валют'!$J$23*F1346</f>
        <v>65494.92</v>
      </c>
      <c r="H1346" s="1017">
        <f t="shared" ref="H1346:H1348" si="210">ROUND((D1346/1000)*G1346,2)</f>
        <v>3274.75</v>
      </c>
      <c r="I1346" s="337"/>
    </row>
    <row r="1347" spans="1:10" ht="15">
      <c r="A1347" s="216" t="s">
        <v>10473</v>
      </c>
      <c r="B1347" s="1366" t="s">
        <v>3650</v>
      </c>
      <c r="C1347" s="1370">
        <v>50</v>
      </c>
      <c r="D1347" s="1366">
        <v>25</v>
      </c>
      <c r="E1347" s="574">
        <v>7480.01</v>
      </c>
      <c r="F1347" s="603">
        <f t="shared" si="209"/>
        <v>7480.01</v>
      </c>
      <c r="G1347" s="862">
        <f>'Заказ, cкидки и курсы валют'!$J$23*F1347</f>
        <v>89760.12</v>
      </c>
      <c r="H1347" s="882">
        <f t="shared" si="210"/>
        <v>2244</v>
      </c>
      <c r="I1347" s="212"/>
    </row>
    <row r="1348" spans="1:10" ht="15.75" thickBot="1">
      <c r="A1348" s="241" t="s">
        <v>10474</v>
      </c>
      <c r="B1348" s="1369" t="s">
        <v>3276</v>
      </c>
      <c r="C1348" s="1372">
        <v>90</v>
      </c>
      <c r="D1348" s="1369">
        <v>25</v>
      </c>
      <c r="E1348" s="574">
        <v>11057.54</v>
      </c>
      <c r="F1348" s="959">
        <f t="shared" si="209"/>
        <v>11057.54</v>
      </c>
      <c r="G1348" s="960">
        <f>'Заказ, cкидки и курсы валют'!$J$23*F1348</f>
        <v>132690.48000000001</v>
      </c>
      <c r="H1348" s="1019">
        <f t="shared" si="210"/>
        <v>3317.26</v>
      </c>
      <c r="I1348" s="214"/>
    </row>
    <row r="1349" spans="1:10" ht="15.75" thickBot="1">
      <c r="A1349" s="14"/>
      <c r="B1349" s="1704"/>
      <c r="C1349" s="1368"/>
      <c r="D1349" s="1704"/>
      <c r="E1349" s="667"/>
      <c r="F1349" s="1096"/>
      <c r="G1349" s="865"/>
      <c r="H1349" s="1705"/>
      <c r="I1349" s="14"/>
    </row>
    <row r="1350" spans="1:10" ht="18">
      <c r="A1350" s="1360" t="s">
        <v>10467</v>
      </c>
      <c r="B1350" s="555"/>
      <c r="C1350" s="647"/>
      <c r="D1350" s="569"/>
      <c r="E1350" s="562"/>
      <c r="F1350" s="236"/>
      <c r="G1350" s="1137"/>
      <c r="H1350" s="236"/>
      <c r="I1350" s="95"/>
    </row>
    <row r="1351" spans="1:10">
      <c r="A1351" s="248"/>
      <c r="B1351" s="17"/>
      <c r="C1351" s="97"/>
      <c r="D1351" s="97"/>
      <c r="E1351" s="557"/>
      <c r="F1351" s="648"/>
      <c r="G1351" s="1987"/>
      <c r="H1351" s="17"/>
      <c r="I1351" s="167"/>
    </row>
    <row r="1352" spans="1:10">
      <c r="A1352" s="248"/>
      <c r="B1352" s="17"/>
      <c r="C1352" s="97"/>
      <c r="D1352" s="97"/>
      <c r="E1352" s="557"/>
      <c r="F1352" s="648"/>
      <c r="G1352" s="1987"/>
      <c r="H1352" s="17"/>
      <c r="I1352" s="167"/>
    </row>
    <row r="1353" spans="1:10" ht="18.75" thickBot="1">
      <c r="A1353" s="2597" t="s">
        <v>11173</v>
      </c>
      <c r="B1353" s="171"/>
      <c r="C1353" s="99"/>
      <c r="D1353" s="99"/>
      <c r="E1353" s="558"/>
      <c r="F1353" s="649"/>
      <c r="G1353" s="1988"/>
      <c r="H1353" s="171"/>
      <c r="I1353" s="172"/>
    </row>
    <row r="1354" spans="1:10" ht="52.5">
      <c r="A1354" s="195" t="s">
        <v>1028</v>
      </c>
      <c r="B1354" s="196" t="s">
        <v>1029</v>
      </c>
      <c r="C1354" s="197" t="s">
        <v>678</v>
      </c>
      <c r="D1354" s="475" t="s">
        <v>3130</v>
      </c>
      <c r="E1354" s="559" t="s">
        <v>11196</v>
      </c>
      <c r="F1354" s="650" t="s">
        <v>2779</v>
      </c>
      <c r="G1354" s="864" t="s">
        <v>2627</v>
      </c>
      <c r="H1354" s="338" t="s">
        <v>497</v>
      </c>
      <c r="I1354" s="199" t="s">
        <v>4239</v>
      </c>
      <c r="J1354" s="2668" t="s">
        <v>12335</v>
      </c>
    </row>
    <row r="1355" spans="1:10" ht="13.5" thickBot="1">
      <c r="A1355" s="195"/>
      <c r="B1355" s="389"/>
      <c r="C1355" s="475" t="s">
        <v>10465</v>
      </c>
      <c r="D1355" s="475" t="s">
        <v>2628</v>
      </c>
      <c r="E1355" s="564" t="s">
        <v>265</v>
      </c>
      <c r="F1355" s="1038">
        <f>'Заказ, cкидки и курсы валют'!$I$12</f>
        <v>0</v>
      </c>
      <c r="G1355" s="949"/>
      <c r="H1355" s="455"/>
      <c r="I1355" s="325"/>
      <c r="J1355" s="2669"/>
    </row>
    <row r="1356" spans="1:10" ht="15">
      <c r="A1356" s="333" t="s">
        <v>11174</v>
      </c>
      <c r="B1356" s="1367" t="s">
        <v>3649</v>
      </c>
      <c r="C1356" s="1371">
        <v>42.33</v>
      </c>
      <c r="D1356" s="1367">
        <v>1</v>
      </c>
      <c r="E1356" s="2103">
        <f>E1346*3</f>
        <v>16373.73</v>
      </c>
      <c r="F1356" s="967">
        <f t="shared" ref="F1356:F1358" si="211">ROUND(E1356*(1-$F$11),2)</f>
        <v>16373.73</v>
      </c>
      <c r="G1356" s="968">
        <f>'Заказ, cкидки и курсы валют'!$J$23*F1356</f>
        <v>196484.76</v>
      </c>
      <c r="H1356" s="1017">
        <f t="shared" ref="H1356:H1358" si="212">ROUND((D1356/1000)*G1356,2)</f>
        <v>196.48</v>
      </c>
      <c r="I1356" s="337"/>
      <c r="J1356" s="128">
        <f>ROUND(IF(H1356&lt;'Заказ, cкидки и курсы валют'!$B$39,H1356*0.54*100/(100-'Заказ, cкидки и курсы валют'!$C$39),IF(H1356&lt;'Заказ, cкидки и курсы валют'!$B$40,H1356*0.54*100/(100-'Заказ, cкидки и курсы валют'!$C$40),IF(H1356&lt;'Заказ, cкидки и курсы валют'!$B$41,H1356*0.54*100/(100-'Заказ, cкидки и курсы валют'!$C$41),IF(H1356&lt;'Заказ, cкидки и курсы валют'!$B$42,H1356*0.54*100/(100-'Заказ, cкидки и курсы валют'!$C$42),IF(H1356&lt;'Заказ, cкидки и курсы валют'!$B$43,H1356*0.54*100/(100-'Заказ, cкидки и курсы валют'!$C$43),H1356))))),2)</f>
        <v>265.25</v>
      </c>
    </row>
    <row r="1357" spans="1:10" ht="15">
      <c r="A1357" s="216" t="s">
        <v>11175</v>
      </c>
      <c r="B1357" s="1366" t="s">
        <v>3650</v>
      </c>
      <c r="C1357" s="1370">
        <v>50</v>
      </c>
      <c r="D1357" s="1366">
        <v>1</v>
      </c>
      <c r="E1357" s="2077">
        <f>E1347*3</f>
        <v>22440.03</v>
      </c>
      <c r="F1357" s="603">
        <f t="shared" si="211"/>
        <v>22440.03</v>
      </c>
      <c r="G1357" s="862">
        <f>'Заказ, cкидки и курсы валют'!$J$23*F1357</f>
        <v>269280.36</v>
      </c>
      <c r="H1357" s="882">
        <f t="shared" si="212"/>
        <v>269.27999999999997</v>
      </c>
      <c r="I1357" s="212"/>
      <c r="J1357" s="128">
        <f>ROUND(IF(H1357&lt;'Заказ, cкидки и курсы валют'!$B$39,H1357*0.54*100/(100-'Заказ, cкидки и курсы валют'!$C$39),IF(H1357&lt;'Заказ, cкидки и курсы валют'!$B$40,H1357*0.54*100/(100-'Заказ, cкидки и курсы валют'!$C$40),IF(H1357&lt;'Заказ, cкидки и курсы валют'!$B$41,H1357*0.54*100/(100-'Заказ, cкидки и курсы валют'!$C$41),IF(H1357&lt;'Заказ, cкидки и курсы валют'!$B$42,H1357*0.54*100/(100-'Заказ, cкидки и курсы валют'!$C$42),IF(H1357&lt;'Заказ, cкидки и курсы валют'!$B$43,H1357*0.54*100/(100-'Заказ, cкидки и курсы валют'!$C$43),H1357))))),2)</f>
        <v>363.53</v>
      </c>
    </row>
    <row r="1358" spans="1:10" ht="15.75" thickBot="1">
      <c r="A1358" s="241" t="s">
        <v>11176</v>
      </c>
      <c r="B1358" s="1369" t="s">
        <v>3276</v>
      </c>
      <c r="C1358" s="1372">
        <v>90</v>
      </c>
      <c r="D1358" s="1369">
        <v>1</v>
      </c>
      <c r="E1358" s="2105">
        <f t="shared" ref="E1358" si="213">E1348*3</f>
        <v>33172.620000000003</v>
      </c>
      <c r="F1358" s="959">
        <f t="shared" si="211"/>
        <v>33172.620000000003</v>
      </c>
      <c r="G1358" s="960">
        <f>'Заказ, cкидки и курсы валют'!$J$23*F1358</f>
        <v>398071.44000000006</v>
      </c>
      <c r="H1358" s="1019">
        <f t="shared" si="212"/>
        <v>398.07</v>
      </c>
      <c r="I1358" s="214"/>
      <c r="J1358" s="128">
        <f>ROUND(IF(H1358&lt;'Заказ, cкидки и курсы валют'!$B$39,H1358*0.54*100/(100-'Заказ, cкидки и курсы валют'!$C$39),IF(H1358&lt;'Заказ, cкидки и курсы валют'!$B$40,H1358*0.54*100/(100-'Заказ, cкидки и курсы валют'!$C$40),IF(H1358&lt;'Заказ, cкидки и курсы валют'!$B$41,H1358*0.54*100/(100-'Заказ, cкидки и курсы валют'!$C$41),IF(H1358&lt;'Заказ, cкидки и курсы валют'!$B$42,H1358*0.54*100/(100-'Заказ, cкидки и курсы валют'!$C$42),IF(H1358&lt;'Заказ, cкидки и курсы валют'!$B$43,H1358*0.54*100/(100-'Заказ, cкидки и курсы валют'!$C$43),H1358))))),2)</f>
        <v>477.68</v>
      </c>
    </row>
    <row r="1359" spans="1:10" ht="15">
      <c r="A1359" s="14"/>
      <c r="B1359" s="1704"/>
      <c r="C1359" s="1368"/>
      <c r="D1359" s="1704"/>
      <c r="E1359" s="667"/>
      <c r="F1359" s="1096"/>
      <c r="G1359" s="865"/>
      <c r="H1359" s="1705"/>
      <c r="I1359" s="14"/>
    </row>
    <row r="1360" spans="1:10" ht="15">
      <c r="A1360" s="14"/>
      <c r="B1360" s="1704"/>
      <c r="C1360" s="1368"/>
      <c r="D1360" s="1704"/>
      <c r="E1360" s="667"/>
      <c r="F1360" s="1096"/>
      <c r="G1360" s="865"/>
      <c r="H1360" s="1705"/>
      <c r="I1360" s="14"/>
    </row>
    <row r="1361" spans="1:10" ht="13.5" thickBot="1"/>
    <row r="1362" spans="1:10" ht="18">
      <c r="A1362" s="1360" t="s">
        <v>10475</v>
      </c>
      <c r="B1362" s="555"/>
      <c r="C1362" s="647"/>
      <c r="D1362" s="569"/>
      <c r="E1362" s="562"/>
      <c r="F1362" s="236"/>
      <c r="G1362" s="1137"/>
      <c r="H1362" s="236"/>
      <c r="I1362" s="95"/>
    </row>
    <row r="1363" spans="1:10">
      <c r="A1363" s="248"/>
      <c r="B1363" s="17"/>
      <c r="C1363" s="97"/>
      <c r="D1363" s="97"/>
      <c r="E1363" s="557"/>
      <c r="F1363" s="648"/>
      <c r="G1363" s="1987"/>
      <c r="H1363" s="17"/>
      <c r="I1363" s="167"/>
    </row>
    <row r="1364" spans="1:10">
      <c r="A1364" s="248"/>
      <c r="B1364" s="17"/>
      <c r="C1364" s="97"/>
      <c r="D1364" s="97"/>
      <c r="E1364" s="557"/>
      <c r="F1364" s="648"/>
      <c r="G1364" s="1987"/>
      <c r="H1364" s="17"/>
      <c r="I1364" s="167"/>
    </row>
    <row r="1365" spans="1:10" ht="18.75" thickBot="1">
      <c r="A1365" s="1151" t="s">
        <v>7679</v>
      </c>
      <c r="B1365" s="171"/>
      <c r="C1365" s="99"/>
      <c r="D1365" s="99"/>
      <c r="E1365" s="558"/>
      <c r="F1365" s="649"/>
      <c r="G1365" s="1988"/>
      <c r="H1365" s="171"/>
      <c r="I1365" s="172"/>
    </row>
    <row r="1366" spans="1:10" ht="52.5">
      <c r="A1366" s="187" t="s">
        <v>1028</v>
      </c>
      <c r="B1366" s="189" t="s">
        <v>1029</v>
      </c>
      <c r="C1366" s="192" t="s">
        <v>678</v>
      </c>
      <c r="D1366" s="1206" t="s">
        <v>3130</v>
      </c>
      <c r="E1366" s="561" t="s">
        <v>11196</v>
      </c>
      <c r="F1366" s="1899" t="s">
        <v>2779</v>
      </c>
      <c r="G1366" s="1204" t="s">
        <v>2627</v>
      </c>
      <c r="H1366" s="419" t="s">
        <v>497</v>
      </c>
      <c r="I1366" s="173" t="s">
        <v>4239</v>
      </c>
    </row>
    <row r="1367" spans="1:10" ht="13.5" thickBot="1">
      <c r="A1367" s="195"/>
      <c r="B1367" s="389"/>
      <c r="C1367" s="475" t="s">
        <v>10465</v>
      </c>
      <c r="D1367" s="475" t="s">
        <v>2628</v>
      </c>
      <c r="E1367" s="564" t="s">
        <v>265</v>
      </c>
      <c r="F1367" s="1038">
        <f>'Заказ, cкидки и курсы валют'!$I$12</f>
        <v>0</v>
      </c>
      <c r="G1367" s="949"/>
      <c r="H1367" s="455"/>
      <c r="I1367" s="325"/>
    </row>
    <row r="1368" spans="1:10" ht="15">
      <c r="A1368" s="333" t="s">
        <v>10476</v>
      </c>
      <c r="B1368" s="1367" t="s">
        <v>3649</v>
      </c>
      <c r="C1368" s="1371">
        <v>61.44</v>
      </c>
      <c r="D1368" s="1367">
        <v>50</v>
      </c>
      <c r="E1368" s="574">
        <v>6130.44</v>
      </c>
      <c r="F1368" s="967">
        <f t="shared" ref="F1368:F1370" si="214">ROUND(E1368*(1-$F$11),2)</f>
        <v>6130.44</v>
      </c>
      <c r="G1368" s="968">
        <f>'Заказ, cкидки и курсы валют'!$J$23*F1368</f>
        <v>73565.279999999999</v>
      </c>
      <c r="H1368" s="1017">
        <f t="shared" ref="H1368:H1370" si="215">ROUND((D1368/1000)*G1368,2)</f>
        <v>3678.26</v>
      </c>
      <c r="I1368" s="337"/>
    </row>
    <row r="1369" spans="1:10" ht="15">
      <c r="A1369" s="216" t="s">
        <v>10477</v>
      </c>
      <c r="B1369" s="1366" t="s">
        <v>3650</v>
      </c>
      <c r="C1369" s="1370">
        <v>62.06</v>
      </c>
      <c r="D1369" s="1366">
        <v>25</v>
      </c>
      <c r="E1369" s="574">
        <v>10387.290000000001</v>
      </c>
      <c r="F1369" s="603">
        <f t="shared" si="214"/>
        <v>10387.290000000001</v>
      </c>
      <c r="G1369" s="862">
        <f>'Заказ, cкидки и курсы валют'!$J$23*F1369</f>
        <v>124647.48000000001</v>
      </c>
      <c r="H1369" s="882">
        <f t="shared" si="215"/>
        <v>3116.19</v>
      </c>
      <c r="I1369" s="212"/>
    </row>
    <row r="1370" spans="1:10" ht="15.75" thickBot="1">
      <c r="A1370" s="241" t="s">
        <v>10478</v>
      </c>
      <c r="B1370" s="1369" t="s">
        <v>3276</v>
      </c>
      <c r="C1370" s="1372">
        <v>110</v>
      </c>
      <c r="D1370" s="1369">
        <v>25</v>
      </c>
      <c r="E1370" s="574">
        <v>13666.79</v>
      </c>
      <c r="F1370" s="959">
        <f t="shared" si="214"/>
        <v>13666.79</v>
      </c>
      <c r="G1370" s="960">
        <f>'Заказ, cкидки и курсы валют'!$J$23*F1370</f>
        <v>164001.48000000001</v>
      </c>
      <c r="H1370" s="1019">
        <f t="shared" si="215"/>
        <v>4100.04</v>
      </c>
      <c r="I1370" s="214"/>
    </row>
    <row r="1371" spans="1:10" ht="13.5" thickBot="1"/>
    <row r="1372" spans="1:10" ht="18">
      <c r="A1372" s="1360" t="s">
        <v>10475</v>
      </c>
      <c r="B1372" s="555"/>
      <c r="C1372" s="647"/>
      <c r="D1372" s="569"/>
      <c r="E1372" s="562"/>
      <c r="F1372" s="236"/>
      <c r="G1372" s="1137"/>
      <c r="H1372" s="236"/>
      <c r="I1372" s="95"/>
    </row>
    <row r="1373" spans="1:10">
      <c r="A1373" s="248"/>
      <c r="B1373" s="17"/>
      <c r="C1373" s="97"/>
      <c r="D1373" s="97"/>
      <c r="E1373" s="557"/>
      <c r="F1373" s="648"/>
      <c r="G1373" s="1987"/>
      <c r="H1373" s="17"/>
      <c r="I1373" s="167"/>
    </row>
    <row r="1374" spans="1:10">
      <c r="A1374" s="248"/>
      <c r="B1374" s="17"/>
      <c r="C1374" s="97"/>
      <c r="D1374" s="97"/>
      <c r="E1374" s="557"/>
      <c r="F1374" s="648"/>
      <c r="G1374" s="1987"/>
      <c r="H1374" s="17"/>
      <c r="I1374" s="167"/>
    </row>
    <row r="1375" spans="1:10" ht="18.75" thickBot="1">
      <c r="A1375" s="2597" t="s">
        <v>11173</v>
      </c>
      <c r="B1375" s="171"/>
      <c r="C1375" s="99"/>
      <c r="D1375" s="99"/>
      <c r="E1375" s="558"/>
      <c r="F1375" s="649"/>
      <c r="G1375" s="1988"/>
      <c r="H1375" s="171"/>
      <c r="I1375" s="172"/>
    </row>
    <row r="1376" spans="1:10" ht="52.5">
      <c r="A1376" s="195" t="s">
        <v>1028</v>
      </c>
      <c r="B1376" s="196" t="s">
        <v>1029</v>
      </c>
      <c r="C1376" s="197" t="s">
        <v>678</v>
      </c>
      <c r="D1376" s="475" t="s">
        <v>3130</v>
      </c>
      <c r="E1376" s="559" t="s">
        <v>11196</v>
      </c>
      <c r="F1376" s="650" t="s">
        <v>2779</v>
      </c>
      <c r="G1376" s="864" t="s">
        <v>2627</v>
      </c>
      <c r="H1376" s="338" t="s">
        <v>497</v>
      </c>
      <c r="I1376" s="199" t="s">
        <v>4239</v>
      </c>
      <c r="J1376" s="2668" t="s">
        <v>12335</v>
      </c>
    </row>
    <row r="1377" spans="1:10" ht="13.5" thickBot="1">
      <c r="A1377" s="195"/>
      <c r="B1377" s="389"/>
      <c r="C1377" s="475" t="s">
        <v>10465</v>
      </c>
      <c r="D1377" s="475" t="s">
        <v>2628</v>
      </c>
      <c r="E1377" s="564" t="s">
        <v>265</v>
      </c>
      <c r="F1377" s="1038">
        <f>'Заказ, cкидки и курсы валют'!$I$12</f>
        <v>0</v>
      </c>
      <c r="G1377" s="949"/>
      <c r="H1377" s="455"/>
      <c r="I1377" s="325"/>
      <c r="J1377" s="2669"/>
    </row>
    <row r="1378" spans="1:10" ht="15.75" thickBot="1">
      <c r="A1378" s="999" t="s">
        <v>11177</v>
      </c>
      <c r="B1378" s="1900" t="s">
        <v>3276</v>
      </c>
      <c r="C1378" s="1901">
        <v>110</v>
      </c>
      <c r="D1378" s="1900">
        <v>1</v>
      </c>
      <c r="E1378" s="2176">
        <f>E1370*3</f>
        <v>41000.370000000003</v>
      </c>
      <c r="F1378" s="2177">
        <f t="shared" ref="F1378" si="216">ROUND(E1378*(1-$F$11),2)</f>
        <v>41000.370000000003</v>
      </c>
      <c r="G1378" s="992">
        <f>'Заказ, cкидки и курсы валют'!$J$23*F1378</f>
        <v>492004.44000000006</v>
      </c>
      <c r="H1378" s="1902">
        <f t="shared" ref="H1378" si="217">ROUND((D1378/1000)*G1378,2)</f>
        <v>492</v>
      </c>
      <c r="I1378" s="994"/>
      <c r="J1378" s="128">
        <f>ROUND(IF(H1378&lt;'Заказ, cкидки и курсы валют'!$B$39,H1378*0.54*100/(100-'Заказ, cкидки и курсы валют'!$C$39),IF(H1378&lt;'Заказ, cкидки и курсы валют'!$B$40,H1378*0.54*100/(100-'Заказ, cкидки и курсы валют'!$C$40),IF(H1378&lt;'Заказ, cкидки и курсы валют'!$B$41,H1378*0.54*100/(100-'Заказ, cкидки и курсы валют'!$C$41),IF(H1378&lt;'Заказ, cкидки и курсы валют'!$B$42,H1378*0.54*100/(100-'Заказ, cкидки и курсы валют'!$C$42),IF(H1378&lt;'Заказ, cкидки и курсы валют'!$B$43,H1378*0.54*100/(100-'Заказ, cкидки и курсы валют'!$C$43),H1378))))),2)</f>
        <v>590.4</v>
      </c>
    </row>
  </sheetData>
  <mergeCells count="18">
    <mergeCell ref="J1322:J1323"/>
    <mergeCell ref="J1354:J1355"/>
    <mergeCell ref="J1376:J1377"/>
    <mergeCell ref="J868:J869"/>
    <mergeCell ref="J914:J915"/>
    <mergeCell ref="J956:J957"/>
    <mergeCell ref="J993:J994"/>
    <mergeCell ref="J1045:J1046"/>
    <mergeCell ref="D840:I840"/>
    <mergeCell ref="J86:J87"/>
    <mergeCell ref="J242:J243"/>
    <mergeCell ref="J440:J441"/>
    <mergeCell ref="J587:J588"/>
    <mergeCell ref="J671:J672"/>
    <mergeCell ref="J733:J734"/>
    <mergeCell ref="J760:J761"/>
    <mergeCell ref="J789:J790"/>
    <mergeCell ref="J826:J827"/>
  </mergeCells>
  <pageMargins left="0.7" right="0.7" top="0.75" bottom="0.75" header="0.3" footer="0.3"/>
  <pageSetup paperSize="9" orientation="portrait" verticalDpi="30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>
    <tabColor rgb="FF7030A0"/>
  </sheetPr>
  <dimension ref="A1:N1641"/>
  <sheetViews>
    <sheetView zoomScaleNormal="100" workbookViewId="0">
      <pane xSplit="9" ySplit="1" topLeftCell="J2" activePane="bottomRight" state="frozen"/>
      <selection pane="topRight" activeCell="J1" sqref="J1"/>
      <selection pane="bottomLeft" activeCell="A2" sqref="A2"/>
      <selection pane="bottomRight" activeCell="K20" sqref="K20"/>
    </sheetView>
  </sheetViews>
  <sheetFormatPr defaultRowHeight="12.75"/>
  <cols>
    <col min="1" max="1" width="33.5703125" customWidth="1"/>
    <col min="2" max="2" width="92.5703125" customWidth="1"/>
    <col min="3" max="3" width="31.5703125" customWidth="1"/>
    <col min="4" max="4" width="11.5703125" customWidth="1"/>
    <col min="5" max="5" width="12.140625" style="548" customWidth="1"/>
    <col min="6" max="6" width="11.5703125" style="1577" customWidth="1"/>
    <col min="7" max="7" width="13.140625" style="1577" customWidth="1"/>
    <col min="8" max="8" width="12.5703125" customWidth="1"/>
    <col min="9" max="9" width="18" customWidth="1"/>
    <col min="11" max="11" width="10.28515625" customWidth="1"/>
  </cols>
  <sheetData>
    <row r="1" spans="1:12" s="132" customFormat="1" ht="30" customHeight="1">
      <c r="A1" s="2725" t="s">
        <v>3</v>
      </c>
      <c r="B1" s="2725"/>
      <c r="C1" s="2725"/>
      <c r="D1" s="2725"/>
      <c r="E1" s="2725"/>
      <c r="F1" s="2725"/>
      <c r="G1" s="2725"/>
      <c r="H1" s="2725"/>
      <c r="I1" s="2725"/>
      <c r="J1" s="2688" t="s">
        <v>12127</v>
      </c>
      <c r="K1" s="2688"/>
      <c r="L1" s="2688"/>
    </row>
    <row r="2" spans="1:12" ht="33" customHeight="1">
      <c r="A2" s="1532" t="s">
        <v>3423</v>
      </c>
      <c r="B2" s="1532"/>
      <c r="C2" s="1532"/>
      <c r="D2" s="1532"/>
      <c r="E2" s="2410"/>
      <c r="F2" s="1533"/>
      <c r="G2" s="1534"/>
      <c r="H2" s="1535"/>
      <c r="I2" s="1536"/>
    </row>
    <row r="3" spans="1:12" ht="13.5" thickBot="1">
      <c r="A3" s="1537"/>
      <c r="B3" s="1538"/>
      <c r="C3" s="1538"/>
      <c r="D3" s="1538"/>
      <c r="E3" s="2411"/>
      <c r="F3" s="1539"/>
      <c r="G3" s="1539"/>
      <c r="H3" s="1540"/>
      <c r="I3" s="1540"/>
    </row>
    <row r="4" spans="1:12" ht="18">
      <c r="A4" s="1238"/>
      <c r="B4" s="2728" t="s">
        <v>267</v>
      </c>
      <c r="C4" s="2728"/>
      <c r="D4" s="2728"/>
      <c r="E4" s="2728"/>
      <c r="F4" s="2728"/>
      <c r="G4" s="2728"/>
      <c r="H4" s="2728"/>
      <c r="I4" s="1545"/>
    </row>
    <row r="5" spans="1:12">
      <c r="A5" s="1239"/>
      <c r="B5" s="722"/>
      <c r="C5" s="1546"/>
      <c r="D5" s="1546"/>
      <c r="E5" s="2412"/>
      <c r="F5" s="1547"/>
      <c r="G5" s="1548"/>
      <c r="H5" s="722"/>
      <c r="I5" s="689"/>
    </row>
    <row r="6" spans="1:12">
      <c r="A6" s="1239"/>
      <c r="B6" s="722"/>
      <c r="C6" s="1546"/>
      <c r="D6" s="1546"/>
      <c r="E6" s="2412"/>
      <c r="F6" s="1547"/>
      <c r="G6" s="1548"/>
      <c r="H6" s="722"/>
      <c r="I6" s="689"/>
    </row>
    <row r="7" spans="1:12">
      <c r="A7" s="1239"/>
      <c r="B7" s="722"/>
      <c r="C7" s="1546"/>
      <c r="D7" s="1546"/>
      <c r="E7" s="2412"/>
      <c r="F7" s="1547"/>
      <c r="G7" s="1548"/>
      <c r="H7" s="722"/>
      <c r="I7" s="689"/>
    </row>
    <row r="8" spans="1:12" ht="13.5" thickBot="1">
      <c r="A8" s="1549"/>
      <c r="B8" s="1550"/>
      <c r="C8" s="1551"/>
      <c r="D8" s="1551"/>
      <c r="E8" s="2413"/>
      <c r="F8" s="1552"/>
      <c r="G8" s="1553"/>
      <c r="H8" s="1550"/>
      <c r="I8" s="710"/>
    </row>
    <row r="9" spans="1:12" ht="33.950000000000003" customHeight="1" thickBot="1">
      <c r="A9" s="1554" t="s">
        <v>1028</v>
      </c>
      <c r="B9" s="1555" t="s">
        <v>3949</v>
      </c>
      <c r="C9" s="1556" t="s">
        <v>1041</v>
      </c>
      <c r="D9" s="1556" t="s">
        <v>3130</v>
      </c>
      <c r="E9" s="2414" t="s">
        <v>6863</v>
      </c>
      <c r="F9" s="1636" t="s">
        <v>2779</v>
      </c>
      <c r="G9" s="2697" t="s">
        <v>2627</v>
      </c>
      <c r="H9" s="2699" t="s">
        <v>497</v>
      </c>
      <c r="I9" s="751" t="s">
        <v>4239</v>
      </c>
    </row>
    <row r="10" spans="1:12" ht="19.7" customHeight="1" thickBot="1">
      <c r="A10" s="1558"/>
      <c r="B10" s="1559"/>
      <c r="C10" s="1560" t="s">
        <v>4234</v>
      </c>
      <c r="D10" s="1561" t="s">
        <v>2628</v>
      </c>
      <c r="E10" s="2415" t="s">
        <v>265</v>
      </c>
      <c r="F10" s="1637">
        <f>'Заказ, cкидки и курсы валют'!$I$12</f>
        <v>0</v>
      </c>
      <c r="G10" s="2698"/>
      <c r="H10" s="2700"/>
      <c r="I10" s="1562"/>
    </row>
    <row r="11" spans="1:12">
      <c r="A11" s="333" t="s">
        <v>9839</v>
      </c>
      <c r="B11" s="2485" t="s">
        <v>12194</v>
      </c>
      <c r="C11" s="1563" t="s">
        <v>9840</v>
      </c>
      <c r="D11" s="1564">
        <v>500</v>
      </c>
      <c r="E11">
        <v>22782.7</v>
      </c>
      <c r="F11" s="1598">
        <f>ROUND(E11*(1-$F$10),2)</f>
        <v>22782.7</v>
      </c>
      <c r="G11" s="1638">
        <f>F11</f>
        <v>22782.7</v>
      </c>
      <c r="H11" s="1565">
        <f>ROUND((D11/1000)*G11,2)</f>
        <v>11391.35</v>
      </c>
      <c r="I11" s="337"/>
    </row>
    <row r="12" spans="1:12">
      <c r="A12" s="1147" t="s">
        <v>1266</v>
      </c>
      <c r="B12" s="2485" t="s">
        <v>12195</v>
      </c>
      <c r="C12" s="1566" t="s">
        <v>4235</v>
      </c>
      <c r="D12" s="1567">
        <v>400</v>
      </c>
      <c r="E12">
        <v>24303.9</v>
      </c>
      <c r="F12" s="1588">
        <f t="shared" ref="F12:F28" si="0">ROUND(E12*(1-$F$10),2)</f>
        <v>24303.9</v>
      </c>
      <c r="G12" s="332">
        <f t="shared" ref="G12:G28" si="1">F12</f>
        <v>24303.9</v>
      </c>
      <c r="H12" s="1568">
        <f>ROUND((D12/1000)*G12,2)</f>
        <v>9721.56</v>
      </c>
      <c r="I12" s="502"/>
    </row>
    <row r="13" spans="1:12">
      <c r="A13" s="216" t="s">
        <v>1267</v>
      </c>
      <c r="B13" s="2485" t="s">
        <v>12196</v>
      </c>
      <c r="C13" s="1569" t="s">
        <v>4236</v>
      </c>
      <c r="D13" s="1303">
        <v>300</v>
      </c>
      <c r="E13">
        <v>24471.47</v>
      </c>
      <c r="F13" s="1588">
        <f t="shared" si="0"/>
        <v>24471.47</v>
      </c>
      <c r="G13" s="332">
        <f t="shared" si="1"/>
        <v>24471.47</v>
      </c>
      <c r="H13" s="665">
        <f t="shared" ref="H13:H28" si="2">ROUND((D13/1000)*G13,2)</f>
        <v>7341.44</v>
      </c>
      <c r="I13" s="212"/>
    </row>
    <row r="14" spans="1:12">
      <c r="A14" s="216" t="s">
        <v>12181</v>
      </c>
      <c r="B14" s="2485" t="s">
        <v>12197</v>
      </c>
      <c r="C14" s="1569" t="s">
        <v>4236</v>
      </c>
      <c r="D14" s="1570">
        <v>400</v>
      </c>
      <c r="E14">
        <v>24471.47</v>
      </c>
      <c r="F14" s="1588">
        <f t="shared" si="0"/>
        <v>24471.47</v>
      </c>
      <c r="G14" s="332">
        <f t="shared" si="1"/>
        <v>24471.47</v>
      </c>
      <c r="H14" s="665">
        <f t="shared" si="2"/>
        <v>9788.59</v>
      </c>
      <c r="I14" s="212"/>
    </row>
    <row r="15" spans="1:12">
      <c r="A15" s="216" t="s">
        <v>12182</v>
      </c>
      <c r="B15" s="2485" t="s">
        <v>12198</v>
      </c>
      <c r="C15" s="1569" t="s">
        <v>12190</v>
      </c>
      <c r="D15" s="1570">
        <v>150</v>
      </c>
      <c r="E15">
        <v>25915.73</v>
      </c>
      <c r="F15" s="1588">
        <f t="shared" si="0"/>
        <v>25915.73</v>
      </c>
      <c r="G15" s="332">
        <f t="shared" si="1"/>
        <v>25915.73</v>
      </c>
      <c r="H15" s="665">
        <f t="shared" si="2"/>
        <v>3887.36</v>
      </c>
      <c r="I15" s="212"/>
    </row>
    <row r="16" spans="1:12">
      <c r="A16" s="216" t="s">
        <v>10567</v>
      </c>
      <c r="B16" s="2485" t="s">
        <v>12199</v>
      </c>
      <c r="C16" s="1569" t="s">
        <v>12190</v>
      </c>
      <c r="D16" s="1570">
        <v>250</v>
      </c>
      <c r="E16">
        <v>25915.72</v>
      </c>
      <c r="F16" s="1588">
        <f t="shared" si="0"/>
        <v>25915.72</v>
      </c>
      <c r="G16" s="332">
        <f t="shared" si="1"/>
        <v>25915.72</v>
      </c>
      <c r="H16" s="665">
        <f t="shared" si="2"/>
        <v>6478.93</v>
      </c>
      <c r="I16" s="212"/>
    </row>
    <row r="17" spans="1:9">
      <c r="A17" s="216" t="s">
        <v>12183</v>
      </c>
      <c r="B17" s="2485" t="s">
        <v>12200</v>
      </c>
      <c r="C17" s="1569" t="s">
        <v>12190</v>
      </c>
      <c r="D17" s="1570">
        <v>300</v>
      </c>
      <c r="E17">
        <v>25915.73</v>
      </c>
      <c r="F17" s="1588">
        <f t="shared" si="0"/>
        <v>25915.73</v>
      </c>
      <c r="G17" s="332">
        <f t="shared" si="1"/>
        <v>25915.73</v>
      </c>
      <c r="H17" s="665">
        <f t="shared" si="2"/>
        <v>7774.72</v>
      </c>
      <c r="I17" s="212"/>
    </row>
    <row r="18" spans="1:9">
      <c r="A18" s="216" t="s">
        <v>9843</v>
      </c>
      <c r="B18" s="2485" t="s">
        <v>12201</v>
      </c>
      <c r="C18" s="1569" t="s">
        <v>5534</v>
      </c>
      <c r="D18" s="1570">
        <v>200</v>
      </c>
      <c r="E18">
        <v>27875.3</v>
      </c>
      <c r="F18" s="1588">
        <f t="shared" si="0"/>
        <v>27875.3</v>
      </c>
      <c r="G18" s="332">
        <f t="shared" si="1"/>
        <v>27875.3</v>
      </c>
      <c r="H18" s="665">
        <f t="shared" si="2"/>
        <v>5575.06</v>
      </c>
      <c r="I18" s="212"/>
    </row>
    <row r="19" spans="1:9">
      <c r="A19" s="216" t="s">
        <v>12184</v>
      </c>
      <c r="B19" s="2485" t="s">
        <v>12202</v>
      </c>
      <c r="C19" s="1569" t="s">
        <v>5534</v>
      </c>
      <c r="D19" s="1570">
        <v>250</v>
      </c>
      <c r="E19">
        <v>27875.32</v>
      </c>
      <c r="F19" s="1588">
        <f t="shared" si="0"/>
        <v>27875.32</v>
      </c>
      <c r="G19" s="332">
        <f t="shared" si="1"/>
        <v>27875.32</v>
      </c>
      <c r="H19" s="665">
        <f t="shared" si="2"/>
        <v>6968.83</v>
      </c>
      <c r="I19" s="212"/>
    </row>
    <row r="20" spans="1:9">
      <c r="A20" s="216" t="s">
        <v>12185</v>
      </c>
      <c r="B20" s="2485" t="s">
        <v>12203</v>
      </c>
      <c r="C20" s="1569" t="s">
        <v>5535</v>
      </c>
      <c r="D20" s="1570">
        <v>180</v>
      </c>
      <c r="E20">
        <v>30799.94</v>
      </c>
      <c r="F20" s="1588">
        <f t="shared" si="0"/>
        <v>30799.94</v>
      </c>
      <c r="G20" s="332">
        <f t="shared" si="1"/>
        <v>30799.94</v>
      </c>
      <c r="H20" s="665">
        <f t="shared" si="2"/>
        <v>5543.99</v>
      </c>
      <c r="I20" s="212"/>
    </row>
    <row r="21" spans="1:9">
      <c r="A21" s="216" t="s">
        <v>12319</v>
      </c>
      <c r="B21" s="2485" t="s">
        <v>12318</v>
      </c>
      <c r="C21" s="1569" t="s">
        <v>5535</v>
      </c>
      <c r="D21" s="1570">
        <v>170</v>
      </c>
      <c r="E21">
        <v>30799.94</v>
      </c>
      <c r="F21" s="1588">
        <v>30799.94</v>
      </c>
      <c r="G21" s="332">
        <v>30799.94</v>
      </c>
      <c r="H21" s="665">
        <f t="shared" si="2"/>
        <v>5235.99</v>
      </c>
      <c r="I21" s="212"/>
    </row>
    <row r="22" spans="1:9">
      <c r="A22" s="216" t="s">
        <v>9844</v>
      </c>
      <c r="B22" s="2485" t="s">
        <v>12204</v>
      </c>
      <c r="C22" s="1569" t="s">
        <v>5536</v>
      </c>
      <c r="D22" s="1570">
        <v>130</v>
      </c>
      <c r="E22">
        <v>34097.08</v>
      </c>
      <c r="F22" s="1588">
        <f t="shared" si="0"/>
        <v>34097.08</v>
      </c>
      <c r="G22" s="332">
        <f t="shared" si="1"/>
        <v>34097.08</v>
      </c>
      <c r="H22" s="665">
        <f t="shared" si="2"/>
        <v>4432.62</v>
      </c>
      <c r="I22" s="212"/>
    </row>
    <row r="23" spans="1:9">
      <c r="A23" s="216" t="s">
        <v>12186</v>
      </c>
      <c r="B23" s="2485" t="s">
        <v>12205</v>
      </c>
      <c r="C23" s="1569" t="s">
        <v>5536</v>
      </c>
      <c r="D23" s="1570">
        <v>150</v>
      </c>
      <c r="E23">
        <v>34097.07</v>
      </c>
      <c r="F23" s="1588">
        <f t="shared" si="0"/>
        <v>34097.07</v>
      </c>
      <c r="G23" s="332">
        <f t="shared" si="1"/>
        <v>34097.07</v>
      </c>
      <c r="H23" s="665">
        <f t="shared" si="2"/>
        <v>5114.5600000000004</v>
      </c>
      <c r="I23" s="212"/>
    </row>
    <row r="24" spans="1:9" s="2492" customFormat="1">
      <c r="A24" s="2343" t="s">
        <v>6972</v>
      </c>
      <c r="B24" s="2488" t="s">
        <v>12206</v>
      </c>
      <c r="C24" s="1569" t="s">
        <v>9845</v>
      </c>
      <c r="D24" s="2498">
        <v>120</v>
      </c>
      <c r="E24" s="2492">
        <v>32666.67</v>
      </c>
      <c r="F24" s="1588">
        <f t="shared" si="0"/>
        <v>32666.67</v>
      </c>
      <c r="G24" s="2499">
        <f t="shared" si="1"/>
        <v>32666.67</v>
      </c>
      <c r="H24" s="665">
        <f t="shared" si="2"/>
        <v>3920</v>
      </c>
      <c r="I24" s="2345"/>
    </row>
    <row r="25" spans="1:9" s="2492" customFormat="1">
      <c r="A25" s="2343" t="s">
        <v>9846</v>
      </c>
      <c r="B25" s="2488" t="s">
        <v>12207</v>
      </c>
      <c r="C25" s="1569" t="s">
        <v>5537</v>
      </c>
      <c r="D25" s="2498">
        <v>100</v>
      </c>
      <c r="E25" s="2492">
        <v>44281.9</v>
      </c>
      <c r="F25" s="1588">
        <f t="shared" si="0"/>
        <v>44281.9</v>
      </c>
      <c r="G25" s="2499">
        <f t="shared" si="1"/>
        <v>44281.9</v>
      </c>
      <c r="H25" s="665">
        <f t="shared" si="2"/>
        <v>4428.1899999999996</v>
      </c>
      <c r="I25" s="2345"/>
    </row>
    <row r="26" spans="1:9" s="2492" customFormat="1">
      <c r="A26" s="2500" t="s">
        <v>12187</v>
      </c>
      <c r="B26" s="2488" t="s">
        <v>12208</v>
      </c>
      <c r="C26" s="2501" t="s">
        <v>5537</v>
      </c>
      <c r="D26" s="2502">
        <v>120</v>
      </c>
      <c r="E26" s="2492">
        <v>36750</v>
      </c>
      <c r="F26" s="2503">
        <f t="shared" si="0"/>
        <v>36750</v>
      </c>
      <c r="G26" s="2499">
        <f t="shared" si="1"/>
        <v>36750</v>
      </c>
      <c r="H26" s="2499">
        <v>4778.1000000000004</v>
      </c>
      <c r="I26" s="2345"/>
    </row>
    <row r="27" spans="1:9" s="2492" customFormat="1">
      <c r="A27" s="2343" t="s">
        <v>12188</v>
      </c>
      <c r="B27" s="2488" t="s">
        <v>12209</v>
      </c>
      <c r="C27" s="1569" t="s">
        <v>5538</v>
      </c>
      <c r="D27" s="2504">
        <v>200</v>
      </c>
      <c r="E27" s="2492">
        <v>52100</v>
      </c>
      <c r="F27" s="1588">
        <f t="shared" si="0"/>
        <v>52100</v>
      </c>
      <c r="G27" s="2499">
        <f t="shared" si="1"/>
        <v>52100</v>
      </c>
      <c r="H27" s="665">
        <f t="shared" si="2"/>
        <v>10420</v>
      </c>
      <c r="I27" s="2345"/>
    </row>
    <row r="28" spans="1:9" s="2492" customFormat="1">
      <c r="A28" s="2343" t="s">
        <v>9841</v>
      </c>
      <c r="B28" s="2488" t="s">
        <v>12210</v>
      </c>
      <c r="C28" s="1569" t="s">
        <v>5539</v>
      </c>
      <c r="D28" s="2505">
        <v>140</v>
      </c>
      <c r="E28" s="2492">
        <v>66501</v>
      </c>
      <c r="F28" s="1588">
        <f t="shared" si="0"/>
        <v>66501</v>
      </c>
      <c r="G28" s="2499">
        <f t="shared" si="1"/>
        <v>66501</v>
      </c>
      <c r="H28" s="665">
        <f t="shared" si="2"/>
        <v>9310.14</v>
      </c>
      <c r="I28" s="2345"/>
    </row>
    <row r="29" spans="1:9" s="2492" customFormat="1">
      <c r="A29" s="2343" t="s">
        <v>9842</v>
      </c>
      <c r="B29" s="2488" t="s">
        <v>12211</v>
      </c>
      <c r="C29" s="1569" t="s">
        <v>5539</v>
      </c>
      <c r="D29" s="2498">
        <v>140</v>
      </c>
      <c r="E29" s="2492">
        <v>64717.79</v>
      </c>
      <c r="F29" s="1588">
        <f t="shared" ref="F29:F36" si="3">ROUND(E29*(1-$F$10),2)</f>
        <v>64717.79</v>
      </c>
      <c r="G29" s="2499">
        <f t="shared" ref="G29:G36" si="4">F29</f>
        <v>64717.79</v>
      </c>
      <c r="H29" s="665">
        <f t="shared" ref="H29:H36" si="5">ROUND((D29/1000)*G29,2)</f>
        <v>9060.49</v>
      </c>
      <c r="I29" s="2345"/>
    </row>
    <row r="30" spans="1:9" s="2492" customFormat="1">
      <c r="A30" s="2343" t="s">
        <v>9847</v>
      </c>
      <c r="B30" s="2488" t="s">
        <v>12212</v>
      </c>
      <c r="C30" s="1569" t="s">
        <v>5540</v>
      </c>
      <c r="D30" s="2498">
        <v>100</v>
      </c>
      <c r="E30" s="2492">
        <v>73836.7</v>
      </c>
      <c r="F30" s="1588">
        <f t="shared" si="3"/>
        <v>73836.7</v>
      </c>
      <c r="G30" s="2499">
        <f t="shared" si="4"/>
        <v>73836.7</v>
      </c>
      <c r="H30" s="665">
        <f t="shared" si="5"/>
        <v>7383.67</v>
      </c>
      <c r="I30" s="2345"/>
    </row>
    <row r="31" spans="1:9" s="2492" customFormat="1">
      <c r="A31" s="2343" t="s">
        <v>12189</v>
      </c>
      <c r="B31" s="2488" t="s">
        <v>12213</v>
      </c>
      <c r="C31" s="1569" t="s">
        <v>12191</v>
      </c>
      <c r="D31" s="2498">
        <v>50</v>
      </c>
      <c r="E31" s="2492">
        <v>63690.2</v>
      </c>
      <c r="F31" s="1588">
        <f t="shared" si="3"/>
        <v>63690.2</v>
      </c>
      <c r="G31" s="2499">
        <f t="shared" si="4"/>
        <v>63690.2</v>
      </c>
      <c r="H31" s="665">
        <f t="shared" si="5"/>
        <v>3184.51</v>
      </c>
      <c r="I31" s="2345"/>
    </row>
    <row r="32" spans="1:9" s="2492" customFormat="1">
      <c r="A32" s="2343" t="s">
        <v>10568</v>
      </c>
      <c r="B32" s="2488" t="s">
        <v>12214</v>
      </c>
      <c r="C32" s="1569" t="s">
        <v>5541</v>
      </c>
      <c r="D32" s="2498">
        <v>100</v>
      </c>
      <c r="E32" s="2492">
        <v>67263.3</v>
      </c>
      <c r="F32" s="1588">
        <f t="shared" si="3"/>
        <v>67263.3</v>
      </c>
      <c r="G32" s="2499">
        <f t="shared" si="4"/>
        <v>67263.3</v>
      </c>
      <c r="H32" s="665">
        <f t="shared" si="5"/>
        <v>6726.33</v>
      </c>
      <c r="I32" s="2345"/>
    </row>
    <row r="33" spans="1:9" s="2492" customFormat="1">
      <c r="A33" s="2343" t="s">
        <v>9848</v>
      </c>
      <c r="B33" s="2488" t="s">
        <v>12215</v>
      </c>
      <c r="C33" s="1569" t="s">
        <v>12192</v>
      </c>
      <c r="D33" s="2498">
        <v>100</v>
      </c>
      <c r="E33" s="2492">
        <v>78545</v>
      </c>
      <c r="F33" s="1588">
        <f t="shared" si="3"/>
        <v>78545</v>
      </c>
      <c r="G33" s="2499">
        <f t="shared" si="4"/>
        <v>78545</v>
      </c>
      <c r="H33" s="665">
        <f t="shared" si="5"/>
        <v>7854.5</v>
      </c>
      <c r="I33" s="2345"/>
    </row>
    <row r="34" spans="1:9">
      <c r="A34" s="216" t="s">
        <v>9849</v>
      </c>
      <c r="B34" s="2485" t="s">
        <v>12216</v>
      </c>
      <c r="C34" s="1569" t="s">
        <v>5542</v>
      </c>
      <c r="D34" s="1570">
        <v>70</v>
      </c>
      <c r="E34">
        <v>112170</v>
      </c>
      <c r="F34" s="1588">
        <f t="shared" si="3"/>
        <v>112170</v>
      </c>
      <c r="G34" s="332">
        <f t="shared" si="4"/>
        <v>112170</v>
      </c>
      <c r="H34" s="665">
        <f t="shared" si="5"/>
        <v>7851.9</v>
      </c>
      <c r="I34" s="212"/>
    </row>
    <row r="35" spans="1:9">
      <c r="A35" s="216" t="s">
        <v>9850</v>
      </c>
      <c r="B35" s="2485" t="s">
        <v>12217</v>
      </c>
      <c r="C35" s="1569" t="s">
        <v>5543</v>
      </c>
      <c r="D35" s="1570">
        <v>60</v>
      </c>
      <c r="E35">
        <v>136633.20000000001</v>
      </c>
      <c r="F35" s="1588">
        <f t="shared" si="3"/>
        <v>136633.20000000001</v>
      </c>
      <c r="G35" s="332">
        <f t="shared" si="4"/>
        <v>136633.20000000001</v>
      </c>
      <c r="H35" s="665">
        <f t="shared" si="5"/>
        <v>8197.99</v>
      </c>
      <c r="I35" s="212"/>
    </row>
    <row r="36" spans="1:9">
      <c r="A36" s="216" t="s">
        <v>9851</v>
      </c>
      <c r="B36" s="2485" t="s">
        <v>12218</v>
      </c>
      <c r="C36" s="1569" t="s">
        <v>12193</v>
      </c>
      <c r="D36" s="1570">
        <v>50</v>
      </c>
      <c r="E36">
        <v>174110.4</v>
      </c>
      <c r="F36" s="1588">
        <f t="shared" si="3"/>
        <v>174110.4</v>
      </c>
      <c r="G36" s="332">
        <f t="shared" si="4"/>
        <v>174110.4</v>
      </c>
      <c r="H36" s="665">
        <f t="shared" si="5"/>
        <v>8705.52</v>
      </c>
      <c r="I36" s="212"/>
    </row>
    <row r="37" spans="1:9">
      <c r="A37" s="14"/>
      <c r="B37" s="1572"/>
      <c r="C37" s="1573"/>
      <c r="D37" s="1574"/>
      <c r="E37" s="546"/>
      <c r="F37" s="1576"/>
      <c r="G37" s="1575"/>
      <c r="H37" s="14"/>
      <c r="I37" s="14"/>
    </row>
    <row r="38" spans="1:9" ht="13.5" thickBot="1"/>
    <row r="39" spans="1:9" ht="18">
      <c r="A39" s="1238"/>
      <c r="B39" s="1541"/>
      <c r="C39" s="1542"/>
      <c r="D39" s="1578" t="s">
        <v>3425</v>
      </c>
      <c r="E39" s="2416"/>
      <c r="F39" s="1543"/>
      <c r="G39" s="1544"/>
      <c r="H39" s="1541"/>
      <c r="I39" s="1545"/>
    </row>
    <row r="40" spans="1:9" ht="15.95" customHeight="1">
      <c r="A40" s="1239"/>
      <c r="B40" s="722"/>
      <c r="C40" s="1546"/>
      <c r="D40" s="1579" t="s">
        <v>3426</v>
      </c>
      <c r="E40" s="2412"/>
      <c r="F40" s="1547"/>
      <c r="G40" s="1548"/>
      <c r="H40" s="722"/>
      <c r="I40" s="689"/>
    </row>
    <row r="41" spans="1:9">
      <c r="A41" s="1239"/>
      <c r="B41" s="722"/>
      <c r="C41" s="1546"/>
      <c r="D41" s="1580"/>
      <c r="E41" s="2412"/>
      <c r="F41" s="1547"/>
      <c r="G41" s="1548"/>
      <c r="H41" s="722"/>
      <c r="I41" s="689"/>
    </row>
    <row r="42" spans="1:9" ht="39.75" customHeight="1">
      <c r="A42" s="1239"/>
      <c r="B42" s="722"/>
      <c r="C42" s="1546"/>
      <c r="D42" s="1580"/>
      <c r="E42" s="2412"/>
      <c r="F42" s="1547"/>
      <c r="G42" s="1548"/>
      <c r="H42" s="722"/>
      <c r="I42" s="689"/>
    </row>
    <row r="43" spans="1:9" ht="19.7" customHeight="1" thickBot="1">
      <c r="A43" s="1549"/>
      <c r="B43" s="1550"/>
      <c r="C43" s="1551"/>
      <c r="D43" s="1581"/>
      <c r="E43" s="2413"/>
      <c r="F43" s="1552"/>
      <c r="G43" s="1553"/>
      <c r="H43" s="1550"/>
      <c r="I43" s="710"/>
    </row>
    <row r="44" spans="1:9" ht="22.5">
      <c r="A44" s="1558" t="s">
        <v>1028</v>
      </c>
      <c r="B44" s="1559" t="s">
        <v>1029</v>
      </c>
      <c r="C44" s="1560" t="s">
        <v>678</v>
      </c>
      <c r="D44" s="1560" t="s">
        <v>3130</v>
      </c>
      <c r="E44" s="2414" t="s">
        <v>3427</v>
      </c>
      <c r="F44" s="1582" t="s">
        <v>2779</v>
      </c>
      <c r="G44" s="2726" t="s">
        <v>2627</v>
      </c>
      <c r="H44" s="2727" t="s">
        <v>497</v>
      </c>
      <c r="I44" s="1583" t="s">
        <v>4239</v>
      </c>
    </row>
    <row r="45" spans="1:9" ht="13.5" thickBot="1">
      <c r="A45" s="1558"/>
      <c r="B45" s="1559"/>
      <c r="C45" s="1560" t="s">
        <v>3629</v>
      </c>
      <c r="D45" s="1561" t="s">
        <v>2628</v>
      </c>
      <c r="E45" s="2415" t="s">
        <v>265</v>
      </c>
      <c r="F45" s="942">
        <f>'Заказ, cкидки и курсы валют'!$I$12</f>
        <v>0</v>
      </c>
      <c r="G45" s="2698"/>
      <c r="H45" s="2700"/>
      <c r="I45" s="1562"/>
    </row>
    <row r="46" spans="1:9">
      <c r="A46" s="1584" t="s">
        <v>10048</v>
      </c>
      <c r="B46" s="335" t="s">
        <v>10082</v>
      </c>
      <c r="C46" s="335"/>
      <c r="D46" s="387">
        <v>10</v>
      </c>
      <c r="E46" s="575">
        <v>61.52505</v>
      </c>
      <c r="F46" s="1585">
        <f>ROUND(E46*(1-$F$10),2)</f>
        <v>61.53</v>
      </c>
      <c r="G46" s="1586">
        <f>F46*1000</f>
        <v>61530</v>
      </c>
      <c r="H46" s="1565">
        <f>ROUND((D46/1000)*G46,2)</f>
        <v>615.29999999999995</v>
      </c>
      <c r="I46" s="336"/>
    </row>
    <row r="47" spans="1:9" hidden="1">
      <c r="A47" s="1587" t="s">
        <v>1440</v>
      </c>
      <c r="B47" s="16" t="s">
        <v>10083</v>
      </c>
      <c r="C47" s="16"/>
      <c r="D47" s="128">
        <v>1</v>
      </c>
      <c r="E47" s="575">
        <v>94.081759200000008</v>
      </c>
      <c r="F47" s="1588">
        <f t="shared" ref="F47:F110" si="6">ROUND(E47*(1-$F$10),2)</f>
        <v>94.08</v>
      </c>
      <c r="G47" s="1589">
        <f>F47*1000</f>
        <v>94080</v>
      </c>
      <c r="H47" s="665">
        <f t="shared" ref="H47:H110" si="7">ROUND((D47/1000)*G47,2)</f>
        <v>94.08</v>
      </c>
      <c r="I47" s="326"/>
    </row>
    <row r="48" spans="1:9">
      <c r="A48" s="1587" t="s">
        <v>10049</v>
      </c>
      <c r="B48" s="16" t="s">
        <v>10084</v>
      </c>
      <c r="C48" s="16"/>
      <c r="D48" s="128">
        <v>10</v>
      </c>
      <c r="E48" s="575">
        <v>60.986159999999998</v>
      </c>
      <c r="F48" s="1588">
        <f t="shared" si="6"/>
        <v>60.99</v>
      </c>
      <c r="G48" s="1589">
        <f t="shared" ref="G48:G111" si="8">F48*1000</f>
        <v>60990</v>
      </c>
      <c r="H48" s="665">
        <f t="shared" si="7"/>
        <v>609.9</v>
      </c>
      <c r="I48" s="326"/>
    </row>
    <row r="49" spans="1:9" hidden="1">
      <c r="A49" s="1587" t="s">
        <v>1443</v>
      </c>
      <c r="B49" s="16" t="s">
        <v>10085</v>
      </c>
      <c r="C49" s="16"/>
      <c r="D49" s="128">
        <v>1</v>
      </c>
      <c r="E49" s="575">
        <v>121.97232</v>
      </c>
      <c r="F49" s="1588">
        <f t="shared" si="6"/>
        <v>121.97</v>
      </c>
      <c r="G49" s="1589">
        <f t="shared" si="8"/>
        <v>121970</v>
      </c>
      <c r="H49" s="665">
        <f t="shared" si="7"/>
        <v>121.97</v>
      </c>
      <c r="I49" s="326"/>
    </row>
    <row r="50" spans="1:9">
      <c r="A50" s="1587" t="s">
        <v>10050</v>
      </c>
      <c r="B50" s="16" t="s">
        <v>10086</v>
      </c>
      <c r="C50" s="16"/>
      <c r="D50" s="128">
        <v>10</v>
      </c>
      <c r="E50" s="575">
        <v>57.786814799999995</v>
      </c>
      <c r="F50" s="1588">
        <f t="shared" si="6"/>
        <v>57.79</v>
      </c>
      <c r="G50" s="1589">
        <f t="shared" si="8"/>
        <v>57790</v>
      </c>
      <c r="H50" s="665">
        <f t="shared" si="7"/>
        <v>577.9</v>
      </c>
      <c r="I50" s="326"/>
    </row>
    <row r="51" spans="1:9" hidden="1">
      <c r="A51" s="1587" t="s">
        <v>1447</v>
      </c>
      <c r="B51" s="16" t="s">
        <v>10087</v>
      </c>
      <c r="C51" s="16"/>
      <c r="D51" s="128">
        <v>1</v>
      </c>
      <c r="E51" s="575">
        <v>115.57362959999999</v>
      </c>
      <c r="F51" s="1588">
        <f t="shared" si="6"/>
        <v>115.57</v>
      </c>
      <c r="G51" s="1589">
        <f t="shared" si="8"/>
        <v>115570</v>
      </c>
      <c r="H51" s="665">
        <f t="shared" si="7"/>
        <v>115.57</v>
      </c>
      <c r="I51" s="326"/>
    </row>
    <row r="52" spans="1:9">
      <c r="A52" s="1587" t="s">
        <v>10051</v>
      </c>
      <c r="B52" s="16" t="s">
        <v>10088</v>
      </c>
      <c r="C52" s="16"/>
      <c r="D52" s="128">
        <v>10</v>
      </c>
      <c r="E52" s="575">
        <v>57.552599999999998</v>
      </c>
      <c r="F52" s="1588">
        <f t="shared" si="6"/>
        <v>57.55</v>
      </c>
      <c r="G52" s="1589">
        <f t="shared" si="8"/>
        <v>57550</v>
      </c>
      <c r="H52" s="665">
        <f t="shared" si="7"/>
        <v>575.5</v>
      </c>
      <c r="I52" s="326"/>
    </row>
    <row r="53" spans="1:9" hidden="1">
      <c r="A53" s="1587" t="s">
        <v>1449</v>
      </c>
      <c r="B53" s="16" t="s">
        <v>10089</v>
      </c>
      <c r="C53" s="16"/>
      <c r="D53" s="128">
        <v>1</v>
      </c>
      <c r="E53" s="575">
        <v>95.596649279999966</v>
      </c>
      <c r="F53" s="1588">
        <f t="shared" si="6"/>
        <v>95.6</v>
      </c>
      <c r="G53" s="1589">
        <f t="shared" si="8"/>
        <v>95600</v>
      </c>
      <c r="H53" s="665">
        <f t="shared" si="7"/>
        <v>95.6</v>
      </c>
      <c r="I53" s="326"/>
    </row>
    <row r="54" spans="1:9">
      <c r="A54" s="1587" t="s">
        <v>10052</v>
      </c>
      <c r="B54" s="16" t="s">
        <v>10090</v>
      </c>
      <c r="C54" s="16"/>
      <c r="D54" s="128">
        <v>10</v>
      </c>
      <c r="E54" s="575">
        <v>67.827600719999992</v>
      </c>
      <c r="F54" s="1588">
        <f t="shared" si="6"/>
        <v>67.83</v>
      </c>
      <c r="G54" s="1589">
        <f t="shared" si="8"/>
        <v>67830</v>
      </c>
      <c r="H54" s="665">
        <f t="shared" si="7"/>
        <v>678.3</v>
      </c>
      <c r="I54" s="326"/>
    </row>
    <row r="55" spans="1:9" hidden="1">
      <c r="A55" s="1587" t="s">
        <v>1450</v>
      </c>
      <c r="B55" s="16" t="s">
        <v>10091</v>
      </c>
      <c r="C55" s="16"/>
      <c r="D55" s="128">
        <v>1</v>
      </c>
      <c r="E55" s="575">
        <v>135.65520143999998</v>
      </c>
      <c r="F55" s="1588">
        <f t="shared" si="6"/>
        <v>135.66</v>
      </c>
      <c r="G55" s="1589">
        <f t="shared" si="8"/>
        <v>135660</v>
      </c>
      <c r="H55" s="665">
        <f t="shared" si="7"/>
        <v>135.66</v>
      </c>
      <c r="I55" s="326"/>
    </row>
    <row r="56" spans="1:9">
      <c r="A56" s="1587" t="s">
        <v>10053</v>
      </c>
      <c r="B56" s="16" t="s">
        <v>10092</v>
      </c>
      <c r="C56" s="16"/>
      <c r="D56" s="128">
        <v>10</v>
      </c>
      <c r="E56" s="575">
        <v>76.871700000000004</v>
      </c>
      <c r="F56" s="1588">
        <f t="shared" si="6"/>
        <v>76.87</v>
      </c>
      <c r="G56" s="1589">
        <f t="shared" si="8"/>
        <v>76870</v>
      </c>
      <c r="H56" s="665">
        <f t="shared" si="7"/>
        <v>768.7</v>
      </c>
      <c r="I56" s="326"/>
    </row>
    <row r="57" spans="1:9" hidden="1">
      <c r="A57" s="1587" t="s">
        <v>1451</v>
      </c>
      <c r="B57" s="16" t="s">
        <v>10093</v>
      </c>
      <c r="C57" s="16"/>
      <c r="D57" s="128">
        <v>1</v>
      </c>
      <c r="E57" s="575">
        <v>149.56587359999997</v>
      </c>
      <c r="F57" s="1588">
        <f t="shared" si="6"/>
        <v>149.57</v>
      </c>
      <c r="G57" s="1589">
        <f t="shared" si="8"/>
        <v>149570</v>
      </c>
      <c r="H57" s="665">
        <f t="shared" si="7"/>
        <v>149.57</v>
      </c>
      <c r="I57" s="326"/>
    </row>
    <row r="58" spans="1:9">
      <c r="A58" s="1587" t="s">
        <v>10054</v>
      </c>
      <c r="B58" s="16" t="s">
        <v>10094</v>
      </c>
      <c r="C58" s="16"/>
      <c r="D58" s="128">
        <v>10</v>
      </c>
      <c r="E58" s="575">
        <v>80.758949999999999</v>
      </c>
      <c r="F58" s="1588">
        <f t="shared" si="6"/>
        <v>80.760000000000005</v>
      </c>
      <c r="G58" s="1589">
        <f t="shared" si="8"/>
        <v>80760</v>
      </c>
      <c r="H58" s="665">
        <f t="shared" si="7"/>
        <v>807.6</v>
      </c>
      <c r="I58" s="326"/>
    </row>
    <row r="59" spans="1:9" hidden="1">
      <c r="A59" s="1587" t="s">
        <v>1452</v>
      </c>
      <c r="B59" s="16" t="s">
        <v>10095</v>
      </c>
      <c r="C59" s="16"/>
      <c r="D59" s="128">
        <v>1</v>
      </c>
      <c r="E59" s="575">
        <v>127.86482015999999</v>
      </c>
      <c r="F59" s="1588">
        <f t="shared" si="6"/>
        <v>127.86</v>
      </c>
      <c r="G59" s="1589">
        <f t="shared" si="8"/>
        <v>127860</v>
      </c>
      <c r="H59" s="665">
        <f t="shared" si="7"/>
        <v>127.86</v>
      </c>
      <c r="I59" s="326"/>
    </row>
    <row r="60" spans="1:9">
      <c r="A60" s="1587" t="s">
        <v>10055</v>
      </c>
      <c r="B60" s="16" t="s">
        <v>10096</v>
      </c>
      <c r="C60" s="16"/>
      <c r="D60" s="128">
        <v>10</v>
      </c>
      <c r="E60" s="575">
        <v>81.267611040000006</v>
      </c>
      <c r="F60" s="1588">
        <f t="shared" si="6"/>
        <v>81.27</v>
      </c>
      <c r="G60" s="1589">
        <f t="shared" si="8"/>
        <v>81270</v>
      </c>
      <c r="H60" s="665">
        <f t="shared" si="7"/>
        <v>812.7</v>
      </c>
      <c r="I60" s="326"/>
    </row>
    <row r="61" spans="1:9" hidden="1">
      <c r="A61" s="1587" t="s">
        <v>1453</v>
      </c>
      <c r="B61" s="16" t="s">
        <v>10097</v>
      </c>
      <c r="C61" s="16"/>
      <c r="D61" s="128">
        <v>1</v>
      </c>
      <c r="E61" s="575">
        <v>162.53522208000001</v>
      </c>
      <c r="F61" s="1588">
        <f t="shared" si="6"/>
        <v>162.54</v>
      </c>
      <c r="G61" s="1589">
        <f t="shared" si="8"/>
        <v>162540</v>
      </c>
      <c r="H61" s="665">
        <f t="shared" si="7"/>
        <v>162.54</v>
      </c>
      <c r="I61" s="326"/>
    </row>
    <row r="62" spans="1:9">
      <c r="A62" s="1587" t="s">
        <v>10056</v>
      </c>
      <c r="B62" s="16" t="s">
        <v>10098</v>
      </c>
      <c r="C62" s="16"/>
      <c r="D62" s="128">
        <v>10</v>
      </c>
      <c r="E62" s="575">
        <v>97.372950000000003</v>
      </c>
      <c r="F62" s="1588">
        <f t="shared" si="6"/>
        <v>97.37</v>
      </c>
      <c r="G62" s="1589">
        <f t="shared" si="8"/>
        <v>97370</v>
      </c>
      <c r="H62" s="665">
        <f t="shared" si="7"/>
        <v>973.7</v>
      </c>
      <c r="I62" s="326"/>
    </row>
    <row r="63" spans="1:9" hidden="1">
      <c r="A63" s="1587" t="s">
        <v>1454</v>
      </c>
      <c r="B63" s="16" t="s">
        <v>10099</v>
      </c>
      <c r="C63" s="16"/>
      <c r="D63" s="128">
        <v>1</v>
      </c>
      <c r="E63" s="575">
        <v>184.70862432000001</v>
      </c>
      <c r="F63" s="1588">
        <f t="shared" si="6"/>
        <v>184.71</v>
      </c>
      <c r="G63" s="1589">
        <f t="shared" si="8"/>
        <v>184710</v>
      </c>
      <c r="H63" s="665">
        <f t="shared" si="7"/>
        <v>184.71</v>
      </c>
      <c r="I63" s="326"/>
    </row>
    <row r="64" spans="1:9">
      <c r="A64" s="1587" t="s">
        <v>10057</v>
      </c>
      <c r="B64" s="16" t="s">
        <v>10100</v>
      </c>
      <c r="C64" s="16"/>
      <c r="D64" s="128">
        <v>10</v>
      </c>
      <c r="E64" s="575">
        <v>95.040599999999984</v>
      </c>
      <c r="F64" s="1588">
        <f t="shared" si="6"/>
        <v>95.04</v>
      </c>
      <c r="G64" s="1589">
        <f t="shared" si="8"/>
        <v>95040</v>
      </c>
      <c r="H64" s="665">
        <f t="shared" si="7"/>
        <v>950.4</v>
      </c>
      <c r="I64" s="326"/>
    </row>
    <row r="65" spans="1:9" hidden="1">
      <c r="A65" s="1587" t="s">
        <v>1455</v>
      </c>
      <c r="B65" s="16" t="s">
        <v>10101</v>
      </c>
      <c r="C65" s="16"/>
      <c r="D65" s="128">
        <v>1</v>
      </c>
      <c r="E65" s="575">
        <v>152.07607007999999</v>
      </c>
      <c r="F65" s="1588">
        <f t="shared" si="6"/>
        <v>152.08000000000001</v>
      </c>
      <c r="G65" s="1589">
        <f t="shared" si="8"/>
        <v>152080</v>
      </c>
      <c r="H65" s="665">
        <f t="shared" si="7"/>
        <v>152.08000000000001</v>
      </c>
      <c r="I65" s="326"/>
    </row>
    <row r="66" spans="1:9">
      <c r="A66" s="1587" t="s">
        <v>10058</v>
      </c>
      <c r="B66" s="16" t="s">
        <v>10102</v>
      </c>
      <c r="C66" s="16"/>
      <c r="D66" s="128">
        <v>10</v>
      </c>
      <c r="E66" s="575">
        <v>95.85812808</v>
      </c>
      <c r="F66" s="1588">
        <f t="shared" si="6"/>
        <v>95.86</v>
      </c>
      <c r="G66" s="1589">
        <f t="shared" si="8"/>
        <v>95860</v>
      </c>
      <c r="H66" s="665">
        <f t="shared" si="7"/>
        <v>958.6</v>
      </c>
      <c r="I66" s="326"/>
    </row>
    <row r="67" spans="1:9" hidden="1">
      <c r="A67" s="1587" t="s">
        <v>1456</v>
      </c>
      <c r="B67" s="16" t="s">
        <v>10103</v>
      </c>
      <c r="C67" s="16"/>
      <c r="D67" s="128">
        <v>1</v>
      </c>
      <c r="E67" s="575">
        <v>191.71625616</v>
      </c>
      <c r="F67" s="1588">
        <f t="shared" si="6"/>
        <v>191.72</v>
      </c>
      <c r="G67" s="1589">
        <f t="shared" si="8"/>
        <v>191720</v>
      </c>
      <c r="H67" s="665">
        <f t="shared" si="7"/>
        <v>191.72</v>
      </c>
      <c r="I67" s="326"/>
    </row>
    <row r="68" spans="1:9">
      <c r="A68" s="1587" t="s">
        <v>10059</v>
      </c>
      <c r="B68" s="16" t="s">
        <v>10104</v>
      </c>
      <c r="C68" s="16"/>
      <c r="D68" s="128">
        <v>10</v>
      </c>
      <c r="E68" s="575">
        <v>94.486799999999988</v>
      </c>
      <c r="F68" s="1588">
        <f t="shared" si="6"/>
        <v>94.49</v>
      </c>
      <c r="G68" s="1589">
        <f t="shared" si="8"/>
        <v>94490</v>
      </c>
      <c r="H68" s="665">
        <f t="shared" si="7"/>
        <v>944.9</v>
      </c>
      <c r="I68" s="326"/>
    </row>
    <row r="69" spans="1:9" hidden="1">
      <c r="A69" s="1587" t="s">
        <v>1457</v>
      </c>
      <c r="B69" s="16" t="s">
        <v>10105</v>
      </c>
      <c r="C69" s="16"/>
      <c r="D69" s="128">
        <v>1</v>
      </c>
      <c r="E69" s="575">
        <v>156.12048000000001</v>
      </c>
      <c r="F69" s="1588">
        <f t="shared" si="6"/>
        <v>156.12</v>
      </c>
      <c r="G69" s="1589">
        <f t="shared" si="8"/>
        <v>156120</v>
      </c>
      <c r="H69" s="665">
        <f t="shared" si="7"/>
        <v>156.12</v>
      </c>
      <c r="I69" s="326"/>
    </row>
    <row r="70" spans="1:9">
      <c r="A70" s="1587" t="s">
        <v>10060</v>
      </c>
      <c r="B70" s="16" t="s">
        <v>10106</v>
      </c>
      <c r="C70" s="16"/>
      <c r="D70" s="128">
        <v>10</v>
      </c>
      <c r="E70" s="575">
        <v>85.668599999999998</v>
      </c>
      <c r="F70" s="1588">
        <f t="shared" si="6"/>
        <v>85.67</v>
      </c>
      <c r="G70" s="1589">
        <f t="shared" si="8"/>
        <v>85670</v>
      </c>
      <c r="H70" s="665">
        <f t="shared" si="7"/>
        <v>856.7</v>
      </c>
      <c r="I70" s="326"/>
    </row>
    <row r="71" spans="1:9" hidden="1">
      <c r="A71" s="1587" t="s">
        <v>1458</v>
      </c>
      <c r="B71" s="16" t="s">
        <v>10107</v>
      </c>
      <c r="C71" s="16"/>
      <c r="D71" s="128">
        <v>1</v>
      </c>
      <c r="E71" s="575">
        <v>162.99611999999999</v>
      </c>
      <c r="F71" s="1588">
        <f t="shared" si="6"/>
        <v>163</v>
      </c>
      <c r="G71" s="1589">
        <f t="shared" si="8"/>
        <v>163000</v>
      </c>
      <c r="H71" s="665">
        <f t="shared" si="7"/>
        <v>163</v>
      </c>
      <c r="I71" s="326"/>
    </row>
    <row r="72" spans="1:9">
      <c r="A72" s="1587" t="s">
        <v>10061</v>
      </c>
      <c r="B72" s="16" t="s">
        <v>10108</v>
      </c>
      <c r="C72" s="16"/>
      <c r="D72" s="128">
        <v>10</v>
      </c>
      <c r="E72" s="575">
        <v>93.34793160000001</v>
      </c>
      <c r="F72" s="1588">
        <f t="shared" si="6"/>
        <v>93.35</v>
      </c>
      <c r="G72" s="1589">
        <f t="shared" si="8"/>
        <v>93350</v>
      </c>
      <c r="H72" s="665">
        <f t="shared" si="7"/>
        <v>933.5</v>
      </c>
      <c r="I72" s="326"/>
    </row>
    <row r="73" spans="1:9" hidden="1">
      <c r="A73" s="1587" t="s">
        <v>1459</v>
      </c>
      <c r="B73" s="16" t="s">
        <v>10109</v>
      </c>
      <c r="C73" s="16"/>
      <c r="D73" s="128">
        <v>1</v>
      </c>
      <c r="E73" s="575">
        <v>186.69586320000002</v>
      </c>
      <c r="F73" s="1588">
        <f t="shared" si="6"/>
        <v>186.7</v>
      </c>
      <c r="G73" s="1589">
        <f t="shared" si="8"/>
        <v>186700</v>
      </c>
      <c r="H73" s="665">
        <f t="shared" si="7"/>
        <v>186.7</v>
      </c>
      <c r="I73" s="326"/>
    </row>
    <row r="74" spans="1:9">
      <c r="A74" s="1587" t="s">
        <v>10062</v>
      </c>
      <c r="B74" s="16" t="s">
        <v>10110</v>
      </c>
      <c r="C74" s="16"/>
      <c r="D74" s="128">
        <v>10</v>
      </c>
      <c r="E74" s="575">
        <v>123.96599999999999</v>
      </c>
      <c r="F74" s="1588">
        <f t="shared" si="6"/>
        <v>123.97</v>
      </c>
      <c r="G74" s="1589">
        <f t="shared" si="8"/>
        <v>123970</v>
      </c>
      <c r="H74" s="665">
        <f t="shared" si="7"/>
        <v>1239.7</v>
      </c>
      <c r="I74" s="326"/>
    </row>
    <row r="75" spans="1:9" hidden="1">
      <c r="A75" s="1587" t="s">
        <v>1460</v>
      </c>
      <c r="B75" s="16" t="s">
        <v>10111</v>
      </c>
      <c r="C75" s="16"/>
      <c r="D75" s="128">
        <v>1</v>
      </c>
      <c r="E75" s="575">
        <v>231.31800000000001</v>
      </c>
      <c r="F75" s="1588">
        <f t="shared" si="6"/>
        <v>231.32</v>
      </c>
      <c r="G75" s="1589">
        <f t="shared" si="8"/>
        <v>231320</v>
      </c>
      <c r="H75" s="665">
        <f t="shared" si="7"/>
        <v>231.32</v>
      </c>
      <c r="I75" s="326"/>
    </row>
    <row r="76" spans="1:9">
      <c r="A76" s="1587" t="s">
        <v>10063</v>
      </c>
      <c r="B76" s="16" t="s">
        <v>10112</v>
      </c>
      <c r="C76" s="16"/>
      <c r="D76" s="128">
        <v>10</v>
      </c>
      <c r="E76" s="575">
        <v>125.30064096</v>
      </c>
      <c r="F76" s="1588">
        <f t="shared" si="6"/>
        <v>125.3</v>
      </c>
      <c r="G76" s="1589">
        <f t="shared" si="8"/>
        <v>125300</v>
      </c>
      <c r="H76" s="665">
        <f t="shared" si="7"/>
        <v>1253</v>
      </c>
      <c r="I76" s="326"/>
    </row>
    <row r="77" spans="1:9" hidden="1">
      <c r="A77" s="1587" t="s">
        <v>1461</v>
      </c>
      <c r="B77" s="16" t="s">
        <v>10113</v>
      </c>
      <c r="C77" s="16"/>
      <c r="D77" s="128">
        <v>1</v>
      </c>
      <c r="E77" s="575">
        <v>250.60128191999999</v>
      </c>
      <c r="F77" s="1588">
        <f t="shared" si="6"/>
        <v>250.6</v>
      </c>
      <c r="G77" s="1589">
        <f t="shared" si="8"/>
        <v>250600</v>
      </c>
      <c r="H77" s="665">
        <f t="shared" si="7"/>
        <v>250.6</v>
      </c>
      <c r="I77" s="326"/>
    </row>
    <row r="78" spans="1:9">
      <c r="A78" s="1587" t="s">
        <v>10064</v>
      </c>
      <c r="B78" s="16" t="s">
        <v>10114</v>
      </c>
      <c r="C78" s="16"/>
      <c r="D78" s="128">
        <v>10</v>
      </c>
      <c r="E78" s="575">
        <v>135.65520143999998</v>
      </c>
      <c r="F78" s="1588">
        <f t="shared" si="6"/>
        <v>135.66</v>
      </c>
      <c r="G78" s="1589">
        <f t="shared" si="8"/>
        <v>135660</v>
      </c>
      <c r="H78" s="665">
        <f t="shared" si="7"/>
        <v>1356.6</v>
      </c>
      <c r="I78" s="326"/>
    </row>
    <row r="79" spans="1:9" hidden="1">
      <c r="A79" s="1587" t="s">
        <v>1462</v>
      </c>
      <c r="B79" s="16" t="s">
        <v>10115</v>
      </c>
      <c r="C79" s="16"/>
      <c r="D79" s="128">
        <v>1</v>
      </c>
      <c r="E79" s="575">
        <v>271.31040287999997</v>
      </c>
      <c r="F79" s="1588">
        <f t="shared" si="6"/>
        <v>271.31</v>
      </c>
      <c r="G79" s="1589">
        <f t="shared" si="8"/>
        <v>271310</v>
      </c>
      <c r="H79" s="665">
        <f t="shared" si="7"/>
        <v>271.31</v>
      </c>
      <c r="I79" s="326"/>
    </row>
    <row r="80" spans="1:9">
      <c r="A80" s="1587" t="s">
        <v>10065</v>
      </c>
      <c r="B80" s="16" t="s">
        <v>10116</v>
      </c>
      <c r="C80" s="16"/>
      <c r="D80" s="128">
        <v>10</v>
      </c>
      <c r="E80" s="575">
        <v>145.46149991999999</v>
      </c>
      <c r="F80" s="1588">
        <f t="shared" si="6"/>
        <v>145.46</v>
      </c>
      <c r="G80" s="1589">
        <f t="shared" si="8"/>
        <v>145460</v>
      </c>
      <c r="H80" s="665">
        <f t="shared" si="7"/>
        <v>1454.6</v>
      </c>
      <c r="I80" s="326"/>
    </row>
    <row r="81" spans="1:9" hidden="1">
      <c r="A81" s="1587" t="s">
        <v>1463</v>
      </c>
      <c r="B81" s="16" t="s">
        <v>10117</v>
      </c>
      <c r="C81" s="16"/>
      <c r="D81" s="128">
        <v>1</v>
      </c>
      <c r="E81" s="575">
        <v>290.92299983999999</v>
      </c>
      <c r="F81" s="1588">
        <f t="shared" si="6"/>
        <v>290.92</v>
      </c>
      <c r="G81" s="1589">
        <f t="shared" si="8"/>
        <v>290920</v>
      </c>
      <c r="H81" s="665">
        <f t="shared" si="7"/>
        <v>290.92</v>
      </c>
      <c r="I81" s="326"/>
    </row>
    <row r="82" spans="1:9">
      <c r="A82" s="1587" t="s">
        <v>10066</v>
      </c>
      <c r="B82" s="16" t="s">
        <v>10118</v>
      </c>
      <c r="C82" s="16"/>
      <c r="D82" s="128">
        <v>10</v>
      </c>
      <c r="E82" s="575">
        <v>143.08119936</v>
      </c>
      <c r="F82" s="1588">
        <f t="shared" si="6"/>
        <v>143.08000000000001</v>
      </c>
      <c r="G82" s="1589">
        <f t="shared" si="8"/>
        <v>143080</v>
      </c>
      <c r="H82" s="665">
        <f t="shared" si="7"/>
        <v>1430.8</v>
      </c>
      <c r="I82" s="326"/>
    </row>
    <row r="83" spans="1:9" hidden="1">
      <c r="A83" s="1587" t="s">
        <v>1464</v>
      </c>
      <c r="B83" s="16" t="s">
        <v>10119</v>
      </c>
      <c r="C83" s="16"/>
      <c r="D83" s="128">
        <v>1</v>
      </c>
      <c r="E83" s="575">
        <v>286.16239872</v>
      </c>
      <c r="F83" s="1588">
        <f t="shared" si="6"/>
        <v>286.16000000000003</v>
      </c>
      <c r="G83" s="1589">
        <f t="shared" si="8"/>
        <v>286160</v>
      </c>
      <c r="H83" s="665">
        <f t="shared" si="7"/>
        <v>286.16000000000003</v>
      </c>
      <c r="I83" s="326"/>
    </row>
    <row r="84" spans="1:9">
      <c r="A84" s="1587" t="s">
        <v>10067</v>
      </c>
      <c r="B84" s="16" t="s">
        <v>10120</v>
      </c>
      <c r="C84" s="16"/>
      <c r="D84" s="128">
        <v>10</v>
      </c>
      <c r="E84" s="575">
        <v>164.60174807999996</v>
      </c>
      <c r="F84" s="1588">
        <f t="shared" si="6"/>
        <v>164.6</v>
      </c>
      <c r="G84" s="1589">
        <f t="shared" si="8"/>
        <v>164600</v>
      </c>
      <c r="H84" s="665">
        <f t="shared" si="7"/>
        <v>1646</v>
      </c>
      <c r="I84" s="326"/>
    </row>
    <row r="85" spans="1:9" hidden="1">
      <c r="A85" s="1587" t="s">
        <v>1465</v>
      </c>
      <c r="B85" s="16" t="s">
        <v>10121</v>
      </c>
      <c r="C85" s="16"/>
      <c r="D85" s="128">
        <v>1</v>
      </c>
      <c r="E85" s="575">
        <v>329.20349615999993</v>
      </c>
      <c r="F85" s="1588">
        <f t="shared" si="6"/>
        <v>329.2</v>
      </c>
      <c r="G85" s="1589">
        <f t="shared" si="8"/>
        <v>329200</v>
      </c>
      <c r="H85" s="665">
        <f t="shared" si="7"/>
        <v>329.2</v>
      </c>
      <c r="I85" s="326"/>
    </row>
    <row r="86" spans="1:9">
      <c r="A86" s="1587" t="s">
        <v>10068</v>
      </c>
      <c r="B86" s="16" t="s">
        <v>10122</v>
      </c>
      <c r="C86" s="16"/>
      <c r="D86" s="128">
        <v>10</v>
      </c>
      <c r="E86" s="575">
        <v>166.24822104</v>
      </c>
      <c r="F86" s="1588">
        <f t="shared" si="6"/>
        <v>166.25</v>
      </c>
      <c r="G86" s="1589">
        <f t="shared" si="8"/>
        <v>166250</v>
      </c>
      <c r="H86" s="665">
        <f t="shared" si="7"/>
        <v>1662.5</v>
      </c>
      <c r="I86" s="326"/>
    </row>
    <row r="87" spans="1:9" hidden="1">
      <c r="A87" s="1587" t="s">
        <v>1432</v>
      </c>
      <c r="B87" s="16" t="s">
        <v>10123</v>
      </c>
      <c r="C87" s="16"/>
      <c r="D87" s="128">
        <v>1</v>
      </c>
      <c r="E87" s="575">
        <v>332.49644208000001</v>
      </c>
      <c r="F87" s="1588">
        <f t="shared" si="6"/>
        <v>332.5</v>
      </c>
      <c r="G87" s="1589">
        <f t="shared" si="8"/>
        <v>332500</v>
      </c>
      <c r="H87" s="665">
        <f t="shared" si="7"/>
        <v>332.5</v>
      </c>
      <c r="I87" s="326"/>
    </row>
    <row r="88" spans="1:9">
      <c r="A88" s="1587" t="s">
        <v>10069</v>
      </c>
      <c r="B88" s="16" t="s">
        <v>10124</v>
      </c>
      <c r="C88" s="16"/>
      <c r="D88" s="128">
        <v>10</v>
      </c>
      <c r="E88" s="575">
        <v>151.39187999999999</v>
      </c>
      <c r="F88" s="1588">
        <f t="shared" si="6"/>
        <v>151.38999999999999</v>
      </c>
      <c r="G88" s="1589">
        <f t="shared" si="8"/>
        <v>151390</v>
      </c>
      <c r="H88" s="665">
        <f t="shared" si="7"/>
        <v>1513.9</v>
      </c>
      <c r="I88" s="326"/>
    </row>
    <row r="89" spans="1:9" hidden="1">
      <c r="A89" s="1587" t="s">
        <v>1433</v>
      </c>
      <c r="B89" s="16" t="s">
        <v>10125</v>
      </c>
      <c r="C89" s="16"/>
      <c r="D89" s="128">
        <v>1</v>
      </c>
      <c r="E89" s="575">
        <v>302.78375999999997</v>
      </c>
      <c r="F89" s="1588">
        <f t="shared" si="6"/>
        <v>302.77999999999997</v>
      </c>
      <c r="G89" s="1589">
        <f t="shared" si="8"/>
        <v>302780</v>
      </c>
      <c r="H89" s="665">
        <f t="shared" si="7"/>
        <v>302.77999999999997</v>
      </c>
      <c r="I89" s="326"/>
    </row>
    <row r="90" spans="1:9">
      <c r="A90" s="1587" t="s">
        <v>10070</v>
      </c>
      <c r="B90" s="16" t="s">
        <v>10126</v>
      </c>
      <c r="C90" s="16"/>
      <c r="D90" s="128">
        <v>10</v>
      </c>
      <c r="E90" s="575">
        <v>194.58827999999997</v>
      </c>
      <c r="F90" s="1588">
        <f t="shared" si="6"/>
        <v>194.59</v>
      </c>
      <c r="G90" s="1589">
        <f t="shared" si="8"/>
        <v>194590</v>
      </c>
      <c r="H90" s="665">
        <f t="shared" si="7"/>
        <v>1945.9</v>
      </c>
      <c r="I90" s="326"/>
    </row>
    <row r="91" spans="1:9" hidden="1">
      <c r="A91" s="1587" t="s">
        <v>1434</v>
      </c>
      <c r="B91" s="16" t="s">
        <v>10127</v>
      </c>
      <c r="C91" s="16"/>
      <c r="D91" s="128">
        <v>1</v>
      </c>
      <c r="E91" s="575">
        <v>389.17655999999994</v>
      </c>
      <c r="F91" s="1588">
        <f t="shared" si="6"/>
        <v>389.18</v>
      </c>
      <c r="G91" s="1589">
        <f t="shared" si="8"/>
        <v>389180</v>
      </c>
      <c r="H91" s="665">
        <f t="shared" si="7"/>
        <v>389.18</v>
      </c>
      <c r="I91" s="326"/>
    </row>
    <row r="92" spans="1:9">
      <c r="A92" s="1587" t="s">
        <v>10071</v>
      </c>
      <c r="B92" s="16" t="s">
        <v>10128</v>
      </c>
      <c r="C92" s="16"/>
      <c r="D92" s="128">
        <v>10</v>
      </c>
      <c r="E92" s="575">
        <v>158.48265000000001</v>
      </c>
      <c r="F92" s="1588">
        <f t="shared" si="6"/>
        <v>158.47999999999999</v>
      </c>
      <c r="G92" s="1589">
        <f t="shared" si="8"/>
        <v>158480</v>
      </c>
      <c r="H92" s="665">
        <f t="shared" si="7"/>
        <v>1584.8</v>
      </c>
      <c r="I92" s="326"/>
    </row>
    <row r="93" spans="1:9" hidden="1">
      <c r="A93" s="1587" t="s">
        <v>1435</v>
      </c>
      <c r="B93" s="16" t="s">
        <v>10129</v>
      </c>
      <c r="C93" s="16"/>
      <c r="D93" s="128">
        <v>1</v>
      </c>
      <c r="E93" s="575">
        <v>310.75847999999996</v>
      </c>
      <c r="F93" s="1588">
        <f t="shared" si="6"/>
        <v>310.76</v>
      </c>
      <c r="G93" s="1589">
        <f t="shared" si="8"/>
        <v>310760</v>
      </c>
      <c r="H93" s="665">
        <f t="shared" si="7"/>
        <v>310.76</v>
      </c>
      <c r="I93" s="326"/>
    </row>
    <row r="94" spans="1:9">
      <c r="A94" s="1587" t="s">
        <v>10072</v>
      </c>
      <c r="B94" s="16" t="s">
        <v>10130</v>
      </c>
      <c r="C94" s="16"/>
      <c r="D94" s="128">
        <v>10</v>
      </c>
      <c r="E94" s="575">
        <v>200.26259999999999</v>
      </c>
      <c r="F94" s="1588">
        <f t="shared" si="6"/>
        <v>200.26</v>
      </c>
      <c r="G94" s="1589">
        <f t="shared" si="8"/>
        <v>200260</v>
      </c>
      <c r="H94" s="665">
        <f t="shared" si="7"/>
        <v>2002.6</v>
      </c>
      <c r="I94" s="326"/>
    </row>
    <row r="95" spans="1:9" hidden="1">
      <c r="A95" s="1587" t="s">
        <v>1436</v>
      </c>
      <c r="B95" s="16" t="s">
        <v>10131</v>
      </c>
      <c r="C95" s="16"/>
      <c r="D95" s="128">
        <v>1</v>
      </c>
      <c r="E95" s="575">
        <v>400.52519999999998</v>
      </c>
      <c r="F95" s="1588">
        <f t="shared" si="6"/>
        <v>400.53</v>
      </c>
      <c r="G95" s="1589">
        <f t="shared" si="8"/>
        <v>400530</v>
      </c>
      <c r="H95" s="665">
        <f t="shared" si="7"/>
        <v>400.53</v>
      </c>
      <c r="I95" s="326"/>
    </row>
    <row r="96" spans="1:9">
      <c r="A96" s="1587" t="s">
        <v>10073</v>
      </c>
      <c r="B96" s="16" t="s">
        <v>10132</v>
      </c>
      <c r="C96" s="16"/>
      <c r="D96" s="128">
        <v>10</v>
      </c>
      <c r="E96" s="575">
        <v>191.61053999999999</v>
      </c>
      <c r="F96" s="1588">
        <f t="shared" si="6"/>
        <v>191.61</v>
      </c>
      <c r="G96" s="1589">
        <f t="shared" si="8"/>
        <v>191610</v>
      </c>
      <c r="H96" s="665">
        <f t="shared" si="7"/>
        <v>1916.1</v>
      </c>
      <c r="I96" s="326"/>
    </row>
    <row r="97" spans="1:9" hidden="1">
      <c r="A97" s="1587" t="s">
        <v>1437</v>
      </c>
      <c r="B97" s="16" t="s">
        <v>10133</v>
      </c>
      <c r="C97" s="16"/>
      <c r="D97" s="128">
        <v>1</v>
      </c>
      <c r="E97" s="575">
        <v>383.22107999999997</v>
      </c>
      <c r="F97" s="1588">
        <f t="shared" si="6"/>
        <v>383.22</v>
      </c>
      <c r="G97" s="1589">
        <f t="shared" si="8"/>
        <v>383220</v>
      </c>
      <c r="H97" s="665">
        <f t="shared" si="7"/>
        <v>383.22</v>
      </c>
      <c r="I97" s="326"/>
    </row>
    <row r="98" spans="1:9">
      <c r="A98" s="1587" t="s">
        <v>10074</v>
      </c>
      <c r="B98" s="16" t="s">
        <v>10134</v>
      </c>
      <c r="C98" s="16"/>
      <c r="D98" s="128">
        <v>10</v>
      </c>
      <c r="E98" s="575">
        <v>231.99533999999997</v>
      </c>
      <c r="F98" s="1588">
        <f t="shared" si="6"/>
        <v>232</v>
      </c>
      <c r="G98" s="1589">
        <f t="shared" si="8"/>
        <v>232000</v>
      </c>
      <c r="H98" s="665">
        <f t="shared" si="7"/>
        <v>2320</v>
      </c>
      <c r="I98" s="326"/>
    </row>
    <row r="99" spans="1:9" hidden="1">
      <c r="A99" s="1587" t="s">
        <v>1438</v>
      </c>
      <c r="B99" s="16" t="s">
        <v>10135</v>
      </c>
      <c r="C99" s="16"/>
      <c r="D99" s="128">
        <v>1</v>
      </c>
      <c r="E99" s="575">
        <v>463.99067999999994</v>
      </c>
      <c r="F99" s="1588">
        <f t="shared" si="6"/>
        <v>463.99</v>
      </c>
      <c r="G99" s="1589">
        <f t="shared" si="8"/>
        <v>463990</v>
      </c>
      <c r="H99" s="665">
        <f t="shared" si="7"/>
        <v>463.99</v>
      </c>
      <c r="I99" s="326"/>
    </row>
    <row r="100" spans="1:9">
      <c r="A100" s="1587" t="s">
        <v>10075</v>
      </c>
      <c r="B100" s="16" t="s">
        <v>10136</v>
      </c>
      <c r="C100" s="16"/>
      <c r="D100" s="128">
        <v>10</v>
      </c>
      <c r="E100" s="575">
        <v>312.34319999999997</v>
      </c>
      <c r="F100" s="1588">
        <f t="shared" si="6"/>
        <v>312.33999999999997</v>
      </c>
      <c r="G100" s="1589">
        <f t="shared" si="8"/>
        <v>312340</v>
      </c>
      <c r="H100" s="665">
        <f t="shared" si="7"/>
        <v>3123.4</v>
      </c>
      <c r="I100" s="326"/>
    </row>
    <row r="101" spans="1:9" hidden="1">
      <c r="A101" s="1587" t="s">
        <v>1439</v>
      </c>
      <c r="B101" s="16" t="s">
        <v>10137</v>
      </c>
      <c r="C101" s="16"/>
      <c r="D101" s="128">
        <v>1</v>
      </c>
      <c r="E101" s="575">
        <v>465.9046128</v>
      </c>
      <c r="F101" s="1588">
        <f t="shared" si="6"/>
        <v>465.9</v>
      </c>
      <c r="G101" s="1589">
        <f t="shared" si="8"/>
        <v>465900</v>
      </c>
      <c r="H101" s="665">
        <f t="shared" si="7"/>
        <v>465.9</v>
      </c>
      <c r="I101" s="326"/>
    </row>
    <row r="102" spans="1:9">
      <c r="A102" s="1587" t="s">
        <v>10076</v>
      </c>
      <c r="B102" s="16" t="s">
        <v>10138</v>
      </c>
      <c r="C102" s="16"/>
      <c r="D102" s="128">
        <v>10</v>
      </c>
      <c r="E102" s="575">
        <v>233.18679383999998</v>
      </c>
      <c r="F102" s="1588">
        <f t="shared" si="6"/>
        <v>233.19</v>
      </c>
      <c r="G102" s="1589">
        <f t="shared" si="8"/>
        <v>233190</v>
      </c>
      <c r="H102" s="665">
        <f t="shared" si="7"/>
        <v>2331.9</v>
      </c>
      <c r="I102" s="326"/>
    </row>
    <row r="103" spans="1:9" hidden="1">
      <c r="A103" s="1587" t="s">
        <v>1441</v>
      </c>
      <c r="B103" s="16" t="s">
        <v>10139</v>
      </c>
      <c r="C103" s="16"/>
      <c r="D103" s="128">
        <v>1</v>
      </c>
      <c r="E103" s="575">
        <v>466.37358767999996</v>
      </c>
      <c r="F103" s="1588">
        <f t="shared" si="6"/>
        <v>466.37</v>
      </c>
      <c r="G103" s="1589">
        <f t="shared" si="8"/>
        <v>466370</v>
      </c>
      <c r="H103" s="665">
        <f t="shared" si="7"/>
        <v>466.37</v>
      </c>
      <c r="I103" s="326"/>
    </row>
    <row r="104" spans="1:9">
      <c r="A104" s="1587" t="s">
        <v>10077</v>
      </c>
      <c r="B104" s="16" t="s">
        <v>10140</v>
      </c>
      <c r="C104" s="16"/>
      <c r="D104" s="128">
        <v>10</v>
      </c>
      <c r="E104" s="575">
        <v>261.13972103999998</v>
      </c>
      <c r="F104" s="1588">
        <f t="shared" si="6"/>
        <v>261.14</v>
      </c>
      <c r="G104" s="1589">
        <f t="shared" si="8"/>
        <v>261140</v>
      </c>
      <c r="H104" s="665">
        <f t="shared" si="7"/>
        <v>2611.4</v>
      </c>
      <c r="I104" s="326"/>
    </row>
    <row r="105" spans="1:9" hidden="1">
      <c r="A105" s="1587" t="s">
        <v>1442</v>
      </c>
      <c r="B105" s="16" t="s">
        <v>10141</v>
      </c>
      <c r="C105" s="16"/>
      <c r="D105" s="128">
        <v>1</v>
      </c>
      <c r="E105" s="575">
        <v>522.27944207999997</v>
      </c>
      <c r="F105" s="1588">
        <f t="shared" si="6"/>
        <v>522.28</v>
      </c>
      <c r="G105" s="1589">
        <f t="shared" si="8"/>
        <v>522280</v>
      </c>
      <c r="H105" s="665">
        <f t="shared" si="7"/>
        <v>522.28</v>
      </c>
      <c r="I105" s="326"/>
    </row>
    <row r="106" spans="1:9">
      <c r="A106" s="1587" t="s">
        <v>10078</v>
      </c>
      <c r="B106" s="16" t="s">
        <v>10142</v>
      </c>
      <c r="C106" s="16"/>
      <c r="D106" s="128">
        <v>10</v>
      </c>
      <c r="E106" s="575">
        <v>358.06906872000002</v>
      </c>
      <c r="F106" s="1588">
        <f t="shared" si="6"/>
        <v>358.07</v>
      </c>
      <c r="G106" s="1589">
        <f t="shared" si="8"/>
        <v>358070</v>
      </c>
      <c r="H106" s="665">
        <f t="shared" si="7"/>
        <v>3580.7</v>
      </c>
      <c r="I106" s="326"/>
    </row>
    <row r="107" spans="1:9" hidden="1">
      <c r="A107" s="1587" t="s">
        <v>1444</v>
      </c>
      <c r="B107" s="16" t="s">
        <v>10143</v>
      </c>
      <c r="C107" s="16"/>
      <c r="D107" s="128">
        <v>1</v>
      </c>
      <c r="E107" s="575">
        <v>716.13813744000004</v>
      </c>
      <c r="F107" s="1588">
        <f t="shared" si="6"/>
        <v>716.14</v>
      </c>
      <c r="G107" s="1589">
        <f t="shared" si="8"/>
        <v>716140</v>
      </c>
      <c r="H107" s="665">
        <f t="shared" si="7"/>
        <v>716.14</v>
      </c>
      <c r="I107" s="326"/>
    </row>
    <row r="108" spans="1:9">
      <c r="A108" s="1587" t="s">
        <v>10079</v>
      </c>
      <c r="B108" s="16" t="s">
        <v>10144</v>
      </c>
      <c r="C108" s="16"/>
      <c r="D108" s="128">
        <v>10</v>
      </c>
      <c r="E108" s="575">
        <v>414.70537680000001</v>
      </c>
      <c r="F108" s="1588">
        <f t="shared" si="6"/>
        <v>414.71</v>
      </c>
      <c r="G108" s="1589">
        <f t="shared" si="8"/>
        <v>414710</v>
      </c>
      <c r="H108" s="665">
        <f t="shared" si="7"/>
        <v>4147.1000000000004</v>
      </c>
      <c r="I108" s="326"/>
    </row>
    <row r="109" spans="1:9" hidden="1">
      <c r="A109" s="1587" t="s">
        <v>1445</v>
      </c>
      <c r="B109" s="16" t="s">
        <v>10145</v>
      </c>
      <c r="C109" s="16"/>
      <c r="D109" s="128">
        <v>1</v>
      </c>
      <c r="E109" s="575">
        <v>829.41075360000002</v>
      </c>
      <c r="F109" s="1588">
        <f t="shared" si="6"/>
        <v>829.41</v>
      </c>
      <c r="G109" s="1589">
        <f t="shared" si="8"/>
        <v>829410</v>
      </c>
      <c r="H109" s="665">
        <f t="shared" si="7"/>
        <v>829.41</v>
      </c>
      <c r="I109" s="326"/>
    </row>
    <row r="110" spans="1:9">
      <c r="A110" s="1587" t="s">
        <v>10080</v>
      </c>
      <c r="B110" s="16" t="s">
        <v>10146</v>
      </c>
      <c r="C110" s="16"/>
      <c r="D110" s="128">
        <v>10</v>
      </c>
      <c r="E110" s="575">
        <v>266.26470551999995</v>
      </c>
      <c r="F110" s="1588">
        <f t="shared" si="6"/>
        <v>266.26</v>
      </c>
      <c r="G110" s="1589">
        <f t="shared" si="8"/>
        <v>266260</v>
      </c>
      <c r="H110" s="665">
        <f t="shared" si="7"/>
        <v>2662.6</v>
      </c>
      <c r="I110" s="326"/>
    </row>
    <row r="111" spans="1:9" hidden="1">
      <c r="A111" s="1587" t="s">
        <v>1446</v>
      </c>
      <c r="B111" s="16" t="s">
        <v>10147</v>
      </c>
      <c r="C111" s="16"/>
      <c r="D111" s="128">
        <v>1</v>
      </c>
      <c r="E111" s="575">
        <v>532.5294110399999</v>
      </c>
      <c r="F111" s="1588">
        <f t="shared" ref="F111:F113" si="9">ROUND(E111*(1-$F$10),2)</f>
        <v>532.53</v>
      </c>
      <c r="G111" s="1589">
        <f t="shared" si="8"/>
        <v>532530</v>
      </c>
      <c r="H111" s="665">
        <f t="shared" ref="H111:H113" si="10">ROUND((D111/1000)*G111,2)</f>
        <v>532.53</v>
      </c>
      <c r="I111" s="326"/>
    </row>
    <row r="112" spans="1:9" ht="13.5" thickBot="1">
      <c r="A112" s="1591" t="s">
        <v>10081</v>
      </c>
      <c r="B112" s="1592" t="s">
        <v>10148</v>
      </c>
      <c r="C112" s="1592"/>
      <c r="D112" s="181">
        <v>10</v>
      </c>
      <c r="E112" s="575">
        <v>302.76714600000003</v>
      </c>
      <c r="F112" s="1593">
        <f t="shared" si="9"/>
        <v>302.77</v>
      </c>
      <c r="G112" s="1594">
        <f t="shared" ref="G112" si="11">F112*1000</f>
        <v>302770</v>
      </c>
      <c r="H112" s="1571">
        <f t="shared" si="10"/>
        <v>3027.7</v>
      </c>
      <c r="I112" s="327"/>
    </row>
    <row r="113" spans="1:9" ht="13.5" hidden="1" thickBot="1">
      <c r="A113" s="1621" t="s">
        <v>1448</v>
      </c>
      <c r="B113" s="1623" t="s">
        <v>10149</v>
      </c>
      <c r="C113" s="1623"/>
      <c r="D113" s="1144">
        <v>1</v>
      </c>
      <c r="E113" s="2417">
        <f>E112*2</f>
        <v>605.53429200000005</v>
      </c>
      <c r="F113" s="1625">
        <f t="shared" si="9"/>
        <v>605.53</v>
      </c>
      <c r="G113" s="1626">
        <f>F113*1000</f>
        <v>605530</v>
      </c>
      <c r="H113" s="1004">
        <f t="shared" si="10"/>
        <v>605.53</v>
      </c>
      <c r="I113" s="1075"/>
    </row>
    <row r="114" spans="1:9">
      <c r="D114" s="23"/>
    </row>
    <row r="115" spans="1:9" ht="13.5" thickBot="1">
      <c r="D115" s="23"/>
    </row>
    <row r="116" spans="1:9" ht="18">
      <c r="A116" s="1238"/>
      <c r="B116" s="1541"/>
      <c r="C116" s="1542"/>
      <c r="D116" s="1578" t="s">
        <v>3428</v>
      </c>
      <c r="E116" s="2416"/>
      <c r="F116" s="1543"/>
      <c r="G116" s="1544"/>
      <c r="H116" s="1541"/>
      <c r="I116" s="1545"/>
    </row>
    <row r="117" spans="1:9" ht="15.75">
      <c r="A117" s="1239"/>
      <c r="B117" s="722"/>
      <c r="C117" s="1546"/>
      <c r="D117" s="1579" t="s">
        <v>3429</v>
      </c>
      <c r="E117" s="2412"/>
      <c r="F117" s="1547"/>
      <c r="G117" s="1548"/>
      <c r="H117" s="722"/>
      <c r="I117" s="689"/>
    </row>
    <row r="118" spans="1:9">
      <c r="A118" s="1239"/>
      <c r="B118" s="722"/>
      <c r="C118" s="1546"/>
      <c r="D118" s="1580"/>
      <c r="E118" s="2412"/>
      <c r="F118" s="1547"/>
      <c r="G118" s="1548"/>
      <c r="H118" s="722"/>
      <c r="I118" s="689"/>
    </row>
    <row r="119" spans="1:9" ht="38.25" customHeight="1">
      <c r="A119" s="1239"/>
      <c r="B119" s="722"/>
      <c r="C119" s="1546"/>
      <c r="D119" s="1580"/>
      <c r="E119" s="2412"/>
      <c r="F119" s="1547"/>
      <c r="G119" s="1548"/>
      <c r="H119" s="722"/>
      <c r="I119" s="689"/>
    </row>
    <row r="120" spans="1:9" ht="20.25" customHeight="1" thickBot="1">
      <c r="A120" s="1549"/>
      <c r="B120" s="1550"/>
      <c r="C120" s="1551"/>
      <c r="D120" s="1581"/>
      <c r="E120" s="2413"/>
      <c r="F120" s="1552"/>
      <c r="G120" s="1553"/>
      <c r="H120" s="1550"/>
      <c r="I120" s="710"/>
    </row>
    <row r="121" spans="1:9" ht="23.25" thickBot="1">
      <c r="A121" s="1554" t="s">
        <v>1028</v>
      </c>
      <c r="B121" s="1555" t="s">
        <v>1029</v>
      </c>
      <c r="C121" s="1556" t="s">
        <v>678</v>
      </c>
      <c r="D121" s="1556" t="s">
        <v>3130</v>
      </c>
      <c r="E121" s="2414" t="s">
        <v>3427</v>
      </c>
      <c r="F121" s="1636" t="s">
        <v>2779</v>
      </c>
      <c r="G121" s="2697" t="s">
        <v>2627</v>
      </c>
      <c r="H121" s="2699" t="s">
        <v>497</v>
      </c>
      <c r="I121" s="751" t="s">
        <v>4239</v>
      </c>
    </row>
    <row r="122" spans="1:9" ht="13.5" thickBot="1">
      <c r="A122" s="1608"/>
      <c r="B122" s="1609"/>
      <c r="C122" s="1610" t="s">
        <v>3629</v>
      </c>
      <c r="D122" s="1611" t="s">
        <v>2628</v>
      </c>
      <c r="E122" s="2418" t="s">
        <v>265</v>
      </c>
      <c r="F122" s="1637">
        <f>'Заказ, cкидки и курсы валют'!$I$12</f>
        <v>0</v>
      </c>
      <c r="G122" s="2701"/>
      <c r="H122" s="2702"/>
      <c r="I122" s="752"/>
    </row>
    <row r="123" spans="1:9" hidden="1">
      <c r="A123" s="1584" t="s">
        <v>1466</v>
      </c>
      <c r="B123" s="335" t="s">
        <v>10569</v>
      </c>
      <c r="C123" s="335"/>
      <c r="D123" s="387">
        <v>1</v>
      </c>
      <c r="E123" s="2419">
        <f>E124+15</f>
        <v>72.727260000000001</v>
      </c>
      <c r="F123" s="1585">
        <f>ROUND(E123*(1-$F$10),2)</f>
        <v>72.73</v>
      </c>
      <c r="G123" s="1586">
        <f>E123*1000</f>
        <v>72727.259999999995</v>
      </c>
      <c r="H123" s="1595">
        <f>ROUND((D123/1000)*G123,2)</f>
        <v>72.73</v>
      </c>
      <c r="I123" s="336"/>
    </row>
    <row r="124" spans="1:9">
      <c r="A124" s="1596" t="s">
        <v>9764</v>
      </c>
      <c r="B124" s="1597" t="s">
        <v>10570</v>
      </c>
      <c r="C124" s="1597"/>
      <c r="D124" s="501">
        <v>10</v>
      </c>
      <c r="E124" s="575">
        <v>57.727260000000001</v>
      </c>
      <c r="F124" s="1598">
        <f>ROUND(E124*(1-$F$10),2)</f>
        <v>57.73</v>
      </c>
      <c r="G124" s="1599">
        <f>F124*1000</f>
        <v>57730</v>
      </c>
      <c r="H124" s="1600">
        <f>ROUND((D124/1000)*G124,2)</f>
        <v>577.29999999999995</v>
      </c>
      <c r="I124" s="1330"/>
    </row>
    <row r="125" spans="1:9" hidden="1">
      <c r="A125" s="1587" t="s">
        <v>1467</v>
      </c>
      <c r="B125" s="16" t="s">
        <v>10186</v>
      </c>
      <c r="C125" s="16"/>
      <c r="D125" s="128">
        <v>1</v>
      </c>
      <c r="E125" s="575">
        <v>70.149420000000006</v>
      </c>
      <c r="F125" s="1588">
        <f t="shared" ref="F125:F154" si="12">ROUND(E125*(1-$F$10),2)</f>
        <v>70.150000000000006</v>
      </c>
      <c r="G125" s="1589">
        <f t="shared" ref="G125" si="13">E125*1000</f>
        <v>70149.420000000013</v>
      </c>
      <c r="H125" s="1590">
        <f t="shared" ref="H125:H154" si="14">ROUND((D125/1000)*G125,2)</f>
        <v>70.150000000000006</v>
      </c>
      <c r="I125" s="326"/>
    </row>
    <row r="126" spans="1:9">
      <c r="A126" s="1587" t="s">
        <v>9765</v>
      </c>
      <c r="B126" s="16" t="s">
        <v>3900</v>
      </c>
      <c r="C126" s="16"/>
      <c r="D126" s="128">
        <v>10</v>
      </c>
      <c r="E126" s="575">
        <v>57.105299999999993</v>
      </c>
      <c r="F126" s="1588">
        <f t="shared" si="12"/>
        <v>57.11</v>
      </c>
      <c r="G126" s="1589">
        <f>F126*1000</f>
        <v>57110</v>
      </c>
      <c r="H126" s="1590">
        <f t="shared" si="14"/>
        <v>571.1</v>
      </c>
      <c r="I126" s="326"/>
    </row>
    <row r="127" spans="1:9" hidden="1">
      <c r="A127" s="1587" t="s">
        <v>1468</v>
      </c>
      <c r="B127" s="16" t="s">
        <v>10187</v>
      </c>
      <c r="C127" s="16"/>
      <c r="D127" s="128">
        <v>1</v>
      </c>
      <c r="E127" s="575">
        <v>65.344139999999996</v>
      </c>
      <c r="F127" s="1588">
        <f t="shared" si="12"/>
        <v>65.34</v>
      </c>
      <c r="G127" s="1589">
        <f t="shared" ref="G127:G153" si="15">F127*1000</f>
        <v>65340</v>
      </c>
      <c r="H127" s="1590">
        <f t="shared" si="14"/>
        <v>65.34</v>
      </c>
      <c r="I127" s="326"/>
    </row>
    <row r="128" spans="1:9">
      <c r="A128" s="1587" t="s">
        <v>9763</v>
      </c>
      <c r="B128" s="16" t="s">
        <v>3901</v>
      </c>
      <c r="C128" s="16"/>
      <c r="D128" s="128">
        <v>50</v>
      </c>
      <c r="E128" s="575">
        <v>46.174140000000001</v>
      </c>
      <c r="F128" s="1588">
        <f t="shared" si="12"/>
        <v>46.17</v>
      </c>
      <c r="G128" s="1589">
        <f t="shared" si="15"/>
        <v>46170</v>
      </c>
      <c r="H128" s="1590">
        <f t="shared" si="14"/>
        <v>2308.5</v>
      </c>
      <c r="I128" s="326"/>
    </row>
    <row r="129" spans="1:9" hidden="1">
      <c r="A129" s="1587" t="s">
        <v>1469</v>
      </c>
      <c r="B129" s="16" t="s">
        <v>10188</v>
      </c>
      <c r="C129" s="16"/>
      <c r="D129" s="128">
        <v>1</v>
      </c>
      <c r="E129" s="575">
        <v>47.158200000000001</v>
      </c>
      <c r="F129" s="1588">
        <f t="shared" si="12"/>
        <v>47.16</v>
      </c>
      <c r="G129" s="1589">
        <f t="shared" si="15"/>
        <v>47160</v>
      </c>
      <c r="H129" s="1590">
        <f t="shared" si="14"/>
        <v>47.16</v>
      </c>
      <c r="I129" s="326"/>
    </row>
    <row r="130" spans="1:9">
      <c r="A130" s="1587" t="s">
        <v>9749</v>
      </c>
      <c r="B130" s="16" t="s">
        <v>3902</v>
      </c>
      <c r="C130" s="16"/>
      <c r="D130" s="128">
        <v>50</v>
      </c>
      <c r="E130" s="575">
        <v>27.988199999999996</v>
      </c>
      <c r="F130" s="1588">
        <f t="shared" si="12"/>
        <v>27.99</v>
      </c>
      <c r="G130" s="1589">
        <f t="shared" si="15"/>
        <v>27990</v>
      </c>
      <c r="H130" s="1590">
        <f t="shared" si="14"/>
        <v>1399.5</v>
      </c>
      <c r="I130" s="326"/>
    </row>
    <row r="131" spans="1:9" hidden="1">
      <c r="A131" s="1587" t="s">
        <v>9767</v>
      </c>
      <c r="B131" s="16" t="s">
        <v>10189</v>
      </c>
      <c r="C131" s="16"/>
      <c r="D131" s="128">
        <v>1</v>
      </c>
      <c r="E131" s="575">
        <v>89.996759999999995</v>
      </c>
      <c r="F131" s="1588">
        <f t="shared" si="12"/>
        <v>90</v>
      </c>
      <c r="G131" s="1589">
        <f t="shared" si="15"/>
        <v>90000</v>
      </c>
      <c r="H131" s="1590">
        <f t="shared" si="14"/>
        <v>90</v>
      </c>
      <c r="I131" s="326"/>
    </row>
    <row r="132" spans="1:9" hidden="1">
      <c r="A132" s="1587" t="s">
        <v>1470</v>
      </c>
      <c r="B132" s="16" t="s">
        <v>10190</v>
      </c>
      <c r="C132" s="16"/>
      <c r="D132" s="128">
        <v>1</v>
      </c>
      <c r="E132" s="575">
        <v>140.55444</v>
      </c>
      <c r="F132" s="1588">
        <f t="shared" si="12"/>
        <v>140.55000000000001</v>
      </c>
      <c r="G132" s="1589">
        <f t="shared" si="15"/>
        <v>140550</v>
      </c>
      <c r="H132" s="1590">
        <f t="shared" si="14"/>
        <v>140.55000000000001</v>
      </c>
      <c r="I132" s="326"/>
    </row>
    <row r="133" spans="1:9">
      <c r="A133" s="1587" t="s">
        <v>9766</v>
      </c>
      <c r="B133" s="16" t="s">
        <v>3903</v>
      </c>
      <c r="C133" s="16"/>
      <c r="D133" s="128">
        <v>10</v>
      </c>
      <c r="E133" s="575">
        <v>121.38444000000001</v>
      </c>
      <c r="F133" s="1588">
        <f t="shared" si="12"/>
        <v>121.38</v>
      </c>
      <c r="G133" s="1589">
        <f t="shared" si="15"/>
        <v>121380</v>
      </c>
      <c r="H133" s="1590">
        <f t="shared" si="14"/>
        <v>1213.8</v>
      </c>
      <c r="I133" s="326"/>
    </row>
    <row r="134" spans="1:9" hidden="1">
      <c r="A134" s="1587" t="s">
        <v>9769</v>
      </c>
      <c r="B134" s="16" t="s">
        <v>10191</v>
      </c>
      <c r="C134" s="16"/>
      <c r="D134" s="128">
        <v>1</v>
      </c>
      <c r="E134" s="575">
        <v>125.84465999999999</v>
      </c>
      <c r="F134" s="1588">
        <f t="shared" si="12"/>
        <v>125.84</v>
      </c>
      <c r="G134" s="1589">
        <f t="shared" si="15"/>
        <v>125840</v>
      </c>
      <c r="H134" s="1590">
        <f t="shared" si="14"/>
        <v>125.84</v>
      </c>
      <c r="I134" s="326"/>
    </row>
    <row r="135" spans="1:9">
      <c r="A135" s="1587" t="s">
        <v>10200</v>
      </c>
      <c r="B135" s="16" t="s">
        <v>9768</v>
      </c>
      <c r="C135" s="16"/>
      <c r="D135" s="128">
        <v>5</v>
      </c>
      <c r="E135" s="575">
        <v>106.67466</v>
      </c>
      <c r="F135" s="1588">
        <f t="shared" si="12"/>
        <v>106.67</v>
      </c>
      <c r="G135" s="1589">
        <f t="shared" si="15"/>
        <v>106670</v>
      </c>
      <c r="H135" s="1590">
        <f t="shared" si="14"/>
        <v>533.35</v>
      </c>
      <c r="I135" s="326"/>
    </row>
    <row r="136" spans="1:9" hidden="1">
      <c r="A136" s="1587" t="s">
        <v>1471</v>
      </c>
      <c r="B136" s="16" t="s">
        <v>10192</v>
      </c>
      <c r="C136" s="16"/>
      <c r="D136" s="128">
        <v>1</v>
      </c>
      <c r="E136" s="575">
        <v>126.18971999999999</v>
      </c>
      <c r="F136" s="1588">
        <f t="shared" si="12"/>
        <v>126.19</v>
      </c>
      <c r="G136" s="1589">
        <f t="shared" si="15"/>
        <v>126190</v>
      </c>
      <c r="H136" s="1590">
        <f t="shared" si="14"/>
        <v>126.19</v>
      </c>
      <c r="I136" s="326"/>
    </row>
    <row r="137" spans="1:9">
      <c r="A137" s="1587" t="s">
        <v>10150</v>
      </c>
      <c r="B137" s="16" t="s">
        <v>10151</v>
      </c>
      <c r="C137" s="16"/>
      <c r="D137" s="128">
        <v>5</v>
      </c>
      <c r="E137" s="575">
        <v>107.01971999999998</v>
      </c>
      <c r="F137" s="1588">
        <f t="shared" si="12"/>
        <v>107.02</v>
      </c>
      <c r="G137" s="1589">
        <f t="shared" si="15"/>
        <v>107020</v>
      </c>
      <c r="H137" s="1590">
        <f t="shared" si="14"/>
        <v>535.1</v>
      </c>
      <c r="I137" s="326"/>
    </row>
    <row r="138" spans="1:9" hidden="1">
      <c r="A138" s="1587" t="s">
        <v>10201</v>
      </c>
      <c r="B138" s="16" t="s">
        <v>10193</v>
      </c>
      <c r="C138" s="16"/>
      <c r="D138" s="128">
        <v>1</v>
      </c>
      <c r="E138" s="575">
        <v>148.73364000000001</v>
      </c>
      <c r="F138" s="1588">
        <f t="shared" si="12"/>
        <v>148.72999999999999</v>
      </c>
      <c r="G138" s="1589">
        <f t="shared" si="15"/>
        <v>148730</v>
      </c>
      <c r="H138" s="1590">
        <f t="shared" si="14"/>
        <v>148.72999999999999</v>
      </c>
      <c r="I138" s="326"/>
    </row>
    <row r="139" spans="1:9">
      <c r="A139" s="1587" t="s">
        <v>10152</v>
      </c>
      <c r="B139" s="16" t="s">
        <v>10153</v>
      </c>
      <c r="C139" s="16"/>
      <c r="D139" s="128">
        <v>5</v>
      </c>
      <c r="E139" s="575">
        <v>129.56363999999999</v>
      </c>
      <c r="F139" s="1588">
        <f t="shared" si="12"/>
        <v>129.56</v>
      </c>
      <c r="G139" s="1589">
        <f t="shared" si="15"/>
        <v>129560</v>
      </c>
      <c r="H139" s="1590">
        <f t="shared" si="14"/>
        <v>647.79999999999995</v>
      </c>
      <c r="I139" s="326"/>
    </row>
    <row r="140" spans="1:9" hidden="1">
      <c r="A140" s="1587" t="s">
        <v>1472</v>
      </c>
      <c r="B140" s="16" t="s">
        <v>10194</v>
      </c>
      <c r="C140" s="16"/>
      <c r="D140" s="128">
        <v>1</v>
      </c>
      <c r="E140" s="575">
        <v>48.998519999999999</v>
      </c>
      <c r="F140" s="1588">
        <f t="shared" si="12"/>
        <v>49</v>
      </c>
      <c r="G140" s="1589">
        <f t="shared" si="15"/>
        <v>49000</v>
      </c>
      <c r="H140" s="1590">
        <f t="shared" si="14"/>
        <v>49</v>
      </c>
      <c r="I140" s="326"/>
    </row>
    <row r="141" spans="1:9">
      <c r="A141" s="1587" t="s">
        <v>10154</v>
      </c>
      <c r="B141" s="16" t="s">
        <v>10155</v>
      </c>
      <c r="C141" s="16"/>
      <c r="D141" s="128">
        <v>50</v>
      </c>
      <c r="E141" s="575">
        <v>40.265519999999995</v>
      </c>
      <c r="F141" s="1588">
        <f t="shared" si="12"/>
        <v>40.270000000000003</v>
      </c>
      <c r="G141" s="1589">
        <f t="shared" si="15"/>
        <v>40270</v>
      </c>
      <c r="H141" s="665">
        <f t="shared" si="14"/>
        <v>2013.5</v>
      </c>
      <c r="I141" s="326"/>
    </row>
    <row r="142" spans="1:9" hidden="1">
      <c r="A142" s="1587" t="s">
        <v>9762</v>
      </c>
      <c r="B142" s="16" t="s">
        <v>10195</v>
      </c>
      <c r="C142" s="16"/>
      <c r="D142" s="128">
        <v>1</v>
      </c>
      <c r="E142" s="575">
        <v>63.235439999999997</v>
      </c>
      <c r="F142" s="1588">
        <f t="shared" si="12"/>
        <v>63.24</v>
      </c>
      <c r="G142" s="1589">
        <f t="shared" si="15"/>
        <v>63240</v>
      </c>
      <c r="H142" s="665">
        <f t="shared" si="14"/>
        <v>63.24</v>
      </c>
      <c r="I142" s="326"/>
    </row>
    <row r="143" spans="1:9">
      <c r="A143" s="1587" t="s">
        <v>10156</v>
      </c>
      <c r="B143" s="16" t="s">
        <v>10157</v>
      </c>
      <c r="C143" s="16"/>
      <c r="D143" s="128">
        <v>50</v>
      </c>
      <c r="E143" s="575">
        <v>44.065439999999995</v>
      </c>
      <c r="F143" s="1588">
        <f t="shared" si="12"/>
        <v>44.07</v>
      </c>
      <c r="G143" s="1589">
        <f t="shared" si="15"/>
        <v>44070</v>
      </c>
      <c r="H143" s="665">
        <f t="shared" si="14"/>
        <v>2203.5</v>
      </c>
      <c r="I143" s="326"/>
    </row>
    <row r="144" spans="1:9" hidden="1">
      <c r="A144" s="1587" t="s">
        <v>1473</v>
      </c>
      <c r="B144" s="16" t="s">
        <v>10196</v>
      </c>
      <c r="C144" s="16"/>
      <c r="D144" s="128">
        <v>1</v>
      </c>
      <c r="E144" s="575">
        <v>318.52871999999996</v>
      </c>
      <c r="F144" s="1588">
        <f t="shared" si="12"/>
        <v>318.52999999999997</v>
      </c>
      <c r="G144" s="1589">
        <f t="shared" si="15"/>
        <v>318530</v>
      </c>
      <c r="H144" s="665">
        <f t="shared" si="14"/>
        <v>318.52999999999997</v>
      </c>
      <c r="I144" s="326"/>
    </row>
    <row r="145" spans="1:9">
      <c r="A145" s="1587" t="s">
        <v>9770</v>
      </c>
      <c r="B145" s="16" t="s">
        <v>3904</v>
      </c>
      <c r="C145" s="16"/>
      <c r="D145" s="128">
        <v>5</v>
      </c>
      <c r="E145" s="575">
        <v>299.35872000000001</v>
      </c>
      <c r="F145" s="1588">
        <f t="shared" si="12"/>
        <v>299.36</v>
      </c>
      <c r="G145" s="1589">
        <f t="shared" si="15"/>
        <v>299360</v>
      </c>
      <c r="H145" s="665">
        <f t="shared" si="14"/>
        <v>1496.8</v>
      </c>
      <c r="I145" s="326"/>
    </row>
    <row r="146" spans="1:9" hidden="1">
      <c r="A146" s="1587" t="s">
        <v>1474</v>
      </c>
      <c r="B146" s="16" t="s">
        <v>10197</v>
      </c>
      <c r="C146" s="16"/>
      <c r="D146" s="128">
        <v>1</v>
      </c>
      <c r="E146" s="575">
        <v>320.42016000000001</v>
      </c>
      <c r="F146" s="1588">
        <f t="shared" si="12"/>
        <v>320.42</v>
      </c>
      <c r="G146" s="1589">
        <f t="shared" si="15"/>
        <v>320420</v>
      </c>
      <c r="H146" s="665">
        <f>ROUND((D146/1000)*G146,2)</f>
        <v>320.42</v>
      </c>
      <c r="I146" s="326"/>
    </row>
    <row r="147" spans="1:9">
      <c r="A147" s="1587" t="s">
        <v>10199</v>
      </c>
      <c r="B147" s="16" t="s">
        <v>3905</v>
      </c>
      <c r="C147" s="16"/>
      <c r="D147" s="128">
        <v>5</v>
      </c>
      <c r="E147" s="575">
        <v>301.25015999999999</v>
      </c>
      <c r="F147" s="1588">
        <f t="shared" si="12"/>
        <v>301.25</v>
      </c>
      <c r="G147" s="1589">
        <f t="shared" si="15"/>
        <v>301250</v>
      </c>
      <c r="H147" s="665">
        <f t="shared" ref="H147:H153" si="16">ROUND((D147/1000)*G147,2)</f>
        <v>1506.25</v>
      </c>
      <c r="I147" s="326"/>
    </row>
    <row r="148" spans="1:9">
      <c r="A148" s="1601" t="s">
        <v>9771</v>
      </c>
      <c r="B148" s="1602" t="s">
        <v>10198</v>
      </c>
      <c r="C148" s="1602"/>
      <c r="D148" s="454">
        <v>1</v>
      </c>
      <c r="E148" s="575">
        <v>614.71</v>
      </c>
      <c r="F148" s="1604">
        <f t="shared" si="12"/>
        <v>614.71</v>
      </c>
      <c r="G148" s="1589">
        <f t="shared" si="15"/>
        <v>614710</v>
      </c>
      <c r="H148" s="1603">
        <f t="shared" si="16"/>
        <v>614.71</v>
      </c>
      <c r="I148" s="1307"/>
    </row>
    <row r="149" spans="1:9">
      <c r="A149" s="1601" t="s">
        <v>9772</v>
      </c>
      <c r="B149" s="1602" t="s">
        <v>9773</v>
      </c>
      <c r="C149" s="1602"/>
      <c r="D149" s="454">
        <v>1</v>
      </c>
      <c r="E149" s="575">
        <v>722.01887999999997</v>
      </c>
      <c r="F149" s="1604">
        <f t="shared" si="12"/>
        <v>722.02</v>
      </c>
      <c r="G149" s="1589">
        <f t="shared" si="15"/>
        <v>722020</v>
      </c>
      <c r="H149" s="1603">
        <f t="shared" si="16"/>
        <v>722.02</v>
      </c>
      <c r="I149" s="1307"/>
    </row>
    <row r="150" spans="1:9">
      <c r="A150" s="1601" t="s">
        <v>9774</v>
      </c>
      <c r="B150" s="1602" t="s">
        <v>9775</v>
      </c>
      <c r="C150" s="1602"/>
      <c r="D150" s="454">
        <v>1</v>
      </c>
      <c r="E150" s="575">
        <v>820.47599999999989</v>
      </c>
      <c r="F150" s="1604">
        <f t="shared" si="12"/>
        <v>820.48</v>
      </c>
      <c r="G150" s="1589">
        <f t="shared" si="15"/>
        <v>820480</v>
      </c>
      <c r="H150" s="1603">
        <f t="shared" si="16"/>
        <v>820.48</v>
      </c>
      <c r="I150" s="1307"/>
    </row>
    <row r="151" spans="1:9">
      <c r="A151" s="1601" t="s">
        <v>9776</v>
      </c>
      <c r="B151" s="1602" t="s">
        <v>9777</v>
      </c>
      <c r="C151" s="1602"/>
      <c r="D151" s="454">
        <v>1</v>
      </c>
      <c r="E151" s="575">
        <v>935.34263999999996</v>
      </c>
      <c r="F151" s="1604">
        <f t="shared" si="12"/>
        <v>935.34</v>
      </c>
      <c r="G151" s="1589">
        <f t="shared" si="15"/>
        <v>935340</v>
      </c>
      <c r="H151" s="1605">
        <f t="shared" si="16"/>
        <v>935.34</v>
      </c>
      <c r="I151" s="1307"/>
    </row>
    <row r="152" spans="1:9">
      <c r="A152" s="1601" t="s">
        <v>9778</v>
      </c>
      <c r="B152" s="1602" t="s">
        <v>9779</v>
      </c>
      <c r="C152" s="1602"/>
      <c r="D152" s="454">
        <v>1</v>
      </c>
      <c r="E152" s="575">
        <v>1617.9735599999999</v>
      </c>
      <c r="F152" s="1604">
        <f t="shared" si="12"/>
        <v>1617.97</v>
      </c>
      <c r="G152" s="1589">
        <f t="shared" si="15"/>
        <v>1617970</v>
      </c>
      <c r="H152" s="1605">
        <f t="shared" si="16"/>
        <v>1617.97</v>
      </c>
      <c r="I152" s="1307"/>
    </row>
    <row r="153" spans="1:9">
      <c r="A153" s="1601" t="s">
        <v>9780</v>
      </c>
      <c r="B153" s="1602" t="s">
        <v>9781</v>
      </c>
      <c r="C153" s="1602"/>
      <c r="D153" s="454">
        <v>1</v>
      </c>
      <c r="E153" s="575">
        <v>2602.8599999999997</v>
      </c>
      <c r="F153" s="1604">
        <f t="shared" si="12"/>
        <v>2602.86</v>
      </c>
      <c r="G153" s="1589">
        <f t="shared" si="15"/>
        <v>2602860</v>
      </c>
      <c r="H153" s="1605">
        <f t="shared" si="16"/>
        <v>2602.86</v>
      </c>
      <c r="I153" s="1307"/>
    </row>
    <row r="154" spans="1:9" ht="13.5" thickBot="1">
      <c r="A154" s="1591" t="s">
        <v>9782</v>
      </c>
      <c r="B154" s="1592" t="s">
        <v>9783</v>
      </c>
      <c r="C154" s="1592"/>
      <c r="D154" s="181">
        <v>1</v>
      </c>
      <c r="E154" s="575">
        <v>3774.1469999999999</v>
      </c>
      <c r="F154" s="1593">
        <f t="shared" si="12"/>
        <v>3774.15</v>
      </c>
      <c r="G154" s="1594">
        <f>F154*1000</f>
        <v>3774150</v>
      </c>
      <c r="H154" s="1606">
        <f t="shared" si="14"/>
        <v>3774.15</v>
      </c>
      <c r="I154" s="327"/>
    </row>
    <row r="155" spans="1:9">
      <c r="D155" s="23"/>
    </row>
    <row r="156" spans="1:9" ht="13.5" thickBot="1">
      <c r="D156" s="23"/>
    </row>
    <row r="157" spans="1:9" ht="18">
      <c r="A157" s="1238"/>
      <c r="B157" s="1541"/>
      <c r="C157" s="1542"/>
      <c r="D157" s="1578" t="s">
        <v>3428</v>
      </c>
      <c r="E157" s="2416"/>
      <c r="F157" s="1543"/>
      <c r="G157" s="1544"/>
      <c r="H157" s="1541"/>
      <c r="I157" s="1545"/>
    </row>
    <row r="158" spans="1:9" ht="15.75">
      <c r="A158" s="1239"/>
      <c r="B158" s="722"/>
      <c r="C158" s="1546"/>
      <c r="D158" s="1607" t="s">
        <v>3430</v>
      </c>
      <c r="E158" s="2412"/>
      <c r="F158" s="1547"/>
      <c r="G158" s="1548"/>
      <c r="H158" s="722"/>
      <c r="I158" s="689"/>
    </row>
    <row r="159" spans="1:9">
      <c r="A159" s="1239"/>
      <c r="B159" s="722"/>
      <c r="C159" s="1546"/>
      <c r="D159" s="1580"/>
      <c r="E159" s="2412"/>
      <c r="F159" s="1547"/>
      <c r="G159" s="1548"/>
      <c r="H159" s="722"/>
      <c r="I159" s="689"/>
    </row>
    <row r="160" spans="1:9" ht="37.700000000000003" customHeight="1">
      <c r="A160" s="1239"/>
      <c r="B160" s="722"/>
      <c r="C160" s="1546"/>
      <c r="D160" s="1580"/>
      <c r="E160" s="2412"/>
      <c r="F160" s="1547"/>
      <c r="G160" s="1548"/>
      <c r="H160" s="722"/>
      <c r="I160" s="689"/>
    </row>
    <row r="161" spans="1:9" ht="20.25" customHeight="1" thickBot="1">
      <c r="A161" s="1549"/>
      <c r="B161" s="1550"/>
      <c r="C161" s="1551"/>
      <c r="D161" s="1581"/>
      <c r="E161" s="2413"/>
      <c r="F161" s="1552"/>
      <c r="G161" s="1553"/>
      <c r="H161" s="1550"/>
      <c r="I161" s="710"/>
    </row>
    <row r="162" spans="1:9" ht="22.5">
      <c r="A162" s="1554" t="s">
        <v>1028</v>
      </c>
      <c r="B162" s="1555" t="s">
        <v>1029</v>
      </c>
      <c r="C162" s="1556" t="s">
        <v>678</v>
      </c>
      <c r="D162" s="1556" t="s">
        <v>3130</v>
      </c>
      <c r="E162" s="2414" t="s">
        <v>3427</v>
      </c>
      <c r="F162" s="1557" t="s">
        <v>2779</v>
      </c>
      <c r="G162" s="2697" t="s">
        <v>2627</v>
      </c>
      <c r="H162" s="2699" t="s">
        <v>497</v>
      </c>
      <c r="I162" s="751" t="s">
        <v>4239</v>
      </c>
    </row>
    <row r="163" spans="1:9" ht="13.5" thickBot="1">
      <c r="A163" s="1558"/>
      <c r="B163" s="1559"/>
      <c r="C163" s="1560" t="s">
        <v>3629</v>
      </c>
      <c r="D163" s="1561" t="s">
        <v>2628</v>
      </c>
      <c r="E163" s="2415" t="s">
        <v>265</v>
      </c>
      <c r="F163" s="942">
        <f>'Заказ, cкидки и курсы валют'!$I$12</f>
        <v>0</v>
      </c>
      <c r="G163" s="2698"/>
      <c r="H163" s="2700"/>
      <c r="I163" s="1562"/>
    </row>
    <row r="164" spans="1:9">
      <c r="A164" s="1584" t="s">
        <v>10571</v>
      </c>
      <c r="B164" s="335" t="s">
        <v>10572</v>
      </c>
      <c r="C164" s="335"/>
      <c r="D164" s="387">
        <v>100</v>
      </c>
      <c r="E164" s="575">
        <v>104.0718</v>
      </c>
      <c r="F164" s="1585">
        <f>ROUND(E164*(1-$F$10),2)</f>
        <v>104.07</v>
      </c>
      <c r="G164" s="1586">
        <f>F164*1000</f>
        <v>104070</v>
      </c>
      <c r="H164" s="1565">
        <f>ROUND((D164/1000)*G164,2)</f>
        <v>10407</v>
      </c>
      <c r="I164" s="336"/>
    </row>
    <row r="165" spans="1:9">
      <c r="A165" s="1587" t="s">
        <v>10573</v>
      </c>
      <c r="B165" s="16" t="s">
        <v>10574</v>
      </c>
      <c r="C165" s="16"/>
      <c r="D165" s="128">
        <v>100</v>
      </c>
      <c r="E165" s="575">
        <v>90.290700000000001</v>
      </c>
      <c r="F165" s="1588">
        <f t="shared" ref="F165:F178" si="17">ROUND(E165*(1-$F$10),2)</f>
        <v>90.29</v>
      </c>
      <c r="G165" s="1589">
        <f>F165*1000</f>
        <v>90290</v>
      </c>
      <c r="H165" s="665">
        <f t="shared" ref="H165:H178" si="18">ROUND((D165/1000)*G165,2)</f>
        <v>9029</v>
      </c>
      <c r="I165" s="326"/>
    </row>
    <row r="166" spans="1:9">
      <c r="A166" s="1587" t="s">
        <v>10575</v>
      </c>
      <c r="B166" s="16" t="s">
        <v>10576</v>
      </c>
      <c r="C166" s="16"/>
      <c r="D166" s="128">
        <v>100</v>
      </c>
      <c r="E166" s="575">
        <v>97.894800000000004</v>
      </c>
      <c r="F166" s="1588">
        <f t="shared" si="17"/>
        <v>97.89</v>
      </c>
      <c r="G166" s="1589">
        <f t="shared" ref="G166:G177" si="19">F166*1000</f>
        <v>97890</v>
      </c>
      <c r="H166" s="665">
        <f t="shared" si="18"/>
        <v>9789</v>
      </c>
      <c r="I166" s="326"/>
    </row>
    <row r="167" spans="1:9">
      <c r="A167" s="1587" t="s">
        <v>10577</v>
      </c>
      <c r="B167" s="16" t="s">
        <v>10578</v>
      </c>
      <c r="C167" s="16"/>
      <c r="D167" s="128">
        <v>50</v>
      </c>
      <c r="E167" s="575">
        <v>76.190100000000001</v>
      </c>
      <c r="F167" s="1588">
        <f t="shared" si="17"/>
        <v>76.19</v>
      </c>
      <c r="G167" s="1589">
        <f t="shared" si="19"/>
        <v>76190</v>
      </c>
      <c r="H167" s="665">
        <f t="shared" si="18"/>
        <v>3809.5</v>
      </c>
      <c r="I167" s="326"/>
    </row>
    <row r="168" spans="1:9">
      <c r="A168" s="1587" t="s">
        <v>10579</v>
      </c>
      <c r="B168" s="16" t="s">
        <v>10580</v>
      </c>
      <c r="C168" s="16"/>
      <c r="D168" s="128">
        <v>50</v>
      </c>
      <c r="E168" s="575">
        <v>68.681849999999997</v>
      </c>
      <c r="F168" s="1588">
        <f t="shared" si="17"/>
        <v>68.680000000000007</v>
      </c>
      <c r="G168" s="1589">
        <f t="shared" si="19"/>
        <v>68680</v>
      </c>
      <c r="H168" s="665">
        <f t="shared" si="18"/>
        <v>3434</v>
      </c>
      <c r="I168" s="326"/>
    </row>
    <row r="169" spans="1:9">
      <c r="A169" s="1587" t="s">
        <v>10581</v>
      </c>
      <c r="B169" s="16" t="s">
        <v>10582</v>
      </c>
      <c r="C169" s="16"/>
      <c r="D169" s="128">
        <v>25</v>
      </c>
      <c r="E169" s="575">
        <v>224.83215000000001</v>
      </c>
      <c r="F169" s="1588">
        <f t="shared" si="17"/>
        <v>224.83</v>
      </c>
      <c r="G169" s="1589">
        <f t="shared" si="19"/>
        <v>224830</v>
      </c>
      <c r="H169" s="665">
        <f t="shared" si="18"/>
        <v>5620.75</v>
      </c>
      <c r="I169" s="326"/>
    </row>
    <row r="170" spans="1:9">
      <c r="A170" s="1587" t="s">
        <v>10583</v>
      </c>
      <c r="B170" s="16" t="s">
        <v>10584</v>
      </c>
      <c r="C170" s="16"/>
      <c r="D170" s="128">
        <v>50</v>
      </c>
      <c r="E170" s="575">
        <v>121.86795000000001</v>
      </c>
      <c r="F170" s="1588">
        <f t="shared" si="17"/>
        <v>121.87</v>
      </c>
      <c r="G170" s="1589">
        <f t="shared" si="19"/>
        <v>121870</v>
      </c>
      <c r="H170" s="665">
        <f t="shared" si="18"/>
        <v>6093.5</v>
      </c>
      <c r="I170" s="326"/>
    </row>
    <row r="171" spans="1:9">
      <c r="A171" s="1587" t="s">
        <v>10585</v>
      </c>
      <c r="B171" s="16" t="s">
        <v>10586</v>
      </c>
      <c r="C171" s="16"/>
      <c r="D171" s="128">
        <v>25</v>
      </c>
      <c r="E171" s="575">
        <v>215.6199</v>
      </c>
      <c r="F171" s="1588">
        <f t="shared" si="17"/>
        <v>215.62</v>
      </c>
      <c r="G171" s="1589">
        <f t="shared" si="19"/>
        <v>215620</v>
      </c>
      <c r="H171" s="665">
        <f t="shared" si="18"/>
        <v>5390.5</v>
      </c>
      <c r="I171" s="326"/>
    </row>
    <row r="172" spans="1:9">
      <c r="A172" s="1587" t="s">
        <v>10587</v>
      </c>
      <c r="B172" s="16" t="s">
        <v>10588</v>
      </c>
      <c r="C172" s="16"/>
      <c r="D172" s="128">
        <v>40</v>
      </c>
      <c r="E172" s="575">
        <v>79.278599999999997</v>
      </c>
      <c r="F172" s="1588">
        <f t="shared" si="17"/>
        <v>79.28</v>
      </c>
      <c r="G172" s="1589">
        <f t="shared" si="19"/>
        <v>79280</v>
      </c>
      <c r="H172" s="665">
        <f t="shared" si="18"/>
        <v>3171.2</v>
      </c>
      <c r="I172" s="326"/>
    </row>
    <row r="173" spans="1:9">
      <c r="A173" s="1587" t="s">
        <v>10589</v>
      </c>
      <c r="B173" s="16" t="s">
        <v>10590</v>
      </c>
      <c r="C173" s="16"/>
      <c r="D173" s="128">
        <v>50</v>
      </c>
      <c r="E173" s="575">
        <v>82.2393</v>
      </c>
      <c r="F173" s="1588">
        <f t="shared" si="17"/>
        <v>82.24</v>
      </c>
      <c r="G173" s="1589">
        <f t="shared" si="19"/>
        <v>82240</v>
      </c>
      <c r="H173" s="665">
        <f t="shared" si="18"/>
        <v>4112</v>
      </c>
      <c r="I173" s="326"/>
    </row>
    <row r="174" spans="1:9">
      <c r="A174" s="1587" t="s">
        <v>10591</v>
      </c>
      <c r="B174" s="16" t="s">
        <v>10592</v>
      </c>
      <c r="C174" s="16"/>
      <c r="D174" s="128">
        <v>20</v>
      </c>
      <c r="E174" s="575">
        <v>276.52724999999998</v>
      </c>
      <c r="F174" s="1588">
        <f t="shared" si="17"/>
        <v>276.52999999999997</v>
      </c>
      <c r="G174" s="1589">
        <f t="shared" si="19"/>
        <v>276530</v>
      </c>
      <c r="H174" s="665">
        <f t="shared" si="18"/>
        <v>5530.6</v>
      </c>
      <c r="I174" s="326"/>
    </row>
    <row r="175" spans="1:9">
      <c r="A175" s="1601" t="s">
        <v>10593</v>
      </c>
      <c r="B175" s="1602" t="s">
        <v>10594</v>
      </c>
      <c r="C175" s="1602"/>
      <c r="D175" s="454">
        <v>10</v>
      </c>
      <c r="E175" s="575">
        <v>341.57745</v>
      </c>
      <c r="F175" s="1604">
        <f t="shared" si="17"/>
        <v>341.58</v>
      </c>
      <c r="G175" s="1589">
        <f t="shared" si="19"/>
        <v>341580</v>
      </c>
      <c r="H175" s="1603">
        <f t="shared" si="18"/>
        <v>3415.8</v>
      </c>
      <c r="I175" s="1307"/>
    </row>
    <row r="176" spans="1:9">
      <c r="A176" s="1601" t="s">
        <v>10595</v>
      </c>
      <c r="B176" s="1602" t="s">
        <v>10596</v>
      </c>
      <c r="C176" s="1602"/>
      <c r="D176" s="454">
        <v>10</v>
      </c>
      <c r="E176" s="575">
        <v>426.84134999999998</v>
      </c>
      <c r="F176" s="1604">
        <f t="shared" si="17"/>
        <v>426.84</v>
      </c>
      <c r="G176" s="1589">
        <f t="shared" si="19"/>
        <v>426840</v>
      </c>
      <c r="H176" s="1603">
        <f t="shared" si="18"/>
        <v>4268.3999999999996</v>
      </c>
      <c r="I176" s="1307"/>
    </row>
    <row r="177" spans="1:9">
      <c r="A177" s="1587" t="s">
        <v>10597</v>
      </c>
      <c r="B177" s="16" t="s">
        <v>10598</v>
      </c>
      <c r="C177" s="16"/>
      <c r="D177" s="128">
        <v>10</v>
      </c>
      <c r="E177" s="575">
        <v>443.18909999999994</v>
      </c>
      <c r="F177" s="1588">
        <f t="shared" si="17"/>
        <v>443.19</v>
      </c>
      <c r="G177" s="1589">
        <f t="shared" si="19"/>
        <v>443190</v>
      </c>
      <c r="H177" s="665">
        <f t="shared" si="18"/>
        <v>4431.8999999999996</v>
      </c>
      <c r="I177" s="326"/>
    </row>
    <row r="178" spans="1:9" ht="13.5" thickBot="1">
      <c r="A178" s="1591" t="s">
        <v>10599</v>
      </c>
      <c r="B178" s="1592" t="s">
        <v>10600</v>
      </c>
      <c r="C178" s="1592"/>
      <c r="D178" s="181">
        <v>10</v>
      </c>
      <c r="E178" s="575">
        <v>554.42835000000002</v>
      </c>
      <c r="F178" s="1593">
        <f t="shared" si="17"/>
        <v>554.42999999999995</v>
      </c>
      <c r="G178" s="1594">
        <f>F178*1000</f>
        <v>554430</v>
      </c>
      <c r="H178" s="1571">
        <f t="shared" si="18"/>
        <v>5544.3</v>
      </c>
      <c r="I178" s="327"/>
    </row>
    <row r="179" spans="1:9">
      <c r="D179" s="23"/>
    </row>
    <row r="180" spans="1:9" hidden="1">
      <c r="D180" s="23"/>
    </row>
    <row r="181" spans="1:9" ht="18" hidden="1">
      <c r="A181" s="1238"/>
      <c r="B181" s="1541"/>
      <c r="C181" s="1542"/>
      <c r="D181" s="1578" t="s">
        <v>3428</v>
      </c>
      <c r="E181" s="2416"/>
      <c r="F181" s="1543"/>
      <c r="G181" s="1544"/>
      <c r="H181" s="1541"/>
      <c r="I181" s="1545"/>
    </row>
    <row r="182" spans="1:9" ht="15.75" hidden="1">
      <c r="A182" s="1239"/>
      <c r="B182" s="722"/>
      <c r="C182" s="1546"/>
      <c r="D182" s="1607" t="s">
        <v>3430</v>
      </c>
      <c r="E182" s="2412"/>
      <c r="F182" s="1547"/>
      <c r="G182" s="1548"/>
      <c r="H182" s="722"/>
      <c r="I182" s="689"/>
    </row>
    <row r="183" spans="1:9" hidden="1">
      <c r="A183" s="1239"/>
      <c r="B183" s="722"/>
      <c r="C183" s="1546"/>
      <c r="D183" s="1580"/>
      <c r="E183" s="2412"/>
      <c r="F183" s="1547"/>
      <c r="G183" s="1548"/>
      <c r="H183" s="722"/>
      <c r="I183" s="689"/>
    </row>
    <row r="184" spans="1:9" hidden="1">
      <c r="A184" s="1239"/>
      <c r="B184" s="722"/>
      <c r="C184" s="1546"/>
      <c r="D184" s="1580"/>
      <c r="E184" s="2412"/>
      <c r="F184" s="1547"/>
      <c r="G184" s="1548"/>
      <c r="H184" s="722"/>
      <c r="I184" s="689"/>
    </row>
    <row r="185" spans="1:9" ht="40.5" hidden="1" customHeight="1" thickBot="1">
      <c r="A185" s="1549"/>
      <c r="B185" s="1550"/>
      <c r="C185" s="1551"/>
      <c r="D185" s="1581"/>
      <c r="E185" s="2413"/>
      <c r="F185" s="1552"/>
      <c r="G185" s="1553"/>
      <c r="H185" s="1550"/>
      <c r="I185" s="710"/>
    </row>
    <row r="186" spans="1:9" ht="33.950000000000003" hidden="1" customHeight="1">
      <c r="A186" s="1554" t="s">
        <v>1028</v>
      </c>
      <c r="B186" s="1555" t="s">
        <v>1029</v>
      </c>
      <c r="C186" s="1556" t="s">
        <v>678</v>
      </c>
      <c r="D186" s="1556" t="s">
        <v>3130</v>
      </c>
      <c r="E186" s="2414" t="s">
        <v>3427</v>
      </c>
      <c r="F186" s="1557" t="s">
        <v>2779</v>
      </c>
      <c r="G186" s="2697" t="s">
        <v>2627</v>
      </c>
      <c r="H186" s="2699" t="s">
        <v>497</v>
      </c>
      <c r="I186" s="751" t="s">
        <v>4239</v>
      </c>
    </row>
    <row r="187" spans="1:9" ht="25.5" hidden="1" customHeight="1" thickBot="1">
      <c r="A187" s="1558"/>
      <c r="B187" s="1559"/>
      <c r="C187" s="1560" t="s">
        <v>3629</v>
      </c>
      <c r="D187" s="1561" t="s">
        <v>2628</v>
      </c>
      <c r="E187" s="2415" t="s">
        <v>265</v>
      </c>
      <c r="F187" s="942">
        <f>'Заказ, cкидки и курсы валют'!$I$12</f>
        <v>0</v>
      </c>
      <c r="G187" s="2698"/>
      <c r="H187" s="2700"/>
      <c r="I187" s="1562"/>
    </row>
    <row r="188" spans="1:9" hidden="1">
      <c r="A188" s="1584" t="s">
        <v>1475</v>
      </c>
      <c r="B188" s="335" t="s">
        <v>10158</v>
      </c>
      <c r="C188" s="335"/>
      <c r="D188" s="387">
        <v>1</v>
      </c>
      <c r="E188" s="2419">
        <f t="shared" ref="E188:E202" si="20">E164*2</f>
        <v>208.14359999999999</v>
      </c>
      <c r="F188" s="1585">
        <f>ROUND(E188*(1-$F$10),2)</f>
        <v>208.14</v>
      </c>
      <c r="G188" s="1586">
        <f>F188*1000</f>
        <v>208140</v>
      </c>
      <c r="H188" s="1565">
        <f>ROUND((D188/1000)*G188,2)</f>
        <v>208.14</v>
      </c>
      <c r="I188" s="336"/>
    </row>
    <row r="189" spans="1:9" hidden="1">
      <c r="A189" s="1587" t="s">
        <v>1476</v>
      </c>
      <c r="B189" s="16" t="s">
        <v>10159</v>
      </c>
      <c r="C189" s="16"/>
      <c r="D189" s="128">
        <v>1</v>
      </c>
      <c r="E189" s="529">
        <f t="shared" si="20"/>
        <v>180.5814</v>
      </c>
      <c r="F189" s="1588">
        <f t="shared" ref="F189:F202" si="21">ROUND(E189*(1-$F$10),2)</f>
        <v>180.58</v>
      </c>
      <c r="G189" s="1589">
        <f>F189*1000</f>
        <v>180580</v>
      </c>
      <c r="H189" s="665">
        <f t="shared" ref="H189:H202" si="22">ROUND((D189/1000)*G189,2)</f>
        <v>180.58</v>
      </c>
      <c r="I189" s="326"/>
    </row>
    <row r="190" spans="1:9" hidden="1">
      <c r="A190" s="1587" t="s">
        <v>1477</v>
      </c>
      <c r="B190" s="16" t="s">
        <v>10160</v>
      </c>
      <c r="C190" s="16"/>
      <c r="D190" s="128">
        <v>1</v>
      </c>
      <c r="E190" s="529">
        <f t="shared" si="20"/>
        <v>195.78960000000001</v>
      </c>
      <c r="F190" s="1588">
        <f t="shared" si="21"/>
        <v>195.79</v>
      </c>
      <c r="G190" s="1589">
        <f t="shared" ref="G190:G201" si="23">F190*1000</f>
        <v>195790</v>
      </c>
      <c r="H190" s="665">
        <f t="shared" si="22"/>
        <v>195.79</v>
      </c>
      <c r="I190" s="326"/>
    </row>
    <row r="191" spans="1:9" hidden="1">
      <c r="A191" s="1587" t="s">
        <v>1478</v>
      </c>
      <c r="B191" s="16" t="s">
        <v>10161</v>
      </c>
      <c r="C191" s="16"/>
      <c r="D191" s="128">
        <v>1</v>
      </c>
      <c r="E191" s="529">
        <f t="shared" si="20"/>
        <v>152.3802</v>
      </c>
      <c r="F191" s="1588">
        <f t="shared" si="21"/>
        <v>152.38</v>
      </c>
      <c r="G191" s="1589">
        <f t="shared" si="23"/>
        <v>152380</v>
      </c>
      <c r="H191" s="665">
        <f t="shared" si="22"/>
        <v>152.38</v>
      </c>
      <c r="I191" s="326"/>
    </row>
    <row r="192" spans="1:9" hidden="1">
      <c r="A192" s="1587" t="s">
        <v>1479</v>
      </c>
      <c r="B192" s="16" t="s">
        <v>10162</v>
      </c>
      <c r="C192" s="16"/>
      <c r="D192" s="128">
        <v>1</v>
      </c>
      <c r="E192" s="529">
        <f t="shared" si="20"/>
        <v>137.36369999999999</v>
      </c>
      <c r="F192" s="1588">
        <f t="shared" si="21"/>
        <v>137.36000000000001</v>
      </c>
      <c r="G192" s="1589">
        <f t="shared" si="23"/>
        <v>137360</v>
      </c>
      <c r="H192" s="665">
        <f t="shared" si="22"/>
        <v>137.36000000000001</v>
      </c>
      <c r="I192" s="326"/>
    </row>
    <row r="193" spans="1:9" hidden="1">
      <c r="A193" s="1587" t="s">
        <v>1481</v>
      </c>
      <c r="B193" s="16" t="s">
        <v>10163</v>
      </c>
      <c r="C193" s="16"/>
      <c r="D193" s="128">
        <v>1</v>
      </c>
      <c r="E193" s="529">
        <f t="shared" si="20"/>
        <v>449.66430000000003</v>
      </c>
      <c r="F193" s="1588">
        <f t="shared" si="21"/>
        <v>449.66</v>
      </c>
      <c r="G193" s="1589">
        <f t="shared" si="23"/>
        <v>449660</v>
      </c>
      <c r="H193" s="665">
        <f t="shared" si="22"/>
        <v>449.66</v>
      </c>
      <c r="I193" s="326"/>
    </row>
    <row r="194" spans="1:9" hidden="1">
      <c r="A194" s="1587" t="s">
        <v>1482</v>
      </c>
      <c r="B194" s="16" t="s">
        <v>10164</v>
      </c>
      <c r="C194" s="16"/>
      <c r="D194" s="128">
        <v>1</v>
      </c>
      <c r="E194" s="529">
        <f t="shared" si="20"/>
        <v>243.73590000000002</v>
      </c>
      <c r="F194" s="1588">
        <f t="shared" si="21"/>
        <v>243.74</v>
      </c>
      <c r="G194" s="1589">
        <f t="shared" si="23"/>
        <v>243740</v>
      </c>
      <c r="H194" s="665">
        <f t="shared" si="22"/>
        <v>243.74</v>
      </c>
      <c r="I194" s="326"/>
    </row>
    <row r="195" spans="1:9" hidden="1">
      <c r="A195" s="1587" t="s">
        <v>9784</v>
      </c>
      <c r="B195" s="16" t="s">
        <v>10601</v>
      </c>
      <c r="C195" s="16"/>
      <c r="D195" s="128">
        <v>1</v>
      </c>
      <c r="E195" s="529">
        <f t="shared" si="20"/>
        <v>431.2398</v>
      </c>
      <c r="F195" s="1588">
        <f t="shared" si="21"/>
        <v>431.24</v>
      </c>
      <c r="G195" s="1589">
        <f t="shared" si="23"/>
        <v>431240</v>
      </c>
      <c r="H195" s="665">
        <f t="shared" si="22"/>
        <v>431.24</v>
      </c>
      <c r="I195" s="326"/>
    </row>
    <row r="196" spans="1:9" hidden="1">
      <c r="A196" s="1587" t="s">
        <v>1483</v>
      </c>
      <c r="B196" s="16" t="s">
        <v>10165</v>
      </c>
      <c r="C196" s="16"/>
      <c r="D196" s="128">
        <v>1</v>
      </c>
      <c r="E196" s="529">
        <f t="shared" si="20"/>
        <v>158.55719999999999</v>
      </c>
      <c r="F196" s="1588">
        <f t="shared" si="21"/>
        <v>158.56</v>
      </c>
      <c r="G196" s="1589">
        <f t="shared" si="23"/>
        <v>158560</v>
      </c>
      <c r="H196" s="665">
        <f t="shared" si="22"/>
        <v>158.56</v>
      </c>
      <c r="I196" s="326"/>
    </row>
    <row r="197" spans="1:9" hidden="1">
      <c r="A197" s="1587" t="s">
        <v>1484</v>
      </c>
      <c r="B197" s="16" t="s">
        <v>10166</v>
      </c>
      <c r="C197" s="16"/>
      <c r="D197" s="128">
        <v>1</v>
      </c>
      <c r="E197" s="529">
        <f t="shared" si="20"/>
        <v>164.4786</v>
      </c>
      <c r="F197" s="1588">
        <f t="shared" si="21"/>
        <v>164.48</v>
      </c>
      <c r="G197" s="1589">
        <f t="shared" si="23"/>
        <v>164480</v>
      </c>
      <c r="H197" s="665">
        <f t="shared" si="22"/>
        <v>164.48</v>
      </c>
      <c r="I197" s="326"/>
    </row>
    <row r="198" spans="1:9" hidden="1">
      <c r="A198" s="1587" t="s">
        <v>1485</v>
      </c>
      <c r="B198" s="16" t="s">
        <v>10167</v>
      </c>
      <c r="C198" s="16"/>
      <c r="D198" s="128">
        <v>1</v>
      </c>
      <c r="E198" s="529">
        <f t="shared" si="20"/>
        <v>553.05449999999996</v>
      </c>
      <c r="F198" s="1588">
        <f t="shared" si="21"/>
        <v>553.04999999999995</v>
      </c>
      <c r="G198" s="1589">
        <f t="shared" si="23"/>
        <v>553050</v>
      </c>
      <c r="H198" s="665">
        <f t="shared" si="22"/>
        <v>553.04999999999995</v>
      </c>
      <c r="I198" s="326"/>
    </row>
    <row r="199" spans="1:9" hidden="1">
      <c r="A199" s="1601" t="s">
        <v>9785</v>
      </c>
      <c r="B199" s="1602" t="s">
        <v>10168</v>
      </c>
      <c r="C199" s="1602"/>
      <c r="D199" s="454">
        <v>1</v>
      </c>
      <c r="E199" s="2420">
        <f t="shared" si="20"/>
        <v>683.1549</v>
      </c>
      <c r="F199" s="1604">
        <f t="shared" si="21"/>
        <v>683.15</v>
      </c>
      <c r="G199" s="1589">
        <f t="shared" si="23"/>
        <v>683150</v>
      </c>
      <c r="H199" s="1603">
        <f t="shared" si="22"/>
        <v>683.15</v>
      </c>
      <c r="I199" s="1307"/>
    </row>
    <row r="200" spans="1:9" hidden="1">
      <c r="A200" s="1601" t="s">
        <v>9786</v>
      </c>
      <c r="B200" s="1602" t="s">
        <v>10169</v>
      </c>
      <c r="C200" s="1602"/>
      <c r="D200" s="454">
        <v>1</v>
      </c>
      <c r="E200" s="2420">
        <f t="shared" si="20"/>
        <v>853.68269999999995</v>
      </c>
      <c r="F200" s="1604">
        <f t="shared" si="21"/>
        <v>853.68</v>
      </c>
      <c r="G200" s="1589">
        <f t="shared" si="23"/>
        <v>853680</v>
      </c>
      <c r="H200" s="1603">
        <f t="shared" si="22"/>
        <v>853.68</v>
      </c>
      <c r="I200" s="1307"/>
    </row>
    <row r="201" spans="1:9" hidden="1">
      <c r="A201" s="1587" t="s">
        <v>1480</v>
      </c>
      <c r="B201" s="16" t="s">
        <v>10602</v>
      </c>
      <c r="C201" s="16"/>
      <c r="D201" s="128">
        <v>1</v>
      </c>
      <c r="E201" s="529">
        <f t="shared" si="20"/>
        <v>886.37819999999988</v>
      </c>
      <c r="F201" s="1588">
        <f t="shared" si="21"/>
        <v>886.38</v>
      </c>
      <c r="G201" s="1589">
        <f t="shared" si="23"/>
        <v>886380</v>
      </c>
      <c r="H201" s="665">
        <f t="shared" si="22"/>
        <v>886.38</v>
      </c>
      <c r="I201" s="326"/>
    </row>
    <row r="202" spans="1:9" ht="13.5" hidden="1" thickBot="1">
      <c r="A202" s="1591" t="s">
        <v>1486</v>
      </c>
      <c r="B202" s="1592" t="s">
        <v>10170</v>
      </c>
      <c r="C202" s="1592"/>
      <c r="D202" s="181">
        <v>1</v>
      </c>
      <c r="E202" s="2359">
        <f t="shared" si="20"/>
        <v>1108.8567</v>
      </c>
      <c r="F202" s="1593">
        <f t="shared" si="21"/>
        <v>1108.8599999999999</v>
      </c>
      <c r="G202" s="1594">
        <f>F202*1000</f>
        <v>1108860</v>
      </c>
      <c r="H202" s="1571">
        <f t="shared" si="22"/>
        <v>1108.8599999999999</v>
      </c>
      <c r="I202" s="327"/>
    </row>
    <row r="203" spans="1:9" hidden="1">
      <c r="D203" s="23"/>
    </row>
    <row r="204" spans="1:9" ht="13.5" thickBot="1">
      <c r="D204" s="23"/>
    </row>
    <row r="205" spans="1:9" ht="18">
      <c r="A205" s="1238"/>
      <c r="B205" s="1541"/>
      <c r="C205" s="1542"/>
      <c r="D205" s="1578" t="s">
        <v>3431</v>
      </c>
      <c r="E205" s="2416"/>
      <c r="F205" s="1543"/>
      <c r="G205" s="1544"/>
      <c r="H205" s="1541"/>
      <c r="I205" s="1545"/>
    </row>
    <row r="206" spans="1:9" ht="15.75">
      <c r="A206" s="1239"/>
      <c r="B206" s="722"/>
      <c r="C206" s="1546"/>
      <c r="D206" s="1607"/>
      <c r="E206" s="2412"/>
      <c r="F206" s="1547"/>
      <c r="G206" s="1548"/>
      <c r="H206" s="722"/>
      <c r="I206" s="689"/>
    </row>
    <row r="207" spans="1:9">
      <c r="A207" s="1239"/>
      <c r="B207" s="722"/>
      <c r="C207" s="1546"/>
      <c r="D207" s="1580"/>
      <c r="E207" s="2412"/>
      <c r="F207" s="1547"/>
      <c r="G207" s="1548"/>
      <c r="H207" s="722"/>
      <c r="I207" s="689"/>
    </row>
    <row r="208" spans="1:9">
      <c r="A208" s="1239"/>
      <c r="B208" s="722"/>
      <c r="C208" s="1546"/>
      <c r="D208" s="1580"/>
      <c r="E208" s="2412"/>
      <c r="F208" s="1547"/>
      <c r="G208" s="1548"/>
      <c r="H208" s="722"/>
      <c r="I208" s="689"/>
    </row>
    <row r="209" spans="1:9" ht="13.5" thickBot="1">
      <c r="A209" s="1549"/>
      <c r="B209" s="1550"/>
      <c r="C209" s="1551"/>
      <c r="D209" s="1581"/>
      <c r="E209" s="2413"/>
      <c r="F209" s="1552"/>
      <c r="G209" s="1553"/>
      <c r="H209" s="1550"/>
      <c r="I209" s="710"/>
    </row>
    <row r="210" spans="1:9" ht="33.950000000000003" customHeight="1">
      <c r="A210" s="1554" t="s">
        <v>1028</v>
      </c>
      <c r="B210" s="1555" t="s">
        <v>1029</v>
      </c>
      <c r="C210" s="1556" t="s">
        <v>678</v>
      </c>
      <c r="D210" s="1556" t="s">
        <v>3130</v>
      </c>
      <c r="E210" s="2414" t="s">
        <v>3427</v>
      </c>
      <c r="F210" s="1557" t="s">
        <v>2779</v>
      </c>
      <c r="G210" s="2697" t="s">
        <v>2627</v>
      </c>
      <c r="H210" s="2699" t="s">
        <v>497</v>
      </c>
      <c r="I210" s="751" t="s">
        <v>4239</v>
      </c>
    </row>
    <row r="211" spans="1:9" ht="54.75" customHeight="1" thickBot="1">
      <c r="A211" s="1558"/>
      <c r="B211" s="1559"/>
      <c r="C211" s="1560" t="s">
        <v>3629</v>
      </c>
      <c r="D211" s="1561" t="s">
        <v>2628</v>
      </c>
      <c r="E211" s="2415" t="s">
        <v>265</v>
      </c>
      <c r="F211" s="942">
        <f>'Заказ, cкидки и курсы валют'!$I$12</f>
        <v>0</v>
      </c>
      <c r="G211" s="2698"/>
      <c r="H211" s="2700"/>
      <c r="I211" s="1562"/>
    </row>
    <row r="212" spans="1:9" ht="16.5" customHeight="1" thickBot="1">
      <c r="A212" s="1584">
        <v>14001416</v>
      </c>
      <c r="B212" s="2485" t="s">
        <v>12140</v>
      </c>
      <c r="C212" s="335"/>
      <c r="D212" s="387">
        <v>1</v>
      </c>
      <c r="E212" s="2486">
        <v>38.07</v>
      </c>
      <c r="F212" s="1585">
        <f>ROUND(E212*(1-$F$10),2)</f>
        <v>38.07</v>
      </c>
      <c r="G212" s="1586">
        <f>F212*1000</f>
        <v>38070</v>
      </c>
      <c r="H212" s="1565">
        <f>ROUND((D212/1000)*G212,2)</f>
        <v>38.07</v>
      </c>
      <c r="I212" s="336"/>
    </row>
    <row r="213" spans="1:9" ht="13.5" thickBot="1">
      <c r="A213" s="1587">
        <v>14001417</v>
      </c>
      <c r="B213" s="2485" t="s">
        <v>12141</v>
      </c>
      <c r="C213" s="16"/>
      <c r="D213" s="387">
        <v>1</v>
      </c>
      <c r="E213" s="2486">
        <v>39</v>
      </c>
      <c r="F213" s="1588">
        <f t="shared" ref="F213:F227" si="24">ROUND(E213*(1-$F$10),2)</f>
        <v>39</v>
      </c>
      <c r="G213" s="1589">
        <f>F213*1000</f>
        <v>39000</v>
      </c>
      <c r="H213" s="665">
        <f t="shared" ref="H213:H227" si="25">ROUND((D213/1000)*G213,2)</f>
        <v>39</v>
      </c>
      <c r="I213" s="326"/>
    </row>
    <row r="214" spans="1:9" ht="13.5" thickBot="1">
      <c r="A214" s="1587">
        <v>14001418</v>
      </c>
      <c r="B214" s="2485" t="s">
        <v>12142</v>
      </c>
      <c r="C214" s="16"/>
      <c r="D214" s="387">
        <v>1</v>
      </c>
      <c r="E214" s="2486">
        <v>39.81</v>
      </c>
      <c r="F214" s="1588">
        <f t="shared" si="24"/>
        <v>39.81</v>
      </c>
      <c r="G214" s="1589">
        <f t="shared" ref="G214:G227" si="26">F214*1000</f>
        <v>39810</v>
      </c>
      <c r="H214" s="665">
        <f t="shared" si="25"/>
        <v>39.81</v>
      </c>
      <c r="I214" s="326"/>
    </row>
    <row r="215" spans="1:9" ht="13.5" thickBot="1">
      <c r="A215" s="1587">
        <v>14003816</v>
      </c>
      <c r="B215" s="2485" t="s">
        <v>12143</v>
      </c>
      <c r="C215" s="16"/>
      <c r="D215" s="387">
        <v>1</v>
      </c>
      <c r="E215" s="2486">
        <v>39.08</v>
      </c>
      <c r="F215" s="1588">
        <f t="shared" si="24"/>
        <v>39.08</v>
      </c>
      <c r="G215" s="1589">
        <f t="shared" si="26"/>
        <v>39080</v>
      </c>
      <c r="H215" s="665">
        <f t="shared" si="25"/>
        <v>39.08</v>
      </c>
      <c r="I215" s="326"/>
    </row>
    <row r="216" spans="1:9" ht="13.5" thickBot="1">
      <c r="A216" s="1587">
        <v>14003817</v>
      </c>
      <c r="B216" s="2485" t="s">
        <v>12144</v>
      </c>
      <c r="C216" s="16"/>
      <c r="D216" s="387">
        <v>1</v>
      </c>
      <c r="E216" s="2486">
        <v>40.01</v>
      </c>
      <c r="F216" s="1588">
        <f t="shared" si="24"/>
        <v>40.01</v>
      </c>
      <c r="G216" s="1589">
        <f t="shared" si="26"/>
        <v>40010</v>
      </c>
      <c r="H216" s="665">
        <f t="shared" si="25"/>
        <v>40.01</v>
      </c>
      <c r="I216" s="326"/>
    </row>
    <row r="217" spans="1:9" ht="13.5" thickBot="1">
      <c r="A217" s="1587" t="s">
        <v>1495</v>
      </c>
      <c r="B217" s="2485" t="s">
        <v>12145</v>
      </c>
      <c r="C217" s="16"/>
      <c r="D217" s="387">
        <v>1</v>
      </c>
      <c r="E217" s="2486">
        <v>64.75</v>
      </c>
      <c r="F217" s="1588">
        <f t="shared" si="24"/>
        <v>64.75</v>
      </c>
      <c r="G217" s="1589">
        <f t="shared" si="26"/>
        <v>64750</v>
      </c>
      <c r="H217" s="665">
        <f t="shared" si="25"/>
        <v>64.75</v>
      </c>
      <c r="I217" s="326"/>
    </row>
    <row r="218" spans="1:9" ht="13.5" thickBot="1">
      <c r="A218" s="1587">
        <v>14003818</v>
      </c>
      <c r="B218" s="2485" t="s">
        <v>12146</v>
      </c>
      <c r="C218" s="16"/>
      <c r="D218" s="387">
        <v>1</v>
      </c>
      <c r="E218" s="2486">
        <v>40.840000000000003</v>
      </c>
      <c r="F218" s="1588">
        <f t="shared" si="24"/>
        <v>40.840000000000003</v>
      </c>
      <c r="G218" s="1589">
        <f t="shared" si="26"/>
        <v>40840</v>
      </c>
      <c r="H218" s="665">
        <f t="shared" si="25"/>
        <v>40.840000000000003</v>
      </c>
      <c r="I218" s="326"/>
    </row>
    <row r="219" spans="1:9" ht="13.5" thickBot="1">
      <c r="A219" s="1587">
        <v>14001216</v>
      </c>
      <c r="B219" s="2485" t="s">
        <v>12147</v>
      </c>
      <c r="C219" s="16"/>
      <c r="D219" s="387">
        <v>1</v>
      </c>
      <c r="E219" s="2486">
        <v>40.4</v>
      </c>
      <c r="F219" s="1588">
        <f t="shared" si="24"/>
        <v>40.4</v>
      </c>
      <c r="G219" s="1589">
        <f t="shared" si="26"/>
        <v>40400</v>
      </c>
      <c r="H219" s="665">
        <f t="shared" si="25"/>
        <v>40.4</v>
      </c>
      <c r="I219" s="326"/>
    </row>
    <row r="220" spans="1:9" ht="13.5" thickBot="1">
      <c r="A220" s="1587">
        <v>14001217</v>
      </c>
      <c r="B220" s="2485" t="s">
        <v>12148</v>
      </c>
      <c r="C220" s="16"/>
      <c r="D220" s="387">
        <v>1</v>
      </c>
      <c r="E220" s="2486">
        <v>41.33</v>
      </c>
      <c r="F220" s="1588">
        <f t="shared" si="24"/>
        <v>41.33</v>
      </c>
      <c r="G220" s="1589">
        <f t="shared" si="26"/>
        <v>41330</v>
      </c>
      <c r="H220" s="665">
        <f t="shared" si="25"/>
        <v>41.33</v>
      </c>
      <c r="I220" s="326"/>
    </row>
    <row r="221" spans="1:9" ht="13.5" thickBot="1">
      <c r="A221" s="1587" t="s">
        <v>1490</v>
      </c>
      <c r="B221" s="2485" t="s">
        <v>12149</v>
      </c>
      <c r="C221" s="16"/>
      <c r="D221" s="387">
        <v>1</v>
      </c>
      <c r="E221" s="2486">
        <v>54.34</v>
      </c>
      <c r="F221" s="1588">
        <f t="shared" si="24"/>
        <v>54.34</v>
      </c>
      <c r="G221" s="1589">
        <f t="shared" si="26"/>
        <v>54340</v>
      </c>
      <c r="H221" s="665">
        <f t="shared" si="25"/>
        <v>54.34</v>
      </c>
      <c r="I221" s="326"/>
    </row>
    <row r="222" spans="1:9" ht="13.5" thickBot="1">
      <c r="A222" s="1587">
        <v>14001218</v>
      </c>
      <c r="B222" s="2485" t="s">
        <v>12150</v>
      </c>
      <c r="C222" s="16"/>
      <c r="D222" s="387">
        <v>1</v>
      </c>
      <c r="E222" s="2486">
        <v>42.14</v>
      </c>
      <c r="F222" s="1588">
        <f t="shared" si="24"/>
        <v>42.14</v>
      </c>
      <c r="G222" s="1589">
        <f t="shared" si="26"/>
        <v>42140</v>
      </c>
      <c r="H222" s="665">
        <f t="shared" si="25"/>
        <v>42.14</v>
      </c>
      <c r="I222" s="326"/>
    </row>
    <row r="223" spans="1:9" s="2492" customFormat="1" ht="13.5" thickBot="1">
      <c r="A223" s="2487" t="s">
        <v>12139</v>
      </c>
      <c r="B223" s="2488" t="s">
        <v>12151</v>
      </c>
      <c r="C223" s="2489"/>
      <c r="D223" s="2341">
        <v>1</v>
      </c>
      <c r="E223" s="2490">
        <v>56.38</v>
      </c>
      <c r="F223" s="1588">
        <f t="shared" si="24"/>
        <v>56.38</v>
      </c>
      <c r="G223" s="1589">
        <f t="shared" si="26"/>
        <v>56380</v>
      </c>
      <c r="H223" s="665">
        <f t="shared" si="25"/>
        <v>56.38</v>
      </c>
      <c r="I223" s="2491"/>
    </row>
    <row r="224" spans="1:9" s="2492" customFormat="1" ht="13.5" thickBot="1">
      <c r="A224" s="2487">
        <v>14003416</v>
      </c>
      <c r="B224" s="2488" t="s">
        <v>12152</v>
      </c>
      <c r="C224" s="2489"/>
      <c r="D224" s="2341">
        <v>1</v>
      </c>
      <c r="E224" s="2490">
        <v>42.12</v>
      </c>
      <c r="F224" s="1588">
        <f t="shared" si="24"/>
        <v>42.12</v>
      </c>
      <c r="G224" s="1589">
        <f t="shared" si="26"/>
        <v>42120</v>
      </c>
      <c r="H224" s="665">
        <f t="shared" si="25"/>
        <v>42.12</v>
      </c>
      <c r="I224" s="2491"/>
    </row>
    <row r="225" spans="1:9" s="2492" customFormat="1" ht="13.5" thickBot="1">
      <c r="A225" s="2487">
        <v>14003417</v>
      </c>
      <c r="B225" s="2488" t="s">
        <v>12153</v>
      </c>
      <c r="C225" s="2489"/>
      <c r="D225" s="2341">
        <v>1</v>
      </c>
      <c r="E225" s="2490">
        <v>43.05</v>
      </c>
      <c r="F225" s="1588">
        <f t="shared" si="24"/>
        <v>43.05</v>
      </c>
      <c r="G225" s="1589">
        <f t="shared" si="26"/>
        <v>43050</v>
      </c>
      <c r="H225" s="665">
        <f t="shared" si="25"/>
        <v>43.05</v>
      </c>
      <c r="I225" s="2491"/>
    </row>
    <row r="226" spans="1:9" s="2492" customFormat="1" ht="13.5" thickBot="1">
      <c r="A226" s="2487" t="s">
        <v>1494</v>
      </c>
      <c r="B226" s="2488" t="s">
        <v>12154</v>
      </c>
      <c r="C226" s="2489"/>
      <c r="D226" s="2341">
        <v>1</v>
      </c>
      <c r="E226" s="2490">
        <v>56.38</v>
      </c>
      <c r="F226" s="1588">
        <f t="shared" si="24"/>
        <v>56.38</v>
      </c>
      <c r="G226" s="1589">
        <f t="shared" si="26"/>
        <v>56380</v>
      </c>
      <c r="H226" s="665">
        <f t="shared" si="25"/>
        <v>56.38</v>
      </c>
      <c r="I226" s="2491"/>
    </row>
    <row r="227" spans="1:9" s="2492" customFormat="1" ht="13.5" thickBot="1">
      <c r="A227" s="2487">
        <v>14003418</v>
      </c>
      <c r="B227" s="2488" t="s">
        <v>12155</v>
      </c>
      <c r="C227" s="2489"/>
      <c r="D227" s="2341">
        <v>1</v>
      </c>
      <c r="E227" s="2490">
        <v>43.86</v>
      </c>
      <c r="F227" s="1588">
        <f t="shared" si="24"/>
        <v>43.86</v>
      </c>
      <c r="G227" s="1589">
        <f t="shared" si="26"/>
        <v>43860</v>
      </c>
      <c r="H227" s="665">
        <f t="shared" si="25"/>
        <v>43.86</v>
      </c>
      <c r="I227" s="2491"/>
    </row>
    <row r="228" spans="1:9" s="2492" customFormat="1" ht="13.5" thickBot="1">
      <c r="A228" s="2487">
        <v>14010016</v>
      </c>
      <c r="B228" s="2488" t="s">
        <v>12156</v>
      </c>
      <c r="C228" s="2489"/>
      <c r="D228" s="2341">
        <v>1</v>
      </c>
      <c r="E228" s="2490">
        <v>43.81</v>
      </c>
      <c r="F228" s="1588">
        <f t="shared" ref="F228:F242" si="27">ROUND(E228*(1-$F$10),2)</f>
        <v>43.81</v>
      </c>
      <c r="G228" s="1589">
        <f>F228*1000</f>
        <v>43810</v>
      </c>
      <c r="H228" s="665">
        <f t="shared" ref="H228:H243" si="28">ROUND((D228/1000)*G228,2)</f>
        <v>43.81</v>
      </c>
      <c r="I228" s="2491"/>
    </row>
    <row r="229" spans="1:9" s="2492" customFormat="1" ht="13.5" thickBot="1">
      <c r="A229" s="2487">
        <v>14010017</v>
      </c>
      <c r="B229" s="2488" t="s">
        <v>12157</v>
      </c>
      <c r="C229" s="2489"/>
      <c r="D229" s="2341">
        <v>1</v>
      </c>
      <c r="E229" s="2490">
        <v>44.71</v>
      </c>
      <c r="F229" s="1588">
        <f t="shared" si="27"/>
        <v>44.71</v>
      </c>
      <c r="G229" s="1589">
        <f t="shared" ref="G229:G245" si="29">F229*1000</f>
        <v>44710</v>
      </c>
      <c r="H229" s="665">
        <f t="shared" si="28"/>
        <v>44.71</v>
      </c>
      <c r="I229" s="2491"/>
    </row>
    <row r="230" spans="1:9" s="2492" customFormat="1" ht="13.5" thickBot="1">
      <c r="A230" s="2487" t="s">
        <v>1487</v>
      </c>
      <c r="B230" s="2488" t="s">
        <v>12158</v>
      </c>
      <c r="C230" s="2489"/>
      <c r="D230" s="2341">
        <v>1</v>
      </c>
      <c r="E230" s="2490">
        <v>59.23</v>
      </c>
      <c r="F230" s="1588">
        <f t="shared" si="27"/>
        <v>59.23</v>
      </c>
      <c r="G230" s="1589">
        <f t="shared" si="29"/>
        <v>59230</v>
      </c>
      <c r="H230" s="665">
        <f t="shared" si="28"/>
        <v>59.23</v>
      </c>
      <c r="I230" s="2491"/>
    </row>
    <row r="231" spans="1:9" s="2492" customFormat="1" ht="13.5" thickBot="1">
      <c r="A231" s="2487">
        <v>14010018</v>
      </c>
      <c r="B231" s="2488" t="s">
        <v>12159</v>
      </c>
      <c r="C231" s="2489"/>
      <c r="D231" s="2341">
        <v>1</v>
      </c>
      <c r="E231" s="2490">
        <v>45.52</v>
      </c>
      <c r="F231" s="1588">
        <f t="shared" si="27"/>
        <v>45.52</v>
      </c>
      <c r="G231" s="1589">
        <f t="shared" si="29"/>
        <v>45520</v>
      </c>
      <c r="H231" s="665">
        <f t="shared" si="28"/>
        <v>45.52</v>
      </c>
      <c r="I231" s="2491"/>
    </row>
    <row r="232" spans="1:9" s="2492" customFormat="1" ht="13.5" thickBot="1">
      <c r="A232" s="2487">
        <v>14011416</v>
      </c>
      <c r="B232" s="2488" t="s">
        <v>12160</v>
      </c>
      <c r="C232" s="2489"/>
      <c r="D232" s="2341">
        <v>1</v>
      </c>
      <c r="E232" s="2490">
        <v>51.67</v>
      </c>
      <c r="F232" s="1588">
        <f t="shared" si="27"/>
        <v>51.67</v>
      </c>
      <c r="G232" s="1589">
        <f t="shared" si="29"/>
        <v>51670</v>
      </c>
      <c r="H232" s="665">
        <f t="shared" si="28"/>
        <v>51.67</v>
      </c>
      <c r="I232" s="2491"/>
    </row>
    <row r="233" spans="1:9" s="2492" customFormat="1" ht="13.5" thickBot="1">
      <c r="A233" s="2487">
        <v>14011417</v>
      </c>
      <c r="B233" s="2488" t="s">
        <v>12161</v>
      </c>
      <c r="C233" s="2489"/>
      <c r="D233" s="2341">
        <v>1</v>
      </c>
      <c r="E233" s="2490">
        <v>52.6</v>
      </c>
      <c r="F233" s="1588">
        <f t="shared" si="27"/>
        <v>52.6</v>
      </c>
      <c r="G233" s="1589">
        <f t="shared" si="29"/>
        <v>52600</v>
      </c>
      <c r="H233" s="665">
        <f t="shared" si="28"/>
        <v>52.6</v>
      </c>
      <c r="I233" s="2491"/>
    </row>
    <row r="234" spans="1:9" s="2492" customFormat="1" ht="13.5" thickBot="1">
      <c r="A234" s="2487" t="s">
        <v>1489</v>
      </c>
      <c r="B234" s="2488" t="s">
        <v>12162</v>
      </c>
      <c r="C234" s="2489"/>
      <c r="D234" s="2341">
        <v>1</v>
      </c>
      <c r="E234" s="2490">
        <v>59.96</v>
      </c>
      <c r="F234" s="1588">
        <f t="shared" si="27"/>
        <v>59.96</v>
      </c>
      <c r="G234" s="1589">
        <f t="shared" si="29"/>
        <v>59960</v>
      </c>
      <c r="H234" s="665">
        <f t="shared" si="28"/>
        <v>59.96</v>
      </c>
      <c r="I234" s="2491"/>
    </row>
    <row r="235" spans="1:9" s="2492" customFormat="1" ht="13.5" thickBot="1">
      <c r="A235" s="2487">
        <v>14011418</v>
      </c>
      <c r="B235" s="2488" t="s">
        <v>12163</v>
      </c>
      <c r="C235" s="2489"/>
      <c r="D235" s="2341">
        <v>1</v>
      </c>
      <c r="E235" s="2490">
        <v>53.41</v>
      </c>
      <c r="F235" s="1588">
        <f t="shared" si="27"/>
        <v>53.41</v>
      </c>
      <c r="G235" s="1589">
        <f t="shared" si="29"/>
        <v>53410</v>
      </c>
      <c r="H235" s="665">
        <f t="shared" si="28"/>
        <v>53.41</v>
      </c>
      <c r="I235" s="2491"/>
    </row>
    <row r="236" spans="1:9" s="2492" customFormat="1" ht="13.5" thickBot="1">
      <c r="A236" s="2487">
        <v>14011216</v>
      </c>
      <c r="B236" s="2488" t="s">
        <v>12164</v>
      </c>
      <c r="C236" s="2489"/>
      <c r="D236" s="2341">
        <v>1</v>
      </c>
      <c r="E236" s="2490">
        <v>56.42</v>
      </c>
      <c r="F236" s="1588">
        <f t="shared" si="27"/>
        <v>56.42</v>
      </c>
      <c r="G236" s="1589">
        <f t="shared" si="29"/>
        <v>56420</v>
      </c>
      <c r="H236" s="665">
        <f t="shared" si="28"/>
        <v>56.42</v>
      </c>
      <c r="I236" s="2491"/>
    </row>
    <row r="237" spans="1:9" s="2492" customFormat="1" ht="13.5" thickBot="1">
      <c r="A237" s="2487">
        <v>14011217</v>
      </c>
      <c r="B237" s="2488" t="s">
        <v>12165</v>
      </c>
      <c r="C237" s="2489"/>
      <c r="D237" s="2341">
        <v>1</v>
      </c>
      <c r="E237" s="2490">
        <v>57.33</v>
      </c>
      <c r="F237" s="1588">
        <f t="shared" si="27"/>
        <v>57.33</v>
      </c>
      <c r="G237" s="1589">
        <f t="shared" si="29"/>
        <v>57330</v>
      </c>
      <c r="H237" s="665">
        <f t="shared" si="28"/>
        <v>57.33</v>
      </c>
      <c r="I237" s="2491"/>
    </row>
    <row r="238" spans="1:9" s="2492" customFormat="1" ht="13.5" thickBot="1">
      <c r="A238" s="2487" t="s">
        <v>1488</v>
      </c>
      <c r="B238" s="2488" t="s">
        <v>12166</v>
      </c>
      <c r="C238" s="2489"/>
      <c r="D238" s="2341">
        <v>1</v>
      </c>
      <c r="E238" s="2490">
        <v>64.22</v>
      </c>
      <c r="F238" s="1588">
        <f t="shared" si="27"/>
        <v>64.22</v>
      </c>
      <c r="G238" s="1589">
        <f t="shared" si="29"/>
        <v>64220</v>
      </c>
      <c r="H238" s="665">
        <f t="shared" si="28"/>
        <v>64.22</v>
      </c>
      <c r="I238" s="2491"/>
    </row>
    <row r="239" spans="1:9" s="2492" customFormat="1" ht="13.5" thickBot="1">
      <c r="A239" s="2487">
        <v>14011218</v>
      </c>
      <c r="B239" s="2488" t="s">
        <v>12167</v>
      </c>
      <c r="C239" s="2489"/>
      <c r="D239" s="2341">
        <v>1</v>
      </c>
      <c r="E239" s="2490">
        <v>58.14</v>
      </c>
      <c r="F239" s="1588">
        <f t="shared" si="27"/>
        <v>58.14</v>
      </c>
      <c r="G239" s="1589">
        <f t="shared" si="29"/>
        <v>58140</v>
      </c>
      <c r="H239" s="665">
        <f t="shared" si="28"/>
        <v>58.14</v>
      </c>
      <c r="I239" s="2491"/>
    </row>
    <row r="240" spans="1:9" s="2492" customFormat="1" ht="13.5" thickBot="1">
      <c r="A240" s="2487" t="s">
        <v>9787</v>
      </c>
      <c r="B240" s="2488" t="s">
        <v>12168</v>
      </c>
      <c r="C240" s="2489"/>
      <c r="D240" s="2341">
        <v>1</v>
      </c>
      <c r="E240" s="2490">
        <v>79.05</v>
      </c>
      <c r="F240" s="1588">
        <f t="shared" si="27"/>
        <v>79.05</v>
      </c>
      <c r="G240" s="1589">
        <f t="shared" si="29"/>
        <v>79050</v>
      </c>
      <c r="H240" s="665">
        <f t="shared" si="28"/>
        <v>79.05</v>
      </c>
      <c r="I240" s="2491"/>
    </row>
    <row r="241" spans="1:9" s="2492" customFormat="1" ht="13.5" thickBot="1">
      <c r="A241" s="2487">
        <v>14055018</v>
      </c>
      <c r="B241" s="2488" t="s">
        <v>12169</v>
      </c>
      <c r="C241" s="2489"/>
      <c r="D241" s="2341">
        <v>1</v>
      </c>
      <c r="E241" s="2490">
        <v>61.4</v>
      </c>
      <c r="F241" s="1588">
        <f t="shared" si="27"/>
        <v>61.4</v>
      </c>
      <c r="G241" s="1589">
        <f t="shared" si="29"/>
        <v>61400</v>
      </c>
      <c r="H241" s="665">
        <f t="shared" si="28"/>
        <v>61.4</v>
      </c>
      <c r="I241" s="2491"/>
    </row>
    <row r="242" spans="1:9" s="2492" customFormat="1" ht="13.5" thickBot="1">
      <c r="A242" s="2493">
        <v>14020016</v>
      </c>
      <c r="B242" s="2488" t="s">
        <v>12170</v>
      </c>
      <c r="C242" s="2494"/>
      <c r="D242" s="2341">
        <v>1</v>
      </c>
      <c r="E242" s="2490">
        <v>61.74</v>
      </c>
      <c r="F242" s="1588">
        <f t="shared" si="27"/>
        <v>61.74</v>
      </c>
      <c r="G242" s="1589">
        <f t="shared" si="29"/>
        <v>61740</v>
      </c>
      <c r="H242" s="665">
        <f t="shared" si="28"/>
        <v>61.74</v>
      </c>
      <c r="I242" s="2495"/>
    </row>
    <row r="243" spans="1:9" s="2492" customFormat="1" ht="13.5" thickBot="1">
      <c r="A243" s="2487">
        <v>14020017</v>
      </c>
      <c r="B243" s="2488" t="s">
        <v>12171</v>
      </c>
      <c r="C243" s="2489"/>
      <c r="D243" s="2341">
        <v>1</v>
      </c>
      <c r="E243" s="2490">
        <v>62.67</v>
      </c>
      <c r="F243" s="1588">
        <f t="shared" ref="F243:F264" si="30">ROUND(E243*(1-$F$10),2)</f>
        <v>62.67</v>
      </c>
      <c r="G243" s="1589">
        <f t="shared" si="29"/>
        <v>62670</v>
      </c>
      <c r="H243" s="665">
        <f t="shared" si="28"/>
        <v>62.67</v>
      </c>
      <c r="I243" s="2491"/>
    </row>
    <row r="244" spans="1:9" s="2492" customFormat="1" ht="13.5" thickBot="1">
      <c r="A244" s="2487" t="s">
        <v>1491</v>
      </c>
      <c r="B244" s="2488" t="s">
        <v>12172</v>
      </c>
      <c r="C244" s="2489"/>
      <c r="D244" s="2341">
        <v>1</v>
      </c>
      <c r="E244" s="2490">
        <v>72.150000000000006</v>
      </c>
      <c r="F244" s="1588">
        <f t="shared" si="30"/>
        <v>72.150000000000006</v>
      </c>
      <c r="G244" s="1589">
        <f t="shared" si="29"/>
        <v>72150</v>
      </c>
      <c r="H244" s="665">
        <f t="shared" ref="H244:H264" si="31">ROUND((D244/1000)*G244,2)</f>
        <v>72.150000000000006</v>
      </c>
      <c r="I244" s="2491"/>
    </row>
    <row r="245" spans="1:9" s="2492" customFormat="1" ht="13.5" thickBot="1">
      <c r="A245" s="2487">
        <v>14020018</v>
      </c>
      <c r="B245" s="2488" t="s">
        <v>12173</v>
      </c>
      <c r="C245" s="2489"/>
      <c r="D245" s="2341">
        <v>1</v>
      </c>
      <c r="E245" s="2490">
        <v>63.48</v>
      </c>
      <c r="F245" s="1588">
        <f t="shared" si="30"/>
        <v>63.48</v>
      </c>
      <c r="G245" s="1589">
        <f t="shared" si="29"/>
        <v>63480</v>
      </c>
      <c r="H245" s="665">
        <f t="shared" si="31"/>
        <v>63.48</v>
      </c>
      <c r="I245" s="2491"/>
    </row>
    <row r="246" spans="1:9" s="2492" customFormat="1" ht="13.5" thickBot="1">
      <c r="A246" s="2487" t="s">
        <v>1492</v>
      </c>
      <c r="B246" s="2488" t="s">
        <v>12174</v>
      </c>
      <c r="C246" s="2489"/>
      <c r="D246" s="2341">
        <v>1</v>
      </c>
      <c r="E246" s="2490">
        <v>104.13</v>
      </c>
      <c r="F246" s="1588">
        <f t="shared" si="30"/>
        <v>104.13</v>
      </c>
      <c r="G246" s="1589">
        <f t="shared" ref="G246:G251" si="32">F246*1000</f>
        <v>104130</v>
      </c>
      <c r="H246" s="665">
        <f t="shared" si="31"/>
        <v>104.13</v>
      </c>
      <c r="I246" s="2491"/>
    </row>
    <row r="247" spans="1:9" s="2492" customFormat="1" ht="13.5" thickBot="1">
      <c r="A247" s="2487" t="s">
        <v>1493</v>
      </c>
      <c r="B247" s="2488" t="s">
        <v>12176</v>
      </c>
      <c r="C247" s="2489"/>
      <c r="D247" s="2341">
        <v>1</v>
      </c>
      <c r="E247" s="2490">
        <v>85.67</v>
      </c>
      <c r="F247" s="1588">
        <f>ROUND(E247*(1-$F$10),2)</f>
        <v>85.67</v>
      </c>
      <c r="G247" s="1589">
        <f>F247*1000</f>
        <v>85670</v>
      </c>
      <c r="H247" s="665">
        <f>ROUND((D247/1000)*G247,2)</f>
        <v>85.67</v>
      </c>
      <c r="I247" s="2491"/>
    </row>
    <row r="248" spans="1:9" s="2492" customFormat="1" ht="13.5" thickBot="1">
      <c r="A248" s="2487">
        <v>14021218</v>
      </c>
      <c r="B248" s="2488" t="s">
        <v>12177</v>
      </c>
      <c r="C248" s="2489"/>
      <c r="D248" s="2341">
        <v>1</v>
      </c>
      <c r="E248" s="2490">
        <v>79.92</v>
      </c>
      <c r="F248" s="1588">
        <f>ROUND(E248*(1-$F$10),2)</f>
        <v>79.92</v>
      </c>
      <c r="G248" s="1589">
        <f>F248*1000</f>
        <v>79920</v>
      </c>
      <c r="H248" s="665">
        <f>ROUND((D248/1000)*G248,2)</f>
        <v>79.92</v>
      </c>
      <c r="I248" s="2491"/>
    </row>
    <row r="249" spans="1:9" s="2492" customFormat="1" ht="13.5" thickBot="1">
      <c r="A249" s="2487">
        <v>140212100</v>
      </c>
      <c r="B249" s="2488" t="s">
        <v>12175</v>
      </c>
      <c r="C249" s="2489"/>
      <c r="D249" s="2341">
        <v>1</v>
      </c>
      <c r="E249" s="2490">
        <v>89.23</v>
      </c>
      <c r="F249" s="1588">
        <f t="shared" si="30"/>
        <v>89.23</v>
      </c>
      <c r="G249" s="1589">
        <f t="shared" si="32"/>
        <v>89230</v>
      </c>
      <c r="H249" s="665">
        <f t="shared" si="31"/>
        <v>89.23</v>
      </c>
      <c r="I249" s="2491"/>
    </row>
    <row r="250" spans="1:9" s="2492" customFormat="1" ht="13.5" thickBot="1">
      <c r="A250" s="2487">
        <v>140300100</v>
      </c>
      <c r="B250" s="2488" t="s">
        <v>12178</v>
      </c>
      <c r="C250" s="2489"/>
      <c r="D250" s="2341">
        <v>1</v>
      </c>
      <c r="E250" s="2490">
        <v>95.57</v>
      </c>
      <c r="F250" s="1588">
        <f t="shared" si="30"/>
        <v>95.57</v>
      </c>
      <c r="G250" s="1589">
        <f t="shared" si="32"/>
        <v>95570</v>
      </c>
      <c r="H250" s="665">
        <f t="shared" si="31"/>
        <v>95.57</v>
      </c>
      <c r="I250" s="2491"/>
    </row>
    <row r="251" spans="1:9" s="2492" customFormat="1" ht="13.5" thickBot="1">
      <c r="A251" s="2487" t="s">
        <v>1496</v>
      </c>
      <c r="B251" s="2488" t="s">
        <v>12179</v>
      </c>
      <c r="C251" s="2489"/>
      <c r="D251" s="2341">
        <v>1</v>
      </c>
      <c r="E251" s="2490">
        <v>95.2</v>
      </c>
      <c r="F251" s="1588">
        <f t="shared" si="30"/>
        <v>95.2</v>
      </c>
      <c r="G251" s="1589">
        <f t="shared" si="32"/>
        <v>95200</v>
      </c>
      <c r="H251" s="665">
        <f t="shared" si="31"/>
        <v>95.2</v>
      </c>
      <c r="I251" s="2491"/>
    </row>
    <row r="252" spans="1:9" s="2492" customFormat="1" ht="13.5" thickBot="1">
      <c r="A252" s="2487">
        <v>14030018</v>
      </c>
      <c r="B252" s="2488" t="s">
        <v>12180</v>
      </c>
      <c r="C252" s="2489"/>
      <c r="D252" s="2341">
        <v>1</v>
      </c>
      <c r="E252" s="2490">
        <v>86.26</v>
      </c>
      <c r="F252" s="1588">
        <f t="shared" si="30"/>
        <v>86.26</v>
      </c>
      <c r="G252" s="1589">
        <f t="shared" ref="G252:G269" si="33">F252*1000</f>
        <v>86260</v>
      </c>
      <c r="H252" s="665">
        <f t="shared" si="31"/>
        <v>86.26</v>
      </c>
      <c r="I252" s="2491"/>
    </row>
    <row r="253" spans="1:9" s="2492" customFormat="1" ht="13.5" thickBot="1">
      <c r="A253" s="2487">
        <v>14031218</v>
      </c>
      <c r="B253" s="2488" t="s">
        <v>12129</v>
      </c>
      <c r="C253" s="2489"/>
      <c r="D253" s="2341">
        <v>1</v>
      </c>
      <c r="E253" s="2490">
        <v>95.65</v>
      </c>
      <c r="F253" s="1588">
        <f>ROUND(E253*(1-$F$10),2)</f>
        <v>95.65</v>
      </c>
      <c r="G253" s="1589">
        <f>F253*1000</f>
        <v>95650</v>
      </c>
      <c r="H253" s="665">
        <f>ROUND((D253/1000)*G253,2)</f>
        <v>95.65</v>
      </c>
      <c r="I253" s="2491"/>
    </row>
    <row r="254" spans="1:9" s="2492" customFormat="1" ht="13.5" thickBot="1">
      <c r="A254" s="2487">
        <v>140312100</v>
      </c>
      <c r="B254" s="2488" t="s">
        <v>12128</v>
      </c>
      <c r="C254" s="2489"/>
      <c r="D254" s="2341">
        <v>1</v>
      </c>
      <c r="E254" s="2490">
        <v>104.96</v>
      </c>
      <c r="F254" s="1588">
        <f t="shared" si="30"/>
        <v>104.96</v>
      </c>
      <c r="G254" s="1589">
        <f t="shared" si="33"/>
        <v>104960</v>
      </c>
      <c r="H254" s="665">
        <f t="shared" si="31"/>
        <v>104.96</v>
      </c>
      <c r="I254" s="2491"/>
    </row>
    <row r="255" spans="1:9" s="2492" customFormat="1" ht="13.5" thickBot="1">
      <c r="A255" s="2487">
        <v>140400100</v>
      </c>
      <c r="B255" s="2488" t="s">
        <v>12130</v>
      </c>
      <c r="C255" s="2489"/>
      <c r="D255" s="2341">
        <v>1</v>
      </c>
      <c r="E255" s="2490">
        <v>111.94</v>
      </c>
      <c r="F255" s="1588">
        <f t="shared" si="30"/>
        <v>111.94</v>
      </c>
      <c r="G255" s="1589">
        <f t="shared" si="33"/>
        <v>111940</v>
      </c>
      <c r="H255" s="665">
        <f t="shared" si="31"/>
        <v>111.94</v>
      </c>
      <c r="I255" s="2491"/>
    </row>
    <row r="256" spans="1:9" s="2492" customFormat="1" ht="13.5" thickBot="1">
      <c r="A256" s="2487" t="s">
        <v>10603</v>
      </c>
      <c r="B256" s="2488" t="s">
        <v>11617</v>
      </c>
      <c r="C256" s="2489"/>
      <c r="D256" s="2341">
        <v>1</v>
      </c>
      <c r="E256" s="2490">
        <v>121.98</v>
      </c>
      <c r="F256" s="1588">
        <f t="shared" si="30"/>
        <v>121.98</v>
      </c>
      <c r="G256" s="1589">
        <f t="shared" si="33"/>
        <v>121980</v>
      </c>
      <c r="H256" s="665">
        <f t="shared" si="31"/>
        <v>121.98</v>
      </c>
      <c r="I256" s="2491"/>
    </row>
    <row r="257" spans="1:9" s="2492" customFormat="1" ht="13.5" thickBot="1">
      <c r="A257" s="2487" t="s">
        <v>9788</v>
      </c>
      <c r="B257" s="2488" t="s">
        <v>11618</v>
      </c>
      <c r="C257" s="2489"/>
      <c r="D257" s="2341">
        <v>1</v>
      </c>
      <c r="E257" s="2490">
        <v>243.96</v>
      </c>
      <c r="F257" s="1588">
        <f t="shared" si="30"/>
        <v>243.96</v>
      </c>
      <c r="G257" s="1589">
        <f t="shared" si="33"/>
        <v>243960</v>
      </c>
      <c r="H257" s="665">
        <f t="shared" si="31"/>
        <v>243.96</v>
      </c>
      <c r="I257" s="2491"/>
    </row>
    <row r="258" spans="1:9" s="2492" customFormat="1" ht="13.5" thickBot="1">
      <c r="A258" s="2487">
        <v>14040081</v>
      </c>
      <c r="B258" s="2488" t="s">
        <v>12131</v>
      </c>
      <c r="C258" s="2489"/>
      <c r="D258" s="2341">
        <v>1</v>
      </c>
      <c r="E258" s="2490">
        <v>104.69</v>
      </c>
      <c r="F258" s="1588">
        <f t="shared" si="30"/>
        <v>104.69</v>
      </c>
      <c r="G258" s="1589">
        <f t="shared" si="33"/>
        <v>104690</v>
      </c>
      <c r="H258" s="665">
        <f t="shared" si="31"/>
        <v>104.69</v>
      </c>
      <c r="I258" s="2491"/>
    </row>
    <row r="259" spans="1:9" ht="13.5" thickBot="1">
      <c r="A259" s="1587" t="s">
        <v>1497</v>
      </c>
      <c r="B259" s="2485" t="s">
        <v>11619</v>
      </c>
      <c r="C259" s="16"/>
      <c r="D259" s="387">
        <v>1</v>
      </c>
      <c r="E259" s="2486">
        <v>104.02</v>
      </c>
      <c r="F259" s="1588">
        <f t="shared" si="30"/>
        <v>104.02</v>
      </c>
      <c r="G259" s="1589">
        <f t="shared" si="33"/>
        <v>104020</v>
      </c>
      <c r="H259" s="665">
        <f t="shared" si="31"/>
        <v>104.02</v>
      </c>
      <c r="I259" s="326"/>
    </row>
    <row r="260" spans="1:9" ht="13.5" thickBot="1">
      <c r="A260" s="1587">
        <v>14040018</v>
      </c>
      <c r="B260" s="2485" t="s">
        <v>12132</v>
      </c>
      <c r="C260" s="16"/>
      <c r="D260" s="387">
        <v>1</v>
      </c>
      <c r="E260" s="2486">
        <v>102.63</v>
      </c>
      <c r="F260" s="1588">
        <f t="shared" si="30"/>
        <v>102.63</v>
      </c>
      <c r="G260" s="1589">
        <f t="shared" si="33"/>
        <v>102630</v>
      </c>
      <c r="H260" s="665">
        <f t="shared" si="31"/>
        <v>102.63</v>
      </c>
      <c r="I260" s="326"/>
    </row>
    <row r="261" spans="1:9" s="2492" customFormat="1" ht="13.5" thickBot="1">
      <c r="A261" s="2487">
        <v>140125100</v>
      </c>
      <c r="B261" s="2488" t="s">
        <v>12133</v>
      </c>
      <c r="C261" s="2489"/>
      <c r="D261" s="2341">
        <v>1</v>
      </c>
      <c r="E261" s="2490">
        <v>153.59</v>
      </c>
      <c r="F261" s="1588">
        <f t="shared" si="30"/>
        <v>153.59</v>
      </c>
      <c r="G261" s="1589">
        <f t="shared" si="33"/>
        <v>153590</v>
      </c>
      <c r="H261" s="665">
        <f t="shared" si="31"/>
        <v>153.59</v>
      </c>
      <c r="I261" s="2491"/>
    </row>
    <row r="262" spans="1:9" ht="13.5" thickBot="1">
      <c r="A262" s="1587" t="s">
        <v>9789</v>
      </c>
      <c r="B262" s="2485" t="s">
        <v>11620</v>
      </c>
      <c r="C262" s="16"/>
      <c r="D262" s="387">
        <v>1</v>
      </c>
      <c r="E262" s="2486">
        <v>164.96</v>
      </c>
      <c r="F262" s="1588">
        <f t="shared" si="30"/>
        <v>164.96</v>
      </c>
      <c r="G262" s="1589">
        <f t="shared" si="33"/>
        <v>164960</v>
      </c>
      <c r="H262" s="665">
        <f t="shared" si="31"/>
        <v>164.96</v>
      </c>
      <c r="I262" s="326"/>
    </row>
    <row r="263" spans="1:9" ht="13.5" thickBot="1">
      <c r="A263" s="1587">
        <v>140500100</v>
      </c>
      <c r="B263" s="2485" t="s">
        <v>12134</v>
      </c>
      <c r="C263" s="16"/>
      <c r="D263" s="387">
        <v>1</v>
      </c>
      <c r="E263" s="2486">
        <v>155.66999999999999</v>
      </c>
      <c r="F263" s="1588">
        <f t="shared" si="30"/>
        <v>155.66999999999999</v>
      </c>
      <c r="G263" s="1589">
        <f t="shared" si="33"/>
        <v>155670</v>
      </c>
      <c r="H263" s="665">
        <f t="shared" si="31"/>
        <v>155.66999999999999</v>
      </c>
      <c r="I263" s="326"/>
    </row>
    <row r="264" spans="1:9" ht="13.5" thickBot="1">
      <c r="A264" s="1587">
        <v>140150100</v>
      </c>
      <c r="B264" s="2485" t="s">
        <v>12135</v>
      </c>
      <c r="C264" s="16"/>
      <c r="D264" s="387">
        <v>1</v>
      </c>
      <c r="E264" s="2486">
        <v>162.38999999999999</v>
      </c>
      <c r="F264" s="1588">
        <f t="shared" si="30"/>
        <v>162.38999999999999</v>
      </c>
      <c r="G264" s="1589">
        <f t="shared" si="33"/>
        <v>162390</v>
      </c>
      <c r="H264" s="665">
        <f t="shared" si="31"/>
        <v>162.38999999999999</v>
      </c>
      <c r="I264" s="326"/>
    </row>
    <row r="265" spans="1:9" ht="13.5" thickBot="1">
      <c r="A265" s="1587" t="s">
        <v>1498</v>
      </c>
      <c r="B265" s="2485" t="s">
        <v>11621</v>
      </c>
      <c r="C265" s="16"/>
      <c r="D265" s="387">
        <v>1</v>
      </c>
      <c r="E265" s="2486">
        <v>181.08</v>
      </c>
      <c r="F265" s="1588">
        <f t="shared" ref="F265:F269" si="34">ROUND(E265*(1-$F$10),2)</f>
        <v>181.08</v>
      </c>
      <c r="G265" s="1589">
        <f t="shared" si="33"/>
        <v>181080</v>
      </c>
      <c r="H265" s="665">
        <f t="shared" ref="H265:H269" si="35">ROUND((D265/1000)*G265,2)</f>
        <v>181.08</v>
      </c>
      <c r="I265" s="326"/>
    </row>
    <row r="266" spans="1:9" ht="13.5" thickBot="1">
      <c r="A266" s="1587">
        <v>140600100</v>
      </c>
      <c r="B266" s="2485" t="s">
        <v>12136</v>
      </c>
      <c r="C266" s="16"/>
      <c r="D266" s="387">
        <v>1</v>
      </c>
      <c r="E266" s="2486">
        <v>171.72</v>
      </c>
      <c r="F266" s="1588">
        <f t="shared" si="34"/>
        <v>171.72</v>
      </c>
      <c r="G266" s="1589">
        <f t="shared" si="33"/>
        <v>171720</v>
      </c>
      <c r="H266" s="665">
        <f t="shared" si="35"/>
        <v>171.72</v>
      </c>
      <c r="I266" s="326"/>
    </row>
    <row r="267" spans="1:9" ht="13.5" thickBot="1">
      <c r="A267" s="1587">
        <v>140200100</v>
      </c>
      <c r="B267" s="2485" t="s">
        <v>12137</v>
      </c>
      <c r="C267" s="16"/>
      <c r="D267" s="387">
        <v>1</v>
      </c>
      <c r="E267" s="2486">
        <v>191.17</v>
      </c>
      <c r="F267" s="1588">
        <f t="shared" si="34"/>
        <v>191.17</v>
      </c>
      <c r="G267" s="1589">
        <f t="shared" si="33"/>
        <v>191170</v>
      </c>
      <c r="H267" s="665">
        <f t="shared" si="35"/>
        <v>191.17</v>
      </c>
      <c r="I267" s="326"/>
    </row>
    <row r="268" spans="1:9" ht="13.5" thickBot="1">
      <c r="A268" s="1587" t="s">
        <v>10202</v>
      </c>
      <c r="B268" s="2485" t="s">
        <v>11622</v>
      </c>
      <c r="C268" s="16"/>
      <c r="D268" s="387">
        <v>1</v>
      </c>
      <c r="E268" s="2486">
        <v>248.06</v>
      </c>
      <c r="F268" s="1588">
        <f t="shared" si="34"/>
        <v>248.06</v>
      </c>
      <c r="G268" s="1589">
        <f t="shared" si="33"/>
        <v>248060</v>
      </c>
      <c r="H268" s="665">
        <f t="shared" si="35"/>
        <v>248.06</v>
      </c>
      <c r="I268" s="326"/>
    </row>
    <row r="269" spans="1:9">
      <c r="A269" s="1587">
        <v>140800100</v>
      </c>
      <c r="B269" s="2485" t="s">
        <v>12138</v>
      </c>
      <c r="C269" s="16"/>
      <c r="D269" s="387">
        <v>1</v>
      </c>
      <c r="E269" s="2486">
        <v>226.7</v>
      </c>
      <c r="F269" s="1588">
        <f t="shared" si="34"/>
        <v>226.7</v>
      </c>
      <c r="G269" s="1589">
        <f t="shared" si="33"/>
        <v>226700</v>
      </c>
      <c r="H269" s="665">
        <f t="shared" si="35"/>
        <v>226.7</v>
      </c>
      <c r="I269" s="326"/>
    </row>
    <row r="270" spans="1:9">
      <c r="D270" s="23"/>
    </row>
    <row r="271" spans="1:9" ht="13.5" thickBot="1">
      <c r="D271" s="23"/>
    </row>
    <row r="272" spans="1:9" ht="19.7" customHeight="1">
      <c r="A272" s="1238"/>
      <c r="B272" s="1541"/>
      <c r="C272" s="1542"/>
      <c r="D272" s="2484" t="s">
        <v>3428</v>
      </c>
      <c r="E272" s="2416"/>
      <c r="F272" s="1543"/>
      <c r="G272" s="1544"/>
      <c r="H272" s="1541"/>
      <c r="I272" s="1545"/>
    </row>
    <row r="273" spans="1:9" ht="48.75" customHeight="1">
      <c r="A273" s="1239"/>
      <c r="B273" s="722"/>
      <c r="C273" s="1546"/>
      <c r="D273" s="1607" t="s">
        <v>3432</v>
      </c>
      <c r="E273" s="2412"/>
      <c r="F273" s="1547"/>
      <c r="G273" s="1548"/>
      <c r="H273" s="722"/>
      <c r="I273" s="689"/>
    </row>
    <row r="274" spans="1:9" ht="21.75" customHeight="1">
      <c r="A274" s="1239"/>
      <c r="B274" s="722"/>
      <c r="C274" s="1546"/>
      <c r="D274" s="1580"/>
      <c r="E274" s="2412"/>
      <c r="F274" s="1547"/>
      <c r="G274" s="1548"/>
      <c r="H274" s="722"/>
      <c r="I274" s="689"/>
    </row>
    <row r="275" spans="1:9">
      <c r="A275" s="1239"/>
      <c r="B275" s="722"/>
      <c r="C275" s="1546"/>
      <c r="D275" s="1580"/>
      <c r="E275" s="2412"/>
      <c r="F275" s="1547"/>
      <c r="G275" s="1548"/>
      <c r="H275" s="722"/>
      <c r="I275" s="689"/>
    </row>
    <row r="276" spans="1:9" ht="13.5" thickBot="1">
      <c r="A276" s="1549"/>
      <c r="B276" s="1550"/>
      <c r="C276" s="1551"/>
      <c r="D276" s="1581"/>
      <c r="E276" s="2413"/>
      <c r="F276" s="1552"/>
      <c r="G276" s="1553"/>
      <c r="H276" s="1550"/>
      <c r="I276" s="710"/>
    </row>
    <row r="277" spans="1:9" ht="22.5" customHeight="1">
      <c r="A277" s="1554" t="s">
        <v>1028</v>
      </c>
      <c r="B277" s="1555" t="s">
        <v>1029</v>
      </c>
      <c r="C277" s="2483" t="s">
        <v>678</v>
      </c>
      <c r="D277" s="2483" t="s">
        <v>3130</v>
      </c>
      <c r="E277" s="2414" t="s">
        <v>3427</v>
      </c>
      <c r="F277" s="1557" t="s">
        <v>2779</v>
      </c>
      <c r="G277" s="2697" t="s">
        <v>2627</v>
      </c>
      <c r="H277" s="2699" t="s">
        <v>497</v>
      </c>
      <c r="I277" s="751" t="s">
        <v>4239</v>
      </c>
    </row>
    <row r="278" spans="1:9" ht="13.5" thickBot="1">
      <c r="A278" s="1558"/>
      <c r="B278" s="1559"/>
      <c r="C278" s="1560" t="s">
        <v>3629</v>
      </c>
      <c r="D278" s="1561" t="s">
        <v>2628</v>
      </c>
      <c r="E278" s="2415" t="s">
        <v>265</v>
      </c>
      <c r="F278" s="942">
        <f>'Заказ, cкидки и курсы валют'!$I$12</f>
        <v>0</v>
      </c>
      <c r="G278" s="2729"/>
      <c r="H278" s="2730"/>
      <c r="I278" s="1562"/>
    </row>
    <row r="279" spans="1:9">
      <c r="A279" s="1584" t="s">
        <v>1507</v>
      </c>
      <c r="B279" s="335" t="s">
        <v>9852</v>
      </c>
      <c r="C279" s="335"/>
      <c r="D279" s="387">
        <v>1</v>
      </c>
      <c r="E279" s="575">
        <v>512.09051039999997</v>
      </c>
      <c r="F279" s="1585">
        <f>ROUND(E279*(1-$F$10),2)</f>
        <v>512.09</v>
      </c>
      <c r="G279" s="1586">
        <f>F279*1000</f>
        <v>512090.00000000006</v>
      </c>
      <c r="H279" s="1565">
        <f>ROUND((D279/1000)*G279,2)</f>
        <v>512.09</v>
      </c>
      <c r="I279" s="336"/>
    </row>
    <row r="280" spans="1:9">
      <c r="A280" s="1587" t="s">
        <v>1506</v>
      </c>
      <c r="B280" s="16" t="s">
        <v>9853</v>
      </c>
      <c r="C280" s="16"/>
      <c r="D280" s="128">
        <v>1</v>
      </c>
      <c r="E280" s="575">
        <v>606.30722639999999</v>
      </c>
      <c r="F280" s="1588">
        <f t="shared" ref="F280:F290" si="36">ROUND(E280*(1-$F$10),2)</f>
        <v>606.30999999999995</v>
      </c>
      <c r="G280" s="1589">
        <f>F280*1000</f>
        <v>606310</v>
      </c>
      <c r="H280" s="665">
        <f t="shared" ref="H280:H290" si="37">ROUND((D280/1000)*G280,2)</f>
        <v>606.30999999999995</v>
      </c>
      <c r="I280" s="326"/>
    </row>
    <row r="281" spans="1:9">
      <c r="A281" s="1587" t="s">
        <v>1502</v>
      </c>
      <c r="B281" s="16" t="s">
        <v>9854</v>
      </c>
      <c r="C281" s="16"/>
      <c r="D281" s="128">
        <v>1</v>
      </c>
      <c r="E281" s="575">
        <v>553.90803359999995</v>
      </c>
      <c r="F281" s="1588">
        <f t="shared" si="36"/>
        <v>553.91</v>
      </c>
      <c r="G281" s="1589">
        <f t="shared" ref="G281:G289" si="38">F281*1000</f>
        <v>553910</v>
      </c>
      <c r="H281" s="665">
        <f t="shared" si="37"/>
        <v>553.91</v>
      </c>
      <c r="I281" s="326"/>
    </row>
    <row r="282" spans="1:9">
      <c r="A282" s="1587" t="s">
        <v>1501</v>
      </c>
      <c r="B282" s="16" t="s">
        <v>9855</v>
      </c>
      <c r="C282" s="16"/>
      <c r="D282" s="128">
        <v>1</v>
      </c>
      <c r="E282" s="575">
        <v>597.44046239999989</v>
      </c>
      <c r="F282" s="1588">
        <f t="shared" si="36"/>
        <v>597.44000000000005</v>
      </c>
      <c r="G282" s="1589">
        <f t="shared" si="38"/>
        <v>597440</v>
      </c>
      <c r="H282" s="665">
        <f t="shared" si="37"/>
        <v>597.44000000000005</v>
      </c>
      <c r="I282" s="326"/>
    </row>
    <row r="283" spans="1:9">
      <c r="A283" s="1587" t="s">
        <v>1500</v>
      </c>
      <c r="B283" s="16" t="s">
        <v>9856</v>
      </c>
      <c r="C283" s="16"/>
      <c r="D283" s="128">
        <v>1</v>
      </c>
      <c r="E283" s="575">
        <v>738.14093519999994</v>
      </c>
      <c r="F283" s="1588">
        <f t="shared" si="36"/>
        <v>738.14</v>
      </c>
      <c r="G283" s="1589">
        <f t="shared" si="38"/>
        <v>738140</v>
      </c>
      <c r="H283" s="665">
        <f t="shared" si="37"/>
        <v>738.14</v>
      </c>
      <c r="I283" s="326"/>
    </row>
    <row r="284" spans="1:9">
      <c r="A284" s="1587" t="s">
        <v>1499</v>
      </c>
      <c r="B284" s="16" t="s">
        <v>9857</v>
      </c>
      <c r="C284" s="16"/>
      <c r="D284" s="128">
        <v>1</v>
      </c>
      <c r="E284" s="575">
        <v>957.43414799999994</v>
      </c>
      <c r="F284" s="1588">
        <f t="shared" si="36"/>
        <v>957.43</v>
      </c>
      <c r="G284" s="1589">
        <f t="shared" si="38"/>
        <v>957430</v>
      </c>
      <c r="H284" s="665">
        <f t="shared" si="37"/>
        <v>957.43</v>
      </c>
      <c r="I284" s="326"/>
    </row>
    <row r="285" spans="1:9">
      <c r="A285" s="1587" t="s">
        <v>1504</v>
      </c>
      <c r="B285" s="16" t="s">
        <v>9858</v>
      </c>
      <c r="C285" s="16"/>
      <c r="D285" s="128">
        <v>1</v>
      </c>
      <c r="E285" s="575">
        <v>950.69789519999995</v>
      </c>
      <c r="F285" s="1588">
        <f>ROUND(E285*(1-$F$10),2)</f>
        <v>950.7</v>
      </c>
      <c r="G285" s="1589">
        <f t="shared" si="38"/>
        <v>950700</v>
      </c>
      <c r="H285" s="665">
        <f t="shared" si="37"/>
        <v>950.7</v>
      </c>
      <c r="I285" s="326"/>
    </row>
    <row r="286" spans="1:9">
      <c r="A286" s="1587" t="s">
        <v>1503</v>
      </c>
      <c r="B286" s="16" t="s">
        <v>9859</v>
      </c>
      <c r="C286" s="16"/>
      <c r="D286" s="128">
        <v>1</v>
      </c>
      <c r="E286" s="575">
        <v>1146.60456</v>
      </c>
      <c r="F286" s="1588">
        <f t="shared" si="36"/>
        <v>1146.5999999999999</v>
      </c>
      <c r="G286" s="1589">
        <f t="shared" si="38"/>
        <v>1146600</v>
      </c>
      <c r="H286" s="665">
        <f t="shared" si="37"/>
        <v>1146.5999999999999</v>
      </c>
      <c r="I286" s="326"/>
    </row>
    <row r="287" spans="1:9">
      <c r="A287" s="1587" t="s">
        <v>1505</v>
      </c>
      <c r="B287" s="16" t="s">
        <v>9860</v>
      </c>
      <c r="C287" s="16"/>
      <c r="D287" s="128">
        <v>1</v>
      </c>
      <c r="E287" s="575">
        <v>1199.1686999999999</v>
      </c>
      <c r="F287" s="1588">
        <f t="shared" si="36"/>
        <v>1199.17</v>
      </c>
      <c r="G287" s="1589">
        <f t="shared" si="38"/>
        <v>1199170</v>
      </c>
      <c r="H287" s="665">
        <f t="shared" si="37"/>
        <v>1199.17</v>
      </c>
      <c r="I287" s="326"/>
    </row>
    <row r="288" spans="1:9">
      <c r="A288" s="1587" t="s">
        <v>1508</v>
      </c>
      <c r="B288" s="16" t="s">
        <v>9863</v>
      </c>
      <c r="C288" s="16"/>
      <c r="D288" s="128">
        <v>1</v>
      </c>
      <c r="E288" s="575">
        <v>1403.2976759999999</v>
      </c>
      <c r="F288" s="1588">
        <f t="shared" si="36"/>
        <v>1403.3</v>
      </c>
      <c r="G288" s="1589">
        <f t="shared" si="38"/>
        <v>1403300</v>
      </c>
      <c r="H288" s="665">
        <f t="shared" si="37"/>
        <v>1403.3</v>
      </c>
      <c r="I288" s="326"/>
    </row>
    <row r="289" spans="1:9">
      <c r="A289" s="1587" t="s">
        <v>1509</v>
      </c>
      <c r="B289" s="16" t="s">
        <v>9861</v>
      </c>
      <c r="C289" s="16"/>
      <c r="D289" s="128">
        <v>1</v>
      </c>
      <c r="E289" s="575">
        <v>2118.0187499999997</v>
      </c>
      <c r="F289" s="1588">
        <f t="shared" si="36"/>
        <v>2118.02</v>
      </c>
      <c r="G289" s="1589">
        <f t="shared" si="38"/>
        <v>2118020</v>
      </c>
      <c r="H289" s="665">
        <f t="shared" si="37"/>
        <v>2118.02</v>
      </c>
      <c r="I289" s="326"/>
    </row>
    <row r="290" spans="1:9" ht="13.5" thickBot="1">
      <c r="A290" s="1591" t="s">
        <v>1510</v>
      </c>
      <c r="B290" s="1592" t="s">
        <v>9862</v>
      </c>
      <c r="C290" s="1592"/>
      <c r="D290" s="181">
        <v>1</v>
      </c>
      <c r="E290" s="575">
        <v>2970.9452999999999</v>
      </c>
      <c r="F290" s="1593">
        <f t="shared" si="36"/>
        <v>2970.95</v>
      </c>
      <c r="G290" s="1594">
        <f>F290*1000</f>
        <v>2970950</v>
      </c>
      <c r="H290" s="1571">
        <f t="shared" si="37"/>
        <v>2970.95</v>
      </c>
      <c r="I290" s="327"/>
    </row>
    <row r="291" spans="1:9">
      <c r="D291" s="23"/>
    </row>
    <row r="292" spans="1:9" ht="13.5" thickBot="1">
      <c r="D292" s="23"/>
    </row>
    <row r="293" spans="1:9" ht="18">
      <c r="A293" s="1238"/>
      <c r="B293" s="1541"/>
      <c r="C293" s="1542"/>
      <c r="D293" s="2484" t="s">
        <v>3428</v>
      </c>
      <c r="E293" s="2416"/>
      <c r="F293" s="1543"/>
      <c r="G293" s="1544"/>
      <c r="H293" s="1541"/>
      <c r="I293" s="1545"/>
    </row>
    <row r="294" spans="1:9" ht="15.75">
      <c r="A294" s="1239"/>
      <c r="B294" s="722"/>
      <c r="C294" s="1546"/>
      <c r="D294" s="1607" t="s">
        <v>9864</v>
      </c>
      <c r="E294" s="2412"/>
      <c r="F294" s="1547"/>
      <c r="G294" s="1548"/>
      <c r="H294" s="722"/>
      <c r="I294" s="689"/>
    </row>
    <row r="295" spans="1:9">
      <c r="A295" s="1239"/>
      <c r="B295" s="722"/>
      <c r="C295" s="1546"/>
      <c r="D295" s="1580"/>
      <c r="E295" s="2412"/>
      <c r="F295" s="1547"/>
      <c r="G295" s="1548"/>
      <c r="H295" s="722"/>
      <c r="I295" s="689"/>
    </row>
    <row r="296" spans="1:9">
      <c r="A296" s="1239"/>
      <c r="B296" s="722"/>
      <c r="C296" s="1546"/>
      <c r="D296" s="1580"/>
      <c r="E296" s="2412"/>
      <c r="F296" s="1547"/>
      <c r="G296" s="1548"/>
      <c r="H296" s="722"/>
      <c r="I296" s="689"/>
    </row>
    <row r="297" spans="1:9" ht="23.45" customHeight="1" thickBot="1">
      <c r="A297" s="1549"/>
      <c r="B297" s="1550"/>
      <c r="C297" s="1551"/>
      <c r="D297" s="1581"/>
      <c r="E297" s="2413"/>
      <c r="F297" s="1552"/>
      <c r="G297" s="1553"/>
      <c r="H297" s="1550"/>
      <c r="I297" s="710"/>
    </row>
    <row r="298" spans="1:9" ht="22.5">
      <c r="A298" s="1554" t="s">
        <v>1028</v>
      </c>
      <c r="B298" s="1555" t="s">
        <v>1029</v>
      </c>
      <c r="C298" s="1556" t="s">
        <v>678</v>
      </c>
      <c r="D298" s="1556" t="s">
        <v>3130</v>
      </c>
      <c r="E298" s="2414" t="s">
        <v>3427</v>
      </c>
      <c r="F298" s="1557" t="s">
        <v>2779</v>
      </c>
      <c r="G298" s="2697" t="s">
        <v>2627</v>
      </c>
      <c r="H298" s="2699" t="s">
        <v>497</v>
      </c>
      <c r="I298" s="751" t="s">
        <v>4239</v>
      </c>
    </row>
    <row r="299" spans="1:9" ht="13.5" thickBot="1">
      <c r="A299" s="1608"/>
      <c r="B299" s="1609"/>
      <c r="C299" s="1610" t="s">
        <v>3629</v>
      </c>
      <c r="D299" s="1611" t="s">
        <v>2628</v>
      </c>
      <c r="E299" s="2418" t="s">
        <v>265</v>
      </c>
      <c r="F299" s="942">
        <f>'Заказ, cкидки и курсы валют'!$I$12</f>
        <v>0</v>
      </c>
      <c r="G299" s="2701"/>
      <c r="H299" s="2702"/>
      <c r="I299" s="752"/>
    </row>
    <row r="300" spans="1:9">
      <c r="A300" s="1584" t="s">
        <v>9873</v>
      </c>
      <c r="B300" s="335" t="s">
        <v>9874</v>
      </c>
      <c r="C300" s="335"/>
      <c r="D300" s="387">
        <v>1</v>
      </c>
      <c r="E300" s="575">
        <v>203.22329999999999</v>
      </c>
      <c r="F300" s="1585">
        <f>ROUND(E300*(1-$F$10),2)</f>
        <v>203.22</v>
      </c>
      <c r="G300" s="1586">
        <f>F300*1000</f>
        <v>203220</v>
      </c>
      <c r="H300" s="1565">
        <f>ROUND((D300/1000)*G300,2)</f>
        <v>203.22</v>
      </c>
      <c r="I300" s="336"/>
    </row>
    <row r="301" spans="1:9" ht="12.75" customHeight="1">
      <c r="A301" s="1587" t="s">
        <v>9893</v>
      </c>
      <c r="B301" s="16" t="s">
        <v>9894</v>
      </c>
      <c r="C301" s="16"/>
      <c r="D301" s="128">
        <v>1</v>
      </c>
      <c r="E301" s="575">
        <v>191.72130000000001</v>
      </c>
      <c r="F301" s="1588">
        <f>ROUND(E301*(1-$F$10),2)</f>
        <v>191.72</v>
      </c>
      <c r="G301" s="1589">
        <f>F301*1000</f>
        <v>191720</v>
      </c>
      <c r="H301" s="665">
        <f>ROUND((D301/1000)*G301,2)</f>
        <v>191.72</v>
      </c>
      <c r="I301" s="326"/>
    </row>
    <row r="302" spans="1:9" ht="12.75" customHeight="1">
      <c r="A302" s="1587" t="s">
        <v>9871</v>
      </c>
      <c r="B302" s="16" t="s">
        <v>9872</v>
      </c>
      <c r="C302" s="16"/>
      <c r="D302" s="128">
        <v>1</v>
      </c>
      <c r="E302" s="575">
        <v>217.37715</v>
      </c>
      <c r="F302" s="1588">
        <f>ROUND(E302*(1-$F$10),2)</f>
        <v>217.38</v>
      </c>
      <c r="G302" s="1589">
        <f t="shared" ref="G302:G318" si="39">F302*1000</f>
        <v>217380</v>
      </c>
      <c r="H302" s="665">
        <f>ROUND((D302/1000)*G302,2)</f>
        <v>217.38</v>
      </c>
      <c r="I302" s="326"/>
    </row>
    <row r="303" spans="1:9" ht="13.5" customHeight="1">
      <c r="A303" s="1596" t="s">
        <v>9865</v>
      </c>
      <c r="B303" s="1597" t="s">
        <v>9866</v>
      </c>
      <c r="C303" s="1597"/>
      <c r="D303" s="501">
        <v>1</v>
      </c>
      <c r="E303" s="575">
        <v>200.16674999999998</v>
      </c>
      <c r="F303" s="1598">
        <f>ROUND(E303*(1-$F$10),2)</f>
        <v>200.17</v>
      </c>
      <c r="G303" s="1589">
        <f t="shared" si="39"/>
        <v>200170</v>
      </c>
      <c r="H303" s="1568">
        <f>ROUND((D303/1000)*G303,2)</f>
        <v>200.17</v>
      </c>
      <c r="I303" s="1330"/>
    </row>
    <row r="304" spans="1:9">
      <c r="A304" s="1587" t="s">
        <v>9867</v>
      </c>
      <c r="B304" s="16" t="s">
        <v>9868</v>
      </c>
      <c r="C304" s="16"/>
      <c r="D304" s="128">
        <v>1</v>
      </c>
      <c r="E304" s="575">
        <v>226.45094999999998</v>
      </c>
      <c r="F304" s="1588">
        <f t="shared" ref="F304:F319" si="40">ROUND(E304*(1-$F$10),2)</f>
        <v>226.45</v>
      </c>
      <c r="G304" s="1589">
        <f t="shared" si="39"/>
        <v>226450</v>
      </c>
      <c r="H304" s="665">
        <f t="shared" ref="H304:H319" si="41">ROUND((D304/1000)*G304,2)</f>
        <v>226.45</v>
      </c>
      <c r="I304" s="326"/>
    </row>
    <row r="305" spans="1:9">
      <c r="A305" s="1587" t="s">
        <v>9869</v>
      </c>
      <c r="B305" s="16" t="s">
        <v>9870</v>
      </c>
      <c r="C305" s="16"/>
      <c r="D305" s="128">
        <v>1</v>
      </c>
      <c r="E305" s="575">
        <v>214.73594999999997</v>
      </c>
      <c r="F305" s="1588">
        <f t="shared" si="40"/>
        <v>214.74</v>
      </c>
      <c r="G305" s="1589">
        <f t="shared" si="39"/>
        <v>214740</v>
      </c>
      <c r="H305" s="665">
        <f t="shared" si="41"/>
        <v>214.74</v>
      </c>
      <c r="I305" s="326"/>
    </row>
    <row r="306" spans="1:9">
      <c r="A306" s="1587" t="s">
        <v>9885</v>
      </c>
      <c r="B306" s="16" t="s">
        <v>9886</v>
      </c>
      <c r="C306" s="16"/>
      <c r="D306" s="128">
        <v>1</v>
      </c>
      <c r="E306" s="575">
        <v>248.80529999999999</v>
      </c>
      <c r="F306" s="1588">
        <f t="shared" si="40"/>
        <v>248.81</v>
      </c>
      <c r="G306" s="1589">
        <f t="shared" si="39"/>
        <v>248810</v>
      </c>
      <c r="H306" s="665">
        <f t="shared" si="41"/>
        <v>248.81</v>
      </c>
      <c r="I306" s="326"/>
    </row>
    <row r="307" spans="1:9">
      <c r="A307" s="1587" t="s">
        <v>9887</v>
      </c>
      <c r="B307" s="16" t="s">
        <v>9888</v>
      </c>
      <c r="C307" s="16"/>
      <c r="D307" s="128">
        <v>1</v>
      </c>
      <c r="E307" s="575">
        <v>268.22024999999996</v>
      </c>
      <c r="F307" s="1588">
        <f t="shared" si="40"/>
        <v>268.22000000000003</v>
      </c>
      <c r="G307" s="1589">
        <f t="shared" si="39"/>
        <v>268220</v>
      </c>
      <c r="H307" s="665">
        <f t="shared" si="41"/>
        <v>268.22000000000003</v>
      </c>
      <c r="I307" s="326"/>
    </row>
    <row r="308" spans="1:9">
      <c r="A308" s="1587" t="s">
        <v>9889</v>
      </c>
      <c r="B308" s="16" t="s">
        <v>9890</v>
      </c>
      <c r="C308" s="16"/>
      <c r="D308" s="128">
        <v>1</v>
      </c>
      <c r="E308" s="575">
        <v>360.74745000000001</v>
      </c>
      <c r="F308" s="1588">
        <f t="shared" si="40"/>
        <v>360.75</v>
      </c>
      <c r="G308" s="1589">
        <f t="shared" si="39"/>
        <v>360750</v>
      </c>
      <c r="H308" s="665">
        <f t="shared" si="41"/>
        <v>360.75</v>
      </c>
      <c r="I308" s="326"/>
    </row>
    <row r="309" spans="1:9">
      <c r="A309" s="1587" t="s">
        <v>9891</v>
      </c>
      <c r="B309" s="16" t="s">
        <v>9892</v>
      </c>
      <c r="C309" s="16"/>
      <c r="D309" s="128">
        <v>1</v>
      </c>
      <c r="E309" s="575">
        <v>446.84204999999997</v>
      </c>
      <c r="F309" s="1588">
        <f t="shared" si="40"/>
        <v>446.84</v>
      </c>
      <c r="G309" s="1589">
        <f t="shared" si="39"/>
        <v>446840</v>
      </c>
      <c r="H309" s="665">
        <f t="shared" si="41"/>
        <v>446.84</v>
      </c>
      <c r="I309" s="326"/>
    </row>
    <row r="310" spans="1:9">
      <c r="A310" s="1587" t="s">
        <v>9895</v>
      </c>
      <c r="B310" s="16" t="s">
        <v>9896</v>
      </c>
      <c r="C310" s="16"/>
      <c r="D310" s="128">
        <v>1</v>
      </c>
      <c r="E310" s="575">
        <v>479.27129999999994</v>
      </c>
      <c r="F310" s="1588">
        <f t="shared" si="40"/>
        <v>479.27</v>
      </c>
      <c r="G310" s="1589">
        <f t="shared" si="39"/>
        <v>479270</v>
      </c>
      <c r="H310" s="665">
        <f t="shared" si="41"/>
        <v>479.27</v>
      </c>
      <c r="I310" s="326"/>
    </row>
    <row r="311" spans="1:9">
      <c r="A311" s="1587" t="s">
        <v>9879</v>
      </c>
      <c r="B311" s="16" t="s">
        <v>10604</v>
      </c>
      <c r="C311" s="16"/>
      <c r="D311" s="128">
        <v>1</v>
      </c>
      <c r="E311" s="575">
        <v>550.79669999999987</v>
      </c>
      <c r="F311" s="1588">
        <f t="shared" si="40"/>
        <v>550.79999999999995</v>
      </c>
      <c r="G311" s="1589">
        <f t="shared" si="39"/>
        <v>550800</v>
      </c>
      <c r="H311" s="665">
        <f t="shared" si="41"/>
        <v>550.79999999999995</v>
      </c>
      <c r="I311" s="326"/>
    </row>
    <row r="312" spans="1:9">
      <c r="A312" s="1587" t="s">
        <v>9880</v>
      </c>
      <c r="B312" s="16" t="s">
        <v>10605</v>
      </c>
      <c r="C312" s="16"/>
      <c r="D312" s="128">
        <v>1</v>
      </c>
      <c r="E312" s="575">
        <v>554.15145000000007</v>
      </c>
      <c r="F312" s="1588">
        <f t="shared" si="40"/>
        <v>554.15</v>
      </c>
      <c r="G312" s="1589">
        <f t="shared" si="39"/>
        <v>554150</v>
      </c>
      <c r="H312" s="665">
        <f t="shared" si="41"/>
        <v>554.15</v>
      </c>
      <c r="I312" s="326"/>
    </row>
    <row r="313" spans="1:9">
      <c r="A313" s="1612" t="s">
        <v>9897</v>
      </c>
      <c r="B313" s="1613" t="s">
        <v>9898</v>
      </c>
      <c r="C313" s="1613"/>
      <c r="D313" s="1614">
        <v>1</v>
      </c>
      <c r="E313" s="575">
        <v>721.73985000000005</v>
      </c>
      <c r="F313" s="1616">
        <f t="shared" si="40"/>
        <v>721.74</v>
      </c>
      <c r="G313" s="1589">
        <f t="shared" si="39"/>
        <v>721740</v>
      </c>
      <c r="H313" s="1615">
        <f t="shared" si="41"/>
        <v>721.74</v>
      </c>
      <c r="I313" s="1617"/>
    </row>
    <row r="314" spans="1:9">
      <c r="A314" s="1601" t="s">
        <v>9899</v>
      </c>
      <c r="B314" s="1602" t="s">
        <v>9900</v>
      </c>
      <c r="C314" s="1602"/>
      <c r="D314" s="454">
        <v>1</v>
      </c>
      <c r="E314" s="575">
        <v>677.69145000000003</v>
      </c>
      <c r="F314" s="1604">
        <f t="shared" si="40"/>
        <v>677.69</v>
      </c>
      <c r="G314" s="1589">
        <f t="shared" si="39"/>
        <v>677690</v>
      </c>
      <c r="H314" s="1603">
        <f t="shared" si="41"/>
        <v>677.69</v>
      </c>
      <c r="I314" s="1307"/>
    </row>
    <row r="315" spans="1:9">
      <c r="A315" s="1587" t="s">
        <v>9901</v>
      </c>
      <c r="B315" s="16" t="s">
        <v>9902</v>
      </c>
      <c r="C315" s="16"/>
      <c r="D315" s="128">
        <v>1</v>
      </c>
      <c r="E315" s="575">
        <v>1010.14185</v>
      </c>
      <c r="F315" s="1588">
        <f t="shared" si="40"/>
        <v>1010.14</v>
      </c>
      <c r="G315" s="1589">
        <f t="shared" si="39"/>
        <v>1010140</v>
      </c>
      <c r="H315" s="665">
        <f t="shared" si="41"/>
        <v>1010.14</v>
      </c>
      <c r="I315" s="326"/>
    </row>
    <row r="316" spans="1:9">
      <c r="A316" s="1596" t="s">
        <v>9875</v>
      </c>
      <c r="B316" s="1597" t="s">
        <v>9876</v>
      </c>
      <c r="C316" s="1597"/>
      <c r="D316" s="501">
        <v>1</v>
      </c>
      <c r="E316" s="575">
        <v>1265.6406749999999</v>
      </c>
      <c r="F316" s="1598">
        <f t="shared" si="40"/>
        <v>1265.6400000000001</v>
      </c>
      <c r="G316" s="1589">
        <f t="shared" si="39"/>
        <v>1265640</v>
      </c>
      <c r="H316" s="1568">
        <f t="shared" si="41"/>
        <v>1265.6400000000001</v>
      </c>
      <c r="I316" s="1330"/>
    </row>
    <row r="317" spans="1:9">
      <c r="A317" s="1587" t="s">
        <v>9877</v>
      </c>
      <c r="B317" s="16" t="s">
        <v>9878</v>
      </c>
      <c r="C317" s="16"/>
      <c r="D317" s="128">
        <v>1</v>
      </c>
      <c r="E317" s="575">
        <v>2337.6963000000001</v>
      </c>
      <c r="F317" s="1588">
        <f t="shared" si="40"/>
        <v>2337.6999999999998</v>
      </c>
      <c r="G317" s="1589">
        <f t="shared" si="39"/>
        <v>2337700</v>
      </c>
      <c r="H317" s="665">
        <f t="shared" si="41"/>
        <v>2337.6999999999998</v>
      </c>
      <c r="I317" s="326"/>
    </row>
    <row r="318" spans="1:9">
      <c r="A318" s="1587" t="s">
        <v>9881</v>
      </c>
      <c r="B318" s="16" t="s">
        <v>9882</v>
      </c>
      <c r="C318" s="16"/>
      <c r="D318" s="128">
        <v>1</v>
      </c>
      <c r="E318" s="575">
        <v>2578.2883200000001</v>
      </c>
      <c r="F318" s="1588">
        <f t="shared" si="40"/>
        <v>2578.29</v>
      </c>
      <c r="G318" s="1589">
        <f t="shared" si="39"/>
        <v>2578290</v>
      </c>
      <c r="H318" s="665">
        <f t="shared" si="41"/>
        <v>2578.29</v>
      </c>
      <c r="I318" s="326"/>
    </row>
    <row r="319" spans="1:9" ht="13.5" thickBot="1">
      <c r="A319" s="1591" t="s">
        <v>9883</v>
      </c>
      <c r="B319" s="1592" t="s">
        <v>9884</v>
      </c>
      <c r="C319" s="1592"/>
      <c r="D319" s="181">
        <v>1</v>
      </c>
      <c r="E319" s="575">
        <v>2983.6315800000002</v>
      </c>
      <c r="F319" s="1593">
        <f t="shared" si="40"/>
        <v>2983.63</v>
      </c>
      <c r="G319" s="1594">
        <f>F319*1000</f>
        <v>2983630</v>
      </c>
      <c r="H319" s="1571">
        <f t="shared" si="41"/>
        <v>2983.63</v>
      </c>
      <c r="I319" s="327"/>
    </row>
    <row r="321" spans="1:9" ht="13.5" thickBot="1">
      <c r="D321" s="23"/>
    </row>
    <row r="322" spans="1:9" ht="18">
      <c r="A322" s="1238"/>
      <c r="B322" s="1541"/>
      <c r="C322" s="1542"/>
      <c r="D322" s="1578" t="s">
        <v>3433</v>
      </c>
      <c r="E322" s="2416"/>
      <c r="F322" s="1543"/>
      <c r="G322" s="1544"/>
      <c r="H322" s="1541"/>
      <c r="I322" s="1545"/>
    </row>
    <row r="323" spans="1:9" ht="15.75">
      <c r="A323" s="1239"/>
      <c r="B323" s="722"/>
      <c r="C323" s="1546"/>
      <c r="D323" s="1607" t="s">
        <v>3434</v>
      </c>
      <c r="E323" s="2412"/>
      <c r="F323" s="1547"/>
      <c r="G323" s="1548"/>
      <c r="H323" s="722"/>
      <c r="I323" s="689"/>
    </row>
    <row r="324" spans="1:9">
      <c r="A324" s="1239"/>
      <c r="B324" s="722"/>
      <c r="C324" s="1546"/>
      <c r="D324" s="1580"/>
      <c r="E324" s="2412"/>
      <c r="F324" s="1547"/>
      <c r="G324" s="1548"/>
      <c r="H324" s="722"/>
      <c r="I324" s="689"/>
    </row>
    <row r="325" spans="1:9">
      <c r="A325" s="1239"/>
      <c r="B325" s="722"/>
      <c r="C325" s="1546"/>
      <c r="D325" s="1580"/>
      <c r="E325" s="2412"/>
      <c r="F325" s="1547"/>
      <c r="G325" s="1548"/>
      <c r="H325" s="722"/>
      <c r="I325" s="689"/>
    </row>
    <row r="326" spans="1:9" ht="56.25" customHeight="1" thickBot="1">
      <c r="A326" s="1549"/>
      <c r="B326" s="1550"/>
      <c r="C326" s="1551"/>
      <c r="D326" s="1581"/>
      <c r="E326" s="2413"/>
      <c r="F326" s="1552"/>
      <c r="G326" s="1553"/>
      <c r="H326" s="1550"/>
      <c r="I326" s="710"/>
    </row>
    <row r="327" spans="1:9" ht="38.25" customHeight="1">
      <c r="A327" s="1554" t="s">
        <v>1028</v>
      </c>
      <c r="B327" s="1555" t="s">
        <v>1029</v>
      </c>
      <c r="C327" s="1556" t="s">
        <v>678</v>
      </c>
      <c r="D327" s="1556" t="s">
        <v>3130</v>
      </c>
      <c r="E327" s="2414" t="s">
        <v>3427</v>
      </c>
      <c r="F327" s="1557" t="s">
        <v>2779</v>
      </c>
      <c r="G327" s="2697" t="s">
        <v>2627</v>
      </c>
      <c r="H327" s="2699" t="s">
        <v>497</v>
      </c>
      <c r="I327" s="751" t="s">
        <v>4239</v>
      </c>
    </row>
    <row r="328" spans="1:9" ht="25.5" customHeight="1" thickBot="1">
      <c r="A328" s="1558"/>
      <c r="B328" s="1559"/>
      <c r="C328" s="1560" t="s">
        <v>3629</v>
      </c>
      <c r="D328" s="1561" t="s">
        <v>2628</v>
      </c>
      <c r="E328" s="2415" t="s">
        <v>265</v>
      </c>
      <c r="F328" s="942">
        <f>'Заказ, cкидки и курсы валют'!$I$12</f>
        <v>0</v>
      </c>
      <c r="G328" s="2698"/>
      <c r="H328" s="2700"/>
      <c r="I328" s="1562"/>
    </row>
    <row r="329" spans="1:9">
      <c r="A329" s="1584" t="s">
        <v>10606</v>
      </c>
      <c r="B329" s="335" t="s">
        <v>10607</v>
      </c>
      <c r="C329" s="335"/>
      <c r="D329" s="387">
        <v>50</v>
      </c>
      <c r="E329" s="575">
        <v>136.39454999999998</v>
      </c>
      <c r="F329" s="1585">
        <f>ROUND(E329*(1-$F$10),2)</f>
        <v>136.38999999999999</v>
      </c>
      <c r="G329" s="1586">
        <f>F329*1000</f>
        <v>136390</v>
      </c>
      <c r="H329" s="1565">
        <f>ROUND((D329/1000)*G329,2)</f>
        <v>6819.5</v>
      </c>
      <c r="I329" s="336"/>
    </row>
    <row r="330" spans="1:9">
      <c r="A330" s="1587" t="s">
        <v>10608</v>
      </c>
      <c r="B330" s="16" t="s">
        <v>10609</v>
      </c>
      <c r="C330" s="16"/>
      <c r="D330" s="128">
        <v>100</v>
      </c>
      <c r="E330" s="575">
        <v>127.87454999999999</v>
      </c>
      <c r="F330" s="1588">
        <f t="shared" ref="F330:F343" si="42">ROUND(E330*(1-$F$10),2)</f>
        <v>127.87</v>
      </c>
      <c r="G330" s="1589">
        <f>F330*1000</f>
        <v>127870</v>
      </c>
      <c r="H330" s="665">
        <f t="shared" ref="H330:H343" si="43">ROUND((D330/1000)*G330,2)</f>
        <v>12787</v>
      </c>
      <c r="I330" s="326"/>
    </row>
    <row r="331" spans="1:9">
      <c r="A331" s="1587" t="s">
        <v>10610</v>
      </c>
      <c r="B331" s="16" t="s">
        <v>10611</v>
      </c>
      <c r="C331" s="16"/>
      <c r="D331" s="128">
        <v>50</v>
      </c>
      <c r="E331" s="575">
        <v>165.89505</v>
      </c>
      <c r="F331" s="1588">
        <f t="shared" si="42"/>
        <v>165.9</v>
      </c>
      <c r="G331" s="1589">
        <f t="shared" ref="G331:G342" si="44">F331*1000</f>
        <v>165900</v>
      </c>
      <c r="H331" s="665">
        <f t="shared" si="43"/>
        <v>8295</v>
      </c>
      <c r="I331" s="326"/>
    </row>
    <row r="332" spans="1:9">
      <c r="A332" s="1587" t="s">
        <v>10612</v>
      </c>
      <c r="B332" s="16" t="s">
        <v>10613</v>
      </c>
      <c r="C332" s="16"/>
      <c r="D332" s="128">
        <v>100</v>
      </c>
      <c r="E332" s="575">
        <v>121.75079999999998</v>
      </c>
      <c r="F332" s="1588">
        <f t="shared" si="42"/>
        <v>121.75</v>
      </c>
      <c r="G332" s="1589">
        <f t="shared" si="44"/>
        <v>121750</v>
      </c>
      <c r="H332" s="665">
        <f t="shared" si="43"/>
        <v>12175</v>
      </c>
      <c r="I332" s="326"/>
    </row>
    <row r="333" spans="1:9">
      <c r="A333" s="1587" t="s">
        <v>10614</v>
      </c>
      <c r="B333" s="16" t="s">
        <v>10615</v>
      </c>
      <c r="C333" s="16"/>
      <c r="D333" s="128">
        <v>100</v>
      </c>
      <c r="E333" s="575">
        <v>107.059879872</v>
      </c>
      <c r="F333" s="1588">
        <f t="shared" si="42"/>
        <v>107.06</v>
      </c>
      <c r="G333" s="1589">
        <f t="shared" si="44"/>
        <v>107060</v>
      </c>
      <c r="H333" s="665">
        <f t="shared" si="43"/>
        <v>10706</v>
      </c>
      <c r="I333" s="326"/>
    </row>
    <row r="334" spans="1:9">
      <c r="A334" s="1587" t="s">
        <v>10616</v>
      </c>
      <c r="B334" s="16" t="s">
        <v>10617</v>
      </c>
      <c r="C334" s="16"/>
      <c r="D334" s="128">
        <v>100</v>
      </c>
      <c r="E334" s="575">
        <v>94.216041216000008</v>
      </c>
      <c r="F334" s="1588">
        <f t="shared" si="42"/>
        <v>94.22</v>
      </c>
      <c r="G334" s="1589">
        <f t="shared" si="44"/>
        <v>94220</v>
      </c>
      <c r="H334" s="665">
        <f t="shared" si="43"/>
        <v>9422</v>
      </c>
      <c r="I334" s="326"/>
    </row>
    <row r="335" spans="1:9">
      <c r="A335" s="1587" t="s">
        <v>10618</v>
      </c>
      <c r="B335" s="16" t="s">
        <v>10619</v>
      </c>
      <c r="C335" s="16"/>
      <c r="D335" s="128">
        <v>25</v>
      </c>
      <c r="E335" s="575">
        <v>240.64416921599997</v>
      </c>
      <c r="F335" s="1588">
        <f t="shared" si="42"/>
        <v>240.64</v>
      </c>
      <c r="G335" s="1589">
        <f t="shared" si="44"/>
        <v>240640</v>
      </c>
      <c r="H335" s="665">
        <f t="shared" si="43"/>
        <v>6016</v>
      </c>
      <c r="I335" s="326"/>
    </row>
    <row r="336" spans="1:9">
      <c r="A336" s="1587" t="s">
        <v>10620</v>
      </c>
      <c r="B336" s="16" t="s">
        <v>10621</v>
      </c>
      <c r="C336" s="16"/>
      <c r="D336" s="128">
        <v>50</v>
      </c>
      <c r="E336" s="575">
        <v>168.93622310400002</v>
      </c>
      <c r="F336" s="1588">
        <f t="shared" si="42"/>
        <v>168.94</v>
      </c>
      <c r="G336" s="1589">
        <f t="shared" si="44"/>
        <v>168940</v>
      </c>
      <c r="H336" s="665">
        <f t="shared" si="43"/>
        <v>8447</v>
      </c>
      <c r="I336" s="326"/>
    </row>
    <row r="337" spans="1:9">
      <c r="A337" s="1587" t="s">
        <v>10622</v>
      </c>
      <c r="B337" s="16" t="s">
        <v>10623</v>
      </c>
      <c r="C337" s="16"/>
      <c r="D337" s="128">
        <v>25</v>
      </c>
      <c r="E337" s="575">
        <v>258.382891008</v>
      </c>
      <c r="F337" s="1588">
        <f t="shared" si="42"/>
        <v>258.38</v>
      </c>
      <c r="G337" s="1589">
        <f t="shared" si="44"/>
        <v>258380</v>
      </c>
      <c r="H337" s="665">
        <f t="shared" si="43"/>
        <v>6459.5</v>
      </c>
      <c r="I337" s="326"/>
    </row>
    <row r="338" spans="1:9">
      <c r="A338" s="1587" t="s">
        <v>10624</v>
      </c>
      <c r="B338" s="16" t="s">
        <v>10625</v>
      </c>
      <c r="C338" s="16"/>
      <c r="D338" s="128">
        <v>100</v>
      </c>
      <c r="E338" s="575">
        <v>109.81214999999999</v>
      </c>
      <c r="F338" s="1588">
        <f t="shared" si="42"/>
        <v>109.81</v>
      </c>
      <c r="G338" s="1589">
        <f t="shared" si="44"/>
        <v>109810</v>
      </c>
      <c r="H338" s="665">
        <f t="shared" si="43"/>
        <v>10981</v>
      </c>
      <c r="I338" s="326"/>
    </row>
    <row r="339" spans="1:9">
      <c r="A339" s="1587" t="s">
        <v>10626</v>
      </c>
      <c r="B339" s="16" t="s">
        <v>10627</v>
      </c>
      <c r="C339" s="16"/>
      <c r="D339" s="128">
        <v>100</v>
      </c>
      <c r="E339" s="575">
        <v>94.827600000000004</v>
      </c>
      <c r="F339" s="1588">
        <f t="shared" si="42"/>
        <v>94.83</v>
      </c>
      <c r="G339" s="1589">
        <f t="shared" si="44"/>
        <v>94830</v>
      </c>
      <c r="H339" s="665">
        <f t="shared" si="43"/>
        <v>9483</v>
      </c>
      <c r="I339" s="326"/>
    </row>
    <row r="340" spans="1:9">
      <c r="A340" s="1587" t="s">
        <v>10628</v>
      </c>
      <c r="B340" s="16" t="s">
        <v>10629</v>
      </c>
      <c r="C340" s="16"/>
      <c r="D340" s="128">
        <v>15</v>
      </c>
      <c r="E340" s="575">
        <v>298.35974999999996</v>
      </c>
      <c r="F340" s="1588">
        <f t="shared" si="42"/>
        <v>298.36</v>
      </c>
      <c r="G340" s="1589">
        <f t="shared" si="44"/>
        <v>298360</v>
      </c>
      <c r="H340" s="665">
        <f t="shared" si="43"/>
        <v>4475.3999999999996</v>
      </c>
      <c r="I340" s="326"/>
    </row>
    <row r="341" spans="1:9">
      <c r="A341" s="1587" t="s">
        <v>10630</v>
      </c>
      <c r="B341" s="16" t="s">
        <v>10631</v>
      </c>
      <c r="C341" s="16"/>
      <c r="D341" s="128">
        <v>25</v>
      </c>
      <c r="E341" s="575">
        <v>350.08680000000004</v>
      </c>
      <c r="F341" s="1588">
        <f t="shared" si="42"/>
        <v>350.09</v>
      </c>
      <c r="G341" s="1589">
        <f t="shared" si="44"/>
        <v>350090</v>
      </c>
      <c r="H341" s="665">
        <f t="shared" si="43"/>
        <v>8752.25</v>
      </c>
      <c r="I341" s="326"/>
    </row>
    <row r="342" spans="1:9">
      <c r="A342" s="1587" t="s">
        <v>10632</v>
      </c>
      <c r="B342" s="16" t="s">
        <v>10633</v>
      </c>
      <c r="C342" s="16"/>
      <c r="D342" s="128">
        <v>25</v>
      </c>
      <c r="E342" s="575">
        <v>380.26890000000003</v>
      </c>
      <c r="F342" s="1588">
        <f t="shared" si="42"/>
        <v>380.27</v>
      </c>
      <c r="G342" s="1589">
        <f t="shared" si="44"/>
        <v>380270</v>
      </c>
      <c r="H342" s="665">
        <f t="shared" si="43"/>
        <v>9506.75</v>
      </c>
      <c r="I342" s="326"/>
    </row>
    <row r="343" spans="1:9" ht="13.5" thickBot="1">
      <c r="A343" s="1591" t="s">
        <v>10634</v>
      </c>
      <c r="B343" s="1592" t="s">
        <v>10635</v>
      </c>
      <c r="C343" s="1592"/>
      <c r="D343" s="181">
        <v>25</v>
      </c>
      <c r="E343" s="575">
        <v>434.59667999999999</v>
      </c>
      <c r="F343" s="1593">
        <f t="shared" si="42"/>
        <v>434.6</v>
      </c>
      <c r="G343" s="1594">
        <f>F343*1000</f>
        <v>434600</v>
      </c>
      <c r="H343" s="1571">
        <f t="shared" si="43"/>
        <v>10865</v>
      </c>
      <c r="I343" s="327"/>
    </row>
    <row r="344" spans="1:9">
      <c r="D344" s="23"/>
    </row>
    <row r="345" spans="1:9" hidden="1">
      <c r="D345" s="23"/>
    </row>
    <row r="346" spans="1:9" ht="18" hidden="1">
      <c r="A346" s="1238"/>
      <c r="B346" s="1541"/>
      <c r="C346" s="1542"/>
      <c r="D346" s="1578" t="s">
        <v>3433</v>
      </c>
      <c r="E346" s="2416"/>
      <c r="F346" s="1543"/>
      <c r="G346" s="1544"/>
      <c r="H346" s="1541"/>
      <c r="I346" s="1545"/>
    </row>
    <row r="347" spans="1:9" ht="15.75" hidden="1">
      <c r="A347" s="1239"/>
      <c r="B347" s="722"/>
      <c r="C347" s="1546"/>
      <c r="D347" s="1607" t="s">
        <v>3434</v>
      </c>
      <c r="E347" s="2412"/>
      <c r="F347" s="1547"/>
      <c r="G347" s="1548"/>
      <c r="H347" s="722"/>
      <c r="I347" s="689"/>
    </row>
    <row r="348" spans="1:9" hidden="1">
      <c r="A348" s="1239"/>
      <c r="B348" s="722"/>
      <c r="C348" s="1546"/>
      <c r="D348" s="1580"/>
      <c r="E348" s="2412"/>
      <c r="F348" s="1547"/>
      <c r="G348" s="1548"/>
      <c r="H348" s="722"/>
      <c r="I348" s="689"/>
    </row>
    <row r="349" spans="1:9" hidden="1">
      <c r="A349" s="1239"/>
      <c r="B349" s="722"/>
      <c r="C349" s="1546"/>
      <c r="D349" s="1580"/>
      <c r="E349" s="2412"/>
      <c r="F349" s="1547"/>
      <c r="G349" s="1548"/>
      <c r="H349" s="722"/>
      <c r="I349" s="689"/>
    </row>
    <row r="350" spans="1:9" ht="13.5" hidden="1" thickBot="1">
      <c r="A350" s="1549"/>
      <c r="B350" s="1550"/>
      <c r="C350" s="1551"/>
      <c r="D350" s="1581"/>
      <c r="E350" s="2413"/>
      <c r="F350" s="1552"/>
      <c r="G350" s="1553"/>
      <c r="H350" s="1550"/>
      <c r="I350" s="710"/>
    </row>
    <row r="351" spans="1:9" ht="22.5" hidden="1">
      <c r="A351" s="1554" t="s">
        <v>1028</v>
      </c>
      <c r="B351" s="1555" t="s">
        <v>1029</v>
      </c>
      <c r="C351" s="1556" t="s">
        <v>678</v>
      </c>
      <c r="D351" s="1556" t="s">
        <v>3130</v>
      </c>
      <c r="E351" s="2414" t="s">
        <v>3427</v>
      </c>
      <c r="F351" s="1557" t="s">
        <v>2779</v>
      </c>
      <c r="G351" s="2697" t="s">
        <v>2627</v>
      </c>
      <c r="H351" s="2699" t="s">
        <v>497</v>
      </c>
      <c r="I351" s="751" t="s">
        <v>4239</v>
      </c>
    </row>
    <row r="352" spans="1:9" hidden="1">
      <c r="A352" s="1558"/>
      <c r="B352" s="1559"/>
      <c r="C352" s="1560" t="s">
        <v>3629</v>
      </c>
      <c r="D352" s="1561" t="s">
        <v>2628</v>
      </c>
      <c r="E352" s="2415" t="s">
        <v>265</v>
      </c>
      <c r="F352" s="942">
        <f>'Заказ, cкидки и курсы валют'!$I$12</f>
        <v>0</v>
      </c>
      <c r="G352" s="2698"/>
      <c r="H352" s="2700"/>
      <c r="I352" s="1562"/>
    </row>
    <row r="353" spans="1:9" hidden="1">
      <c r="A353" s="1584" t="s">
        <v>1511</v>
      </c>
      <c r="B353" s="335" t="s">
        <v>10172</v>
      </c>
      <c r="C353" s="335"/>
      <c r="D353" s="387">
        <v>1</v>
      </c>
      <c r="E353" s="2419">
        <f>E329*2</f>
        <v>272.78909999999996</v>
      </c>
      <c r="F353" s="1585">
        <f>ROUND(E353*(1-$F$10),2)</f>
        <v>272.79000000000002</v>
      </c>
      <c r="G353" s="1586">
        <f>F353*1000</f>
        <v>272790</v>
      </c>
      <c r="H353" s="1565">
        <f>ROUND((D353/1000)*G353,2)</f>
        <v>272.79000000000002</v>
      </c>
      <c r="I353" s="336"/>
    </row>
    <row r="354" spans="1:9" hidden="1">
      <c r="A354" s="1587" t="s">
        <v>1512</v>
      </c>
      <c r="B354" s="16" t="s">
        <v>10173</v>
      </c>
      <c r="C354" s="16"/>
      <c r="D354" s="128">
        <v>1</v>
      </c>
      <c r="E354" s="529">
        <f>E330*2</f>
        <v>255.74909999999997</v>
      </c>
      <c r="F354" s="1588">
        <f t="shared" ref="F354:F366" si="45">ROUND(E354*(1-$F$10),2)</f>
        <v>255.75</v>
      </c>
      <c r="G354" s="1589">
        <f>F354*1000</f>
        <v>255750</v>
      </c>
      <c r="H354" s="665">
        <f t="shared" ref="H354:H366" si="46">ROUND((D354/1000)*G354,2)</f>
        <v>255.75</v>
      </c>
      <c r="I354" s="326"/>
    </row>
    <row r="355" spans="1:9" hidden="1">
      <c r="A355" s="1587" t="s">
        <v>1513</v>
      </c>
      <c r="B355" s="16" t="s">
        <v>10174</v>
      </c>
      <c r="C355" s="16"/>
      <c r="D355" s="128">
        <v>1</v>
      </c>
      <c r="E355" s="529">
        <f>E332*2</f>
        <v>243.50159999999997</v>
      </c>
      <c r="F355" s="1588">
        <f t="shared" si="45"/>
        <v>243.5</v>
      </c>
      <c r="G355" s="1589">
        <f t="shared" ref="G355:G365" si="47">F355*1000</f>
        <v>243500</v>
      </c>
      <c r="H355" s="665">
        <f t="shared" si="46"/>
        <v>243.5</v>
      </c>
      <c r="I355" s="326"/>
    </row>
    <row r="356" spans="1:9" hidden="1">
      <c r="A356" s="1587" t="s">
        <v>1514</v>
      </c>
      <c r="B356" s="16" t="s">
        <v>10175</v>
      </c>
      <c r="C356" s="16"/>
      <c r="D356" s="128">
        <v>1</v>
      </c>
      <c r="E356" s="529">
        <f>E333*2</f>
        <v>214.11975974399999</v>
      </c>
      <c r="F356" s="1588">
        <f t="shared" si="45"/>
        <v>214.12</v>
      </c>
      <c r="G356" s="1589">
        <f t="shared" si="47"/>
        <v>214120</v>
      </c>
      <c r="H356" s="665">
        <f t="shared" si="46"/>
        <v>214.12</v>
      </c>
      <c r="I356" s="326"/>
    </row>
    <row r="357" spans="1:9" hidden="1">
      <c r="A357" s="1587" t="s">
        <v>1515</v>
      </c>
      <c r="B357" s="16" t="s">
        <v>10176</v>
      </c>
      <c r="C357" s="16"/>
      <c r="D357" s="128">
        <v>1</v>
      </c>
      <c r="E357" s="529">
        <f>E334*2</f>
        <v>188.43208243200002</v>
      </c>
      <c r="F357" s="1588">
        <f t="shared" si="45"/>
        <v>188.43</v>
      </c>
      <c r="G357" s="1589">
        <f t="shared" si="47"/>
        <v>188430</v>
      </c>
      <c r="H357" s="665">
        <f t="shared" si="46"/>
        <v>188.43</v>
      </c>
      <c r="I357" s="326"/>
    </row>
    <row r="358" spans="1:9" hidden="1">
      <c r="A358" s="1587" t="s">
        <v>1516</v>
      </c>
      <c r="B358" s="16" t="s">
        <v>10636</v>
      </c>
      <c r="C358" s="16"/>
      <c r="D358" s="128">
        <v>1</v>
      </c>
      <c r="E358" s="529">
        <f>E341*2</f>
        <v>700.17360000000008</v>
      </c>
      <c r="F358" s="1588">
        <f t="shared" si="45"/>
        <v>700.17</v>
      </c>
      <c r="G358" s="1589">
        <f t="shared" si="47"/>
        <v>700170</v>
      </c>
      <c r="H358" s="665">
        <f t="shared" si="46"/>
        <v>700.17</v>
      </c>
      <c r="I358" s="326"/>
    </row>
    <row r="359" spans="1:9" ht="13.5" hidden="1" customHeight="1">
      <c r="A359" s="1587" t="s">
        <v>1517</v>
      </c>
      <c r="B359" s="16" t="s">
        <v>10177</v>
      </c>
      <c r="C359" s="16"/>
      <c r="D359" s="128">
        <v>1</v>
      </c>
      <c r="E359" s="529">
        <f t="shared" ref="E359:E364" si="48">E335*2</f>
        <v>481.28833843199993</v>
      </c>
      <c r="F359" s="1588">
        <f t="shared" si="45"/>
        <v>481.29</v>
      </c>
      <c r="G359" s="1589">
        <f t="shared" si="47"/>
        <v>481290</v>
      </c>
      <c r="H359" s="665">
        <f t="shared" si="46"/>
        <v>481.29</v>
      </c>
      <c r="I359" s="326"/>
    </row>
    <row r="360" spans="1:9" ht="13.5" hidden="1" customHeight="1">
      <c r="A360" s="1587" t="s">
        <v>1518</v>
      </c>
      <c r="B360" s="16" t="s">
        <v>10178</v>
      </c>
      <c r="C360" s="16"/>
      <c r="D360" s="128">
        <v>1</v>
      </c>
      <c r="E360" s="529">
        <f t="shared" si="48"/>
        <v>337.87244620800004</v>
      </c>
      <c r="F360" s="1588">
        <f t="shared" si="45"/>
        <v>337.87</v>
      </c>
      <c r="G360" s="1589">
        <f t="shared" si="47"/>
        <v>337870</v>
      </c>
      <c r="H360" s="665">
        <f t="shared" si="46"/>
        <v>337.87</v>
      </c>
      <c r="I360" s="326"/>
    </row>
    <row r="361" spans="1:9" hidden="1">
      <c r="A361" s="1587" t="s">
        <v>1519</v>
      </c>
      <c r="B361" s="16" t="s">
        <v>10179</v>
      </c>
      <c r="C361" s="16"/>
      <c r="D361" s="128">
        <v>1</v>
      </c>
      <c r="E361" s="529">
        <f t="shared" si="48"/>
        <v>516.765782016</v>
      </c>
      <c r="F361" s="1588">
        <f t="shared" si="45"/>
        <v>516.77</v>
      </c>
      <c r="G361" s="1589">
        <f t="shared" si="47"/>
        <v>516770</v>
      </c>
      <c r="H361" s="665">
        <f t="shared" si="46"/>
        <v>516.77</v>
      </c>
      <c r="I361" s="326"/>
    </row>
    <row r="362" spans="1:9" hidden="1">
      <c r="A362" s="1587" t="s">
        <v>1520</v>
      </c>
      <c r="B362" s="16" t="s">
        <v>10180</v>
      </c>
      <c r="C362" s="16"/>
      <c r="D362" s="128">
        <v>1</v>
      </c>
      <c r="E362" s="529">
        <f t="shared" si="48"/>
        <v>219.62429999999998</v>
      </c>
      <c r="F362" s="1588">
        <f t="shared" si="45"/>
        <v>219.62</v>
      </c>
      <c r="G362" s="1589">
        <f t="shared" si="47"/>
        <v>219620</v>
      </c>
      <c r="H362" s="665">
        <f t="shared" si="46"/>
        <v>219.62</v>
      </c>
      <c r="I362" s="326"/>
    </row>
    <row r="363" spans="1:9" hidden="1">
      <c r="A363" s="1587" t="s">
        <v>1521</v>
      </c>
      <c r="B363" s="16" t="s">
        <v>10181</v>
      </c>
      <c r="C363" s="16"/>
      <c r="D363" s="128">
        <v>1</v>
      </c>
      <c r="E363" s="529">
        <f t="shared" si="48"/>
        <v>189.65520000000001</v>
      </c>
      <c r="F363" s="1588">
        <f t="shared" si="45"/>
        <v>189.66</v>
      </c>
      <c r="G363" s="1589">
        <f t="shared" si="47"/>
        <v>189660</v>
      </c>
      <c r="H363" s="665">
        <f t="shared" si="46"/>
        <v>189.66</v>
      </c>
      <c r="I363" s="326"/>
    </row>
    <row r="364" spans="1:9" hidden="1">
      <c r="A364" s="1587" t="s">
        <v>1522</v>
      </c>
      <c r="B364" s="16" t="s">
        <v>10182</v>
      </c>
      <c r="C364" s="16"/>
      <c r="D364" s="128">
        <v>1</v>
      </c>
      <c r="E364" s="529">
        <f t="shared" si="48"/>
        <v>596.71949999999993</v>
      </c>
      <c r="F364" s="1588">
        <f t="shared" si="45"/>
        <v>596.72</v>
      </c>
      <c r="G364" s="1589">
        <f t="shared" si="47"/>
        <v>596720</v>
      </c>
      <c r="H364" s="665">
        <f t="shared" si="46"/>
        <v>596.72</v>
      </c>
      <c r="I364" s="326"/>
    </row>
    <row r="365" spans="1:9" hidden="1">
      <c r="A365" s="1587" t="s">
        <v>1523</v>
      </c>
      <c r="B365" s="16" t="s">
        <v>10183</v>
      </c>
      <c r="C365" s="16"/>
      <c r="D365" s="128">
        <v>1</v>
      </c>
      <c r="E365" s="529">
        <f>E342*2</f>
        <v>760.53780000000006</v>
      </c>
      <c r="F365" s="1588">
        <f t="shared" si="45"/>
        <v>760.54</v>
      </c>
      <c r="G365" s="1589">
        <f t="shared" si="47"/>
        <v>760540</v>
      </c>
      <c r="H365" s="665">
        <f t="shared" si="46"/>
        <v>760.54</v>
      </c>
      <c r="I365" s="326"/>
    </row>
    <row r="366" spans="1:9" ht="13.5" hidden="1" thickBot="1">
      <c r="A366" s="1591" t="s">
        <v>1524</v>
      </c>
      <c r="B366" s="1592" t="s">
        <v>10184</v>
      </c>
      <c r="C366" s="1592"/>
      <c r="D366" s="181">
        <v>1</v>
      </c>
      <c r="E366" s="2359">
        <f>E343*2</f>
        <v>869.19335999999998</v>
      </c>
      <c r="F366" s="1593">
        <f t="shared" si="45"/>
        <v>869.19</v>
      </c>
      <c r="G366" s="1594">
        <f>F366*1000</f>
        <v>869190</v>
      </c>
      <c r="H366" s="1571">
        <f t="shared" si="46"/>
        <v>869.19</v>
      </c>
      <c r="I366" s="327"/>
    </row>
    <row r="367" spans="1:9" hidden="1">
      <c r="D367" s="23"/>
    </row>
    <row r="368" spans="1:9" ht="13.5" thickBot="1">
      <c r="D368" s="23"/>
    </row>
    <row r="369" spans="1:9" ht="18">
      <c r="A369" s="1238"/>
      <c r="B369" s="1541"/>
      <c r="C369" s="1542"/>
      <c r="D369" s="1578" t="s">
        <v>1401</v>
      </c>
      <c r="E369" s="2416"/>
      <c r="F369" s="1543"/>
      <c r="G369" s="1544"/>
      <c r="H369" s="1541"/>
      <c r="I369" s="1545"/>
    </row>
    <row r="370" spans="1:9" ht="15.75">
      <c r="A370" s="1239"/>
      <c r="B370" s="722"/>
      <c r="C370" s="1546"/>
      <c r="D370" s="1607" t="s">
        <v>1402</v>
      </c>
      <c r="E370" s="2412"/>
      <c r="F370" s="1547"/>
      <c r="G370" s="1548"/>
      <c r="H370" s="722"/>
      <c r="I370" s="689"/>
    </row>
    <row r="371" spans="1:9">
      <c r="A371" s="1239"/>
      <c r="B371" s="722"/>
      <c r="C371" s="1546"/>
      <c r="D371" s="1580"/>
      <c r="E371" s="2412"/>
      <c r="F371" s="1547"/>
      <c r="G371" s="1548"/>
      <c r="H371" s="722"/>
      <c r="I371" s="689"/>
    </row>
    <row r="372" spans="1:9">
      <c r="A372" s="1239"/>
      <c r="B372" s="722"/>
      <c r="C372" s="1546"/>
      <c r="D372" s="1580"/>
      <c r="E372" s="2412"/>
      <c r="F372" s="1547"/>
      <c r="G372" s="1548"/>
      <c r="H372" s="722"/>
      <c r="I372" s="689"/>
    </row>
    <row r="373" spans="1:9" ht="13.5" thickBot="1">
      <c r="A373" s="1549"/>
      <c r="B373" s="1550"/>
      <c r="C373" s="1551"/>
      <c r="D373" s="1581"/>
      <c r="E373" s="2413"/>
      <c r="F373" s="1552"/>
      <c r="G373" s="1553"/>
      <c r="H373" s="1550"/>
      <c r="I373" s="710"/>
    </row>
    <row r="374" spans="1:9" ht="22.5">
      <c r="A374" s="1554" t="s">
        <v>1028</v>
      </c>
      <c r="B374" s="1555" t="s">
        <v>1029</v>
      </c>
      <c r="C374" s="1556" t="s">
        <v>678</v>
      </c>
      <c r="D374" s="1556" t="s">
        <v>3130</v>
      </c>
      <c r="E374" s="2414" t="s">
        <v>3427</v>
      </c>
      <c r="F374" s="1557" t="s">
        <v>2779</v>
      </c>
      <c r="G374" s="2697" t="s">
        <v>2627</v>
      </c>
      <c r="H374" s="2699" t="s">
        <v>497</v>
      </c>
      <c r="I374" s="751" t="s">
        <v>4239</v>
      </c>
    </row>
    <row r="375" spans="1:9" ht="13.5" thickBot="1">
      <c r="A375" s="1608"/>
      <c r="B375" s="1609"/>
      <c r="C375" s="1610" t="s">
        <v>3629</v>
      </c>
      <c r="D375" s="1611" t="s">
        <v>2628</v>
      </c>
      <c r="E375" s="2418" t="s">
        <v>265</v>
      </c>
      <c r="F375" s="1644">
        <f>'Заказ, cкидки и курсы валют'!$I$12</f>
        <v>0</v>
      </c>
      <c r="G375" s="2701"/>
      <c r="H375" s="2702"/>
      <c r="I375" s="752"/>
    </row>
    <row r="376" spans="1:9" hidden="1">
      <c r="A376" s="1584" t="s">
        <v>1525</v>
      </c>
      <c r="B376" s="1618" t="s">
        <v>1403</v>
      </c>
      <c r="C376" s="335"/>
      <c r="D376" s="334">
        <v>1</v>
      </c>
      <c r="E376" s="2419">
        <f>E377*2</f>
        <v>224.11859999999999</v>
      </c>
      <c r="F376" s="1585">
        <f>ROUND(E376*(1-$F$10),2)</f>
        <v>224.12</v>
      </c>
      <c r="G376" s="1586">
        <f>F376*1000</f>
        <v>224120</v>
      </c>
      <c r="H376" s="1565">
        <f>ROUND((D376/1000)*G376,2)</f>
        <v>224.12</v>
      </c>
      <c r="I376" s="336"/>
    </row>
    <row r="377" spans="1:9">
      <c r="A377" s="1596" t="s">
        <v>9802</v>
      </c>
      <c r="B377" s="1619" t="s">
        <v>9803</v>
      </c>
      <c r="C377" s="1597"/>
      <c r="D377" s="10">
        <v>50</v>
      </c>
      <c r="E377" s="575">
        <v>112.05929999999999</v>
      </c>
      <c r="F377" s="1598">
        <f>ROUND(E377*(1-$F$10),2)</f>
        <v>112.06</v>
      </c>
      <c r="G377" s="1599">
        <f>F377*1000</f>
        <v>112060</v>
      </c>
      <c r="H377" s="1568">
        <f>ROUND((D377/1000)*G377,2)</f>
        <v>5603</v>
      </c>
      <c r="I377" s="1330"/>
    </row>
    <row r="378" spans="1:9" hidden="1">
      <c r="A378" s="1587" t="s">
        <v>1526</v>
      </c>
      <c r="B378" s="1620" t="s">
        <v>1404</v>
      </c>
      <c r="C378" s="16"/>
      <c r="D378" s="15">
        <v>1</v>
      </c>
      <c r="E378" s="575">
        <v>186.79247999999998</v>
      </c>
      <c r="F378" s="1588">
        <f t="shared" ref="F378:F400" si="49">ROUND(E378*(1-$F$10),2)</f>
        <v>186.79</v>
      </c>
      <c r="G378" s="1599">
        <f t="shared" ref="G378:G399" si="50">F378*1000</f>
        <v>186790</v>
      </c>
      <c r="H378" s="665">
        <f t="shared" ref="H378:H400" si="51">ROUND((D378/1000)*G378,2)</f>
        <v>186.79</v>
      </c>
      <c r="I378" s="326"/>
    </row>
    <row r="379" spans="1:9">
      <c r="A379" s="1587" t="s">
        <v>9804</v>
      </c>
      <c r="B379" s="1620" t="s">
        <v>1404</v>
      </c>
      <c r="C379" s="16"/>
      <c r="D379" s="15">
        <v>50</v>
      </c>
      <c r="E379" s="575">
        <v>143.15729999999999</v>
      </c>
      <c r="F379" s="1588">
        <f t="shared" si="49"/>
        <v>143.16</v>
      </c>
      <c r="G379" s="1599">
        <f t="shared" si="50"/>
        <v>143160</v>
      </c>
      <c r="H379" s="665">
        <f t="shared" si="51"/>
        <v>7158</v>
      </c>
      <c r="I379" s="326"/>
    </row>
    <row r="380" spans="1:9" hidden="1">
      <c r="A380" s="1587" t="s">
        <v>1527</v>
      </c>
      <c r="B380" s="1620" t="s">
        <v>1405</v>
      </c>
      <c r="C380" s="16"/>
      <c r="D380" s="15">
        <v>1</v>
      </c>
      <c r="E380" s="575">
        <v>191.13767999999999</v>
      </c>
      <c r="F380" s="1588">
        <f>ROUND(E380*(1-$F$10),2)</f>
        <v>191.14</v>
      </c>
      <c r="G380" s="1599">
        <f t="shared" si="50"/>
        <v>191140</v>
      </c>
      <c r="H380" s="665">
        <f>ROUND((D380/1000)*G380,2)</f>
        <v>191.14</v>
      </c>
      <c r="I380" s="326"/>
    </row>
    <row r="381" spans="1:9">
      <c r="A381" s="1587" t="s">
        <v>9805</v>
      </c>
      <c r="B381" s="1620" t="s">
        <v>9806</v>
      </c>
      <c r="C381" s="16"/>
      <c r="D381" s="15">
        <v>50</v>
      </c>
      <c r="E381" s="575">
        <v>146.41619999999998</v>
      </c>
      <c r="F381" s="1588">
        <f>ROUND(E381*(1-$F$10),2)</f>
        <v>146.41999999999999</v>
      </c>
      <c r="G381" s="1599">
        <f t="shared" si="50"/>
        <v>146420</v>
      </c>
      <c r="H381" s="665">
        <f>ROUND((D381/1000)*G381,2)</f>
        <v>7321</v>
      </c>
      <c r="I381" s="326"/>
    </row>
    <row r="382" spans="1:9" hidden="1">
      <c r="A382" s="1587" t="s">
        <v>1528</v>
      </c>
      <c r="B382" s="1620" t="s">
        <v>1406</v>
      </c>
      <c r="C382" s="16"/>
      <c r="D382" s="15">
        <v>1</v>
      </c>
      <c r="E382" s="575">
        <v>217.74563999999998</v>
      </c>
      <c r="F382" s="1588">
        <f t="shared" si="49"/>
        <v>217.75</v>
      </c>
      <c r="G382" s="1599">
        <f t="shared" si="50"/>
        <v>217750</v>
      </c>
      <c r="H382" s="665">
        <f t="shared" si="51"/>
        <v>217.75</v>
      </c>
      <c r="I382" s="326"/>
    </row>
    <row r="383" spans="1:9">
      <c r="A383" s="1587" t="s">
        <v>10637</v>
      </c>
      <c r="B383" s="1620" t="s">
        <v>1406</v>
      </c>
      <c r="C383" s="16"/>
      <c r="D383" s="15">
        <v>50</v>
      </c>
      <c r="E383" s="575">
        <v>129.74894999999998</v>
      </c>
      <c r="F383" s="1588">
        <f t="shared" si="49"/>
        <v>129.75</v>
      </c>
      <c r="G383" s="1599">
        <f t="shared" si="50"/>
        <v>129750</v>
      </c>
      <c r="H383" s="665">
        <f t="shared" si="51"/>
        <v>6487.5</v>
      </c>
      <c r="I383" s="326"/>
    </row>
    <row r="384" spans="1:9" hidden="1">
      <c r="A384" s="1587" t="s">
        <v>1529</v>
      </c>
      <c r="B384" s="1620" t="s">
        <v>1407</v>
      </c>
      <c r="C384" s="16"/>
      <c r="D384" s="15">
        <v>1</v>
      </c>
      <c r="E384" s="575">
        <v>173.56518</v>
      </c>
      <c r="F384" s="1588">
        <f t="shared" si="49"/>
        <v>173.57</v>
      </c>
      <c r="G384" s="1599">
        <f t="shared" si="50"/>
        <v>173570</v>
      </c>
      <c r="H384" s="665">
        <f t="shared" si="51"/>
        <v>173.57</v>
      </c>
      <c r="I384" s="326"/>
    </row>
    <row r="385" spans="1:9" hidden="1">
      <c r="A385" s="1587" t="s">
        <v>1530</v>
      </c>
      <c r="B385" s="1620" t="s">
        <v>1408</v>
      </c>
      <c r="C385" s="16"/>
      <c r="D385" s="15">
        <v>1</v>
      </c>
      <c r="E385" s="575">
        <v>238.80707999999998</v>
      </c>
      <c r="F385" s="1588">
        <f t="shared" si="49"/>
        <v>238.81</v>
      </c>
      <c r="G385" s="1599">
        <f t="shared" si="50"/>
        <v>238810</v>
      </c>
      <c r="H385" s="665">
        <f t="shared" si="51"/>
        <v>238.81</v>
      </c>
      <c r="I385" s="326"/>
    </row>
    <row r="386" spans="1:9">
      <c r="A386" s="1587" t="s">
        <v>9808</v>
      </c>
      <c r="B386" s="1620" t="s">
        <v>9809</v>
      </c>
      <c r="C386" s="16"/>
      <c r="D386" s="15">
        <v>50</v>
      </c>
      <c r="E386" s="575">
        <v>142.4118</v>
      </c>
      <c r="F386" s="1588">
        <f t="shared" si="49"/>
        <v>142.41</v>
      </c>
      <c r="G386" s="1599">
        <f t="shared" si="50"/>
        <v>142410</v>
      </c>
      <c r="H386" s="665">
        <f t="shared" si="51"/>
        <v>7120.5</v>
      </c>
      <c r="I386" s="326"/>
    </row>
    <row r="387" spans="1:9" hidden="1">
      <c r="A387" s="1587" t="s">
        <v>1531</v>
      </c>
      <c r="B387" s="1620" t="s">
        <v>1409</v>
      </c>
      <c r="C387" s="16"/>
      <c r="D387" s="15">
        <v>1</v>
      </c>
      <c r="E387" s="575">
        <v>241.15859999999995</v>
      </c>
      <c r="F387" s="1588">
        <f t="shared" si="49"/>
        <v>241.16</v>
      </c>
      <c r="G387" s="1599">
        <f t="shared" si="50"/>
        <v>241160</v>
      </c>
      <c r="H387" s="665">
        <f t="shared" si="51"/>
        <v>241.16</v>
      </c>
      <c r="I387" s="326"/>
    </row>
    <row r="388" spans="1:9">
      <c r="A388" s="1587" t="s">
        <v>9810</v>
      </c>
      <c r="B388" s="1620" t="s">
        <v>9811</v>
      </c>
      <c r="C388" s="16"/>
      <c r="D388" s="15">
        <v>50</v>
      </c>
      <c r="E388" s="575">
        <v>122.9862</v>
      </c>
      <c r="F388" s="1588">
        <f t="shared" si="49"/>
        <v>122.99</v>
      </c>
      <c r="G388" s="1599">
        <f t="shared" si="50"/>
        <v>122990</v>
      </c>
      <c r="H388" s="665">
        <f t="shared" si="51"/>
        <v>6149.5</v>
      </c>
      <c r="I388" s="326"/>
    </row>
    <row r="389" spans="1:9" hidden="1">
      <c r="A389" s="1587" t="s">
        <v>1532</v>
      </c>
      <c r="B389" s="1620" t="s">
        <v>1410</v>
      </c>
      <c r="C389" s="16"/>
      <c r="D389" s="15">
        <v>1</v>
      </c>
      <c r="E389" s="575">
        <v>360.95831999999996</v>
      </c>
      <c r="F389" s="1588">
        <f t="shared" si="49"/>
        <v>360.96</v>
      </c>
      <c r="G389" s="1599">
        <f t="shared" si="50"/>
        <v>360960</v>
      </c>
      <c r="H389" s="665">
        <f t="shared" si="51"/>
        <v>360.96</v>
      </c>
      <c r="I389" s="326"/>
    </row>
    <row r="390" spans="1:9">
      <c r="A390" s="1587" t="s">
        <v>9812</v>
      </c>
      <c r="B390" s="1620" t="s">
        <v>9813</v>
      </c>
      <c r="C390" s="16"/>
      <c r="D390" s="15">
        <v>50</v>
      </c>
      <c r="E390" s="575">
        <v>215.28975</v>
      </c>
      <c r="F390" s="1588">
        <f t="shared" si="49"/>
        <v>215.29</v>
      </c>
      <c r="G390" s="1599">
        <f t="shared" si="50"/>
        <v>215290</v>
      </c>
      <c r="H390" s="665">
        <f t="shared" si="51"/>
        <v>10764.5</v>
      </c>
      <c r="I390" s="326"/>
    </row>
    <row r="391" spans="1:9" hidden="1">
      <c r="A391" s="1587" t="s">
        <v>1533</v>
      </c>
      <c r="B391" s="1620" t="s">
        <v>1411</v>
      </c>
      <c r="C391" s="16"/>
      <c r="D391" s="15">
        <v>1</v>
      </c>
      <c r="E391" s="575">
        <v>366.40260000000001</v>
      </c>
      <c r="F391" s="1588">
        <f t="shared" si="49"/>
        <v>366.4</v>
      </c>
      <c r="G391" s="1599">
        <f t="shared" si="50"/>
        <v>366400</v>
      </c>
      <c r="H391" s="665">
        <f t="shared" si="51"/>
        <v>366.4</v>
      </c>
      <c r="I391" s="326"/>
    </row>
    <row r="392" spans="1:9">
      <c r="A392" s="1587" t="s">
        <v>9814</v>
      </c>
      <c r="B392" s="1620" t="s">
        <v>9815</v>
      </c>
      <c r="C392" s="16"/>
      <c r="D392" s="15">
        <v>50</v>
      </c>
      <c r="E392" s="575">
        <v>218.51669999999999</v>
      </c>
      <c r="F392" s="1588">
        <f t="shared" si="49"/>
        <v>218.52</v>
      </c>
      <c r="G392" s="1599">
        <f t="shared" si="50"/>
        <v>218520</v>
      </c>
      <c r="H392" s="665">
        <f t="shared" si="51"/>
        <v>10926</v>
      </c>
      <c r="I392" s="326"/>
    </row>
    <row r="393" spans="1:9" hidden="1">
      <c r="A393" s="1587" t="s">
        <v>1534</v>
      </c>
      <c r="B393" s="1620" t="s">
        <v>1412</v>
      </c>
      <c r="C393" s="16"/>
      <c r="D393" s="15">
        <v>1</v>
      </c>
      <c r="E393" s="575">
        <v>385.21476000000001</v>
      </c>
      <c r="F393" s="1588">
        <f t="shared" si="49"/>
        <v>385.21</v>
      </c>
      <c r="G393" s="1599">
        <f t="shared" si="50"/>
        <v>385210</v>
      </c>
      <c r="H393" s="665">
        <f t="shared" si="51"/>
        <v>385.21</v>
      </c>
      <c r="I393" s="326"/>
    </row>
    <row r="394" spans="1:9">
      <c r="A394" s="1587" t="s">
        <v>9816</v>
      </c>
      <c r="B394" s="1620" t="s">
        <v>9817</v>
      </c>
      <c r="C394" s="16"/>
      <c r="D394" s="15">
        <v>50</v>
      </c>
      <c r="E394" s="575">
        <v>196.46054999999998</v>
      </c>
      <c r="F394" s="1588">
        <f t="shared" si="49"/>
        <v>196.46</v>
      </c>
      <c r="G394" s="1599">
        <f t="shared" si="50"/>
        <v>196460</v>
      </c>
      <c r="H394" s="665">
        <f t="shared" si="51"/>
        <v>9823</v>
      </c>
      <c r="I394" s="326"/>
    </row>
    <row r="395" spans="1:9" hidden="1">
      <c r="A395" s="1587" t="s">
        <v>1535</v>
      </c>
      <c r="B395" s="1620" t="s">
        <v>1413</v>
      </c>
      <c r="C395" s="16"/>
      <c r="D395" s="15">
        <v>1</v>
      </c>
      <c r="E395" s="575">
        <v>418.18716000000001</v>
      </c>
      <c r="F395" s="1588">
        <f t="shared" si="49"/>
        <v>418.19</v>
      </c>
      <c r="G395" s="1599">
        <f t="shared" si="50"/>
        <v>418190</v>
      </c>
      <c r="H395" s="665">
        <f t="shared" si="51"/>
        <v>418.19</v>
      </c>
      <c r="I395" s="326"/>
    </row>
    <row r="396" spans="1:9">
      <c r="A396" s="1587" t="s">
        <v>9818</v>
      </c>
      <c r="B396" s="1620" t="s">
        <v>1413</v>
      </c>
      <c r="C396" s="16"/>
      <c r="D396" s="15">
        <v>50</v>
      </c>
      <c r="E396" s="575">
        <v>213.27689999999998</v>
      </c>
      <c r="F396" s="1588">
        <f t="shared" si="49"/>
        <v>213.28</v>
      </c>
      <c r="G396" s="1599">
        <f t="shared" si="50"/>
        <v>213280</v>
      </c>
      <c r="H396" s="665">
        <f t="shared" si="51"/>
        <v>10664</v>
      </c>
      <c r="I396" s="326"/>
    </row>
    <row r="397" spans="1:9" hidden="1">
      <c r="A397" s="1587" t="s">
        <v>1536</v>
      </c>
      <c r="B397" s="1620" t="s">
        <v>1414</v>
      </c>
      <c r="C397" s="16"/>
      <c r="D397" s="15">
        <v>1</v>
      </c>
      <c r="E397" s="575">
        <v>464.96195999999998</v>
      </c>
      <c r="F397" s="1588">
        <f t="shared" si="49"/>
        <v>464.96</v>
      </c>
      <c r="G397" s="1599">
        <f t="shared" si="50"/>
        <v>464960</v>
      </c>
      <c r="H397" s="665">
        <f t="shared" si="51"/>
        <v>464.96</v>
      </c>
      <c r="I397" s="326"/>
    </row>
    <row r="398" spans="1:9">
      <c r="A398" s="1587" t="s">
        <v>9819</v>
      </c>
      <c r="B398" s="1620" t="s">
        <v>1414</v>
      </c>
      <c r="C398" s="16"/>
      <c r="D398" s="15">
        <v>50</v>
      </c>
      <c r="E398" s="575">
        <v>277.30469999999997</v>
      </c>
      <c r="F398" s="1588">
        <f t="shared" si="49"/>
        <v>277.3</v>
      </c>
      <c r="G398" s="1599">
        <f t="shared" si="50"/>
        <v>277300</v>
      </c>
      <c r="H398" s="665">
        <f t="shared" si="51"/>
        <v>13865</v>
      </c>
      <c r="I398" s="326"/>
    </row>
    <row r="399" spans="1:9" hidden="1">
      <c r="A399" s="1587" t="s">
        <v>1537</v>
      </c>
      <c r="B399" s="1620" t="s">
        <v>1415</v>
      </c>
      <c r="C399" s="16"/>
      <c r="D399" s="15">
        <v>1</v>
      </c>
      <c r="E399" s="575">
        <v>474.98147999999998</v>
      </c>
      <c r="F399" s="1588">
        <f t="shared" si="49"/>
        <v>474.98</v>
      </c>
      <c r="G399" s="1599">
        <f t="shared" si="50"/>
        <v>474980</v>
      </c>
      <c r="H399" s="665">
        <f t="shared" si="51"/>
        <v>474.98</v>
      </c>
      <c r="I399" s="326"/>
    </row>
    <row r="400" spans="1:9" ht="13.5" thickBot="1">
      <c r="A400" s="1621" t="s">
        <v>9820</v>
      </c>
      <c r="B400" s="1622" t="s">
        <v>1415</v>
      </c>
      <c r="C400" s="1623"/>
      <c r="D400" s="1624">
        <v>50</v>
      </c>
      <c r="E400" s="575">
        <v>242.23424999999997</v>
      </c>
      <c r="F400" s="1625">
        <f t="shared" si="49"/>
        <v>242.23</v>
      </c>
      <c r="G400" s="1626">
        <f>F400*1000</f>
        <v>242230</v>
      </c>
      <c r="H400" s="1004">
        <f t="shared" si="51"/>
        <v>12111.5</v>
      </c>
      <c r="I400" s="1075"/>
    </row>
    <row r="401" spans="1:9">
      <c r="A401" s="14"/>
      <c r="D401" s="14"/>
      <c r="E401" s="572"/>
    </row>
    <row r="402" spans="1:9" ht="13.5" thickBot="1"/>
    <row r="403" spans="1:9" ht="18">
      <c r="A403" s="1238"/>
      <c r="B403" s="1541"/>
      <c r="C403" s="1542"/>
      <c r="D403" s="1578" t="s">
        <v>1401</v>
      </c>
      <c r="E403" s="2416"/>
      <c r="F403" s="1543"/>
      <c r="G403" s="1544"/>
      <c r="H403" s="1541"/>
      <c r="I403" s="1545"/>
    </row>
    <row r="404" spans="1:9" ht="15.75">
      <c r="A404" s="1239"/>
      <c r="B404" s="722"/>
      <c r="C404" s="1546"/>
      <c r="D404" s="1607" t="s">
        <v>1416</v>
      </c>
      <c r="E404" s="2412"/>
      <c r="F404" s="1547"/>
      <c r="G404" s="1548"/>
      <c r="H404" s="722"/>
      <c r="I404" s="689"/>
    </row>
    <row r="405" spans="1:9">
      <c r="A405" s="1239"/>
      <c r="B405" s="722"/>
      <c r="C405" s="1546"/>
      <c r="D405" s="1580"/>
      <c r="E405" s="2412"/>
      <c r="F405" s="1547"/>
      <c r="G405" s="1548"/>
      <c r="H405" s="722"/>
      <c r="I405" s="689"/>
    </row>
    <row r="406" spans="1:9">
      <c r="A406" s="1239"/>
      <c r="B406" s="722"/>
      <c r="C406" s="1546"/>
      <c r="D406" s="1580"/>
      <c r="E406" s="2412"/>
      <c r="F406" s="1547"/>
      <c r="G406" s="1548"/>
      <c r="H406" s="722"/>
      <c r="I406" s="689"/>
    </row>
    <row r="407" spans="1:9" ht="45.2" customHeight="1" thickBot="1">
      <c r="A407" s="1549"/>
      <c r="B407" s="1550"/>
      <c r="C407" s="1551"/>
      <c r="D407" s="1581"/>
      <c r="E407" s="2413"/>
      <c r="F407" s="1552"/>
      <c r="G407" s="1553"/>
      <c r="H407" s="1550"/>
      <c r="I407" s="710"/>
    </row>
    <row r="408" spans="1:9" ht="34.5" customHeight="1">
      <c r="A408" s="1554" t="s">
        <v>1028</v>
      </c>
      <c r="B408" s="1555" t="s">
        <v>1029</v>
      </c>
      <c r="C408" s="1556" t="s">
        <v>678</v>
      </c>
      <c r="D408" s="1556" t="s">
        <v>3130</v>
      </c>
      <c r="E408" s="2414" t="s">
        <v>3427</v>
      </c>
      <c r="F408" s="1557" t="s">
        <v>2779</v>
      </c>
      <c r="G408" s="2697" t="s">
        <v>2627</v>
      </c>
      <c r="H408" s="2699" t="s">
        <v>497</v>
      </c>
      <c r="I408" s="751" t="s">
        <v>4239</v>
      </c>
    </row>
    <row r="409" spans="1:9" ht="13.5" thickBot="1">
      <c r="A409" s="1608"/>
      <c r="B409" s="1609"/>
      <c r="C409" s="1610" t="s">
        <v>3629</v>
      </c>
      <c r="D409" s="1611" t="s">
        <v>2628</v>
      </c>
      <c r="E409" s="2418" t="s">
        <v>265</v>
      </c>
      <c r="F409" s="1644">
        <f>'Заказ, cкидки и курсы валют'!$I$12</f>
        <v>0</v>
      </c>
      <c r="G409" s="2701"/>
      <c r="H409" s="2702"/>
      <c r="I409" s="752"/>
    </row>
    <row r="410" spans="1:9" hidden="1">
      <c r="A410" s="1584" t="s">
        <v>1540</v>
      </c>
      <c r="B410" s="335" t="s">
        <v>10203</v>
      </c>
      <c r="C410" s="335"/>
      <c r="D410" s="334">
        <v>1</v>
      </c>
      <c r="E410" s="2419">
        <f>E411*2</f>
        <v>419.97636</v>
      </c>
      <c r="F410" s="1585">
        <f>ROUND(E410*(1-$F$10),2)</f>
        <v>419.98</v>
      </c>
      <c r="G410" s="1586">
        <f>F410*1000</f>
        <v>419980</v>
      </c>
      <c r="H410" s="1565">
        <f>ROUND((D410/1000)*G410,2)</f>
        <v>419.98</v>
      </c>
      <c r="I410" s="336"/>
    </row>
    <row r="411" spans="1:9">
      <c r="A411" s="1587" t="s">
        <v>9807</v>
      </c>
      <c r="B411" s="1597" t="s">
        <v>10204</v>
      </c>
      <c r="C411" s="16"/>
      <c r="D411" s="15">
        <v>50</v>
      </c>
      <c r="E411" s="575">
        <v>209.98818</v>
      </c>
      <c r="F411" s="1588">
        <f t="shared" ref="F411:F448" si="52">ROUND(E411*(1-$F$10),2)</f>
        <v>209.99</v>
      </c>
      <c r="G411" s="1589">
        <f>F411*1000</f>
        <v>209990</v>
      </c>
      <c r="H411" s="665">
        <f t="shared" ref="H411:H448" si="53">ROUND((D411/1000)*G411,2)</f>
        <v>10499.5</v>
      </c>
      <c r="I411" s="326"/>
    </row>
    <row r="412" spans="1:9" hidden="1">
      <c r="A412" s="1587" t="s">
        <v>1543</v>
      </c>
      <c r="B412" s="16" t="s">
        <v>10206</v>
      </c>
      <c r="C412" s="16"/>
      <c r="D412" s="15">
        <v>1</v>
      </c>
      <c r="E412" s="575">
        <v>433.21807583999998</v>
      </c>
      <c r="F412" s="1588">
        <f t="shared" si="52"/>
        <v>433.22</v>
      </c>
      <c r="G412" s="1589">
        <f t="shared" ref="G412:G447" si="54">F412*1000</f>
        <v>433220</v>
      </c>
      <c r="H412" s="665">
        <f t="shared" si="53"/>
        <v>433.22</v>
      </c>
      <c r="I412" s="326"/>
    </row>
    <row r="413" spans="1:9">
      <c r="A413" s="1587" t="s">
        <v>9821</v>
      </c>
      <c r="B413" s="16" t="s">
        <v>10205</v>
      </c>
      <c r="C413" s="16"/>
      <c r="D413" s="15">
        <v>50</v>
      </c>
      <c r="E413" s="575">
        <v>216.60903791999999</v>
      </c>
      <c r="F413" s="1588">
        <f t="shared" si="52"/>
        <v>216.61</v>
      </c>
      <c r="G413" s="1589">
        <f t="shared" si="54"/>
        <v>216610</v>
      </c>
      <c r="H413" s="665">
        <f t="shared" si="53"/>
        <v>10830.5</v>
      </c>
      <c r="I413" s="326"/>
    </row>
    <row r="414" spans="1:9" hidden="1">
      <c r="A414" s="1587" t="s">
        <v>1545</v>
      </c>
      <c r="B414" s="16" t="s">
        <v>10208</v>
      </c>
      <c r="C414" s="16"/>
      <c r="D414" s="15">
        <v>1</v>
      </c>
      <c r="E414" s="575">
        <v>370.51775999999995</v>
      </c>
      <c r="F414" s="1588">
        <f t="shared" si="52"/>
        <v>370.52</v>
      </c>
      <c r="G414" s="1589">
        <f t="shared" si="54"/>
        <v>370520</v>
      </c>
      <c r="H414" s="665">
        <f t="shared" si="53"/>
        <v>370.52</v>
      </c>
      <c r="I414" s="326"/>
    </row>
    <row r="415" spans="1:9">
      <c r="A415" s="1587" t="s">
        <v>9822</v>
      </c>
      <c r="B415" s="16" t="s">
        <v>10207</v>
      </c>
      <c r="C415" s="16"/>
      <c r="D415" s="15">
        <v>50</v>
      </c>
      <c r="E415" s="575">
        <v>188.97359999999998</v>
      </c>
      <c r="F415" s="1588">
        <f t="shared" si="52"/>
        <v>188.97</v>
      </c>
      <c r="G415" s="1589">
        <f t="shared" si="54"/>
        <v>188970</v>
      </c>
      <c r="H415" s="665">
        <f t="shared" si="53"/>
        <v>9448.5</v>
      </c>
      <c r="I415" s="326"/>
    </row>
    <row r="416" spans="1:9" hidden="1">
      <c r="A416" s="1587" t="s">
        <v>1548</v>
      </c>
      <c r="B416" s="16" t="s">
        <v>10209</v>
      </c>
      <c r="C416" s="16"/>
      <c r="D416" s="15">
        <v>1</v>
      </c>
      <c r="E416" s="575">
        <v>460.09809647999987</v>
      </c>
      <c r="F416" s="1588">
        <f t="shared" si="52"/>
        <v>460.1</v>
      </c>
      <c r="G416" s="1589">
        <f t="shared" si="54"/>
        <v>460100</v>
      </c>
      <c r="H416" s="665">
        <f t="shared" si="53"/>
        <v>460.1</v>
      </c>
      <c r="I416" s="326"/>
    </row>
    <row r="417" spans="1:9">
      <c r="A417" s="1587" t="s">
        <v>9823</v>
      </c>
      <c r="B417" s="16" t="s">
        <v>10210</v>
      </c>
      <c r="C417" s="16"/>
      <c r="D417" s="15">
        <v>50</v>
      </c>
      <c r="E417" s="575">
        <v>230.04904823999993</v>
      </c>
      <c r="F417" s="1588">
        <f t="shared" si="52"/>
        <v>230.05</v>
      </c>
      <c r="G417" s="1589">
        <f t="shared" si="54"/>
        <v>230050</v>
      </c>
      <c r="H417" s="665">
        <f t="shared" si="53"/>
        <v>11502.5</v>
      </c>
      <c r="I417" s="326"/>
    </row>
    <row r="418" spans="1:9" hidden="1">
      <c r="A418" s="1587" t="s">
        <v>1550</v>
      </c>
      <c r="B418" s="16" t="s">
        <v>10212</v>
      </c>
      <c r="C418" s="16"/>
      <c r="D418" s="15">
        <v>1</v>
      </c>
      <c r="E418" s="575">
        <v>411.49044000000004</v>
      </c>
      <c r="F418" s="1588">
        <f t="shared" si="52"/>
        <v>411.49</v>
      </c>
      <c r="G418" s="1589">
        <f t="shared" si="54"/>
        <v>411490</v>
      </c>
      <c r="H418" s="665">
        <f t="shared" si="53"/>
        <v>411.49</v>
      </c>
      <c r="I418" s="326"/>
    </row>
    <row r="419" spans="1:9">
      <c r="A419" s="1587" t="s">
        <v>9824</v>
      </c>
      <c r="B419" s="16" t="s">
        <v>10211</v>
      </c>
      <c r="C419" s="16"/>
      <c r="D419" s="15">
        <v>50</v>
      </c>
      <c r="E419" s="575">
        <v>245.87654999999998</v>
      </c>
      <c r="F419" s="1588">
        <f t="shared" si="52"/>
        <v>245.88</v>
      </c>
      <c r="G419" s="1589">
        <f t="shared" si="54"/>
        <v>245880</v>
      </c>
      <c r="H419" s="665">
        <f t="shared" si="53"/>
        <v>12294</v>
      </c>
      <c r="I419" s="326"/>
    </row>
    <row r="420" spans="1:9" hidden="1">
      <c r="A420" s="1587" t="s">
        <v>1551</v>
      </c>
      <c r="B420" s="16" t="s">
        <v>10214</v>
      </c>
      <c r="C420" s="16"/>
      <c r="D420" s="15">
        <v>1</v>
      </c>
      <c r="E420" s="575">
        <v>465.275714112</v>
      </c>
      <c r="F420" s="1588">
        <f t="shared" si="52"/>
        <v>465.28</v>
      </c>
      <c r="G420" s="1589">
        <f t="shared" si="54"/>
        <v>465280</v>
      </c>
      <c r="H420" s="665">
        <f t="shared" si="53"/>
        <v>465.28</v>
      </c>
      <c r="I420" s="326"/>
    </row>
    <row r="421" spans="1:9">
      <c r="A421" s="1587" t="s">
        <v>9825</v>
      </c>
      <c r="B421" s="16" t="s">
        <v>10213</v>
      </c>
      <c r="C421" s="16"/>
      <c r="D421" s="15">
        <v>50</v>
      </c>
      <c r="E421" s="575">
        <v>232.637857056</v>
      </c>
      <c r="F421" s="1588">
        <f t="shared" si="52"/>
        <v>232.64</v>
      </c>
      <c r="G421" s="1589">
        <f t="shared" si="54"/>
        <v>232640</v>
      </c>
      <c r="H421" s="665">
        <f t="shared" si="53"/>
        <v>11632</v>
      </c>
      <c r="I421" s="326"/>
    </row>
    <row r="422" spans="1:9" hidden="1">
      <c r="A422" s="1587" t="s">
        <v>1552</v>
      </c>
      <c r="B422" s="16" t="s">
        <v>10215</v>
      </c>
      <c r="C422" s="16"/>
      <c r="D422" s="15">
        <v>1</v>
      </c>
      <c r="E422" s="575">
        <v>548.47793088000003</v>
      </c>
      <c r="F422" s="1588">
        <f t="shared" si="52"/>
        <v>548.48</v>
      </c>
      <c r="G422" s="1589">
        <f t="shared" si="54"/>
        <v>548480</v>
      </c>
      <c r="H422" s="665">
        <f t="shared" si="53"/>
        <v>548.48</v>
      </c>
      <c r="I422" s="326"/>
    </row>
    <row r="423" spans="1:9">
      <c r="A423" s="1587" t="s">
        <v>9826</v>
      </c>
      <c r="B423" s="16" t="s">
        <v>10216</v>
      </c>
      <c r="C423" s="16"/>
      <c r="D423" s="15">
        <v>50</v>
      </c>
      <c r="E423" s="575">
        <v>274.23896544000002</v>
      </c>
      <c r="F423" s="1588">
        <f t="shared" si="52"/>
        <v>274.24</v>
      </c>
      <c r="G423" s="1589">
        <f t="shared" si="54"/>
        <v>274240</v>
      </c>
      <c r="H423" s="665">
        <f t="shared" si="53"/>
        <v>13712</v>
      </c>
      <c r="I423" s="326"/>
    </row>
    <row r="424" spans="1:9" hidden="1">
      <c r="A424" s="1587" t="s">
        <v>1553</v>
      </c>
      <c r="B424" s="16" t="s">
        <v>10217</v>
      </c>
      <c r="C424" s="16"/>
      <c r="D424" s="15">
        <v>1</v>
      </c>
      <c r="E424" s="575">
        <v>499.59576000000004</v>
      </c>
      <c r="F424" s="1588">
        <f t="shared" si="52"/>
        <v>499.6</v>
      </c>
      <c r="G424" s="1589">
        <f t="shared" si="54"/>
        <v>499600</v>
      </c>
      <c r="H424" s="665">
        <f t="shared" si="53"/>
        <v>499.6</v>
      </c>
      <c r="I424" s="326"/>
    </row>
    <row r="425" spans="1:9">
      <c r="A425" s="1587" t="s">
        <v>9827</v>
      </c>
      <c r="B425" s="16" t="s">
        <v>10218</v>
      </c>
      <c r="C425" s="16"/>
      <c r="D425" s="15">
        <v>50</v>
      </c>
      <c r="E425" s="575">
        <v>254.79059999999998</v>
      </c>
      <c r="F425" s="1588">
        <f t="shared" si="52"/>
        <v>254.79</v>
      </c>
      <c r="G425" s="1589">
        <f t="shared" si="54"/>
        <v>254790</v>
      </c>
      <c r="H425" s="665">
        <f t="shared" si="53"/>
        <v>12739.5</v>
      </c>
      <c r="I425" s="326"/>
    </row>
    <row r="426" spans="1:9" hidden="1">
      <c r="A426" s="1587" t="s">
        <v>1554</v>
      </c>
      <c r="B426" s="16" t="s">
        <v>10220</v>
      </c>
      <c r="C426" s="16"/>
      <c r="D426" s="15">
        <v>1</v>
      </c>
      <c r="E426" s="575">
        <v>705.67898544000013</v>
      </c>
      <c r="F426" s="1588">
        <f t="shared" si="52"/>
        <v>705.68</v>
      </c>
      <c r="G426" s="1589">
        <f t="shared" si="54"/>
        <v>705680</v>
      </c>
      <c r="H426" s="665">
        <f t="shared" si="53"/>
        <v>705.68</v>
      </c>
      <c r="I426" s="326"/>
    </row>
    <row r="427" spans="1:9">
      <c r="A427" s="1587" t="s">
        <v>9828</v>
      </c>
      <c r="B427" s="16" t="s">
        <v>10219</v>
      </c>
      <c r="C427" s="16"/>
      <c r="D427" s="15">
        <v>50</v>
      </c>
      <c r="E427" s="575">
        <v>352.83949272000007</v>
      </c>
      <c r="F427" s="1588">
        <f t="shared" si="52"/>
        <v>352.84</v>
      </c>
      <c r="G427" s="1589">
        <f t="shared" si="54"/>
        <v>352840</v>
      </c>
      <c r="H427" s="665">
        <f t="shared" si="53"/>
        <v>17642</v>
      </c>
      <c r="I427" s="326"/>
    </row>
    <row r="428" spans="1:9" ht="13.5" hidden="1" customHeight="1">
      <c r="A428" s="1587" t="s">
        <v>1555</v>
      </c>
      <c r="B428" s="16" t="s">
        <v>10221</v>
      </c>
      <c r="C428" s="16"/>
      <c r="D428" s="15">
        <v>1</v>
      </c>
      <c r="E428" s="575">
        <v>651.34402819199988</v>
      </c>
      <c r="F428" s="1588">
        <f t="shared" si="52"/>
        <v>651.34</v>
      </c>
      <c r="G428" s="1589">
        <f t="shared" si="54"/>
        <v>651340</v>
      </c>
      <c r="H428" s="665">
        <f t="shared" si="53"/>
        <v>651.34</v>
      </c>
      <c r="I428" s="326"/>
    </row>
    <row r="429" spans="1:9" ht="13.5" customHeight="1">
      <c r="A429" s="1587" t="s">
        <v>9829</v>
      </c>
      <c r="B429" s="16" t="s">
        <v>10222</v>
      </c>
      <c r="C429" s="16"/>
      <c r="D429" s="15">
        <v>50</v>
      </c>
      <c r="E429" s="575">
        <v>325.67201409599994</v>
      </c>
      <c r="F429" s="1588">
        <f t="shared" si="52"/>
        <v>325.67</v>
      </c>
      <c r="G429" s="1589">
        <f t="shared" si="54"/>
        <v>325670</v>
      </c>
      <c r="H429" s="665">
        <f t="shared" si="53"/>
        <v>16283.5</v>
      </c>
      <c r="I429" s="326"/>
    </row>
    <row r="430" spans="1:9" hidden="1">
      <c r="A430" s="1587" t="s">
        <v>1556</v>
      </c>
      <c r="B430" s="1597" t="s">
        <v>10638</v>
      </c>
      <c r="C430" s="16"/>
      <c r="D430" s="15">
        <v>1</v>
      </c>
      <c r="E430" s="575">
        <v>796.83083251199992</v>
      </c>
      <c r="F430" s="1588">
        <f t="shared" si="52"/>
        <v>796.83</v>
      </c>
      <c r="G430" s="1589">
        <f t="shared" si="54"/>
        <v>796830</v>
      </c>
      <c r="H430" s="665">
        <f t="shared" si="53"/>
        <v>796.83</v>
      </c>
      <c r="I430" s="326"/>
    </row>
    <row r="431" spans="1:9">
      <c r="A431" s="1587" t="s">
        <v>9830</v>
      </c>
      <c r="B431" s="1597" t="s">
        <v>10223</v>
      </c>
      <c r="C431" s="16"/>
      <c r="D431" s="15">
        <v>25</v>
      </c>
      <c r="E431" s="575">
        <v>398.41541625599996</v>
      </c>
      <c r="F431" s="1588">
        <f t="shared" si="52"/>
        <v>398.42</v>
      </c>
      <c r="G431" s="1589">
        <f t="shared" si="54"/>
        <v>398420</v>
      </c>
      <c r="H431" s="665">
        <f t="shared" si="53"/>
        <v>9960.5</v>
      </c>
      <c r="I431" s="326"/>
    </row>
    <row r="432" spans="1:9" hidden="1">
      <c r="A432" s="1587" t="s">
        <v>1557</v>
      </c>
      <c r="B432" s="16" t="s">
        <v>10224</v>
      </c>
      <c r="C432" s="16"/>
      <c r="D432" s="15">
        <v>1</v>
      </c>
      <c r="E432" s="575">
        <v>857.54654726399986</v>
      </c>
      <c r="F432" s="1588">
        <f t="shared" si="52"/>
        <v>857.55</v>
      </c>
      <c r="G432" s="1589">
        <f t="shared" si="54"/>
        <v>857550</v>
      </c>
      <c r="H432" s="665">
        <f t="shared" si="53"/>
        <v>857.55</v>
      </c>
      <c r="I432" s="326"/>
    </row>
    <row r="433" spans="1:9">
      <c r="A433" s="1587" t="s">
        <v>9831</v>
      </c>
      <c r="B433" s="16" t="s">
        <v>10225</v>
      </c>
      <c r="C433" s="16"/>
      <c r="D433" s="15">
        <v>25</v>
      </c>
      <c r="E433" s="575">
        <v>428.77327363199993</v>
      </c>
      <c r="F433" s="1588">
        <f t="shared" si="52"/>
        <v>428.77</v>
      </c>
      <c r="G433" s="1589">
        <f t="shared" si="54"/>
        <v>428770</v>
      </c>
      <c r="H433" s="665">
        <f t="shared" si="53"/>
        <v>10719.25</v>
      </c>
      <c r="I433" s="326"/>
    </row>
    <row r="434" spans="1:9" hidden="1">
      <c r="A434" s="1587" t="s">
        <v>1538</v>
      </c>
      <c r="B434" s="16" t="s">
        <v>10227</v>
      </c>
      <c r="C434" s="16"/>
      <c r="D434" s="15">
        <v>1</v>
      </c>
      <c r="E434" s="575">
        <v>741.77675999999997</v>
      </c>
      <c r="F434" s="1588">
        <f t="shared" si="52"/>
        <v>741.78</v>
      </c>
      <c r="G434" s="1589">
        <f t="shared" si="54"/>
        <v>741780</v>
      </c>
      <c r="H434" s="665">
        <f t="shared" si="53"/>
        <v>741.78</v>
      </c>
      <c r="I434" s="326"/>
    </row>
    <row r="435" spans="1:9">
      <c r="A435" s="1596" t="s">
        <v>9832</v>
      </c>
      <c r="B435" s="16" t="s">
        <v>10226</v>
      </c>
      <c r="C435" s="1597"/>
      <c r="D435" s="10">
        <v>25</v>
      </c>
      <c r="E435" s="575">
        <v>423.01799999999997</v>
      </c>
      <c r="F435" s="1598">
        <f t="shared" si="52"/>
        <v>423.02</v>
      </c>
      <c r="G435" s="1589">
        <f t="shared" si="54"/>
        <v>423020</v>
      </c>
      <c r="H435" s="1568">
        <f t="shared" si="53"/>
        <v>10575.5</v>
      </c>
      <c r="I435" s="1330"/>
    </row>
    <row r="436" spans="1:9" hidden="1">
      <c r="A436" s="1587" t="s">
        <v>1539</v>
      </c>
      <c r="B436" s="16" t="s">
        <v>10228</v>
      </c>
      <c r="C436" s="16"/>
      <c r="D436" s="15">
        <v>1</v>
      </c>
      <c r="E436" s="575">
        <v>1075.5152749439999</v>
      </c>
      <c r="F436" s="1588">
        <f t="shared" si="52"/>
        <v>1075.52</v>
      </c>
      <c r="G436" s="1589">
        <f t="shared" si="54"/>
        <v>1075520</v>
      </c>
      <c r="H436" s="665">
        <f t="shared" si="53"/>
        <v>1075.52</v>
      </c>
      <c r="I436" s="326"/>
    </row>
    <row r="437" spans="1:9">
      <c r="A437" s="1587" t="s">
        <v>9833</v>
      </c>
      <c r="B437" s="16" t="s">
        <v>10229</v>
      </c>
      <c r="C437" s="16"/>
      <c r="D437" s="15">
        <v>25</v>
      </c>
      <c r="E437" s="575">
        <v>537.75763747199994</v>
      </c>
      <c r="F437" s="1588">
        <f t="shared" si="52"/>
        <v>537.76</v>
      </c>
      <c r="G437" s="1589">
        <f t="shared" si="54"/>
        <v>537760</v>
      </c>
      <c r="H437" s="665">
        <f t="shared" si="53"/>
        <v>13444</v>
      </c>
      <c r="I437" s="326"/>
    </row>
    <row r="438" spans="1:9" hidden="1">
      <c r="A438" s="1587" t="s">
        <v>1541</v>
      </c>
      <c r="B438" s="16" t="s">
        <v>10230</v>
      </c>
      <c r="C438" s="16"/>
      <c r="D438" s="15">
        <v>1</v>
      </c>
      <c r="E438" s="575">
        <v>497.22808607999991</v>
      </c>
      <c r="F438" s="1588">
        <f t="shared" si="52"/>
        <v>497.23</v>
      </c>
      <c r="G438" s="1589">
        <f t="shared" si="54"/>
        <v>497230</v>
      </c>
      <c r="H438" s="665">
        <f t="shared" si="53"/>
        <v>497.23</v>
      </c>
      <c r="I438" s="326"/>
    </row>
    <row r="439" spans="1:9">
      <c r="A439" s="1587" t="s">
        <v>9834</v>
      </c>
      <c r="B439" s="16" t="s">
        <v>10231</v>
      </c>
      <c r="C439" s="16"/>
      <c r="D439" s="15">
        <v>25</v>
      </c>
      <c r="E439" s="575">
        <v>698.27789999999993</v>
      </c>
      <c r="F439" s="1588">
        <f t="shared" si="52"/>
        <v>698.28</v>
      </c>
      <c r="G439" s="1589">
        <f t="shared" si="54"/>
        <v>698280</v>
      </c>
      <c r="H439" s="665">
        <f t="shared" si="53"/>
        <v>17457</v>
      </c>
      <c r="I439" s="326"/>
    </row>
    <row r="440" spans="1:9" hidden="1">
      <c r="A440" s="1587" t="s">
        <v>1542</v>
      </c>
      <c r="B440" s="16" t="s">
        <v>10232</v>
      </c>
      <c r="C440" s="16"/>
      <c r="D440" s="15">
        <v>1</v>
      </c>
      <c r="E440" s="575">
        <v>794.68636895999987</v>
      </c>
      <c r="F440" s="1588">
        <f t="shared" si="52"/>
        <v>794.69</v>
      </c>
      <c r="G440" s="1589">
        <f t="shared" si="54"/>
        <v>794690</v>
      </c>
      <c r="H440" s="665">
        <f t="shared" si="53"/>
        <v>794.69</v>
      </c>
      <c r="I440" s="326"/>
    </row>
    <row r="441" spans="1:9">
      <c r="A441" s="1587" t="s">
        <v>9835</v>
      </c>
      <c r="B441" s="16" t="s">
        <v>10233</v>
      </c>
      <c r="C441" s="16"/>
      <c r="D441" s="15">
        <v>25</v>
      </c>
      <c r="E441" s="575">
        <v>397.34318447999993</v>
      </c>
      <c r="F441" s="1588">
        <f t="shared" si="52"/>
        <v>397.34</v>
      </c>
      <c r="G441" s="1589">
        <f t="shared" si="54"/>
        <v>397340</v>
      </c>
      <c r="H441" s="665">
        <f t="shared" si="53"/>
        <v>9933.5</v>
      </c>
      <c r="I441" s="326"/>
    </row>
    <row r="442" spans="1:9" hidden="1">
      <c r="A442" s="1587" t="s">
        <v>1544</v>
      </c>
      <c r="B442" s="16" t="s">
        <v>10234</v>
      </c>
      <c r="C442" s="16"/>
      <c r="D442" s="15">
        <v>1</v>
      </c>
      <c r="E442" s="575">
        <v>750.60273024000003</v>
      </c>
      <c r="F442" s="1588">
        <f t="shared" si="52"/>
        <v>750.6</v>
      </c>
      <c r="G442" s="1589">
        <f t="shared" si="54"/>
        <v>750600</v>
      </c>
      <c r="H442" s="665">
        <f t="shared" si="53"/>
        <v>750.6</v>
      </c>
      <c r="I442" s="326"/>
    </row>
    <row r="443" spans="1:9">
      <c r="A443" s="1587" t="s">
        <v>9836</v>
      </c>
      <c r="B443" s="16" t="s">
        <v>10235</v>
      </c>
      <c r="C443" s="16"/>
      <c r="D443" s="15">
        <v>10</v>
      </c>
      <c r="E443" s="575">
        <v>664.61324999999988</v>
      </c>
      <c r="F443" s="1588">
        <f t="shared" si="52"/>
        <v>664.61</v>
      </c>
      <c r="G443" s="1589">
        <f t="shared" si="54"/>
        <v>664610</v>
      </c>
      <c r="H443" s="665">
        <f t="shared" si="53"/>
        <v>6646.1</v>
      </c>
      <c r="I443" s="326"/>
    </row>
    <row r="444" spans="1:9" hidden="1">
      <c r="A444" s="1587" t="s">
        <v>1546</v>
      </c>
      <c r="B444" s="16" t="s">
        <v>10236</v>
      </c>
      <c r="C444" s="16"/>
      <c r="D444" s="15">
        <v>1</v>
      </c>
      <c r="E444" s="575">
        <v>836.41838544000007</v>
      </c>
      <c r="F444" s="1588">
        <f t="shared" si="52"/>
        <v>836.42</v>
      </c>
      <c r="G444" s="1589">
        <f t="shared" si="54"/>
        <v>836420</v>
      </c>
      <c r="H444" s="665">
        <f t="shared" si="53"/>
        <v>836.42</v>
      </c>
      <c r="I444" s="326"/>
    </row>
    <row r="445" spans="1:9">
      <c r="A445" s="1587" t="s">
        <v>9837</v>
      </c>
      <c r="B445" s="16" t="s">
        <v>10237</v>
      </c>
      <c r="C445" s="16"/>
      <c r="D445" s="15">
        <v>10</v>
      </c>
      <c r="E445" s="575">
        <v>418.20919272000003</v>
      </c>
      <c r="F445" s="1588">
        <f t="shared" si="52"/>
        <v>418.21</v>
      </c>
      <c r="G445" s="1589">
        <f t="shared" si="54"/>
        <v>418210</v>
      </c>
      <c r="H445" s="665">
        <f t="shared" si="53"/>
        <v>4182.1000000000004</v>
      </c>
      <c r="I445" s="326"/>
    </row>
    <row r="446" spans="1:9" hidden="1">
      <c r="A446" s="1587" t="s">
        <v>1547</v>
      </c>
      <c r="B446" s="16" t="s">
        <v>10238</v>
      </c>
      <c r="C446" s="16"/>
      <c r="D446" s="15">
        <v>1</v>
      </c>
      <c r="E446" s="575">
        <v>487.00745999999998</v>
      </c>
      <c r="F446" s="1588">
        <f t="shared" si="52"/>
        <v>487.01</v>
      </c>
      <c r="G446" s="1589">
        <f t="shared" si="54"/>
        <v>487010</v>
      </c>
      <c r="H446" s="665">
        <f t="shared" si="53"/>
        <v>487.01</v>
      </c>
      <c r="I446" s="326"/>
    </row>
    <row r="447" spans="1:9" hidden="1">
      <c r="A447" s="1587" t="s">
        <v>1549</v>
      </c>
      <c r="B447" s="16" t="s">
        <v>10239</v>
      </c>
      <c r="C447" s="16"/>
      <c r="D447" s="15">
        <v>1</v>
      </c>
      <c r="E447" s="575">
        <v>1533.3444</v>
      </c>
      <c r="F447" s="1588">
        <f t="shared" si="52"/>
        <v>1533.34</v>
      </c>
      <c r="G447" s="1589">
        <f t="shared" si="54"/>
        <v>1533340</v>
      </c>
      <c r="H447" s="665">
        <f t="shared" si="53"/>
        <v>1533.34</v>
      </c>
      <c r="I447" s="326"/>
    </row>
    <row r="448" spans="1:9" ht="13.5" thickBot="1">
      <c r="A448" s="1591" t="s">
        <v>9838</v>
      </c>
      <c r="B448" s="1592" t="s">
        <v>10240</v>
      </c>
      <c r="C448" s="1592"/>
      <c r="D448" s="19">
        <v>10</v>
      </c>
      <c r="E448" s="575">
        <v>772.19955000000004</v>
      </c>
      <c r="F448" s="1593">
        <f t="shared" si="52"/>
        <v>772.2</v>
      </c>
      <c r="G448" s="1594">
        <f>F448*1000</f>
        <v>772200</v>
      </c>
      <c r="H448" s="1571">
        <f t="shared" si="53"/>
        <v>7722</v>
      </c>
      <c r="I448" s="327"/>
    </row>
    <row r="451" spans="1:10" ht="13.5" thickBot="1"/>
    <row r="452" spans="1:10" ht="18">
      <c r="A452" s="1238"/>
      <c r="B452" s="1541"/>
      <c r="C452" s="1542"/>
      <c r="D452" s="1578" t="s">
        <v>1401</v>
      </c>
      <c r="E452" s="2416"/>
      <c r="F452" s="1543"/>
      <c r="G452" s="1544"/>
      <c r="H452" s="1541"/>
      <c r="I452" s="1545"/>
    </row>
    <row r="453" spans="1:10" ht="15.75">
      <c r="A453" s="1239"/>
      <c r="B453" s="722"/>
      <c r="C453" s="1546"/>
      <c r="D453" s="1607" t="s">
        <v>9790</v>
      </c>
      <c r="E453" s="2412"/>
      <c r="F453" s="1547"/>
      <c r="G453" s="1548"/>
      <c r="H453" s="722"/>
      <c r="I453" s="689"/>
    </row>
    <row r="454" spans="1:10">
      <c r="A454" s="1239"/>
      <c r="B454" s="722"/>
      <c r="C454" s="1546"/>
      <c r="D454" s="1580"/>
      <c r="E454" s="2412"/>
      <c r="F454" s="1547"/>
      <c r="G454" s="1548"/>
      <c r="H454" s="722"/>
      <c r="I454" s="689"/>
    </row>
    <row r="455" spans="1:10">
      <c r="A455" s="1239"/>
      <c r="B455" s="722"/>
      <c r="C455" s="1546"/>
      <c r="D455" s="1580"/>
      <c r="E455" s="2412"/>
      <c r="F455" s="1547"/>
      <c r="G455" s="1548"/>
      <c r="H455" s="722"/>
      <c r="I455" s="689"/>
    </row>
    <row r="456" spans="1:10" ht="13.5" thickBot="1">
      <c r="A456" s="1549"/>
      <c r="B456" s="1550"/>
      <c r="C456" s="1551"/>
      <c r="D456" s="1581"/>
      <c r="E456" s="2413"/>
      <c r="F456" s="1552"/>
      <c r="G456" s="1553"/>
      <c r="H456" s="1550"/>
      <c r="I456" s="710"/>
    </row>
    <row r="457" spans="1:10" ht="22.5">
      <c r="A457" s="1554" t="s">
        <v>1028</v>
      </c>
      <c r="B457" s="1555" t="s">
        <v>1029</v>
      </c>
      <c r="C457" s="1556" t="s">
        <v>678</v>
      </c>
      <c r="D457" s="1556" t="s">
        <v>3130</v>
      </c>
      <c r="E457" s="2414" t="s">
        <v>3427</v>
      </c>
      <c r="F457" s="1557" t="s">
        <v>2779</v>
      </c>
      <c r="G457" s="2697" t="s">
        <v>2627</v>
      </c>
      <c r="H457" s="2699" t="s">
        <v>497</v>
      </c>
      <c r="I457" s="751" t="s">
        <v>4239</v>
      </c>
    </row>
    <row r="458" spans="1:10" ht="13.5" thickBot="1">
      <c r="A458" s="1558"/>
      <c r="B458" s="1559"/>
      <c r="C458" s="1560" t="s">
        <v>3629</v>
      </c>
      <c r="D458" s="1561" t="s">
        <v>2628</v>
      </c>
      <c r="E458" s="2415" t="s">
        <v>265</v>
      </c>
      <c r="F458" s="942">
        <f>'Заказ, cкидки и курсы валют'!$I$12</f>
        <v>0</v>
      </c>
      <c r="G458" s="2698"/>
      <c r="H458" s="2700"/>
      <c r="I458" s="1562"/>
    </row>
    <row r="459" spans="1:10">
      <c r="A459" s="1584" t="s">
        <v>1558</v>
      </c>
      <c r="B459" s="335" t="s">
        <v>9791</v>
      </c>
      <c r="C459" s="335"/>
      <c r="D459" s="334">
        <v>100</v>
      </c>
      <c r="E459" s="575">
        <v>69.544499999999999</v>
      </c>
      <c r="F459" s="1585">
        <f t="shared" ref="F459:F471" si="55">ROUND(E459*(1-$F$10),2)</f>
        <v>69.540000000000006</v>
      </c>
      <c r="G459" s="1586">
        <f>F459*1000</f>
        <v>69540</v>
      </c>
      <c r="H459" s="1565">
        <f t="shared" ref="H459:H471" si="56">ROUND((D459/1000)*G459,2)</f>
        <v>6954</v>
      </c>
      <c r="I459" s="336"/>
      <c r="J459" s="2406"/>
    </row>
    <row r="460" spans="1:10">
      <c r="A460" s="1587" t="s">
        <v>1563</v>
      </c>
      <c r="B460" s="16" t="s">
        <v>9792</v>
      </c>
      <c r="C460" s="16"/>
      <c r="D460" s="15">
        <v>100</v>
      </c>
      <c r="E460" s="575">
        <v>71.70644999999999</v>
      </c>
      <c r="F460" s="1588">
        <f t="shared" si="55"/>
        <v>71.709999999999994</v>
      </c>
      <c r="G460" s="1589">
        <f>F460*1000</f>
        <v>71710</v>
      </c>
      <c r="H460" s="665">
        <f t="shared" si="56"/>
        <v>7171</v>
      </c>
      <c r="I460" s="326"/>
      <c r="J460" s="2406"/>
    </row>
    <row r="461" spans="1:10">
      <c r="A461" s="1587" t="s">
        <v>10639</v>
      </c>
      <c r="B461" s="16" t="s">
        <v>10640</v>
      </c>
      <c r="C461" s="16"/>
      <c r="D461" s="15">
        <v>100</v>
      </c>
      <c r="E461" s="575">
        <v>52.003949999999996</v>
      </c>
      <c r="F461" s="1588">
        <f t="shared" si="55"/>
        <v>52</v>
      </c>
      <c r="G461" s="1589">
        <f t="shared" ref="G461:G470" si="57">F461*1000</f>
        <v>52000</v>
      </c>
      <c r="H461" s="665">
        <f t="shared" si="56"/>
        <v>5200</v>
      </c>
      <c r="I461" s="326"/>
      <c r="J461" s="2406"/>
    </row>
    <row r="462" spans="1:10">
      <c r="A462" s="1587" t="s">
        <v>1564</v>
      </c>
      <c r="B462" s="16" t="s">
        <v>9793</v>
      </c>
      <c r="C462" s="16"/>
      <c r="D462" s="15">
        <v>50</v>
      </c>
      <c r="E462" s="575">
        <v>69.668039999999991</v>
      </c>
      <c r="F462" s="1588">
        <f t="shared" si="55"/>
        <v>69.67</v>
      </c>
      <c r="G462" s="1589">
        <f t="shared" si="57"/>
        <v>69670</v>
      </c>
      <c r="H462" s="665">
        <f t="shared" si="56"/>
        <v>3483.5</v>
      </c>
      <c r="I462" s="326"/>
      <c r="J462" s="2406"/>
    </row>
    <row r="463" spans="1:10">
      <c r="A463" s="1587" t="s">
        <v>1565</v>
      </c>
      <c r="B463" s="16" t="s">
        <v>9794</v>
      </c>
      <c r="C463" s="16"/>
      <c r="D463" s="15">
        <v>50</v>
      </c>
      <c r="E463" s="575">
        <v>61.727399999999996</v>
      </c>
      <c r="F463" s="1588">
        <f t="shared" si="55"/>
        <v>61.73</v>
      </c>
      <c r="G463" s="1589">
        <f t="shared" si="57"/>
        <v>61730</v>
      </c>
      <c r="H463" s="665">
        <f t="shared" si="56"/>
        <v>3086.5</v>
      </c>
      <c r="I463" s="326"/>
      <c r="J463" s="2406"/>
    </row>
    <row r="464" spans="1:10">
      <c r="A464" s="1587" t="s">
        <v>10641</v>
      </c>
      <c r="B464" s="16" t="s">
        <v>10642</v>
      </c>
      <c r="C464" s="16"/>
      <c r="D464" s="15">
        <v>50</v>
      </c>
      <c r="E464" s="575">
        <v>73.293300000000002</v>
      </c>
      <c r="F464" s="1588">
        <f t="shared" si="55"/>
        <v>73.290000000000006</v>
      </c>
      <c r="G464" s="1589">
        <f t="shared" si="57"/>
        <v>73290</v>
      </c>
      <c r="H464" s="665">
        <f t="shared" si="56"/>
        <v>3664.5</v>
      </c>
      <c r="I464" s="326"/>
      <c r="J464" s="2406"/>
    </row>
    <row r="465" spans="1:10">
      <c r="A465" s="1587" t="s">
        <v>1566</v>
      </c>
      <c r="B465" s="16" t="s">
        <v>9795</v>
      </c>
      <c r="C465" s="16"/>
      <c r="D465" s="15">
        <v>50</v>
      </c>
      <c r="E465" s="575">
        <v>95.98205999999999</v>
      </c>
      <c r="F465" s="1588">
        <f t="shared" si="55"/>
        <v>95.98</v>
      </c>
      <c r="G465" s="1589">
        <f t="shared" si="57"/>
        <v>95980</v>
      </c>
      <c r="H465" s="665">
        <f t="shared" si="56"/>
        <v>4799</v>
      </c>
      <c r="I465" s="326"/>
      <c r="J465" s="2406"/>
    </row>
    <row r="466" spans="1:10">
      <c r="A466" s="1587" t="s">
        <v>1929</v>
      </c>
      <c r="B466" s="16" t="s">
        <v>9796</v>
      </c>
      <c r="C466" s="16"/>
      <c r="D466" s="15">
        <v>50</v>
      </c>
      <c r="E466" s="575">
        <v>128.28137999999998</v>
      </c>
      <c r="F466" s="1588">
        <f t="shared" si="55"/>
        <v>128.28</v>
      </c>
      <c r="G466" s="1589">
        <f t="shared" si="57"/>
        <v>128280</v>
      </c>
      <c r="H466" s="665">
        <f t="shared" si="56"/>
        <v>6414</v>
      </c>
      <c r="I466" s="326"/>
      <c r="J466" s="2406"/>
    </row>
    <row r="467" spans="1:10">
      <c r="A467" s="1587" t="s">
        <v>1930</v>
      </c>
      <c r="B467" s="16" t="s">
        <v>9797</v>
      </c>
      <c r="C467" s="16"/>
      <c r="D467" s="15">
        <v>50</v>
      </c>
      <c r="E467" s="575">
        <v>128.65199999999999</v>
      </c>
      <c r="F467" s="1588">
        <f t="shared" si="55"/>
        <v>128.65</v>
      </c>
      <c r="G467" s="1589">
        <f t="shared" si="57"/>
        <v>128650</v>
      </c>
      <c r="H467" s="665">
        <f t="shared" si="56"/>
        <v>6432.5</v>
      </c>
      <c r="I467" s="326"/>
      <c r="J467" s="2406"/>
    </row>
    <row r="468" spans="1:10">
      <c r="A468" s="1587" t="s">
        <v>1559</v>
      </c>
      <c r="B468" s="16" t="s">
        <v>9798</v>
      </c>
      <c r="C468" s="16"/>
      <c r="D468" s="15">
        <v>25</v>
      </c>
      <c r="E468" s="575">
        <v>145.9263</v>
      </c>
      <c r="F468" s="1588">
        <f t="shared" si="55"/>
        <v>145.93</v>
      </c>
      <c r="G468" s="1589">
        <f t="shared" si="57"/>
        <v>145930</v>
      </c>
      <c r="H468" s="665">
        <f t="shared" si="56"/>
        <v>3648.25</v>
      </c>
      <c r="I468" s="326"/>
      <c r="J468" s="2406"/>
    </row>
    <row r="469" spans="1:10">
      <c r="A469" s="1587" t="s">
        <v>1560</v>
      </c>
      <c r="B469" s="16" t="s">
        <v>9799</v>
      </c>
      <c r="C469" s="16"/>
      <c r="D469" s="15">
        <v>25</v>
      </c>
      <c r="E469" s="575">
        <v>157.50923999999998</v>
      </c>
      <c r="F469" s="1588">
        <f t="shared" si="55"/>
        <v>157.51</v>
      </c>
      <c r="G469" s="1589">
        <f t="shared" si="57"/>
        <v>157510</v>
      </c>
      <c r="H469" s="665">
        <f t="shared" si="56"/>
        <v>3937.75</v>
      </c>
      <c r="I469" s="326"/>
      <c r="J469" s="2406"/>
    </row>
    <row r="470" spans="1:10">
      <c r="A470" s="1587" t="s">
        <v>1561</v>
      </c>
      <c r="B470" s="16" t="s">
        <v>9800</v>
      </c>
      <c r="C470" s="16"/>
      <c r="D470" s="15">
        <v>25</v>
      </c>
      <c r="E470" s="575">
        <v>165.98024999999998</v>
      </c>
      <c r="F470" s="1588">
        <f t="shared" si="55"/>
        <v>165.98</v>
      </c>
      <c r="G470" s="1589">
        <f t="shared" si="57"/>
        <v>165980</v>
      </c>
      <c r="H470" s="665">
        <f t="shared" si="56"/>
        <v>4149.5</v>
      </c>
      <c r="I470" s="326"/>
      <c r="J470" s="2406"/>
    </row>
    <row r="471" spans="1:10" ht="13.5" thickBot="1">
      <c r="A471" s="1591" t="s">
        <v>1562</v>
      </c>
      <c r="B471" s="1592" t="s">
        <v>9801</v>
      </c>
      <c r="C471" s="1592"/>
      <c r="D471" s="19">
        <v>25</v>
      </c>
      <c r="E471" s="575">
        <v>170.50649999999999</v>
      </c>
      <c r="F471" s="1593">
        <f t="shared" si="55"/>
        <v>170.51</v>
      </c>
      <c r="G471" s="1594">
        <f>F471*1000</f>
        <v>170510</v>
      </c>
      <c r="H471" s="1571">
        <f t="shared" si="56"/>
        <v>4262.75</v>
      </c>
      <c r="I471" s="327"/>
      <c r="J471" s="2406"/>
    </row>
    <row r="476" spans="1:10" ht="13.5" thickBot="1"/>
    <row r="477" spans="1:10" ht="18">
      <c r="A477" s="1238"/>
      <c r="B477" s="1541"/>
      <c r="C477" s="1542"/>
      <c r="D477" s="1578" t="s">
        <v>1401</v>
      </c>
      <c r="E477" s="2416"/>
      <c r="F477" s="1543"/>
      <c r="G477" s="1544"/>
      <c r="H477" s="1541"/>
      <c r="I477" s="1545"/>
    </row>
    <row r="478" spans="1:10" ht="15.75">
      <c r="A478" s="1239"/>
      <c r="B478" s="722"/>
      <c r="C478" s="1546"/>
      <c r="D478" s="1607" t="s">
        <v>1417</v>
      </c>
      <c r="E478" s="2412"/>
      <c r="F478" s="1547"/>
      <c r="G478" s="1548"/>
      <c r="H478" s="722"/>
      <c r="I478" s="689"/>
    </row>
    <row r="479" spans="1:10">
      <c r="A479" s="1239"/>
      <c r="B479" s="722"/>
      <c r="C479" s="1546"/>
      <c r="D479" s="1580"/>
      <c r="E479" s="2412"/>
      <c r="F479" s="1547"/>
      <c r="G479" s="1548"/>
      <c r="H479" s="722"/>
      <c r="I479" s="689"/>
    </row>
    <row r="480" spans="1:10">
      <c r="A480" s="1239"/>
      <c r="B480" s="722"/>
      <c r="C480" s="1546"/>
      <c r="D480" s="1580"/>
      <c r="E480" s="2412"/>
      <c r="F480" s="1547"/>
      <c r="G480" s="1548"/>
      <c r="H480" s="722"/>
      <c r="I480" s="689"/>
    </row>
    <row r="481" spans="1:9" ht="13.5" thickBot="1">
      <c r="A481" s="1549"/>
      <c r="B481" s="1550"/>
      <c r="C481" s="1551"/>
      <c r="D481" s="1581"/>
      <c r="E481" s="2413"/>
      <c r="F481" s="1552"/>
      <c r="G481" s="1553"/>
      <c r="H481" s="1550"/>
      <c r="I481" s="710"/>
    </row>
    <row r="482" spans="1:9" ht="22.5">
      <c r="A482" s="1554" t="s">
        <v>1028</v>
      </c>
      <c r="B482" s="1555" t="s">
        <v>1029</v>
      </c>
      <c r="C482" s="1556" t="s">
        <v>678</v>
      </c>
      <c r="D482" s="1556" t="s">
        <v>3130</v>
      </c>
      <c r="E482" s="2414" t="s">
        <v>3427</v>
      </c>
      <c r="F482" s="1557" t="s">
        <v>2779</v>
      </c>
      <c r="G482" s="2697" t="s">
        <v>2627</v>
      </c>
      <c r="H482" s="2699" t="s">
        <v>497</v>
      </c>
      <c r="I482" s="751" t="s">
        <v>4239</v>
      </c>
    </row>
    <row r="483" spans="1:9" ht="13.5" thickBot="1">
      <c r="A483" s="1558"/>
      <c r="B483" s="1559"/>
      <c r="C483" s="1560" t="s">
        <v>3629</v>
      </c>
      <c r="D483" s="1561" t="s">
        <v>2628</v>
      </c>
      <c r="E483" s="2415" t="s">
        <v>265</v>
      </c>
      <c r="F483" s="942">
        <f>'Заказ, cкидки и курсы валют'!$I$12</f>
        <v>0</v>
      </c>
      <c r="G483" s="2698"/>
      <c r="H483" s="2700"/>
      <c r="I483" s="1562"/>
    </row>
    <row r="484" spans="1:9">
      <c r="A484" s="1584" t="s">
        <v>1931</v>
      </c>
      <c r="B484" s="335" t="s">
        <v>10001</v>
      </c>
      <c r="C484" s="335"/>
      <c r="D484" s="334">
        <v>100</v>
      </c>
      <c r="E484" s="575">
        <v>72.091979999999992</v>
      </c>
      <c r="F484" s="1585">
        <f>ROUND(E484*(1-$F$10),2)</f>
        <v>72.09</v>
      </c>
      <c r="G484" s="1586">
        <f>F484*1000</f>
        <v>72090</v>
      </c>
      <c r="H484" s="1565">
        <f>ROUND((D484/1000)*G484,2)</f>
        <v>7209</v>
      </c>
      <c r="I484" s="336"/>
    </row>
    <row r="485" spans="1:9" hidden="1">
      <c r="A485" s="1587" t="s">
        <v>9956</v>
      </c>
      <c r="B485" s="16" t="s">
        <v>10001</v>
      </c>
      <c r="C485" s="16"/>
      <c r="D485" s="15">
        <v>10</v>
      </c>
      <c r="E485" s="575">
        <v>89.530341119999989</v>
      </c>
      <c r="F485" s="1588">
        <f t="shared" ref="F485:F540" si="58">ROUND(E485*(1-$F$10),2)</f>
        <v>89.53</v>
      </c>
      <c r="G485" s="1589">
        <f>F485*1000</f>
        <v>89530</v>
      </c>
      <c r="H485" s="665">
        <f>ROUND((D485/1000)*G485,2)</f>
        <v>895.3</v>
      </c>
      <c r="I485" s="326"/>
    </row>
    <row r="486" spans="1:9">
      <c r="A486" s="1587" t="s">
        <v>1932</v>
      </c>
      <c r="B486" s="16" t="s">
        <v>10002</v>
      </c>
      <c r="C486" s="16"/>
      <c r="D486" s="15">
        <v>100</v>
      </c>
      <c r="E486" s="575">
        <v>77.446799999999996</v>
      </c>
      <c r="F486" s="1588">
        <f t="shared" si="58"/>
        <v>77.45</v>
      </c>
      <c r="G486" s="1589">
        <f t="shared" ref="G486:G539" si="59">F486*1000</f>
        <v>77450</v>
      </c>
      <c r="H486" s="665">
        <f t="shared" ref="H486:H540" si="60">ROUND((D486/1000)*G486,2)</f>
        <v>7745</v>
      </c>
      <c r="I486" s="326"/>
    </row>
    <row r="487" spans="1:9" hidden="1">
      <c r="A487" s="1587" t="s">
        <v>9957</v>
      </c>
      <c r="B487" s="16" t="s">
        <v>10002</v>
      </c>
      <c r="C487" s="16"/>
      <c r="D487" s="15">
        <v>4</v>
      </c>
      <c r="E487" s="575">
        <v>75.20130288</v>
      </c>
      <c r="F487" s="1588">
        <f t="shared" si="58"/>
        <v>75.2</v>
      </c>
      <c r="G487" s="1589">
        <f t="shared" si="59"/>
        <v>75200</v>
      </c>
      <c r="H487" s="665">
        <f t="shared" si="60"/>
        <v>300.8</v>
      </c>
      <c r="I487" s="326"/>
    </row>
    <row r="488" spans="1:9">
      <c r="A488" s="1587" t="s">
        <v>1934</v>
      </c>
      <c r="B488" s="16" t="s">
        <v>10003</v>
      </c>
      <c r="C488" s="16"/>
      <c r="D488" s="15">
        <v>100</v>
      </c>
      <c r="E488" s="575">
        <v>84.369299999999996</v>
      </c>
      <c r="F488" s="1588">
        <f t="shared" si="58"/>
        <v>84.37</v>
      </c>
      <c r="G488" s="1589">
        <f t="shared" si="59"/>
        <v>84370</v>
      </c>
      <c r="H488" s="665">
        <f t="shared" si="60"/>
        <v>8437</v>
      </c>
      <c r="I488" s="326"/>
    </row>
    <row r="489" spans="1:9" hidden="1">
      <c r="A489" s="1587" t="s">
        <v>9958</v>
      </c>
      <c r="B489" s="16" t="s">
        <v>10003</v>
      </c>
      <c r="C489" s="16"/>
      <c r="D489" s="15">
        <v>4</v>
      </c>
      <c r="E489" s="575">
        <v>91.360692719999989</v>
      </c>
      <c r="F489" s="1588">
        <f t="shared" si="58"/>
        <v>91.36</v>
      </c>
      <c r="G489" s="1589">
        <f t="shared" si="59"/>
        <v>91360</v>
      </c>
      <c r="H489" s="665">
        <f t="shared" si="60"/>
        <v>365.44</v>
      </c>
      <c r="I489" s="326"/>
    </row>
    <row r="490" spans="1:9">
      <c r="A490" s="1587" t="s">
        <v>1935</v>
      </c>
      <c r="B490" s="16" t="s">
        <v>10004</v>
      </c>
      <c r="C490" s="16"/>
      <c r="D490" s="15">
        <v>100</v>
      </c>
      <c r="E490" s="575">
        <v>97.038540000000012</v>
      </c>
      <c r="F490" s="1588">
        <f t="shared" si="58"/>
        <v>97.04</v>
      </c>
      <c r="G490" s="1589">
        <f t="shared" si="59"/>
        <v>97040</v>
      </c>
      <c r="H490" s="665">
        <f t="shared" si="60"/>
        <v>9704</v>
      </c>
      <c r="I490" s="326"/>
    </row>
    <row r="491" spans="1:9" hidden="1">
      <c r="A491" s="1587" t="s">
        <v>9960</v>
      </c>
      <c r="B491" s="16" t="s">
        <v>10004</v>
      </c>
      <c r="C491" s="16"/>
      <c r="D491" s="15">
        <v>4</v>
      </c>
      <c r="E491" s="575">
        <v>77.92068239999999</v>
      </c>
      <c r="F491" s="1588">
        <f t="shared" si="58"/>
        <v>77.92</v>
      </c>
      <c r="G491" s="1589">
        <f t="shared" si="59"/>
        <v>77920</v>
      </c>
      <c r="H491" s="665">
        <f t="shared" si="60"/>
        <v>311.68</v>
      </c>
      <c r="I491" s="326"/>
    </row>
    <row r="492" spans="1:9">
      <c r="A492" s="1587" t="s">
        <v>1939</v>
      </c>
      <c r="B492" s="16" t="s">
        <v>10005</v>
      </c>
      <c r="C492" s="16"/>
      <c r="D492" s="15">
        <v>100</v>
      </c>
      <c r="E492" s="575">
        <v>88.194780000000009</v>
      </c>
      <c r="F492" s="1588">
        <f t="shared" si="58"/>
        <v>88.19</v>
      </c>
      <c r="G492" s="1589">
        <f t="shared" si="59"/>
        <v>88190</v>
      </c>
      <c r="H492" s="665">
        <f t="shared" si="60"/>
        <v>8819</v>
      </c>
      <c r="I492" s="326"/>
    </row>
    <row r="493" spans="1:9" hidden="1">
      <c r="A493" s="1587" t="s">
        <v>9961</v>
      </c>
      <c r="B493" s="16" t="s">
        <v>10005</v>
      </c>
      <c r="C493" s="16"/>
      <c r="D493" s="15">
        <v>4</v>
      </c>
      <c r="E493" s="575">
        <v>96.067311119999999</v>
      </c>
      <c r="F493" s="1588">
        <f t="shared" si="58"/>
        <v>96.07</v>
      </c>
      <c r="G493" s="1589">
        <f t="shared" si="59"/>
        <v>96070</v>
      </c>
      <c r="H493" s="665">
        <f t="shared" si="60"/>
        <v>384.28</v>
      </c>
      <c r="I493" s="326"/>
    </row>
    <row r="494" spans="1:9">
      <c r="A494" s="1587" t="s">
        <v>1944</v>
      </c>
      <c r="B494" s="16" t="s">
        <v>10006</v>
      </c>
      <c r="C494" s="16"/>
      <c r="D494" s="15">
        <v>100</v>
      </c>
      <c r="E494" s="575">
        <v>84.94865999999999</v>
      </c>
      <c r="F494" s="1588">
        <f t="shared" si="58"/>
        <v>84.95</v>
      </c>
      <c r="G494" s="1589">
        <f t="shared" si="59"/>
        <v>84950</v>
      </c>
      <c r="H494" s="665">
        <f t="shared" si="60"/>
        <v>8495</v>
      </c>
      <c r="I494" s="326"/>
    </row>
    <row r="495" spans="1:9" hidden="1">
      <c r="A495" s="1587" t="s">
        <v>9962</v>
      </c>
      <c r="B495" s="16" t="s">
        <v>10006</v>
      </c>
      <c r="C495" s="16"/>
      <c r="D495" s="15">
        <v>4</v>
      </c>
      <c r="E495" s="575">
        <v>100.40785919999999</v>
      </c>
      <c r="F495" s="1588">
        <f t="shared" si="58"/>
        <v>100.41</v>
      </c>
      <c r="G495" s="1589">
        <f t="shared" si="59"/>
        <v>100410</v>
      </c>
      <c r="H495" s="665">
        <f t="shared" si="60"/>
        <v>401.64</v>
      </c>
      <c r="I495" s="326"/>
    </row>
    <row r="496" spans="1:9">
      <c r="A496" s="1587" t="s">
        <v>1948</v>
      </c>
      <c r="B496" s="16" t="s">
        <v>10007</v>
      </c>
      <c r="C496" s="16"/>
      <c r="D496" s="15">
        <v>100</v>
      </c>
      <c r="E496" s="575">
        <v>99.402840000000012</v>
      </c>
      <c r="F496" s="1588">
        <f t="shared" si="58"/>
        <v>99.4</v>
      </c>
      <c r="G496" s="1589">
        <f t="shared" si="59"/>
        <v>99400</v>
      </c>
      <c r="H496" s="665">
        <f t="shared" si="60"/>
        <v>9940</v>
      </c>
      <c r="I496" s="326"/>
    </row>
    <row r="497" spans="1:9" hidden="1">
      <c r="A497" s="1587" t="s">
        <v>9963</v>
      </c>
      <c r="B497" s="16" t="s">
        <v>10007</v>
      </c>
      <c r="C497" s="16"/>
      <c r="D497" s="15">
        <v>4</v>
      </c>
      <c r="E497" s="575">
        <v>91.256101199999989</v>
      </c>
      <c r="F497" s="1588">
        <f t="shared" si="58"/>
        <v>91.26</v>
      </c>
      <c r="G497" s="1589">
        <f t="shared" si="59"/>
        <v>91260</v>
      </c>
      <c r="H497" s="665">
        <f t="shared" si="60"/>
        <v>365.04</v>
      </c>
      <c r="I497" s="326"/>
    </row>
    <row r="498" spans="1:9" ht="13.5" customHeight="1">
      <c r="A498" s="1587" t="s">
        <v>1949</v>
      </c>
      <c r="B498" s="16" t="s">
        <v>10008</v>
      </c>
      <c r="C498" s="16"/>
      <c r="D498" s="15">
        <v>50</v>
      </c>
      <c r="E498" s="575">
        <v>100.09295999999998</v>
      </c>
      <c r="F498" s="1588">
        <f t="shared" si="58"/>
        <v>100.09</v>
      </c>
      <c r="G498" s="1589">
        <f t="shared" si="59"/>
        <v>100090</v>
      </c>
      <c r="H498" s="665">
        <f t="shared" si="60"/>
        <v>5004.5</v>
      </c>
      <c r="I498" s="326"/>
    </row>
    <row r="499" spans="1:9" ht="14.25" hidden="1" customHeight="1">
      <c r="A499" s="1587" t="s">
        <v>9964</v>
      </c>
      <c r="B499" s="16" t="s">
        <v>10008</v>
      </c>
      <c r="C499" s="16"/>
      <c r="D499" s="15">
        <v>4</v>
      </c>
      <c r="E499" s="575">
        <v>110.50127827199999</v>
      </c>
      <c r="F499" s="1588">
        <f t="shared" si="58"/>
        <v>110.5</v>
      </c>
      <c r="G499" s="1589">
        <f t="shared" si="59"/>
        <v>110500</v>
      </c>
      <c r="H499" s="665">
        <f t="shared" si="60"/>
        <v>442</v>
      </c>
      <c r="I499" s="326"/>
    </row>
    <row r="500" spans="1:9">
      <c r="A500" s="1587" t="s">
        <v>1950</v>
      </c>
      <c r="B500" s="16" t="s">
        <v>10009</v>
      </c>
      <c r="C500" s="16"/>
      <c r="D500" s="15">
        <v>50</v>
      </c>
      <c r="E500" s="575">
        <v>103.03236</v>
      </c>
      <c r="F500" s="1588">
        <f t="shared" si="58"/>
        <v>103.03</v>
      </c>
      <c r="G500" s="1589">
        <f t="shared" si="59"/>
        <v>103030</v>
      </c>
      <c r="H500" s="665">
        <f t="shared" si="60"/>
        <v>5151.5</v>
      </c>
      <c r="I500" s="326"/>
    </row>
    <row r="501" spans="1:9" hidden="1">
      <c r="A501" s="1587" t="s">
        <v>9965</v>
      </c>
      <c r="B501" s="16" t="s">
        <v>10009</v>
      </c>
      <c r="C501" s="16"/>
      <c r="D501" s="15">
        <v>4</v>
      </c>
      <c r="E501" s="575">
        <v>115.99199567999999</v>
      </c>
      <c r="F501" s="1588">
        <f t="shared" si="58"/>
        <v>115.99</v>
      </c>
      <c r="G501" s="1589">
        <f t="shared" si="59"/>
        <v>115990</v>
      </c>
      <c r="H501" s="665">
        <f t="shared" si="60"/>
        <v>463.96</v>
      </c>
      <c r="I501" s="326"/>
    </row>
    <row r="502" spans="1:9">
      <c r="A502" s="1587" t="s">
        <v>1951</v>
      </c>
      <c r="B502" s="16" t="s">
        <v>10010</v>
      </c>
      <c r="C502" s="16"/>
      <c r="D502" s="15">
        <v>50</v>
      </c>
      <c r="E502" s="575">
        <v>115.0626</v>
      </c>
      <c r="F502" s="1588">
        <f t="shared" si="58"/>
        <v>115.06</v>
      </c>
      <c r="G502" s="1589">
        <f t="shared" si="59"/>
        <v>115060</v>
      </c>
      <c r="H502" s="665">
        <f t="shared" si="60"/>
        <v>5753</v>
      </c>
      <c r="I502" s="326"/>
    </row>
    <row r="503" spans="1:9" hidden="1">
      <c r="A503" s="1587" t="s">
        <v>9966</v>
      </c>
      <c r="B503" s="16" t="s">
        <v>10010</v>
      </c>
      <c r="C503" s="16"/>
      <c r="D503" s="15">
        <v>4</v>
      </c>
      <c r="E503" s="575">
        <v>118.39760064000001</v>
      </c>
      <c r="F503" s="1588">
        <f t="shared" si="58"/>
        <v>118.4</v>
      </c>
      <c r="G503" s="1589">
        <f t="shared" si="59"/>
        <v>118400</v>
      </c>
      <c r="H503" s="665">
        <f t="shared" si="60"/>
        <v>473.6</v>
      </c>
      <c r="I503" s="326"/>
    </row>
    <row r="504" spans="1:9">
      <c r="A504" s="1587" t="s">
        <v>1952</v>
      </c>
      <c r="B504" s="16" t="s">
        <v>10011</v>
      </c>
      <c r="C504" s="16"/>
      <c r="D504" s="15">
        <v>50</v>
      </c>
      <c r="E504" s="575">
        <v>84.379949999999994</v>
      </c>
      <c r="F504" s="1588">
        <f t="shared" si="58"/>
        <v>84.38</v>
      </c>
      <c r="G504" s="1589">
        <f t="shared" si="59"/>
        <v>84380</v>
      </c>
      <c r="H504" s="665">
        <f t="shared" si="60"/>
        <v>4219</v>
      </c>
      <c r="I504" s="326"/>
    </row>
    <row r="505" spans="1:9" hidden="1">
      <c r="A505" s="1587" t="s">
        <v>9967</v>
      </c>
      <c r="B505" s="16" t="s">
        <v>10011</v>
      </c>
      <c r="C505" s="16"/>
      <c r="D505" s="15">
        <v>4</v>
      </c>
      <c r="E505" s="575">
        <v>123.10421904</v>
      </c>
      <c r="F505" s="1588">
        <f t="shared" si="58"/>
        <v>123.1</v>
      </c>
      <c r="G505" s="1589">
        <f t="shared" si="59"/>
        <v>123100</v>
      </c>
      <c r="H505" s="665">
        <f t="shared" si="60"/>
        <v>492.4</v>
      </c>
      <c r="I505" s="326"/>
    </row>
    <row r="506" spans="1:9">
      <c r="A506" s="1587" t="s">
        <v>1953</v>
      </c>
      <c r="B506" s="16" t="s">
        <v>10012</v>
      </c>
      <c r="C506" s="16"/>
      <c r="D506" s="15">
        <v>50</v>
      </c>
      <c r="E506" s="575">
        <v>92.228999999999985</v>
      </c>
      <c r="F506" s="1588">
        <f t="shared" si="58"/>
        <v>92.23</v>
      </c>
      <c r="G506" s="1589">
        <f t="shared" si="59"/>
        <v>92230</v>
      </c>
      <c r="H506" s="665">
        <f t="shared" si="60"/>
        <v>4611.5</v>
      </c>
      <c r="I506" s="326"/>
    </row>
    <row r="507" spans="1:9" hidden="1">
      <c r="A507" s="1587" t="s">
        <v>9968</v>
      </c>
      <c r="B507" s="16" t="s">
        <v>10012</v>
      </c>
      <c r="C507" s="16"/>
      <c r="D507" s="15">
        <v>4</v>
      </c>
      <c r="E507" s="575">
        <v>135.66532319999999</v>
      </c>
      <c r="F507" s="1588">
        <f t="shared" si="58"/>
        <v>135.66999999999999</v>
      </c>
      <c r="G507" s="1589">
        <f t="shared" si="59"/>
        <v>135670</v>
      </c>
      <c r="H507" s="665">
        <f t="shared" si="60"/>
        <v>542.67999999999995</v>
      </c>
      <c r="I507" s="326"/>
    </row>
    <row r="508" spans="1:9">
      <c r="A508" s="1587" t="s">
        <v>1954</v>
      </c>
      <c r="B508" s="16" t="s">
        <v>10013</v>
      </c>
      <c r="C508" s="16"/>
      <c r="D508" s="15">
        <v>50</v>
      </c>
      <c r="E508" s="575">
        <v>125.16945</v>
      </c>
      <c r="F508" s="1588">
        <f t="shared" si="58"/>
        <v>125.17</v>
      </c>
      <c r="G508" s="1589">
        <f t="shared" si="59"/>
        <v>125170</v>
      </c>
      <c r="H508" s="665">
        <f t="shared" si="60"/>
        <v>6258.5</v>
      </c>
      <c r="I508" s="326"/>
    </row>
    <row r="509" spans="1:9" hidden="1">
      <c r="A509" s="1587" t="s">
        <v>9969</v>
      </c>
      <c r="B509" s="16" t="s">
        <v>10013</v>
      </c>
      <c r="C509" s="16"/>
      <c r="D509" s="15">
        <v>4</v>
      </c>
      <c r="E509" s="575">
        <v>176.44589424</v>
      </c>
      <c r="F509" s="1588">
        <f t="shared" si="58"/>
        <v>176.45</v>
      </c>
      <c r="G509" s="1589">
        <f t="shared" si="59"/>
        <v>176450</v>
      </c>
      <c r="H509" s="665">
        <f t="shared" si="60"/>
        <v>705.8</v>
      </c>
      <c r="I509" s="326"/>
    </row>
    <row r="510" spans="1:9">
      <c r="A510" s="1587" t="s">
        <v>1955</v>
      </c>
      <c r="B510" s="16" t="s">
        <v>10014</v>
      </c>
      <c r="C510" s="16"/>
      <c r="D510" s="15">
        <v>50</v>
      </c>
      <c r="E510" s="575">
        <v>133.21019999999999</v>
      </c>
      <c r="F510" s="1588">
        <f t="shared" si="58"/>
        <v>133.21</v>
      </c>
      <c r="G510" s="1589">
        <f t="shared" si="59"/>
        <v>133210</v>
      </c>
      <c r="H510" s="665">
        <f t="shared" si="60"/>
        <v>6660.5</v>
      </c>
      <c r="I510" s="326"/>
    </row>
    <row r="511" spans="1:9" hidden="1">
      <c r="A511" s="1587" t="s">
        <v>9970</v>
      </c>
      <c r="B511" s="16" t="s">
        <v>10014</v>
      </c>
      <c r="C511" s="16"/>
      <c r="D511" s="15">
        <v>2</v>
      </c>
      <c r="E511" s="575">
        <v>189.25869283199998</v>
      </c>
      <c r="F511" s="1588">
        <f t="shared" si="58"/>
        <v>189.26</v>
      </c>
      <c r="G511" s="1589">
        <f t="shared" si="59"/>
        <v>189260</v>
      </c>
      <c r="H511" s="665">
        <f t="shared" si="60"/>
        <v>378.52</v>
      </c>
      <c r="I511" s="326"/>
    </row>
    <row r="512" spans="1:9">
      <c r="A512" s="1587" t="s">
        <v>1956</v>
      </c>
      <c r="B512" s="16" t="s">
        <v>10015</v>
      </c>
      <c r="C512" s="16"/>
      <c r="D512" s="15">
        <v>50</v>
      </c>
      <c r="E512" s="575">
        <v>137.80674000000002</v>
      </c>
      <c r="F512" s="1588">
        <f t="shared" si="58"/>
        <v>137.81</v>
      </c>
      <c r="G512" s="1589">
        <f t="shared" si="59"/>
        <v>137810</v>
      </c>
      <c r="H512" s="665">
        <f t="shared" si="60"/>
        <v>6890.5</v>
      </c>
      <c r="I512" s="326"/>
    </row>
    <row r="513" spans="1:9" hidden="1">
      <c r="A513" s="1587" t="s">
        <v>9971</v>
      </c>
      <c r="B513" s="16" t="s">
        <v>10015</v>
      </c>
      <c r="C513" s="16"/>
      <c r="D513" s="15">
        <v>2</v>
      </c>
      <c r="E513" s="575">
        <v>137.74703183999998</v>
      </c>
      <c r="F513" s="1588">
        <f t="shared" si="58"/>
        <v>137.75</v>
      </c>
      <c r="G513" s="1589">
        <f t="shared" si="59"/>
        <v>137750</v>
      </c>
      <c r="H513" s="665">
        <f t="shared" si="60"/>
        <v>275.5</v>
      </c>
      <c r="I513" s="326"/>
    </row>
    <row r="514" spans="1:9">
      <c r="A514" s="1587" t="s">
        <v>10671</v>
      </c>
      <c r="B514" s="16" t="s">
        <v>10016</v>
      </c>
      <c r="C514" s="16"/>
      <c r="D514" s="15">
        <v>100</v>
      </c>
      <c r="E514" s="575">
        <v>125.4996</v>
      </c>
      <c r="F514" s="1588">
        <f t="shared" si="58"/>
        <v>125.5</v>
      </c>
      <c r="G514" s="1589">
        <f t="shared" si="59"/>
        <v>125500</v>
      </c>
      <c r="H514" s="665">
        <f t="shared" si="60"/>
        <v>12550</v>
      </c>
      <c r="I514" s="326"/>
    </row>
    <row r="515" spans="1:9" hidden="1">
      <c r="A515" s="1587" t="s">
        <v>9972</v>
      </c>
      <c r="B515" s="16" t="s">
        <v>10016</v>
      </c>
      <c r="C515" s="16"/>
      <c r="D515" s="15">
        <v>2</v>
      </c>
      <c r="E515" s="575">
        <v>143.19759959999999</v>
      </c>
      <c r="F515" s="1588">
        <f t="shared" si="58"/>
        <v>143.19999999999999</v>
      </c>
      <c r="G515" s="1589">
        <f t="shared" si="59"/>
        <v>143200</v>
      </c>
      <c r="H515" s="665">
        <f t="shared" si="60"/>
        <v>286.39999999999998</v>
      </c>
      <c r="I515" s="326"/>
    </row>
    <row r="516" spans="1:9">
      <c r="A516" s="1587" t="s">
        <v>1933</v>
      </c>
      <c r="B516" s="16" t="s">
        <v>10017</v>
      </c>
      <c r="C516" s="16"/>
      <c r="D516" s="15">
        <v>25</v>
      </c>
      <c r="E516" s="575">
        <v>142.61415</v>
      </c>
      <c r="F516" s="1588">
        <f t="shared" si="58"/>
        <v>142.61000000000001</v>
      </c>
      <c r="G516" s="1589">
        <f t="shared" si="59"/>
        <v>142610</v>
      </c>
      <c r="H516" s="665">
        <f t="shared" si="60"/>
        <v>3565.25</v>
      </c>
      <c r="I516" s="326"/>
    </row>
    <row r="517" spans="1:9" hidden="1">
      <c r="A517" s="1587" t="s">
        <v>9973</v>
      </c>
      <c r="B517" s="16" t="s">
        <v>10017</v>
      </c>
      <c r="C517" s="16"/>
      <c r="D517" s="15">
        <v>2</v>
      </c>
      <c r="E517" s="575">
        <v>290.24214278400001</v>
      </c>
      <c r="F517" s="1588">
        <f t="shared" si="58"/>
        <v>290.24</v>
      </c>
      <c r="G517" s="1589">
        <f t="shared" si="59"/>
        <v>290240</v>
      </c>
      <c r="H517" s="665">
        <f t="shared" si="60"/>
        <v>580.48</v>
      </c>
      <c r="I517" s="326"/>
    </row>
    <row r="518" spans="1:9">
      <c r="A518" s="1587" t="s">
        <v>1936</v>
      </c>
      <c r="B518" s="16" t="s">
        <v>10018</v>
      </c>
      <c r="C518" s="16"/>
      <c r="D518" s="15">
        <v>25</v>
      </c>
      <c r="E518" s="575">
        <v>162.71495999999999</v>
      </c>
      <c r="F518" s="1588">
        <f t="shared" si="58"/>
        <v>162.71</v>
      </c>
      <c r="G518" s="1589">
        <f t="shared" si="59"/>
        <v>162710</v>
      </c>
      <c r="H518" s="665">
        <f t="shared" si="60"/>
        <v>4067.75</v>
      </c>
      <c r="I518" s="326"/>
    </row>
    <row r="519" spans="1:9" hidden="1">
      <c r="A519" s="1587" t="s">
        <v>9974</v>
      </c>
      <c r="B519" s="16" t="s">
        <v>10018</v>
      </c>
      <c r="C519" s="16"/>
      <c r="D519" s="15">
        <v>2</v>
      </c>
      <c r="E519" s="575">
        <v>157.9331952</v>
      </c>
      <c r="F519" s="1588">
        <f t="shared" si="58"/>
        <v>157.93</v>
      </c>
      <c r="G519" s="1589">
        <f t="shared" si="59"/>
        <v>157930</v>
      </c>
      <c r="H519" s="665">
        <f t="shared" si="60"/>
        <v>315.86</v>
      </c>
      <c r="I519" s="326"/>
    </row>
    <row r="520" spans="1:9">
      <c r="A520" s="1587" t="s">
        <v>1937</v>
      </c>
      <c r="B520" s="16" t="s">
        <v>10019</v>
      </c>
      <c r="C520" s="16"/>
      <c r="D520" s="15">
        <v>25</v>
      </c>
      <c r="E520" s="575">
        <v>182.71565999999999</v>
      </c>
      <c r="F520" s="1588">
        <f t="shared" si="58"/>
        <v>182.72</v>
      </c>
      <c r="G520" s="1589">
        <f t="shared" si="59"/>
        <v>182720</v>
      </c>
      <c r="H520" s="665">
        <f t="shared" si="60"/>
        <v>4568</v>
      </c>
      <c r="I520" s="326"/>
    </row>
    <row r="521" spans="1:9" hidden="1">
      <c r="A521" s="1587" t="s">
        <v>9975</v>
      </c>
      <c r="B521" s="16" t="s">
        <v>10019</v>
      </c>
      <c r="C521" s="16"/>
      <c r="D521" s="15">
        <v>2</v>
      </c>
      <c r="E521" s="575">
        <v>253.89557740799998</v>
      </c>
      <c r="F521" s="1588">
        <f t="shared" si="58"/>
        <v>253.9</v>
      </c>
      <c r="G521" s="1589">
        <f t="shared" si="59"/>
        <v>253900</v>
      </c>
      <c r="H521" s="665">
        <f t="shared" si="60"/>
        <v>507.8</v>
      </c>
      <c r="I521" s="326"/>
    </row>
    <row r="522" spans="1:9">
      <c r="A522" s="1587" t="s">
        <v>10242</v>
      </c>
      <c r="B522" s="16" t="s">
        <v>10020</v>
      </c>
      <c r="C522" s="16"/>
      <c r="D522" s="15">
        <v>25</v>
      </c>
      <c r="E522" s="575">
        <v>145.51308</v>
      </c>
      <c r="F522" s="1588">
        <f t="shared" si="58"/>
        <v>145.51</v>
      </c>
      <c r="G522" s="1589">
        <f t="shared" si="59"/>
        <v>145510</v>
      </c>
      <c r="H522" s="665">
        <f t="shared" si="60"/>
        <v>3637.75</v>
      </c>
      <c r="I522" s="326"/>
    </row>
    <row r="523" spans="1:9" hidden="1">
      <c r="A523" s="1587" t="s">
        <v>10241</v>
      </c>
      <c r="B523" s="16" t="s">
        <v>10020</v>
      </c>
      <c r="C523" s="16"/>
      <c r="D523" s="15">
        <v>2</v>
      </c>
      <c r="E523" s="575">
        <v>266.34264307199993</v>
      </c>
      <c r="F523" s="1588">
        <f t="shared" si="58"/>
        <v>266.33999999999997</v>
      </c>
      <c r="G523" s="1589">
        <f t="shared" si="59"/>
        <v>266340</v>
      </c>
      <c r="H523" s="665">
        <f t="shared" si="60"/>
        <v>532.67999999999995</v>
      </c>
      <c r="I523" s="326"/>
    </row>
    <row r="524" spans="1:9">
      <c r="A524" s="1587" t="s">
        <v>1938</v>
      </c>
      <c r="B524" s="16" t="s">
        <v>10021</v>
      </c>
      <c r="C524" s="16"/>
      <c r="D524" s="15">
        <v>25</v>
      </c>
      <c r="E524" s="575">
        <v>146.66114999999999</v>
      </c>
      <c r="F524" s="1588">
        <f t="shared" si="58"/>
        <v>146.66</v>
      </c>
      <c r="G524" s="1589">
        <f t="shared" si="59"/>
        <v>146660</v>
      </c>
      <c r="H524" s="665">
        <f t="shared" si="60"/>
        <v>3666.5</v>
      </c>
      <c r="I524" s="326"/>
    </row>
    <row r="525" spans="1:9" hidden="1">
      <c r="A525" s="1587" t="s">
        <v>9977</v>
      </c>
      <c r="B525" s="16" t="s">
        <v>10021</v>
      </c>
      <c r="C525" s="16"/>
      <c r="D525" s="15">
        <v>2</v>
      </c>
      <c r="E525" s="575">
        <v>273.61141632000005</v>
      </c>
      <c r="F525" s="1588">
        <f t="shared" si="58"/>
        <v>273.61</v>
      </c>
      <c r="G525" s="1589">
        <f t="shared" si="59"/>
        <v>273610</v>
      </c>
      <c r="H525" s="665">
        <f t="shared" si="60"/>
        <v>547.22</v>
      </c>
      <c r="I525" s="326"/>
    </row>
    <row r="526" spans="1:9">
      <c r="A526" s="1587" t="s">
        <v>1940</v>
      </c>
      <c r="B526" s="16" t="s">
        <v>10022</v>
      </c>
      <c r="C526" s="16"/>
      <c r="D526" s="15">
        <v>25</v>
      </c>
      <c r="E526" s="575">
        <v>160.50614999999999</v>
      </c>
      <c r="F526" s="1588">
        <f t="shared" si="58"/>
        <v>160.51</v>
      </c>
      <c r="G526" s="1589">
        <f t="shared" si="59"/>
        <v>160510</v>
      </c>
      <c r="H526" s="665">
        <f t="shared" si="60"/>
        <v>4012.75</v>
      </c>
      <c r="I526" s="326"/>
    </row>
    <row r="527" spans="1:9" hidden="1">
      <c r="A527" s="1587" t="s">
        <v>9978</v>
      </c>
      <c r="B527" s="16" t="s">
        <v>10022</v>
      </c>
      <c r="C527" s="16"/>
      <c r="D527" s="15">
        <v>2</v>
      </c>
      <c r="E527" s="575">
        <v>278.31881072160007</v>
      </c>
      <c r="F527" s="1588">
        <f t="shared" si="58"/>
        <v>278.32</v>
      </c>
      <c r="G527" s="1589">
        <f t="shared" si="59"/>
        <v>278320</v>
      </c>
      <c r="H527" s="665">
        <f t="shared" si="60"/>
        <v>556.64</v>
      </c>
      <c r="I527" s="326"/>
    </row>
    <row r="528" spans="1:9">
      <c r="A528" s="1587" t="s">
        <v>1941</v>
      </c>
      <c r="B528" s="16" t="s">
        <v>10023</v>
      </c>
      <c r="C528" s="16"/>
      <c r="D528" s="15">
        <v>25</v>
      </c>
      <c r="E528" s="575">
        <v>171.10289999999998</v>
      </c>
      <c r="F528" s="1588">
        <f t="shared" si="58"/>
        <v>171.1</v>
      </c>
      <c r="G528" s="1589">
        <f t="shared" si="59"/>
        <v>171100</v>
      </c>
      <c r="H528" s="665">
        <f t="shared" si="60"/>
        <v>4277.5</v>
      </c>
      <c r="I528" s="326"/>
    </row>
    <row r="529" spans="1:9" hidden="1">
      <c r="A529" s="1587" t="s">
        <v>9979</v>
      </c>
      <c r="B529" s="16" t="s">
        <v>10023</v>
      </c>
      <c r="C529" s="16"/>
      <c r="D529" s="15">
        <v>2</v>
      </c>
      <c r="E529" s="575">
        <v>280.82890598400002</v>
      </c>
      <c r="F529" s="1588">
        <f t="shared" si="58"/>
        <v>280.83</v>
      </c>
      <c r="G529" s="1589">
        <f t="shared" si="59"/>
        <v>280830</v>
      </c>
      <c r="H529" s="665">
        <f t="shared" si="60"/>
        <v>561.66</v>
      </c>
      <c r="I529" s="326"/>
    </row>
    <row r="530" spans="1:9">
      <c r="A530" s="1587" t="s">
        <v>1942</v>
      </c>
      <c r="B530" s="16" t="s">
        <v>10024</v>
      </c>
      <c r="C530" s="16"/>
      <c r="D530" s="15">
        <v>25</v>
      </c>
      <c r="E530" s="575">
        <v>180.31514999999999</v>
      </c>
      <c r="F530" s="1588">
        <f t="shared" si="58"/>
        <v>180.32</v>
      </c>
      <c r="G530" s="1589">
        <f t="shared" si="59"/>
        <v>180320</v>
      </c>
      <c r="H530" s="665">
        <f t="shared" si="60"/>
        <v>4508</v>
      </c>
      <c r="I530" s="326"/>
    </row>
    <row r="531" spans="1:9" hidden="1">
      <c r="A531" s="1587" t="s">
        <v>9980</v>
      </c>
      <c r="B531" s="16" t="s">
        <v>10024</v>
      </c>
      <c r="C531" s="16"/>
      <c r="D531" s="15">
        <v>2</v>
      </c>
      <c r="E531" s="575">
        <v>282.34447084799996</v>
      </c>
      <c r="F531" s="1588">
        <f t="shared" si="58"/>
        <v>282.33999999999997</v>
      </c>
      <c r="G531" s="1589">
        <f t="shared" si="59"/>
        <v>282340</v>
      </c>
      <c r="H531" s="665">
        <f t="shared" si="60"/>
        <v>564.67999999999995</v>
      </c>
      <c r="I531" s="326"/>
    </row>
    <row r="532" spans="1:9">
      <c r="A532" s="1587" t="s">
        <v>1943</v>
      </c>
      <c r="B532" s="16" t="s">
        <v>10025</v>
      </c>
      <c r="C532" s="16"/>
      <c r="D532" s="15">
        <v>25</v>
      </c>
      <c r="E532" s="575">
        <v>205.20419999999999</v>
      </c>
      <c r="F532" s="1588">
        <f t="shared" si="58"/>
        <v>205.2</v>
      </c>
      <c r="G532" s="1589">
        <f t="shared" si="59"/>
        <v>205200</v>
      </c>
      <c r="H532" s="665">
        <f t="shared" si="60"/>
        <v>5130</v>
      </c>
      <c r="I532" s="326"/>
    </row>
    <row r="533" spans="1:9" hidden="1">
      <c r="A533" s="1587" t="s">
        <v>9981</v>
      </c>
      <c r="B533" s="16" t="s">
        <v>10025</v>
      </c>
      <c r="C533" s="16"/>
      <c r="D533" s="15">
        <v>2</v>
      </c>
      <c r="E533" s="575">
        <v>285.74403264</v>
      </c>
      <c r="F533" s="1588">
        <f t="shared" si="58"/>
        <v>285.74</v>
      </c>
      <c r="G533" s="1589">
        <f t="shared" si="59"/>
        <v>285740</v>
      </c>
      <c r="H533" s="665">
        <f t="shared" si="60"/>
        <v>571.48</v>
      </c>
      <c r="I533" s="326"/>
    </row>
    <row r="534" spans="1:9">
      <c r="A534" s="1587" t="s">
        <v>1945</v>
      </c>
      <c r="B534" s="16" t="s">
        <v>10026</v>
      </c>
      <c r="C534" s="16"/>
      <c r="D534" s="15">
        <v>25</v>
      </c>
      <c r="E534" s="575">
        <v>219.91184999999999</v>
      </c>
      <c r="F534" s="1588">
        <f t="shared" si="58"/>
        <v>219.91</v>
      </c>
      <c r="G534" s="1589">
        <f t="shared" si="59"/>
        <v>219910</v>
      </c>
      <c r="H534" s="665">
        <f t="shared" si="60"/>
        <v>5497.75</v>
      </c>
      <c r="I534" s="326"/>
    </row>
    <row r="535" spans="1:9" hidden="1">
      <c r="A535" s="1587" t="s">
        <v>9982</v>
      </c>
      <c r="B535" s="16" t="s">
        <v>10026</v>
      </c>
      <c r="C535" s="16"/>
      <c r="D535" s="15">
        <v>2</v>
      </c>
      <c r="E535" s="575">
        <v>287.62667999999996</v>
      </c>
      <c r="F535" s="1588">
        <f t="shared" si="58"/>
        <v>287.63</v>
      </c>
      <c r="G535" s="1589">
        <f t="shared" si="59"/>
        <v>287630</v>
      </c>
      <c r="H535" s="665">
        <f t="shared" si="60"/>
        <v>575.26</v>
      </c>
      <c r="I535" s="326"/>
    </row>
    <row r="536" spans="1:9">
      <c r="A536" s="1587" t="s">
        <v>1946</v>
      </c>
      <c r="B536" s="16" t="s">
        <v>10027</v>
      </c>
      <c r="C536" s="16"/>
      <c r="D536" s="15">
        <v>25</v>
      </c>
      <c r="E536" s="575">
        <v>210.83804999999998</v>
      </c>
      <c r="F536" s="1588">
        <f t="shared" si="58"/>
        <v>210.84</v>
      </c>
      <c r="G536" s="1589">
        <f t="shared" si="59"/>
        <v>210840</v>
      </c>
      <c r="H536" s="665">
        <f t="shared" si="60"/>
        <v>5271</v>
      </c>
      <c r="I536" s="326"/>
    </row>
    <row r="537" spans="1:9" hidden="1">
      <c r="A537" s="1587" t="s">
        <v>9983</v>
      </c>
      <c r="B537" s="16" t="s">
        <v>10027</v>
      </c>
      <c r="C537" s="16"/>
      <c r="D537" s="15">
        <v>2</v>
      </c>
      <c r="E537" s="575">
        <v>290.2583376</v>
      </c>
      <c r="F537" s="1588">
        <f t="shared" si="58"/>
        <v>290.26</v>
      </c>
      <c r="G537" s="1589">
        <f t="shared" si="59"/>
        <v>290260</v>
      </c>
      <c r="H537" s="665">
        <f t="shared" si="60"/>
        <v>580.52</v>
      </c>
      <c r="I537" s="326"/>
    </row>
    <row r="538" spans="1:9" ht="13.5" thickBot="1">
      <c r="A538" s="1591" t="s">
        <v>1947</v>
      </c>
      <c r="B538" s="1592" t="s">
        <v>10028</v>
      </c>
      <c r="C538" s="1592"/>
      <c r="D538" s="19">
        <v>25</v>
      </c>
      <c r="E538" s="575">
        <v>292.29989999999998</v>
      </c>
      <c r="F538" s="1593">
        <f t="shared" si="58"/>
        <v>292.3</v>
      </c>
      <c r="G538" s="1594">
        <f t="shared" si="59"/>
        <v>292300</v>
      </c>
      <c r="H538" s="1571">
        <f t="shared" si="60"/>
        <v>7307.5</v>
      </c>
      <c r="I538" s="327"/>
    </row>
    <row r="539" spans="1:9" ht="16.5" hidden="1" customHeight="1">
      <c r="A539" s="1612" t="s">
        <v>9984</v>
      </c>
      <c r="B539" s="1613" t="s">
        <v>10028</v>
      </c>
      <c r="C539" s="1613"/>
      <c r="D539" s="10">
        <v>2</v>
      </c>
      <c r="E539" s="2421">
        <f>E538*2</f>
        <v>584.59979999999996</v>
      </c>
      <c r="F539" s="1598">
        <f t="shared" si="58"/>
        <v>584.6</v>
      </c>
      <c r="G539" s="1599">
        <f t="shared" si="59"/>
        <v>584600</v>
      </c>
      <c r="H539" s="1568">
        <f t="shared" si="60"/>
        <v>1169.2</v>
      </c>
      <c r="I539" s="1617"/>
    </row>
    <row r="540" spans="1:9" ht="18" hidden="1" customHeight="1" thickBot="1">
      <c r="A540" s="1591" t="s">
        <v>9985</v>
      </c>
      <c r="B540" s="1592" t="s">
        <v>10029</v>
      </c>
      <c r="C540" s="1592"/>
      <c r="D540" s="19">
        <v>2</v>
      </c>
      <c r="E540" s="2359">
        <v>177.29</v>
      </c>
      <c r="F540" s="1593">
        <f t="shared" si="58"/>
        <v>177.29</v>
      </c>
      <c r="G540" s="1594">
        <f>F540*1000</f>
        <v>177290</v>
      </c>
      <c r="H540" s="1571">
        <f t="shared" si="60"/>
        <v>354.58</v>
      </c>
      <c r="I540" s="327"/>
    </row>
    <row r="542" spans="1:9" ht="13.5" thickBot="1"/>
    <row r="543" spans="1:9" ht="18">
      <c r="A543" s="1238"/>
      <c r="B543" s="1541"/>
      <c r="C543" s="1542"/>
      <c r="D543" s="1578" t="s">
        <v>1401</v>
      </c>
      <c r="E543" s="2416"/>
      <c r="F543" s="1543"/>
      <c r="G543" s="1544"/>
      <c r="H543" s="1541"/>
      <c r="I543" s="1545"/>
    </row>
    <row r="544" spans="1:9" ht="15.75">
      <c r="A544" s="1239"/>
      <c r="B544" s="722"/>
      <c r="C544" s="1546"/>
      <c r="D544" s="1607" t="s">
        <v>1418</v>
      </c>
      <c r="E544" s="2412"/>
      <c r="F544" s="1547"/>
      <c r="G544" s="1548"/>
      <c r="H544" s="722"/>
      <c r="I544" s="689"/>
    </row>
    <row r="545" spans="1:9">
      <c r="A545" s="1239"/>
      <c r="B545" s="722"/>
      <c r="C545" s="1546"/>
      <c r="D545" s="1580"/>
      <c r="E545" s="2412"/>
      <c r="F545" s="1547"/>
      <c r="G545" s="1548"/>
      <c r="H545" s="722"/>
      <c r="I545" s="689"/>
    </row>
    <row r="546" spans="1:9">
      <c r="A546" s="1239"/>
      <c r="B546" s="722"/>
      <c r="C546" s="1546"/>
      <c r="D546" s="1580"/>
      <c r="E546" s="2412"/>
      <c r="F546" s="1547"/>
      <c r="G546" s="1548"/>
      <c r="H546" s="722"/>
      <c r="I546" s="689"/>
    </row>
    <row r="547" spans="1:9" ht="13.5" thickBot="1">
      <c r="A547" s="1549"/>
      <c r="B547" s="1550"/>
      <c r="C547" s="1551"/>
      <c r="D547" s="1581"/>
      <c r="E547" s="2413"/>
      <c r="F547" s="1552"/>
      <c r="G547" s="1553"/>
      <c r="H547" s="1550"/>
      <c r="I547" s="710"/>
    </row>
    <row r="548" spans="1:9" ht="22.5">
      <c r="A548" s="1554" t="s">
        <v>1028</v>
      </c>
      <c r="B548" s="1555" t="s">
        <v>1029</v>
      </c>
      <c r="C548" s="1556" t="s">
        <v>678</v>
      </c>
      <c r="D548" s="1556" t="s">
        <v>3130</v>
      </c>
      <c r="E548" s="2414" t="s">
        <v>3427</v>
      </c>
      <c r="F548" s="1557" t="s">
        <v>2779</v>
      </c>
      <c r="G548" s="2697" t="s">
        <v>2627</v>
      </c>
      <c r="H548" s="2699" t="s">
        <v>497</v>
      </c>
      <c r="I548" s="751" t="s">
        <v>4239</v>
      </c>
    </row>
    <row r="549" spans="1:9" ht="57" customHeight="1" thickBot="1">
      <c r="A549" s="1558"/>
      <c r="B549" s="1559"/>
      <c r="C549" s="1560" t="s">
        <v>3629</v>
      </c>
      <c r="D549" s="1561" t="s">
        <v>2628</v>
      </c>
      <c r="E549" s="2415" t="s">
        <v>265</v>
      </c>
      <c r="F549" s="942">
        <f>'Заказ, cкидки и курсы валют'!$I$12</f>
        <v>0</v>
      </c>
      <c r="G549" s="2698"/>
      <c r="H549" s="2700"/>
      <c r="I549" s="1562"/>
    </row>
    <row r="550" spans="1:9" ht="19.7" customHeight="1">
      <c r="A550" s="1584" t="s">
        <v>1957</v>
      </c>
      <c r="B550" s="335" t="s">
        <v>10030</v>
      </c>
      <c r="C550" s="335"/>
      <c r="D550" s="334">
        <v>100</v>
      </c>
      <c r="E550" s="575">
        <v>78.778049999999993</v>
      </c>
      <c r="F550" s="1585">
        <f>ROUND(E550*(1-$F$10),2)</f>
        <v>78.78</v>
      </c>
      <c r="G550" s="1586">
        <f>F550*1000</f>
        <v>78780</v>
      </c>
      <c r="H550" s="1565">
        <f>ROUND((D550/1000)*G550,2)</f>
        <v>7878</v>
      </c>
      <c r="I550" s="336"/>
    </row>
    <row r="551" spans="1:9" hidden="1">
      <c r="A551" s="1587" t="s">
        <v>9986</v>
      </c>
      <c r="B551" s="16" t="s">
        <v>10031</v>
      </c>
      <c r="C551" s="16"/>
      <c r="D551" s="15">
        <v>10</v>
      </c>
      <c r="E551" s="575">
        <v>98.892631727999984</v>
      </c>
      <c r="F551" s="1588">
        <f t="shared" ref="F551:F580" si="61">ROUND(E551*(1-$F$10),2)</f>
        <v>98.89</v>
      </c>
      <c r="G551" s="1589">
        <f>F551*1000</f>
        <v>98890</v>
      </c>
      <c r="H551" s="665">
        <f t="shared" ref="H551:H580" si="62">ROUND((D551/1000)*G551,2)</f>
        <v>988.9</v>
      </c>
      <c r="I551" s="326"/>
    </row>
    <row r="552" spans="1:9">
      <c r="A552" s="1628" t="s">
        <v>1958</v>
      </c>
      <c r="B552" s="16" t="s">
        <v>10032</v>
      </c>
      <c r="C552" s="16"/>
      <c r="D552" s="15">
        <v>100</v>
      </c>
      <c r="E552" s="575">
        <v>94.167299999999997</v>
      </c>
      <c r="F552" s="1588">
        <f t="shared" si="61"/>
        <v>94.17</v>
      </c>
      <c r="G552" s="1589">
        <f t="shared" ref="G552:G579" si="63">F552*1000</f>
        <v>94170</v>
      </c>
      <c r="H552" s="665">
        <f t="shared" si="62"/>
        <v>9417</v>
      </c>
      <c r="I552" s="326"/>
    </row>
    <row r="553" spans="1:9" hidden="1">
      <c r="A553" s="1587" t="s">
        <v>9987</v>
      </c>
      <c r="B553" s="16" t="s">
        <v>10032</v>
      </c>
      <c r="C553" s="16"/>
      <c r="D553" s="15">
        <v>10</v>
      </c>
      <c r="E553" s="575">
        <v>138.79294704</v>
      </c>
      <c r="F553" s="1588">
        <f t="shared" si="61"/>
        <v>138.79</v>
      </c>
      <c r="G553" s="1589">
        <f t="shared" si="63"/>
        <v>138790</v>
      </c>
      <c r="H553" s="665">
        <f t="shared" si="62"/>
        <v>1387.9</v>
      </c>
      <c r="I553" s="326"/>
    </row>
    <row r="554" spans="1:9">
      <c r="A554" s="1587" t="s">
        <v>1959</v>
      </c>
      <c r="B554" s="16" t="s">
        <v>10033</v>
      </c>
      <c r="C554" s="16"/>
      <c r="D554" s="15">
        <v>100</v>
      </c>
      <c r="E554" s="575">
        <v>102.3039</v>
      </c>
      <c r="F554" s="1588">
        <f t="shared" si="61"/>
        <v>102.3</v>
      </c>
      <c r="G554" s="1589">
        <f t="shared" si="63"/>
        <v>102300</v>
      </c>
      <c r="H554" s="665">
        <f t="shared" si="62"/>
        <v>10230</v>
      </c>
      <c r="I554" s="326"/>
    </row>
    <row r="555" spans="1:9" hidden="1">
      <c r="A555" s="1587" t="s">
        <v>9959</v>
      </c>
      <c r="B555" s="16" t="s">
        <v>10033</v>
      </c>
      <c r="C555" s="16"/>
      <c r="D555" s="15">
        <v>4</v>
      </c>
      <c r="E555" s="575">
        <v>100.187542224</v>
      </c>
      <c r="F555" s="1588">
        <f t="shared" si="61"/>
        <v>100.19</v>
      </c>
      <c r="G555" s="1589">
        <f t="shared" si="63"/>
        <v>100190</v>
      </c>
      <c r="H555" s="665">
        <f t="shared" si="62"/>
        <v>400.76</v>
      </c>
      <c r="I555" s="326"/>
    </row>
    <row r="556" spans="1:9">
      <c r="A556" s="1587" t="s">
        <v>1960</v>
      </c>
      <c r="B556" s="16" t="s">
        <v>10034</v>
      </c>
      <c r="C556" s="16"/>
      <c r="D556" s="15">
        <v>100</v>
      </c>
      <c r="E556" s="575">
        <v>102.27834</v>
      </c>
      <c r="F556" s="1588">
        <f t="shared" si="61"/>
        <v>102.28</v>
      </c>
      <c r="G556" s="1589">
        <f t="shared" si="63"/>
        <v>102280</v>
      </c>
      <c r="H556" s="665">
        <f t="shared" si="62"/>
        <v>10228</v>
      </c>
      <c r="I556" s="326"/>
    </row>
    <row r="557" spans="1:9" hidden="1">
      <c r="A557" s="1587" t="s">
        <v>9988</v>
      </c>
      <c r="B557" s="16" t="s">
        <v>10034</v>
      </c>
      <c r="C557" s="16"/>
      <c r="D557" s="15">
        <v>4</v>
      </c>
      <c r="E557" s="575">
        <v>120.30892632</v>
      </c>
      <c r="F557" s="1588">
        <f t="shared" si="61"/>
        <v>120.31</v>
      </c>
      <c r="G557" s="1589">
        <f t="shared" si="63"/>
        <v>120310</v>
      </c>
      <c r="H557" s="665">
        <f t="shared" si="62"/>
        <v>481.24</v>
      </c>
      <c r="I557" s="326"/>
    </row>
    <row r="558" spans="1:9">
      <c r="A558" s="1587" t="s">
        <v>1961</v>
      </c>
      <c r="B558" s="16" t="s">
        <v>10035</v>
      </c>
      <c r="C558" s="16"/>
      <c r="D558" s="15">
        <v>100</v>
      </c>
      <c r="E558" s="575">
        <v>114.66855</v>
      </c>
      <c r="F558" s="1588">
        <f t="shared" si="61"/>
        <v>114.67</v>
      </c>
      <c r="G558" s="1589">
        <f t="shared" si="63"/>
        <v>114670</v>
      </c>
      <c r="H558" s="665">
        <f t="shared" si="62"/>
        <v>11467</v>
      </c>
      <c r="I558" s="326"/>
    </row>
    <row r="559" spans="1:9" hidden="1">
      <c r="A559" s="1587" t="s">
        <v>9989</v>
      </c>
      <c r="B559" s="16" t="s">
        <v>10035</v>
      </c>
      <c r="C559" s="16"/>
      <c r="D559" s="15">
        <v>4</v>
      </c>
      <c r="E559" s="575">
        <v>122.37207840000001</v>
      </c>
      <c r="F559" s="1588">
        <f t="shared" si="61"/>
        <v>122.37</v>
      </c>
      <c r="G559" s="1589">
        <f t="shared" si="63"/>
        <v>122370</v>
      </c>
      <c r="H559" s="665">
        <f t="shared" si="62"/>
        <v>489.48</v>
      </c>
      <c r="I559" s="326"/>
    </row>
    <row r="560" spans="1:9">
      <c r="A560" s="1587" t="s">
        <v>1962</v>
      </c>
      <c r="B560" s="16" t="s">
        <v>10036</v>
      </c>
      <c r="C560" s="16"/>
      <c r="D560" s="15">
        <v>100</v>
      </c>
      <c r="E560" s="575">
        <v>111.82499999999999</v>
      </c>
      <c r="F560" s="1588">
        <f t="shared" si="61"/>
        <v>111.83</v>
      </c>
      <c r="G560" s="1589">
        <f t="shared" si="63"/>
        <v>111830</v>
      </c>
      <c r="H560" s="665">
        <f t="shared" si="62"/>
        <v>11183</v>
      </c>
      <c r="I560" s="326"/>
    </row>
    <row r="561" spans="1:9" hidden="1">
      <c r="A561" s="1587" t="s">
        <v>9990</v>
      </c>
      <c r="B561" s="16" t="s">
        <v>10036</v>
      </c>
      <c r="C561" s="16"/>
      <c r="D561" s="15">
        <v>4</v>
      </c>
      <c r="E561" s="575">
        <v>143.34267816000002</v>
      </c>
      <c r="F561" s="1588">
        <f t="shared" si="61"/>
        <v>143.34</v>
      </c>
      <c r="G561" s="1589">
        <f t="shared" si="63"/>
        <v>143340</v>
      </c>
      <c r="H561" s="665">
        <f t="shared" si="62"/>
        <v>573.36</v>
      </c>
      <c r="I561" s="326"/>
    </row>
    <row r="562" spans="1:9">
      <c r="A562" s="1587" t="s">
        <v>1963</v>
      </c>
      <c r="B562" s="16" t="s">
        <v>10037</v>
      </c>
      <c r="C562" s="16"/>
      <c r="D562" s="15">
        <v>100</v>
      </c>
      <c r="E562" s="575">
        <v>123.5187</v>
      </c>
      <c r="F562" s="1588">
        <f t="shared" si="61"/>
        <v>123.52</v>
      </c>
      <c r="G562" s="1589">
        <f t="shared" si="63"/>
        <v>123520</v>
      </c>
      <c r="H562" s="665">
        <f t="shared" si="62"/>
        <v>12352</v>
      </c>
      <c r="I562" s="326"/>
    </row>
    <row r="563" spans="1:9" hidden="1">
      <c r="A563" s="1587" t="s">
        <v>9991</v>
      </c>
      <c r="B563" s="16" t="s">
        <v>10037</v>
      </c>
      <c r="C563" s="16"/>
      <c r="D563" s="15">
        <v>4</v>
      </c>
      <c r="E563" s="575">
        <v>120.54172679999999</v>
      </c>
      <c r="F563" s="1588">
        <f t="shared" si="61"/>
        <v>120.54</v>
      </c>
      <c r="G563" s="1589">
        <f t="shared" si="63"/>
        <v>120540</v>
      </c>
      <c r="H563" s="665">
        <f t="shared" si="62"/>
        <v>482.16</v>
      </c>
      <c r="I563" s="326"/>
    </row>
    <row r="564" spans="1:9">
      <c r="A564" s="1587" t="s">
        <v>1964</v>
      </c>
      <c r="B564" s="16" t="s">
        <v>10038</v>
      </c>
      <c r="C564" s="16"/>
      <c r="D564" s="15">
        <v>50</v>
      </c>
      <c r="E564" s="575">
        <v>123.09695999999998</v>
      </c>
      <c r="F564" s="1588">
        <f t="shared" si="61"/>
        <v>123.1</v>
      </c>
      <c r="G564" s="1589">
        <f t="shared" si="63"/>
        <v>123100</v>
      </c>
      <c r="H564" s="665">
        <f t="shared" si="62"/>
        <v>6155</v>
      </c>
      <c r="I564" s="326"/>
    </row>
    <row r="565" spans="1:9" hidden="1">
      <c r="A565" s="1587" t="s">
        <v>9992</v>
      </c>
      <c r="B565" s="16" t="s">
        <v>10038</v>
      </c>
      <c r="C565" s="16"/>
      <c r="D565" s="15">
        <v>4</v>
      </c>
      <c r="E565" s="575">
        <v>116.82872784000001</v>
      </c>
      <c r="F565" s="1588">
        <f t="shared" si="61"/>
        <v>116.83</v>
      </c>
      <c r="G565" s="1589">
        <f t="shared" si="63"/>
        <v>116830</v>
      </c>
      <c r="H565" s="665">
        <f t="shared" si="62"/>
        <v>467.32</v>
      </c>
      <c r="I565" s="326"/>
    </row>
    <row r="566" spans="1:9">
      <c r="A566" s="1587" t="s">
        <v>1965</v>
      </c>
      <c r="B566" s="16" t="s">
        <v>10039</v>
      </c>
      <c r="C566" s="16"/>
      <c r="D566" s="15">
        <v>50</v>
      </c>
      <c r="E566" s="575">
        <v>130.143</v>
      </c>
      <c r="F566" s="1588">
        <f t="shared" si="61"/>
        <v>130.13999999999999</v>
      </c>
      <c r="G566" s="1589">
        <f t="shared" si="63"/>
        <v>130139.99999999999</v>
      </c>
      <c r="H566" s="665">
        <f t="shared" si="62"/>
        <v>6507</v>
      </c>
      <c r="I566" s="326"/>
    </row>
    <row r="567" spans="1:9" hidden="1">
      <c r="A567" s="1587" t="s">
        <v>9993</v>
      </c>
      <c r="B567" s="16" t="s">
        <v>10039</v>
      </c>
      <c r="C567" s="16"/>
      <c r="D567" s="15">
        <v>4</v>
      </c>
      <c r="E567" s="575">
        <v>142.71546643199997</v>
      </c>
      <c r="F567" s="1588">
        <f t="shared" si="61"/>
        <v>142.72</v>
      </c>
      <c r="G567" s="1589">
        <f t="shared" si="63"/>
        <v>142720</v>
      </c>
      <c r="H567" s="665">
        <f t="shared" si="62"/>
        <v>570.88</v>
      </c>
      <c r="I567" s="326"/>
    </row>
    <row r="568" spans="1:9">
      <c r="A568" s="1587" t="s">
        <v>1966</v>
      </c>
      <c r="B568" s="16" t="s">
        <v>10040</v>
      </c>
      <c r="C568" s="16"/>
      <c r="D568" s="15">
        <v>50</v>
      </c>
      <c r="E568" s="575">
        <v>129.09078</v>
      </c>
      <c r="F568" s="1588">
        <f t="shared" si="61"/>
        <v>129.09</v>
      </c>
      <c r="G568" s="1589">
        <f t="shared" si="63"/>
        <v>129090</v>
      </c>
      <c r="H568" s="665">
        <f t="shared" si="62"/>
        <v>6454.5</v>
      </c>
      <c r="I568" s="326"/>
    </row>
    <row r="569" spans="1:9" hidden="1">
      <c r="A569" s="1587" t="s">
        <v>9994</v>
      </c>
      <c r="B569" s="16" t="s">
        <v>10040</v>
      </c>
      <c r="C569" s="16"/>
      <c r="D569" s="15">
        <v>4</v>
      </c>
      <c r="E569" s="575">
        <v>149.5658736</v>
      </c>
      <c r="F569" s="1588">
        <f t="shared" si="61"/>
        <v>149.57</v>
      </c>
      <c r="G569" s="1589">
        <f t="shared" si="63"/>
        <v>149570</v>
      </c>
      <c r="H569" s="665">
        <f t="shared" si="62"/>
        <v>598.28</v>
      </c>
      <c r="I569" s="326"/>
    </row>
    <row r="570" spans="1:9">
      <c r="A570" s="1587" t="s">
        <v>1967</v>
      </c>
      <c r="B570" s="16" t="s">
        <v>10041</v>
      </c>
      <c r="C570" s="16"/>
      <c r="D570" s="15">
        <v>50</v>
      </c>
      <c r="E570" s="575">
        <v>139.61085</v>
      </c>
      <c r="F570" s="1588">
        <f t="shared" si="61"/>
        <v>139.61000000000001</v>
      </c>
      <c r="G570" s="1589">
        <f t="shared" si="63"/>
        <v>139610</v>
      </c>
      <c r="H570" s="665">
        <f t="shared" si="62"/>
        <v>6980.5</v>
      </c>
      <c r="I570" s="326"/>
    </row>
    <row r="571" spans="1:9" hidden="1">
      <c r="A571" s="1587" t="s">
        <v>9995</v>
      </c>
      <c r="B571" s="16" t="s">
        <v>10041</v>
      </c>
      <c r="C571" s="16"/>
      <c r="D571" s="15">
        <v>4</v>
      </c>
      <c r="E571" s="575">
        <v>168.39234719999999</v>
      </c>
      <c r="F571" s="1588">
        <f t="shared" si="61"/>
        <v>168.39</v>
      </c>
      <c r="G571" s="1589">
        <f t="shared" si="63"/>
        <v>168390</v>
      </c>
      <c r="H571" s="665">
        <f t="shared" si="62"/>
        <v>673.56</v>
      </c>
      <c r="I571" s="326"/>
    </row>
    <row r="572" spans="1:9">
      <c r="A572" s="1587" t="s">
        <v>1968</v>
      </c>
      <c r="B572" s="16" t="s">
        <v>10042</v>
      </c>
      <c r="C572" s="16"/>
      <c r="D572" s="15">
        <v>50</v>
      </c>
      <c r="E572" s="575">
        <v>135.51059999999998</v>
      </c>
      <c r="F572" s="1588">
        <f t="shared" si="61"/>
        <v>135.51</v>
      </c>
      <c r="G572" s="1589">
        <f t="shared" si="63"/>
        <v>135510</v>
      </c>
      <c r="H572" s="665">
        <f t="shared" si="62"/>
        <v>6775.5</v>
      </c>
      <c r="I572" s="326"/>
    </row>
    <row r="573" spans="1:9" hidden="1">
      <c r="A573" s="1587" t="s">
        <v>9996</v>
      </c>
      <c r="B573" s="16" t="s">
        <v>10042</v>
      </c>
      <c r="C573" s="16"/>
      <c r="D573" s="15">
        <v>4</v>
      </c>
      <c r="E573" s="575">
        <v>183.50615923199999</v>
      </c>
      <c r="F573" s="1588">
        <f t="shared" si="61"/>
        <v>183.51</v>
      </c>
      <c r="G573" s="1589">
        <f t="shared" si="63"/>
        <v>183510</v>
      </c>
      <c r="H573" s="665">
        <f t="shared" si="62"/>
        <v>734.04</v>
      </c>
      <c r="I573" s="326"/>
    </row>
    <row r="574" spans="1:9" ht="15" customHeight="1">
      <c r="A574" s="1587" t="s">
        <v>1969</v>
      </c>
      <c r="B574" s="16" t="s">
        <v>10043</v>
      </c>
      <c r="C574" s="16"/>
      <c r="D574" s="15">
        <v>50</v>
      </c>
      <c r="E574" s="575">
        <v>146.41619999999998</v>
      </c>
      <c r="F574" s="1588">
        <f t="shared" si="61"/>
        <v>146.41999999999999</v>
      </c>
      <c r="G574" s="1589">
        <f t="shared" si="63"/>
        <v>146420</v>
      </c>
      <c r="H574" s="665">
        <f t="shared" si="62"/>
        <v>7321</v>
      </c>
      <c r="I574" s="326"/>
    </row>
    <row r="575" spans="1:9" ht="16.5" hidden="1" customHeight="1">
      <c r="A575" s="1587" t="s">
        <v>9997</v>
      </c>
      <c r="B575" s="16" t="s">
        <v>10043</v>
      </c>
      <c r="C575" s="16"/>
      <c r="D575" s="15">
        <v>2</v>
      </c>
      <c r="E575" s="575">
        <v>195.91678655999999</v>
      </c>
      <c r="F575" s="1588">
        <f t="shared" si="61"/>
        <v>195.92</v>
      </c>
      <c r="G575" s="1589">
        <f t="shared" si="63"/>
        <v>195920</v>
      </c>
      <c r="H575" s="665">
        <f t="shared" si="62"/>
        <v>391.84</v>
      </c>
      <c r="I575" s="326"/>
    </row>
    <row r="576" spans="1:9" ht="13.5" thickBot="1">
      <c r="A576" s="1591" t="s">
        <v>1970</v>
      </c>
      <c r="B576" s="1592" t="s">
        <v>10044</v>
      </c>
      <c r="C576" s="1592"/>
      <c r="D576" s="19">
        <v>50</v>
      </c>
      <c r="E576" s="575">
        <v>136.36259999999999</v>
      </c>
      <c r="F576" s="1593">
        <f t="shared" si="61"/>
        <v>136.36000000000001</v>
      </c>
      <c r="G576" s="1594">
        <f t="shared" si="63"/>
        <v>136360</v>
      </c>
      <c r="H576" s="1571">
        <f t="shared" si="62"/>
        <v>6818</v>
      </c>
      <c r="I576" s="327"/>
    </row>
    <row r="577" spans="1:9" hidden="1">
      <c r="A577" s="1596" t="s">
        <v>9998</v>
      </c>
      <c r="B577" s="1597" t="s">
        <v>10044</v>
      </c>
      <c r="C577" s="1597"/>
      <c r="D577" s="10">
        <v>2</v>
      </c>
      <c r="E577" s="2421">
        <f>E576*2+15</f>
        <v>287.72519999999997</v>
      </c>
      <c r="F577" s="1598">
        <f t="shared" si="61"/>
        <v>287.73</v>
      </c>
      <c r="G577" s="1599">
        <f t="shared" si="63"/>
        <v>287730</v>
      </c>
      <c r="H577" s="1568">
        <f t="shared" si="62"/>
        <v>575.46</v>
      </c>
      <c r="I577" s="1330"/>
    </row>
    <row r="578" spans="1:9" hidden="1">
      <c r="A578" s="1601" t="s">
        <v>9999</v>
      </c>
      <c r="B578" s="1602" t="s">
        <v>10045</v>
      </c>
      <c r="C578" s="1602"/>
      <c r="D578" s="15">
        <v>2</v>
      </c>
      <c r="E578" s="529">
        <v>88.86</v>
      </c>
      <c r="F578" s="1588">
        <f t="shared" si="61"/>
        <v>88.86</v>
      </c>
      <c r="G578" s="1589">
        <f t="shared" si="63"/>
        <v>88860</v>
      </c>
      <c r="H578" s="665">
        <f t="shared" si="62"/>
        <v>177.72</v>
      </c>
      <c r="I578" s="1307"/>
    </row>
    <row r="579" spans="1:9" hidden="1">
      <c r="A579" s="1601" t="s">
        <v>9976</v>
      </c>
      <c r="B579" s="1602" t="s">
        <v>10046</v>
      </c>
      <c r="C579" s="1602"/>
      <c r="D579" s="15">
        <v>2</v>
      </c>
      <c r="E579" s="529">
        <v>127.43</v>
      </c>
      <c r="F579" s="1588">
        <f t="shared" si="61"/>
        <v>127.43</v>
      </c>
      <c r="G579" s="1589">
        <f t="shared" si="63"/>
        <v>127430</v>
      </c>
      <c r="H579" s="665">
        <f t="shared" si="62"/>
        <v>254.86</v>
      </c>
      <c r="I579" s="1307"/>
    </row>
    <row r="580" spans="1:9" ht="13.5" hidden="1" thickBot="1">
      <c r="A580" s="1591" t="s">
        <v>10000</v>
      </c>
      <c r="B580" s="1592" t="s">
        <v>10047</v>
      </c>
      <c r="C580" s="1592"/>
      <c r="D580" s="19">
        <v>2</v>
      </c>
      <c r="E580" s="2359">
        <v>131.66</v>
      </c>
      <c r="F580" s="1593">
        <f t="shared" si="61"/>
        <v>131.66</v>
      </c>
      <c r="G580" s="1594">
        <f>F580*1000</f>
        <v>131660</v>
      </c>
      <c r="H580" s="1571">
        <f t="shared" si="62"/>
        <v>263.32</v>
      </c>
      <c r="I580" s="327"/>
    </row>
    <row r="582" spans="1:9" ht="13.5" thickBot="1"/>
    <row r="583" spans="1:9" ht="18">
      <c r="A583" s="1238"/>
      <c r="B583" s="1541"/>
      <c r="C583" s="1542"/>
      <c r="D583" s="1578" t="s">
        <v>1401</v>
      </c>
      <c r="E583" s="2416"/>
      <c r="F583" s="1543"/>
      <c r="G583" s="1544"/>
      <c r="H583" s="1541"/>
      <c r="I583" s="1545"/>
    </row>
    <row r="584" spans="1:9" ht="15.75">
      <c r="A584" s="1239"/>
      <c r="B584" s="722"/>
      <c r="C584" s="1546"/>
      <c r="D584" s="1607" t="s">
        <v>1419</v>
      </c>
      <c r="E584" s="2412"/>
      <c r="F584" s="1547"/>
      <c r="G584" s="1548"/>
      <c r="H584" s="722"/>
      <c r="I584" s="689"/>
    </row>
    <row r="585" spans="1:9" ht="38.25" customHeight="1">
      <c r="A585" s="1239"/>
      <c r="B585" s="722"/>
      <c r="C585" s="1546"/>
      <c r="D585" s="1580" t="s">
        <v>1420</v>
      </c>
      <c r="E585" s="2412"/>
      <c r="F585" s="1547"/>
      <c r="G585" s="1548"/>
      <c r="H585" s="722"/>
      <c r="I585" s="689"/>
    </row>
    <row r="586" spans="1:9" ht="19.7" customHeight="1">
      <c r="A586" s="1239"/>
      <c r="B586" s="722"/>
      <c r="C586" s="1546"/>
      <c r="D586" s="1580"/>
      <c r="E586" s="2412"/>
      <c r="F586" s="1547"/>
      <c r="G586" s="1548"/>
      <c r="H586" s="722"/>
      <c r="I586" s="689"/>
    </row>
    <row r="587" spans="1:9" ht="13.5" thickBot="1">
      <c r="A587" s="1549"/>
      <c r="B587" s="1550"/>
      <c r="C587" s="1551"/>
      <c r="D587" s="1581"/>
      <c r="E587" s="2413"/>
      <c r="F587" s="1552"/>
      <c r="G587" s="1553"/>
      <c r="H587" s="1550"/>
      <c r="I587" s="710"/>
    </row>
    <row r="588" spans="1:9" ht="22.5">
      <c r="A588" s="1554" t="s">
        <v>1028</v>
      </c>
      <c r="B588" s="1555" t="s">
        <v>1029</v>
      </c>
      <c r="C588" s="1556" t="s">
        <v>678</v>
      </c>
      <c r="D588" s="1556" t="s">
        <v>3130</v>
      </c>
      <c r="E588" s="2414" t="s">
        <v>3427</v>
      </c>
      <c r="F588" s="1557" t="s">
        <v>2779</v>
      </c>
      <c r="G588" s="2697" t="s">
        <v>2627</v>
      </c>
      <c r="H588" s="2699" t="s">
        <v>497</v>
      </c>
      <c r="I588" s="751" t="s">
        <v>4239</v>
      </c>
    </row>
    <row r="589" spans="1:9" ht="13.5" thickBot="1">
      <c r="A589" s="1608"/>
      <c r="B589" s="1609"/>
      <c r="C589" s="1610" t="s">
        <v>3629</v>
      </c>
      <c r="D589" s="1611" t="s">
        <v>2628</v>
      </c>
      <c r="E589" s="2418" t="s">
        <v>265</v>
      </c>
      <c r="F589" s="1644">
        <f>'Заказ, cкидки и курсы валют'!$I$12</f>
        <v>0</v>
      </c>
      <c r="G589" s="2701"/>
      <c r="H589" s="2702"/>
      <c r="I589" s="752"/>
    </row>
    <row r="590" spans="1:9" ht="13.5" thickBot="1">
      <c r="A590" s="344" t="s">
        <v>1971</v>
      </c>
      <c r="B590" s="1623" t="s">
        <v>9916</v>
      </c>
      <c r="C590" s="1623"/>
      <c r="D590" s="1624">
        <v>1</v>
      </c>
      <c r="E590" s="575">
        <v>32.389631999999999</v>
      </c>
      <c r="F590" s="1625">
        <f>ROUND(E590*(1-$F$10),2)</f>
        <v>32.39</v>
      </c>
      <c r="G590" s="1626">
        <f>F590*1000</f>
        <v>32390</v>
      </c>
      <c r="H590" s="1004">
        <f>ROUND((D590/1000)*G590,2)</f>
        <v>32.39</v>
      </c>
      <c r="I590" s="1075"/>
    </row>
    <row r="592" spans="1:9" ht="13.5" thickBot="1"/>
    <row r="593" spans="1:9" ht="18">
      <c r="A593" s="1238"/>
      <c r="B593" s="1541"/>
      <c r="C593" s="1542"/>
      <c r="D593" s="1578" t="s">
        <v>1401</v>
      </c>
      <c r="E593" s="2416"/>
      <c r="F593" s="1543"/>
      <c r="G593" s="1544"/>
      <c r="H593" s="1541"/>
      <c r="I593" s="1545"/>
    </row>
    <row r="594" spans="1:9" ht="15.75">
      <c r="A594" s="1239"/>
      <c r="B594" s="722"/>
      <c r="C594" s="1546"/>
      <c r="D594" s="1607" t="s">
        <v>9917</v>
      </c>
      <c r="E594" s="2412"/>
      <c r="F594" s="1547"/>
      <c r="G594" s="1548"/>
      <c r="H594" s="722"/>
      <c r="I594" s="689"/>
    </row>
    <row r="595" spans="1:9">
      <c r="A595" s="1239"/>
      <c r="B595" s="722"/>
      <c r="C595" s="1546"/>
      <c r="D595" s="1580"/>
      <c r="E595" s="2412"/>
      <c r="F595" s="1547"/>
      <c r="G595" s="1548"/>
      <c r="H595" s="722"/>
      <c r="I595" s="689"/>
    </row>
    <row r="596" spans="1:9" ht="51.95" customHeight="1">
      <c r="A596" s="1239"/>
      <c r="B596" s="722"/>
      <c r="C596" s="1546"/>
      <c r="D596" s="1580"/>
      <c r="E596" s="2412"/>
      <c r="F596" s="1547"/>
      <c r="G596" s="1548"/>
      <c r="H596" s="722"/>
      <c r="I596" s="689"/>
    </row>
    <row r="597" spans="1:9" ht="20.25" customHeight="1" thickBot="1">
      <c r="A597" s="1549"/>
      <c r="B597" s="1550"/>
      <c r="C597" s="1551"/>
      <c r="D597" s="1581"/>
      <c r="E597" s="2413"/>
      <c r="F597" s="1552"/>
      <c r="G597" s="1553"/>
      <c r="H597" s="1550"/>
      <c r="I597" s="710"/>
    </row>
    <row r="598" spans="1:9" ht="22.5">
      <c r="A598" s="1554" t="s">
        <v>1028</v>
      </c>
      <c r="B598" s="1555" t="s">
        <v>1029</v>
      </c>
      <c r="C598" s="1556" t="s">
        <v>678</v>
      </c>
      <c r="D598" s="1556" t="s">
        <v>3130</v>
      </c>
      <c r="E598" s="2414" t="s">
        <v>3427</v>
      </c>
      <c r="F598" s="1557" t="s">
        <v>2779</v>
      </c>
      <c r="G598" s="2697" t="s">
        <v>2627</v>
      </c>
      <c r="H598" s="2699" t="s">
        <v>497</v>
      </c>
      <c r="I598" s="751" t="s">
        <v>4239</v>
      </c>
    </row>
    <row r="599" spans="1:9" ht="13.5" thickBot="1">
      <c r="A599" s="1558"/>
      <c r="B599" s="1559"/>
      <c r="C599" s="1560" t="s">
        <v>3629</v>
      </c>
      <c r="D599" s="1561" t="s">
        <v>2628</v>
      </c>
      <c r="E599" s="2418" t="s">
        <v>265</v>
      </c>
      <c r="F599" s="942">
        <f>'Заказ, cкидки и курсы валют'!$I$12</f>
        <v>0</v>
      </c>
      <c r="G599" s="2698"/>
      <c r="H599" s="2700"/>
      <c r="I599" s="1562"/>
    </row>
    <row r="600" spans="1:9">
      <c r="A600" s="1751" t="s">
        <v>10978</v>
      </c>
      <c r="B600" s="2695" t="s">
        <v>10993</v>
      </c>
      <c r="C600" s="2696"/>
      <c r="D600" s="334">
        <v>100</v>
      </c>
      <c r="E600" s="575">
        <v>24.1755</v>
      </c>
      <c r="F600" s="1585">
        <f>ROUND(E600*(1-$F$10),2)</f>
        <v>24.18</v>
      </c>
      <c r="G600" s="1586">
        <f>F600*1000</f>
        <v>24180</v>
      </c>
      <c r="H600" s="1565">
        <f>ROUND((D600/1000)*G600,2)</f>
        <v>2418</v>
      </c>
      <c r="I600" s="336"/>
    </row>
    <row r="601" spans="1:9">
      <c r="A601" s="1752" t="s">
        <v>10979</v>
      </c>
      <c r="B601" s="2691" t="s">
        <v>10994</v>
      </c>
      <c r="C601" s="2692"/>
      <c r="D601" s="10">
        <v>100</v>
      </c>
      <c r="E601" s="575">
        <v>25.547219999999999</v>
      </c>
      <c r="F601" s="1588">
        <f t="shared" ref="F601:F614" si="64">ROUND(E601*(1-$F$10),2)</f>
        <v>25.55</v>
      </c>
      <c r="G601" s="1589">
        <f>F601*1000</f>
        <v>25550</v>
      </c>
      <c r="H601" s="665">
        <f t="shared" ref="H601:H614" si="65">ROUND((D601/1000)*G601,2)</f>
        <v>2555</v>
      </c>
      <c r="I601" s="1330"/>
    </row>
    <row r="602" spans="1:9">
      <c r="A602" s="1752" t="s">
        <v>10980</v>
      </c>
      <c r="B602" s="2691" t="s">
        <v>10995</v>
      </c>
      <c r="C602" s="2692"/>
      <c r="D602" s="15">
        <v>100</v>
      </c>
      <c r="E602" s="575">
        <v>25.102049999999998</v>
      </c>
      <c r="F602" s="1588">
        <f t="shared" si="64"/>
        <v>25.1</v>
      </c>
      <c r="G602" s="1589">
        <f t="shared" ref="G602:G614" si="66">F602*1000</f>
        <v>25100</v>
      </c>
      <c r="H602" s="665">
        <f t="shared" si="65"/>
        <v>2510</v>
      </c>
      <c r="I602" s="326"/>
    </row>
    <row r="603" spans="1:9">
      <c r="A603" s="1752" t="s">
        <v>10981</v>
      </c>
      <c r="B603" s="2691" t="s">
        <v>10996</v>
      </c>
      <c r="C603" s="2692"/>
      <c r="D603" s="15">
        <v>100</v>
      </c>
      <c r="E603" s="575">
        <v>25.67502</v>
      </c>
      <c r="F603" s="1588">
        <v>24.77</v>
      </c>
      <c r="G603" s="1589">
        <f t="shared" si="66"/>
        <v>24770</v>
      </c>
      <c r="H603" s="665">
        <f t="shared" si="65"/>
        <v>2477</v>
      </c>
      <c r="I603" s="326"/>
    </row>
    <row r="604" spans="1:9">
      <c r="A604" s="1752" t="s">
        <v>10982</v>
      </c>
      <c r="B604" s="2691" t="s">
        <v>10997</v>
      </c>
      <c r="C604" s="2692"/>
      <c r="D604" s="15">
        <v>100</v>
      </c>
      <c r="E604" s="575">
        <v>25.841159999999999</v>
      </c>
      <c r="F604" s="1588">
        <v>24.8</v>
      </c>
      <c r="G604" s="1589">
        <f t="shared" si="66"/>
        <v>24800</v>
      </c>
      <c r="H604" s="665">
        <f t="shared" si="65"/>
        <v>2480</v>
      </c>
      <c r="I604" s="326"/>
    </row>
    <row r="605" spans="1:9">
      <c r="A605" s="1752" t="s">
        <v>10983</v>
      </c>
      <c r="B605" s="2691" t="s">
        <v>10998</v>
      </c>
      <c r="C605" s="2692"/>
      <c r="D605" s="15">
        <v>100</v>
      </c>
      <c r="E605" s="575">
        <v>24.716519999999996</v>
      </c>
      <c r="F605" s="1588">
        <v>23.7</v>
      </c>
      <c r="G605" s="1589">
        <f t="shared" si="66"/>
        <v>23700</v>
      </c>
      <c r="H605" s="665">
        <f t="shared" si="65"/>
        <v>2370</v>
      </c>
      <c r="I605" s="326"/>
    </row>
    <row r="606" spans="1:9">
      <c r="A606" s="1752" t="s">
        <v>10984</v>
      </c>
      <c r="B606" s="2691" t="s">
        <v>10999</v>
      </c>
      <c r="C606" s="2692"/>
      <c r="D606" s="15">
        <v>100</v>
      </c>
      <c r="E606" s="575">
        <v>17.3169</v>
      </c>
      <c r="F606" s="1588">
        <f t="shared" si="64"/>
        <v>17.32</v>
      </c>
      <c r="G606" s="1589">
        <f t="shared" si="66"/>
        <v>17320</v>
      </c>
      <c r="H606" s="665">
        <f t="shared" si="65"/>
        <v>1732</v>
      </c>
      <c r="I606" s="326"/>
    </row>
    <row r="607" spans="1:9">
      <c r="A607" s="1752" t="s">
        <v>10985</v>
      </c>
      <c r="B607" s="2691" t="s">
        <v>11000</v>
      </c>
      <c r="C607" s="2692"/>
      <c r="D607" s="15">
        <v>100</v>
      </c>
      <c r="E607" s="575">
        <v>37.381500000000003</v>
      </c>
      <c r="F607" s="1588">
        <v>35.350999999999999</v>
      </c>
      <c r="G607" s="1589">
        <f t="shared" si="66"/>
        <v>35351</v>
      </c>
      <c r="H607" s="665">
        <f t="shared" si="65"/>
        <v>3535.1</v>
      </c>
      <c r="I607" s="326"/>
    </row>
    <row r="608" spans="1:9">
      <c r="A608" s="1752" t="s">
        <v>10986</v>
      </c>
      <c r="B608" s="2691" t="s">
        <v>11001</v>
      </c>
      <c r="C608" s="2692"/>
      <c r="D608" s="15">
        <v>50</v>
      </c>
      <c r="E608" s="575">
        <v>27.654428999999997</v>
      </c>
      <c r="F608" s="1588">
        <f t="shared" si="64"/>
        <v>27.65</v>
      </c>
      <c r="G608" s="1589">
        <f t="shared" si="66"/>
        <v>27650</v>
      </c>
      <c r="H608" s="665">
        <f t="shared" si="65"/>
        <v>1382.5</v>
      </c>
      <c r="I608" s="326"/>
    </row>
    <row r="609" spans="1:9">
      <c r="A609" s="1752" t="s">
        <v>10987</v>
      </c>
      <c r="B609" s="2691" t="s">
        <v>11002</v>
      </c>
      <c r="C609" s="2692"/>
      <c r="D609" s="15">
        <v>50</v>
      </c>
      <c r="E609" s="575">
        <v>30.850919999999999</v>
      </c>
      <c r="F609" s="1588">
        <f t="shared" si="64"/>
        <v>30.85</v>
      </c>
      <c r="G609" s="1589">
        <f t="shared" si="66"/>
        <v>30850</v>
      </c>
      <c r="H609" s="665">
        <f t="shared" si="65"/>
        <v>1542.5</v>
      </c>
      <c r="I609" s="326"/>
    </row>
    <row r="610" spans="1:9">
      <c r="A610" s="1752" t="s">
        <v>10988</v>
      </c>
      <c r="B610" s="2691" t="s">
        <v>11003</v>
      </c>
      <c r="C610" s="2692"/>
      <c r="D610" s="15">
        <v>50</v>
      </c>
      <c r="E610" s="575">
        <v>29.956320000000002</v>
      </c>
      <c r="F610" s="1588">
        <f t="shared" si="64"/>
        <v>29.96</v>
      </c>
      <c r="G610" s="1589">
        <f t="shared" si="66"/>
        <v>29960</v>
      </c>
      <c r="H610" s="665">
        <f t="shared" si="65"/>
        <v>1498</v>
      </c>
      <c r="I610" s="326"/>
    </row>
    <row r="611" spans="1:9">
      <c r="A611" s="1752" t="s">
        <v>10989</v>
      </c>
      <c r="B611" s="2691" t="s">
        <v>11004</v>
      </c>
      <c r="C611" s="2692"/>
      <c r="D611" s="15">
        <v>50</v>
      </c>
      <c r="E611" s="575">
        <v>30.26</v>
      </c>
      <c r="F611" s="1588">
        <f t="shared" si="64"/>
        <v>30.26</v>
      </c>
      <c r="G611" s="1589">
        <f t="shared" si="66"/>
        <v>30260</v>
      </c>
      <c r="H611" s="665">
        <f t="shared" si="65"/>
        <v>1513</v>
      </c>
      <c r="I611" s="326"/>
    </row>
    <row r="612" spans="1:9">
      <c r="A612" s="1752" t="s">
        <v>10990</v>
      </c>
      <c r="B612" s="2691" t="s">
        <v>11005</v>
      </c>
      <c r="C612" s="2692"/>
      <c r="D612" s="15">
        <v>50</v>
      </c>
      <c r="E612" s="575">
        <v>37.09395</v>
      </c>
      <c r="F612" s="1588">
        <f t="shared" si="64"/>
        <v>37.090000000000003</v>
      </c>
      <c r="G612" s="1589">
        <f t="shared" si="66"/>
        <v>37090</v>
      </c>
      <c r="H612" s="665">
        <f t="shared" si="65"/>
        <v>1854.5</v>
      </c>
      <c r="I612" s="326"/>
    </row>
    <row r="613" spans="1:9">
      <c r="A613" s="1752" t="s">
        <v>10991</v>
      </c>
      <c r="B613" s="2691" t="s">
        <v>11006</v>
      </c>
      <c r="C613" s="2692"/>
      <c r="D613" s="15">
        <v>50</v>
      </c>
      <c r="E613" s="575">
        <v>36.444299999999998</v>
      </c>
      <c r="F613" s="1588">
        <f t="shared" si="64"/>
        <v>36.44</v>
      </c>
      <c r="G613" s="1589">
        <f t="shared" si="66"/>
        <v>36440</v>
      </c>
      <c r="H613" s="665">
        <f t="shared" si="65"/>
        <v>1822</v>
      </c>
      <c r="I613" s="326"/>
    </row>
    <row r="614" spans="1:9" ht="13.5" thickBot="1">
      <c r="A614" s="1756" t="s">
        <v>10992</v>
      </c>
      <c r="B614" s="2693" t="s">
        <v>11007</v>
      </c>
      <c r="C614" s="2694"/>
      <c r="D614" s="19">
        <v>50</v>
      </c>
      <c r="E614" s="575">
        <v>37.381499999999996</v>
      </c>
      <c r="F614" s="1593">
        <f t="shared" si="64"/>
        <v>37.380000000000003</v>
      </c>
      <c r="G614" s="1594">
        <f t="shared" si="66"/>
        <v>37380</v>
      </c>
      <c r="H614" s="1571">
        <f t="shared" si="65"/>
        <v>1869</v>
      </c>
      <c r="I614" s="327"/>
    </row>
    <row r="616" spans="1:9" ht="13.5" thickBot="1"/>
    <row r="617" spans="1:9" ht="18">
      <c r="A617" s="1238"/>
      <c r="B617" s="1541"/>
      <c r="C617" s="1542"/>
      <c r="D617" s="1578" t="s">
        <v>9922</v>
      </c>
      <c r="E617" s="2416"/>
      <c r="F617" s="1543"/>
      <c r="G617" s="1544"/>
      <c r="H617" s="1541"/>
      <c r="I617" s="1545"/>
    </row>
    <row r="618" spans="1:9" ht="15.75">
      <c r="A618" s="1239"/>
      <c r="B618" s="722"/>
      <c r="C618" s="1546"/>
      <c r="D618" s="1579" t="s">
        <v>1422</v>
      </c>
      <c r="E618" s="2412"/>
      <c r="F618" s="1547"/>
      <c r="G618" s="1548"/>
      <c r="H618" s="722"/>
      <c r="I618" s="689"/>
    </row>
    <row r="619" spans="1:9">
      <c r="A619" s="1239"/>
      <c r="B619" s="722"/>
      <c r="C619" s="1546"/>
      <c r="D619" s="1580"/>
      <c r="E619" s="2412"/>
      <c r="F619" s="1547"/>
      <c r="G619" s="1548"/>
      <c r="H619" s="722"/>
      <c r="I619" s="689"/>
    </row>
    <row r="620" spans="1:9">
      <c r="A620" s="1239"/>
      <c r="B620" s="722"/>
      <c r="C620" s="1546"/>
      <c r="D620" s="1580"/>
      <c r="E620" s="2412"/>
      <c r="F620" s="1547"/>
      <c r="G620" s="1548"/>
      <c r="H620" s="722"/>
      <c r="I620" s="689"/>
    </row>
    <row r="621" spans="1:9" ht="13.5" thickBot="1">
      <c r="A621" s="1549"/>
      <c r="B621" s="1550"/>
      <c r="C621" s="1551"/>
      <c r="D621" s="1581"/>
      <c r="E621" s="2413"/>
      <c r="F621" s="1552"/>
      <c r="G621" s="1553"/>
      <c r="H621" s="1550"/>
      <c r="I621" s="710"/>
    </row>
    <row r="622" spans="1:9" ht="22.5">
      <c r="A622" s="1554" t="s">
        <v>1028</v>
      </c>
      <c r="B622" s="1555" t="s">
        <v>1029</v>
      </c>
      <c r="C622" s="1556" t="s">
        <v>678</v>
      </c>
      <c r="D622" s="1556" t="s">
        <v>3130</v>
      </c>
      <c r="E622" s="2414" t="s">
        <v>3427</v>
      </c>
      <c r="F622" s="1557" t="s">
        <v>2779</v>
      </c>
      <c r="G622" s="2697" t="s">
        <v>2627</v>
      </c>
      <c r="H622" s="2699" t="s">
        <v>497</v>
      </c>
      <c r="I622" s="751" t="s">
        <v>4239</v>
      </c>
    </row>
    <row r="623" spans="1:9" ht="13.5" thickBot="1">
      <c r="A623" s="1558"/>
      <c r="B623" s="1559"/>
      <c r="C623" s="1560" t="s">
        <v>3629</v>
      </c>
      <c r="D623" s="1561" t="s">
        <v>2628</v>
      </c>
      <c r="E623" s="2415" t="s">
        <v>265</v>
      </c>
      <c r="F623" s="942">
        <f>'Заказ, cкидки и курсы валют'!$I$12</f>
        <v>0</v>
      </c>
      <c r="G623" s="2698"/>
      <c r="H623" s="2700"/>
      <c r="I623" s="1562"/>
    </row>
    <row r="624" spans="1:9">
      <c r="A624" s="333" t="s">
        <v>1972</v>
      </c>
      <c r="B624" s="335" t="s">
        <v>9919</v>
      </c>
      <c r="C624" s="335"/>
      <c r="D624" s="334">
        <v>50</v>
      </c>
      <c r="E624" s="575">
        <v>30.586799999999997</v>
      </c>
      <c r="F624" s="1585">
        <f>ROUND(E624*(1-$F$10),2)</f>
        <v>30.59</v>
      </c>
      <c r="G624" s="1586">
        <f>F624*1000</f>
        <v>30590</v>
      </c>
      <c r="H624" s="1565">
        <f>ROUND((D624/1000)*G624,2)</f>
        <v>1529.5</v>
      </c>
      <c r="I624" s="336"/>
    </row>
    <row r="625" spans="1:9" ht="13.5" thickBot="1">
      <c r="A625" s="344" t="s">
        <v>9918</v>
      </c>
      <c r="B625" s="1623" t="s">
        <v>9919</v>
      </c>
      <c r="C625" s="1623"/>
      <c r="D625" s="1624">
        <v>100</v>
      </c>
      <c r="E625" s="575">
        <v>37.424099999999996</v>
      </c>
      <c r="F625" s="1625">
        <f>ROUND(E625*(1-$F$10),2)</f>
        <v>37.42</v>
      </c>
      <c r="G625" s="1626">
        <f>F625*1000</f>
        <v>37420</v>
      </c>
      <c r="H625" s="1004">
        <f>ROUND((D625/1000)*G625,2)</f>
        <v>3742</v>
      </c>
      <c r="I625" s="1075"/>
    </row>
    <row r="627" spans="1:9" ht="13.5" thickBot="1"/>
    <row r="628" spans="1:9" ht="18">
      <c r="A628" s="1238"/>
      <c r="B628" s="1541"/>
      <c r="C628" s="1542"/>
      <c r="D628" s="1578" t="s">
        <v>1421</v>
      </c>
      <c r="E628" s="2416"/>
      <c r="F628" s="1543"/>
      <c r="G628" s="1544"/>
      <c r="H628" s="1541"/>
      <c r="I628" s="1545"/>
    </row>
    <row r="629" spans="1:9" ht="15.75">
      <c r="A629" s="1239"/>
      <c r="B629" s="722"/>
      <c r="C629" s="1546"/>
      <c r="D629" s="1607"/>
      <c r="E629" s="2412"/>
      <c r="F629" s="1547"/>
      <c r="G629" s="1548"/>
      <c r="H629" s="722"/>
      <c r="I629" s="689"/>
    </row>
    <row r="630" spans="1:9">
      <c r="A630" s="1239"/>
      <c r="B630" s="722"/>
      <c r="C630" s="1546"/>
      <c r="D630" s="1580"/>
      <c r="E630" s="2412"/>
      <c r="F630" s="1547"/>
      <c r="G630" s="1548"/>
      <c r="H630" s="722"/>
      <c r="I630" s="689"/>
    </row>
    <row r="631" spans="1:9">
      <c r="A631" s="1239"/>
      <c r="B631" s="722"/>
      <c r="C631" s="1546"/>
      <c r="D631" s="1580"/>
      <c r="E631" s="2412"/>
      <c r="F631" s="1547"/>
      <c r="G631" s="1548"/>
      <c r="H631" s="722"/>
      <c r="I631" s="689"/>
    </row>
    <row r="632" spans="1:9" ht="13.5" thickBot="1">
      <c r="A632" s="1549"/>
      <c r="B632" s="1550"/>
      <c r="C632" s="1551"/>
      <c r="D632" s="1581"/>
      <c r="E632" s="2413"/>
      <c r="F632" s="1552"/>
      <c r="G632" s="1553"/>
      <c r="H632" s="1550"/>
      <c r="I632" s="710"/>
    </row>
    <row r="633" spans="1:9" ht="22.5">
      <c r="A633" s="1554" t="s">
        <v>1028</v>
      </c>
      <c r="B633" s="1555" t="s">
        <v>1029</v>
      </c>
      <c r="C633" s="1556" t="s">
        <v>678</v>
      </c>
      <c r="D633" s="1556" t="s">
        <v>3130</v>
      </c>
      <c r="E633" s="2414" t="s">
        <v>3427</v>
      </c>
      <c r="F633" s="1557" t="s">
        <v>2779</v>
      </c>
      <c r="G633" s="2697" t="s">
        <v>2627</v>
      </c>
      <c r="H633" s="2699" t="s">
        <v>497</v>
      </c>
      <c r="I633" s="751" t="s">
        <v>4239</v>
      </c>
    </row>
    <row r="634" spans="1:9" ht="13.5" thickBot="1">
      <c r="A634" s="1558"/>
      <c r="B634" s="1559"/>
      <c r="C634" s="1560" t="s">
        <v>3629</v>
      </c>
      <c r="D634" s="1561" t="s">
        <v>2628</v>
      </c>
      <c r="E634" s="2415" t="s">
        <v>265</v>
      </c>
      <c r="F634" s="942">
        <f>'Заказ, cкидки и курсы валют'!$I$12</f>
        <v>0</v>
      </c>
      <c r="G634" s="2698"/>
      <c r="H634" s="2700"/>
      <c r="I634" s="1562"/>
    </row>
    <row r="635" spans="1:9" ht="13.5" thickBot="1">
      <c r="A635" s="999" t="s">
        <v>9920</v>
      </c>
      <c r="B635" s="1639" t="s">
        <v>9921</v>
      </c>
      <c r="C635" s="1640"/>
      <c r="D635" s="1007">
        <v>1</v>
      </c>
      <c r="E635" s="575">
        <v>1480.38195</v>
      </c>
      <c r="F635" s="1642">
        <f>ROUND(E635*(1-$F$10),2)</f>
        <v>1480.38</v>
      </c>
      <c r="G635" s="1643">
        <f>F635*1000</f>
        <v>1480380</v>
      </c>
      <c r="H635" s="1641">
        <f>ROUND((D635/1000)*G635,2)</f>
        <v>1480.38</v>
      </c>
      <c r="I635" s="1008"/>
    </row>
    <row r="637" spans="1:9" ht="8.4499999999999993" customHeight="1" thickBot="1"/>
    <row r="638" spans="1:9">
      <c r="A638" s="2703" t="s">
        <v>1401</v>
      </c>
      <c r="B638" s="2704"/>
      <c r="C638" s="2704"/>
      <c r="D638" s="2704"/>
      <c r="E638" s="2704"/>
      <c r="F638" s="2704"/>
      <c r="G638" s="2704"/>
      <c r="H638" s="2704"/>
      <c r="I638" s="2705"/>
    </row>
    <row r="639" spans="1:9">
      <c r="A639" s="2706"/>
      <c r="B639" s="2707"/>
      <c r="C639" s="2707"/>
      <c r="D639" s="2707"/>
      <c r="E639" s="2707"/>
      <c r="F639" s="2707"/>
      <c r="G639" s="2707"/>
      <c r="H639" s="2707"/>
      <c r="I639" s="2708"/>
    </row>
    <row r="640" spans="1:9">
      <c r="A640" s="2706"/>
      <c r="B640" s="2707"/>
      <c r="C640" s="2707"/>
      <c r="D640" s="2707"/>
      <c r="E640" s="2707"/>
      <c r="F640" s="2707"/>
      <c r="G640" s="2707"/>
      <c r="H640" s="2707"/>
      <c r="I640" s="2708"/>
    </row>
    <row r="641" spans="1:9">
      <c r="A641" s="2706"/>
      <c r="B641" s="2707"/>
      <c r="C641" s="2707"/>
      <c r="D641" s="2707"/>
      <c r="E641" s="2707"/>
      <c r="F641" s="2707"/>
      <c r="G641" s="2707"/>
      <c r="H641" s="2707"/>
      <c r="I641" s="2708"/>
    </row>
    <row r="642" spans="1:9" ht="24" customHeight="1" thickBot="1">
      <c r="A642" s="2709"/>
      <c r="B642" s="2710"/>
      <c r="C642" s="2710"/>
      <c r="D642" s="2710"/>
      <c r="E642" s="2710"/>
      <c r="F642" s="2710"/>
      <c r="G642" s="2710"/>
      <c r="H642" s="2710"/>
      <c r="I642" s="2711"/>
    </row>
    <row r="643" spans="1:9" ht="20.45" customHeight="1">
      <c r="A643" s="1554" t="s">
        <v>1028</v>
      </c>
      <c r="B643" s="2721" t="s">
        <v>11957</v>
      </c>
      <c r="C643" s="2722"/>
      <c r="D643" s="1556" t="s">
        <v>3130</v>
      </c>
      <c r="E643" s="2414" t="s">
        <v>3427</v>
      </c>
      <c r="F643" s="1557" t="s">
        <v>2779</v>
      </c>
      <c r="G643" s="2697" t="s">
        <v>2627</v>
      </c>
      <c r="H643" s="2699" t="s">
        <v>497</v>
      </c>
      <c r="I643" s="751" t="s">
        <v>4239</v>
      </c>
    </row>
    <row r="644" spans="1:9" ht="13.5" thickBot="1">
      <c r="A644" s="1608"/>
      <c r="B644" s="2723"/>
      <c r="C644" s="2724"/>
      <c r="D644" s="1611" t="s">
        <v>2628</v>
      </c>
      <c r="E644" s="2418" t="s">
        <v>265</v>
      </c>
      <c r="F644" s="1644">
        <f>'Заказ, cкидки и курсы валют'!$I$12</f>
        <v>0</v>
      </c>
      <c r="G644" s="2701"/>
      <c r="H644" s="2702"/>
      <c r="I644" s="752"/>
    </row>
    <row r="645" spans="1:9">
      <c r="A645" s="2507" t="s">
        <v>12273</v>
      </c>
      <c r="B645" s="2506" t="s">
        <v>12219</v>
      </c>
      <c r="C645" s="2509" t="s">
        <v>12275</v>
      </c>
      <c r="D645">
        <v>100</v>
      </c>
      <c r="E645">
        <v>13.17</v>
      </c>
      <c r="F645" s="1585">
        <f t="shared" ref="F645:F701" si="67">ROUND(E645*(1-$F$10),2)</f>
        <v>13.17</v>
      </c>
      <c r="G645" s="1586">
        <f>F645*1000</f>
        <v>13170</v>
      </c>
      <c r="H645" s="1565">
        <f t="shared" ref="H645:H701" si="68">ROUND((D645/1000)*G645,2)</f>
        <v>1317</v>
      </c>
      <c r="I645" s="336"/>
    </row>
    <row r="646" spans="1:9">
      <c r="A646" s="2507" t="s">
        <v>9923</v>
      </c>
      <c r="B646" s="2506" t="s">
        <v>12220</v>
      </c>
      <c r="C646" s="2509" t="s">
        <v>12275</v>
      </c>
      <c r="D646">
        <v>100</v>
      </c>
      <c r="E646">
        <v>17</v>
      </c>
      <c r="F646" s="1588">
        <f t="shared" si="67"/>
        <v>17</v>
      </c>
      <c r="G646" s="1589">
        <f>F646*1000</f>
        <v>17000</v>
      </c>
      <c r="H646" s="665">
        <f t="shared" si="68"/>
        <v>1700</v>
      </c>
      <c r="I646" s="326"/>
    </row>
    <row r="647" spans="1:9">
      <c r="A647" s="2507" t="s">
        <v>1973</v>
      </c>
      <c r="B647" s="2506" t="s">
        <v>12221</v>
      </c>
      <c r="C647" s="2509" t="s">
        <v>12276</v>
      </c>
      <c r="D647">
        <v>100</v>
      </c>
      <c r="E647">
        <v>16.329999999999998</v>
      </c>
      <c r="F647" s="1588">
        <f t="shared" si="67"/>
        <v>16.329999999999998</v>
      </c>
      <c r="G647" s="1589">
        <f t="shared" ref="G647:G699" si="69">F647*1000</f>
        <v>16329.999999999998</v>
      </c>
      <c r="H647" s="665">
        <f t="shared" si="68"/>
        <v>1633</v>
      </c>
      <c r="I647" s="326"/>
    </row>
    <row r="648" spans="1:9">
      <c r="A648" s="2507" t="s">
        <v>9924</v>
      </c>
      <c r="B648" s="2506" t="s">
        <v>12222</v>
      </c>
      <c r="C648" s="2509" t="s">
        <v>12276</v>
      </c>
      <c r="D648">
        <v>100</v>
      </c>
      <c r="E648">
        <v>17.100000000000001</v>
      </c>
      <c r="F648" s="1588">
        <f t="shared" si="67"/>
        <v>17.100000000000001</v>
      </c>
      <c r="G648" s="1589">
        <f t="shared" si="69"/>
        <v>17100</v>
      </c>
      <c r="H648" s="665">
        <f t="shared" si="68"/>
        <v>1710</v>
      </c>
      <c r="I648" s="326"/>
    </row>
    <row r="649" spans="1:9">
      <c r="A649" s="2507" t="s">
        <v>1976</v>
      </c>
      <c r="B649" s="2506" t="s">
        <v>12223</v>
      </c>
      <c r="C649" s="2509" t="s">
        <v>12277</v>
      </c>
      <c r="D649">
        <v>100</v>
      </c>
      <c r="E649">
        <v>16.27</v>
      </c>
      <c r="F649" s="1588">
        <f t="shared" si="67"/>
        <v>16.27</v>
      </c>
      <c r="G649" s="1589">
        <f t="shared" si="69"/>
        <v>16270</v>
      </c>
      <c r="H649" s="665">
        <f t="shared" si="68"/>
        <v>1627</v>
      </c>
      <c r="I649" s="326"/>
    </row>
    <row r="650" spans="1:9">
      <c r="A650" s="2507" t="s">
        <v>9925</v>
      </c>
      <c r="B650" s="2506" t="s">
        <v>12224</v>
      </c>
      <c r="C650" s="2509" t="s">
        <v>12278</v>
      </c>
      <c r="D650">
        <v>100</v>
      </c>
      <c r="E650">
        <v>15.46</v>
      </c>
      <c r="F650" s="1588">
        <f t="shared" si="67"/>
        <v>15.46</v>
      </c>
      <c r="G650" s="1589">
        <f t="shared" si="69"/>
        <v>15460</v>
      </c>
      <c r="H650" s="665">
        <f t="shared" si="68"/>
        <v>1546</v>
      </c>
      <c r="I650" s="326"/>
    </row>
    <row r="651" spans="1:9">
      <c r="A651" s="2507" t="s">
        <v>9926</v>
      </c>
      <c r="B651" s="2506" t="s">
        <v>12225</v>
      </c>
      <c r="C651" s="2509" t="s">
        <v>12279</v>
      </c>
      <c r="D651">
        <v>100</v>
      </c>
      <c r="E651">
        <v>17.48</v>
      </c>
      <c r="F651" s="1588">
        <f t="shared" si="67"/>
        <v>17.48</v>
      </c>
      <c r="G651" s="1589">
        <f t="shared" si="69"/>
        <v>17480</v>
      </c>
      <c r="H651" s="665">
        <f t="shared" si="68"/>
        <v>1748</v>
      </c>
      <c r="I651" s="326"/>
    </row>
    <row r="652" spans="1:9">
      <c r="A652" s="2507" t="s">
        <v>1980</v>
      </c>
      <c r="B652" s="2506" t="s">
        <v>12226</v>
      </c>
      <c r="C652" s="2509" t="s">
        <v>12280</v>
      </c>
      <c r="D652">
        <v>100</v>
      </c>
      <c r="E652">
        <v>18.149999999999999</v>
      </c>
      <c r="F652" s="1588">
        <f t="shared" si="67"/>
        <v>18.149999999999999</v>
      </c>
      <c r="G652" s="1589">
        <f t="shared" si="69"/>
        <v>18150</v>
      </c>
      <c r="H652" s="665">
        <f t="shared" si="68"/>
        <v>1815</v>
      </c>
      <c r="I652" s="326"/>
    </row>
    <row r="653" spans="1:9">
      <c r="A653" s="2507" t="s">
        <v>9927</v>
      </c>
      <c r="B653" s="2506" t="s">
        <v>12227</v>
      </c>
      <c r="C653" s="2509" t="s">
        <v>12280</v>
      </c>
      <c r="D653">
        <v>100</v>
      </c>
      <c r="E653">
        <v>18.21</v>
      </c>
      <c r="F653" s="1588">
        <f t="shared" si="67"/>
        <v>18.21</v>
      </c>
      <c r="G653" s="1589">
        <f t="shared" si="69"/>
        <v>18210</v>
      </c>
      <c r="H653" s="665">
        <f t="shared" si="68"/>
        <v>1821</v>
      </c>
      <c r="I653" s="326"/>
    </row>
    <row r="654" spans="1:9">
      <c r="A654" s="2507" t="s">
        <v>9928</v>
      </c>
      <c r="B654" s="2506" t="s">
        <v>12228</v>
      </c>
      <c r="C654" s="2509" t="s">
        <v>12281</v>
      </c>
      <c r="D654">
        <v>100</v>
      </c>
      <c r="E654">
        <v>17.98</v>
      </c>
      <c r="F654" s="1588">
        <f t="shared" si="67"/>
        <v>17.98</v>
      </c>
      <c r="G654" s="1589">
        <f t="shared" si="69"/>
        <v>17980</v>
      </c>
      <c r="H654" s="665">
        <f t="shared" si="68"/>
        <v>1798</v>
      </c>
      <c r="I654" s="326"/>
    </row>
    <row r="655" spans="1:9">
      <c r="A655" s="2507" t="s">
        <v>1985</v>
      </c>
      <c r="B655" s="2506" t="s">
        <v>12229</v>
      </c>
      <c r="C655" s="2509" t="s">
        <v>12282</v>
      </c>
      <c r="D655">
        <v>50</v>
      </c>
      <c r="E655">
        <v>19.27</v>
      </c>
      <c r="F655" s="1588">
        <f t="shared" si="67"/>
        <v>19.27</v>
      </c>
      <c r="G655" s="1589">
        <f t="shared" si="69"/>
        <v>19270</v>
      </c>
      <c r="H655" s="665">
        <f t="shared" si="68"/>
        <v>963.5</v>
      </c>
      <c r="I655" s="326"/>
    </row>
    <row r="656" spans="1:9">
      <c r="A656" s="2507" t="s">
        <v>9929</v>
      </c>
      <c r="B656" s="2506" t="s">
        <v>12230</v>
      </c>
      <c r="C656" s="2509" t="s">
        <v>12282</v>
      </c>
      <c r="D656">
        <v>50</v>
      </c>
      <c r="E656">
        <v>20.86</v>
      </c>
      <c r="F656" s="1588">
        <f t="shared" si="67"/>
        <v>20.86</v>
      </c>
      <c r="G656" s="1589">
        <f t="shared" si="69"/>
        <v>20860</v>
      </c>
      <c r="H656" s="665">
        <f t="shared" si="68"/>
        <v>1043</v>
      </c>
      <c r="I656" s="326"/>
    </row>
    <row r="657" spans="1:9">
      <c r="A657" s="2507" t="s">
        <v>1987</v>
      </c>
      <c r="B657" s="2506" t="s">
        <v>12231</v>
      </c>
      <c r="C657" s="2509" t="s">
        <v>12283</v>
      </c>
      <c r="D657">
        <v>50</v>
      </c>
      <c r="E657">
        <v>21.18</v>
      </c>
      <c r="F657" s="1588">
        <f t="shared" si="67"/>
        <v>21.18</v>
      </c>
      <c r="G657" s="1589">
        <f t="shared" si="69"/>
        <v>21180</v>
      </c>
      <c r="H657" s="665">
        <f t="shared" si="68"/>
        <v>1059</v>
      </c>
      <c r="I657" s="326"/>
    </row>
    <row r="658" spans="1:9">
      <c r="A658" s="2507" t="s">
        <v>9930</v>
      </c>
      <c r="B658" s="2506" t="s">
        <v>12232</v>
      </c>
      <c r="C658" s="2509" t="s">
        <v>12283</v>
      </c>
      <c r="D658">
        <v>50</v>
      </c>
      <c r="E658">
        <v>19.260000000000002</v>
      </c>
      <c r="F658" s="1588">
        <f t="shared" si="67"/>
        <v>19.260000000000002</v>
      </c>
      <c r="G658" s="1589">
        <f t="shared" si="69"/>
        <v>19260</v>
      </c>
      <c r="H658" s="665">
        <f t="shared" si="68"/>
        <v>963</v>
      </c>
      <c r="I658" s="326"/>
    </row>
    <row r="659" spans="1:9">
      <c r="A659" s="2507" t="s">
        <v>12274</v>
      </c>
      <c r="B659" s="2506" t="s">
        <v>12233</v>
      </c>
      <c r="C659" s="2509" t="s">
        <v>12284</v>
      </c>
      <c r="D659">
        <v>50</v>
      </c>
      <c r="E659">
        <v>17.71</v>
      </c>
      <c r="F659" s="1588">
        <f t="shared" si="67"/>
        <v>17.71</v>
      </c>
      <c r="G659" s="1589">
        <f t="shared" si="69"/>
        <v>17710</v>
      </c>
      <c r="H659" s="665">
        <f t="shared" si="68"/>
        <v>885.5</v>
      </c>
      <c r="I659" s="326"/>
    </row>
    <row r="660" spans="1:9">
      <c r="A660" s="2507" t="s">
        <v>9931</v>
      </c>
      <c r="B660" s="2506" t="s">
        <v>12234</v>
      </c>
      <c r="C660" s="2509" t="s">
        <v>12285</v>
      </c>
      <c r="D660">
        <v>50</v>
      </c>
      <c r="E660">
        <v>31.08</v>
      </c>
      <c r="F660" s="1588">
        <f t="shared" si="67"/>
        <v>31.08</v>
      </c>
      <c r="G660" s="1589">
        <f t="shared" si="69"/>
        <v>31080</v>
      </c>
      <c r="H660" s="665">
        <f t="shared" si="68"/>
        <v>1554</v>
      </c>
      <c r="I660" s="326"/>
    </row>
    <row r="661" spans="1:9">
      <c r="A661" s="2507" t="s">
        <v>1988</v>
      </c>
      <c r="B661" s="2506" t="s">
        <v>12235</v>
      </c>
      <c r="C661" s="2509" t="s">
        <v>12286</v>
      </c>
      <c r="D661">
        <v>50</v>
      </c>
      <c r="E661">
        <v>21.98</v>
      </c>
      <c r="F661" s="1588">
        <f t="shared" si="67"/>
        <v>21.98</v>
      </c>
      <c r="G661" s="1589">
        <f t="shared" si="69"/>
        <v>21980</v>
      </c>
      <c r="H661" s="665">
        <f t="shared" si="68"/>
        <v>1099</v>
      </c>
      <c r="I661" s="326"/>
    </row>
    <row r="662" spans="1:9">
      <c r="A662" s="2507" t="s">
        <v>9932</v>
      </c>
      <c r="B662" s="2506" t="s">
        <v>12236</v>
      </c>
      <c r="C662" s="2509" t="s">
        <v>12286</v>
      </c>
      <c r="D662">
        <v>50</v>
      </c>
      <c r="E662">
        <v>31.68</v>
      </c>
      <c r="F662" s="1588">
        <f t="shared" si="67"/>
        <v>31.68</v>
      </c>
      <c r="G662" s="1589">
        <f t="shared" si="69"/>
        <v>31680</v>
      </c>
      <c r="H662" s="665">
        <f t="shared" si="68"/>
        <v>1584</v>
      </c>
      <c r="I662" s="326"/>
    </row>
    <row r="663" spans="1:9">
      <c r="A663" s="2507" t="s">
        <v>1989</v>
      </c>
      <c r="B663" s="2506" t="s">
        <v>12237</v>
      </c>
      <c r="C663" s="2509" t="s">
        <v>12287</v>
      </c>
      <c r="D663">
        <v>50</v>
      </c>
      <c r="E663">
        <v>23.41</v>
      </c>
      <c r="F663" s="1588">
        <f t="shared" si="67"/>
        <v>23.41</v>
      </c>
      <c r="G663" s="1589">
        <f t="shared" si="69"/>
        <v>23410</v>
      </c>
      <c r="H663" s="665">
        <f t="shared" si="68"/>
        <v>1170.5</v>
      </c>
      <c r="I663" s="326"/>
    </row>
    <row r="664" spans="1:9">
      <c r="A664" s="2507" t="s">
        <v>1990</v>
      </c>
      <c r="B664" s="2506" t="s">
        <v>12238</v>
      </c>
      <c r="C664" s="2510" t="s">
        <v>12288</v>
      </c>
      <c r="D664">
        <v>50</v>
      </c>
      <c r="E664" s="1107">
        <v>23.54</v>
      </c>
      <c r="F664" s="1588">
        <f t="shared" si="67"/>
        <v>23.54</v>
      </c>
      <c r="G664" s="1589">
        <f t="shared" si="69"/>
        <v>23540</v>
      </c>
      <c r="H664" s="665">
        <f t="shared" si="68"/>
        <v>1177</v>
      </c>
      <c r="I664" s="326"/>
    </row>
    <row r="665" spans="1:9">
      <c r="A665" s="2507" t="s">
        <v>1991</v>
      </c>
      <c r="B665" s="2506" t="s">
        <v>12239</v>
      </c>
      <c r="C665" s="2509" t="s">
        <v>12289</v>
      </c>
      <c r="D665">
        <v>50</v>
      </c>
      <c r="E665">
        <v>21.45</v>
      </c>
      <c r="F665" s="1588">
        <f t="shared" si="67"/>
        <v>21.45</v>
      </c>
      <c r="G665" s="1589">
        <f t="shared" si="69"/>
        <v>21450</v>
      </c>
      <c r="H665" s="665">
        <f t="shared" si="68"/>
        <v>1072.5</v>
      </c>
      <c r="I665" s="326"/>
    </row>
    <row r="666" spans="1:9">
      <c r="A666" s="2507" t="s">
        <v>9933</v>
      </c>
      <c r="B666" s="2506" t="s">
        <v>12240</v>
      </c>
      <c r="C666" s="2509" t="s">
        <v>12290</v>
      </c>
      <c r="D666">
        <v>25</v>
      </c>
      <c r="E666">
        <v>41.5</v>
      </c>
      <c r="F666" s="1588">
        <f t="shared" si="67"/>
        <v>41.5</v>
      </c>
      <c r="G666" s="1589">
        <f t="shared" si="69"/>
        <v>41500</v>
      </c>
      <c r="H666" s="665">
        <f t="shared" si="68"/>
        <v>1037.5</v>
      </c>
      <c r="I666" s="326"/>
    </row>
    <row r="667" spans="1:9">
      <c r="A667" s="2507" t="s">
        <v>9934</v>
      </c>
      <c r="B667" s="2506" t="s">
        <v>12241</v>
      </c>
      <c r="C667" s="2509" t="s">
        <v>12290</v>
      </c>
      <c r="D667">
        <v>50</v>
      </c>
      <c r="E667">
        <v>38.32</v>
      </c>
      <c r="F667" s="1588">
        <f t="shared" si="67"/>
        <v>38.32</v>
      </c>
      <c r="G667" s="1589">
        <f t="shared" si="69"/>
        <v>38320</v>
      </c>
      <c r="H667" s="665">
        <f t="shared" si="68"/>
        <v>1916</v>
      </c>
      <c r="I667" s="326"/>
    </row>
    <row r="668" spans="1:9">
      <c r="A668" s="2507" t="s">
        <v>1992</v>
      </c>
      <c r="B668" s="2506" t="s">
        <v>12242</v>
      </c>
      <c r="C668" s="2509" t="s">
        <v>12291</v>
      </c>
      <c r="D668">
        <v>50</v>
      </c>
      <c r="E668">
        <v>29.62</v>
      </c>
      <c r="F668" s="1588">
        <f t="shared" si="67"/>
        <v>29.62</v>
      </c>
      <c r="G668" s="1589">
        <f t="shared" si="69"/>
        <v>29620</v>
      </c>
      <c r="H668" s="665">
        <f t="shared" si="68"/>
        <v>1481</v>
      </c>
      <c r="I668" s="326"/>
    </row>
    <row r="669" spans="1:9">
      <c r="A669" s="2507" t="s">
        <v>9935</v>
      </c>
      <c r="B669" s="2506" t="s">
        <v>12243</v>
      </c>
      <c r="C669" s="2509" t="s">
        <v>12292</v>
      </c>
      <c r="D669">
        <v>50</v>
      </c>
      <c r="E669">
        <v>40.15</v>
      </c>
      <c r="F669" s="1588">
        <f t="shared" si="67"/>
        <v>40.15</v>
      </c>
      <c r="G669" s="1589">
        <f t="shared" si="69"/>
        <v>40150</v>
      </c>
      <c r="H669" s="665">
        <f t="shared" si="68"/>
        <v>2007.5</v>
      </c>
      <c r="I669" s="326"/>
    </row>
    <row r="670" spans="1:9">
      <c r="A670" s="2507" t="s">
        <v>1993</v>
      </c>
      <c r="B670" s="2506" t="s">
        <v>12244</v>
      </c>
      <c r="C670" s="2509" t="s">
        <v>12293</v>
      </c>
      <c r="D670">
        <v>25</v>
      </c>
      <c r="E670">
        <v>30.28</v>
      </c>
      <c r="F670" s="1588">
        <f t="shared" si="67"/>
        <v>30.28</v>
      </c>
      <c r="G670" s="1589">
        <f t="shared" si="69"/>
        <v>30280</v>
      </c>
      <c r="H670" s="665">
        <f t="shared" si="68"/>
        <v>757</v>
      </c>
      <c r="I670" s="326"/>
    </row>
    <row r="671" spans="1:9">
      <c r="A671" s="2507" t="s">
        <v>9936</v>
      </c>
      <c r="B671" s="2506" t="s">
        <v>12245</v>
      </c>
      <c r="C671" s="2509" t="s">
        <v>12294</v>
      </c>
      <c r="D671">
        <v>25</v>
      </c>
      <c r="E671">
        <v>30.57</v>
      </c>
      <c r="F671" s="1588">
        <f t="shared" si="67"/>
        <v>30.57</v>
      </c>
      <c r="G671" s="1589">
        <f t="shared" si="69"/>
        <v>30570</v>
      </c>
      <c r="H671" s="665">
        <f t="shared" si="68"/>
        <v>764.25</v>
      </c>
      <c r="I671" s="326"/>
    </row>
    <row r="672" spans="1:9">
      <c r="A672" s="2507" t="s">
        <v>1994</v>
      </c>
      <c r="B672" s="2506" t="s">
        <v>12246</v>
      </c>
      <c r="C672" s="2509" t="s">
        <v>12295</v>
      </c>
      <c r="D672">
        <v>25</v>
      </c>
      <c r="E672">
        <v>33.07</v>
      </c>
      <c r="F672" s="1588">
        <f t="shared" si="67"/>
        <v>33.07</v>
      </c>
      <c r="G672" s="1589">
        <f t="shared" si="69"/>
        <v>33070</v>
      </c>
      <c r="H672" s="665">
        <f t="shared" si="68"/>
        <v>826.75</v>
      </c>
      <c r="I672" s="326"/>
    </row>
    <row r="673" spans="1:9">
      <c r="A673" s="2507" t="s">
        <v>9937</v>
      </c>
      <c r="B673" s="2506" t="s">
        <v>12247</v>
      </c>
      <c r="C673" s="2509" t="s">
        <v>12295</v>
      </c>
      <c r="D673">
        <v>25</v>
      </c>
      <c r="E673">
        <v>39.159999999999997</v>
      </c>
      <c r="F673" s="1588">
        <f t="shared" si="67"/>
        <v>39.159999999999997</v>
      </c>
      <c r="G673" s="1589">
        <f t="shared" si="69"/>
        <v>39160</v>
      </c>
      <c r="H673" s="665">
        <f t="shared" si="68"/>
        <v>979</v>
      </c>
      <c r="I673" s="326"/>
    </row>
    <row r="674" spans="1:9">
      <c r="A674" s="2507" t="s">
        <v>1974</v>
      </c>
      <c r="B674" s="2506" t="s">
        <v>12248</v>
      </c>
      <c r="C674" s="2509" t="s">
        <v>12296</v>
      </c>
      <c r="D674">
        <v>25</v>
      </c>
      <c r="E674">
        <v>36.53</v>
      </c>
      <c r="F674" s="1588">
        <f t="shared" si="67"/>
        <v>36.53</v>
      </c>
      <c r="G674" s="1589">
        <f t="shared" si="69"/>
        <v>36530</v>
      </c>
      <c r="H674" s="665">
        <f t="shared" si="68"/>
        <v>913.25</v>
      </c>
      <c r="I674" s="326"/>
    </row>
    <row r="675" spans="1:9">
      <c r="A675" s="2507" t="s">
        <v>9938</v>
      </c>
      <c r="B675" s="2506" t="s">
        <v>12249</v>
      </c>
      <c r="C675" s="2509" t="s">
        <v>12297</v>
      </c>
      <c r="D675">
        <v>25</v>
      </c>
      <c r="E675">
        <v>37.520000000000003</v>
      </c>
      <c r="F675" s="1588">
        <f t="shared" si="67"/>
        <v>37.520000000000003</v>
      </c>
      <c r="G675" s="1589">
        <f t="shared" si="69"/>
        <v>37520</v>
      </c>
      <c r="H675" s="665">
        <f t="shared" si="68"/>
        <v>938</v>
      </c>
      <c r="I675" s="326"/>
    </row>
    <row r="676" spans="1:9">
      <c r="A676" s="2507" t="s">
        <v>1975</v>
      </c>
      <c r="B676" s="2506" t="s">
        <v>12250</v>
      </c>
      <c r="C676" s="2509" t="s">
        <v>12298</v>
      </c>
      <c r="D676">
        <v>25</v>
      </c>
      <c r="E676">
        <v>37.520000000000003</v>
      </c>
      <c r="F676" s="1588">
        <f t="shared" si="67"/>
        <v>37.520000000000003</v>
      </c>
      <c r="G676" s="1589">
        <f t="shared" si="69"/>
        <v>37520</v>
      </c>
      <c r="H676" s="665">
        <f t="shared" si="68"/>
        <v>938</v>
      </c>
      <c r="I676" s="326"/>
    </row>
    <row r="677" spans="1:9">
      <c r="A677" s="2507" t="s">
        <v>9939</v>
      </c>
      <c r="B677" s="2506" t="s">
        <v>12251</v>
      </c>
      <c r="C677" s="2509" t="s">
        <v>12299</v>
      </c>
      <c r="D677">
        <v>25</v>
      </c>
      <c r="E677">
        <v>38.340000000000003</v>
      </c>
      <c r="F677" s="1588">
        <f t="shared" si="67"/>
        <v>38.340000000000003</v>
      </c>
      <c r="G677" s="1589">
        <f t="shared" si="69"/>
        <v>38340</v>
      </c>
      <c r="H677" s="665">
        <f t="shared" si="68"/>
        <v>958.5</v>
      </c>
      <c r="I677" s="326"/>
    </row>
    <row r="678" spans="1:9">
      <c r="A678" s="2507" t="s">
        <v>1977</v>
      </c>
      <c r="B678" s="2506" t="s">
        <v>12252</v>
      </c>
      <c r="C678" s="2509" t="s">
        <v>12300</v>
      </c>
      <c r="D678">
        <v>25</v>
      </c>
      <c r="E678">
        <v>39.17</v>
      </c>
      <c r="F678" s="1588">
        <f t="shared" si="67"/>
        <v>39.17</v>
      </c>
      <c r="G678" s="1589">
        <f t="shared" si="69"/>
        <v>39170</v>
      </c>
      <c r="H678" s="665">
        <f t="shared" si="68"/>
        <v>979.25</v>
      </c>
      <c r="I678" s="326"/>
    </row>
    <row r="679" spans="1:9">
      <c r="A679" s="2507" t="s">
        <v>9940</v>
      </c>
      <c r="B679" s="2506" t="s">
        <v>12253</v>
      </c>
      <c r="C679" s="2509" t="s">
        <v>12301</v>
      </c>
      <c r="D679">
        <v>25</v>
      </c>
      <c r="E679">
        <v>40.08</v>
      </c>
      <c r="F679" s="1588">
        <f t="shared" si="67"/>
        <v>40.08</v>
      </c>
      <c r="G679" s="1589">
        <f t="shared" si="69"/>
        <v>40080</v>
      </c>
      <c r="H679" s="665">
        <f t="shared" si="68"/>
        <v>1002</v>
      </c>
      <c r="I679" s="326"/>
    </row>
    <row r="680" spans="1:9">
      <c r="A680" s="2507" t="s">
        <v>1978</v>
      </c>
      <c r="B680" s="2506" t="s">
        <v>12254</v>
      </c>
      <c r="C680" s="2509" t="s">
        <v>12302</v>
      </c>
      <c r="D680">
        <v>25</v>
      </c>
      <c r="E680">
        <v>46.12</v>
      </c>
      <c r="F680" s="1588">
        <f t="shared" si="67"/>
        <v>46.12</v>
      </c>
      <c r="G680" s="1589">
        <f t="shared" si="69"/>
        <v>46120</v>
      </c>
      <c r="H680" s="665">
        <f t="shared" si="68"/>
        <v>1153</v>
      </c>
      <c r="I680" s="326"/>
    </row>
    <row r="681" spans="1:9">
      <c r="A681" s="2507" t="s">
        <v>9941</v>
      </c>
      <c r="B681" s="2506" t="s">
        <v>12255</v>
      </c>
      <c r="C681" s="2509" t="s">
        <v>12302</v>
      </c>
      <c r="D681">
        <v>25</v>
      </c>
      <c r="E681">
        <v>41.21</v>
      </c>
      <c r="F681" s="1588">
        <f t="shared" si="67"/>
        <v>41.21</v>
      </c>
      <c r="G681" s="1589">
        <f t="shared" si="69"/>
        <v>41210</v>
      </c>
      <c r="H681" s="665">
        <f t="shared" si="68"/>
        <v>1030.25</v>
      </c>
      <c r="I681" s="326"/>
    </row>
    <row r="682" spans="1:9">
      <c r="A682" s="2507" t="s">
        <v>1979</v>
      </c>
      <c r="B682" s="2506" t="s">
        <v>12256</v>
      </c>
      <c r="C682" s="2509" t="s">
        <v>12303</v>
      </c>
      <c r="D682">
        <v>25</v>
      </c>
      <c r="E682">
        <v>45.55</v>
      </c>
      <c r="F682" s="1588">
        <f t="shared" si="67"/>
        <v>45.55</v>
      </c>
      <c r="G682" s="1589">
        <f t="shared" si="69"/>
        <v>45550</v>
      </c>
      <c r="H682" s="665">
        <f t="shared" si="68"/>
        <v>1138.75</v>
      </c>
      <c r="I682" s="326"/>
    </row>
    <row r="683" spans="1:9">
      <c r="A683" s="2507" t="s">
        <v>9942</v>
      </c>
      <c r="B683" s="2506" t="s">
        <v>12257</v>
      </c>
      <c r="C683" s="2509" t="s">
        <v>12303</v>
      </c>
      <c r="D683">
        <v>25</v>
      </c>
      <c r="E683">
        <v>48.1</v>
      </c>
      <c r="F683" s="1588">
        <f t="shared" si="67"/>
        <v>48.1</v>
      </c>
      <c r="G683" s="1589">
        <f t="shared" si="69"/>
        <v>48100</v>
      </c>
      <c r="H683" s="665">
        <f t="shared" si="68"/>
        <v>1202.5</v>
      </c>
      <c r="I683" s="326"/>
    </row>
    <row r="684" spans="1:9">
      <c r="A684" s="2507" t="s">
        <v>9943</v>
      </c>
      <c r="B684" s="2506" t="s">
        <v>12258</v>
      </c>
      <c r="C684" s="2509" t="s">
        <v>12304</v>
      </c>
      <c r="D684">
        <v>25</v>
      </c>
      <c r="E684">
        <v>56.45</v>
      </c>
      <c r="F684" s="1588">
        <f t="shared" si="67"/>
        <v>56.45</v>
      </c>
      <c r="G684" s="1589">
        <f t="shared" si="69"/>
        <v>56450</v>
      </c>
      <c r="H684" s="665">
        <f t="shared" si="68"/>
        <v>1411.25</v>
      </c>
      <c r="I684" s="326"/>
    </row>
    <row r="685" spans="1:9">
      <c r="A685" s="2507" t="s">
        <v>1981</v>
      </c>
      <c r="B685" s="2506" t="s">
        <v>12259</v>
      </c>
      <c r="C685" s="2509" t="s">
        <v>12305</v>
      </c>
      <c r="D685">
        <v>25</v>
      </c>
      <c r="E685">
        <v>53.45</v>
      </c>
      <c r="F685" s="1588">
        <f t="shared" si="67"/>
        <v>53.45</v>
      </c>
      <c r="G685" s="1589">
        <f t="shared" si="69"/>
        <v>53450</v>
      </c>
      <c r="H685" s="665">
        <f t="shared" si="68"/>
        <v>1336.25</v>
      </c>
      <c r="I685" s="326"/>
    </row>
    <row r="686" spans="1:9">
      <c r="A686" s="2507" t="s">
        <v>9944</v>
      </c>
      <c r="B686" s="2506" t="s">
        <v>12260</v>
      </c>
      <c r="C686" s="2509" t="s">
        <v>12305</v>
      </c>
      <c r="D686">
        <v>25</v>
      </c>
      <c r="E686">
        <v>49.27</v>
      </c>
      <c r="F686" s="1588">
        <f t="shared" si="67"/>
        <v>49.27</v>
      </c>
      <c r="G686" s="1589">
        <f t="shared" si="69"/>
        <v>49270</v>
      </c>
      <c r="H686" s="665">
        <f t="shared" si="68"/>
        <v>1231.75</v>
      </c>
      <c r="I686" s="326"/>
    </row>
    <row r="687" spans="1:9">
      <c r="A687" s="2507" t="s">
        <v>1982</v>
      </c>
      <c r="B687" s="2506" t="s">
        <v>12261</v>
      </c>
      <c r="C687" s="2509" t="s">
        <v>12306</v>
      </c>
      <c r="D687">
        <v>25</v>
      </c>
      <c r="E687">
        <v>55.25</v>
      </c>
      <c r="F687" s="1588">
        <f t="shared" si="67"/>
        <v>55.25</v>
      </c>
      <c r="G687" s="1589">
        <f t="shared" si="69"/>
        <v>55250</v>
      </c>
      <c r="H687" s="665">
        <f t="shared" si="68"/>
        <v>1381.25</v>
      </c>
      <c r="I687" s="326"/>
    </row>
    <row r="688" spans="1:9">
      <c r="A688" s="2507" t="s">
        <v>9945</v>
      </c>
      <c r="B688" s="2506" t="s">
        <v>12262</v>
      </c>
      <c r="C688" s="2508" t="s">
        <v>12307</v>
      </c>
      <c r="D688">
        <v>25</v>
      </c>
      <c r="E688">
        <v>56.07</v>
      </c>
      <c r="F688" s="1588">
        <f t="shared" si="67"/>
        <v>56.07</v>
      </c>
      <c r="G688" s="1589">
        <f t="shared" si="69"/>
        <v>56070</v>
      </c>
      <c r="H688" s="665">
        <f t="shared" si="68"/>
        <v>1401.75</v>
      </c>
      <c r="I688" s="326"/>
    </row>
    <row r="689" spans="1:9">
      <c r="A689" s="2507" t="s">
        <v>1983</v>
      </c>
      <c r="B689" s="2506" t="s">
        <v>12263</v>
      </c>
      <c r="C689" s="2508" t="s">
        <v>12308</v>
      </c>
      <c r="D689">
        <v>25</v>
      </c>
      <c r="E689">
        <v>60.69</v>
      </c>
      <c r="F689" s="1588">
        <f t="shared" si="67"/>
        <v>60.69</v>
      </c>
      <c r="G689" s="1589">
        <f t="shared" si="69"/>
        <v>60690</v>
      </c>
      <c r="H689" s="665">
        <f t="shared" si="68"/>
        <v>1517.25</v>
      </c>
      <c r="I689" s="326"/>
    </row>
    <row r="690" spans="1:9">
      <c r="A690" s="2507" t="s">
        <v>9946</v>
      </c>
      <c r="B690" s="2506" t="s">
        <v>12264</v>
      </c>
      <c r="C690" s="2508" t="s">
        <v>12309</v>
      </c>
      <c r="D690">
        <v>25</v>
      </c>
      <c r="E690">
        <v>60.34</v>
      </c>
      <c r="F690" s="1588">
        <f t="shared" si="67"/>
        <v>60.34</v>
      </c>
      <c r="G690" s="1589">
        <f t="shared" si="69"/>
        <v>60340</v>
      </c>
      <c r="H690" s="665">
        <f t="shared" si="68"/>
        <v>1508.5</v>
      </c>
      <c r="I690" s="326"/>
    </row>
    <row r="691" spans="1:9">
      <c r="A691" s="2507" t="s">
        <v>1984</v>
      </c>
      <c r="B691" s="2506" t="s">
        <v>12265</v>
      </c>
      <c r="C691" s="2508" t="s">
        <v>12310</v>
      </c>
      <c r="D691">
        <v>25</v>
      </c>
      <c r="E691">
        <v>74.23</v>
      </c>
      <c r="F691" s="1588">
        <f t="shared" si="67"/>
        <v>74.23</v>
      </c>
      <c r="G691" s="1589">
        <f t="shared" si="69"/>
        <v>74230</v>
      </c>
      <c r="H691" s="665">
        <f t="shared" si="68"/>
        <v>1855.75</v>
      </c>
      <c r="I691" s="326"/>
    </row>
    <row r="692" spans="1:9">
      <c r="A692" s="2507" t="s">
        <v>9947</v>
      </c>
      <c r="B692" s="2506" t="s">
        <v>12266</v>
      </c>
      <c r="C692" s="2508" t="s">
        <v>12311</v>
      </c>
      <c r="D692">
        <v>25</v>
      </c>
      <c r="E692">
        <v>65.900000000000006</v>
      </c>
      <c r="F692" s="1588">
        <f t="shared" si="67"/>
        <v>65.900000000000006</v>
      </c>
      <c r="G692" s="1589">
        <f t="shared" si="69"/>
        <v>65900</v>
      </c>
      <c r="H692" s="665">
        <f t="shared" si="68"/>
        <v>1647.5</v>
      </c>
      <c r="I692" s="326"/>
    </row>
    <row r="693" spans="1:9">
      <c r="A693" s="2507" t="s">
        <v>9948</v>
      </c>
      <c r="B693" s="2506" t="s">
        <v>12267</v>
      </c>
      <c r="C693" s="2508" t="s">
        <v>12312</v>
      </c>
      <c r="D693">
        <v>25</v>
      </c>
      <c r="E693">
        <v>86.12</v>
      </c>
      <c r="F693" s="1588">
        <f t="shared" si="67"/>
        <v>86.12</v>
      </c>
      <c r="G693" s="1589">
        <f t="shared" si="69"/>
        <v>86120</v>
      </c>
      <c r="H693" s="665">
        <f t="shared" si="68"/>
        <v>2153</v>
      </c>
      <c r="I693" s="326"/>
    </row>
    <row r="694" spans="1:9">
      <c r="A694" s="2507" t="s">
        <v>9949</v>
      </c>
      <c r="B694" s="2506" t="s">
        <v>12268</v>
      </c>
      <c r="C694" s="2508" t="s">
        <v>12313</v>
      </c>
      <c r="D694">
        <v>25</v>
      </c>
      <c r="E694">
        <v>81.05</v>
      </c>
      <c r="F694" s="1588">
        <f t="shared" si="67"/>
        <v>81.05</v>
      </c>
      <c r="G694" s="1589">
        <f t="shared" si="69"/>
        <v>81050</v>
      </c>
      <c r="H694" s="665">
        <f t="shared" si="68"/>
        <v>2026.25</v>
      </c>
      <c r="I694" s="326"/>
    </row>
    <row r="695" spans="1:9">
      <c r="A695" s="2507" t="s">
        <v>9950</v>
      </c>
      <c r="B695" s="2506" t="s">
        <v>12269</v>
      </c>
      <c r="C695" s="2508" t="s">
        <v>12314</v>
      </c>
      <c r="D695">
        <v>25</v>
      </c>
      <c r="E695">
        <v>98.89</v>
      </c>
      <c r="F695" s="1588">
        <f t="shared" si="67"/>
        <v>98.89</v>
      </c>
      <c r="G695" s="1589">
        <f t="shared" si="69"/>
        <v>98890</v>
      </c>
      <c r="H695" s="665">
        <f t="shared" si="68"/>
        <v>2472.25</v>
      </c>
      <c r="I695" s="326"/>
    </row>
    <row r="696" spans="1:9">
      <c r="A696" s="2507" t="s">
        <v>1986</v>
      </c>
      <c r="B696" s="2506" t="s">
        <v>12270</v>
      </c>
      <c r="C696" s="2508" t="s">
        <v>12315</v>
      </c>
      <c r="D696">
        <v>10</v>
      </c>
      <c r="E696">
        <v>103.79</v>
      </c>
      <c r="F696" s="1588">
        <f t="shared" si="67"/>
        <v>103.79</v>
      </c>
      <c r="G696" s="1589">
        <f t="shared" si="69"/>
        <v>103790</v>
      </c>
      <c r="H696" s="665">
        <f t="shared" si="68"/>
        <v>1037.9000000000001</v>
      </c>
      <c r="I696" s="326"/>
    </row>
    <row r="697" spans="1:9">
      <c r="A697" s="2507" t="s">
        <v>10643</v>
      </c>
      <c r="B697" s="2506" t="s">
        <v>12271</v>
      </c>
      <c r="C697" s="2508" t="s">
        <v>12316</v>
      </c>
      <c r="D697">
        <v>10</v>
      </c>
      <c r="E697">
        <v>95.14</v>
      </c>
      <c r="F697" s="1588">
        <f t="shared" si="67"/>
        <v>95.14</v>
      </c>
      <c r="G697" s="1589">
        <f t="shared" si="69"/>
        <v>95140</v>
      </c>
      <c r="H697" s="665">
        <f t="shared" si="68"/>
        <v>951.4</v>
      </c>
      <c r="I697" s="326"/>
    </row>
    <row r="698" spans="1:9">
      <c r="A698" s="2507" t="s">
        <v>10644</v>
      </c>
      <c r="B698" s="2506" t="s">
        <v>12272</v>
      </c>
      <c r="C698" s="2508" t="s">
        <v>12317</v>
      </c>
      <c r="D698">
        <v>10</v>
      </c>
      <c r="E698">
        <v>155.08000000000001</v>
      </c>
      <c r="F698" s="1588">
        <f t="shared" si="67"/>
        <v>155.08000000000001</v>
      </c>
      <c r="G698" s="1589">
        <f t="shared" si="69"/>
        <v>155080</v>
      </c>
      <c r="H698" s="665">
        <f t="shared" si="68"/>
        <v>1550.8</v>
      </c>
      <c r="I698" s="326"/>
    </row>
    <row r="699" spans="1:9" hidden="1">
      <c r="A699" s="1587"/>
      <c r="B699" s="16"/>
      <c r="C699" s="16"/>
      <c r="D699" s="15"/>
      <c r="E699" s="575"/>
      <c r="F699" s="1588">
        <f t="shared" si="67"/>
        <v>0</v>
      </c>
      <c r="G699" s="1589">
        <f t="shared" si="69"/>
        <v>0</v>
      </c>
      <c r="H699" s="665">
        <f t="shared" si="68"/>
        <v>0</v>
      </c>
      <c r="I699" s="326"/>
    </row>
    <row r="700" spans="1:9" hidden="1">
      <c r="A700" s="1612" t="s">
        <v>9951</v>
      </c>
      <c r="B700" s="1613" t="s">
        <v>9954</v>
      </c>
      <c r="C700" s="1613"/>
      <c r="D700" s="1654">
        <v>1</v>
      </c>
      <c r="E700" s="2422" t="e">
        <f>#REF!*2</f>
        <v>#REF!</v>
      </c>
      <c r="F700" s="1598" t="e">
        <f t="shared" si="67"/>
        <v>#REF!</v>
      </c>
      <c r="G700" s="1599" t="e">
        <f>F700*1000</f>
        <v>#REF!</v>
      </c>
      <c r="H700" s="1568" t="e">
        <f t="shared" si="68"/>
        <v>#REF!</v>
      </c>
      <c r="I700" s="1617"/>
    </row>
    <row r="701" spans="1:9" ht="13.5" hidden="1" thickBot="1">
      <c r="A701" s="1591" t="s">
        <v>9952</v>
      </c>
      <c r="B701" s="1592" t="s">
        <v>9955</v>
      </c>
      <c r="C701" s="1592"/>
      <c r="D701" s="19">
        <v>1</v>
      </c>
      <c r="E701" s="2359">
        <v>191.88</v>
      </c>
      <c r="F701" s="1593">
        <f t="shared" si="67"/>
        <v>191.88</v>
      </c>
      <c r="G701" s="1594">
        <f>F701*1000</f>
        <v>191880</v>
      </c>
      <c r="H701" s="1571">
        <f t="shared" si="68"/>
        <v>191.88</v>
      </c>
      <c r="I701" s="327"/>
    </row>
    <row r="702" spans="1:9">
      <c r="A702" s="2294"/>
      <c r="D702" s="14"/>
      <c r="E702" s="572"/>
      <c r="F702" s="2295"/>
      <c r="G702" s="2296"/>
      <c r="H702" s="1627"/>
    </row>
    <row r="703" spans="1:9" ht="13.5" thickBot="1">
      <c r="A703" s="2294"/>
      <c r="D703" s="14"/>
      <c r="E703" s="572"/>
      <c r="F703" s="2295"/>
      <c r="G703" s="2296"/>
      <c r="H703" s="1627"/>
    </row>
    <row r="704" spans="1:9">
      <c r="A704" s="2712" t="s">
        <v>11889</v>
      </c>
      <c r="B704" s="2713"/>
      <c r="C704" s="2713"/>
      <c r="D704" s="2713"/>
      <c r="E704" s="2713"/>
      <c r="F704" s="2713"/>
      <c r="G704" s="2713"/>
      <c r="H704" s="2713"/>
      <c r="I704" s="2714"/>
    </row>
    <row r="705" spans="1:14">
      <c r="A705" s="2715"/>
      <c r="B705" s="2716"/>
      <c r="C705" s="2716"/>
      <c r="D705" s="2716"/>
      <c r="E705" s="2716"/>
      <c r="F705" s="2716"/>
      <c r="G705" s="2716"/>
      <c r="H705" s="2716"/>
      <c r="I705" s="2717"/>
    </row>
    <row r="706" spans="1:14">
      <c r="A706" s="2715"/>
      <c r="B706" s="2716"/>
      <c r="C706" s="2716"/>
      <c r="D706" s="2716"/>
      <c r="E706" s="2716"/>
      <c r="F706" s="2716"/>
      <c r="G706" s="2716"/>
      <c r="H706" s="2716"/>
      <c r="I706" s="2717"/>
    </row>
    <row r="707" spans="1:14" ht="19.7" customHeight="1">
      <c r="A707" s="2715"/>
      <c r="B707" s="2716"/>
      <c r="C707" s="2716"/>
      <c r="D707" s="2716"/>
      <c r="E707" s="2716"/>
      <c r="F707" s="2716"/>
      <c r="G707" s="2716"/>
      <c r="H707" s="2716"/>
      <c r="I707" s="2717"/>
    </row>
    <row r="708" spans="1:14" ht="13.5" thickBot="1">
      <c r="A708" s="2718"/>
      <c r="B708" s="2719"/>
      <c r="C708" s="2719"/>
      <c r="D708" s="2719"/>
      <c r="E708" s="2719"/>
      <c r="F708" s="2719"/>
      <c r="G708" s="2719"/>
      <c r="H708" s="2719"/>
      <c r="I708" s="2720"/>
    </row>
    <row r="709" spans="1:14" ht="22.5">
      <c r="A709" s="1554" t="s">
        <v>1028</v>
      </c>
      <c r="B709" s="1555" t="s">
        <v>1029</v>
      </c>
      <c r="C709" s="2689" t="s">
        <v>2256</v>
      </c>
      <c r="D709" s="1556" t="s">
        <v>3130</v>
      </c>
      <c r="E709" s="2414" t="s">
        <v>3427</v>
      </c>
      <c r="F709" s="1557" t="s">
        <v>2779</v>
      </c>
      <c r="G709" s="2697" t="s">
        <v>2627</v>
      </c>
      <c r="H709" s="2699" t="s">
        <v>497</v>
      </c>
      <c r="I709" s="751" t="s">
        <v>4239</v>
      </c>
    </row>
    <row r="710" spans="1:14">
      <c r="A710" s="1558"/>
      <c r="B710" s="1559"/>
      <c r="C710" s="2690"/>
      <c r="D710" s="1561" t="s">
        <v>2628</v>
      </c>
      <c r="E710" s="2415" t="s">
        <v>265</v>
      </c>
      <c r="F710" s="942">
        <f>'Заказ, cкидки и курсы валют'!$I$12</f>
        <v>0</v>
      </c>
      <c r="G710" s="2698"/>
      <c r="H710" s="2700"/>
      <c r="I710" s="1562"/>
    </row>
    <row r="711" spans="1:14" ht="13.35" customHeight="1">
      <c r="A711" s="2299" t="s">
        <v>11890</v>
      </c>
      <c r="B711" s="2302"/>
      <c r="C711" s="2297" t="s">
        <v>11935</v>
      </c>
      <c r="D711" s="128">
        <v>1</v>
      </c>
      <c r="E711" s="575">
        <v>59.151164999999992</v>
      </c>
      <c r="F711" s="2298">
        <f>ROUND(E711*(1-$F$10),2)</f>
        <v>59.15</v>
      </c>
      <c r="G711" s="2298">
        <f>F711</f>
        <v>59.15</v>
      </c>
      <c r="H711" s="665">
        <f>G711*D711</f>
        <v>59.15</v>
      </c>
      <c r="I711" s="2298"/>
      <c r="J711" s="2310"/>
      <c r="K711" s="2310"/>
      <c r="L711" s="2310"/>
      <c r="M711" s="2311"/>
      <c r="N711" s="2311"/>
    </row>
    <row r="712" spans="1:14" ht="13.35" customHeight="1">
      <c r="A712" s="2299" t="s">
        <v>11891</v>
      </c>
      <c r="B712" s="2302"/>
      <c r="C712" s="2297" t="s">
        <v>11935</v>
      </c>
      <c r="D712" s="128">
        <v>120</v>
      </c>
      <c r="E712" s="575">
        <v>29.581226999999998</v>
      </c>
      <c r="F712" s="2298">
        <f t="shared" ref="F712:F742" si="70">ROUND(E712*(1-$F$10),2)</f>
        <v>29.58</v>
      </c>
      <c r="G712" s="2298">
        <f t="shared" ref="G712:G742" si="71">F712</f>
        <v>29.58</v>
      </c>
      <c r="H712" s="665">
        <f>G712*D712</f>
        <v>3549.6</v>
      </c>
      <c r="I712" s="2298"/>
      <c r="J712" s="2312"/>
      <c r="K712" s="2312"/>
      <c r="L712" s="2312"/>
      <c r="M712" s="2311"/>
      <c r="N712" s="2311"/>
    </row>
    <row r="713" spans="1:14" ht="13.35" customHeight="1">
      <c r="A713" s="2299" t="s">
        <v>11892</v>
      </c>
      <c r="B713" s="2302" t="s">
        <v>11922</v>
      </c>
      <c r="C713" s="2297" t="s">
        <v>11936</v>
      </c>
      <c r="D713" s="128">
        <v>600</v>
      </c>
      <c r="E713" s="575">
        <v>23.275575</v>
      </c>
      <c r="F713" s="2298">
        <f t="shared" si="70"/>
        <v>23.28</v>
      </c>
      <c r="G713" s="2298">
        <f t="shared" si="71"/>
        <v>23.28</v>
      </c>
      <c r="H713" s="665">
        <f t="shared" ref="H713:H742" si="72">G713*D713</f>
        <v>13968</v>
      </c>
      <c r="I713" s="2298"/>
      <c r="J713" s="2312"/>
      <c r="K713" s="2312"/>
      <c r="L713" s="2312"/>
      <c r="M713" s="2311"/>
      <c r="N713" s="2311"/>
    </row>
    <row r="714" spans="1:14" ht="13.35" customHeight="1">
      <c r="A714" s="2299" t="s">
        <v>11893</v>
      </c>
      <c r="B714" s="2302" t="s">
        <v>11923</v>
      </c>
      <c r="C714" s="2297" t="s">
        <v>11937</v>
      </c>
      <c r="D714" s="128">
        <v>10</v>
      </c>
      <c r="E714" s="575">
        <v>13.500472500000001</v>
      </c>
      <c r="F714" s="2298">
        <f t="shared" si="70"/>
        <v>13.5</v>
      </c>
      <c r="G714" s="2298">
        <f t="shared" si="71"/>
        <v>13.5</v>
      </c>
      <c r="H714" s="665">
        <f t="shared" si="72"/>
        <v>135</v>
      </c>
      <c r="I714" s="2298"/>
      <c r="J714" s="2310"/>
      <c r="K714" s="2310"/>
      <c r="L714" s="2310"/>
      <c r="M714" s="2311"/>
      <c r="N714" s="2311"/>
    </row>
    <row r="715" spans="1:14" ht="13.35" customHeight="1">
      <c r="A715" s="2299" t="s">
        <v>11894</v>
      </c>
      <c r="B715" s="2302" t="s">
        <v>11923</v>
      </c>
      <c r="C715" s="2297" t="s">
        <v>11937</v>
      </c>
      <c r="D715" s="128">
        <v>4</v>
      </c>
      <c r="E715" s="575">
        <v>15.336</v>
      </c>
      <c r="F715" s="2298">
        <f t="shared" si="70"/>
        <v>15.34</v>
      </c>
      <c r="G715" s="2298">
        <f t="shared" si="71"/>
        <v>15.34</v>
      </c>
      <c r="H715" s="665">
        <f t="shared" si="72"/>
        <v>61.36</v>
      </c>
      <c r="I715" s="2298"/>
      <c r="J715" s="2310"/>
      <c r="K715" s="2310"/>
      <c r="L715" s="2310"/>
      <c r="M715" s="2311"/>
      <c r="N715" s="2311"/>
    </row>
    <row r="716" spans="1:14" ht="13.35" customHeight="1">
      <c r="A716" s="2299" t="s">
        <v>11895</v>
      </c>
      <c r="B716" s="2302" t="s">
        <v>11924</v>
      </c>
      <c r="C716" s="2297" t="s">
        <v>11938</v>
      </c>
      <c r="D716" s="128">
        <v>400</v>
      </c>
      <c r="E716" s="575">
        <v>24.920999999999996</v>
      </c>
      <c r="F716" s="2298">
        <f t="shared" si="70"/>
        <v>24.92</v>
      </c>
      <c r="G716" s="2298">
        <f t="shared" si="71"/>
        <v>24.92</v>
      </c>
      <c r="H716" s="665">
        <f t="shared" si="72"/>
        <v>9968</v>
      </c>
      <c r="I716" s="2298"/>
      <c r="J716" s="2311"/>
      <c r="K716" s="2311"/>
      <c r="L716" s="2311"/>
      <c r="M716" s="2311"/>
      <c r="N716" s="2311"/>
    </row>
    <row r="717" spans="1:14" ht="13.35" customHeight="1">
      <c r="A717" s="2299" t="s">
        <v>11896</v>
      </c>
      <c r="B717" s="2302" t="s">
        <v>11926</v>
      </c>
      <c r="C717" s="2297" t="s">
        <v>11939</v>
      </c>
      <c r="D717" s="128">
        <v>10</v>
      </c>
      <c r="E717" s="575">
        <v>15.949440000000001</v>
      </c>
      <c r="F717" s="2298">
        <f t="shared" si="70"/>
        <v>15.95</v>
      </c>
      <c r="G717" s="2298">
        <f t="shared" si="71"/>
        <v>15.95</v>
      </c>
      <c r="H717" s="665">
        <f t="shared" si="72"/>
        <v>159.5</v>
      </c>
      <c r="I717" s="2298"/>
      <c r="J717" s="2310"/>
      <c r="K717" s="2310"/>
      <c r="L717" s="2310"/>
      <c r="M717" s="2311"/>
      <c r="N717" s="2311"/>
    </row>
    <row r="718" spans="1:14" ht="13.35" customHeight="1">
      <c r="A718" s="2299" t="s">
        <v>11897</v>
      </c>
      <c r="B718" s="2302" t="s">
        <v>11924</v>
      </c>
      <c r="C718" s="2297" t="s">
        <v>11939</v>
      </c>
      <c r="D718" s="128">
        <v>4</v>
      </c>
      <c r="E718" s="575">
        <v>17.790824999999998</v>
      </c>
      <c r="F718" s="2298">
        <f t="shared" si="70"/>
        <v>17.79</v>
      </c>
      <c r="G718" s="2298">
        <f t="shared" si="71"/>
        <v>17.79</v>
      </c>
      <c r="H718" s="665">
        <f t="shared" si="72"/>
        <v>71.16</v>
      </c>
      <c r="I718" s="2298"/>
      <c r="J718" s="2310"/>
      <c r="K718" s="2310"/>
      <c r="L718" s="2310"/>
      <c r="M718" s="2311"/>
      <c r="N718" s="2311"/>
    </row>
    <row r="719" spans="1:14" ht="13.35" customHeight="1">
      <c r="A719" s="2299" t="s">
        <v>11898</v>
      </c>
      <c r="B719" s="2302" t="s">
        <v>11925</v>
      </c>
      <c r="C719" s="2297" t="s">
        <v>11940</v>
      </c>
      <c r="D719" s="128">
        <v>400</v>
      </c>
      <c r="E719" s="575">
        <v>28.190337</v>
      </c>
      <c r="F719" s="2298">
        <f t="shared" si="70"/>
        <v>28.19</v>
      </c>
      <c r="G719" s="2298">
        <f t="shared" si="71"/>
        <v>28.19</v>
      </c>
      <c r="H719" s="665">
        <f t="shared" si="72"/>
        <v>11276</v>
      </c>
      <c r="I719" s="2298"/>
      <c r="J719" s="2311"/>
      <c r="K719" s="2311"/>
      <c r="L719" s="2311"/>
      <c r="M719" s="2311"/>
      <c r="N719" s="2311"/>
    </row>
    <row r="720" spans="1:14" ht="13.35" customHeight="1">
      <c r="A720" s="2299" t="s">
        <v>11899</v>
      </c>
      <c r="B720" s="2302" t="s">
        <v>11925</v>
      </c>
      <c r="C720" s="2297" t="s">
        <v>11941</v>
      </c>
      <c r="D720" s="128">
        <v>10</v>
      </c>
      <c r="E720" s="575">
        <v>19.65138</v>
      </c>
      <c r="F720" s="2298">
        <f t="shared" si="70"/>
        <v>19.649999999999999</v>
      </c>
      <c r="G720" s="2298">
        <f t="shared" si="71"/>
        <v>19.649999999999999</v>
      </c>
      <c r="H720" s="665">
        <f t="shared" si="72"/>
        <v>196.5</v>
      </c>
      <c r="I720" s="2298"/>
      <c r="J720" s="2310"/>
      <c r="K720" s="2310"/>
      <c r="L720" s="2310"/>
      <c r="M720" s="2311"/>
      <c r="N720" s="2311"/>
    </row>
    <row r="721" spans="1:14" ht="13.35" customHeight="1">
      <c r="A721" s="2299" t="s">
        <v>11900</v>
      </c>
      <c r="B721" s="2302" t="s">
        <v>11927</v>
      </c>
      <c r="C721" s="2297" t="s">
        <v>11941</v>
      </c>
      <c r="D721" s="128">
        <v>4</v>
      </c>
      <c r="E721" s="575">
        <v>21.470399999999998</v>
      </c>
      <c r="F721" s="2298">
        <f t="shared" si="70"/>
        <v>21.47</v>
      </c>
      <c r="G721" s="2298">
        <f t="shared" si="71"/>
        <v>21.47</v>
      </c>
      <c r="H721" s="665">
        <f t="shared" si="72"/>
        <v>85.88</v>
      </c>
      <c r="I721" s="2298"/>
      <c r="J721" s="2310"/>
      <c r="K721" s="2310"/>
      <c r="L721" s="2310"/>
      <c r="M721" s="2311"/>
      <c r="N721" s="2311"/>
    </row>
    <row r="722" spans="1:14" ht="13.35" customHeight="1">
      <c r="A722" s="2299" t="s">
        <v>11901</v>
      </c>
      <c r="B722" s="2302" t="s">
        <v>11928</v>
      </c>
      <c r="C722" s="2297" t="s">
        <v>11942</v>
      </c>
      <c r="D722" s="128">
        <v>300</v>
      </c>
      <c r="E722" s="575">
        <v>29.829371999999999</v>
      </c>
      <c r="F722" s="2298">
        <f t="shared" si="70"/>
        <v>29.83</v>
      </c>
      <c r="G722" s="2298">
        <f t="shared" si="71"/>
        <v>29.83</v>
      </c>
      <c r="H722" s="665">
        <f t="shared" si="72"/>
        <v>8949</v>
      </c>
      <c r="I722" s="2298"/>
      <c r="J722" s="2311"/>
      <c r="K722" s="2311"/>
      <c r="L722" s="2311"/>
      <c r="M722" s="2311"/>
      <c r="N722" s="2311"/>
    </row>
    <row r="723" spans="1:14" ht="13.35" customHeight="1">
      <c r="A723" s="2299" t="s">
        <v>11902</v>
      </c>
      <c r="B723" s="2302" t="s">
        <v>11928</v>
      </c>
      <c r="C723" s="2297" t="s">
        <v>11943</v>
      </c>
      <c r="D723" s="128">
        <v>10</v>
      </c>
      <c r="E723" s="575">
        <v>16.3584</v>
      </c>
      <c r="F723" s="2298">
        <f t="shared" si="70"/>
        <v>16.36</v>
      </c>
      <c r="G723" s="2298">
        <f t="shared" si="71"/>
        <v>16.36</v>
      </c>
      <c r="H723" s="665">
        <f t="shared" si="72"/>
        <v>163.6</v>
      </c>
      <c r="I723" s="2298"/>
      <c r="J723" s="2310"/>
      <c r="K723" s="2310"/>
      <c r="L723" s="2310"/>
      <c r="M723" s="2311"/>
      <c r="N723" s="2311"/>
    </row>
    <row r="724" spans="1:14" ht="13.35" customHeight="1">
      <c r="A724" s="2299" t="s">
        <v>11903</v>
      </c>
      <c r="B724" s="2302" t="s">
        <v>11928</v>
      </c>
      <c r="C724" s="2297" t="s">
        <v>11943</v>
      </c>
      <c r="D724" s="128">
        <v>4</v>
      </c>
      <c r="E724" s="575">
        <v>21.470399999999998</v>
      </c>
      <c r="F724" s="2298">
        <f t="shared" si="70"/>
        <v>21.47</v>
      </c>
      <c r="G724" s="2298">
        <f t="shared" si="71"/>
        <v>21.47</v>
      </c>
      <c r="H724" s="665">
        <f t="shared" si="72"/>
        <v>85.88</v>
      </c>
      <c r="I724" s="2298"/>
      <c r="J724" s="2310"/>
      <c r="K724" s="2310"/>
      <c r="L724" s="2310"/>
      <c r="M724" s="2311"/>
      <c r="N724" s="2311"/>
    </row>
    <row r="725" spans="1:14" ht="13.35" customHeight="1">
      <c r="A725" s="2299" t="s">
        <v>11904</v>
      </c>
      <c r="B725" s="2302" t="s">
        <v>11929</v>
      </c>
      <c r="C725" s="2297" t="s">
        <v>11944</v>
      </c>
      <c r="D725" s="128">
        <v>170</v>
      </c>
      <c r="E725" s="575">
        <v>38.063099999999999</v>
      </c>
      <c r="F725" s="2298">
        <f t="shared" si="70"/>
        <v>38.06</v>
      </c>
      <c r="G725" s="2298">
        <f t="shared" si="71"/>
        <v>38.06</v>
      </c>
      <c r="H725" s="665">
        <f t="shared" si="72"/>
        <v>6470.2000000000007</v>
      </c>
      <c r="I725" s="2298"/>
      <c r="J725" s="2311"/>
      <c r="K725" s="2311"/>
      <c r="L725" s="2311"/>
      <c r="M725" s="2311"/>
      <c r="N725" s="2311"/>
    </row>
    <row r="726" spans="1:14" ht="13.35" customHeight="1">
      <c r="A726" s="2299" t="s">
        <v>11905</v>
      </c>
      <c r="B726" s="2302" t="s">
        <v>11929</v>
      </c>
      <c r="C726" s="2297" t="s">
        <v>11945</v>
      </c>
      <c r="D726" s="128">
        <v>10</v>
      </c>
      <c r="E726" s="575">
        <v>24.537599999999998</v>
      </c>
      <c r="F726" s="2298">
        <f t="shared" si="70"/>
        <v>24.54</v>
      </c>
      <c r="G726" s="2298">
        <f t="shared" si="71"/>
        <v>24.54</v>
      </c>
      <c r="H726" s="665">
        <f t="shared" si="72"/>
        <v>245.39999999999998</v>
      </c>
      <c r="I726" s="2298"/>
      <c r="J726" s="2310"/>
      <c r="K726" s="2310"/>
      <c r="L726" s="2310"/>
      <c r="M726" s="2311"/>
      <c r="N726" s="2311"/>
    </row>
    <row r="727" spans="1:14" ht="13.35" customHeight="1">
      <c r="A727" s="2299" t="s">
        <v>11906</v>
      </c>
      <c r="B727" s="2302" t="s">
        <v>11929</v>
      </c>
      <c r="C727" s="2297" t="s">
        <v>11946</v>
      </c>
      <c r="D727" s="128">
        <v>4</v>
      </c>
      <c r="E727" s="575">
        <v>26.377387499999998</v>
      </c>
      <c r="F727" s="2298">
        <f t="shared" si="70"/>
        <v>26.38</v>
      </c>
      <c r="G727" s="2298">
        <f t="shared" si="71"/>
        <v>26.38</v>
      </c>
      <c r="H727" s="665">
        <f t="shared" si="72"/>
        <v>105.52</v>
      </c>
      <c r="I727" s="2298"/>
      <c r="J727" s="2310"/>
      <c r="K727" s="2310"/>
      <c r="L727" s="2310"/>
      <c r="M727" s="2311"/>
      <c r="N727" s="2311"/>
    </row>
    <row r="728" spans="1:14" ht="13.35" customHeight="1">
      <c r="A728" s="2299" t="s">
        <v>11907</v>
      </c>
      <c r="B728" s="2302" t="s">
        <v>11930</v>
      </c>
      <c r="C728" s="2297" t="s">
        <v>11947</v>
      </c>
      <c r="D728" s="128">
        <v>120</v>
      </c>
      <c r="E728" s="575">
        <v>39.673805999999999</v>
      </c>
      <c r="F728" s="2298">
        <f t="shared" si="70"/>
        <v>39.67</v>
      </c>
      <c r="G728" s="2298">
        <f t="shared" si="71"/>
        <v>39.67</v>
      </c>
      <c r="H728" s="665">
        <f t="shared" si="72"/>
        <v>4760.4000000000005</v>
      </c>
      <c r="I728" s="2298"/>
      <c r="J728" s="2311"/>
      <c r="K728" s="2311"/>
      <c r="L728" s="2311"/>
      <c r="M728" s="2311"/>
      <c r="N728" s="2311"/>
    </row>
    <row r="729" spans="1:14" ht="13.35" customHeight="1">
      <c r="A729" s="2299" t="s">
        <v>11908</v>
      </c>
      <c r="B729" s="2302" t="s">
        <v>11930</v>
      </c>
      <c r="C729" s="2297" t="s">
        <v>11948</v>
      </c>
      <c r="D729" s="128">
        <v>10</v>
      </c>
      <c r="E729" s="575">
        <v>27.727274999999999</v>
      </c>
      <c r="F729" s="2298">
        <f t="shared" si="70"/>
        <v>27.73</v>
      </c>
      <c r="G729" s="2298">
        <f t="shared" si="71"/>
        <v>27.73</v>
      </c>
      <c r="H729" s="665">
        <f t="shared" si="72"/>
        <v>277.3</v>
      </c>
      <c r="I729" s="2298"/>
      <c r="J729" s="2310"/>
      <c r="K729" s="2310"/>
      <c r="L729" s="2310"/>
      <c r="M729" s="2311"/>
      <c r="N729" s="2311"/>
    </row>
    <row r="730" spans="1:14" ht="13.35" customHeight="1">
      <c r="A730" s="2299" t="s">
        <v>11909</v>
      </c>
      <c r="B730" s="2302" t="s">
        <v>11930</v>
      </c>
      <c r="C730" s="2297" t="s">
        <v>11948</v>
      </c>
      <c r="D730" s="128">
        <v>4</v>
      </c>
      <c r="E730" s="575">
        <v>29.567062499999999</v>
      </c>
      <c r="F730" s="2298">
        <f t="shared" si="70"/>
        <v>29.57</v>
      </c>
      <c r="G730" s="2298">
        <f t="shared" si="71"/>
        <v>29.57</v>
      </c>
      <c r="H730" s="665">
        <f t="shared" si="72"/>
        <v>118.28</v>
      </c>
      <c r="I730" s="2298"/>
      <c r="J730" s="2310"/>
      <c r="K730" s="2310"/>
      <c r="L730" s="2310"/>
      <c r="M730" s="2311"/>
      <c r="N730" s="2311"/>
    </row>
    <row r="731" spans="1:14" ht="13.35" customHeight="1">
      <c r="A731" s="2299" t="s">
        <v>11910</v>
      </c>
      <c r="B731" s="2302" t="s">
        <v>11931</v>
      </c>
      <c r="C731" s="2297" t="s">
        <v>11949</v>
      </c>
      <c r="D731" s="128">
        <v>100</v>
      </c>
      <c r="E731" s="575">
        <v>43.59684</v>
      </c>
      <c r="F731" s="2298">
        <f t="shared" si="70"/>
        <v>43.6</v>
      </c>
      <c r="G731" s="2298">
        <f t="shared" si="71"/>
        <v>43.6</v>
      </c>
      <c r="H731" s="665">
        <f t="shared" si="72"/>
        <v>4360</v>
      </c>
      <c r="I731" s="2298"/>
      <c r="J731" s="2311"/>
      <c r="K731" s="2311"/>
      <c r="L731" s="2311"/>
      <c r="M731" s="2311"/>
      <c r="N731" s="2311"/>
    </row>
    <row r="732" spans="1:14" ht="13.35" customHeight="1">
      <c r="A732" s="2299" t="s">
        <v>11911</v>
      </c>
      <c r="B732" s="2302" t="s">
        <v>11931</v>
      </c>
      <c r="C732" s="2297" t="s">
        <v>11950</v>
      </c>
      <c r="D732" s="128">
        <v>10</v>
      </c>
      <c r="E732" s="575">
        <v>28.218239999999998</v>
      </c>
      <c r="F732" s="2298">
        <f t="shared" si="70"/>
        <v>28.22</v>
      </c>
      <c r="G732" s="2298">
        <f t="shared" si="71"/>
        <v>28.22</v>
      </c>
      <c r="H732" s="665">
        <f t="shared" si="72"/>
        <v>282.2</v>
      </c>
      <c r="I732" s="2298"/>
      <c r="J732" s="2310"/>
      <c r="K732" s="2310"/>
      <c r="L732" s="2310"/>
      <c r="M732" s="2311"/>
      <c r="N732" s="2311"/>
    </row>
    <row r="733" spans="1:14" ht="13.35" customHeight="1">
      <c r="A733" s="2299" t="s">
        <v>11912</v>
      </c>
      <c r="B733" s="2302" t="s">
        <v>11931</v>
      </c>
      <c r="C733" s="2297" t="s">
        <v>11950</v>
      </c>
      <c r="D733" s="128">
        <v>4</v>
      </c>
      <c r="E733" s="575">
        <v>30.083587499999997</v>
      </c>
      <c r="F733" s="2298">
        <f t="shared" si="70"/>
        <v>30.08</v>
      </c>
      <c r="G733" s="2298">
        <f t="shared" si="71"/>
        <v>30.08</v>
      </c>
      <c r="H733" s="665">
        <f t="shared" si="72"/>
        <v>120.32</v>
      </c>
      <c r="I733" s="2298"/>
      <c r="J733" s="2310"/>
      <c r="K733" s="2310"/>
      <c r="L733" s="2310"/>
      <c r="M733" s="2311"/>
      <c r="N733" s="2311"/>
    </row>
    <row r="734" spans="1:14" ht="13.35" customHeight="1">
      <c r="A734" s="2299" t="s">
        <v>11913</v>
      </c>
      <c r="B734" s="2302" t="s">
        <v>11932</v>
      </c>
      <c r="C734" s="2297" t="s">
        <v>11951</v>
      </c>
      <c r="D734" s="128">
        <v>90</v>
      </c>
      <c r="E734" s="575">
        <v>55.0694886</v>
      </c>
      <c r="F734" s="2298">
        <f t="shared" si="70"/>
        <v>55.07</v>
      </c>
      <c r="G734" s="2298">
        <f t="shared" si="71"/>
        <v>55.07</v>
      </c>
      <c r="H734" s="665">
        <f t="shared" si="72"/>
        <v>4956.3</v>
      </c>
      <c r="I734" s="2298"/>
      <c r="J734" s="2311"/>
      <c r="K734" s="2311"/>
      <c r="L734" s="2311"/>
      <c r="M734" s="2311"/>
      <c r="N734" s="2311"/>
    </row>
    <row r="735" spans="1:14" ht="13.35" customHeight="1">
      <c r="A735" s="2299" t="s">
        <v>11914</v>
      </c>
      <c r="B735" s="2302" t="s">
        <v>11932</v>
      </c>
      <c r="C735" s="2297" t="s">
        <v>11952</v>
      </c>
      <c r="D735" s="128">
        <v>10</v>
      </c>
      <c r="E735" s="575">
        <v>35.088554999999999</v>
      </c>
      <c r="F735" s="2298">
        <f t="shared" si="70"/>
        <v>35.090000000000003</v>
      </c>
      <c r="G735" s="2298">
        <f t="shared" si="71"/>
        <v>35.090000000000003</v>
      </c>
      <c r="H735" s="665">
        <f t="shared" si="72"/>
        <v>350.90000000000003</v>
      </c>
      <c r="I735" s="2298"/>
      <c r="J735" s="2310"/>
      <c r="K735" s="2310"/>
      <c r="L735" s="2310"/>
      <c r="M735" s="2311"/>
      <c r="N735" s="2311"/>
    </row>
    <row r="736" spans="1:14" ht="13.35" customHeight="1">
      <c r="A736" s="2299" t="s">
        <v>11915</v>
      </c>
      <c r="B736" s="2302" t="s">
        <v>11932</v>
      </c>
      <c r="C736" s="2297" t="s">
        <v>11952</v>
      </c>
      <c r="D736" s="128">
        <v>4</v>
      </c>
      <c r="E736" s="575">
        <v>36.806400000000004</v>
      </c>
      <c r="F736" s="2298">
        <f t="shared" si="70"/>
        <v>36.81</v>
      </c>
      <c r="G736" s="2298">
        <f t="shared" si="71"/>
        <v>36.81</v>
      </c>
      <c r="H736" s="665">
        <f t="shared" si="72"/>
        <v>147.24</v>
      </c>
      <c r="I736" s="2298"/>
      <c r="J736" s="2310"/>
      <c r="K736" s="2310"/>
      <c r="L736" s="2310"/>
      <c r="M736" s="2311"/>
      <c r="N736" s="2311"/>
    </row>
    <row r="737" spans="1:14" ht="13.35" customHeight="1">
      <c r="A737" s="2299" t="s">
        <v>11916</v>
      </c>
      <c r="B737" s="2302" t="s">
        <v>11933</v>
      </c>
      <c r="C737" s="2297" t="s">
        <v>11953</v>
      </c>
      <c r="D737" s="128">
        <v>75</v>
      </c>
      <c r="E737" s="575">
        <v>59.986614899999999</v>
      </c>
      <c r="F737" s="2298">
        <f t="shared" si="70"/>
        <v>59.99</v>
      </c>
      <c r="G737" s="2298">
        <f t="shared" si="71"/>
        <v>59.99</v>
      </c>
      <c r="H737" s="665">
        <f t="shared" si="72"/>
        <v>4499.25</v>
      </c>
      <c r="I737" s="2298"/>
      <c r="J737" s="2311"/>
      <c r="K737" s="2311"/>
      <c r="L737" s="2311"/>
      <c r="M737" s="2311"/>
      <c r="N737" s="2311"/>
    </row>
    <row r="738" spans="1:14" ht="13.35" customHeight="1">
      <c r="A738" s="2299" t="s">
        <v>11917</v>
      </c>
      <c r="B738" s="2302" t="s">
        <v>11933</v>
      </c>
      <c r="C738" s="2297" t="s">
        <v>11954</v>
      </c>
      <c r="D738" s="128">
        <v>10</v>
      </c>
      <c r="E738" s="575">
        <v>39.015209999999996</v>
      </c>
      <c r="F738" s="2298">
        <f t="shared" si="70"/>
        <v>39.020000000000003</v>
      </c>
      <c r="G738" s="2298">
        <f t="shared" si="71"/>
        <v>39.020000000000003</v>
      </c>
      <c r="H738" s="665">
        <f t="shared" si="72"/>
        <v>390.20000000000005</v>
      </c>
      <c r="I738" s="2298"/>
      <c r="J738" s="2310"/>
      <c r="K738" s="2310"/>
      <c r="L738" s="2310"/>
      <c r="M738" s="2311"/>
      <c r="N738" s="2311"/>
    </row>
    <row r="739" spans="1:14" ht="13.35" customHeight="1">
      <c r="A739" s="2299" t="s">
        <v>11918</v>
      </c>
      <c r="B739" s="2302" t="s">
        <v>11933</v>
      </c>
      <c r="C739" s="2297" t="s">
        <v>11954</v>
      </c>
      <c r="D739" s="128">
        <v>4</v>
      </c>
      <c r="E739" s="575">
        <v>41.101012499999996</v>
      </c>
      <c r="F739" s="2298">
        <f t="shared" si="70"/>
        <v>41.1</v>
      </c>
      <c r="G739" s="2298">
        <f t="shared" si="71"/>
        <v>41.1</v>
      </c>
      <c r="H739" s="665">
        <f t="shared" si="72"/>
        <v>164.4</v>
      </c>
      <c r="I739" s="2298"/>
      <c r="J739" s="2310"/>
      <c r="K739" s="2310"/>
      <c r="L739" s="2310"/>
      <c r="M739" s="2311"/>
      <c r="N739" s="2311"/>
    </row>
    <row r="740" spans="1:14" ht="13.35" customHeight="1">
      <c r="A740" s="2299" t="s">
        <v>11919</v>
      </c>
      <c r="B740" s="2302" t="s">
        <v>11934</v>
      </c>
      <c r="C740" s="2297" t="s">
        <v>11955</v>
      </c>
      <c r="D740" s="128">
        <v>60</v>
      </c>
      <c r="E740" s="575">
        <v>73.764775499999985</v>
      </c>
      <c r="F740" s="2298">
        <f t="shared" si="70"/>
        <v>73.760000000000005</v>
      </c>
      <c r="G740" s="2298">
        <f t="shared" si="71"/>
        <v>73.760000000000005</v>
      </c>
      <c r="H740" s="665">
        <f t="shared" si="72"/>
        <v>4425.6000000000004</v>
      </c>
      <c r="I740" s="2298"/>
      <c r="J740" s="2311"/>
      <c r="K740" s="2311"/>
      <c r="L740" s="2311"/>
      <c r="M740" s="2311"/>
      <c r="N740" s="2311"/>
    </row>
    <row r="741" spans="1:14" ht="13.35" customHeight="1">
      <c r="A741" s="2301" t="s">
        <v>11920</v>
      </c>
      <c r="B741" s="2303" t="s">
        <v>11934</v>
      </c>
      <c r="C741" s="2300" t="s">
        <v>11956</v>
      </c>
      <c r="D741" s="128">
        <v>10</v>
      </c>
      <c r="E741" s="575">
        <v>46.376489999999997</v>
      </c>
      <c r="F741" s="2298">
        <f t="shared" si="70"/>
        <v>46.38</v>
      </c>
      <c r="G741" s="2298">
        <f t="shared" si="71"/>
        <v>46.38</v>
      </c>
      <c r="H741" s="665">
        <f t="shared" si="72"/>
        <v>463.8</v>
      </c>
      <c r="I741" s="2298"/>
      <c r="J741" s="2310"/>
      <c r="K741" s="2310"/>
      <c r="L741" s="2310"/>
      <c r="M741" s="2311"/>
      <c r="N741" s="2311"/>
    </row>
    <row r="742" spans="1:14" ht="13.35" customHeight="1">
      <c r="A742" s="2299" t="s">
        <v>11921</v>
      </c>
      <c r="B742" s="2304" t="s">
        <v>11934</v>
      </c>
      <c r="C742" s="2305" t="s">
        <v>11956</v>
      </c>
      <c r="D742" s="128">
        <v>4</v>
      </c>
      <c r="E742" s="575">
        <v>48.462825000000002</v>
      </c>
      <c r="F742" s="2298">
        <f t="shared" si="70"/>
        <v>48.46</v>
      </c>
      <c r="G742" s="2298">
        <f t="shared" si="71"/>
        <v>48.46</v>
      </c>
      <c r="H742" s="665">
        <f t="shared" si="72"/>
        <v>193.84</v>
      </c>
      <c r="I742" s="2298"/>
      <c r="J742" s="2310"/>
      <c r="K742" s="2310"/>
      <c r="L742" s="2310"/>
      <c r="M742" s="2311"/>
      <c r="N742" s="2311"/>
    </row>
    <row r="743" spans="1:14">
      <c r="A743" s="2294"/>
      <c r="D743" s="14"/>
      <c r="E743" s="572"/>
      <c r="F743" s="2295"/>
      <c r="G743" s="2296"/>
      <c r="H743" s="1627"/>
    </row>
    <row r="744" spans="1:14" ht="13.5" thickBot="1"/>
    <row r="745" spans="1:14" ht="18">
      <c r="A745" s="1238"/>
      <c r="B745" s="1541"/>
      <c r="C745" s="1542"/>
      <c r="D745" s="1578" t="s">
        <v>1423</v>
      </c>
      <c r="E745" s="2416"/>
      <c r="F745" s="1543"/>
      <c r="G745" s="1544"/>
      <c r="H745" s="1541"/>
      <c r="I745" s="1541"/>
    </row>
    <row r="746" spans="1:14" ht="15.75">
      <c r="A746" s="1239"/>
      <c r="B746" s="722"/>
      <c r="C746" s="1546"/>
      <c r="D746" s="1607"/>
      <c r="E746" s="2412"/>
      <c r="F746" s="1547"/>
      <c r="G746" s="1548"/>
      <c r="H746" s="722"/>
      <c r="I746" s="722"/>
    </row>
    <row r="747" spans="1:14">
      <c r="A747" s="1239"/>
      <c r="B747" s="722"/>
      <c r="C747" s="1546"/>
      <c r="D747" s="1580"/>
      <c r="E747" s="2412"/>
      <c r="F747" s="1547"/>
      <c r="G747" s="1548"/>
      <c r="H747" s="722"/>
      <c r="I747" s="722"/>
    </row>
    <row r="748" spans="1:14">
      <c r="A748" s="1239"/>
      <c r="B748" s="722"/>
      <c r="C748" s="1546"/>
      <c r="D748" s="1580"/>
      <c r="E748" s="2412"/>
      <c r="F748" s="1547"/>
      <c r="G748" s="1548"/>
      <c r="H748" s="722"/>
      <c r="I748" s="722"/>
    </row>
    <row r="749" spans="1:14" ht="13.5" thickBot="1">
      <c r="A749" s="1549"/>
      <c r="B749" s="1550"/>
      <c r="C749" s="1551"/>
      <c r="D749" s="1581"/>
      <c r="E749" s="2413"/>
      <c r="F749" s="1552"/>
      <c r="G749" s="1553"/>
      <c r="H749" s="1550"/>
      <c r="I749" s="1550"/>
    </row>
    <row r="750" spans="1:14" ht="22.5">
      <c r="A750" s="1554" t="s">
        <v>1028</v>
      </c>
      <c r="B750" s="1555" t="s">
        <v>1029</v>
      </c>
      <c r="C750" s="1556" t="s">
        <v>678</v>
      </c>
      <c r="D750" s="1556" t="s">
        <v>3130</v>
      </c>
      <c r="E750" s="2414" t="s">
        <v>3427</v>
      </c>
      <c r="F750" s="1557" t="s">
        <v>2779</v>
      </c>
      <c r="G750" s="2697" t="s">
        <v>2627</v>
      </c>
      <c r="H750" s="2699" t="s">
        <v>497</v>
      </c>
      <c r="I750" s="2306" t="s">
        <v>4239</v>
      </c>
    </row>
    <row r="751" spans="1:14" ht="13.5" thickBot="1">
      <c r="A751" s="1558"/>
      <c r="B751" s="1559"/>
      <c r="C751" s="1560" t="s">
        <v>3629</v>
      </c>
      <c r="D751" s="1561" t="s">
        <v>2628</v>
      </c>
      <c r="E751" s="2415" t="s">
        <v>265</v>
      </c>
      <c r="F751" s="942">
        <f>'Заказ, cкидки и курсы валют'!$I$12</f>
        <v>0</v>
      </c>
      <c r="G751" s="2698"/>
      <c r="H751" s="2700"/>
      <c r="I751" s="1239"/>
    </row>
    <row r="752" spans="1:14">
      <c r="A752" s="1584" t="s">
        <v>1995</v>
      </c>
      <c r="B752" s="335" t="s">
        <v>1424</v>
      </c>
      <c r="C752" s="335"/>
      <c r="D752" s="334">
        <v>1</v>
      </c>
      <c r="E752" s="575">
        <v>100.8127296</v>
      </c>
      <c r="F752" s="1588">
        <f t="shared" ref="F752:F769" si="73">ROUND(E752*(1-$F$10),2)</f>
        <v>100.81</v>
      </c>
      <c r="G752" s="1586">
        <f>F752*1000</f>
        <v>100810</v>
      </c>
      <c r="H752" s="1565">
        <f>ROUND((D752/1000)*G752,2)</f>
        <v>100.81</v>
      </c>
      <c r="I752" s="2307"/>
    </row>
    <row r="753" spans="1:9">
      <c r="A753" s="1587" t="s">
        <v>1996</v>
      </c>
      <c r="B753" s="16" t="s">
        <v>1425</v>
      </c>
      <c r="C753" s="16"/>
      <c r="D753" s="15">
        <v>1</v>
      </c>
      <c r="E753" s="575">
        <v>110.93448960000001</v>
      </c>
      <c r="F753" s="1588">
        <f t="shared" si="73"/>
        <v>110.93</v>
      </c>
      <c r="G753" s="1589">
        <f>F753*1000</f>
        <v>110930</v>
      </c>
      <c r="H753" s="665">
        <f t="shared" ref="H753:H769" si="74">ROUND((D753/1000)*G753,2)</f>
        <v>110.93</v>
      </c>
      <c r="I753" s="2308"/>
    </row>
    <row r="754" spans="1:9">
      <c r="A754" s="1587" t="s">
        <v>9732</v>
      </c>
      <c r="B754" s="16" t="s">
        <v>9731</v>
      </c>
      <c r="C754" s="16"/>
      <c r="D754" s="15">
        <v>1</v>
      </c>
      <c r="E754" s="575">
        <v>156.17159999999998</v>
      </c>
      <c r="F754" s="1588">
        <f t="shared" si="73"/>
        <v>156.16999999999999</v>
      </c>
      <c r="G754" s="1589">
        <f>F754*1000</f>
        <v>156170</v>
      </c>
      <c r="H754" s="665">
        <f>ROUND((D754/1000)*G754,2)</f>
        <v>156.16999999999999</v>
      </c>
      <c r="I754" s="2308"/>
    </row>
    <row r="755" spans="1:9">
      <c r="A755" s="1587" t="s">
        <v>1997</v>
      </c>
      <c r="B755" s="16" t="s">
        <v>1426</v>
      </c>
      <c r="C755" s="16"/>
      <c r="D755" s="15">
        <v>1</v>
      </c>
      <c r="E755" s="575">
        <v>118.10850000000001</v>
      </c>
      <c r="F755" s="1588">
        <f t="shared" si="73"/>
        <v>118.11</v>
      </c>
      <c r="G755" s="1589">
        <f t="shared" ref="G755:G768" si="75">F755*1000</f>
        <v>118110</v>
      </c>
      <c r="H755" s="665">
        <f>ROUND((D755/1000)*G755,2)</f>
        <v>118.11</v>
      </c>
      <c r="I755" s="2308"/>
    </row>
    <row r="756" spans="1:9">
      <c r="A756" s="1587" t="s">
        <v>1998</v>
      </c>
      <c r="B756" s="16" t="s">
        <v>1427</v>
      </c>
      <c r="C756" s="16"/>
      <c r="D756" s="15">
        <v>1</v>
      </c>
      <c r="E756" s="575">
        <v>155.50064999999998</v>
      </c>
      <c r="F756" s="1588">
        <f t="shared" si="73"/>
        <v>155.5</v>
      </c>
      <c r="G756" s="1589">
        <f t="shared" si="75"/>
        <v>155500</v>
      </c>
      <c r="H756" s="665">
        <f t="shared" si="74"/>
        <v>155.5</v>
      </c>
      <c r="I756" s="2308"/>
    </row>
    <row r="757" spans="1:9">
      <c r="A757" s="1587" t="s">
        <v>1999</v>
      </c>
      <c r="B757" s="16" t="s">
        <v>1428</v>
      </c>
      <c r="C757" s="16"/>
      <c r="D757" s="15">
        <v>1</v>
      </c>
      <c r="E757" s="575">
        <v>168.74712</v>
      </c>
      <c r="F757" s="1588">
        <f t="shared" si="73"/>
        <v>168.75</v>
      </c>
      <c r="G757" s="1589">
        <f t="shared" si="75"/>
        <v>168750</v>
      </c>
      <c r="H757" s="665">
        <f t="shared" si="74"/>
        <v>168.75</v>
      </c>
      <c r="I757" s="2308"/>
    </row>
    <row r="758" spans="1:9">
      <c r="A758" s="1587" t="s">
        <v>9733</v>
      </c>
      <c r="B758" s="16" t="s">
        <v>9734</v>
      </c>
      <c r="C758" s="16"/>
      <c r="D758" s="15">
        <v>1</v>
      </c>
      <c r="E758" s="575">
        <v>204.58649999999997</v>
      </c>
      <c r="F758" s="1588">
        <f t="shared" si="73"/>
        <v>204.59</v>
      </c>
      <c r="G758" s="1589">
        <f t="shared" si="75"/>
        <v>204590</v>
      </c>
      <c r="H758" s="665">
        <f t="shared" si="74"/>
        <v>204.59</v>
      </c>
      <c r="I758" s="2308"/>
    </row>
    <row r="759" spans="1:9">
      <c r="A759" s="1587" t="s">
        <v>9736</v>
      </c>
      <c r="B759" s="16" t="s">
        <v>9735</v>
      </c>
      <c r="C759" s="16"/>
      <c r="D759" s="15">
        <v>1</v>
      </c>
      <c r="E759" s="575">
        <v>243.69329999999999</v>
      </c>
      <c r="F759" s="1588">
        <f t="shared" si="73"/>
        <v>243.69</v>
      </c>
      <c r="G759" s="1589">
        <f t="shared" si="75"/>
        <v>243690</v>
      </c>
      <c r="H759" s="665">
        <f t="shared" si="74"/>
        <v>243.69</v>
      </c>
      <c r="I759" s="2308"/>
    </row>
    <row r="760" spans="1:9">
      <c r="A760" s="1587" t="s">
        <v>2000</v>
      </c>
      <c r="B760" s="16" t="s">
        <v>1429</v>
      </c>
      <c r="C760" s="16"/>
      <c r="D760" s="15">
        <v>1</v>
      </c>
      <c r="E760" s="575">
        <v>225.95039999999997</v>
      </c>
      <c r="F760" s="1588">
        <f t="shared" si="73"/>
        <v>225.95</v>
      </c>
      <c r="G760" s="1589">
        <f t="shared" si="75"/>
        <v>225950</v>
      </c>
      <c r="H760" s="665">
        <f t="shared" si="74"/>
        <v>225.95</v>
      </c>
      <c r="I760" s="2308"/>
    </row>
    <row r="761" spans="1:9">
      <c r="A761" s="1587" t="s">
        <v>9737</v>
      </c>
      <c r="B761" s="16" t="s">
        <v>9738</v>
      </c>
      <c r="C761" s="16"/>
      <c r="D761" s="15">
        <v>1</v>
      </c>
      <c r="E761" s="575">
        <v>331.18</v>
      </c>
      <c r="F761" s="1588">
        <f t="shared" si="73"/>
        <v>331.18</v>
      </c>
      <c r="G761" s="1589">
        <f t="shared" si="75"/>
        <v>331180</v>
      </c>
      <c r="H761" s="665">
        <f t="shared" si="74"/>
        <v>331.18</v>
      </c>
      <c r="I761" s="2308"/>
    </row>
    <row r="762" spans="1:9">
      <c r="A762" s="1587" t="s">
        <v>2001</v>
      </c>
      <c r="B762" s="16" t="s">
        <v>1430</v>
      </c>
      <c r="C762" s="16"/>
      <c r="D762" s="15">
        <v>1</v>
      </c>
      <c r="E762" s="575">
        <v>333.30239999999998</v>
      </c>
      <c r="F762" s="1588">
        <f t="shared" si="73"/>
        <v>333.3</v>
      </c>
      <c r="G762" s="1589">
        <f t="shared" si="75"/>
        <v>333300</v>
      </c>
      <c r="H762" s="665">
        <f>ROUND((D762/1000)*G762,2)</f>
        <v>333.3</v>
      </c>
      <c r="I762" s="2308"/>
    </row>
    <row r="763" spans="1:9">
      <c r="A763" s="1587" t="s">
        <v>2002</v>
      </c>
      <c r="B763" s="16" t="s">
        <v>9739</v>
      </c>
      <c r="C763" s="16"/>
      <c r="D763" s="15">
        <v>1</v>
      </c>
      <c r="E763" s="575">
        <v>478.48</v>
      </c>
      <c r="F763" s="1588">
        <f t="shared" si="73"/>
        <v>478.48</v>
      </c>
      <c r="G763" s="1589">
        <f t="shared" si="75"/>
        <v>478480</v>
      </c>
      <c r="H763" s="665">
        <f t="shared" si="74"/>
        <v>478.48</v>
      </c>
      <c r="I763" s="2308"/>
    </row>
    <row r="764" spans="1:9">
      <c r="A764" s="1587" t="s">
        <v>2003</v>
      </c>
      <c r="B764" s="16" t="s">
        <v>9740</v>
      </c>
      <c r="C764" s="16"/>
      <c r="D764" s="15">
        <v>1</v>
      </c>
      <c r="E764" s="575">
        <v>526.29</v>
      </c>
      <c r="F764" s="1588">
        <f t="shared" si="73"/>
        <v>526.29</v>
      </c>
      <c r="G764" s="1589">
        <f t="shared" si="75"/>
        <v>526290</v>
      </c>
      <c r="H764" s="665">
        <f t="shared" si="74"/>
        <v>526.29</v>
      </c>
      <c r="I764" s="2308"/>
    </row>
    <row r="765" spans="1:9">
      <c r="A765" s="1587" t="s">
        <v>9741</v>
      </c>
      <c r="B765" s="16" t="s">
        <v>1431</v>
      </c>
      <c r="C765" s="16"/>
      <c r="D765" s="15">
        <v>1</v>
      </c>
      <c r="E765" s="575">
        <v>450.40145039999999</v>
      </c>
      <c r="F765" s="1588">
        <f t="shared" si="73"/>
        <v>450.4</v>
      </c>
      <c r="G765" s="1589">
        <f t="shared" si="75"/>
        <v>450400</v>
      </c>
      <c r="H765" s="665">
        <f t="shared" si="74"/>
        <v>450.4</v>
      </c>
      <c r="I765" s="2308"/>
    </row>
    <row r="766" spans="1:9">
      <c r="A766" s="1587" t="s">
        <v>2004</v>
      </c>
      <c r="B766" s="16" t="s">
        <v>9742</v>
      </c>
      <c r="C766" s="16"/>
      <c r="D766" s="15">
        <v>1</v>
      </c>
      <c r="E766" s="575">
        <v>450.40145039999999</v>
      </c>
      <c r="F766" s="1588">
        <f t="shared" si="73"/>
        <v>450.4</v>
      </c>
      <c r="G766" s="1589">
        <f t="shared" si="75"/>
        <v>450400</v>
      </c>
      <c r="H766" s="665">
        <f t="shared" si="74"/>
        <v>450.4</v>
      </c>
      <c r="I766" s="2308"/>
    </row>
    <row r="767" spans="1:9">
      <c r="A767" s="1587" t="s">
        <v>2005</v>
      </c>
      <c r="B767" s="16" t="s">
        <v>9743</v>
      </c>
      <c r="C767" s="16"/>
      <c r="D767" s="15">
        <v>1</v>
      </c>
      <c r="E767" s="575">
        <v>637.45000000000005</v>
      </c>
      <c r="F767" s="1588">
        <f t="shared" si="73"/>
        <v>637.45000000000005</v>
      </c>
      <c r="G767" s="1589">
        <f t="shared" si="75"/>
        <v>637450</v>
      </c>
      <c r="H767" s="665">
        <f t="shared" si="74"/>
        <v>637.45000000000005</v>
      </c>
      <c r="I767" s="2308"/>
    </row>
    <row r="768" spans="1:9">
      <c r="A768" s="1587" t="s">
        <v>2006</v>
      </c>
      <c r="B768" s="16" t="s">
        <v>9744</v>
      </c>
      <c r="C768" s="16"/>
      <c r="D768" s="15">
        <v>1</v>
      </c>
      <c r="E768" s="575">
        <v>710.89</v>
      </c>
      <c r="F768" s="1588">
        <f t="shared" si="73"/>
        <v>710.89</v>
      </c>
      <c r="G768" s="1589">
        <f t="shared" si="75"/>
        <v>710890</v>
      </c>
      <c r="H768" s="665">
        <f t="shared" si="74"/>
        <v>710.89</v>
      </c>
      <c r="I768" s="2308"/>
    </row>
    <row r="769" spans="1:9" ht="13.5" thickBot="1">
      <c r="A769" s="1621" t="s">
        <v>9745</v>
      </c>
      <c r="B769" s="1623" t="s">
        <v>10185</v>
      </c>
      <c r="C769" s="1623"/>
      <c r="D769" s="1624">
        <v>1</v>
      </c>
      <c r="E769" s="575">
        <v>764.4</v>
      </c>
      <c r="F769" s="1625">
        <f t="shared" si="73"/>
        <v>764.4</v>
      </c>
      <c r="G769" s="1626">
        <f>F769*1000</f>
        <v>764400</v>
      </c>
      <c r="H769" s="1004">
        <f t="shared" si="74"/>
        <v>764.4</v>
      </c>
      <c r="I769" s="2309"/>
    </row>
    <row r="770" spans="1:9" ht="13.5" thickBot="1"/>
    <row r="771" spans="1:9" ht="18">
      <c r="A771" s="1238"/>
      <c r="B771" s="1541"/>
      <c r="C771" s="1542"/>
      <c r="D771" s="1578" t="s">
        <v>9746</v>
      </c>
      <c r="E771" s="2416"/>
      <c r="F771" s="1543"/>
      <c r="G771" s="1544"/>
      <c r="H771" s="1541"/>
      <c r="I771" s="1541"/>
    </row>
    <row r="772" spans="1:9" ht="15.75">
      <c r="A772" s="1239"/>
      <c r="B772" s="722"/>
      <c r="C772" s="1546"/>
      <c r="D772" s="1607"/>
      <c r="E772" s="2412"/>
      <c r="F772" s="1547"/>
      <c r="G772" s="1548"/>
      <c r="H772" s="722"/>
      <c r="I772" s="722"/>
    </row>
    <row r="773" spans="1:9">
      <c r="A773" s="1239"/>
      <c r="B773" s="722"/>
      <c r="C773" s="1546"/>
      <c r="D773" s="1580"/>
      <c r="E773" s="2412"/>
      <c r="F773" s="1547"/>
      <c r="G773" s="1548"/>
      <c r="H773" s="722"/>
      <c r="I773" s="689"/>
    </row>
    <row r="774" spans="1:9">
      <c r="A774" s="1239"/>
      <c r="B774" s="722"/>
      <c r="C774" s="1546"/>
      <c r="D774" s="1580"/>
      <c r="E774" s="2412"/>
      <c r="F774" s="1547"/>
      <c r="G774" s="1548"/>
      <c r="H774" s="722"/>
      <c r="I774" s="689"/>
    </row>
    <row r="775" spans="1:9" ht="13.5" thickBot="1">
      <c r="A775" s="1549"/>
      <c r="B775" s="1550"/>
      <c r="C775" s="1551"/>
      <c r="D775" s="1581"/>
      <c r="E775" s="2413"/>
      <c r="F775" s="1552"/>
      <c r="G775" s="1553"/>
      <c r="H775" s="1550"/>
      <c r="I775" s="710"/>
    </row>
    <row r="776" spans="1:9" ht="22.5">
      <c r="A776" s="1554" t="s">
        <v>1028</v>
      </c>
      <c r="B776" s="1555" t="s">
        <v>1029</v>
      </c>
      <c r="C776" s="1556" t="s">
        <v>678</v>
      </c>
      <c r="D776" s="1556" t="s">
        <v>3130</v>
      </c>
      <c r="E776" s="2414" t="s">
        <v>3427</v>
      </c>
      <c r="F776" s="1557" t="s">
        <v>2779</v>
      </c>
      <c r="G776" s="2697" t="s">
        <v>2627</v>
      </c>
      <c r="H776" s="2699" t="s">
        <v>497</v>
      </c>
      <c r="I776" s="751" t="s">
        <v>4239</v>
      </c>
    </row>
    <row r="777" spans="1:9" ht="13.5" thickBot="1">
      <c r="A777" s="1558"/>
      <c r="B777" s="1559"/>
      <c r="C777" s="1560" t="s">
        <v>3629</v>
      </c>
      <c r="D777" s="1561" t="s">
        <v>2628</v>
      </c>
      <c r="E777" s="2415" t="s">
        <v>265</v>
      </c>
      <c r="F777" s="942">
        <f>'Заказ, cкидки и курсы валют'!$I$12</f>
        <v>0</v>
      </c>
      <c r="G777" s="2698"/>
      <c r="H777" s="2700"/>
      <c r="I777" s="1562"/>
    </row>
    <row r="778" spans="1:9" ht="16.350000000000001" customHeight="1">
      <c r="A778" s="1584" t="s">
        <v>9747</v>
      </c>
      <c r="B778" s="335" t="s">
        <v>9748</v>
      </c>
      <c r="C778" s="335"/>
      <c r="D778" s="334">
        <v>1</v>
      </c>
      <c r="E778" s="575">
        <v>83.165850000000006</v>
      </c>
      <c r="F778" s="1585">
        <f>ROUND(E778*(1-$F$10),2)</f>
        <v>83.17</v>
      </c>
      <c r="G778" s="1586">
        <f>F778*1000</f>
        <v>83170</v>
      </c>
      <c r="H778" s="1565">
        <f>ROUND((D778/1000)*G778,2)</f>
        <v>83.17</v>
      </c>
      <c r="I778" s="336"/>
    </row>
    <row r="1641" spans="6:7">
      <c r="F1641" s="1577">
        <f>$E$1641*(1-$F$1627)</f>
        <v>0</v>
      </c>
      <c r="G1641"/>
    </row>
  </sheetData>
  <mergeCells count="68">
    <mergeCell ref="G121:G122"/>
    <mergeCell ref="H121:H122"/>
    <mergeCell ref="B4:H4"/>
    <mergeCell ref="G548:G549"/>
    <mergeCell ref="H548:H549"/>
    <mergeCell ref="G162:G163"/>
    <mergeCell ref="H162:H163"/>
    <mergeCell ref="G186:G187"/>
    <mergeCell ref="H186:H187"/>
    <mergeCell ref="G210:G211"/>
    <mergeCell ref="H210:H211"/>
    <mergeCell ref="G277:G278"/>
    <mergeCell ref="H277:H278"/>
    <mergeCell ref="G298:G299"/>
    <mergeCell ref="H298:H299"/>
    <mergeCell ref="G327:G328"/>
    <mergeCell ref="A1:I1"/>
    <mergeCell ref="G9:G10"/>
    <mergeCell ref="H9:H10"/>
    <mergeCell ref="G44:G45"/>
    <mergeCell ref="H44:H45"/>
    <mergeCell ref="H327:H328"/>
    <mergeCell ref="G351:G352"/>
    <mergeCell ref="H351:H352"/>
    <mergeCell ref="G374:G375"/>
    <mergeCell ref="H374:H375"/>
    <mergeCell ref="G408:G409"/>
    <mergeCell ref="H408:H409"/>
    <mergeCell ref="H598:H599"/>
    <mergeCell ref="G622:G623"/>
    <mergeCell ref="H622:H623"/>
    <mergeCell ref="G588:G589"/>
    <mergeCell ref="H588:H589"/>
    <mergeCell ref="G598:G599"/>
    <mergeCell ref="G457:G458"/>
    <mergeCell ref="H457:H458"/>
    <mergeCell ref="G482:G483"/>
    <mergeCell ref="H482:H483"/>
    <mergeCell ref="B604:C604"/>
    <mergeCell ref="G776:G777"/>
    <mergeCell ref="H776:H777"/>
    <mergeCell ref="G633:G634"/>
    <mergeCell ref="H633:H634"/>
    <mergeCell ref="G643:G644"/>
    <mergeCell ref="H643:H644"/>
    <mergeCell ref="G750:G751"/>
    <mergeCell ref="H750:H751"/>
    <mergeCell ref="A638:I642"/>
    <mergeCell ref="A704:I708"/>
    <mergeCell ref="G709:G710"/>
    <mergeCell ref="H709:H710"/>
    <mergeCell ref="B643:C644"/>
    <mergeCell ref="J1:L1"/>
    <mergeCell ref="C709:C710"/>
    <mergeCell ref="B610:C610"/>
    <mergeCell ref="B611:C611"/>
    <mergeCell ref="B612:C612"/>
    <mergeCell ref="B613:C613"/>
    <mergeCell ref="B614:C614"/>
    <mergeCell ref="B605:C605"/>
    <mergeCell ref="B606:C606"/>
    <mergeCell ref="B607:C607"/>
    <mergeCell ref="B608:C608"/>
    <mergeCell ref="B609:C609"/>
    <mergeCell ref="B600:C600"/>
    <mergeCell ref="B601:C601"/>
    <mergeCell ref="B602:C602"/>
    <mergeCell ref="B603:C603"/>
  </mergeCells>
  <phoneticPr fontId="0" type="noConversion"/>
  <conditionalFormatting sqref="B645:B698">
    <cfRule type="duplicateValues" dxfId="1" priority="2"/>
  </conditionalFormatting>
  <conditionalFormatting sqref="C688:C698">
    <cfRule type="duplicateValues" dxfId="0" priority="1"/>
  </conditionalFormatting>
  <hyperlinks>
    <hyperlink ref="A1:I1" location="ОГЛАВЛЕНИЕ!R1C1" display="Нажмите ЗДЕСЬ для возврата в оглавление "/>
  </hyperlinks>
  <pageMargins left="0.23622047244094491" right="0.23622047244094491" top="0.74803149606299213" bottom="0.74803149606299213" header="0.31496062992125984" footer="0.31496062992125984"/>
  <pageSetup paperSize="9" scale="80" orientation="landscape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>
    <tabColor rgb="FF0070C0"/>
  </sheetPr>
  <dimension ref="A1:L1699"/>
  <sheetViews>
    <sheetView workbookViewId="0">
      <pane xSplit="9" ySplit="1" topLeftCell="J2" activePane="bottomRight" state="frozen"/>
      <selection pane="topRight" activeCell="J1" sqref="J1"/>
      <selection pane="bottomLeft" activeCell="A2" sqref="A2"/>
      <selection pane="bottomRight" activeCell="A1051" sqref="A1051:J1070"/>
    </sheetView>
  </sheetViews>
  <sheetFormatPr defaultRowHeight="12.75"/>
  <cols>
    <col min="1" max="1" width="12.140625" customWidth="1"/>
    <col min="2" max="2" width="14.140625" customWidth="1"/>
    <col min="3" max="3" width="11.42578125" customWidth="1"/>
    <col min="4" max="4" width="10.140625" customWidth="1"/>
    <col min="5" max="5" width="13" style="548" hidden="1" customWidth="1"/>
    <col min="6" max="6" width="9.5703125" style="646" customWidth="1"/>
    <col min="7" max="7" width="13.5703125" style="548" customWidth="1"/>
    <col min="8" max="8" width="12.85546875" customWidth="1"/>
    <col min="9" max="9" width="22.5703125" customWidth="1"/>
  </cols>
  <sheetData>
    <row r="1" spans="1:12" s="132" customFormat="1" ht="30" customHeight="1">
      <c r="A1" s="2676" t="s">
        <v>3</v>
      </c>
      <c r="B1" s="2676"/>
      <c r="C1" s="2676"/>
      <c r="D1" s="2676"/>
      <c r="E1" s="2676"/>
      <c r="F1" s="2676"/>
      <c r="G1" s="2676"/>
      <c r="H1" s="2676"/>
      <c r="I1" s="2676"/>
      <c r="J1" s="666" t="s">
        <v>12320</v>
      </c>
      <c r="K1" s="666"/>
      <c r="L1" s="666"/>
    </row>
    <row r="2" spans="1:12" ht="30.75">
      <c r="A2" s="158" t="s">
        <v>3950</v>
      </c>
      <c r="B2" s="158"/>
      <c r="C2" s="158"/>
      <c r="D2" s="158"/>
      <c r="E2" s="551"/>
      <c r="F2" s="645"/>
      <c r="G2" s="628"/>
      <c r="H2" s="161"/>
      <c r="I2" s="162"/>
    </row>
    <row r="3" spans="1:12" ht="13.5" thickBot="1"/>
    <row r="4" spans="1:12" ht="18">
      <c r="A4" s="247"/>
      <c r="B4" s="163"/>
      <c r="C4" s="91"/>
      <c r="D4" s="91" t="s">
        <v>2532</v>
      </c>
      <c r="E4" s="555"/>
      <c r="F4" s="647"/>
      <c r="G4" s="569"/>
      <c r="H4" s="94"/>
      <c r="I4" s="95"/>
    </row>
    <row r="5" spans="1:12">
      <c r="A5" s="248"/>
      <c r="B5" s="17"/>
      <c r="C5" s="97"/>
      <c r="D5" s="97"/>
      <c r="E5" s="557"/>
      <c r="F5" s="648"/>
      <c r="G5" s="620"/>
      <c r="H5" s="17"/>
      <c r="I5" s="167"/>
    </row>
    <row r="6" spans="1:12">
      <c r="A6" s="248"/>
      <c r="B6" s="17"/>
      <c r="C6" s="97"/>
      <c r="D6" s="97"/>
      <c r="E6" s="557"/>
      <c r="F6" s="648"/>
      <c r="G6" s="620"/>
      <c r="H6" s="17"/>
      <c r="I6" s="167"/>
    </row>
    <row r="7" spans="1:12">
      <c r="A7" s="248"/>
      <c r="B7" s="17"/>
      <c r="C7" s="97"/>
      <c r="D7" s="97"/>
      <c r="E7" s="557"/>
      <c r="F7" s="648"/>
      <c r="G7" s="620"/>
      <c r="H7" s="17"/>
      <c r="I7" s="167"/>
    </row>
    <row r="8" spans="1:12" ht="18.75" thickBot="1">
      <c r="A8" s="1152" t="s">
        <v>7679</v>
      </c>
      <c r="B8" s="171"/>
      <c r="C8" s="99"/>
      <c r="D8" s="99"/>
      <c r="E8" s="558"/>
      <c r="F8" s="649"/>
      <c r="G8" s="621"/>
      <c r="H8" s="171"/>
      <c r="I8" s="172"/>
    </row>
    <row r="9" spans="1:12" ht="32.25" customHeight="1">
      <c r="A9" s="195" t="s">
        <v>1028</v>
      </c>
      <c r="B9" s="196" t="s">
        <v>1029</v>
      </c>
      <c r="C9" s="197" t="s">
        <v>678</v>
      </c>
      <c r="D9" s="197" t="s">
        <v>3130</v>
      </c>
      <c r="E9" s="559" t="s">
        <v>11196</v>
      </c>
      <c r="F9" s="650" t="s">
        <v>2779</v>
      </c>
      <c r="G9" s="2681" t="s">
        <v>2627</v>
      </c>
      <c r="H9" s="2669" t="s">
        <v>497</v>
      </c>
      <c r="I9" s="199" t="s">
        <v>4239</v>
      </c>
    </row>
    <row r="10" spans="1:12" ht="18.75" customHeight="1" thickBot="1">
      <c r="A10" s="195"/>
      <c r="B10" s="389"/>
      <c r="C10" s="197" t="s">
        <v>3629</v>
      </c>
      <c r="D10" s="390" t="s">
        <v>2628</v>
      </c>
      <c r="E10" s="564" t="s">
        <v>265</v>
      </c>
      <c r="F10" s="1038">
        <f>'Заказ, cкидки и курсы валют'!$I$12</f>
        <v>0</v>
      </c>
      <c r="G10" s="2684"/>
      <c r="H10" s="2677"/>
      <c r="I10" s="325"/>
    </row>
    <row r="11" spans="1:12">
      <c r="A11" s="333" t="s">
        <v>4267</v>
      </c>
      <c r="B11" s="986" t="s">
        <v>3647</v>
      </c>
      <c r="C11" s="984">
        <v>7.8</v>
      </c>
      <c r="D11" s="2135">
        <v>3000</v>
      </c>
      <c r="E11" s="822">
        <v>334.54</v>
      </c>
      <c r="F11" s="967">
        <f>ROUND(E11*(1-$F$10),2)</f>
        <v>334.54</v>
      </c>
      <c r="G11" s="968">
        <f>'Заказ, cкидки и курсы валют'!$J$23*F11</f>
        <v>4014.4800000000005</v>
      </c>
      <c r="H11" s="387">
        <f>ROUND((D11/1000)*G11,2)</f>
        <v>12043.44</v>
      </c>
      <c r="I11" s="337"/>
      <c r="J11" s="822"/>
    </row>
    <row r="12" spans="1:12">
      <c r="A12" s="216" t="s">
        <v>4268</v>
      </c>
      <c r="B12" s="46" t="s">
        <v>3648</v>
      </c>
      <c r="C12" s="53">
        <v>15.67</v>
      </c>
      <c r="D12" s="45">
        <v>2500</v>
      </c>
      <c r="E12" s="822">
        <v>499.86</v>
      </c>
      <c r="F12" s="603">
        <f t="shared" ref="F12:F27" si="0">ROUND(E12*(1-$F$10),2)</f>
        <v>499.86</v>
      </c>
      <c r="G12" s="862">
        <f>'Заказ, cкидки и курсы валют'!$J$23*F12</f>
        <v>5998.32</v>
      </c>
      <c r="H12" s="128">
        <f t="shared" ref="H12:H27" si="1">ROUND((D12/1000)*G12,2)</f>
        <v>14995.8</v>
      </c>
      <c r="I12" s="212"/>
      <c r="J12" s="822"/>
    </row>
    <row r="13" spans="1:12">
      <c r="A13" s="216" t="s">
        <v>4269</v>
      </c>
      <c r="B13" s="46" t="s">
        <v>3649</v>
      </c>
      <c r="C13" s="53">
        <v>26.54</v>
      </c>
      <c r="D13" s="45">
        <v>1800</v>
      </c>
      <c r="E13" s="822">
        <v>572.65</v>
      </c>
      <c r="F13" s="603">
        <f t="shared" si="0"/>
        <v>572.65</v>
      </c>
      <c r="G13" s="862">
        <f>'Заказ, cкидки и курсы валют'!$J$23*F13</f>
        <v>6871.7999999999993</v>
      </c>
      <c r="H13" s="128">
        <f t="shared" si="1"/>
        <v>12369.24</v>
      </c>
      <c r="I13" s="212"/>
      <c r="J13" s="822"/>
    </row>
    <row r="14" spans="1:12">
      <c r="A14" s="216" t="s">
        <v>4270</v>
      </c>
      <c r="B14" s="46" t="s">
        <v>3650</v>
      </c>
      <c r="C14" s="53">
        <v>25</v>
      </c>
      <c r="D14" s="45">
        <v>1000</v>
      </c>
      <c r="E14" s="822">
        <v>781.03</v>
      </c>
      <c r="F14" s="603">
        <f t="shared" si="0"/>
        <v>781.03</v>
      </c>
      <c r="G14" s="862">
        <f>'Заказ, cкидки и курсы валют'!$J$23*F14</f>
        <v>9372.36</v>
      </c>
      <c r="H14" s="128">
        <f t="shared" si="1"/>
        <v>9372.36</v>
      </c>
      <c r="I14" s="212"/>
      <c r="J14" s="822"/>
    </row>
    <row r="15" spans="1:12">
      <c r="A15" s="216" t="s">
        <v>4271</v>
      </c>
      <c r="B15" s="46" t="s">
        <v>3276</v>
      </c>
      <c r="C15" s="53">
        <v>61.22</v>
      </c>
      <c r="D15" s="46">
        <v>500</v>
      </c>
      <c r="E15" s="822">
        <v>1454.23</v>
      </c>
      <c r="F15" s="603">
        <f t="shared" si="0"/>
        <v>1454.23</v>
      </c>
      <c r="G15" s="862">
        <f>'Заказ, cкидки и курсы валют'!$J$23*F15</f>
        <v>17450.760000000002</v>
      </c>
      <c r="H15" s="128">
        <f t="shared" si="1"/>
        <v>8725.3799999999992</v>
      </c>
      <c r="I15" s="212"/>
      <c r="J15" s="822"/>
    </row>
    <row r="16" spans="1:12">
      <c r="A16" s="216" t="s">
        <v>4272</v>
      </c>
      <c r="B16" s="46" t="s">
        <v>3277</v>
      </c>
      <c r="C16" s="53">
        <v>118.06</v>
      </c>
      <c r="D16" s="46">
        <v>220</v>
      </c>
      <c r="E16" s="822">
        <v>2784.55</v>
      </c>
      <c r="F16" s="603">
        <f t="shared" si="0"/>
        <v>2784.55</v>
      </c>
      <c r="G16" s="862">
        <f>'Заказ, cкидки и курсы валют'!$J$23*F16</f>
        <v>33414.600000000006</v>
      </c>
      <c r="H16" s="128">
        <f t="shared" si="1"/>
        <v>7351.21</v>
      </c>
      <c r="I16" s="212"/>
      <c r="J16" s="822"/>
    </row>
    <row r="17" spans="1:10">
      <c r="A17" s="216" t="s">
        <v>4273</v>
      </c>
      <c r="B17" s="46" t="s">
        <v>3278</v>
      </c>
      <c r="C17" s="53">
        <v>128.33000000000001</v>
      </c>
      <c r="D17" s="46">
        <v>200</v>
      </c>
      <c r="E17" s="822">
        <v>3070.63</v>
      </c>
      <c r="F17" s="603">
        <f t="shared" si="0"/>
        <v>3070.63</v>
      </c>
      <c r="G17" s="862">
        <f>'Заказ, cкидки и курсы валют'!$J$23*F17</f>
        <v>36847.56</v>
      </c>
      <c r="H17" s="128">
        <f t="shared" si="1"/>
        <v>7369.51</v>
      </c>
      <c r="I17" s="212"/>
      <c r="J17" s="822"/>
    </row>
    <row r="18" spans="1:10">
      <c r="A18" s="216" t="s">
        <v>4274</v>
      </c>
      <c r="B18" s="46" t="s">
        <v>3279</v>
      </c>
      <c r="C18" s="53">
        <v>236.85</v>
      </c>
      <c r="D18" s="46">
        <v>150</v>
      </c>
      <c r="E18" s="822">
        <v>4592.58</v>
      </c>
      <c r="F18" s="603">
        <f t="shared" si="0"/>
        <v>4592.58</v>
      </c>
      <c r="G18" s="862">
        <f>'Заказ, cкидки и курсы валют'!$J$23*F18</f>
        <v>55110.96</v>
      </c>
      <c r="H18" s="128">
        <f t="shared" si="1"/>
        <v>8266.64</v>
      </c>
      <c r="I18" s="212"/>
      <c r="J18" s="822"/>
    </row>
    <row r="19" spans="1:10">
      <c r="A19" s="216" t="s">
        <v>4275</v>
      </c>
      <c r="B19" s="46" t="s">
        <v>3280</v>
      </c>
      <c r="C19" s="53">
        <v>220</v>
      </c>
      <c r="D19" s="46">
        <v>100</v>
      </c>
      <c r="E19" s="822">
        <v>5524.43</v>
      </c>
      <c r="F19" s="603">
        <f t="shared" si="0"/>
        <v>5524.43</v>
      </c>
      <c r="G19" s="862">
        <f>'Заказ, cкидки и курсы валют'!$J$23*F19</f>
        <v>66293.16</v>
      </c>
      <c r="H19" s="128">
        <f t="shared" si="1"/>
        <v>6629.32</v>
      </c>
      <c r="I19" s="212"/>
      <c r="J19" s="822"/>
    </row>
    <row r="20" spans="1:10">
      <c r="A20" s="216" t="s">
        <v>4276</v>
      </c>
      <c r="B20" s="46" t="s">
        <v>3281</v>
      </c>
      <c r="C20" s="53">
        <v>403.47</v>
      </c>
      <c r="D20" s="46">
        <v>80</v>
      </c>
      <c r="E20" s="822">
        <v>8939.77</v>
      </c>
      <c r="F20" s="603">
        <f t="shared" si="0"/>
        <v>8939.77</v>
      </c>
      <c r="G20" s="862">
        <f>'Заказ, cкидки и курсы валют'!$J$23*F20</f>
        <v>107277.24</v>
      </c>
      <c r="H20" s="128">
        <f t="shared" si="1"/>
        <v>8582.18</v>
      </c>
      <c r="I20" s="212"/>
      <c r="J20" s="822"/>
    </row>
    <row r="21" spans="1:10">
      <c r="A21" s="216" t="s">
        <v>4277</v>
      </c>
      <c r="B21" s="46" t="s">
        <v>3282</v>
      </c>
      <c r="C21" s="53">
        <v>390</v>
      </c>
      <c r="D21" s="46">
        <v>50</v>
      </c>
      <c r="E21" s="822">
        <v>10281.17</v>
      </c>
      <c r="F21" s="603">
        <f t="shared" si="0"/>
        <v>10281.17</v>
      </c>
      <c r="G21" s="862">
        <f>'Заказ, cкидки и курсы валют'!$J$23*F21</f>
        <v>123374.04000000001</v>
      </c>
      <c r="H21" s="128">
        <f t="shared" si="1"/>
        <v>6168.7</v>
      </c>
      <c r="I21" s="212"/>
      <c r="J21" s="822"/>
    </row>
    <row r="22" spans="1:10">
      <c r="A22" s="216" t="s">
        <v>5574</v>
      </c>
      <c r="B22" s="46" t="s">
        <v>3287</v>
      </c>
      <c r="C22" s="58">
        <v>390</v>
      </c>
      <c r="D22" s="46">
        <v>50</v>
      </c>
      <c r="E22" s="822">
        <v>10281.17</v>
      </c>
      <c r="F22" s="603">
        <f t="shared" si="0"/>
        <v>10281.17</v>
      </c>
      <c r="G22" s="862">
        <f>'Заказ, cкидки и курсы валют'!$J$23*F22</f>
        <v>123374.04000000001</v>
      </c>
      <c r="H22" s="128">
        <f t="shared" si="1"/>
        <v>6168.7</v>
      </c>
      <c r="I22" s="212"/>
      <c r="J22" s="822"/>
    </row>
    <row r="23" spans="1:10">
      <c r="A23" s="216" t="s">
        <v>5575</v>
      </c>
      <c r="B23" s="46" t="s">
        <v>5573</v>
      </c>
      <c r="C23" s="53">
        <v>390</v>
      </c>
      <c r="D23" s="46">
        <v>50</v>
      </c>
      <c r="E23" s="822">
        <v>9796.66</v>
      </c>
      <c r="F23" s="603">
        <f t="shared" si="0"/>
        <v>9796.66</v>
      </c>
      <c r="G23" s="862">
        <f>'Заказ, cкидки и курсы валют'!$J$23*F23</f>
        <v>117559.92</v>
      </c>
      <c r="H23" s="128">
        <f t="shared" si="1"/>
        <v>5878</v>
      </c>
      <c r="I23" s="212"/>
      <c r="J23" s="822"/>
    </row>
    <row r="24" spans="1:10">
      <c r="A24" s="216" t="s">
        <v>4278</v>
      </c>
      <c r="B24" s="46" t="s">
        <v>3283</v>
      </c>
      <c r="C24" s="53">
        <v>620</v>
      </c>
      <c r="D24" s="46">
        <v>50</v>
      </c>
      <c r="E24" s="822">
        <v>15292.45</v>
      </c>
      <c r="F24" s="603">
        <f t="shared" si="0"/>
        <v>15292.45</v>
      </c>
      <c r="G24" s="862">
        <f>'Заказ, cкидки и курсы валют'!$J$23*F24</f>
        <v>183509.40000000002</v>
      </c>
      <c r="H24" s="128">
        <f t="shared" si="1"/>
        <v>9175.4699999999993</v>
      </c>
      <c r="I24" s="212"/>
      <c r="J24" s="822"/>
    </row>
    <row r="25" spans="1:10">
      <c r="A25" s="216" t="s">
        <v>4279</v>
      </c>
      <c r="B25" s="46" t="s">
        <v>3284</v>
      </c>
      <c r="C25" s="53">
        <v>660</v>
      </c>
      <c r="D25" s="46">
        <v>25</v>
      </c>
      <c r="E25" s="822">
        <v>18153.28</v>
      </c>
      <c r="F25" s="603">
        <f t="shared" si="0"/>
        <v>18153.28</v>
      </c>
      <c r="G25" s="862">
        <f>'Заказ, cкидки и курсы валют'!$J$23*F25</f>
        <v>217839.35999999999</v>
      </c>
      <c r="H25" s="128">
        <f t="shared" si="1"/>
        <v>5445.98</v>
      </c>
      <c r="I25" s="212"/>
      <c r="J25" s="822"/>
    </row>
    <row r="26" spans="1:10">
      <c r="A26" s="216" t="s">
        <v>2257</v>
      </c>
      <c r="B26" s="46" t="s">
        <v>3285</v>
      </c>
      <c r="C26" s="53">
        <v>820</v>
      </c>
      <c r="D26" s="46">
        <v>25</v>
      </c>
      <c r="E26" s="822">
        <v>23197.73</v>
      </c>
      <c r="F26" s="603">
        <f t="shared" si="0"/>
        <v>23197.73</v>
      </c>
      <c r="G26" s="862">
        <f>'Заказ, cкидки и курсы валют'!$J$23*F26</f>
        <v>278372.76</v>
      </c>
      <c r="H26" s="128">
        <f t="shared" si="1"/>
        <v>6959.32</v>
      </c>
      <c r="I26" s="212"/>
      <c r="J26" s="822"/>
    </row>
    <row r="27" spans="1:10" ht="13.5" thickBot="1">
      <c r="A27" s="241" t="s">
        <v>2258</v>
      </c>
      <c r="B27" s="131" t="s">
        <v>3286</v>
      </c>
      <c r="C27" s="789">
        <v>820</v>
      </c>
      <c r="D27" s="131">
        <v>25</v>
      </c>
      <c r="E27" s="822">
        <v>25963.43</v>
      </c>
      <c r="F27" s="959">
        <f t="shared" si="0"/>
        <v>25963.43</v>
      </c>
      <c r="G27" s="960">
        <f>'Заказ, cкидки и курсы валют'!$J$23*F27</f>
        <v>311561.16000000003</v>
      </c>
      <c r="H27" s="181">
        <f t="shared" si="1"/>
        <v>7789.03</v>
      </c>
      <c r="I27" s="214"/>
    </row>
    <row r="28" spans="1:10" ht="15.95" customHeight="1" thickBot="1">
      <c r="A28" s="14"/>
      <c r="B28" s="50"/>
      <c r="C28" s="50"/>
      <c r="D28" s="50"/>
      <c r="E28" s="578"/>
      <c r="F28" s="88"/>
      <c r="G28" s="546"/>
      <c r="H28" s="14"/>
      <c r="I28" s="14"/>
    </row>
    <row r="29" spans="1:10" ht="20.25" customHeight="1">
      <c r="A29" s="247"/>
      <c r="B29" s="163"/>
      <c r="C29" s="91"/>
      <c r="D29" s="91" t="s">
        <v>2532</v>
      </c>
      <c r="E29" s="555"/>
      <c r="F29" s="647"/>
      <c r="G29" s="569"/>
      <c r="H29" s="163"/>
      <c r="I29" s="95"/>
    </row>
    <row r="30" spans="1:10">
      <c r="A30" s="248"/>
      <c r="B30" s="17"/>
      <c r="C30" s="97"/>
      <c r="D30" s="97"/>
      <c r="E30" s="557"/>
      <c r="F30" s="648"/>
      <c r="G30" s="620"/>
      <c r="H30" s="17"/>
      <c r="I30" s="167"/>
    </row>
    <row r="31" spans="1:10">
      <c r="A31" s="248"/>
      <c r="B31" s="17"/>
      <c r="C31" s="97"/>
      <c r="D31" s="97"/>
      <c r="E31" s="557"/>
      <c r="F31" s="648"/>
      <c r="G31" s="620"/>
      <c r="H31" s="17"/>
      <c r="I31" s="167"/>
    </row>
    <row r="32" spans="1:10" ht="31.5" customHeight="1">
      <c r="A32" s="248"/>
      <c r="B32" s="17"/>
      <c r="C32" s="97"/>
      <c r="D32" s="97"/>
      <c r="E32" s="557"/>
      <c r="F32" s="648"/>
      <c r="G32" s="620"/>
      <c r="H32" s="17"/>
      <c r="I32" s="167"/>
    </row>
    <row r="33" spans="1:10" ht="33.950000000000003" customHeight="1" thickBot="1">
      <c r="A33" s="2549" t="s">
        <v>7680</v>
      </c>
      <c r="B33" s="118"/>
      <c r="C33" s="171"/>
      <c r="D33" s="171"/>
      <c r="E33" s="558"/>
      <c r="F33" s="649"/>
      <c r="G33" s="621"/>
      <c r="H33" s="171"/>
      <c r="I33" s="172"/>
    </row>
    <row r="34" spans="1:10" ht="59.45" customHeight="1">
      <c r="A34" s="195" t="s">
        <v>1028</v>
      </c>
      <c r="B34" s="196" t="s">
        <v>1029</v>
      </c>
      <c r="C34" s="197" t="s">
        <v>678</v>
      </c>
      <c r="D34" s="197" t="s">
        <v>3130</v>
      </c>
      <c r="E34" s="559" t="s">
        <v>11196</v>
      </c>
      <c r="F34" s="650" t="s">
        <v>2779</v>
      </c>
      <c r="G34" s="638" t="s">
        <v>2627</v>
      </c>
      <c r="H34" s="338" t="s">
        <v>497</v>
      </c>
      <c r="I34" s="199" t="s">
        <v>4239</v>
      </c>
      <c r="J34" s="2668" t="s">
        <v>12335</v>
      </c>
    </row>
    <row r="35" spans="1:10" ht="13.5" thickBot="1">
      <c r="A35" s="195"/>
      <c r="B35" s="389"/>
      <c r="C35" s="197" t="s">
        <v>3629</v>
      </c>
      <c r="D35" s="390" t="s">
        <v>2628</v>
      </c>
      <c r="E35" s="564" t="s">
        <v>265</v>
      </c>
      <c r="F35" s="1038">
        <f>'Заказ, cкидки и курсы валют'!$I$12</f>
        <v>0</v>
      </c>
      <c r="G35" s="949"/>
      <c r="H35" s="455"/>
      <c r="I35" s="325"/>
      <c r="J35" s="2669"/>
    </row>
    <row r="36" spans="1:10">
      <c r="A36" s="333" t="s">
        <v>2259</v>
      </c>
      <c r="B36" s="986" t="s">
        <v>3647</v>
      </c>
      <c r="C36" s="984">
        <v>7.8</v>
      </c>
      <c r="D36" s="2082">
        <v>250</v>
      </c>
      <c r="E36" s="2111">
        <f t="shared" ref="E36:E44" si="2">E11*1.2</f>
        <v>401.44800000000004</v>
      </c>
      <c r="F36" s="967">
        <f>ROUND(E36*(1-$F$10),2)</f>
        <v>401.45</v>
      </c>
      <c r="G36" s="968">
        <f>'Заказ, cкидки и курсы валют'!$J$23*F36</f>
        <v>4817.3999999999996</v>
      </c>
      <c r="H36" s="387">
        <f>ROUND((D36/1000)*G36,2)</f>
        <v>1204.3499999999999</v>
      </c>
      <c r="I36" s="337"/>
      <c r="J36" s="128">
        <f>ROUND(IF(H36&lt;'Заказ, cкидки и курсы валют'!$B$39,H36*0.54*100/(100-'Заказ, cкидки и курсы валют'!$C$39),IF(H36&lt;'Заказ, cкидки и курсы валют'!$B$40,H36*0.54*100/(100-'Заказ, cкидки и курсы валют'!$C$40),IF(H36&lt;'Заказ, cкидки и курсы валют'!$B$41,H36*0.54*100/(100-'Заказ, cкидки и курсы валют'!$C$41),IF(H36&lt;'Заказ, cкидки и курсы валют'!$B$42,H36*0.54*100/(100-'Заказ, cкидки и курсы валют'!$C$42),IF(H36&lt;'Заказ, cкидки и курсы валют'!$B$43,H36*0.54*100/(100-'Заказ, cкидки и курсы валют'!$C$43),H36))))),2)</f>
        <v>1204.3499999999999</v>
      </c>
    </row>
    <row r="37" spans="1:10">
      <c r="A37" s="216" t="s">
        <v>2260</v>
      </c>
      <c r="B37" s="46" t="s">
        <v>3648</v>
      </c>
      <c r="C37" s="53">
        <v>15.67</v>
      </c>
      <c r="D37" s="2055">
        <v>200</v>
      </c>
      <c r="E37" s="2110">
        <f t="shared" si="2"/>
        <v>599.83199999999999</v>
      </c>
      <c r="F37" s="603">
        <f t="shared" ref="F37:F44" si="3">ROUND(E37*(1-$F$10),2)</f>
        <v>599.83000000000004</v>
      </c>
      <c r="G37" s="862">
        <f>'Заказ, cкидки и курсы валют'!$J$23*F37</f>
        <v>7197.9600000000009</v>
      </c>
      <c r="H37" s="128">
        <f t="shared" ref="H37:H44" si="4">ROUND((D37/1000)*G37,2)</f>
        <v>1439.59</v>
      </c>
      <c r="I37" s="212"/>
      <c r="J37" s="128">
        <f>ROUND(IF(H37&lt;'Заказ, cкидки и курсы валют'!$B$39,H37*0.54*100/(100-'Заказ, cкидки и курсы валют'!$C$39),IF(H37&lt;'Заказ, cкидки и курсы валют'!$B$40,H37*0.54*100/(100-'Заказ, cкидки и курсы валют'!$C$40),IF(H37&lt;'Заказ, cкидки и курсы валют'!$B$41,H37*0.54*100/(100-'Заказ, cкидки и курсы валют'!$C$41),IF(H37&lt;'Заказ, cкидки и курсы валют'!$B$42,H37*0.54*100/(100-'Заказ, cкидки и курсы валют'!$C$42),IF(H37&lt;'Заказ, cкидки и курсы валют'!$B$43,H37*0.54*100/(100-'Заказ, cкидки и курсы валют'!$C$43),H37))))),2)</f>
        <v>1439.59</v>
      </c>
    </row>
    <row r="38" spans="1:10">
      <c r="A38" s="216" t="s">
        <v>2261</v>
      </c>
      <c r="B38" s="46" t="s">
        <v>3649</v>
      </c>
      <c r="C38" s="53">
        <v>26.54</v>
      </c>
      <c r="D38" s="2055">
        <v>200</v>
      </c>
      <c r="E38" s="2110">
        <f t="shared" si="2"/>
        <v>687.18</v>
      </c>
      <c r="F38" s="603">
        <f t="shared" si="3"/>
        <v>687.18</v>
      </c>
      <c r="G38" s="862">
        <f>'Заказ, cкидки и курсы валют'!$J$23*F38</f>
        <v>8246.16</v>
      </c>
      <c r="H38" s="128">
        <f t="shared" si="4"/>
        <v>1649.23</v>
      </c>
      <c r="I38" s="212"/>
      <c r="J38" s="128">
        <f>ROUND(IF(H38&lt;'Заказ, cкидки и курсы валют'!$B$39,H38*0.54*100/(100-'Заказ, cкидки и курсы валют'!$C$39),IF(H38&lt;'Заказ, cкидки и курсы валют'!$B$40,H38*0.54*100/(100-'Заказ, cкидки и курсы валют'!$C$40),IF(H38&lt;'Заказ, cкидки и курсы валют'!$B$41,H38*0.54*100/(100-'Заказ, cкидки и курсы валют'!$C$41),IF(H38&lt;'Заказ, cкидки и курсы валют'!$B$42,H38*0.54*100/(100-'Заказ, cкидки и курсы валют'!$C$42),IF(H38&lt;'Заказ, cкидки и курсы валют'!$B$43,H38*0.54*100/(100-'Заказ, cкидки и курсы валют'!$C$43),H38))))),2)</f>
        <v>1649.23</v>
      </c>
    </row>
    <row r="39" spans="1:10">
      <c r="A39" s="216" t="s">
        <v>2262</v>
      </c>
      <c r="B39" s="46" t="s">
        <v>3650</v>
      </c>
      <c r="C39" s="53">
        <v>25</v>
      </c>
      <c r="D39" s="2055">
        <v>80</v>
      </c>
      <c r="E39" s="2110">
        <f t="shared" si="2"/>
        <v>937.23599999999988</v>
      </c>
      <c r="F39" s="603">
        <f t="shared" si="3"/>
        <v>937.24</v>
      </c>
      <c r="G39" s="862">
        <f>'Заказ, cкидки и курсы валют'!$J$23*F39</f>
        <v>11246.880000000001</v>
      </c>
      <c r="H39" s="128">
        <f t="shared" si="4"/>
        <v>899.75</v>
      </c>
      <c r="I39" s="212"/>
      <c r="J39" s="128">
        <f>ROUND(IF(H39&lt;'Заказ, cкидки и курсы валют'!$B$39,H39*0.54*100/(100-'Заказ, cкидки и курсы валют'!$C$39),IF(H39&lt;'Заказ, cкидки и курсы валют'!$B$40,H39*0.54*100/(100-'Заказ, cкидки и курсы валют'!$C$40),IF(H39&lt;'Заказ, cкидки и курсы валют'!$B$41,H39*0.54*100/(100-'Заказ, cкидки и курсы валют'!$C$41),IF(H39&lt;'Заказ, cкидки и курсы валют'!$B$42,H39*0.54*100/(100-'Заказ, cкидки и курсы валют'!$C$42),IF(H39&lt;'Заказ, cкидки и курсы валют'!$B$43,H39*0.54*100/(100-'Заказ, cкидки и курсы валют'!$C$43),H39))))),2)</f>
        <v>971.73</v>
      </c>
    </row>
    <row r="40" spans="1:10">
      <c r="A40" s="216" t="s">
        <v>2263</v>
      </c>
      <c r="B40" s="46" t="s">
        <v>3276</v>
      </c>
      <c r="C40" s="53">
        <v>61.22</v>
      </c>
      <c r="D40" s="48">
        <v>40</v>
      </c>
      <c r="E40" s="2110">
        <f t="shared" si="2"/>
        <v>1745.076</v>
      </c>
      <c r="F40" s="603">
        <f t="shared" si="3"/>
        <v>1745.08</v>
      </c>
      <c r="G40" s="862">
        <f>'Заказ, cкидки и курсы валют'!$J$23*F40</f>
        <v>20940.96</v>
      </c>
      <c r="H40" s="128">
        <f t="shared" si="4"/>
        <v>837.64</v>
      </c>
      <c r="I40" s="212"/>
      <c r="J40" s="128">
        <f>ROUND(IF(H40&lt;'Заказ, cкидки и курсы валют'!$B$39,H40*0.54*100/(100-'Заказ, cкидки и курсы валют'!$C$39),IF(H40&lt;'Заказ, cкидки и курсы валют'!$B$40,H40*0.54*100/(100-'Заказ, cкидки и курсы валют'!$C$40),IF(H40&lt;'Заказ, cкидки и курсы валют'!$B$41,H40*0.54*100/(100-'Заказ, cкидки и курсы валют'!$C$41),IF(H40&lt;'Заказ, cкидки и курсы валют'!$B$42,H40*0.54*100/(100-'Заказ, cкидки и курсы валют'!$C$42),IF(H40&lt;'Заказ, cкидки и курсы валют'!$B$43,H40*0.54*100/(100-'Заказ, cкидки и курсы валют'!$C$43),H40))))),2)</f>
        <v>904.65</v>
      </c>
    </row>
    <row r="41" spans="1:10">
      <c r="A41" s="216" t="s">
        <v>2264</v>
      </c>
      <c r="B41" s="46" t="s">
        <v>3277</v>
      </c>
      <c r="C41" s="53">
        <v>118.06</v>
      </c>
      <c r="D41" s="48">
        <v>20</v>
      </c>
      <c r="E41" s="2110">
        <f t="shared" si="2"/>
        <v>3341.46</v>
      </c>
      <c r="F41" s="603">
        <f t="shared" si="3"/>
        <v>3341.46</v>
      </c>
      <c r="G41" s="862">
        <f>'Заказ, cкидки и курсы валют'!$J$23*F41</f>
        <v>40097.520000000004</v>
      </c>
      <c r="H41" s="128">
        <f t="shared" si="4"/>
        <v>801.95</v>
      </c>
      <c r="I41" s="212"/>
      <c r="J41" s="128">
        <f>ROUND(IF(H41&lt;'Заказ, cкидки и курсы валют'!$B$39,H41*0.54*100/(100-'Заказ, cкидки и курсы валют'!$C$39),IF(H41&lt;'Заказ, cкидки и курсы валют'!$B$40,H41*0.54*100/(100-'Заказ, cкидки и курсы валют'!$C$40),IF(H41&lt;'Заказ, cкидки и курсы валют'!$B$41,H41*0.54*100/(100-'Заказ, cкидки и курсы валют'!$C$41),IF(H41&lt;'Заказ, cкидки и курсы валют'!$B$42,H41*0.54*100/(100-'Заказ, cкидки и курсы валют'!$C$42),IF(H41&lt;'Заказ, cкидки и курсы валют'!$B$43,H41*0.54*100/(100-'Заказ, cкидки и курсы валют'!$C$43),H41))))),2)</f>
        <v>866.11</v>
      </c>
    </row>
    <row r="42" spans="1:10">
      <c r="A42" s="216" t="s">
        <v>2265</v>
      </c>
      <c r="B42" s="46" t="s">
        <v>3278</v>
      </c>
      <c r="C42" s="53">
        <v>128.33000000000001</v>
      </c>
      <c r="D42" s="48">
        <v>20</v>
      </c>
      <c r="E42" s="2110">
        <f t="shared" si="2"/>
        <v>3684.7559999999999</v>
      </c>
      <c r="F42" s="603">
        <f t="shared" si="3"/>
        <v>3684.76</v>
      </c>
      <c r="G42" s="862">
        <f>'Заказ, cкидки и курсы валют'!$J$23*F42</f>
        <v>44217.120000000003</v>
      </c>
      <c r="H42" s="128">
        <f t="shared" si="4"/>
        <v>884.34</v>
      </c>
      <c r="I42" s="212"/>
      <c r="J42" s="128">
        <f>ROUND(IF(H42&lt;'Заказ, cкидки и курсы валют'!$B$39,H42*0.54*100/(100-'Заказ, cкидки и курсы валют'!$C$39),IF(H42&lt;'Заказ, cкидки и курсы валют'!$B$40,H42*0.54*100/(100-'Заказ, cкидки и курсы валют'!$C$40),IF(H42&lt;'Заказ, cкидки и курсы валют'!$B$41,H42*0.54*100/(100-'Заказ, cкидки и курсы валют'!$C$41),IF(H42&lt;'Заказ, cкидки и курсы валют'!$B$42,H42*0.54*100/(100-'Заказ, cкидки и курсы валют'!$C$42),IF(H42&lt;'Заказ, cкидки и курсы валют'!$B$43,H42*0.54*100/(100-'Заказ, cкидки и курсы валют'!$C$43),H42))))),2)</f>
        <v>955.09</v>
      </c>
    </row>
    <row r="43" spans="1:10">
      <c r="A43" s="216" t="s">
        <v>2266</v>
      </c>
      <c r="B43" s="46" t="s">
        <v>3279</v>
      </c>
      <c r="C43" s="53">
        <v>236.85</v>
      </c>
      <c r="D43" s="48">
        <v>10</v>
      </c>
      <c r="E43" s="2110">
        <f t="shared" si="2"/>
        <v>5511.0959999999995</v>
      </c>
      <c r="F43" s="603">
        <f t="shared" si="3"/>
        <v>5511.1</v>
      </c>
      <c r="G43" s="862">
        <f>'Заказ, cкидки и курсы валют'!$J$23*F43</f>
        <v>66133.200000000012</v>
      </c>
      <c r="H43" s="128">
        <f t="shared" si="4"/>
        <v>661.33</v>
      </c>
      <c r="I43" s="212"/>
      <c r="J43" s="128">
        <f>ROUND(IF(H43&lt;'Заказ, cкидки и курсы валют'!$B$39,H43*0.54*100/(100-'Заказ, cкидки и курсы валют'!$C$39),IF(H43&lt;'Заказ, cкидки и курсы валют'!$B$40,H43*0.54*100/(100-'Заказ, cкидки и курсы валют'!$C$40),IF(H43&lt;'Заказ, cкидки и курсы валют'!$B$41,H43*0.54*100/(100-'Заказ, cкидки и курсы валют'!$C$41),IF(H43&lt;'Заказ, cкидки и курсы валют'!$B$42,H43*0.54*100/(100-'Заказ, cкидки и курсы валют'!$C$42),IF(H43&lt;'Заказ, cкидки и курсы валют'!$B$43,H43*0.54*100/(100-'Заказ, cкидки и курсы валют'!$C$43),H43))))),2)</f>
        <v>714.24</v>
      </c>
    </row>
    <row r="44" spans="1:10" ht="13.5" thickBot="1">
      <c r="A44" s="241" t="s">
        <v>2267</v>
      </c>
      <c r="B44" s="131" t="s">
        <v>3280</v>
      </c>
      <c r="C44" s="966">
        <v>220</v>
      </c>
      <c r="D44" s="217">
        <v>10</v>
      </c>
      <c r="E44" s="2112">
        <f t="shared" si="2"/>
        <v>6629.3159999999998</v>
      </c>
      <c r="F44" s="959">
        <f t="shared" si="3"/>
        <v>6629.32</v>
      </c>
      <c r="G44" s="960">
        <f>'Заказ, cкидки и курсы валют'!$J$23*F44</f>
        <v>79551.839999999997</v>
      </c>
      <c r="H44" s="181">
        <f t="shared" si="4"/>
        <v>795.52</v>
      </c>
      <c r="I44" s="214"/>
      <c r="J44" s="128">
        <f>ROUND(IF(H44&lt;'Заказ, cкидки и курсы валют'!$B$39,H44*0.54*100/(100-'Заказ, cкидки и курсы валют'!$C$39),IF(H44&lt;'Заказ, cкидки и курсы валют'!$B$40,H44*0.54*100/(100-'Заказ, cкидки и курсы валют'!$C$40),IF(H44&lt;'Заказ, cкидки и курсы валют'!$B$41,H44*0.54*100/(100-'Заказ, cкидки и курсы валют'!$C$41),IF(H44&lt;'Заказ, cкидки и курсы валют'!$B$42,H44*0.54*100/(100-'Заказ, cкидки и курсы валют'!$C$42),IF(H44&lt;'Заказ, cкидки и курсы валют'!$B$43,H44*0.54*100/(100-'Заказ, cкидки и курсы валют'!$C$43),H44))))),2)</f>
        <v>859.16</v>
      </c>
    </row>
    <row r="45" spans="1:10" ht="13.5" thickBot="1">
      <c r="A45" s="14"/>
      <c r="B45" s="50"/>
      <c r="C45" s="50"/>
      <c r="D45" s="50"/>
      <c r="E45" s="578"/>
      <c r="F45" s="88"/>
      <c r="G45" s="546"/>
      <c r="H45" s="14"/>
      <c r="I45" s="14"/>
    </row>
    <row r="46" spans="1:10" ht="18">
      <c r="A46" s="247"/>
      <c r="B46" s="163"/>
      <c r="C46" s="91"/>
      <c r="D46" s="91" t="s">
        <v>2532</v>
      </c>
      <c r="E46" s="555"/>
      <c r="F46" s="647"/>
      <c r="G46" s="569"/>
      <c r="H46" s="94"/>
      <c r="I46" s="95"/>
    </row>
    <row r="47" spans="1:10">
      <c r="A47" s="248"/>
      <c r="B47" s="17"/>
      <c r="C47" s="97"/>
      <c r="D47" s="97"/>
      <c r="E47" s="557"/>
      <c r="F47" s="648"/>
      <c r="G47" s="620"/>
      <c r="H47" s="17"/>
      <c r="I47" s="167"/>
    </row>
    <row r="48" spans="1:10">
      <c r="A48" s="248"/>
      <c r="B48" s="17"/>
      <c r="C48" s="97"/>
      <c r="D48" s="97"/>
      <c r="E48" s="557"/>
      <c r="F48" s="648"/>
      <c r="G48" s="620"/>
      <c r="H48" s="17"/>
      <c r="I48" s="167"/>
    </row>
    <row r="49" spans="1:10">
      <c r="A49" s="248"/>
      <c r="B49" s="17"/>
      <c r="C49" s="97"/>
      <c r="D49" s="97"/>
      <c r="E49" s="557"/>
      <c r="F49" s="648"/>
      <c r="G49" s="620"/>
      <c r="H49" s="17"/>
      <c r="I49" s="167"/>
    </row>
    <row r="50" spans="1:10" ht="18.75" thickBot="1">
      <c r="A50" s="2559" t="s">
        <v>7681</v>
      </c>
      <c r="B50" s="2587"/>
      <c r="C50" s="99"/>
      <c r="D50" s="99"/>
      <c r="E50" s="558"/>
      <c r="F50" s="649"/>
      <c r="G50" s="621"/>
      <c r="H50" s="171"/>
      <c r="I50" s="172"/>
    </row>
    <row r="51" spans="1:10" ht="32.25" customHeight="1">
      <c r="A51" s="195" t="s">
        <v>1028</v>
      </c>
      <c r="B51" s="196" t="s">
        <v>1029</v>
      </c>
      <c r="C51" s="197" t="s">
        <v>678</v>
      </c>
      <c r="D51" s="197" t="s">
        <v>3130</v>
      </c>
      <c r="E51" s="559" t="s">
        <v>11196</v>
      </c>
      <c r="F51" s="650" t="s">
        <v>2779</v>
      </c>
      <c r="G51" s="2681" t="s">
        <v>2627</v>
      </c>
      <c r="H51" s="2669" t="s">
        <v>497</v>
      </c>
      <c r="I51" s="199" t="s">
        <v>4239</v>
      </c>
      <c r="J51" s="2668" t="s">
        <v>12335</v>
      </c>
    </row>
    <row r="52" spans="1:10" ht="30.75" customHeight="1" thickBot="1">
      <c r="A52" s="195"/>
      <c r="B52" s="389"/>
      <c r="C52" s="197" t="s">
        <v>3629</v>
      </c>
      <c r="D52" s="390" t="s">
        <v>2628</v>
      </c>
      <c r="E52" s="564" t="s">
        <v>265</v>
      </c>
      <c r="F52" s="1038">
        <f>'Заказ, cкидки и курсы валют'!$I$12</f>
        <v>0</v>
      </c>
      <c r="G52" s="2684"/>
      <c r="H52" s="2677"/>
      <c r="I52" s="325"/>
      <c r="J52" s="2669"/>
    </row>
    <row r="53" spans="1:10" ht="15.75" thickBot="1">
      <c r="A53" s="333" t="s">
        <v>8465</v>
      </c>
      <c r="B53" s="986" t="s">
        <v>3647</v>
      </c>
      <c r="C53" s="984">
        <v>7.8</v>
      </c>
      <c r="D53" s="2135">
        <v>10</v>
      </c>
      <c r="E53" s="2103">
        <f>(E11*2)+(1000/D53*7.5)</f>
        <v>1419.08</v>
      </c>
      <c r="F53" s="967">
        <f>ROUND(E53*(1-$F$10),2)</f>
        <v>1419.08</v>
      </c>
      <c r="G53" s="968">
        <f>'Заказ, cкидки и курсы валют'!$J$23*F53</f>
        <v>17028.96</v>
      </c>
      <c r="H53" s="387">
        <f>ROUND((D53/1000)*G53,2)</f>
        <v>170.29</v>
      </c>
      <c r="I53" s="337"/>
      <c r="J53" s="128">
        <f>ROUND(IF(H53&lt;'Заказ, cкидки и курсы валют'!$B$39,H53*0.54*100/(100-'Заказ, cкидки и курсы валют'!$C$39),IF(H53&lt;'Заказ, cкидки и курсы валют'!$B$40,H53*0.54*100/(100-'Заказ, cкидки и курсы валют'!$C$40),IF(H53&lt;'Заказ, cкидки и курсы валют'!$B$41,H53*0.54*100/(100-'Заказ, cкидки и курсы валют'!$C$41),IF(H53&lt;'Заказ, cкидки и курсы валют'!$B$42,H53*0.54*100/(100-'Заказ, cкидки и курсы валют'!$C$42),IF(H53&lt;'Заказ, cкидки и курсы валют'!$B$43,H53*0.54*100/(100-'Заказ, cкидки и курсы валют'!$C$43),H53))))),2)</f>
        <v>262.73</v>
      </c>
    </row>
    <row r="54" spans="1:10" ht="15.75" thickBot="1">
      <c r="A54" s="216" t="s">
        <v>8466</v>
      </c>
      <c r="B54" s="46" t="s">
        <v>3648</v>
      </c>
      <c r="C54" s="53">
        <v>15.67</v>
      </c>
      <c r="D54" s="45">
        <v>10</v>
      </c>
      <c r="E54" s="2103">
        <f t="shared" ref="E54:E69" si="5">(E12*2)+(1000/D54*7.5)</f>
        <v>1749.72</v>
      </c>
      <c r="F54" s="603">
        <f t="shared" ref="F54:F69" si="6">ROUND(E54*(1-$F$10),2)</f>
        <v>1749.72</v>
      </c>
      <c r="G54" s="862">
        <f>'Заказ, cкидки и курсы валют'!$J$23*F54</f>
        <v>20996.639999999999</v>
      </c>
      <c r="H54" s="128">
        <f t="shared" ref="H54:H69" si="7">ROUND((D54/1000)*G54,2)</f>
        <v>209.97</v>
      </c>
      <c r="I54" s="212"/>
      <c r="J54" s="128">
        <f>ROUND(IF(H54&lt;'Заказ, cкидки и курсы валют'!$B$39,H54*0.54*100/(100-'Заказ, cкидки и курсы валют'!$C$39),IF(H54&lt;'Заказ, cкидки и курсы валют'!$B$40,H54*0.54*100/(100-'Заказ, cкидки и курсы валют'!$C$40),IF(H54&lt;'Заказ, cкидки и курсы валют'!$B$41,H54*0.54*100/(100-'Заказ, cкидки и курсы валют'!$C$41),IF(H54&lt;'Заказ, cкидки и курсы валют'!$B$42,H54*0.54*100/(100-'Заказ, cкидки и курсы валют'!$C$42),IF(H54&lt;'Заказ, cкидки и курсы валют'!$B$43,H54*0.54*100/(100-'Заказ, cкидки и курсы валют'!$C$43),H54))))),2)</f>
        <v>283.45999999999998</v>
      </c>
    </row>
    <row r="55" spans="1:10" ht="15.75" thickBot="1">
      <c r="A55" s="216" t="s">
        <v>8467</v>
      </c>
      <c r="B55" s="46" t="s">
        <v>3649</v>
      </c>
      <c r="C55" s="53">
        <v>26.54</v>
      </c>
      <c r="D55" s="45">
        <v>5</v>
      </c>
      <c r="E55" s="2103">
        <f t="shared" si="5"/>
        <v>2645.3</v>
      </c>
      <c r="F55" s="603">
        <f t="shared" si="6"/>
        <v>2645.3</v>
      </c>
      <c r="G55" s="862">
        <f>'Заказ, cкидки и курсы валют'!$J$23*F55</f>
        <v>31743.600000000002</v>
      </c>
      <c r="H55" s="128">
        <f t="shared" si="7"/>
        <v>158.72</v>
      </c>
      <c r="I55" s="212"/>
      <c r="J55" s="128">
        <f>ROUND(IF(H55&lt;'Заказ, cкидки и курсы валют'!$B$39,H55*0.54*100/(100-'Заказ, cкидки и курсы валют'!$C$39),IF(H55&lt;'Заказ, cкидки и курсы валют'!$B$40,H55*0.54*100/(100-'Заказ, cкидки и курсы валют'!$C$40),IF(H55&lt;'Заказ, cкидки и курсы валют'!$B$41,H55*0.54*100/(100-'Заказ, cкидки и курсы валют'!$C$41),IF(H55&lt;'Заказ, cкидки и курсы валют'!$B$42,H55*0.54*100/(100-'Заказ, cкидки и курсы валют'!$C$42),IF(H55&lt;'Заказ, cкидки и курсы валют'!$B$43,H55*0.54*100/(100-'Заказ, cкидки и курсы валют'!$C$43),H55))))),2)</f>
        <v>244.88</v>
      </c>
    </row>
    <row r="56" spans="1:10" ht="15.75" thickBot="1">
      <c r="A56" s="216" t="s">
        <v>8468</v>
      </c>
      <c r="B56" s="46" t="s">
        <v>3650</v>
      </c>
      <c r="C56" s="53">
        <v>25</v>
      </c>
      <c r="D56" s="45">
        <v>5</v>
      </c>
      <c r="E56" s="2103">
        <f t="shared" si="5"/>
        <v>3062.06</v>
      </c>
      <c r="F56" s="603">
        <f t="shared" si="6"/>
        <v>3062.06</v>
      </c>
      <c r="G56" s="862">
        <f>'Заказ, cкидки и курсы валют'!$J$23*F56</f>
        <v>36744.720000000001</v>
      </c>
      <c r="H56" s="128">
        <f t="shared" si="7"/>
        <v>183.72</v>
      </c>
      <c r="I56" s="212"/>
      <c r="J56" s="128">
        <f>ROUND(IF(H56&lt;'Заказ, cкидки и курсы валют'!$B$39,H56*0.54*100/(100-'Заказ, cкидки и курсы валют'!$C$39),IF(H56&lt;'Заказ, cкидки и курсы валют'!$B$40,H56*0.54*100/(100-'Заказ, cкидки и курсы валют'!$C$40),IF(H56&lt;'Заказ, cкидки и курсы валют'!$B$41,H56*0.54*100/(100-'Заказ, cкидки и курсы валют'!$C$41),IF(H56&lt;'Заказ, cкидки и курсы валют'!$B$42,H56*0.54*100/(100-'Заказ, cкидки и курсы валют'!$C$42),IF(H56&lt;'Заказ, cкидки и курсы валют'!$B$43,H56*0.54*100/(100-'Заказ, cкидки и курсы валют'!$C$43),H56))))),2)</f>
        <v>283.45</v>
      </c>
    </row>
    <row r="57" spans="1:10" ht="15.75" thickBot="1">
      <c r="A57" s="216" t="s">
        <v>8469</v>
      </c>
      <c r="B57" s="46" t="s">
        <v>3276</v>
      </c>
      <c r="C57" s="53">
        <v>61.22</v>
      </c>
      <c r="D57" s="46">
        <v>2</v>
      </c>
      <c r="E57" s="2103">
        <f t="shared" si="5"/>
        <v>6658.46</v>
      </c>
      <c r="F57" s="603">
        <f t="shared" si="6"/>
        <v>6658.46</v>
      </c>
      <c r="G57" s="862">
        <f>'Заказ, cкидки и курсы валют'!$J$23*F57</f>
        <v>79901.52</v>
      </c>
      <c r="H57" s="128">
        <f t="shared" si="7"/>
        <v>159.80000000000001</v>
      </c>
      <c r="I57" s="212"/>
      <c r="J57" s="128">
        <f>ROUND(IF(H57&lt;'Заказ, cкидки и курсы валют'!$B$39,H57*0.54*100/(100-'Заказ, cкидки и курсы валют'!$C$39),IF(H57&lt;'Заказ, cкидки и курсы валют'!$B$40,H57*0.54*100/(100-'Заказ, cкидки и курсы валют'!$C$40),IF(H57&lt;'Заказ, cкидки и курсы валют'!$B$41,H57*0.54*100/(100-'Заказ, cкидки и курсы валют'!$C$41),IF(H57&lt;'Заказ, cкидки и курсы валют'!$B$42,H57*0.54*100/(100-'Заказ, cкидки и курсы валют'!$C$42),IF(H57&lt;'Заказ, cкидки и курсы валют'!$B$43,H57*0.54*100/(100-'Заказ, cкидки и курсы валют'!$C$43),H57))))),2)</f>
        <v>246.55</v>
      </c>
    </row>
    <row r="58" spans="1:10" ht="15.75" thickBot="1">
      <c r="A58" s="216" t="s">
        <v>8470</v>
      </c>
      <c r="B58" s="46" t="s">
        <v>3277</v>
      </c>
      <c r="C58" s="53">
        <v>118.06</v>
      </c>
      <c r="D58" s="46">
        <v>2</v>
      </c>
      <c r="E58" s="2103">
        <f t="shared" si="5"/>
        <v>9319.1</v>
      </c>
      <c r="F58" s="603">
        <f t="shared" si="6"/>
        <v>9319.1</v>
      </c>
      <c r="G58" s="862">
        <f>'Заказ, cкидки и курсы валют'!$J$23*F58</f>
        <v>111829.20000000001</v>
      </c>
      <c r="H58" s="128">
        <f t="shared" si="7"/>
        <v>223.66</v>
      </c>
      <c r="I58" s="212"/>
      <c r="J58" s="128">
        <f>ROUND(IF(H58&lt;'Заказ, cкидки и курсы валют'!$B$39,H58*0.54*100/(100-'Заказ, cкидки и курсы валют'!$C$39),IF(H58&lt;'Заказ, cкидки и курсы валют'!$B$40,H58*0.54*100/(100-'Заказ, cкидки и курсы валют'!$C$40),IF(H58&lt;'Заказ, cкидки и курсы валют'!$B$41,H58*0.54*100/(100-'Заказ, cкидки и курсы валют'!$C$41),IF(H58&lt;'Заказ, cкидки и курсы валют'!$B$42,H58*0.54*100/(100-'Заказ, cкидки и курсы валют'!$C$42),IF(H58&lt;'Заказ, cкидки и курсы валют'!$B$43,H58*0.54*100/(100-'Заказ, cкидки и курсы валют'!$C$43),H58))))),2)</f>
        <v>301.94</v>
      </c>
    </row>
    <row r="59" spans="1:10" ht="15.75" thickBot="1">
      <c r="A59" s="216" t="s">
        <v>8471</v>
      </c>
      <c r="B59" s="46" t="s">
        <v>3278</v>
      </c>
      <c r="C59" s="53">
        <v>128.33000000000001</v>
      </c>
      <c r="D59" s="46">
        <v>1</v>
      </c>
      <c r="E59" s="2103">
        <f t="shared" si="5"/>
        <v>13641.26</v>
      </c>
      <c r="F59" s="603">
        <f t="shared" si="6"/>
        <v>13641.26</v>
      </c>
      <c r="G59" s="862">
        <f>'Заказ, cкидки и курсы валют'!$J$23*F59</f>
        <v>163695.12</v>
      </c>
      <c r="H59" s="128">
        <f t="shared" si="7"/>
        <v>163.69999999999999</v>
      </c>
      <c r="I59" s="212"/>
      <c r="J59" s="128">
        <f>ROUND(IF(H59&lt;'Заказ, cкидки и курсы валют'!$B$39,H59*0.54*100/(100-'Заказ, cкидки и курсы валют'!$C$39),IF(H59&lt;'Заказ, cкидки и курсы валют'!$B$40,H59*0.54*100/(100-'Заказ, cкидки и курсы валют'!$C$40),IF(H59&lt;'Заказ, cкидки и курсы валют'!$B$41,H59*0.54*100/(100-'Заказ, cкидки и курсы валют'!$C$41),IF(H59&lt;'Заказ, cкидки и курсы валют'!$B$42,H59*0.54*100/(100-'Заказ, cкидки и курсы валют'!$C$42),IF(H59&lt;'Заказ, cкидки и курсы валют'!$B$43,H59*0.54*100/(100-'Заказ, cкидки и курсы валют'!$C$43),H59))))),2)</f>
        <v>252.57</v>
      </c>
    </row>
    <row r="60" spans="1:10" ht="15.75" thickBot="1">
      <c r="A60" s="216" t="s">
        <v>8472</v>
      </c>
      <c r="B60" s="46" t="s">
        <v>3279</v>
      </c>
      <c r="C60" s="53">
        <v>236.85</v>
      </c>
      <c r="D60" s="46">
        <v>1</v>
      </c>
      <c r="E60" s="2103">
        <f t="shared" si="5"/>
        <v>16685.16</v>
      </c>
      <c r="F60" s="603">
        <f t="shared" si="6"/>
        <v>16685.16</v>
      </c>
      <c r="G60" s="862">
        <f>'Заказ, cкидки и курсы валют'!$J$23*F60</f>
        <v>200221.91999999998</v>
      </c>
      <c r="H60" s="128">
        <f t="shared" si="7"/>
        <v>200.22</v>
      </c>
      <c r="I60" s="212"/>
      <c r="J60" s="128">
        <f>ROUND(IF(H60&lt;'Заказ, cкидки и курсы валют'!$B$39,H60*0.54*100/(100-'Заказ, cкидки и курсы валют'!$C$39),IF(H60&lt;'Заказ, cкидки и курсы валют'!$B$40,H60*0.54*100/(100-'Заказ, cкидки и курсы валют'!$C$40),IF(H60&lt;'Заказ, cкидки и курсы валют'!$B$41,H60*0.54*100/(100-'Заказ, cкидки и курсы валют'!$C$41),IF(H60&lt;'Заказ, cкидки и курсы валют'!$B$42,H60*0.54*100/(100-'Заказ, cкидки и курсы валют'!$C$42),IF(H60&lt;'Заказ, cкидки и курсы валют'!$B$43,H60*0.54*100/(100-'Заказ, cкидки и курсы валют'!$C$43),H60))))),2)</f>
        <v>270.3</v>
      </c>
    </row>
    <row r="61" spans="1:10" ht="15.75" thickBot="1">
      <c r="A61" s="216" t="s">
        <v>8473</v>
      </c>
      <c r="B61" s="46" t="s">
        <v>3280</v>
      </c>
      <c r="C61" s="53">
        <v>220</v>
      </c>
      <c r="D61" s="46">
        <v>1</v>
      </c>
      <c r="E61" s="2103">
        <f t="shared" si="5"/>
        <v>18548.86</v>
      </c>
      <c r="F61" s="603">
        <f t="shared" si="6"/>
        <v>18548.86</v>
      </c>
      <c r="G61" s="862">
        <f>'Заказ, cкидки и курсы валют'!$J$23*F61</f>
        <v>222586.32</v>
      </c>
      <c r="H61" s="128">
        <f t="shared" si="7"/>
        <v>222.59</v>
      </c>
      <c r="I61" s="212"/>
      <c r="J61" s="128">
        <f>ROUND(IF(H61&lt;'Заказ, cкидки и курсы валют'!$B$39,H61*0.54*100/(100-'Заказ, cкидки и курсы валют'!$C$39),IF(H61&lt;'Заказ, cкидки и курсы валют'!$B$40,H61*0.54*100/(100-'Заказ, cкидки и курсы валют'!$C$40),IF(H61&lt;'Заказ, cкидки и курсы валют'!$B$41,H61*0.54*100/(100-'Заказ, cкидки и курсы валют'!$C$41),IF(H61&lt;'Заказ, cкидки и курсы валют'!$B$42,H61*0.54*100/(100-'Заказ, cкидки и курсы валют'!$C$42),IF(H61&lt;'Заказ, cкидки и курсы валют'!$B$43,H61*0.54*100/(100-'Заказ, cкидки и курсы валют'!$C$43),H61))))),2)</f>
        <v>300.5</v>
      </c>
    </row>
    <row r="62" spans="1:10" ht="15.75" thickBot="1">
      <c r="A62" s="216" t="s">
        <v>8474</v>
      </c>
      <c r="B62" s="46" t="s">
        <v>3281</v>
      </c>
      <c r="C62" s="53">
        <v>403.47</v>
      </c>
      <c r="D62" s="46">
        <v>1</v>
      </c>
      <c r="E62" s="2103">
        <f t="shared" si="5"/>
        <v>25379.54</v>
      </c>
      <c r="F62" s="603">
        <f t="shared" si="6"/>
        <v>25379.54</v>
      </c>
      <c r="G62" s="862">
        <f>'Заказ, cкидки и курсы валют'!$J$23*F62</f>
        <v>304554.48</v>
      </c>
      <c r="H62" s="128">
        <f t="shared" si="7"/>
        <v>304.55</v>
      </c>
      <c r="I62" s="212"/>
      <c r="J62" s="128">
        <f>ROUND(IF(H62&lt;'Заказ, cкидки и курсы валют'!$B$39,H62*0.54*100/(100-'Заказ, cкидки и курсы валют'!$C$39),IF(H62&lt;'Заказ, cкидки и курсы валют'!$B$40,H62*0.54*100/(100-'Заказ, cкидки и курсы валют'!$C$40),IF(H62&lt;'Заказ, cкидки и курсы валют'!$B$41,H62*0.54*100/(100-'Заказ, cкидки и курсы валют'!$C$41),IF(H62&lt;'Заказ, cкидки и курсы валют'!$B$42,H62*0.54*100/(100-'Заказ, cкидки и курсы валют'!$C$42),IF(H62&lt;'Заказ, cкидки и курсы валют'!$B$43,H62*0.54*100/(100-'Заказ, cкидки и курсы валют'!$C$43),H62))))),2)</f>
        <v>411.14</v>
      </c>
    </row>
    <row r="63" spans="1:10" ht="15.75" thickBot="1">
      <c r="A63" s="216" t="s">
        <v>8475</v>
      </c>
      <c r="B63" s="46" t="s">
        <v>3282</v>
      </c>
      <c r="C63" s="53">
        <v>390</v>
      </c>
      <c r="D63" s="46">
        <v>1</v>
      </c>
      <c r="E63" s="2103">
        <f t="shared" si="5"/>
        <v>28062.34</v>
      </c>
      <c r="F63" s="603">
        <f t="shared" si="6"/>
        <v>28062.34</v>
      </c>
      <c r="G63" s="862">
        <f>'Заказ, cкидки и курсы валют'!$J$23*F63</f>
        <v>336748.08</v>
      </c>
      <c r="H63" s="128">
        <f t="shared" si="7"/>
        <v>336.75</v>
      </c>
      <c r="I63" s="212"/>
      <c r="J63" s="128">
        <f>ROUND(IF(H63&lt;'Заказ, cкидки и курсы валют'!$B$39,H63*0.54*100/(100-'Заказ, cкидки и курсы валют'!$C$39),IF(H63&lt;'Заказ, cкидки и курсы валют'!$B$40,H63*0.54*100/(100-'Заказ, cкидки и курсы валют'!$C$40),IF(H63&lt;'Заказ, cкидки и курсы валют'!$B$41,H63*0.54*100/(100-'Заказ, cкидки и курсы валют'!$C$41),IF(H63&lt;'Заказ, cкидки и курсы валют'!$B$42,H63*0.54*100/(100-'Заказ, cкидки и курсы валют'!$C$42),IF(H63&lt;'Заказ, cкидки и курсы валют'!$B$43,H63*0.54*100/(100-'Заказ, cкидки и курсы валют'!$C$43),H63))))),2)</f>
        <v>454.61</v>
      </c>
    </row>
    <row r="64" spans="1:10" ht="15.75" thickBot="1">
      <c r="A64" s="216" t="s">
        <v>8476</v>
      </c>
      <c r="B64" s="46" t="s">
        <v>3287</v>
      </c>
      <c r="C64" s="58">
        <v>390</v>
      </c>
      <c r="D64" s="46">
        <v>1</v>
      </c>
      <c r="E64" s="2103">
        <f t="shared" si="5"/>
        <v>28062.34</v>
      </c>
      <c r="F64" s="603">
        <f t="shared" si="6"/>
        <v>28062.34</v>
      </c>
      <c r="G64" s="862">
        <f>'Заказ, cкидки и курсы валют'!$J$23*F64</f>
        <v>336748.08</v>
      </c>
      <c r="H64" s="128">
        <f t="shared" si="7"/>
        <v>336.75</v>
      </c>
      <c r="I64" s="212"/>
      <c r="J64" s="128">
        <f>ROUND(IF(H64&lt;'Заказ, cкидки и курсы валют'!$B$39,H64*0.54*100/(100-'Заказ, cкидки и курсы валют'!$C$39),IF(H64&lt;'Заказ, cкидки и курсы валют'!$B$40,H64*0.54*100/(100-'Заказ, cкидки и курсы валют'!$C$40),IF(H64&lt;'Заказ, cкидки и курсы валют'!$B$41,H64*0.54*100/(100-'Заказ, cкидки и курсы валют'!$C$41),IF(H64&lt;'Заказ, cкидки и курсы валют'!$B$42,H64*0.54*100/(100-'Заказ, cкидки и курсы валют'!$C$42),IF(H64&lt;'Заказ, cкидки и курсы валют'!$B$43,H64*0.54*100/(100-'Заказ, cкидки и курсы валют'!$C$43),H64))))),2)</f>
        <v>454.61</v>
      </c>
    </row>
    <row r="65" spans="1:12" ht="15.75" thickBot="1">
      <c r="A65" s="216" t="s">
        <v>8477</v>
      </c>
      <c r="B65" s="46" t="s">
        <v>5573</v>
      </c>
      <c r="C65" s="53">
        <v>390</v>
      </c>
      <c r="D65" s="46">
        <v>1</v>
      </c>
      <c r="E65" s="2103">
        <f t="shared" si="5"/>
        <v>27093.32</v>
      </c>
      <c r="F65" s="603">
        <f t="shared" si="6"/>
        <v>27093.32</v>
      </c>
      <c r="G65" s="862">
        <f>'Заказ, cкидки и курсы валют'!$J$23*F65</f>
        <v>325119.83999999997</v>
      </c>
      <c r="H65" s="128">
        <f t="shared" si="7"/>
        <v>325.12</v>
      </c>
      <c r="I65" s="212"/>
      <c r="J65" s="128">
        <f>ROUND(IF(H65&lt;'Заказ, cкидки и курсы валют'!$B$39,H65*0.54*100/(100-'Заказ, cкидки и курсы валют'!$C$39),IF(H65&lt;'Заказ, cкидки и курсы валют'!$B$40,H65*0.54*100/(100-'Заказ, cкидки и курсы валют'!$C$40),IF(H65&lt;'Заказ, cкидки и курсы валют'!$B$41,H65*0.54*100/(100-'Заказ, cкидки и курсы валют'!$C$41),IF(H65&lt;'Заказ, cкидки и курсы валют'!$B$42,H65*0.54*100/(100-'Заказ, cкидки и курсы валют'!$C$42),IF(H65&lt;'Заказ, cкидки и курсы валют'!$B$43,H65*0.54*100/(100-'Заказ, cкидки и курсы валют'!$C$43),H65))))),2)</f>
        <v>438.91</v>
      </c>
    </row>
    <row r="66" spans="1:12" ht="15.75" thickBot="1">
      <c r="A66" s="216" t="s">
        <v>8478</v>
      </c>
      <c r="B66" s="46" t="s">
        <v>3283</v>
      </c>
      <c r="C66" s="53">
        <v>620</v>
      </c>
      <c r="D66" s="46">
        <v>1</v>
      </c>
      <c r="E66" s="2103">
        <f t="shared" si="5"/>
        <v>38084.9</v>
      </c>
      <c r="F66" s="603">
        <f t="shared" si="6"/>
        <v>38084.9</v>
      </c>
      <c r="G66" s="862">
        <f>'Заказ, cкидки и курсы валют'!$J$23*F66</f>
        <v>457018.80000000005</v>
      </c>
      <c r="H66" s="128">
        <f t="shared" si="7"/>
        <v>457.02</v>
      </c>
      <c r="I66" s="212"/>
      <c r="J66" s="128">
        <f>ROUND(IF(H66&lt;'Заказ, cкидки и курсы валют'!$B$39,H66*0.54*100/(100-'Заказ, cкидки и курсы валют'!$C$39),IF(H66&lt;'Заказ, cкидки и курсы валют'!$B$40,H66*0.54*100/(100-'Заказ, cкидки и курсы валют'!$C$40),IF(H66&lt;'Заказ, cкидки и курсы валют'!$B$41,H66*0.54*100/(100-'Заказ, cкидки и курсы валют'!$C$41),IF(H66&lt;'Заказ, cкидки и курсы валют'!$B$42,H66*0.54*100/(100-'Заказ, cкидки и курсы валют'!$C$42),IF(H66&lt;'Заказ, cкидки и курсы валют'!$B$43,H66*0.54*100/(100-'Заказ, cкидки и курсы валют'!$C$43),H66))))),2)</f>
        <v>548.41999999999996</v>
      </c>
    </row>
    <row r="67" spans="1:12" ht="15.75" thickBot="1">
      <c r="A67" s="216" t="s">
        <v>8479</v>
      </c>
      <c r="B67" s="46" t="s">
        <v>3284</v>
      </c>
      <c r="C67" s="53">
        <v>660</v>
      </c>
      <c r="D67" s="46">
        <v>1</v>
      </c>
      <c r="E67" s="2103">
        <f t="shared" si="5"/>
        <v>43806.559999999998</v>
      </c>
      <c r="F67" s="603">
        <f t="shared" si="6"/>
        <v>43806.559999999998</v>
      </c>
      <c r="G67" s="862">
        <f>'Заказ, cкидки и курсы валют'!$J$23*F67</f>
        <v>525678.72</v>
      </c>
      <c r="H67" s="128">
        <f t="shared" si="7"/>
        <v>525.67999999999995</v>
      </c>
      <c r="I67" s="212"/>
      <c r="J67" s="128">
        <f>ROUND(IF(H67&lt;'Заказ, cкидки и курсы валют'!$B$39,H67*0.54*100/(100-'Заказ, cкидки и курсы валют'!$C$39),IF(H67&lt;'Заказ, cкидки и курсы валют'!$B$40,H67*0.54*100/(100-'Заказ, cкидки и курсы валют'!$C$40),IF(H67&lt;'Заказ, cкидки и курсы валют'!$B$41,H67*0.54*100/(100-'Заказ, cкидки и курсы валют'!$C$41),IF(H67&lt;'Заказ, cкидки и курсы валют'!$B$42,H67*0.54*100/(100-'Заказ, cкидки и курсы валют'!$C$42),IF(H67&lt;'Заказ, cкидки и курсы валют'!$B$43,H67*0.54*100/(100-'Заказ, cкидки и курсы валют'!$C$43),H67))))),2)</f>
        <v>630.82000000000005</v>
      </c>
    </row>
    <row r="68" spans="1:12" ht="15.75" thickBot="1">
      <c r="A68" s="216" t="s">
        <v>8480</v>
      </c>
      <c r="B68" s="46" t="s">
        <v>3285</v>
      </c>
      <c r="C68" s="53">
        <v>820</v>
      </c>
      <c r="D68" s="46">
        <v>1</v>
      </c>
      <c r="E68" s="2103">
        <f t="shared" si="5"/>
        <v>53895.46</v>
      </c>
      <c r="F68" s="603">
        <f t="shared" si="6"/>
        <v>53895.46</v>
      </c>
      <c r="G68" s="862">
        <f>'Заказ, cкидки и курсы валют'!$J$23*F68</f>
        <v>646745.52</v>
      </c>
      <c r="H68" s="128">
        <f t="shared" si="7"/>
        <v>646.75</v>
      </c>
      <c r="I68" s="212"/>
      <c r="J68" s="128">
        <f>ROUND(IF(H68&lt;'Заказ, cкидки и курсы валют'!$B$39,H68*0.54*100/(100-'Заказ, cкидки и курсы валют'!$C$39),IF(H68&lt;'Заказ, cкидки и курсы валют'!$B$40,H68*0.54*100/(100-'Заказ, cкидки и курсы валют'!$C$40),IF(H68&lt;'Заказ, cкидки и курсы валют'!$B$41,H68*0.54*100/(100-'Заказ, cкидки и курсы валют'!$C$41),IF(H68&lt;'Заказ, cкидки и курсы валют'!$B$42,H68*0.54*100/(100-'Заказ, cкидки и курсы валют'!$C$42),IF(H68&lt;'Заказ, cкидки и курсы валют'!$B$43,H68*0.54*100/(100-'Заказ, cкидки и курсы валют'!$C$43),H68))))),2)</f>
        <v>698.49</v>
      </c>
    </row>
    <row r="69" spans="1:12" ht="15.75" thickBot="1">
      <c r="A69" s="241" t="s">
        <v>8481</v>
      </c>
      <c r="B69" s="131" t="s">
        <v>3286</v>
      </c>
      <c r="C69" s="789">
        <v>820</v>
      </c>
      <c r="D69" s="131">
        <v>1</v>
      </c>
      <c r="E69" s="2103">
        <f t="shared" si="5"/>
        <v>59426.86</v>
      </c>
      <c r="F69" s="959">
        <f t="shared" si="6"/>
        <v>59426.86</v>
      </c>
      <c r="G69" s="960">
        <f>'Заказ, cкидки и курсы валют'!$J$23*F69</f>
        <v>713122.32000000007</v>
      </c>
      <c r="H69" s="181">
        <f t="shared" si="7"/>
        <v>713.12</v>
      </c>
      <c r="I69" s="214"/>
      <c r="J69" s="128">
        <f>ROUND(IF(H69&lt;'Заказ, cкидки и курсы валют'!$B$39,H69*0.54*100/(100-'Заказ, cкидки и курсы валют'!$C$39),IF(H69&lt;'Заказ, cкидки и курсы валют'!$B$40,H69*0.54*100/(100-'Заказ, cкидки и курсы валют'!$C$40),IF(H69&lt;'Заказ, cкидки и курсы валют'!$B$41,H69*0.54*100/(100-'Заказ, cкидки и курсы валют'!$C$41),IF(H69&lt;'Заказ, cкидки и курсы валют'!$B$42,H69*0.54*100/(100-'Заказ, cкидки и курсы валют'!$C$42),IF(H69&lt;'Заказ, cкидки и курсы валют'!$B$43,H69*0.54*100/(100-'Заказ, cкидки и курсы валют'!$C$43),H69))))),2)</f>
        <v>770.17</v>
      </c>
    </row>
    <row r="70" spans="1:12" ht="15.95" customHeight="1" thickBot="1">
      <c r="A70" s="14"/>
      <c r="B70" s="50"/>
      <c r="C70" s="50"/>
      <c r="D70" s="50"/>
      <c r="E70" s="578"/>
      <c r="F70" s="88"/>
      <c r="G70" s="546"/>
      <c r="H70" s="14"/>
      <c r="I70" s="14"/>
    </row>
    <row r="71" spans="1:12" ht="18">
      <c r="A71" s="247"/>
      <c r="B71" s="163"/>
      <c r="C71" s="91" t="s">
        <v>12079</v>
      </c>
      <c r="D71" s="555"/>
      <c r="E71" s="555"/>
      <c r="F71" s="569"/>
      <c r="G71" s="94"/>
      <c r="H71" s="163"/>
      <c r="I71" s="79"/>
    </row>
    <row r="72" spans="1:12">
      <c r="A72" s="248"/>
      <c r="B72" s="2370"/>
      <c r="C72" s="2371"/>
      <c r="D72" s="2371"/>
      <c r="E72" s="2372"/>
      <c r="F72" s="2373"/>
      <c r="G72" s="2374"/>
      <c r="H72" s="2370"/>
      <c r="I72" s="167"/>
    </row>
    <row r="73" spans="1:12" ht="13.5" thickBot="1">
      <c r="A73" s="248"/>
      <c r="B73" s="2370"/>
      <c r="C73" s="2371"/>
      <c r="D73" s="2371"/>
      <c r="E73" s="2372"/>
      <c r="F73" s="2373"/>
      <c r="G73" s="2374"/>
      <c r="H73" s="2370"/>
      <c r="I73" s="167"/>
    </row>
    <row r="74" spans="1:12" ht="33.950000000000003" customHeight="1" thickBot="1">
      <c r="A74" s="248"/>
      <c r="B74" s="2370"/>
      <c r="C74" s="2371"/>
      <c r="D74" s="2371"/>
      <c r="E74" s="2372"/>
      <c r="F74" s="2373"/>
      <c r="G74" s="2374"/>
      <c r="H74" s="2370"/>
      <c r="I74" s="167"/>
      <c r="L74" s="2376"/>
    </row>
    <row r="75" spans="1:12" ht="18.75" customHeight="1" thickBot="1">
      <c r="A75" s="1152" t="s">
        <v>7679</v>
      </c>
      <c r="B75" s="171"/>
      <c r="C75" s="99"/>
      <c r="D75" s="99"/>
      <c r="E75" s="558"/>
      <c r="F75" s="649"/>
      <c r="G75" s="621"/>
      <c r="H75" s="171"/>
      <c r="I75" s="172"/>
    </row>
    <row r="76" spans="1:12" ht="46.5" customHeight="1">
      <c r="A76" s="2377" t="s">
        <v>1028</v>
      </c>
      <c r="B76" s="2378" t="s">
        <v>1029</v>
      </c>
      <c r="C76" s="2379" t="s">
        <v>678</v>
      </c>
      <c r="D76" s="2379" t="s">
        <v>3130</v>
      </c>
      <c r="E76" s="2380" t="s">
        <v>11196</v>
      </c>
      <c r="F76" s="2381" t="s">
        <v>2779</v>
      </c>
      <c r="G76" s="2731" t="s">
        <v>2627</v>
      </c>
      <c r="H76" s="2733" t="s">
        <v>497</v>
      </c>
      <c r="I76" s="2382" t="s">
        <v>4239</v>
      </c>
    </row>
    <row r="77" spans="1:12">
      <c r="A77" s="2383"/>
      <c r="B77" s="499"/>
      <c r="C77" s="498" t="s">
        <v>3629</v>
      </c>
      <c r="D77" s="500" t="s">
        <v>2628</v>
      </c>
      <c r="E77" s="2261" t="s">
        <v>265</v>
      </c>
      <c r="F77" s="2375">
        <f>'Заказ, cкидки и курсы валют'!$I$12</f>
        <v>0</v>
      </c>
      <c r="G77" s="2732"/>
      <c r="H77" s="2734"/>
      <c r="I77" s="972"/>
    </row>
    <row r="78" spans="1:12">
      <c r="A78" s="2384" t="s">
        <v>12082</v>
      </c>
      <c r="B78" s="1816" t="s">
        <v>12080</v>
      </c>
      <c r="C78" s="2388">
        <v>35</v>
      </c>
      <c r="D78" s="2385">
        <v>700</v>
      </c>
      <c r="E78" s="822">
        <v>1312.26</v>
      </c>
      <c r="F78" s="603">
        <f>ROUND(E78*(1-$F$10),2)</f>
        <v>1312.26</v>
      </c>
      <c r="G78" s="862">
        <f>'Заказ, cкидки и курсы валют'!$J$23*F78</f>
        <v>15747.119999999999</v>
      </c>
      <c r="H78" s="128">
        <f>ROUND((D78/1000)*G78,2)</f>
        <v>11022.98</v>
      </c>
      <c r="I78" s="212"/>
    </row>
    <row r="79" spans="1:12">
      <c r="A79" s="2384" t="s">
        <v>12083</v>
      </c>
      <c r="B79" s="1816" t="s">
        <v>3650</v>
      </c>
      <c r="C79" s="2389">
        <v>79</v>
      </c>
      <c r="D79" s="2386">
        <v>300</v>
      </c>
      <c r="E79" s="822">
        <v>2770.39</v>
      </c>
      <c r="F79" s="603">
        <f t="shared" ref="F79:F84" si="8">ROUND(E79*(1-$F$10),2)</f>
        <v>2770.39</v>
      </c>
      <c r="G79" s="862">
        <f>'Заказ, cкидки и курсы валют'!$J$23*F79</f>
        <v>33244.68</v>
      </c>
      <c r="H79" s="128">
        <f t="shared" ref="H79:H84" si="9">ROUND((D79/1000)*G79,2)</f>
        <v>9973.4</v>
      </c>
      <c r="I79" s="212"/>
    </row>
    <row r="80" spans="1:12">
      <c r="A80" s="2384" t="s">
        <v>12084</v>
      </c>
      <c r="B80" s="1816" t="s">
        <v>3276</v>
      </c>
      <c r="C80" s="2389">
        <v>85</v>
      </c>
      <c r="D80" s="2386">
        <v>250</v>
      </c>
      <c r="E80" s="822">
        <v>2845.84</v>
      </c>
      <c r="F80" s="603">
        <f t="shared" si="8"/>
        <v>2845.84</v>
      </c>
      <c r="G80" s="862">
        <f>'Заказ, cкидки и курсы валют'!$J$23*F80</f>
        <v>34150.080000000002</v>
      </c>
      <c r="H80" s="128">
        <f t="shared" si="9"/>
        <v>8537.52</v>
      </c>
      <c r="I80" s="212"/>
    </row>
    <row r="81" spans="1:10">
      <c r="A81" s="2384" t="s">
        <v>12085</v>
      </c>
      <c r="B81" s="1816" t="s">
        <v>3289</v>
      </c>
      <c r="C81" s="2388">
        <v>250</v>
      </c>
      <c r="D81" s="1366">
        <v>90</v>
      </c>
      <c r="E81" s="822">
        <v>7949</v>
      </c>
      <c r="F81" s="603">
        <f t="shared" si="8"/>
        <v>7949</v>
      </c>
      <c r="G81" s="862">
        <f>'Заказ, cкидки и курсы валют'!$J$23*F81</f>
        <v>95388</v>
      </c>
      <c r="H81" s="128">
        <f t="shared" si="9"/>
        <v>8584.92</v>
      </c>
      <c r="I81" s="212"/>
    </row>
    <row r="82" spans="1:10">
      <c r="A82" s="2384" t="s">
        <v>12086</v>
      </c>
      <c r="B82" s="1816" t="s">
        <v>3279</v>
      </c>
      <c r="C82" s="2389">
        <v>390</v>
      </c>
      <c r="D82" s="2386">
        <v>60</v>
      </c>
      <c r="E82" s="822">
        <v>12844.67</v>
      </c>
      <c r="F82" s="603">
        <f t="shared" si="8"/>
        <v>12844.67</v>
      </c>
      <c r="G82" s="862">
        <f>'Заказ, cкидки и курсы валют'!$J$23*F82</f>
        <v>154136.04</v>
      </c>
      <c r="H82" s="128">
        <f t="shared" si="9"/>
        <v>9248.16</v>
      </c>
      <c r="I82" s="212"/>
    </row>
    <row r="83" spans="1:10">
      <c r="A83" s="2384" t="s">
        <v>12087</v>
      </c>
      <c r="B83" s="1816" t="s">
        <v>12081</v>
      </c>
      <c r="C83" s="2389">
        <v>450</v>
      </c>
      <c r="D83" s="2386">
        <v>50</v>
      </c>
      <c r="E83" s="822">
        <v>14923.53</v>
      </c>
      <c r="F83" s="603">
        <f t="shared" si="8"/>
        <v>14923.53</v>
      </c>
      <c r="G83" s="862">
        <f>'Заказ, cкидки и курсы валют'!$J$23*F83</f>
        <v>179082.36000000002</v>
      </c>
      <c r="H83" s="128">
        <f t="shared" si="9"/>
        <v>8954.1200000000008</v>
      </c>
      <c r="I83" s="212"/>
    </row>
    <row r="84" spans="1:10" ht="13.5" thickBot="1">
      <c r="A84" s="2387" t="s">
        <v>12088</v>
      </c>
      <c r="B84" s="1818" t="s">
        <v>3283</v>
      </c>
      <c r="C84" s="2390">
        <v>1360</v>
      </c>
      <c r="D84" s="1369">
        <v>15</v>
      </c>
      <c r="E84" s="822">
        <v>46651.99</v>
      </c>
      <c r="F84" s="959">
        <f t="shared" si="8"/>
        <v>46651.99</v>
      </c>
      <c r="G84" s="960">
        <f>'Заказ, cкидки и курсы валют'!$J$23*F84</f>
        <v>559823.88</v>
      </c>
      <c r="H84" s="181">
        <f t="shared" si="9"/>
        <v>8397.36</v>
      </c>
      <c r="I84" s="214"/>
    </row>
    <row r="85" spans="1:10" ht="13.5" thickBot="1"/>
    <row r="86" spans="1:10" ht="18">
      <c r="A86" s="247"/>
      <c r="B86" s="163"/>
      <c r="C86" s="91"/>
      <c r="D86" s="91" t="s">
        <v>2533</v>
      </c>
      <c r="E86" s="555"/>
      <c r="F86" s="647"/>
      <c r="G86" s="569"/>
      <c r="H86" s="94"/>
      <c r="I86" s="95"/>
      <c r="J86" s="822"/>
    </row>
    <row r="87" spans="1:10">
      <c r="A87" s="248"/>
      <c r="B87" s="17"/>
      <c r="C87" s="97"/>
      <c r="D87" s="97"/>
      <c r="E87" s="557"/>
      <c r="F87" s="648"/>
      <c r="G87" s="620"/>
      <c r="H87" s="17"/>
      <c r="I87" s="167"/>
      <c r="J87" s="822"/>
    </row>
    <row r="88" spans="1:10">
      <c r="A88" s="248"/>
      <c r="B88" s="17"/>
      <c r="C88" s="97"/>
      <c r="D88" s="97"/>
      <c r="E88" s="557"/>
      <c r="F88" s="648"/>
      <c r="G88" s="620"/>
      <c r="H88" s="17"/>
      <c r="I88" s="167"/>
      <c r="J88" s="822"/>
    </row>
    <row r="89" spans="1:10">
      <c r="A89" s="248"/>
      <c r="B89" s="17"/>
      <c r="C89" s="97"/>
      <c r="D89" s="97"/>
      <c r="E89" s="557"/>
      <c r="F89" s="648"/>
      <c r="G89" s="620"/>
      <c r="H89" s="17"/>
      <c r="I89" s="167"/>
      <c r="J89" s="822"/>
    </row>
    <row r="90" spans="1:10" ht="18.75" thickBot="1">
      <c r="A90" s="1152" t="s">
        <v>7679</v>
      </c>
      <c r="B90" s="171"/>
      <c r="C90" s="99"/>
      <c r="D90" s="99"/>
      <c r="E90" s="558"/>
      <c r="F90" s="649"/>
      <c r="G90" s="621"/>
      <c r="H90" s="171"/>
      <c r="I90" s="172"/>
      <c r="J90" s="822"/>
    </row>
    <row r="91" spans="1:10" ht="42">
      <c r="A91" s="195" t="s">
        <v>1028</v>
      </c>
      <c r="B91" s="196" t="s">
        <v>1029</v>
      </c>
      <c r="C91" s="197" t="s">
        <v>678</v>
      </c>
      <c r="D91" s="197" t="s">
        <v>3130</v>
      </c>
      <c r="E91" s="559" t="s">
        <v>11196</v>
      </c>
      <c r="F91" s="650" t="s">
        <v>2779</v>
      </c>
      <c r="G91" s="638" t="s">
        <v>2627</v>
      </c>
      <c r="H91" s="338" t="s">
        <v>497</v>
      </c>
      <c r="I91" s="199" t="s">
        <v>4239</v>
      </c>
      <c r="J91" s="822"/>
    </row>
    <row r="92" spans="1:10" ht="13.5" thickBot="1">
      <c r="A92" s="195"/>
      <c r="B92" s="389"/>
      <c r="C92" s="197" t="s">
        <v>3629</v>
      </c>
      <c r="D92" s="390" t="s">
        <v>2628</v>
      </c>
      <c r="E92" s="564" t="s">
        <v>265</v>
      </c>
      <c r="F92" s="1038">
        <f>'Заказ, cкидки и курсы валют'!$I$12</f>
        <v>0</v>
      </c>
      <c r="G92" s="949"/>
      <c r="H92" s="455"/>
      <c r="I92" s="325"/>
    </row>
    <row r="93" spans="1:10" ht="14.1" customHeight="1">
      <c r="A93" s="333" t="s">
        <v>2268</v>
      </c>
      <c r="B93" s="986" t="s">
        <v>3296</v>
      </c>
      <c r="C93" s="984">
        <v>11.11</v>
      </c>
      <c r="D93" s="2135">
        <v>1500</v>
      </c>
      <c r="E93" s="822">
        <v>816.78</v>
      </c>
      <c r="F93" s="967">
        <f>ROUND(E93*(1-$F$10),2)</f>
        <v>816.78</v>
      </c>
      <c r="G93" s="968">
        <f>'Заказ, cкидки и курсы валют'!$J$23*F93</f>
        <v>9801.36</v>
      </c>
      <c r="H93" s="387">
        <f>ROUND((D93/1000)*G93,2)</f>
        <v>14702.04</v>
      </c>
      <c r="I93" s="337"/>
    </row>
    <row r="94" spans="1:10" ht="14.1" customHeight="1">
      <c r="A94" s="216" t="s">
        <v>2269</v>
      </c>
      <c r="B94" s="46" t="s">
        <v>3647</v>
      </c>
      <c r="C94" s="53">
        <v>14.47</v>
      </c>
      <c r="D94" s="45">
        <v>1000</v>
      </c>
      <c r="E94" s="822">
        <v>866.3</v>
      </c>
      <c r="F94" s="603">
        <f t="shared" ref="F94:F98" si="10">ROUND(E94*(1-$F$10),2)</f>
        <v>866.3</v>
      </c>
      <c r="G94" s="862">
        <f>'Заказ, cкидки и курсы валют'!$J$23*F94</f>
        <v>10395.599999999999</v>
      </c>
      <c r="H94" s="128">
        <f t="shared" ref="H94:H98" si="11">ROUND((D94/1000)*G94,2)</f>
        <v>10395.6</v>
      </c>
      <c r="I94" s="212"/>
    </row>
    <row r="95" spans="1:10" ht="14.1" customHeight="1">
      <c r="A95" s="216" t="s">
        <v>2270</v>
      </c>
      <c r="B95" s="46" t="s">
        <v>3288</v>
      </c>
      <c r="C95" s="53">
        <v>24.56</v>
      </c>
      <c r="D95" s="45">
        <v>1000</v>
      </c>
      <c r="E95" s="822">
        <v>841.8</v>
      </c>
      <c r="F95" s="603">
        <f t="shared" si="10"/>
        <v>841.8</v>
      </c>
      <c r="G95" s="862">
        <f>'Заказ, cкидки и курсы валют'!$J$23*F95</f>
        <v>10101.599999999999</v>
      </c>
      <c r="H95" s="128">
        <f t="shared" si="11"/>
        <v>10101.6</v>
      </c>
      <c r="I95" s="212"/>
    </row>
    <row r="96" spans="1:10" ht="14.1" customHeight="1">
      <c r="A96" s="216" t="s">
        <v>2271</v>
      </c>
      <c r="B96" s="46" t="s">
        <v>3648</v>
      </c>
      <c r="C96" s="53">
        <v>31.56</v>
      </c>
      <c r="D96" s="46">
        <v>500</v>
      </c>
      <c r="E96" s="822">
        <v>1560.45</v>
      </c>
      <c r="F96" s="603">
        <f t="shared" si="10"/>
        <v>1560.45</v>
      </c>
      <c r="G96" s="862">
        <f>'Заказ, cкидки и курсы валют'!$J$23*F96</f>
        <v>18725.400000000001</v>
      </c>
      <c r="H96" s="128">
        <f t="shared" si="11"/>
        <v>9362.7000000000007</v>
      </c>
      <c r="I96" s="212"/>
    </row>
    <row r="97" spans="1:10" ht="14.1" customHeight="1">
      <c r="A97" s="216" t="s">
        <v>2272</v>
      </c>
      <c r="B97" s="46" t="s">
        <v>3649</v>
      </c>
      <c r="C97" s="53">
        <v>41.56</v>
      </c>
      <c r="D97" s="46">
        <v>500</v>
      </c>
      <c r="E97" s="822">
        <v>2074.4899999999998</v>
      </c>
      <c r="F97" s="603">
        <f t="shared" si="10"/>
        <v>2074.4899999999998</v>
      </c>
      <c r="G97" s="862">
        <f>'Заказ, cкидки и курсы валют'!$J$23*F97</f>
        <v>24893.879999999997</v>
      </c>
      <c r="H97" s="128">
        <f t="shared" si="11"/>
        <v>12446.94</v>
      </c>
      <c r="I97" s="212"/>
    </row>
    <row r="98" spans="1:10" ht="14.1" customHeight="1" thickBot="1">
      <c r="A98" s="241" t="s">
        <v>2273</v>
      </c>
      <c r="B98" s="131" t="s">
        <v>3650</v>
      </c>
      <c r="C98" s="789">
        <v>99.11</v>
      </c>
      <c r="D98" s="131">
        <v>250</v>
      </c>
      <c r="E98" s="822">
        <v>4059.23</v>
      </c>
      <c r="F98" s="959">
        <f t="shared" si="10"/>
        <v>4059.23</v>
      </c>
      <c r="G98" s="960">
        <f>'Заказ, cкидки и курсы валют'!$J$23*F98</f>
        <v>48710.76</v>
      </c>
      <c r="H98" s="181">
        <f t="shared" si="11"/>
        <v>12177.69</v>
      </c>
      <c r="I98" s="214"/>
    </row>
    <row r="99" spans="1:10" ht="13.5" thickBot="1"/>
    <row r="100" spans="1:10" ht="18">
      <c r="A100" s="247"/>
      <c r="B100" s="163"/>
      <c r="C100" s="91"/>
      <c r="D100" s="91" t="s">
        <v>2533</v>
      </c>
      <c r="E100" s="555"/>
      <c r="F100" s="647"/>
      <c r="G100" s="569"/>
      <c r="H100" s="163"/>
      <c r="I100" s="95"/>
    </row>
    <row r="101" spans="1:10">
      <c r="A101" s="248"/>
      <c r="B101" s="17"/>
      <c r="C101" s="97"/>
      <c r="D101" s="97"/>
      <c r="E101" s="557"/>
      <c r="F101" s="648"/>
      <c r="G101" s="620"/>
      <c r="H101" s="17"/>
      <c r="I101" s="167"/>
    </row>
    <row r="102" spans="1:10">
      <c r="A102" s="248"/>
      <c r="B102" s="17"/>
      <c r="C102" s="97"/>
      <c r="D102" s="97"/>
      <c r="E102" s="557"/>
      <c r="F102" s="648"/>
      <c r="G102" s="620"/>
      <c r="H102" s="17"/>
      <c r="I102" s="167"/>
    </row>
    <row r="103" spans="1:10">
      <c r="A103" s="248"/>
      <c r="B103" s="17"/>
      <c r="C103" s="97"/>
      <c r="D103" s="97"/>
      <c r="E103" s="557"/>
      <c r="F103" s="648"/>
      <c r="G103" s="620"/>
      <c r="H103" s="17"/>
      <c r="I103" s="167"/>
    </row>
    <row r="104" spans="1:10" ht="18.75" thickBot="1">
      <c r="A104" s="2549" t="s">
        <v>7680</v>
      </c>
      <c r="B104" s="118"/>
      <c r="C104" s="171"/>
      <c r="D104" s="171"/>
      <c r="E104" s="558"/>
      <c r="F104" s="649"/>
      <c r="G104" s="621"/>
      <c r="H104" s="171"/>
      <c r="I104" s="172"/>
    </row>
    <row r="105" spans="1:10" ht="42">
      <c r="A105" s="195" t="s">
        <v>1028</v>
      </c>
      <c r="B105" s="196" t="s">
        <v>1029</v>
      </c>
      <c r="C105" s="197" t="s">
        <v>678</v>
      </c>
      <c r="D105" s="197" t="s">
        <v>3130</v>
      </c>
      <c r="E105" s="559" t="s">
        <v>11196</v>
      </c>
      <c r="F105" s="650" t="s">
        <v>2779</v>
      </c>
      <c r="G105" s="638" t="s">
        <v>2627</v>
      </c>
      <c r="H105" s="338" t="s">
        <v>497</v>
      </c>
      <c r="I105" s="199" t="s">
        <v>4239</v>
      </c>
      <c r="J105" s="2668" t="s">
        <v>12335</v>
      </c>
    </row>
    <row r="106" spans="1:10" ht="21" customHeight="1" thickBot="1">
      <c r="A106" s="195"/>
      <c r="B106" s="389"/>
      <c r="C106" s="197" t="s">
        <v>3629</v>
      </c>
      <c r="D106" s="390" t="s">
        <v>2628</v>
      </c>
      <c r="E106" s="564" t="s">
        <v>265</v>
      </c>
      <c r="F106" s="1038">
        <f>'Заказ, cкидки и курсы валют'!$I$12</f>
        <v>0</v>
      </c>
      <c r="G106" s="949"/>
      <c r="H106" s="455"/>
      <c r="I106" s="325"/>
      <c r="J106" s="2669"/>
    </row>
    <row r="107" spans="1:10" ht="14.1" customHeight="1">
      <c r="A107" s="333" t="s">
        <v>2274</v>
      </c>
      <c r="B107" s="986" t="s">
        <v>3296</v>
      </c>
      <c r="C107" s="984">
        <v>11.11</v>
      </c>
      <c r="D107" s="2082">
        <v>100</v>
      </c>
      <c r="E107" s="2111">
        <f>E93*1.2</f>
        <v>980.13599999999997</v>
      </c>
      <c r="F107" s="967">
        <f>ROUND(E107*(1-$F$10),2)</f>
        <v>980.14</v>
      </c>
      <c r="G107" s="968">
        <f>'Заказ, cкидки и курсы валют'!$J$23*F107</f>
        <v>11761.68</v>
      </c>
      <c r="H107" s="387">
        <f>ROUND((D107/1000)*G107,2)</f>
        <v>1176.17</v>
      </c>
      <c r="I107" s="337"/>
      <c r="J107" s="128">
        <f>ROUND(IF(H107&lt;'Заказ, cкидки и курсы валют'!$B$39,H107*0.54*100/(100-'Заказ, cкидки и курсы валют'!$C$39),IF(H107&lt;'Заказ, cкидки и курсы валют'!$B$40,H107*0.54*100/(100-'Заказ, cкидки и курсы валют'!$C$40),IF(H107&lt;'Заказ, cкидки и курсы валют'!$B$41,H107*0.54*100/(100-'Заказ, cкидки и курсы валют'!$C$41),IF(H107&lt;'Заказ, cкидки и курсы валют'!$B$42,H107*0.54*100/(100-'Заказ, cкидки и курсы валют'!$C$42),IF(H107&lt;'Заказ, cкидки и курсы валют'!$B$43,H107*0.54*100/(100-'Заказ, cкидки и курсы валют'!$C$43),H107))))),2)</f>
        <v>1176.17</v>
      </c>
    </row>
    <row r="108" spans="1:10" ht="14.1" customHeight="1">
      <c r="A108" s="216" t="s">
        <v>2275</v>
      </c>
      <c r="B108" s="46" t="s">
        <v>3647</v>
      </c>
      <c r="C108" s="53">
        <v>14.47</v>
      </c>
      <c r="D108" s="2055">
        <v>100</v>
      </c>
      <c r="E108" s="2110">
        <f t="shared" ref="E108:E112" si="12">E94*1.2</f>
        <v>1039.56</v>
      </c>
      <c r="F108" s="603">
        <f t="shared" ref="F108:F112" si="13">ROUND(E108*(1-$F$10),2)</f>
        <v>1039.56</v>
      </c>
      <c r="G108" s="862">
        <f>'Заказ, cкидки и курсы валют'!$J$23*F108</f>
        <v>12474.72</v>
      </c>
      <c r="H108" s="128">
        <f t="shared" ref="H108:H112" si="14">ROUND((D108/1000)*G108,2)</f>
        <v>1247.47</v>
      </c>
      <c r="I108" s="212"/>
      <c r="J108" s="128">
        <f>ROUND(IF(H108&lt;'Заказ, cкидки и курсы валют'!$B$39,H108*0.54*100/(100-'Заказ, cкидки и курсы валют'!$C$39),IF(H108&lt;'Заказ, cкидки и курсы валют'!$B$40,H108*0.54*100/(100-'Заказ, cкидки и курсы валют'!$C$40),IF(H108&lt;'Заказ, cкидки и курсы валют'!$B$41,H108*0.54*100/(100-'Заказ, cкидки и курсы валют'!$C$41),IF(H108&lt;'Заказ, cкидки и курсы валют'!$B$42,H108*0.54*100/(100-'Заказ, cкидки и курсы валют'!$C$42),IF(H108&lt;'Заказ, cкидки и курсы валют'!$B$43,H108*0.54*100/(100-'Заказ, cкидки и курсы валют'!$C$43),H108))))),2)</f>
        <v>1247.47</v>
      </c>
    </row>
    <row r="109" spans="1:10" ht="14.1" customHeight="1">
      <c r="A109" s="216" t="s">
        <v>2276</v>
      </c>
      <c r="B109" s="46" t="s">
        <v>3288</v>
      </c>
      <c r="C109" s="53">
        <v>24.56</v>
      </c>
      <c r="D109" s="2055">
        <v>50</v>
      </c>
      <c r="E109" s="2110">
        <f t="shared" si="12"/>
        <v>1010.1599999999999</v>
      </c>
      <c r="F109" s="603">
        <f t="shared" si="13"/>
        <v>1010.16</v>
      </c>
      <c r="G109" s="862">
        <f>'Заказ, cкидки и курсы валют'!$J$23*F109</f>
        <v>12121.92</v>
      </c>
      <c r="H109" s="128">
        <f t="shared" si="14"/>
        <v>606.1</v>
      </c>
      <c r="I109" s="212"/>
      <c r="J109" s="128">
        <f>ROUND(IF(H109&lt;'Заказ, cкидки и курсы валют'!$B$39,H109*0.54*100/(100-'Заказ, cкидки и курсы валют'!$C$39),IF(H109&lt;'Заказ, cкидки и курсы валют'!$B$40,H109*0.54*100/(100-'Заказ, cкидки и курсы валют'!$C$40),IF(H109&lt;'Заказ, cкидки и курсы валют'!$B$41,H109*0.54*100/(100-'Заказ, cкидки и курсы валют'!$C$41),IF(H109&lt;'Заказ, cкидки и курсы валют'!$B$42,H109*0.54*100/(100-'Заказ, cкидки и курсы валют'!$C$42),IF(H109&lt;'Заказ, cкидки и курсы валют'!$B$43,H109*0.54*100/(100-'Заказ, cкидки и курсы валют'!$C$43),H109))))),2)</f>
        <v>654.59</v>
      </c>
    </row>
    <row r="110" spans="1:10" ht="14.1" customHeight="1">
      <c r="A110" s="216" t="s">
        <v>2277</v>
      </c>
      <c r="B110" s="46" t="s">
        <v>3648</v>
      </c>
      <c r="C110" s="53">
        <v>31.56</v>
      </c>
      <c r="D110" s="48">
        <v>50</v>
      </c>
      <c r="E110" s="2110">
        <f t="shared" si="12"/>
        <v>1872.54</v>
      </c>
      <c r="F110" s="603">
        <f t="shared" si="13"/>
        <v>1872.54</v>
      </c>
      <c r="G110" s="862">
        <f>'Заказ, cкидки и курсы валют'!$J$23*F110</f>
        <v>22470.48</v>
      </c>
      <c r="H110" s="128">
        <f t="shared" si="14"/>
        <v>1123.52</v>
      </c>
      <c r="I110" s="212"/>
      <c r="J110" s="128">
        <f>ROUND(IF(H110&lt;'Заказ, cкидки и курсы валют'!$B$39,H110*0.54*100/(100-'Заказ, cкидки и курсы валют'!$C$39),IF(H110&lt;'Заказ, cкидки и курсы валют'!$B$40,H110*0.54*100/(100-'Заказ, cкидки и курсы валют'!$C$40),IF(H110&lt;'Заказ, cкидки и курсы валют'!$B$41,H110*0.54*100/(100-'Заказ, cкидки и курсы валют'!$C$41),IF(H110&lt;'Заказ, cкидки и курсы валют'!$B$42,H110*0.54*100/(100-'Заказ, cкидки и курсы валют'!$C$42),IF(H110&lt;'Заказ, cкидки и курсы валют'!$B$43,H110*0.54*100/(100-'Заказ, cкидки и курсы валют'!$C$43),H110))))),2)</f>
        <v>1123.52</v>
      </c>
    </row>
    <row r="111" spans="1:10" ht="14.1" customHeight="1">
      <c r="A111" s="216" t="s">
        <v>2278</v>
      </c>
      <c r="B111" s="46" t="s">
        <v>3649</v>
      </c>
      <c r="C111" s="53">
        <v>41.56</v>
      </c>
      <c r="D111" s="48">
        <v>25</v>
      </c>
      <c r="E111" s="2110">
        <f>E97*1.2</f>
        <v>2489.3879999999995</v>
      </c>
      <c r="F111" s="603">
        <f t="shared" si="13"/>
        <v>2489.39</v>
      </c>
      <c r="G111" s="862">
        <f>'Заказ, cкидки и курсы валют'!$J$23*F111</f>
        <v>29872.68</v>
      </c>
      <c r="H111" s="128">
        <f t="shared" si="14"/>
        <v>746.82</v>
      </c>
      <c r="I111" s="212"/>
      <c r="J111" s="128">
        <f>ROUND(IF(H111&lt;'Заказ, cкидки и курсы валют'!$B$39,H111*0.54*100/(100-'Заказ, cкидки и курсы валют'!$C$39),IF(H111&lt;'Заказ, cкидки и курсы валют'!$B$40,H111*0.54*100/(100-'Заказ, cкидки и курсы валют'!$C$40),IF(H111&lt;'Заказ, cкидки и курсы валют'!$B$41,H111*0.54*100/(100-'Заказ, cкидки и курсы валют'!$C$41),IF(H111&lt;'Заказ, cкидки и курсы валют'!$B$42,H111*0.54*100/(100-'Заказ, cкидки и курсы валют'!$C$42),IF(H111&lt;'Заказ, cкидки и курсы валют'!$B$43,H111*0.54*100/(100-'Заказ, cкидки и курсы валют'!$C$43),H111))))),2)</f>
        <v>806.57</v>
      </c>
    </row>
    <row r="112" spans="1:10" ht="14.1" customHeight="1" thickBot="1">
      <c r="A112" s="241" t="s">
        <v>2279</v>
      </c>
      <c r="B112" s="131" t="s">
        <v>3650</v>
      </c>
      <c r="C112" s="789">
        <v>99.11</v>
      </c>
      <c r="D112" s="217">
        <v>15</v>
      </c>
      <c r="E112" s="2112">
        <f t="shared" si="12"/>
        <v>4871.076</v>
      </c>
      <c r="F112" s="959">
        <f t="shared" si="13"/>
        <v>4871.08</v>
      </c>
      <c r="G112" s="960">
        <f>'Заказ, cкидки и курсы валют'!$J$23*F112</f>
        <v>58452.959999999999</v>
      </c>
      <c r="H112" s="181">
        <f t="shared" si="14"/>
        <v>876.79</v>
      </c>
      <c r="I112" s="214"/>
      <c r="J112" s="128">
        <f>ROUND(IF(H112&lt;'Заказ, cкидки и курсы валют'!$B$39,H112*0.54*100/(100-'Заказ, cкидки и курсы валют'!$C$39),IF(H112&lt;'Заказ, cкидки и курсы валют'!$B$40,H112*0.54*100/(100-'Заказ, cкидки и курсы валют'!$C$40),IF(H112&lt;'Заказ, cкидки и курсы валют'!$B$41,H112*0.54*100/(100-'Заказ, cкидки и курсы валют'!$C$41),IF(H112&lt;'Заказ, cкидки и курсы валют'!$B$42,H112*0.54*100/(100-'Заказ, cкидки и курсы валют'!$C$42),IF(H112&lt;'Заказ, cкидки и курсы валют'!$B$43,H112*0.54*100/(100-'Заказ, cкидки и курсы валют'!$C$43),H112))))),2)</f>
        <v>946.93</v>
      </c>
    </row>
    <row r="113" spans="1:10" ht="13.5" thickBot="1"/>
    <row r="114" spans="1:10" ht="14.1" customHeight="1">
      <c r="A114" s="247"/>
      <c r="B114" s="163"/>
      <c r="C114" s="91"/>
      <c r="D114" s="91" t="s">
        <v>2533</v>
      </c>
      <c r="E114" s="555"/>
      <c r="F114" s="647"/>
      <c r="G114" s="569"/>
      <c r="H114" s="94"/>
      <c r="I114" s="95"/>
    </row>
    <row r="115" spans="1:10" ht="14.1" customHeight="1">
      <c r="A115" s="248"/>
      <c r="B115" s="17"/>
      <c r="C115" s="97"/>
      <c r="D115" s="97"/>
      <c r="E115" s="557"/>
      <c r="F115" s="648"/>
      <c r="G115" s="620"/>
      <c r="H115" s="17"/>
      <c r="I115" s="167"/>
    </row>
    <row r="116" spans="1:10" ht="14.1" customHeight="1">
      <c r="A116" s="248"/>
      <c r="B116" s="17"/>
      <c r="C116" s="97"/>
      <c r="D116" s="97"/>
      <c r="E116" s="557"/>
      <c r="F116" s="648"/>
      <c r="G116" s="620"/>
      <c r="H116" s="17"/>
      <c r="I116" s="167"/>
    </row>
    <row r="117" spans="1:10" ht="14.1" customHeight="1">
      <c r="A117" s="248"/>
      <c r="B117" s="17"/>
      <c r="C117" s="97"/>
      <c r="D117" s="97"/>
      <c r="E117" s="557"/>
      <c r="F117" s="648"/>
      <c r="G117" s="620"/>
      <c r="H117" s="17"/>
      <c r="I117" s="167"/>
    </row>
    <row r="118" spans="1:10" ht="14.1" customHeight="1" thickBot="1">
      <c r="A118" s="2559" t="s">
        <v>7681</v>
      </c>
      <c r="B118" s="171"/>
      <c r="C118" s="99"/>
      <c r="D118" s="99"/>
      <c r="E118" s="558"/>
      <c r="F118" s="649"/>
      <c r="G118" s="621"/>
      <c r="H118" s="171"/>
      <c r="I118" s="172"/>
    </row>
    <row r="119" spans="1:10" ht="40.5" customHeight="1">
      <c r="A119" s="195" t="s">
        <v>1028</v>
      </c>
      <c r="B119" s="196" t="s">
        <v>1029</v>
      </c>
      <c r="C119" s="197" t="s">
        <v>678</v>
      </c>
      <c r="D119" s="197" t="s">
        <v>3130</v>
      </c>
      <c r="E119" s="559" t="s">
        <v>11196</v>
      </c>
      <c r="F119" s="650" t="s">
        <v>2779</v>
      </c>
      <c r="G119" s="638" t="s">
        <v>2627</v>
      </c>
      <c r="H119" s="338" t="s">
        <v>497</v>
      </c>
      <c r="I119" s="199" t="s">
        <v>4239</v>
      </c>
      <c r="J119" s="2668" t="s">
        <v>12335</v>
      </c>
    </row>
    <row r="120" spans="1:10" ht="24" customHeight="1" thickBot="1">
      <c r="A120" s="195"/>
      <c r="B120" s="389"/>
      <c r="C120" s="197" t="s">
        <v>3629</v>
      </c>
      <c r="D120" s="390" t="s">
        <v>2628</v>
      </c>
      <c r="E120" s="564" t="s">
        <v>265</v>
      </c>
      <c r="F120" s="1038">
        <f>'Заказ, cкидки и курсы валют'!$I$12</f>
        <v>0</v>
      </c>
      <c r="G120" s="949"/>
      <c r="H120" s="455"/>
      <c r="I120" s="325"/>
      <c r="J120" s="2669"/>
    </row>
    <row r="121" spans="1:10" ht="14.1" customHeight="1">
      <c r="A121" s="333" t="s">
        <v>8482</v>
      </c>
      <c r="B121" s="986" t="s">
        <v>3296</v>
      </c>
      <c r="C121" s="984">
        <v>11.11</v>
      </c>
      <c r="D121" s="2135">
        <v>10</v>
      </c>
      <c r="E121" s="2077">
        <f>(E93*2)+(1000/D121*7.5)</f>
        <v>2383.56</v>
      </c>
      <c r="F121" s="967">
        <f>ROUND(E121*(1-$F$10),2)</f>
        <v>2383.56</v>
      </c>
      <c r="G121" s="968">
        <f>'Заказ, cкидки и курсы валют'!$J$23*F121</f>
        <v>28602.720000000001</v>
      </c>
      <c r="H121" s="387">
        <f>ROUND((D121/1000)*G121,2)</f>
        <v>286.02999999999997</v>
      </c>
      <c r="I121" s="337"/>
      <c r="J121" s="128">
        <f>ROUND(IF(H121&lt;'Заказ, cкидки и курсы валют'!$B$39,H121*0.54*100/(100-'Заказ, cкидки и курсы валют'!$C$39),IF(H121&lt;'Заказ, cкидки и курсы валют'!$B$40,H121*0.54*100/(100-'Заказ, cкидки и курсы валют'!$C$40),IF(H121&lt;'Заказ, cкидки и курсы валют'!$B$41,H121*0.54*100/(100-'Заказ, cкидки и курсы валют'!$C$41),IF(H121&lt;'Заказ, cкидки и курсы валют'!$B$42,H121*0.54*100/(100-'Заказ, cкидки и курсы валют'!$C$42),IF(H121&lt;'Заказ, cкидки и курсы валют'!$B$43,H121*0.54*100/(100-'Заказ, cкидки и курсы валют'!$C$43),H121))))),2)</f>
        <v>386.14</v>
      </c>
    </row>
    <row r="122" spans="1:10" ht="14.1" customHeight="1">
      <c r="A122" s="216" t="s">
        <v>8483</v>
      </c>
      <c r="B122" s="46" t="s">
        <v>3647</v>
      </c>
      <c r="C122" s="53">
        <v>14.47</v>
      </c>
      <c r="D122" s="45">
        <v>5</v>
      </c>
      <c r="E122" s="2077">
        <f>(E94*2)+(1000/D122*7.5)</f>
        <v>3232.6</v>
      </c>
      <c r="F122" s="603">
        <f t="shared" ref="F122:F126" si="15">ROUND(E122*(1-$F$10),2)</f>
        <v>3232.6</v>
      </c>
      <c r="G122" s="862">
        <f>'Заказ, cкидки и курсы валют'!$J$23*F122</f>
        <v>38791.199999999997</v>
      </c>
      <c r="H122" s="128">
        <f t="shared" ref="H122:H126" si="16">ROUND((D122/1000)*G122,2)</f>
        <v>193.96</v>
      </c>
      <c r="I122" s="212"/>
      <c r="J122" s="128">
        <f>ROUND(IF(H122&lt;'Заказ, cкидки и курсы валют'!$B$39,H122*0.54*100/(100-'Заказ, cкидки и курсы валют'!$C$39),IF(H122&lt;'Заказ, cкидки и курсы валют'!$B$40,H122*0.54*100/(100-'Заказ, cкидки и курсы валют'!$C$40),IF(H122&lt;'Заказ, cкидки и курсы валют'!$B$41,H122*0.54*100/(100-'Заказ, cкидки и курсы валют'!$C$41),IF(H122&lt;'Заказ, cкидки и курсы валют'!$B$42,H122*0.54*100/(100-'Заказ, cкидки и курсы валют'!$C$42),IF(H122&lt;'Заказ, cкидки и курсы валют'!$B$43,H122*0.54*100/(100-'Заказ, cкидки и курсы валют'!$C$43),H122))))),2)</f>
        <v>261.85000000000002</v>
      </c>
    </row>
    <row r="123" spans="1:10" ht="14.1" customHeight="1">
      <c r="A123" s="216" t="s">
        <v>8484</v>
      </c>
      <c r="B123" s="46" t="s">
        <v>3288</v>
      </c>
      <c r="C123" s="53">
        <v>24.56</v>
      </c>
      <c r="D123" s="45">
        <v>5</v>
      </c>
      <c r="E123" s="2077">
        <f t="shared" ref="E123:E126" si="17">(E95*2)+(1000/D123*7.5)</f>
        <v>3183.6</v>
      </c>
      <c r="F123" s="603">
        <f t="shared" si="15"/>
        <v>3183.6</v>
      </c>
      <c r="G123" s="862">
        <f>'Заказ, cкидки и курсы валют'!$J$23*F123</f>
        <v>38203.199999999997</v>
      </c>
      <c r="H123" s="128">
        <f t="shared" si="16"/>
        <v>191.02</v>
      </c>
      <c r="I123" s="212"/>
      <c r="J123" s="128">
        <f>ROUND(IF(H123&lt;'Заказ, cкидки и курсы валют'!$B$39,H123*0.54*100/(100-'Заказ, cкидки и курсы валют'!$C$39),IF(H123&lt;'Заказ, cкидки и курсы валют'!$B$40,H123*0.54*100/(100-'Заказ, cкидки и курсы валют'!$C$40),IF(H123&lt;'Заказ, cкидки и курсы валют'!$B$41,H123*0.54*100/(100-'Заказ, cкидки и курсы валют'!$C$41),IF(H123&lt;'Заказ, cкидки и курсы валют'!$B$42,H123*0.54*100/(100-'Заказ, cкидки и курсы валют'!$C$42),IF(H123&lt;'Заказ, cкидки и курсы валют'!$B$43,H123*0.54*100/(100-'Заказ, cкидки и курсы валют'!$C$43),H123))))),2)</f>
        <v>257.88</v>
      </c>
    </row>
    <row r="124" spans="1:10" ht="14.1" customHeight="1">
      <c r="A124" s="216" t="s">
        <v>8485</v>
      </c>
      <c r="B124" s="46" t="s">
        <v>3648</v>
      </c>
      <c r="C124" s="53">
        <v>31.56</v>
      </c>
      <c r="D124" s="46">
        <v>5</v>
      </c>
      <c r="E124" s="2077">
        <f t="shared" si="17"/>
        <v>4620.8999999999996</v>
      </c>
      <c r="F124" s="603">
        <f t="shared" si="15"/>
        <v>4620.8999999999996</v>
      </c>
      <c r="G124" s="862">
        <f>'Заказ, cкидки и курсы валют'!$J$23*F124</f>
        <v>55450.799999999996</v>
      </c>
      <c r="H124" s="128">
        <f t="shared" si="16"/>
        <v>277.25</v>
      </c>
      <c r="I124" s="212"/>
      <c r="J124" s="128">
        <f>ROUND(IF(H124&lt;'Заказ, cкидки и курсы валют'!$B$39,H124*0.54*100/(100-'Заказ, cкидки и курсы валют'!$C$39),IF(H124&lt;'Заказ, cкидки и курсы валют'!$B$40,H124*0.54*100/(100-'Заказ, cкидки и курсы валют'!$C$40),IF(H124&lt;'Заказ, cкидки и курсы валют'!$B$41,H124*0.54*100/(100-'Заказ, cкидки и курсы валют'!$C$41),IF(H124&lt;'Заказ, cкидки и курсы валют'!$B$42,H124*0.54*100/(100-'Заказ, cкидки и курсы валют'!$C$42),IF(H124&lt;'Заказ, cкидки и курсы валют'!$B$43,H124*0.54*100/(100-'Заказ, cкидки и курсы валют'!$C$43),H124))))),2)</f>
        <v>374.29</v>
      </c>
    </row>
    <row r="125" spans="1:10" ht="14.1" customHeight="1">
      <c r="A125" s="216" t="s">
        <v>8486</v>
      </c>
      <c r="B125" s="46" t="s">
        <v>3649</v>
      </c>
      <c r="C125" s="53">
        <v>41.56</v>
      </c>
      <c r="D125" s="46">
        <v>2</v>
      </c>
      <c r="E125" s="2077">
        <f t="shared" si="17"/>
        <v>7898.98</v>
      </c>
      <c r="F125" s="603">
        <f t="shared" si="15"/>
        <v>7898.98</v>
      </c>
      <c r="G125" s="862">
        <f>'Заказ, cкидки и курсы валют'!$J$23*F125</f>
        <v>94787.76</v>
      </c>
      <c r="H125" s="128">
        <f t="shared" si="16"/>
        <v>189.58</v>
      </c>
      <c r="I125" s="212"/>
      <c r="J125" s="128">
        <f>ROUND(IF(H125&lt;'Заказ, cкидки и курсы валют'!$B$39,H125*0.54*100/(100-'Заказ, cкидки и курсы валют'!$C$39),IF(H125&lt;'Заказ, cкидки и курсы валют'!$B$40,H125*0.54*100/(100-'Заказ, cкидки и курсы валют'!$C$40),IF(H125&lt;'Заказ, cкидки и курсы валют'!$B$41,H125*0.54*100/(100-'Заказ, cкидки и курсы валют'!$C$41),IF(H125&lt;'Заказ, cкидки и курсы валют'!$B$42,H125*0.54*100/(100-'Заказ, cкидки и курсы валют'!$C$42),IF(H125&lt;'Заказ, cкидки и курсы валют'!$B$43,H125*0.54*100/(100-'Заказ, cкидки и курсы валют'!$C$43),H125))))),2)</f>
        <v>255.93</v>
      </c>
    </row>
    <row r="126" spans="1:10" ht="14.1" customHeight="1" thickBot="1">
      <c r="A126" s="241" t="s">
        <v>8487</v>
      </c>
      <c r="B126" s="131" t="s">
        <v>3650</v>
      </c>
      <c r="C126" s="789">
        <v>99.11</v>
      </c>
      <c r="D126" s="131">
        <v>1</v>
      </c>
      <c r="E126" s="2077">
        <f t="shared" si="17"/>
        <v>15618.46</v>
      </c>
      <c r="F126" s="959">
        <f t="shared" si="15"/>
        <v>15618.46</v>
      </c>
      <c r="G126" s="960">
        <f>'Заказ, cкидки и курсы валют'!$J$23*F126</f>
        <v>187421.52</v>
      </c>
      <c r="H126" s="181">
        <f t="shared" si="16"/>
        <v>187.42</v>
      </c>
      <c r="I126" s="214"/>
      <c r="J126" s="128">
        <f>ROUND(IF(H126&lt;'Заказ, cкидки и курсы валют'!$B$39,H126*0.54*100/(100-'Заказ, cкидки и курсы валют'!$C$39),IF(H126&lt;'Заказ, cкидки и курсы валют'!$B$40,H126*0.54*100/(100-'Заказ, cкидки и курсы валют'!$C$40),IF(H126&lt;'Заказ, cкидки и курсы валют'!$B$41,H126*0.54*100/(100-'Заказ, cкидки и курсы валют'!$C$41),IF(H126&lt;'Заказ, cкидки и курсы валют'!$B$42,H126*0.54*100/(100-'Заказ, cкидки и курсы валют'!$C$42),IF(H126&lt;'Заказ, cкидки и курсы валют'!$B$43,H126*0.54*100/(100-'Заказ, cкидки и курсы валют'!$C$43),H126))))),2)</f>
        <v>253.02</v>
      </c>
    </row>
    <row r="127" spans="1:10" ht="14.1" customHeight="1" thickBot="1"/>
    <row r="128" spans="1:10" ht="14.1" customHeight="1">
      <c r="A128" s="247"/>
      <c r="B128" s="163"/>
      <c r="C128" s="91"/>
      <c r="D128" s="91" t="s">
        <v>2534</v>
      </c>
      <c r="E128" s="555"/>
      <c r="F128" s="647"/>
      <c r="G128" s="569"/>
      <c r="H128" s="94"/>
      <c r="I128" s="95"/>
    </row>
    <row r="129" spans="1:10" ht="22.5" customHeight="1">
      <c r="A129" s="248"/>
      <c r="B129" s="17"/>
      <c r="C129" s="97"/>
      <c r="D129" s="97"/>
      <c r="E129" s="557"/>
      <c r="F129" s="648"/>
      <c r="G129" s="620"/>
      <c r="H129" s="17"/>
      <c r="I129" s="167"/>
    </row>
    <row r="130" spans="1:10">
      <c r="A130" s="248"/>
      <c r="B130" s="17"/>
      <c r="C130" s="97"/>
      <c r="D130" s="97"/>
      <c r="E130" s="557"/>
      <c r="F130" s="648"/>
      <c r="G130" s="620"/>
      <c r="H130" s="17"/>
      <c r="I130" s="167"/>
    </row>
    <row r="131" spans="1:10">
      <c r="A131" s="248"/>
      <c r="B131" s="17"/>
      <c r="C131" s="97"/>
      <c r="D131" s="97"/>
      <c r="E131" s="557"/>
      <c r="F131" s="648"/>
      <c r="G131" s="620"/>
      <c r="H131" s="17"/>
      <c r="I131" s="167"/>
    </row>
    <row r="132" spans="1:10" ht="32.25" customHeight="1" thickBot="1">
      <c r="A132" s="1152" t="s">
        <v>7679</v>
      </c>
      <c r="B132" s="171"/>
      <c r="C132" s="99"/>
      <c r="D132" s="99"/>
      <c r="E132" s="558"/>
      <c r="F132" s="649"/>
      <c r="G132" s="621"/>
      <c r="H132" s="171"/>
      <c r="I132" s="172"/>
    </row>
    <row r="133" spans="1:10" ht="43.5" customHeight="1">
      <c r="A133" s="187" t="s">
        <v>1028</v>
      </c>
      <c r="B133" s="189" t="s">
        <v>1029</v>
      </c>
      <c r="C133" s="192" t="s">
        <v>678</v>
      </c>
      <c r="D133" s="192" t="s">
        <v>3130</v>
      </c>
      <c r="E133" s="561" t="s">
        <v>11196</v>
      </c>
      <c r="F133" s="1899" t="s">
        <v>2779</v>
      </c>
      <c r="G133" s="640" t="s">
        <v>2627</v>
      </c>
      <c r="H133" s="419" t="s">
        <v>497</v>
      </c>
      <c r="I133" s="173" t="s">
        <v>4239</v>
      </c>
    </row>
    <row r="134" spans="1:10" ht="16.5" customHeight="1" thickBot="1">
      <c r="A134" s="195"/>
      <c r="B134" s="389"/>
      <c r="C134" s="197" t="s">
        <v>3629</v>
      </c>
      <c r="D134" s="390" t="s">
        <v>2628</v>
      </c>
      <c r="E134" s="564" t="s">
        <v>265</v>
      </c>
      <c r="F134" s="1038">
        <f>'Заказ, cкидки и курсы валют'!$I$12</f>
        <v>0</v>
      </c>
      <c r="G134" s="949"/>
      <c r="H134" s="455"/>
      <c r="I134" s="325"/>
    </row>
    <row r="135" spans="1:10">
      <c r="A135" s="333" t="s">
        <v>2280</v>
      </c>
      <c r="B135" s="986" t="s">
        <v>3296</v>
      </c>
      <c r="C135" s="984">
        <v>0.24</v>
      </c>
      <c r="D135" s="2135">
        <v>45000</v>
      </c>
      <c r="E135" s="822">
        <v>162.62</v>
      </c>
      <c r="F135" s="967">
        <f>ROUND(E135*(1-$F$10),2)</f>
        <v>162.62</v>
      </c>
      <c r="G135" s="968">
        <f>'Заказ, cкидки и курсы валют'!$J$23*F135</f>
        <v>1951.44</v>
      </c>
      <c r="H135" s="387">
        <f>ROUND((D135/1000)*G135,2)</f>
        <v>87814.8</v>
      </c>
      <c r="I135" s="337"/>
    </row>
    <row r="136" spans="1:10">
      <c r="A136" s="216" t="s">
        <v>2281</v>
      </c>
      <c r="B136" s="46" t="s">
        <v>3297</v>
      </c>
      <c r="C136" s="53">
        <v>0.5</v>
      </c>
      <c r="D136" s="45">
        <v>25000</v>
      </c>
      <c r="E136" s="822">
        <v>184.87</v>
      </c>
      <c r="F136" s="603">
        <f t="shared" ref="F136:F139" si="18">ROUND(E136*(1-$F$10),2)</f>
        <v>184.87</v>
      </c>
      <c r="G136" s="862">
        <f>'Заказ, cкидки и курсы валют'!$J$23*F136</f>
        <v>2218.44</v>
      </c>
      <c r="H136" s="128">
        <f t="shared" ref="H136:H139" si="19">ROUND((D136/1000)*G136,2)</f>
        <v>55461</v>
      </c>
      <c r="I136" s="212"/>
      <c r="J136" s="822"/>
    </row>
    <row r="137" spans="1:10">
      <c r="A137" s="216" t="s">
        <v>2282</v>
      </c>
      <c r="B137" s="46" t="s">
        <v>3647</v>
      </c>
      <c r="C137" s="53">
        <v>0.84000000000000008</v>
      </c>
      <c r="D137" s="45">
        <v>15000</v>
      </c>
      <c r="E137" s="822">
        <v>273.14</v>
      </c>
      <c r="F137" s="603">
        <f t="shared" si="18"/>
        <v>273.14</v>
      </c>
      <c r="G137" s="862">
        <f>'Заказ, cкидки и курсы валют'!$J$23*F137</f>
        <v>3277.68</v>
      </c>
      <c r="H137" s="128">
        <f t="shared" si="19"/>
        <v>49165.2</v>
      </c>
      <c r="I137" s="212"/>
      <c r="J137" s="822"/>
    </row>
    <row r="138" spans="1:10">
      <c r="A138" s="216" t="s">
        <v>2283</v>
      </c>
      <c r="B138" s="46" t="s">
        <v>3288</v>
      </c>
      <c r="C138" s="53">
        <v>1.8</v>
      </c>
      <c r="D138" s="45">
        <v>10000</v>
      </c>
      <c r="E138" s="822">
        <v>378.55</v>
      </c>
      <c r="F138" s="603">
        <f t="shared" si="18"/>
        <v>378.55</v>
      </c>
      <c r="G138" s="862">
        <f>'Заказ, cкидки и курсы валют'!$J$23*F138</f>
        <v>4542.6000000000004</v>
      </c>
      <c r="H138" s="128">
        <f t="shared" si="19"/>
        <v>45426</v>
      </c>
      <c r="I138" s="212"/>
      <c r="J138" s="822"/>
    </row>
    <row r="139" spans="1:10">
      <c r="A139" s="216" t="s">
        <v>2284</v>
      </c>
      <c r="B139" s="46" t="s">
        <v>3648</v>
      </c>
      <c r="C139" s="53">
        <v>3.57</v>
      </c>
      <c r="D139" s="45">
        <v>5000</v>
      </c>
      <c r="E139" s="822">
        <v>542.95000000000005</v>
      </c>
      <c r="F139" s="603">
        <f t="shared" si="18"/>
        <v>542.95000000000005</v>
      </c>
      <c r="G139" s="862">
        <f>'Заказ, cкидки и курсы валют'!$J$23*F139</f>
        <v>6515.4000000000005</v>
      </c>
      <c r="H139" s="128">
        <f t="shared" si="19"/>
        <v>32577</v>
      </c>
      <c r="I139" s="212"/>
      <c r="J139" s="822"/>
    </row>
    <row r="140" spans="1:10">
      <c r="A140" s="216" t="s">
        <v>10971</v>
      </c>
      <c r="B140" s="46" t="s">
        <v>3649</v>
      </c>
      <c r="C140" s="53">
        <v>5.77</v>
      </c>
      <c r="D140" s="45">
        <v>2500</v>
      </c>
      <c r="E140" s="822">
        <v>716.75</v>
      </c>
      <c r="F140" s="603">
        <f t="shared" ref="F140" si="20">ROUND(E140*(1-$F$10),2)</f>
        <v>716.75</v>
      </c>
      <c r="G140" s="862">
        <f>'Заказ, cкидки и курсы валют'!$J$23*F140</f>
        <v>8601</v>
      </c>
      <c r="H140" s="128">
        <f t="shared" ref="H140" si="21">ROUND((D140/1000)*G140,2)</f>
        <v>21502.5</v>
      </c>
      <c r="I140" s="212"/>
      <c r="J140" s="822"/>
    </row>
    <row r="141" spans="1:10">
      <c r="A141" s="216" t="s">
        <v>2285</v>
      </c>
      <c r="B141" s="46" t="s">
        <v>3291</v>
      </c>
      <c r="C141" s="53">
        <v>9.5299999999999994</v>
      </c>
      <c r="D141" s="45">
        <v>2000</v>
      </c>
      <c r="E141" s="822">
        <v>1065.23</v>
      </c>
      <c r="F141" s="603">
        <f t="shared" ref="F141:F149" si="22">ROUND(E141*(1-$F$10),2)</f>
        <v>1065.23</v>
      </c>
      <c r="G141" s="862">
        <f>'Заказ, cкидки и курсы валют'!$J$23*F141</f>
        <v>12782.76</v>
      </c>
      <c r="H141" s="128">
        <f t="shared" ref="H141:H149" si="23">ROUND((D141/1000)*G141,2)</f>
        <v>25565.52</v>
      </c>
      <c r="I141" s="212"/>
      <c r="J141" s="822"/>
    </row>
    <row r="142" spans="1:10">
      <c r="A142" s="216" t="s">
        <v>2286</v>
      </c>
      <c r="B142" s="46" t="s">
        <v>3650</v>
      </c>
      <c r="C142" s="53">
        <v>13.700000000000001</v>
      </c>
      <c r="D142" s="45">
        <v>1500</v>
      </c>
      <c r="E142" s="822">
        <v>1525.11</v>
      </c>
      <c r="F142" s="603">
        <f t="shared" si="22"/>
        <v>1525.11</v>
      </c>
      <c r="G142" s="862">
        <f>'Заказ, cкидки и курсы валют'!$J$23*F142</f>
        <v>18301.32</v>
      </c>
      <c r="H142" s="128">
        <f t="shared" si="23"/>
        <v>27451.98</v>
      </c>
      <c r="I142" s="212"/>
      <c r="J142" s="822"/>
    </row>
    <row r="143" spans="1:10">
      <c r="A143" s="216" t="s">
        <v>2287</v>
      </c>
      <c r="B143" s="46" t="s">
        <v>3276</v>
      </c>
      <c r="C143" s="53">
        <v>26.4</v>
      </c>
      <c r="D143" s="46">
        <v>800</v>
      </c>
      <c r="E143" s="822">
        <v>2818.81</v>
      </c>
      <c r="F143" s="603">
        <f t="shared" si="22"/>
        <v>2818.81</v>
      </c>
      <c r="G143" s="862">
        <f>'Заказ, cкидки и курсы валют'!$J$23*F143</f>
        <v>33825.72</v>
      </c>
      <c r="H143" s="128">
        <f t="shared" si="23"/>
        <v>27060.58</v>
      </c>
      <c r="I143" s="212"/>
      <c r="J143" s="822"/>
    </row>
    <row r="144" spans="1:10">
      <c r="A144" s="216" t="s">
        <v>2288</v>
      </c>
      <c r="B144" s="46" t="s">
        <v>3293</v>
      </c>
      <c r="C144" s="53">
        <v>35.799999999999997</v>
      </c>
      <c r="D144" s="46">
        <v>600</v>
      </c>
      <c r="E144" s="822">
        <v>5332.31</v>
      </c>
      <c r="F144" s="603">
        <f t="shared" si="22"/>
        <v>5332.31</v>
      </c>
      <c r="G144" s="862">
        <f>'Заказ, cкидки и курсы валют'!$J$23*F144</f>
        <v>63987.72</v>
      </c>
      <c r="H144" s="128">
        <f t="shared" si="23"/>
        <v>38392.629999999997</v>
      </c>
      <c r="I144" s="212"/>
      <c r="J144" s="822"/>
    </row>
    <row r="145" spans="1:10" ht="15">
      <c r="A145" s="216" t="s">
        <v>2289</v>
      </c>
      <c r="B145" s="46" t="s">
        <v>3278</v>
      </c>
      <c r="C145" s="53">
        <v>73.5</v>
      </c>
      <c r="D145" s="2248">
        <v>300</v>
      </c>
      <c r="E145" s="822">
        <v>9736.7999999999993</v>
      </c>
      <c r="F145" s="603">
        <f t="shared" si="22"/>
        <v>9736.7999999999993</v>
      </c>
      <c r="G145" s="862">
        <f>'Заказ, cкидки и курсы валют'!$J$23*F145</f>
        <v>116841.59999999999</v>
      </c>
      <c r="H145" s="128">
        <f t="shared" si="23"/>
        <v>35052.480000000003</v>
      </c>
      <c r="I145" s="212"/>
      <c r="J145" s="822"/>
    </row>
    <row r="146" spans="1:10" ht="15">
      <c r="A146" s="216" t="s">
        <v>2290</v>
      </c>
      <c r="B146" s="46" t="s">
        <v>3376</v>
      </c>
      <c r="C146" s="53">
        <v>159</v>
      </c>
      <c r="D146" s="2248">
        <v>160</v>
      </c>
      <c r="E146" s="822">
        <v>20936.22</v>
      </c>
      <c r="F146" s="603">
        <f t="shared" si="22"/>
        <v>20936.22</v>
      </c>
      <c r="G146" s="862">
        <f>'Заказ, cкидки и курсы валют'!$J$23*F146</f>
        <v>251234.64</v>
      </c>
      <c r="H146" s="128">
        <f t="shared" si="23"/>
        <v>40197.54</v>
      </c>
      <c r="I146" s="212"/>
      <c r="J146" s="822"/>
    </row>
    <row r="147" spans="1:10" ht="15">
      <c r="A147" s="216" t="s">
        <v>2780</v>
      </c>
      <c r="B147" s="46" t="s">
        <v>3280</v>
      </c>
      <c r="C147" s="53">
        <v>217</v>
      </c>
      <c r="D147" s="2248">
        <v>50</v>
      </c>
      <c r="E147" s="822">
        <v>27153.42</v>
      </c>
      <c r="F147" s="603">
        <f t="shared" si="22"/>
        <v>27153.42</v>
      </c>
      <c r="G147" s="862">
        <f>'Заказ, cкидки и курсы валют'!$J$23*F147</f>
        <v>325841.03999999998</v>
      </c>
      <c r="H147" s="128">
        <f t="shared" si="23"/>
        <v>16292.05</v>
      </c>
      <c r="I147" s="212"/>
      <c r="J147" s="822"/>
    </row>
    <row r="148" spans="1:10" ht="15">
      <c r="A148" s="216" t="s">
        <v>2291</v>
      </c>
      <c r="B148" s="46" t="s">
        <v>3281</v>
      </c>
      <c r="C148" s="53">
        <v>291</v>
      </c>
      <c r="D148" s="2248">
        <v>80</v>
      </c>
      <c r="E148" s="822">
        <v>36302.26</v>
      </c>
      <c r="F148" s="603">
        <f t="shared" si="22"/>
        <v>36302.26</v>
      </c>
      <c r="G148" s="862">
        <f>'Заказ, cкидки и курсы валют'!$J$23*F148</f>
        <v>435627.12</v>
      </c>
      <c r="H148" s="128">
        <f t="shared" si="23"/>
        <v>34850.17</v>
      </c>
      <c r="I148" s="212"/>
      <c r="J148" s="822"/>
    </row>
    <row r="149" spans="1:10" ht="15.75" thickBot="1">
      <c r="A149" s="241" t="s">
        <v>2292</v>
      </c>
      <c r="B149" s="131" t="s">
        <v>2621</v>
      </c>
      <c r="C149" s="789">
        <v>678</v>
      </c>
      <c r="D149" s="2249">
        <v>40</v>
      </c>
      <c r="E149" s="822">
        <v>90052.22</v>
      </c>
      <c r="F149" s="959">
        <f t="shared" si="22"/>
        <v>90052.22</v>
      </c>
      <c r="G149" s="960">
        <f>'Заказ, cкидки и курсы валют'!$J$23*F149</f>
        <v>1080626.6400000001</v>
      </c>
      <c r="H149" s="181">
        <f t="shared" si="23"/>
        <v>43225.07</v>
      </c>
      <c r="I149" s="214"/>
      <c r="J149" s="822"/>
    </row>
    <row r="150" spans="1:10" ht="13.5" thickBot="1">
      <c r="J150" s="822"/>
    </row>
    <row r="151" spans="1:10" ht="18">
      <c r="A151" s="247"/>
      <c r="B151" s="163"/>
      <c r="C151" s="91"/>
      <c r="D151" s="91" t="s">
        <v>2534</v>
      </c>
      <c r="E151" s="555"/>
      <c r="F151" s="647"/>
      <c r="G151" s="569"/>
      <c r="H151" s="163"/>
      <c r="I151" s="95"/>
      <c r="J151" s="822"/>
    </row>
    <row r="152" spans="1:10">
      <c r="A152" s="248"/>
      <c r="B152" s="17"/>
      <c r="C152" s="97"/>
      <c r="D152" s="97"/>
      <c r="E152" s="557"/>
      <c r="F152" s="648"/>
      <c r="G152" s="620"/>
      <c r="H152" s="17"/>
      <c r="I152" s="167"/>
    </row>
    <row r="153" spans="1:10">
      <c r="A153" s="248"/>
      <c r="B153" s="17"/>
      <c r="C153" s="97"/>
      <c r="D153" s="97"/>
      <c r="E153" s="557"/>
      <c r="F153" s="648"/>
      <c r="G153" s="620"/>
      <c r="H153" s="17"/>
      <c r="I153" s="167"/>
    </row>
    <row r="154" spans="1:10">
      <c r="A154" s="248"/>
      <c r="B154" s="17"/>
      <c r="C154" s="97"/>
      <c r="D154" s="97"/>
      <c r="E154" s="557"/>
      <c r="F154" s="648"/>
      <c r="G154" s="620"/>
      <c r="H154" s="17"/>
      <c r="I154" s="167"/>
    </row>
    <row r="155" spans="1:10" ht="32.25" customHeight="1" thickBot="1">
      <c r="A155" s="2549" t="s">
        <v>7680</v>
      </c>
      <c r="B155" s="118"/>
      <c r="C155" s="171"/>
      <c r="D155" s="171"/>
      <c r="E155" s="558"/>
      <c r="F155" s="649"/>
      <c r="G155" s="621"/>
      <c r="H155" s="171"/>
      <c r="I155" s="172"/>
    </row>
    <row r="156" spans="1:10" ht="44.25" customHeight="1">
      <c r="A156" s="187" t="s">
        <v>1028</v>
      </c>
      <c r="B156" s="189" t="s">
        <v>1029</v>
      </c>
      <c r="C156" s="192" t="s">
        <v>678</v>
      </c>
      <c r="D156" s="192" t="s">
        <v>3130</v>
      </c>
      <c r="E156" s="561" t="s">
        <v>11196</v>
      </c>
      <c r="F156" s="1899" t="s">
        <v>2779</v>
      </c>
      <c r="G156" s="640" t="s">
        <v>2627</v>
      </c>
      <c r="H156" s="419" t="s">
        <v>497</v>
      </c>
      <c r="I156" s="173" t="s">
        <v>4239</v>
      </c>
      <c r="J156" s="2668" t="s">
        <v>12335</v>
      </c>
    </row>
    <row r="157" spans="1:10" ht="18.75" customHeight="1" thickBot="1">
      <c r="A157" s="195"/>
      <c r="B157" s="389"/>
      <c r="C157" s="197" t="s">
        <v>3629</v>
      </c>
      <c r="D157" s="390" t="s">
        <v>2628</v>
      </c>
      <c r="E157" s="564" t="s">
        <v>265</v>
      </c>
      <c r="F157" s="1038">
        <f>'Заказ, cкидки и курсы валют'!$I$12</f>
        <v>0</v>
      </c>
      <c r="G157" s="949"/>
      <c r="H157" s="455"/>
      <c r="I157" s="325"/>
      <c r="J157" s="2669"/>
    </row>
    <row r="158" spans="1:10">
      <c r="A158" s="333" t="s">
        <v>2293</v>
      </c>
      <c r="B158" s="986" t="s">
        <v>3296</v>
      </c>
      <c r="C158" s="984">
        <v>0.24</v>
      </c>
      <c r="D158" s="2082">
        <v>1000</v>
      </c>
      <c r="E158" s="2111">
        <f t="shared" ref="E158:E172" si="24">E135*1.2</f>
        <v>195.14400000000001</v>
      </c>
      <c r="F158" s="967">
        <f>ROUND(E158*(1-$F$10),2)</f>
        <v>195.14</v>
      </c>
      <c r="G158" s="968">
        <f>'Заказ, cкидки и курсы валют'!$J$23*F158</f>
        <v>2341.6799999999998</v>
      </c>
      <c r="H158" s="387">
        <f>ROUND((D158/1000)*G158,2)</f>
        <v>2341.6799999999998</v>
      </c>
      <c r="I158" s="337"/>
      <c r="J158" s="128">
        <f>ROUND(IF(H158&lt;'Заказ, cкидки и курсы валют'!$B$39,H158*0.54*100/(100-'Заказ, cкидки и курсы валют'!$C$39),IF(H158&lt;'Заказ, cкидки и курсы валют'!$B$40,H158*0.54*100/(100-'Заказ, cкидки и курсы валют'!$C$40),IF(H158&lt;'Заказ, cкидки и курсы валют'!$B$41,H158*0.54*100/(100-'Заказ, cкидки и курсы валют'!$C$41),IF(H158&lt;'Заказ, cкидки и курсы валют'!$B$42,H158*0.54*100/(100-'Заказ, cкидки и курсы валют'!$C$42),IF(H158&lt;'Заказ, cкидки и курсы валют'!$B$43,H158*0.54*100/(100-'Заказ, cкидки и курсы валют'!$C$43),H158))))),2)</f>
        <v>2341.6799999999998</v>
      </c>
    </row>
    <row r="159" spans="1:10">
      <c r="A159" s="216" t="s">
        <v>2294</v>
      </c>
      <c r="B159" s="46" t="s">
        <v>3297</v>
      </c>
      <c r="C159" s="53">
        <v>0.5</v>
      </c>
      <c r="D159" s="2055">
        <v>1000</v>
      </c>
      <c r="E159" s="2110">
        <f t="shared" si="24"/>
        <v>221.84399999999999</v>
      </c>
      <c r="F159" s="603">
        <f t="shared" ref="F159:F171" si="25">ROUND(E159*(1-$F$10),2)</f>
        <v>221.84</v>
      </c>
      <c r="G159" s="862">
        <f>'Заказ, cкидки и курсы валют'!$J$23*F159</f>
        <v>2662.08</v>
      </c>
      <c r="H159" s="128">
        <f t="shared" ref="H159:H171" si="26">ROUND((D159/1000)*G159,2)</f>
        <v>2662.08</v>
      </c>
      <c r="I159" s="212"/>
      <c r="J159" s="128">
        <f>ROUND(IF(H159&lt;'Заказ, cкидки и курсы валют'!$B$39,H159*0.54*100/(100-'Заказ, cкидки и курсы валют'!$C$39),IF(H159&lt;'Заказ, cкидки и курсы валют'!$B$40,H159*0.54*100/(100-'Заказ, cкидки и курсы валют'!$C$40),IF(H159&lt;'Заказ, cкидки и курсы валют'!$B$41,H159*0.54*100/(100-'Заказ, cкидки и курсы валют'!$C$41),IF(H159&lt;'Заказ, cкидки и курсы валют'!$B$42,H159*0.54*100/(100-'Заказ, cкидки и курсы валют'!$C$42),IF(H159&lt;'Заказ, cкидки и курсы валют'!$B$43,H159*0.54*100/(100-'Заказ, cкидки и курсы валют'!$C$43),H159))))),2)</f>
        <v>2662.08</v>
      </c>
    </row>
    <row r="160" spans="1:10">
      <c r="A160" s="216" t="s">
        <v>2295</v>
      </c>
      <c r="B160" s="46" t="s">
        <v>3647</v>
      </c>
      <c r="C160" s="53">
        <v>0.84000000000000008</v>
      </c>
      <c r="D160" s="2055">
        <v>1000</v>
      </c>
      <c r="E160" s="2110">
        <f t="shared" si="24"/>
        <v>327.76799999999997</v>
      </c>
      <c r="F160" s="603">
        <f t="shared" si="25"/>
        <v>327.77</v>
      </c>
      <c r="G160" s="862">
        <f>'Заказ, cкидки и курсы валют'!$J$23*F160</f>
        <v>3933.24</v>
      </c>
      <c r="H160" s="128">
        <f t="shared" si="26"/>
        <v>3933.24</v>
      </c>
      <c r="I160" s="212"/>
      <c r="J160" s="128">
        <f>ROUND(IF(H160&lt;'Заказ, cкидки и курсы валют'!$B$39,H160*0.54*100/(100-'Заказ, cкидки и курсы валют'!$C$39),IF(H160&lt;'Заказ, cкидки и курсы валют'!$B$40,H160*0.54*100/(100-'Заказ, cкидки и курсы валют'!$C$40),IF(H160&lt;'Заказ, cкидки и курсы валют'!$B$41,H160*0.54*100/(100-'Заказ, cкидки и курсы валют'!$C$41),IF(H160&lt;'Заказ, cкидки и курсы валют'!$B$42,H160*0.54*100/(100-'Заказ, cкидки и курсы валют'!$C$42),IF(H160&lt;'Заказ, cкидки и курсы валют'!$B$43,H160*0.54*100/(100-'Заказ, cкидки и курсы валют'!$C$43),H160))))),2)</f>
        <v>3933.24</v>
      </c>
    </row>
    <row r="161" spans="1:10">
      <c r="A161" s="216" t="s">
        <v>2296</v>
      </c>
      <c r="B161" s="46" t="s">
        <v>3288</v>
      </c>
      <c r="C161" s="53">
        <v>1.8</v>
      </c>
      <c r="D161" s="2055">
        <v>250</v>
      </c>
      <c r="E161" s="2110">
        <f t="shared" si="24"/>
        <v>454.26</v>
      </c>
      <c r="F161" s="603">
        <f t="shared" si="25"/>
        <v>454.26</v>
      </c>
      <c r="G161" s="862">
        <f>'Заказ, cкидки и курсы валют'!$J$23*F161</f>
        <v>5451.12</v>
      </c>
      <c r="H161" s="128">
        <f t="shared" si="26"/>
        <v>1362.78</v>
      </c>
      <c r="I161" s="212"/>
      <c r="J161" s="128">
        <f>ROUND(IF(H161&lt;'Заказ, cкидки и курсы валют'!$B$39,H161*0.54*100/(100-'Заказ, cкидки и курсы валют'!$C$39),IF(H161&lt;'Заказ, cкидки и курсы валют'!$B$40,H161*0.54*100/(100-'Заказ, cкидки и курсы валют'!$C$40),IF(H161&lt;'Заказ, cкидки и курсы валют'!$B$41,H161*0.54*100/(100-'Заказ, cкидки и курсы валют'!$C$41),IF(H161&lt;'Заказ, cкидки и курсы валют'!$B$42,H161*0.54*100/(100-'Заказ, cкидки и курсы валют'!$C$42),IF(H161&lt;'Заказ, cкидки и курсы валют'!$B$43,H161*0.54*100/(100-'Заказ, cкидки и курсы валют'!$C$43),H161))))),2)</f>
        <v>1362.78</v>
      </c>
    </row>
    <row r="162" spans="1:10">
      <c r="A162" s="216" t="s">
        <v>2297</v>
      </c>
      <c r="B162" s="46" t="s">
        <v>3648</v>
      </c>
      <c r="C162" s="53">
        <v>3.57</v>
      </c>
      <c r="D162" s="2055">
        <v>250</v>
      </c>
      <c r="E162" s="2110">
        <f t="shared" si="24"/>
        <v>651.54000000000008</v>
      </c>
      <c r="F162" s="603">
        <f t="shared" si="25"/>
        <v>651.54</v>
      </c>
      <c r="G162" s="862">
        <f>'Заказ, cкидки и курсы валют'!$J$23*F162</f>
        <v>7818.48</v>
      </c>
      <c r="H162" s="128">
        <f t="shared" si="26"/>
        <v>1954.62</v>
      </c>
      <c r="I162" s="212"/>
      <c r="J162" s="128">
        <f>ROUND(IF(H162&lt;'Заказ, cкидки и курсы валют'!$B$39,H162*0.54*100/(100-'Заказ, cкидки и курсы валют'!$C$39),IF(H162&lt;'Заказ, cкидки и курсы валют'!$B$40,H162*0.54*100/(100-'Заказ, cкидки и курсы валют'!$C$40),IF(H162&lt;'Заказ, cкидки и курсы валют'!$B$41,H162*0.54*100/(100-'Заказ, cкидки и курсы валют'!$C$41),IF(H162&lt;'Заказ, cкидки и курсы валют'!$B$42,H162*0.54*100/(100-'Заказ, cкидки и курсы валют'!$C$42),IF(H162&lt;'Заказ, cкидки и курсы валют'!$B$43,H162*0.54*100/(100-'Заказ, cкидки и курсы валют'!$C$43),H162))))),2)</f>
        <v>1954.62</v>
      </c>
    </row>
    <row r="163" spans="1:10">
      <c r="A163" s="216" t="s">
        <v>11510</v>
      </c>
      <c r="B163" s="44" t="s">
        <v>3649</v>
      </c>
      <c r="C163" s="53">
        <v>5.77</v>
      </c>
      <c r="D163" s="2055">
        <v>100</v>
      </c>
      <c r="E163" s="2110">
        <f>E140*1.2</f>
        <v>860.1</v>
      </c>
      <c r="F163" s="603">
        <f t="shared" ref="F163" si="27">ROUND(E163*(1-$F$10),2)</f>
        <v>860.1</v>
      </c>
      <c r="G163" s="862">
        <f>'Заказ, cкидки и курсы валют'!$J$23*F163</f>
        <v>10321.200000000001</v>
      </c>
      <c r="H163" s="128">
        <f t="shared" ref="H163" si="28">ROUND((D163/1000)*G163,2)</f>
        <v>1032.1199999999999</v>
      </c>
      <c r="I163" s="212"/>
      <c r="J163" s="128">
        <f>ROUND(IF(H163&lt;'Заказ, cкидки и курсы валют'!$B$39,H163*0.54*100/(100-'Заказ, cкидки и курсы валют'!$C$39),IF(H163&lt;'Заказ, cкидки и курсы валют'!$B$40,H163*0.54*100/(100-'Заказ, cкидки и курсы валют'!$C$40),IF(H163&lt;'Заказ, cкидки и курсы валют'!$B$41,H163*0.54*100/(100-'Заказ, cкидки и курсы валют'!$C$41),IF(H163&lt;'Заказ, cкидки и курсы валют'!$B$42,H163*0.54*100/(100-'Заказ, cкидки и курсы валют'!$C$42),IF(H163&lt;'Заказ, cкидки и курсы валют'!$B$43,H163*0.54*100/(100-'Заказ, cкидки и курсы валют'!$C$43),H163))))),2)</f>
        <v>1032.1199999999999</v>
      </c>
    </row>
    <row r="164" spans="1:10">
      <c r="A164" s="216" t="s">
        <v>2298</v>
      </c>
      <c r="B164" s="46" t="s">
        <v>3291</v>
      </c>
      <c r="C164" s="53">
        <v>9.5299999999999994</v>
      </c>
      <c r="D164" s="2055">
        <v>80</v>
      </c>
      <c r="E164" s="2110">
        <f t="shared" si="24"/>
        <v>1278.2760000000001</v>
      </c>
      <c r="F164" s="603">
        <f t="shared" si="25"/>
        <v>1278.28</v>
      </c>
      <c r="G164" s="862">
        <f>'Заказ, cкидки и курсы валют'!$J$23*F164</f>
        <v>15339.36</v>
      </c>
      <c r="H164" s="128">
        <f t="shared" si="26"/>
        <v>1227.1500000000001</v>
      </c>
      <c r="I164" s="212"/>
      <c r="J164" s="128">
        <f>ROUND(IF(H164&lt;'Заказ, cкидки и курсы валют'!$B$39,H164*0.54*100/(100-'Заказ, cкидки и курсы валют'!$C$39),IF(H164&lt;'Заказ, cкидки и курсы валют'!$B$40,H164*0.54*100/(100-'Заказ, cкидки и курсы валют'!$C$40),IF(H164&lt;'Заказ, cкидки и курсы валют'!$B$41,H164*0.54*100/(100-'Заказ, cкидки и курсы валют'!$C$41),IF(H164&lt;'Заказ, cкидки и курсы валют'!$B$42,H164*0.54*100/(100-'Заказ, cкидки и курсы валют'!$C$42),IF(H164&lt;'Заказ, cкидки и курсы валют'!$B$43,H164*0.54*100/(100-'Заказ, cкидки и курсы валют'!$C$43),H164))))),2)</f>
        <v>1227.1500000000001</v>
      </c>
    </row>
    <row r="165" spans="1:10">
      <c r="A165" s="216" t="s">
        <v>2299</v>
      </c>
      <c r="B165" s="46" t="s">
        <v>3650</v>
      </c>
      <c r="C165" s="53">
        <v>13.700000000000001</v>
      </c>
      <c r="D165" s="2055">
        <v>50</v>
      </c>
      <c r="E165" s="2110">
        <f t="shared" si="24"/>
        <v>1830.1319999999998</v>
      </c>
      <c r="F165" s="603">
        <f t="shared" si="25"/>
        <v>1830.13</v>
      </c>
      <c r="G165" s="862">
        <f>'Заказ, cкидки и курсы валют'!$J$23*F165</f>
        <v>21961.56</v>
      </c>
      <c r="H165" s="128">
        <f t="shared" si="26"/>
        <v>1098.08</v>
      </c>
      <c r="I165" s="212"/>
      <c r="J165" s="128">
        <f>ROUND(IF(H165&lt;'Заказ, cкидки и курсы валют'!$B$39,H165*0.54*100/(100-'Заказ, cкидки и курсы валют'!$C$39),IF(H165&lt;'Заказ, cкидки и курсы валют'!$B$40,H165*0.54*100/(100-'Заказ, cкидки и курсы валют'!$C$40),IF(H165&lt;'Заказ, cкидки и курсы валют'!$B$41,H165*0.54*100/(100-'Заказ, cкидки и курсы валют'!$C$41),IF(H165&lt;'Заказ, cкидки и курсы валют'!$B$42,H165*0.54*100/(100-'Заказ, cкидки и курсы валют'!$C$42),IF(H165&lt;'Заказ, cкидки и курсы валют'!$B$43,H165*0.54*100/(100-'Заказ, cкидки и курсы валют'!$C$43),H165))))),2)</f>
        <v>1098.08</v>
      </c>
    </row>
    <row r="166" spans="1:10">
      <c r="A166" s="216" t="s">
        <v>2300</v>
      </c>
      <c r="B166" s="46" t="s">
        <v>3276</v>
      </c>
      <c r="C166" s="53">
        <v>26.4</v>
      </c>
      <c r="D166" s="48">
        <v>30</v>
      </c>
      <c r="E166" s="2110">
        <f t="shared" si="24"/>
        <v>3382.5719999999997</v>
      </c>
      <c r="F166" s="603">
        <f t="shared" si="25"/>
        <v>3382.57</v>
      </c>
      <c r="G166" s="862">
        <f>'Заказ, cкидки и курсы валют'!$J$23*F166</f>
        <v>40590.840000000004</v>
      </c>
      <c r="H166" s="128">
        <f t="shared" si="26"/>
        <v>1217.73</v>
      </c>
      <c r="I166" s="212"/>
      <c r="J166" s="128">
        <f>ROUND(IF(H166&lt;'Заказ, cкидки и курсы валют'!$B$39,H166*0.54*100/(100-'Заказ, cкидки и курсы валют'!$C$39),IF(H166&lt;'Заказ, cкидки и курсы валют'!$B$40,H166*0.54*100/(100-'Заказ, cкидки и курсы валют'!$C$40),IF(H166&lt;'Заказ, cкидки и курсы валют'!$B$41,H166*0.54*100/(100-'Заказ, cкидки и курсы валют'!$C$41),IF(H166&lt;'Заказ, cкидки и курсы валют'!$B$42,H166*0.54*100/(100-'Заказ, cкидки и курсы валют'!$C$42),IF(H166&lt;'Заказ, cкидки и курсы валют'!$B$43,H166*0.54*100/(100-'Заказ, cкидки и курсы валют'!$C$43),H166))))),2)</f>
        <v>1217.73</v>
      </c>
    </row>
    <row r="167" spans="1:10">
      <c r="A167" s="216" t="s">
        <v>2301</v>
      </c>
      <c r="B167" s="46" t="s">
        <v>3293</v>
      </c>
      <c r="C167" s="53">
        <v>35.799999999999997</v>
      </c>
      <c r="D167" s="48">
        <v>20</v>
      </c>
      <c r="E167" s="2110">
        <f t="shared" si="24"/>
        <v>6398.7719999999999</v>
      </c>
      <c r="F167" s="603">
        <f t="shared" si="25"/>
        <v>6398.77</v>
      </c>
      <c r="G167" s="862">
        <f>'Заказ, cкидки и курсы валют'!$J$23*F167</f>
        <v>76785.240000000005</v>
      </c>
      <c r="H167" s="128">
        <f t="shared" si="26"/>
        <v>1535.7</v>
      </c>
      <c r="I167" s="212"/>
      <c r="J167" s="128">
        <f>ROUND(IF(H167&lt;'Заказ, cкидки и курсы валют'!$B$39,H167*0.54*100/(100-'Заказ, cкидки и курсы валют'!$C$39),IF(H167&lt;'Заказ, cкидки и курсы валют'!$B$40,H167*0.54*100/(100-'Заказ, cкидки и курсы валют'!$C$40),IF(H167&lt;'Заказ, cкидки и курсы валют'!$B$41,H167*0.54*100/(100-'Заказ, cкидки и курсы валют'!$C$41),IF(H167&lt;'Заказ, cкидки и курсы валют'!$B$42,H167*0.54*100/(100-'Заказ, cкидки и курсы валют'!$C$42),IF(H167&lt;'Заказ, cкидки и курсы валют'!$B$43,H167*0.54*100/(100-'Заказ, cкидки и курсы валют'!$C$43),H167))))),2)</f>
        <v>1535.7</v>
      </c>
    </row>
    <row r="168" spans="1:10">
      <c r="A168" s="216" t="s">
        <v>2302</v>
      </c>
      <c r="B168" s="46" t="s">
        <v>3278</v>
      </c>
      <c r="C168" s="53">
        <v>73.5</v>
      </c>
      <c r="D168" s="48">
        <v>10</v>
      </c>
      <c r="E168" s="2110">
        <f>E145*1.2</f>
        <v>11684.159999999998</v>
      </c>
      <c r="F168" s="603">
        <f t="shared" si="25"/>
        <v>11684.16</v>
      </c>
      <c r="G168" s="862">
        <f>'Заказ, cкидки и курсы валют'!$J$23*F168</f>
        <v>140209.91999999998</v>
      </c>
      <c r="H168" s="128">
        <f t="shared" si="26"/>
        <v>1402.1</v>
      </c>
      <c r="I168" s="212"/>
      <c r="J168" s="128">
        <f>ROUND(IF(H168&lt;'Заказ, cкидки и курсы валют'!$B$39,H168*0.54*100/(100-'Заказ, cкидки и курсы валют'!$C$39),IF(H168&lt;'Заказ, cкидки и курсы валют'!$B$40,H168*0.54*100/(100-'Заказ, cкидки и курсы валют'!$C$40),IF(H168&lt;'Заказ, cкидки и курсы валют'!$B$41,H168*0.54*100/(100-'Заказ, cкидки и курсы валют'!$C$41),IF(H168&lt;'Заказ, cкидки и курсы валют'!$B$42,H168*0.54*100/(100-'Заказ, cкидки и курсы валют'!$C$42),IF(H168&lt;'Заказ, cкидки и курсы валют'!$B$43,H168*0.54*100/(100-'Заказ, cкидки и курсы валют'!$C$43),H168))))),2)</f>
        <v>1402.1</v>
      </c>
    </row>
    <row r="169" spans="1:10">
      <c r="A169" s="216" t="s">
        <v>2303</v>
      </c>
      <c r="B169" s="46" t="s">
        <v>3376</v>
      </c>
      <c r="C169" s="53">
        <v>159</v>
      </c>
      <c r="D169" s="48">
        <v>5</v>
      </c>
      <c r="E169" s="2110">
        <f t="shared" si="24"/>
        <v>25123.464</v>
      </c>
      <c r="F169" s="603">
        <f t="shared" si="25"/>
        <v>25123.46</v>
      </c>
      <c r="G169" s="862">
        <f>'Заказ, cкидки и курсы валют'!$J$23*F169</f>
        <v>301481.52</v>
      </c>
      <c r="H169" s="128">
        <f t="shared" si="26"/>
        <v>1507.41</v>
      </c>
      <c r="I169" s="212"/>
      <c r="J169" s="128">
        <f>ROUND(IF(H169&lt;'Заказ, cкидки и курсы валют'!$B$39,H169*0.54*100/(100-'Заказ, cкидки и курсы валют'!$C$39),IF(H169&lt;'Заказ, cкидки и курсы валют'!$B$40,H169*0.54*100/(100-'Заказ, cкидки и курсы валют'!$C$40),IF(H169&lt;'Заказ, cкидки и курсы валют'!$B$41,H169*0.54*100/(100-'Заказ, cкидки и курсы валют'!$C$41),IF(H169&lt;'Заказ, cкидки и курсы валют'!$B$42,H169*0.54*100/(100-'Заказ, cкидки и курсы валют'!$C$42),IF(H169&lt;'Заказ, cкидки и курсы валют'!$B$43,H169*0.54*100/(100-'Заказ, cкидки и курсы валют'!$C$43),H169))))),2)</f>
        <v>1507.41</v>
      </c>
    </row>
    <row r="170" spans="1:10">
      <c r="A170" s="216" t="s">
        <v>2781</v>
      </c>
      <c r="B170" s="46" t="s">
        <v>3280</v>
      </c>
      <c r="C170" s="53">
        <v>217</v>
      </c>
      <c r="D170" s="48">
        <v>4</v>
      </c>
      <c r="E170" s="2110">
        <f t="shared" si="24"/>
        <v>32584.103999999996</v>
      </c>
      <c r="F170" s="603">
        <f t="shared" si="25"/>
        <v>32584.1</v>
      </c>
      <c r="G170" s="862">
        <f>'Заказ, cкидки и курсы валют'!$J$23*F170</f>
        <v>391009.19999999995</v>
      </c>
      <c r="H170" s="128">
        <f t="shared" si="26"/>
        <v>1564.04</v>
      </c>
      <c r="I170" s="212"/>
      <c r="J170" s="128">
        <f>ROUND(IF(H170&lt;'Заказ, cкидки и курсы валют'!$B$39,H170*0.54*100/(100-'Заказ, cкидки и курсы валют'!$C$39),IF(H170&lt;'Заказ, cкидки и курсы валют'!$B$40,H170*0.54*100/(100-'Заказ, cкидки и курсы валют'!$C$40),IF(H170&lt;'Заказ, cкидки и курсы валют'!$B$41,H170*0.54*100/(100-'Заказ, cкидки и курсы валют'!$C$41),IF(H170&lt;'Заказ, cкидки и курсы валют'!$B$42,H170*0.54*100/(100-'Заказ, cкидки и курсы валют'!$C$42),IF(H170&lt;'Заказ, cкидки и курсы валют'!$B$43,H170*0.54*100/(100-'Заказ, cкидки и курсы валют'!$C$43),H170))))),2)</f>
        <v>1564.04</v>
      </c>
    </row>
    <row r="171" spans="1:10">
      <c r="A171" s="216" t="s">
        <v>2304</v>
      </c>
      <c r="B171" s="46" t="s">
        <v>3281</v>
      </c>
      <c r="C171" s="53">
        <v>291</v>
      </c>
      <c r="D171" s="48">
        <v>4</v>
      </c>
      <c r="E171" s="2110">
        <f>E148*1.2</f>
        <v>43562.712</v>
      </c>
      <c r="F171" s="603">
        <f t="shared" si="25"/>
        <v>43562.71</v>
      </c>
      <c r="G171" s="862">
        <f>'Заказ, cкидки и курсы валют'!$J$23*F171</f>
        <v>522752.52</v>
      </c>
      <c r="H171" s="128">
        <f t="shared" si="26"/>
        <v>2091.0100000000002</v>
      </c>
      <c r="I171" s="212"/>
      <c r="J171" s="128">
        <f>ROUND(IF(H171&lt;'Заказ, cкидки и курсы валют'!$B$39,H171*0.54*100/(100-'Заказ, cкидки и курсы валют'!$C$39),IF(H171&lt;'Заказ, cкидки и курсы валют'!$B$40,H171*0.54*100/(100-'Заказ, cкидки и курсы валют'!$C$40),IF(H171&lt;'Заказ, cкидки и курсы валют'!$B$41,H171*0.54*100/(100-'Заказ, cкидки и курсы валют'!$C$41),IF(H171&lt;'Заказ, cкидки и курсы валют'!$B$42,H171*0.54*100/(100-'Заказ, cкидки и курсы валют'!$C$42),IF(H171&lt;'Заказ, cкидки и курсы валют'!$B$43,H171*0.54*100/(100-'Заказ, cкидки и курсы валют'!$C$43),H171))))),2)</f>
        <v>2091.0100000000002</v>
      </c>
    </row>
    <row r="172" spans="1:10" ht="13.5" thickBot="1">
      <c r="A172" s="241" t="s">
        <v>11512</v>
      </c>
      <c r="B172" s="213" t="s">
        <v>2621</v>
      </c>
      <c r="C172" s="966">
        <v>678</v>
      </c>
      <c r="D172" s="217">
        <v>4</v>
      </c>
      <c r="E172" s="2112">
        <f t="shared" si="24"/>
        <v>108062.664</v>
      </c>
      <c r="F172" s="959">
        <f t="shared" ref="F172" si="29">ROUND(E172*(1-$F$10),2)</f>
        <v>108062.66</v>
      </c>
      <c r="G172" s="960">
        <f>'Заказ, cкидки и курсы валют'!$J$23*F172</f>
        <v>1296751.92</v>
      </c>
      <c r="H172" s="181">
        <f t="shared" ref="H172" si="30">ROUND((D172/1000)*G172,2)</f>
        <v>5187.01</v>
      </c>
      <c r="I172" s="214"/>
      <c r="J172" s="128">
        <f>ROUND(IF(H172&lt;'Заказ, cкидки и курсы валют'!$B$39,H172*0.54*100/(100-'Заказ, cкидки и курсы валют'!$C$39),IF(H172&lt;'Заказ, cкидки и курсы валют'!$B$40,H172*0.54*100/(100-'Заказ, cкидки и курсы валют'!$C$40),IF(H172&lt;'Заказ, cкидки и курсы валют'!$B$41,H172*0.54*100/(100-'Заказ, cкидки и курсы валют'!$C$41),IF(H172&lt;'Заказ, cкидки и курсы валют'!$B$42,H172*0.54*100/(100-'Заказ, cкидки и курсы валют'!$C$42),IF(H172&lt;'Заказ, cкидки и курсы валют'!$B$43,H172*0.54*100/(100-'Заказ, cкидки и курсы валют'!$C$43),H172))))),2)</f>
        <v>5187.01</v>
      </c>
    </row>
    <row r="173" spans="1:10" ht="13.5" thickBot="1"/>
    <row r="174" spans="1:10" ht="18">
      <c r="A174" s="247"/>
      <c r="B174" s="163"/>
      <c r="C174" s="91"/>
      <c r="D174" s="91" t="s">
        <v>2534</v>
      </c>
      <c r="E174" s="555"/>
      <c r="F174" s="647"/>
      <c r="G174" s="569"/>
      <c r="H174" s="94"/>
      <c r="I174" s="95"/>
    </row>
    <row r="175" spans="1:10">
      <c r="A175" s="248"/>
      <c r="B175" s="17"/>
      <c r="C175" s="97"/>
      <c r="D175" s="97"/>
      <c r="E175" s="557"/>
      <c r="F175" s="648"/>
      <c r="G175" s="620"/>
      <c r="H175" s="17"/>
      <c r="I175" s="167"/>
    </row>
    <row r="176" spans="1:10">
      <c r="A176" s="248"/>
      <c r="B176" s="17"/>
      <c r="C176" s="97"/>
      <c r="D176" s="97"/>
      <c r="E176" s="557"/>
      <c r="F176" s="648"/>
      <c r="G176" s="620"/>
      <c r="H176" s="17"/>
      <c r="I176" s="167"/>
    </row>
    <row r="177" spans="1:10">
      <c r="A177" s="248"/>
      <c r="B177" s="17"/>
      <c r="C177" s="97"/>
      <c r="D177" s="97"/>
      <c r="E177" s="557"/>
      <c r="F177" s="648"/>
      <c r="G177" s="620"/>
      <c r="H177" s="17"/>
      <c r="I177" s="167"/>
    </row>
    <row r="178" spans="1:10" ht="31.5" customHeight="1" thickBot="1">
      <c r="A178" s="2559" t="s">
        <v>7681</v>
      </c>
      <c r="B178" s="2587"/>
      <c r="C178" s="99"/>
      <c r="D178" s="99"/>
      <c r="E178" s="558"/>
      <c r="F178" s="649"/>
      <c r="G178" s="621"/>
      <c r="H178" s="171"/>
      <c r="I178" s="172"/>
    </row>
    <row r="179" spans="1:10" ht="42" customHeight="1">
      <c r="A179" s="195" t="s">
        <v>1028</v>
      </c>
      <c r="B179" s="196" t="s">
        <v>1029</v>
      </c>
      <c r="C179" s="197" t="s">
        <v>678</v>
      </c>
      <c r="D179" s="197" t="s">
        <v>3130</v>
      </c>
      <c r="E179" s="559" t="s">
        <v>11196</v>
      </c>
      <c r="F179" s="650" t="s">
        <v>2779</v>
      </c>
      <c r="G179" s="638" t="s">
        <v>2627</v>
      </c>
      <c r="H179" s="338" t="s">
        <v>497</v>
      </c>
      <c r="I179" s="199" t="s">
        <v>4239</v>
      </c>
      <c r="J179" s="2668" t="s">
        <v>12335</v>
      </c>
    </row>
    <row r="180" spans="1:10" ht="20.25" customHeight="1" thickBot="1">
      <c r="A180" s="195"/>
      <c r="B180" s="389"/>
      <c r="C180" s="197" t="s">
        <v>3629</v>
      </c>
      <c r="D180" s="390" t="s">
        <v>2628</v>
      </c>
      <c r="E180" s="564" t="s">
        <v>265</v>
      </c>
      <c r="F180" s="1038">
        <f>'Заказ, cкидки и курсы валют'!$I$12</f>
        <v>0</v>
      </c>
      <c r="G180" s="949"/>
      <c r="H180" s="455"/>
      <c r="I180" s="325"/>
      <c r="J180" s="2669"/>
    </row>
    <row r="181" spans="1:10" ht="15.75" thickBot="1">
      <c r="A181" s="333" t="s">
        <v>8488</v>
      </c>
      <c r="B181" s="986" t="s">
        <v>3296</v>
      </c>
      <c r="C181" s="984">
        <v>0.24</v>
      </c>
      <c r="D181" s="2135">
        <v>20</v>
      </c>
      <c r="E181" s="2103">
        <f>(E135*2)+(1000/D181*7.5)</f>
        <v>700.24</v>
      </c>
      <c r="F181" s="967">
        <f>ROUND(E181*(1-$F$10),2)</f>
        <v>700.24</v>
      </c>
      <c r="G181" s="968">
        <f>'Заказ, cкидки и курсы валют'!$J$23*F181</f>
        <v>8402.880000000001</v>
      </c>
      <c r="H181" s="387">
        <f>ROUND((D181/1000)*G181,2)</f>
        <v>168.06</v>
      </c>
      <c r="I181" s="337"/>
      <c r="J181" s="128">
        <f>ROUND(IF(H181&lt;'Заказ, cкидки и курсы валют'!$B$39,H181*0.54*100/(100-'Заказ, cкидки и курсы валют'!$C$39),IF(H181&lt;'Заказ, cкидки и курсы валют'!$B$40,H181*0.54*100/(100-'Заказ, cкидки и курсы валют'!$C$40),IF(H181&lt;'Заказ, cкидки и курсы валют'!$B$41,H181*0.54*100/(100-'Заказ, cкидки и курсы валют'!$C$41),IF(H181&lt;'Заказ, cкидки и курсы валют'!$B$42,H181*0.54*100/(100-'Заказ, cкидки и курсы валют'!$C$42),IF(H181&lt;'Заказ, cкидки и курсы валют'!$B$43,H181*0.54*100/(100-'Заказ, cкидки и курсы валют'!$C$43),H181))))),2)</f>
        <v>259.29000000000002</v>
      </c>
    </row>
    <row r="182" spans="1:10" ht="15.75" thickBot="1">
      <c r="A182" s="216" t="s">
        <v>8489</v>
      </c>
      <c r="B182" s="46" t="s">
        <v>3297</v>
      </c>
      <c r="C182" s="53">
        <v>0.5</v>
      </c>
      <c r="D182" s="45">
        <v>20</v>
      </c>
      <c r="E182" s="2103">
        <f t="shared" ref="E182:E195" si="31">(E136*2)+(1000/D182*7.5)</f>
        <v>744.74</v>
      </c>
      <c r="F182" s="603">
        <f t="shared" ref="F182:F195" si="32">ROUND(E182*(1-$F$10),2)</f>
        <v>744.74</v>
      </c>
      <c r="G182" s="862">
        <f>'Заказ, cкидки и курсы валют'!$J$23*F182</f>
        <v>8936.880000000001</v>
      </c>
      <c r="H182" s="128">
        <f t="shared" ref="H182:H195" si="33">ROUND((D182/1000)*G182,2)</f>
        <v>178.74</v>
      </c>
      <c r="I182" s="212"/>
      <c r="J182" s="128">
        <f>ROUND(IF(H182&lt;'Заказ, cкидки и курсы валют'!$B$39,H182*0.54*100/(100-'Заказ, cкидки и курсы валют'!$C$39),IF(H182&lt;'Заказ, cкидки и курсы валют'!$B$40,H182*0.54*100/(100-'Заказ, cкидки и курсы валют'!$C$40),IF(H182&lt;'Заказ, cкидки и курсы валют'!$B$41,H182*0.54*100/(100-'Заказ, cкидки и курсы валют'!$C$41),IF(H182&lt;'Заказ, cкидки и курсы валют'!$B$42,H182*0.54*100/(100-'Заказ, cкидки и курсы валют'!$C$42),IF(H182&lt;'Заказ, cкидки и курсы валют'!$B$43,H182*0.54*100/(100-'Заказ, cкидки и курсы валют'!$C$43),H182))))),2)</f>
        <v>275.77</v>
      </c>
    </row>
    <row r="183" spans="1:10" ht="15.75" thickBot="1">
      <c r="A183" s="216" t="s">
        <v>8490</v>
      </c>
      <c r="B183" s="46" t="s">
        <v>3647</v>
      </c>
      <c r="C183" s="53">
        <v>0.84000000000000008</v>
      </c>
      <c r="D183" s="45">
        <v>20</v>
      </c>
      <c r="E183" s="2103">
        <f t="shared" si="31"/>
        <v>921.28</v>
      </c>
      <c r="F183" s="603">
        <f t="shared" si="32"/>
        <v>921.28</v>
      </c>
      <c r="G183" s="862">
        <f>'Заказ, cкидки и курсы валют'!$J$23*F183</f>
        <v>11055.36</v>
      </c>
      <c r="H183" s="128">
        <f t="shared" si="33"/>
        <v>221.11</v>
      </c>
      <c r="I183" s="212"/>
      <c r="J183" s="128">
        <f>ROUND(IF(H183&lt;'Заказ, cкидки и курсы валют'!$B$39,H183*0.54*100/(100-'Заказ, cкидки и курсы валют'!$C$39),IF(H183&lt;'Заказ, cкидки и курсы валют'!$B$40,H183*0.54*100/(100-'Заказ, cкидки и курсы валют'!$C$40),IF(H183&lt;'Заказ, cкидки и курсы валют'!$B$41,H183*0.54*100/(100-'Заказ, cкидки и курсы валют'!$C$41),IF(H183&lt;'Заказ, cкидки и курсы валют'!$B$42,H183*0.54*100/(100-'Заказ, cкидки и курсы валют'!$C$42),IF(H183&lt;'Заказ, cкидки и курсы валют'!$B$43,H183*0.54*100/(100-'Заказ, cкидки и курсы валют'!$C$43),H183))))),2)</f>
        <v>298.5</v>
      </c>
    </row>
    <row r="184" spans="1:10" ht="15.75" thickBot="1">
      <c r="A184" s="216" t="s">
        <v>8491</v>
      </c>
      <c r="B184" s="46" t="s">
        <v>3288</v>
      </c>
      <c r="C184" s="53">
        <v>1.8</v>
      </c>
      <c r="D184" s="45">
        <v>20</v>
      </c>
      <c r="E184" s="2103">
        <f t="shared" si="31"/>
        <v>1132.0999999999999</v>
      </c>
      <c r="F184" s="603">
        <f t="shared" si="32"/>
        <v>1132.0999999999999</v>
      </c>
      <c r="G184" s="862">
        <f>'Заказ, cкидки и курсы валют'!$J$23*F184</f>
        <v>13585.199999999999</v>
      </c>
      <c r="H184" s="128">
        <f t="shared" si="33"/>
        <v>271.7</v>
      </c>
      <c r="I184" s="212"/>
      <c r="J184" s="128">
        <f>ROUND(IF(H184&lt;'Заказ, cкидки и курсы валют'!$B$39,H184*0.54*100/(100-'Заказ, cкидки и курсы валют'!$C$39),IF(H184&lt;'Заказ, cкидки и курсы валют'!$B$40,H184*0.54*100/(100-'Заказ, cкидки и курсы валют'!$C$40),IF(H184&lt;'Заказ, cкидки и курсы валют'!$B$41,H184*0.54*100/(100-'Заказ, cкидки и курсы валют'!$C$41),IF(H184&lt;'Заказ, cкидки и курсы валют'!$B$42,H184*0.54*100/(100-'Заказ, cкидки и курсы валют'!$C$42),IF(H184&lt;'Заказ, cкидки и курсы валют'!$B$43,H184*0.54*100/(100-'Заказ, cкидки и курсы валют'!$C$43),H184))))),2)</f>
        <v>366.8</v>
      </c>
    </row>
    <row r="185" spans="1:10" ht="15.75" thickBot="1">
      <c r="A185" s="216" t="s">
        <v>8492</v>
      </c>
      <c r="B185" s="46" t="s">
        <v>3648</v>
      </c>
      <c r="C185" s="53">
        <v>3.57</v>
      </c>
      <c r="D185" s="45">
        <v>20</v>
      </c>
      <c r="E185" s="2103">
        <f t="shared" si="31"/>
        <v>1460.9</v>
      </c>
      <c r="F185" s="603">
        <f t="shared" si="32"/>
        <v>1460.9</v>
      </c>
      <c r="G185" s="862">
        <f>'Заказ, cкидки и курсы валют'!$J$23*F185</f>
        <v>17530.800000000003</v>
      </c>
      <c r="H185" s="128">
        <f t="shared" si="33"/>
        <v>350.62</v>
      </c>
      <c r="I185" s="212"/>
      <c r="J185" s="128">
        <f>ROUND(IF(H185&lt;'Заказ, cкидки и курсы валют'!$B$39,H185*0.54*100/(100-'Заказ, cкидки и курсы валют'!$C$39),IF(H185&lt;'Заказ, cкидки и курсы валют'!$B$40,H185*0.54*100/(100-'Заказ, cкидки и курсы валют'!$C$40),IF(H185&lt;'Заказ, cкидки и курсы валют'!$B$41,H185*0.54*100/(100-'Заказ, cкидки и курсы валют'!$C$41),IF(H185&lt;'Заказ, cкидки и курсы валют'!$B$42,H185*0.54*100/(100-'Заказ, cкидки и курсы валют'!$C$42),IF(H185&lt;'Заказ, cкидки и курсы валют'!$B$43,H185*0.54*100/(100-'Заказ, cкидки и курсы валют'!$C$43),H185))))),2)</f>
        <v>473.34</v>
      </c>
    </row>
    <row r="186" spans="1:10" ht="15.75" thickBot="1">
      <c r="A186" s="216" t="s">
        <v>11511</v>
      </c>
      <c r="B186" s="44" t="s">
        <v>3649</v>
      </c>
      <c r="C186" s="53">
        <v>5.77</v>
      </c>
      <c r="D186" s="45">
        <v>10</v>
      </c>
      <c r="E186" s="2103">
        <f t="shared" si="31"/>
        <v>2183.5</v>
      </c>
      <c r="F186" s="603">
        <f t="shared" ref="F186" si="34">ROUND(E186*(1-$F$10),2)</f>
        <v>2183.5</v>
      </c>
      <c r="G186" s="862">
        <f>'Заказ, cкидки и курсы валют'!$J$23*F186</f>
        <v>26202</v>
      </c>
      <c r="H186" s="128">
        <f t="shared" ref="H186" si="35">ROUND((D186/1000)*G186,2)</f>
        <v>262.02</v>
      </c>
      <c r="I186" s="212"/>
      <c r="J186" s="128">
        <f>ROUND(IF(H186&lt;'Заказ, cкидки и курсы валют'!$B$39,H186*0.54*100/(100-'Заказ, cкидки и курсы валют'!$C$39),IF(H186&lt;'Заказ, cкидки и курсы валют'!$B$40,H186*0.54*100/(100-'Заказ, cкидки и курсы валют'!$C$40),IF(H186&lt;'Заказ, cкидки и курсы валют'!$B$41,H186*0.54*100/(100-'Заказ, cкидки и курсы валют'!$C$41),IF(H186&lt;'Заказ, cкидки и курсы валют'!$B$42,H186*0.54*100/(100-'Заказ, cкидки и курсы валют'!$C$42),IF(H186&lt;'Заказ, cкидки и курсы валют'!$B$43,H186*0.54*100/(100-'Заказ, cкидки и курсы валют'!$C$43),H186))))),2)</f>
        <v>353.73</v>
      </c>
    </row>
    <row r="187" spans="1:10" ht="15.75" thickBot="1">
      <c r="A187" s="216" t="s">
        <v>8493</v>
      </c>
      <c r="B187" s="46" t="s">
        <v>3291</v>
      </c>
      <c r="C187" s="53">
        <v>9.5299999999999994</v>
      </c>
      <c r="D187" s="45">
        <v>5</v>
      </c>
      <c r="E187" s="2103">
        <f t="shared" si="31"/>
        <v>3630.46</v>
      </c>
      <c r="F187" s="603">
        <f t="shared" si="32"/>
        <v>3630.46</v>
      </c>
      <c r="G187" s="862">
        <f>'Заказ, cкидки и курсы валют'!$J$23*F187</f>
        <v>43565.520000000004</v>
      </c>
      <c r="H187" s="128">
        <f t="shared" si="33"/>
        <v>217.83</v>
      </c>
      <c r="I187" s="212"/>
      <c r="J187" s="128">
        <f>ROUND(IF(H187&lt;'Заказ, cкидки и курсы валют'!$B$39,H187*0.54*100/(100-'Заказ, cкидки и курсы валют'!$C$39),IF(H187&lt;'Заказ, cкидки и курсы валют'!$B$40,H187*0.54*100/(100-'Заказ, cкидки и курсы валют'!$C$40),IF(H187&lt;'Заказ, cкидки и курсы валют'!$B$41,H187*0.54*100/(100-'Заказ, cкидки и курсы валют'!$C$41),IF(H187&lt;'Заказ, cкидки и курсы валют'!$B$42,H187*0.54*100/(100-'Заказ, cкидки и курсы валют'!$C$42),IF(H187&lt;'Заказ, cкидки и курсы валют'!$B$43,H187*0.54*100/(100-'Заказ, cкидки и курсы валют'!$C$43),H187))))),2)</f>
        <v>294.07</v>
      </c>
    </row>
    <row r="188" spans="1:10" ht="15.75" thickBot="1">
      <c r="A188" s="216" t="s">
        <v>8494</v>
      </c>
      <c r="B188" s="46" t="s">
        <v>3650</v>
      </c>
      <c r="C188" s="53">
        <v>13.700000000000001</v>
      </c>
      <c r="D188" s="45">
        <v>5</v>
      </c>
      <c r="E188" s="2103">
        <f t="shared" si="31"/>
        <v>4550.2199999999993</v>
      </c>
      <c r="F188" s="603">
        <f t="shared" si="32"/>
        <v>4550.22</v>
      </c>
      <c r="G188" s="862">
        <f>'Заказ, cкидки и курсы валют'!$J$23*F188</f>
        <v>54602.64</v>
      </c>
      <c r="H188" s="128">
        <f t="shared" si="33"/>
        <v>273.01</v>
      </c>
      <c r="I188" s="212"/>
      <c r="J188" s="128">
        <f>ROUND(IF(H188&lt;'Заказ, cкидки и курсы валют'!$B$39,H188*0.54*100/(100-'Заказ, cкидки и курсы валют'!$C$39),IF(H188&lt;'Заказ, cкидки и курсы валют'!$B$40,H188*0.54*100/(100-'Заказ, cкидки и курсы валют'!$C$40),IF(H188&lt;'Заказ, cкидки и курсы валют'!$B$41,H188*0.54*100/(100-'Заказ, cкидки и курсы валют'!$C$41),IF(H188&lt;'Заказ, cкидки и курсы валют'!$B$42,H188*0.54*100/(100-'Заказ, cкидки и курсы валют'!$C$42),IF(H188&lt;'Заказ, cкидки и курсы валют'!$B$43,H188*0.54*100/(100-'Заказ, cкидки и курсы валют'!$C$43),H188))))),2)</f>
        <v>368.56</v>
      </c>
    </row>
    <row r="189" spans="1:10" ht="15.75" thickBot="1">
      <c r="A189" s="216" t="s">
        <v>8495</v>
      </c>
      <c r="B189" s="46" t="s">
        <v>3276</v>
      </c>
      <c r="C189" s="53">
        <v>26.4</v>
      </c>
      <c r="D189" s="46">
        <v>2</v>
      </c>
      <c r="E189" s="2103">
        <f t="shared" si="31"/>
        <v>9387.619999999999</v>
      </c>
      <c r="F189" s="603">
        <f t="shared" si="32"/>
        <v>9387.6200000000008</v>
      </c>
      <c r="G189" s="862">
        <f>'Заказ, cкидки и курсы валют'!$J$23*F189</f>
        <v>112651.44</v>
      </c>
      <c r="H189" s="128">
        <f t="shared" si="33"/>
        <v>225.3</v>
      </c>
      <c r="I189" s="212"/>
      <c r="J189" s="128">
        <f>ROUND(IF(H189&lt;'Заказ, cкидки и курсы валют'!$B$39,H189*0.54*100/(100-'Заказ, cкидки и курсы валют'!$C$39),IF(H189&lt;'Заказ, cкидки и курсы валют'!$B$40,H189*0.54*100/(100-'Заказ, cкидки и курсы валют'!$C$40),IF(H189&lt;'Заказ, cкидки и курсы валют'!$B$41,H189*0.54*100/(100-'Заказ, cкидки и курсы валют'!$C$41),IF(H189&lt;'Заказ, cкидки и курсы валют'!$B$42,H189*0.54*100/(100-'Заказ, cкидки и курсы валют'!$C$42),IF(H189&lt;'Заказ, cкидки и курсы валют'!$B$43,H189*0.54*100/(100-'Заказ, cкидки и курсы валют'!$C$43),H189))))),2)</f>
        <v>304.16000000000003</v>
      </c>
    </row>
    <row r="190" spans="1:10" ht="15.75" thickBot="1">
      <c r="A190" s="216" t="s">
        <v>8496</v>
      </c>
      <c r="B190" s="46" t="s">
        <v>3293</v>
      </c>
      <c r="C190" s="53">
        <v>35.799999999999997</v>
      </c>
      <c r="D190" s="46">
        <v>1</v>
      </c>
      <c r="E190" s="2103">
        <f t="shared" si="31"/>
        <v>18164.620000000003</v>
      </c>
      <c r="F190" s="603">
        <f t="shared" si="32"/>
        <v>18164.62</v>
      </c>
      <c r="G190" s="862">
        <f>'Заказ, cкидки и курсы валют'!$J$23*F190</f>
        <v>217975.44</v>
      </c>
      <c r="H190" s="128">
        <f t="shared" si="33"/>
        <v>217.98</v>
      </c>
      <c r="I190" s="212"/>
      <c r="J190" s="128">
        <f>ROUND(IF(H190&lt;'Заказ, cкидки и курсы валют'!$B$39,H190*0.54*100/(100-'Заказ, cкидки и курсы валют'!$C$39),IF(H190&lt;'Заказ, cкидки и курсы валют'!$B$40,H190*0.54*100/(100-'Заказ, cкидки и курсы валют'!$C$40),IF(H190&lt;'Заказ, cкидки и курсы валют'!$B$41,H190*0.54*100/(100-'Заказ, cкидки и курсы валют'!$C$41),IF(H190&lt;'Заказ, cкидки и курсы валют'!$B$42,H190*0.54*100/(100-'Заказ, cкидки и курсы валют'!$C$42),IF(H190&lt;'Заказ, cкидки и курсы валют'!$B$43,H190*0.54*100/(100-'Заказ, cкидки и курсы валют'!$C$43),H190))))),2)</f>
        <v>294.27</v>
      </c>
    </row>
    <row r="191" spans="1:10" ht="15.75" thickBot="1">
      <c r="A191" s="216" t="s">
        <v>8497</v>
      </c>
      <c r="B191" s="46" t="s">
        <v>3278</v>
      </c>
      <c r="C191" s="53">
        <v>73.5</v>
      </c>
      <c r="D191" s="2248">
        <v>1</v>
      </c>
      <c r="E191" s="2103">
        <f t="shared" si="31"/>
        <v>26973.599999999999</v>
      </c>
      <c r="F191" s="603">
        <f t="shared" si="32"/>
        <v>26973.599999999999</v>
      </c>
      <c r="G191" s="862">
        <f>'Заказ, cкидки и курсы валют'!$J$23*F191</f>
        <v>323683.19999999995</v>
      </c>
      <c r="H191" s="128">
        <f t="shared" si="33"/>
        <v>323.68</v>
      </c>
      <c r="I191" s="212"/>
      <c r="J191" s="128">
        <f>ROUND(IF(H191&lt;'Заказ, cкидки и курсы валют'!$B$39,H191*0.54*100/(100-'Заказ, cкидки и курсы валют'!$C$39),IF(H191&lt;'Заказ, cкидки и курсы валют'!$B$40,H191*0.54*100/(100-'Заказ, cкидки и курсы валют'!$C$40),IF(H191&lt;'Заказ, cкидки и курсы валют'!$B$41,H191*0.54*100/(100-'Заказ, cкидки и курсы валют'!$C$41),IF(H191&lt;'Заказ, cкидки и курсы валют'!$B$42,H191*0.54*100/(100-'Заказ, cкидки и курсы валют'!$C$42),IF(H191&lt;'Заказ, cкидки и курсы валют'!$B$43,H191*0.54*100/(100-'Заказ, cкидки и курсы валют'!$C$43),H191))))),2)</f>
        <v>436.97</v>
      </c>
    </row>
    <row r="192" spans="1:10" ht="15.75" thickBot="1">
      <c r="A192" s="216" t="s">
        <v>8498</v>
      </c>
      <c r="B192" s="46" t="s">
        <v>3376</v>
      </c>
      <c r="C192" s="53">
        <v>159</v>
      </c>
      <c r="D192" s="2248">
        <v>1</v>
      </c>
      <c r="E192" s="2103">
        <f t="shared" si="31"/>
        <v>49372.44</v>
      </c>
      <c r="F192" s="603">
        <f t="shared" si="32"/>
        <v>49372.44</v>
      </c>
      <c r="G192" s="862">
        <f>'Заказ, cкидки и курсы валют'!$J$23*F192</f>
        <v>592469.28</v>
      </c>
      <c r="H192" s="128">
        <f t="shared" si="33"/>
        <v>592.47</v>
      </c>
      <c r="I192" s="212"/>
      <c r="J192" s="128">
        <f>ROUND(IF(H192&lt;'Заказ, cкидки и курсы валют'!$B$39,H192*0.54*100/(100-'Заказ, cкидки и курсы валют'!$C$39),IF(H192&lt;'Заказ, cкидки и курсы валют'!$B$40,H192*0.54*100/(100-'Заказ, cкидки и курсы валют'!$C$40),IF(H192&lt;'Заказ, cкидки и курсы валют'!$B$41,H192*0.54*100/(100-'Заказ, cкидки и курсы валют'!$C$41),IF(H192&lt;'Заказ, cкидки и курсы валют'!$B$42,H192*0.54*100/(100-'Заказ, cкидки и курсы валют'!$C$42),IF(H192&lt;'Заказ, cкидки и курсы валют'!$B$43,H192*0.54*100/(100-'Заказ, cкидки и курсы валют'!$C$43),H192))))),2)</f>
        <v>639.87</v>
      </c>
    </row>
    <row r="193" spans="1:10" ht="15.75" thickBot="1">
      <c r="A193" s="216" t="s">
        <v>8499</v>
      </c>
      <c r="B193" s="46" t="s">
        <v>3280</v>
      </c>
      <c r="C193" s="53">
        <v>217</v>
      </c>
      <c r="D193" s="2248">
        <v>1</v>
      </c>
      <c r="E193" s="2103">
        <f t="shared" si="31"/>
        <v>61806.84</v>
      </c>
      <c r="F193" s="603">
        <f t="shared" si="32"/>
        <v>61806.84</v>
      </c>
      <c r="G193" s="862">
        <f>'Заказ, cкидки и курсы валют'!$J$23*F193</f>
        <v>741682.08</v>
      </c>
      <c r="H193" s="128">
        <f t="shared" si="33"/>
        <v>741.68</v>
      </c>
      <c r="I193" s="212"/>
      <c r="J193" s="128">
        <f>ROUND(IF(H193&lt;'Заказ, cкидки и курсы валют'!$B$39,H193*0.54*100/(100-'Заказ, cкидки и курсы валют'!$C$39),IF(H193&lt;'Заказ, cкидки и курсы валют'!$B$40,H193*0.54*100/(100-'Заказ, cкидки и курсы валют'!$C$40),IF(H193&lt;'Заказ, cкидки и курсы валют'!$B$41,H193*0.54*100/(100-'Заказ, cкидки и курсы валют'!$C$41),IF(H193&lt;'Заказ, cкидки и курсы валют'!$B$42,H193*0.54*100/(100-'Заказ, cкидки и курсы валют'!$C$42),IF(H193&lt;'Заказ, cкидки и курсы валют'!$B$43,H193*0.54*100/(100-'Заказ, cкидки и курсы валют'!$C$43),H193))))),2)</f>
        <v>801.01</v>
      </c>
    </row>
    <row r="194" spans="1:10" ht="18" customHeight="1" thickBot="1">
      <c r="A194" s="216" t="s">
        <v>8500</v>
      </c>
      <c r="B194" s="46" t="s">
        <v>3281</v>
      </c>
      <c r="C194" s="53">
        <v>291</v>
      </c>
      <c r="D194" s="2248">
        <v>1</v>
      </c>
      <c r="E194" s="2103">
        <f t="shared" si="31"/>
        <v>80104.52</v>
      </c>
      <c r="F194" s="603">
        <f t="shared" si="32"/>
        <v>80104.52</v>
      </c>
      <c r="G194" s="862">
        <f>'Заказ, cкидки и курсы валют'!$J$23*F194</f>
        <v>961254.24</v>
      </c>
      <c r="H194" s="128">
        <f t="shared" si="33"/>
        <v>961.25</v>
      </c>
      <c r="I194" s="212"/>
      <c r="J194" s="128">
        <f>ROUND(IF(H194&lt;'Заказ, cкидки и курсы валют'!$B$39,H194*0.54*100/(100-'Заказ, cкидки и курсы валют'!$C$39),IF(H194&lt;'Заказ, cкидки и курсы валют'!$B$40,H194*0.54*100/(100-'Заказ, cкидки и курсы валют'!$C$40),IF(H194&lt;'Заказ, cкидки и курсы валют'!$B$41,H194*0.54*100/(100-'Заказ, cкидки и курсы валют'!$C$41),IF(H194&lt;'Заказ, cкидки и курсы валют'!$B$42,H194*0.54*100/(100-'Заказ, cкидки и курсы валют'!$C$42),IF(H194&lt;'Заказ, cкидки и курсы валют'!$B$43,H194*0.54*100/(100-'Заказ, cкидки и курсы валют'!$C$43),H194))))),2)</f>
        <v>961.25</v>
      </c>
    </row>
    <row r="195" spans="1:10" ht="15.75" thickBot="1">
      <c r="A195" s="241" t="s">
        <v>8501</v>
      </c>
      <c r="B195" s="131" t="s">
        <v>2621</v>
      </c>
      <c r="C195" s="789">
        <v>678</v>
      </c>
      <c r="D195" s="2249">
        <v>1</v>
      </c>
      <c r="E195" s="2103">
        <f t="shared" si="31"/>
        <v>187604.44</v>
      </c>
      <c r="F195" s="959">
        <f t="shared" si="32"/>
        <v>187604.44</v>
      </c>
      <c r="G195" s="960">
        <f>'Заказ, cкидки и курсы валют'!$J$23*F195</f>
        <v>2251253.2800000003</v>
      </c>
      <c r="H195" s="181">
        <f t="shared" si="33"/>
        <v>2251.25</v>
      </c>
      <c r="I195" s="214"/>
      <c r="J195" s="128">
        <f>ROUND(IF(H195&lt;'Заказ, cкидки и курсы валют'!$B$39,H195*0.54*100/(100-'Заказ, cкидки и курсы валют'!$C$39),IF(H195&lt;'Заказ, cкидки и курсы валют'!$B$40,H195*0.54*100/(100-'Заказ, cкидки и курсы валют'!$C$40),IF(H195&lt;'Заказ, cкидки и курсы валют'!$B$41,H195*0.54*100/(100-'Заказ, cкидки и курсы валют'!$C$41),IF(H195&lt;'Заказ, cкидки и курсы валют'!$B$42,H195*0.54*100/(100-'Заказ, cкидки и курсы валют'!$C$42),IF(H195&lt;'Заказ, cкидки и курсы валют'!$B$43,H195*0.54*100/(100-'Заказ, cкидки и курсы валют'!$C$43),H195))))),2)</f>
        <v>2251.25</v>
      </c>
    </row>
    <row r="196" spans="1:10" ht="13.5" thickBot="1"/>
    <row r="197" spans="1:10" ht="32.25" customHeight="1">
      <c r="A197" s="247"/>
      <c r="B197" s="163"/>
      <c r="C197" s="91"/>
      <c r="D197" s="91" t="s">
        <v>2535</v>
      </c>
      <c r="E197" s="555"/>
      <c r="F197" s="647"/>
      <c r="G197" s="569"/>
      <c r="H197" s="94"/>
      <c r="I197" s="95"/>
    </row>
    <row r="198" spans="1:10" ht="18.75" customHeight="1">
      <c r="A198" s="248"/>
      <c r="B198" s="17"/>
      <c r="C198" s="97"/>
      <c r="D198" s="97"/>
      <c r="E198" s="557"/>
      <c r="F198" s="648"/>
      <c r="G198" s="620"/>
      <c r="H198" s="17"/>
      <c r="I198" s="167"/>
    </row>
    <row r="199" spans="1:10" ht="45.2" customHeight="1">
      <c r="A199" s="248"/>
      <c r="B199" s="17"/>
      <c r="C199" s="97"/>
      <c r="D199" s="97"/>
      <c r="E199" s="557"/>
      <c r="F199" s="648"/>
      <c r="G199" s="620"/>
      <c r="H199" s="17"/>
      <c r="I199" s="167"/>
    </row>
    <row r="200" spans="1:10">
      <c r="A200" s="248"/>
      <c r="B200" s="17"/>
      <c r="C200" s="97"/>
      <c r="D200" s="97"/>
      <c r="E200" s="557"/>
      <c r="F200" s="648"/>
      <c r="G200" s="620"/>
      <c r="H200" s="17"/>
      <c r="I200" s="167"/>
    </row>
    <row r="201" spans="1:10" ht="18.75" thickBot="1">
      <c r="A201" s="1152" t="s">
        <v>7679</v>
      </c>
      <c r="B201" s="171"/>
      <c r="C201" s="99"/>
      <c r="D201" s="99"/>
      <c r="E201" s="558"/>
      <c r="F201" s="649"/>
      <c r="G201" s="621"/>
      <c r="H201" s="171"/>
      <c r="I201" s="172"/>
      <c r="J201" s="822"/>
    </row>
    <row r="202" spans="1:10" ht="42">
      <c r="A202" s="195" t="s">
        <v>1028</v>
      </c>
      <c r="B202" s="196" t="s">
        <v>1029</v>
      </c>
      <c r="C202" s="197" t="s">
        <v>678</v>
      </c>
      <c r="D202" s="197" t="s">
        <v>3130</v>
      </c>
      <c r="E202" s="559" t="s">
        <v>11196</v>
      </c>
      <c r="F202" s="650" t="s">
        <v>2779</v>
      </c>
      <c r="G202" s="638" t="s">
        <v>2627</v>
      </c>
      <c r="H202" s="338" t="s">
        <v>497</v>
      </c>
      <c r="I202" s="199" t="s">
        <v>4239</v>
      </c>
      <c r="J202" s="822"/>
    </row>
    <row r="203" spans="1:10" ht="13.5" thickBot="1">
      <c r="A203" s="195"/>
      <c r="B203" s="389"/>
      <c r="C203" s="197" t="s">
        <v>3629</v>
      </c>
      <c r="D203" s="390" t="s">
        <v>2628</v>
      </c>
      <c r="E203" s="564" t="s">
        <v>265</v>
      </c>
      <c r="F203" s="1038">
        <f>'Заказ, cкидки и курсы валют'!$I$12</f>
        <v>0</v>
      </c>
      <c r="G203" s="949"/>
      <c r="H203" s="455"/>
      <c r="I203" s="325"/>
      <c r="J203" s="822"/>
    </row>
    <row r="204" spans="1:10" ht="14.1" customHeight="1">
      <c r="A204" s="333" t="s">
        <v>2305</v>
      </c>
      <c r="B204" s="986" t="s">
        <v>3648</v>
      </c>
      <c r="C204" s="984">
        <v>35.46</v>
      </c>
      <c r="D204" s="2244">
        <v>600</v>
      </c>
      <c r="E204" s="822">
        <v>3313.7</v>
      </c>
      <c r="F204" s="967">
        <f>ROUND(E204*(1-$F$10),2)</f>
        <v>3313.7</v>
      </c>
      <c r="G204" s="968">
        <f>'Заказ, cкидки и курсы валют'!$J$23*F204</f>
        <v>39764.399999999994</v>
      </c>
      <c r="H204" s="387">
        <f>ROUND((D204/1000)*G204,2)</f>
        <v>23858.639999999999</v>
      </c>
      <c r="I204" s="337"/>
      <c r="J204" s="822"/>
    </row>
    <row r="205" spans="1:10" ht="14.1" customHeight="1">
      <c r="A205" s="216" t="s">
        <v>2306</v>
      </c>
      <c r="B205" s="46" t="s">
        <v>3649</v>
      </c>
      <c r="C205" s="53">
        <v>56.83</v>
      </c>
      <c r="D205" s="2242">
        <v>350</v>
      </c>
      <c r="E205" s="822">
        <v>3933.94</v>
      </c>
      <c r="F205" s="603">
        <f t="shared" ref="F205:F213" si="36">ROUND(E205*(1-$F$10),2)</f>
        <v>3933.94</v>
      </c>
      <c r="G205" s="862">
        <f>'Заказ, cкидки и курсы валют'!$J$23*F205</f>
        <v>47207.28</v>
      </c>
      <c r="H205" s="128">
        <f t="shared" ref="H205:H213" si="37">ROUND((D205/1000)*G205,2)</f>
        <v>16522.55</v>
      </c>
      <c r="I205" s="212"/>
      <c r="J205" s="822"/>
    </row>
    <row r="206" spans="1:10" ht="14.1" customHeight="1">
      <c r="A206" s="216" t="s">
        <v>2307</v>
      </c>
      <c r="B206" s="46" t="s">
        <v>3650</v>
      </c>
      <c r="C206" s="807">
        <v>99.11</v>
      </c>
      <c r="D206" s="2242">
        <v>200</v>
      </c>
      <c r="E206" s="822">
        <v>5386.06</v>
      </c>
      <c r="F206" s="603">
        <f t="shared" si="36"/>
        <v>5386.06</v>
      </c>
      <c r="G206" s="862">
        <f>'Заказ, cкидки и курсы валют'!$J$23*F206</f>
        <v>64632.72</v>
      </c>
      <c r="H206" s="128">
        <f t="shared" si="37"/>
        <v>12926.54</v>
      </c>
      <c r="I206" s="212"/>
    </row>
    <row r="207" spans="1:10" ht="14.1" customHeight="1">
      <c r="A207" s="216" t="s">
        <v>2308</v>
      </c>
      <c r="B207" s="46" t="s">
        <v>3276</v>
      </c>
      <c r="C207" s="807">
        <v>180.56</v>
      </c>
      <c r="D207" s="2242">
        <v>120</v>
      </c>
      <c r="E207" s="822">
        <v>7904.2</v>
      </c>
      <c r="F207" s="603">
        <f t="shared" si="36"/>
        <v>7904.2</v>
      </c>
      <c r="G207" s="862">
        <f>'Заказ, cкидки и курсы валют'!$J$23*F207</f>
        <v>94850.4</v>
      </c>
      <c r="H207" s="128">
        <f t="shared" si="37"/>
        <v>11382.05</v>
      </c>
      <c r="I207" s="212"/>
    </row>
    <row r="208" spans="1:10" ht="14.1" customHeight="1">
      <c r="A208" s="216" t="s">
        <v>2309</v>
      </c>
      <c r="B208" s="46" t="s">
        <v>3277</v>
      </c>
      <c r="C208" s="807">
        <v>300</v>
      </c>
      <c r="D208" s="2242">
        <v>60</v>
      </c>
      <c r="E208" s="822">
        <v>11665.16</v>
      </c>
      <c r="F208" s="603">
        <f t="shared" si="36"/>
        <v>11665.16</v>
      </c>
      <c r="G208" s="862">
        <f>'Заказ, cкидки и курсы валют'!$J$23*F208</f>
        <v>139981.91999999998</v>
      </c>
      <c r="H208" s="128">
        <f t="shared" si="37"/>
        <v>8398.92</v>
      </c>
      <c r="I208" s="212"/>
    </row>
    <row r="209" spans="1:10" ht="14.1" customHeight="1">
      <c r="A209" s="216" t="s">
        <v>2310</v>
      </c>
      <c r="B209" s="46" t="s">
        <v>3278</v>
      </c>
      <c r="C209" s="807">
        <v>500.93</v>
      </c>
      <c r="D209" s="2242">
        <v>60</v>
      </c>
      <c r="E209" s="822">
        <v>16866.18</v>
      </c>
      <c r="F209" s="603">
        <f t="shared" si="36"/>
        <v>16866.18</v>
      </c>
      <c r="G209" s="862">
        <f>'Заказ, cкидки и курсы валют'!$J$23*F209</f>
        <v>202394.16</v>
      </c>
      <c r="H209" s="128">
        <f t="shared" si="37"/>
        <v>12143.65</v>
      </c>
      <c r="I209" s="212"/>
    </row>
    <row r="210" spans="1:10" ht="14.1" customHeight="1">
      <c r="A210" s="216" t="s">
        <v>2311</v>
      </c>
      <c r="B210" s="46" t="s">
        <v>3279</v>
      </c>
      <c r="C210" s="807">
        <v>700</v>
      </c>
      <c r="D210" s="2242">
        <v>40</v>
      </c>
      <c r="E210" s="822">
        <v>24131.52</v>
      </c>
      <c r="F210" s="603">
        <f t="shared" si="36"/>
        <v>24131.52</v>
      </c>
      <c r="G210" s="862">
        <f>'Заказ, cкидки и курсы валют'!$J$23*F210</f>
        <v>289578.23999999999</v>
      </c>
      <c r="H210" s="128">
        <f t="shared" si="37"/>
        <v>11583.13</v>
      </c>
      <c r="I210" s="212"/>
    </row>
    <row r="211" spans="1:10" ht="14.1" customHeight="1">
      <c r="A211" s="216" t="s">
        <v>2312</v>
      </c>
      <c r="B211" s="46" t="s">
        <v>3280</v>
      </c>
      <c r="C211" s="807">
        <v>1250</v>
      </c>
      <c r="D211" s="2242">
        <v>20</v>
      </c>
      <c r="E211" s="822">
        <v>41703.26</v>
      </c>
      <c r="F211" s="603">
        <f t="shared" si="36"/>
        <v>41703.26</v>
      </c>
      <c r="G211" s="862">
        <f>'Заказ, cкидки и курсы валют'!$J$23*F211</f>
        <v>500439.12</v>
      </c>
      <c r="H211" s="128">
        <f t="shared" si="37"/>
        <v>10008.780000000001</v>
      </c>
      <c r="I211" s="212"/>
    </row>
    <row r="212" spans="1:10" ht="14.1" customHeight="1">
      <c r="A212" s="216" t="s">
        <v>2313</v>
      </c>
      <c r="B212" s="46" t="s">
        <v>3282</v>
      </c>
      <c r="C212" s="807">
        <v>2494.44</v>
      </c>
      <c r="D212" s="2242">
        <v>10</v>
      </c>
      <c r="E212" s="822">
        <v>80442.16</v>
      </c>
      <c r="F212" s="603">
        <f t="shared" si="36"/>
        <v>80442.16</v>
      </c>
      <c r="G212" s="862">
        <f>'Заказ, cкидки и курсы валют'!$J$23*F212</f>
        <v>965305.92</v>
      </c>
      <c r="H212" s="128">
        <f t="shared" si="37"/>
        <v>9653.06</v>
      </c>
      <c r="I212" s="212"/>
    </row>
    <row r="213" spans="1:10" ht="14.1" customHeight="1" thickBot="1">
      <c r="A213" s="241" t="s">
        <v>2314</v>
      </c>
      <c r="B213" s="131" t="s">
        <v>3283</v>
      </c>
      <c r="C213" s="1039">
        <v>3600</v>
      </c>
      <c r="D213" s="245">
        <v>5</v>
      </c>
      <c r="E213" s="822">
        <v>135032.01</v>
      </c>
      <c r="F213" s="959">
        <f t="shared" si="36"/>
        <v>135032.01</v>
      </c>
      <c r="G213" s="960">
        <f>'Заказ, cкидки и курсы валют'!$J$23*F213</f>
        <v>1620384.12</v>
      </c>
      <c r="H213" s="181">
        <f t="shared" si="37"/>
        <v>8101.92</v>
      </c>
      <c r="I213" s="214"/>
    </row>
    <row r="214" spans="1:10">
      <c r="A214" s="14"/>
      <c r="B214" s="50"/>
      <c r="C214" s="50"/>
      <c r="D214" s="50"/>
      <c r="E214" s="578"/>
      <c r="F214" s="88"/>
      <c r="G214" s="546"/>
      <c r="H214" s="14"/>
      <c r="I214" s="14"/>
    </row>
    <row r="215" spans="1:10" ht="13.5" thickBot="1"/>
    <row r="216" spans="1:10" ht="18">
      <c r="A216" s="247"/>
      <c r="B216" s="163"/>
      <c r="C216" s="91"/>
      <c r="D216" s="91" t="s">
        <v>2535</v>
      </c>
      <c r="E216" s="555"/>
      <c r="F216" s="647"/>
      <c r="G216" s="569"/>
      <c r="H216" s="163"/>
      <c r="I216" s="95"/>
    </row>
    <row r="217" spans="1:10">
      <c r="A217" s="248"/>
      <c r="B217" s="17"/>
      <c r="C217" s="97"/>
      <c r="D217" s="97"/>
      <c r="E217" s="557"/>
      <c r="F217" s="648"/>
      <c r="G217" s="620"/>
      <c r="H217" s="17"/>
      <c r="I217" s="167"/>
    </row>
    <row r="218" spans="1:10">
      <c r="A218" s="248"/>
      <c r="B218" s="17"/>
      <c r="C218" s="97"/>
      <c r="D218" s="97"/>
      <c r="E218" s="557"/>
      <c r="F218" s="648"/>
      <c r="G218" s="620"/>
      <c r="H218" s="17"/>
      <c r="I218" s="167"/>
    </row>
    <row r="219" spans="1:10">
      <c r="A219" s="248"/>
      <c r="B219" s="17"/>
      <c r="C219" s="97"/>
      <c r="D219" s="97"/>
      <c r="E219" s="557"/>
      <c r="F219" s="648"/>
      <c r="G219" s="620"/>
      <c r="H219" s="17"/>
      <c r="I219" s="167"/>
    </row>
    <row r="220" spans="1:10" ht="18.75" thickBot="1">
      <c r="A220" s="2549" t="s">
        <v>7680</v>
      </c>
      <c r="B220" s="118"/>
      <c r="C220" s="171"/>
      <c r="D220" s="171"/>
      <c r="E220" s="558"/>
      <c r="F220" s="649"/>
      <c r="G220" s="621"/>
      <c r="H220" s="171"/>
      <c r="I220" s="172"/>
    </row>
    <row r="221" spans="1:10" ht="42">
      <c r="A221" s="195" t="s">
        <v>1028</v>
      </c>
      <c r="B221" s="196" t="s">
        <v>1029</v>
      </c>
      <c r="C221" s="197" t="s">
        <v>678</v>
      </c>
      <c r="D221" s="197" t="s">
        <v>3130</v>
      </c>
      <c r="E221" s="559" t="s">
        <v>11196</v>
      </c>
      <c r="F221" s="650" t="s">
        <v>2779</v>
      </c>
      <c r="G221" s="638" t="s">
        <v>2627</v>
      </c>
      <c r="H221" s="338" t="s">
        <v>497</v>
      </c>
      <c r="I221" s="199" t="s">
        <v>4239</v>
      </c>
      <c r="J221" s="2668" t="s">
        <v>12335</v>
      </c>
    </row>
    <row r="222" spans="1:10" ht="13.5" thickBot="1">
      <c r="A222" s="195"/>
      <c r="B222" s="389"/>
      <c r="C222" s="197" t="s">
        <v>3629</v>
      </c>
      <c r="D222" s="390" t="s">
        <v>2628</v>
      </c>
      <c r="E222" s="564" t="s">
        <v>265</v>
      </c>
      <c r="F222" s="1038">
        <f>'Заказ, cкидки и курсы валют'!$I$12</f>
        <v>0</v>
      </c>
      <c r="G222" s="949"/>
      <c r="H222" s="455"/>
      <c r="I222" s="325"/>
      <c r="J222" s="2669"/>
    </row>
    <row r="223" spans="1:10">
      <c r="A223" s="333" t="s">
        <v>2315</v>
      </c>
      <c r="B223" s="986" t="s">
        <v>3648</v>
      </c>
      <c r="C223" s="984">
        <v>35.46</v>
      </c>
      <c r="D223" s="393">
        <v>40</v>
      </c>
      <c r="E223" s="2111">
        <f>E204*1.2</f>
        <v>3976.4399999999996</v>
      </c>
      <c r="F223" s="967">
        <f>ROUND(E223*(1-$F$10),2)</f>
        <v>3976.44</v>
      </c>
      <c r="G223" s="968">
        <f>'Заказ, cкидки и курсы валют'!$J$23*F223</f>
        <v>47717.279999999999</v>
      </c>
      <c r="H223" s="387">
        <f>ROUND((D223/1000)*G223,2)</f>
        <v>1908.69</v>
      </c>
      <c r="I223" s="337"/>
      <c r="J223" s="128">
        <f>ROUND(IF(H223&lt;'Заказ, cкидки и курсы валют'!$B$39,H223*0.54*100/(100-'Заказ, cкидки и курсы валют'!$C$39),IF(H223&lt;'Заказ, cкидки и курсы валют'!$B$40,H223*0.54*100/(100-'Заказ, cкидки и курсы валют'!$C$40),IF(H223&lt;'Заказ, cкидки и курсы валют'!$B$41,H223*0.54*100/(100-'Заказ, cкидки и курсы валют'!$C$41),IF(H223&lt;'Заказ, cкидки и курсы валют'!$B$42,H223*0.54*100/(100-'Заказ, cкидки и курсы валют'!$C$42),IF(H223&lt;'Заказ, cкидки и курсы валют'!$B$43,H223*0.54*100/(100-'Заказ, cкидки и курсы валют'!$C$43),H223))))),2)</f>
        <v>1908.69</v>
      </c>
    </row>
    <row r="224" spans="1:10">
      <c r="A224" s="216" t="s">
        <v>2316</v>
      </c>
      <c r="B224" s="46" t="s">
        <v>3649</v>
      </c>
      <c r="C224" s="53">
        <v>56.83</v>
      </c>
      <c r="D224" s="48">
        <v>30</v>
      </c>
      <c r="E224" s="2110">
        <f>E205*1.2</f>
        <v>4720.7280000000001</v>
      </c>
      <c r="F224" s="603">
        <f t="shared" ref="F224:F226" si="38">ROUND(E224*(1-$F$10),2)</f>
        <v>4720.7299999999996</v>
      </c>
      <c r="G224" s="862">
        <f>'Заказ, cкидки и курсы валют'!$J$23*F224</f>
        <v>56648.759999999995</v>
      </c>
      <c r="H224" s="128">
        <f t="shared" ref="H224:H226" si="39">ROUND((D224/1000)*G224,2)</f>
        <v>1699.46</v>
      </c>
      <c r="I224" s="212"/>
      <c r="J224" s="128">
        <f>ROUND(IF(H224&lt;'Заказ, cкидки и курсы валют'!$B$39,H224*0.54*100/(100-'Заказ, cкидки и курсы валют'!$C$39),IF(H224&lt;'Заказ, cкидки и курсы валют'!$B$40,H224*0.54*100/(100-'Заказ, cкидки и курсы валют'!$C$40),IF(H224&lt;'Заказ, cкидки и курсы валют'!$B$41,H224*0.54*100/(100-'Заказ, cкидки и курсы валют'!$C$41),IF(H224&lt;'Заказ, cкидки и курсы валют'!$B$42,H224*0.54*100/(100-'Заказ, cкидки и курсы валют'!$C$42),IF(H224&lt;'Заказ, cкидки и курсы валют'!$B$43,H224*0.54*100/(100-'Заказ, cкидки и курсы валют'!$C$43),H224))))),2)</f>
        <v>1699.46</v>
      </c>
    </row>
    <row r="225" spans="1:10">
      <c r="A225" s="216" t="s">
        <v>2317</v>
      </c>
      <c r="B225" s="46" t="s">
        <v>3650</v>
      </c>
      <c r="C225" s="807">
        <v>99.11</v>
      </c>
      <c r="D225" s="48">
        <v>20</v>
      </c>
      <c r="E225" s="2110">
        <f>E206*1.2</f>
        <v>6463.2719999999999</v>
      </c>
      <c r="F225" s="603">
        <f t="shared" si="38"/>
        <v>6463.27</v>
      </c>
      <c r="G225" s="862">
        <f>'Заказ, cкидки и курсы валют'!$J$23*F225</f>
        <v>77559.240000000005</v>
      </c>
      <c r="H225" s="128">
        <f t="shared" si="39"/>
        <v>1551.18</v>
      </c>
      <c r="I225" s="212"/>
      <c r="J225" s="128">
        <f>ROUND(IF(H225&lt;'Заказ, cкидки и курсы валют'!$B$39,H225*0.54*100/(100-'Заказ, cкидки и курсы валют'!$C$39),IF(H225&lt;'Заказ, cкидки и курсы валют'!$B$40,H225*0.54*100/(100-'Заказ, cкидки и курсы валют'!$C$40),IF(H225&lt;'Заказ, cкидки и курсы валют'!$B$41,H225*0.54*100/(100-'Заказ, cкидки и курсы валют'!$C$41),IF(H225&lt;'Заказ, cкидки и курсы валют'!$B$42,H225*0.54*100/(100-'Заказ, cкидки и курсы валют'!$C$42),IF(H225&lt;'Заказ, cкидки и курсы валют'!$B$43,H225*0.54*100/(100-'Заказ, cкидки и курсы валют'!$C$43),H225))))),2)</f>
        <v>1551.18</v>
      </c>
    </row>
    <row r="226" spans="1:10" ht="13.5" thickBot="1">
      <c r="A226" s="241" t="s">
        <v>2318</v>
      </c>
      <c r="B226" s="131" t="s">
        <v>3276</v>
      </c>
      <c r="C226" s="1040">
        <v>180.56</v>
      </c>
      <c r="D226" s="217">
        <v>10</v>
      </c>
      <c r="E226" s="2112">
        <f t="shared" ref="E226" si="40">E207*1.2</f>
        <v>9485.0399999999991</v>
      </c>
      <c r="F226" s="959">
        <f t="shared" si="38"/>
        <v>9485.0400000000009</v>
      </c>
      <c r="G226" s="960">
        <f>'Заказ, cкидки и курсы валют'!$J$23*F226</f>
        <v>113820.48000000001</v>
      </c>
      <c r="H226" s="181">
        <f t="shared" si="39"/>
        <v>1138.2</v>
      </c>
      <c r="I226" s="214"/>
      <c r="J226" s="128">
        <f>ROUND(IF(H226&lt;'Заказ, cкидки и курсы валют'!$B$39,H226*0.54*100/(100-'Заказ, cкидки и курсы валют'!$C$39),IF(H226&lt;'Заказ, cкидки и курсы валют'!$B$40,H226*0.54*100/(100-'Заказ, cкидки и курсы валют'!$C$40),IF(H226&lt;'Заказ, cкидки и курсы валют'!$B$41,H226*0.54*100/(100-'Заказ, cкидки и курсы валют'!$C$41),IF(H226&lt;'Заказ, cкидки и курсы валют'!$B$42,H226*0.54*100/(100-'Заказ, cкидки и курсы валют'!$C$42),IF(H226&lt;'Заказ, cкидки и курсы валют'!$B$43,H226*0.54*100/(100-'Заказ, cкидки и курсы валют'!$C$43),H226))))),2)</f>
        <v>1138.2</v>
      </c>
    </row>
    <row r="227" spans="1:10" ht="13.5" thickBot="1">
      <c r="A227" s="14"/>
      <c r="B227" s="50"/>
      <c r="C227" s="50"/>
      <c r="D227" s="267"/>
      <c r="E227" s="578"/>
      <c r="F227" s="88"/>
      <c r="G227" s="546"/>
      <c r="H227" s="14"/>
      <c r="I227" s="14"/>
      <c r="J227" s="822"/>
    </row>
    <row r="228" spans="1:10" ht="31.5" customHeight="1">
      <c r="A228" s="247"/>
      <c r="B228" s="163"/>
      <c r="C228" s="91"/>
      <c r="D228" s="91" t="s">
        <v>2535</v>
      </c>
      <c r="E228" s="555"/>
      <c r="F228" s="647"/>
      <c r="G228" s="569"/>
      <c r="H228" s="94"/>
      <c r="I228" s="95"/>
      <c r="J228" s="822"/>
    </row>
    <row r="229" spans="1:10" ht="16.5" customHeight="1">
      <c r="A229" s="248"/>
      <c r="B229" s="17"/>
      <c r="C229" s="97"/>
      <c r="D229" s="97"/>
      <c r="E229" s="557"/>
      <c r="F229" s="648"/>
      <c r="G229" s="620"/>
      <c r="H229" s="17"/>
      <c r="I229" s="167"/>
    </row>
    <row r="230" spans="1:10" ht="53.25" customHeight="1">
      <c r="A230" s="248"/>
      <c r="B230" s="17"/>
      <c r="C230" s="97"/>
      <c r="D230" s="97"/>
      <c r="E230" s="557"/>
      <c r="F230" s="648"/>
      <c r="G230" s="620"/>
      <c r="H230" s="17"/>
      <c r="I230" s="167"/>
    </row>
    <row r="231" spans="1:10">
      <c r="A231" s="248"/>
      <c r="B231" s="17"/>
      <c r="C231" s="97"/>
      <c r="D231" s="97"/>
      <c r="E231" s="557"/>
      <c r="F231" s="648"/>
      <c r="G231" s="620"/>
      <c r="H231" s="17"/>
      <c r="I231" s="167"/>
    </row>
    <row r="232" spans="1:10" ht="18.75" thickBot="1">
      <c r="A232" s="2559" t="s">
        <v>7681</v>
      </c>
      <c r="B232" s="2587"/>
      <c r="C232" s="99"/>
      <c r="D232" s="99"/>
      <c r="E232" s="558"/>
      <c r="F232" s="649"/>
      <c r="G232" s="621"/>
      <c r="H232" s="171"/>
      <c r="I232" s="172"/>
    </row>
    <row r="233" spans="1:10" ht="42">
      <c r="A233" s="195" t="s">
        <v>1028</v>
      </c>
      <c r="B233" s="196" t="s">
        <v>1029</v>
      </c>
      <c r="C233" s="197" t="s">
        <v>678</v>
      </c>
      <c r="D233" s="197" t="s">
        <v>3130</v>
      </c>
      <c r="E233" s="559" t="s">
        <v>11196</v>
      </c>
      <c r="F233" s="650" t="s">
        <v>2779</v>
      </c>
      <c r="G233" s="638" t="s">
        <v>2627</v>
      </c>
      <c r="H233" s="338" t="s">
        <v>497</v>
      </c>
      <c r="I233" s="199" t="s">
        <v>4239</v>
      </c>
      <c r="J233" s="2668" t="s">
        <v>12335</v>
      </c>
    </row>
    <row r="234" spans="1:10" ht="18.75" customHeight="1" thickBot="1">
      <c r="A234" s="195"/>
      <c r="B234" s="389"/>
      <c r="C234" s="197" t="s">
        <v>3629</v>
      </c>
      <c r="D234" s="390" t="s">
        <v>2628</v>
      </c>
      <c r="E234" s="564" t="s">
        <v>265</v>
      </c>
      <c r="F234" s="1038">
        <f>'Заказ, cкидки и курсы валют'!$I$12</f>
        <v>0</v>
      </c>
      <c r="G234" s="949"/>
      <c r="H234" s="455"/>
      <c r="I234" s="325"/>
      <c r="J234" s="2669"/>
    </row>
    <row r="235" spans="1:10" ht="14.1" customHeight="1" thickBot="1">
      <c r="A235" s="333" t="s">
        <v>8502</v>
      </c>
      <c r="B235" s="986" t="s">
        <v>3648</v>
      </c>
      <c r="C235" s="984">
        <v>35.46</v>
      </c>
      <c r="D235" s="2244">
        <v>1</v>
      </c>
      <c r="E235" s="2103">
        <f>(E204*2)+(1000/D235*7.5)</f>
        <v>14127.4</v>
      </c>
      <c r="F235" s="967">
        <f>ROUND(E235*(1-$F$10),2)</f>
        <v>14127.4</v>
      </c>
      <c r="G235" s="968">
        <f>'Заказ, cкидки и курсы валют'!$J$23*F235</f>
        <v>169528.8</v>
      </c>
      <c r="H235" s="387">
        <f>ROUND((D235/1000)*G235,2)</f>
        <v>169.53</v>
      </c>
      <c r="I235" s="337"/>
      <c r="J235" s="128">
        <f>ROUND(IF(H235&lt;'Заказ, cкидки и курсы валют'!$B$39,H235*0.54*100/(100-'Заказ, cкидки и курсы валют'!$C$39),IF(H235&lt;'Заказ, cкидки и курсы валют'!$B$40,H235*0.54*100/(100-'Заказ, cкидки и курсы валют'!$C$40),IF(H235&lt;'Заказ, cкидки и курсы валют'!$B$41,H235*0.54*100/(100-'Заказ, cкидки и курсы валют'!$C$41),IF(H235&lt;'Заказ, cкидки и курсы валют'!$B$42,H235*0.54*100/(100-'Заказ, cкидки и курсы валют'!$C$42),IF(H235&lt;'Заказ, cкидки и курсы валют'!$B$43,H235*0.54*100/(100-'Заказ, cкидки и курсы валют'!$C$43),H235))))),2)</f>
        <v>261.56</v>
      </c>
    </row>
    <row r="236" spans="1:10" ht="14.1" customHeight="1" thickBot="1">
      <c r="A236" s="216" t="s">
        <v>8503</v>
      </c>
      <c r="B236" s="46" t="s">
        <v>3649</v>
      </c>
      <c r="C236" s="53">
        <v>56.83</v>
      </c>
      <c r="D236" s="2242">
        <v>1</v>
      </c>
      <c r="E236" s="2103">
        <f t="shared" ref="E236:E244" si="41">(E205*2)+(1000/D236*7.5)</f>
        <v>15367.880000000001</v>
      </c>
      <c r="F236" s="603">
        <f t="shared" ref="F236:F244" si="42">ROUND(E236*(1-$F$10),2)</f>
        <v>15367.88</v>
      </c>
      <c r="G236" s="862">
        <f>'Заказ, cкидки и курсы валют'!$J$23*F236</f>
        <v>184414.56</v>
      </c>
      <c r="H236" s="128">
        <f t="shared" ref="H236:H244" si="43">ROUND((D236/1000)*G236,2)</f>
        <v>184.41</v>
      </c>
      <c r="I236" s="212"/>
      <c r="J236" s="128">
        <f>ROUND(IF(H236&lt;'Заказ, cкидки и курсы валют'!$B$39,H236*0.54*100/(100-'Заказ, cкидки и курсы валют'!$C$39),IF(H236&lt;'Заказ, cкидки и курсы валют'!$B$40,H236*0.54*100/(100-'Заказ, cкидки и курсы валют'!$C$40),IF(H236&lt;'Заказ, cкидки и курсы валют'!$B$41,H236*0.54*100/(100-'Заказ, cкидки и курсы валют'!$C$41),IF(H236&lt;'Заказ, cкидки и курсы валют'!$B$42,H236*0.54*100/(100-'Заказ, cкидки и курсы валют'!$C$42),IF(H236&lt;'Заказ, cкидки и курсы валют'!$B$43,H236*0.54*100/(100-'Заказ, cкидки и курсы валют'!$C$43),H236))))),2)</f>
        <v>284.52</v>
      </c>
    </row>
    <row r="237" spans="1:10" ht="14.1" customHeight="1" thickBot="1">
      <c r="A237" s="216" t="s">
        <v>8504</v>
      </c>
      <c r="B237" s="46" t="s">
        <v>3650</v>
      </c>
      <c r="C237" s="807">
        <v>99.11</v>
      </c>
      <c r="D237" s="2242">
        <v>1</v>
      </c>
      <c r="E237" s="2103">
        <f t="shared" si="41"/>
        <v>18272.120000000003</v>
      </c>
      <c r="F237" s="603">
        <f t="shared" si="42"/>
        <v>18272.12</v>
      </c>
      <c r="G237" s="862">
        <f>'Заказ, cкидки и курсы валют'!$J$23*F237</f>
        <v>219265.44</v>
      </c>
      <c r="H237" s="128">
        <f t="shared" si="43"/>
        <v>219.27</v>
      </c>
      <c r="I237" s="212"/>
      <c r="J237" s="128">
        <f>ROUND(IF(H237&lt;'Заказ, cкидки и курсы валют'!$B$39,H237*0.54*100/(100-'Заказ, cкидки и курсы валют'!$C$39),IF(H237&lt;'Заказ, cкидки и курсы валют'!$B$40,H237*0.54*100/(100-'Заказ, cкидки и курсы валют'!$C$40),IF(H237&lt;'Заказ, cкидки и курсы валют'!$B$41,H237*0.54*100/(100-'Заказ, cкидки и курсы валют'!$C$41),IF(H237&lt;'Заказ, cкидки и курсы валют'!$B$42,H237*0.54*100/(100-'Заказ, cкидки и курсы валют'!$C$42),IF(H237&lt;'Заказ, cкидки и курсы валют'!$B$43,H237*0.54*100/(100-'Заказ, cкидки и курсы валют'!$C$43),H237))))),2)</f>
        <v>296.01</v>
      </c>
    </row>
    <row r="238" spans="1:10" ht="14.1" customHeight="1" thickBot="1">
      <c r="A238" s="216" t="s">
        <v>8505</v>
      </c>
      <c r="B238" s="46" t="s">
        <v>3276</v>
      </c>
      <c r="C238" s="807">
        <v>180.56</v>
      </c>
      <c r="D238" s="2242">
        <v>1</v>
      </c>
      <c r="E238" s="2103">
        <f t="shared" si="41"/>
        <v>23308.400000000001</v>
      </c>
      <c r="F238" s="603">
        <f t="shared" si="42"/>
        <v>23308.400000000001</v>
      </c>
      <c r="G238" s="862">
        <f>'Заказ, cкидки и курсы валют'!$J$23*F238</f>
        <v>279700.80000000005</v>
      </c>
      <c r="H238" s="128">
        <f t="shared" si="43"/>
        <v>279.7</v>
      </c>
      <c r="I238" s="212"/>
      <c r="J238" s="128">
        <f>ROUND(IF(H238&lt;'Заказ, cкидки и курсы валют'!$B$39,H238*0.54*100/(100-'Заказ, cкидки и курсы валют'!$C$39),IF(H238&lt;'Заказ, cкидки и курсы валют'!$B$40,H238*0.54*100/(100-'Заказ, cкидки и курсы валют'!$C$40),IF(H238&lt;'Заказ, cкидки и курсы валют'!$B$41,H238*0.54*100/(100-'Заказ, cкидки и курсы валют'!$C$41),IF(H238&lt;'Заказ, cкидки и курсы валют'!$B$42,H238*0.54*100/(100-'Заказ, cкидки и курсы валют'!$C$42),IF(H238&lt;'Заказ, cкидки и курсы валют'!$B$43,H238*0.54*100/(100-'Заказ, cкидки и курсы валют'!$C$43),H238))))),2)</f>
        <v>377.6</v>
      </c>
    </row>
    <row r="239" spans="1:10" ht="14.1" customHeight="1" thickBot="1">
      <c r="A239" s="216" t="s">
        <v>8506</v>
      </c>
      <c r="B239" s="46" t="s">
        <v>3277</v>
      </c>
      <c r="C239" s="807">
        <v>300</v>
      </c>
      <c r="D239" s="2242">
        <v>1</v>
      </c>
      <c r="E239" s="2103">
        <f t="shared" si="41"/>
        <v>30830.32</v>
      </c>
      <c r="F239" s="603">
        <f t="shared" si="42"/>
        <v>30830.32</v>
      </c>
      <c r="G239" s="862">
        <f>'Заказ, cкидки и курсы валют'!$J$23*F239</f>
        <v>369963.83999999997</v>
      </c>
      <c r="H239" s="128">
        <f t="shared" si="43"/>
        <v>369.96</v>
      </c>
      <c r="I239" s="212"/>
      <c r="J239" s="128">
        <f>ROUND(IF(H239&lt;'Заказ, cкидки и курсы валют'!$B$39,H239*0.54*100/(100-'Заказ, cкидки и курсы валют'!$C$39),IF(H239&lt;'Заказ, cкидки и курсы валют'!$B$40,H239*0.54*100/(100-'Заказ, cкидки и курсы валют'!$C$40),IF(H239&lt;'Заказ, cкидки и курсы валют'!$B$41,H239*0.54*100/(100-'Заказ, cкидки и курсы валют'!$C$41),IF(H239&lt;'Заказ, cкидки и курсы валют'!$B$42,H239*0.54*100/(100-'Заказ, cкидки и курсы валют'!$C$42),IF(H239&lt;'Заказ, cкидки и курсы валют'!$B$43,H239*0.54*100/(100-'Заказ, cкидки и курсы валют'!$C$43),H239))))),2)</f>
        <v>499.45</v>
      </c>
    </row>
    <row r="240" spans="1:10" ht="14.1" customHeight="1" thickBot="1">
      <c r="A240" s="216" t="s">
        <v>8507</v>
      </c>
      <c r="B240" s="46" t="s">
        <v>3278</v>
      </c>
      <c r="C240" s="807">
        <v>500.93</v>
      </c>
      <c r="D240" s="2242">
        <v>1</v>
      </c>
      <c r="E240" s="2103">
        <f t="shared" si="41"/>
        <v>41232.36</v>
      </c>
      <c r="F240" s="603">
        <f t="shared" si="42"/>
        <v>41232.36</v>
      </c>
      <c r="G240" s="862">
        <f>'Заказ, cкидки и курсы валют'!$J$23*F240</f>
        <v>494788.32</v>
      </c>
      <c r="H240" s="128">
        <f t="shared" si="43"/>
        <v>494.79</v>
      </c>
      <c r="I240" s="212"/>
      <c r="J240" s="128">
        <f>ROUND(IF(H240&lt;'Заказ, cкидки и курсы валют'!$B$39,H240*0.54*100/(100-'Заказ, cкидки и курсы валют'!$C$39),IF(H240&lt;'Заказ, cкидки и курсы валют'!$B$40,H240*0.54*100/(100-'Заказ, cкидки и курсы валют'!$C$40),IF(H240&lt;'Заказ, cкидки и курсы валют'!$B$41,H240*0.54*100/(100-'Заказ, cкидки и курсы валют'!$C$41),IF(H240&lt;'Заказ, cкидки и курсы валют'!$B$42,H240*0.54*100/(100-'Заказ, cкидки и курсы валют'!$C$42),IF(H240&lt;'Заказ, cкидки и курсы валют'!$B$43,H240*0.54*100/(100-'Заказ, cкидки и курсы валют'!$C$43),H240))))),2)</f>
        <v>593.75</v>
      </c>
    </row>
    <row r="241" spans="1:10" ht="14.1" customHeight="1" thickBot="1">
      <c r="A241" s="216" t="s">
        <v>8508</v>
      </c>
      <c r="B241" s="46" t="s">
        <v>3279</v>
      </c>
      <c r="C241" s="807">
        <v>700</v>
      </c>
      <c r="D241" s="2242">
        <v>1</v>
      </c>
      <c r="E241" s="2103">
        <f t="shared" si="41"/>
        <v>55763.040000000001</v>
      </c>
      <c r="F241" s="603">
        <f t="shared" si="42"/>
        <v>55763.040000000001</v>
      </c>
      <c r="G241" s="862">
        <f>'Заказ, cкидки и курсы валют'!$J$23*F241</f>
        <v>669156.48</v>
      </c>
      <c r="H241" s="128">
        <f t="shared" si="43"/>
        <v>669.16</v>
      </c>
      <c r="I241" s="212"/>
      <c r="J241" s="128">
        <f>ROUND(IF(H241&lt;'Заказ, cкидки и курсы валют'!$B$39,H241*0.54*100/(100-'Заказ, cкидки и курсы валют'!$C$39),IF(H241&lt;'Заказ, cкидки и курсы валют'!$B$40,H241*0.54*100/(100-'Заказ, cкидки и курсы валют'!$C$40),IF(H241&lt;'Заказ, cкидки и курсы валют'!$B$41,H241*0.54*100/(100-'Заказ, cкидки и курсы валют'!$C$41),IF(H241&lt;'Заказ, cкидки и курсы валют'!$B$42,H241*0.54*100/(100-'Заказ, cкидки и курсы валют'!$C$42),IF(H241&lt;'Заказ, cкидки и курсы валют'!$B$43,H241*0.54*100/(100-'Заказ, cкидки и курсы валют'!$C$43),H241))))),2)</f>
        <v>722.69</v>
      </c>
    </row>
    <row r="242" spans="1:10" ht="14.1" customHeight="1" thickBot="1">
      <c r="A242" s="216" t="s">
        <v>8509</v>
      </c>
      <c r="B242" s="46" t="s">
        <v>3280</v>
      </c>
      <c r="C242" s="807">
        <v>1250</v>
      </c>
      <c r="D242" s="2242">
        <v>1</v>
      </c>
      <c r="E242" s="2103">
        <f t="shared" si="41"/>
        <v>90906.52</v>
      </c>
      <c r="F242" s="603">
        <f t="shared" si="42"/>
        <v>90906.52</v>
      </c>
      <c r="G242" s="862">
        <f>'Заказ, cкидки и курсы валют'!$J$23*F242</f>
        <v>1090878.24</v>
      </c>
      <c r="H242" s="128">
        <f t="shared" si="43"/>
        <v>1090.8800000000001</v>
      </c>
      <c r="I242" s="212"/>
      <c r="J242" s="128">
        <f>ROUND(IF(H242&lt;'Заказ, cкидки и курсы валют'!$B$39,H242*0.54*100/(100-'Заказ, cкидки и курсы валют'!$C$39),IF(H242&lt;'Заказ, cкидки и курсы валют'!$B$40,H242*0.54*100/(100-'Заказ, cкидки и курсы валют'!$C$40),IF(H242&lt;'Заказ, cкидки и курсы валют'!$B$41,H242*0.54*100/(100-'Заказ, cкидки и курсы валют'!$C$41),IF(H242&lt;'Заказ, cкидки и курсы валют'!$B$42,H242*0.54*100/(100-'Заказ, cкидки и курсы валют'!$C$42),IF(H242&lt;'Заказ, cкидки и курсы валют'!$B$43,H242*0.54*100/(100-'Заказ, cкидки и курсы валют'!$C$43),H242))))),2)</f>
        <v>1090.8800000000001</v>
      </c>
    </row>
    <row r="243" spans="1:10" ht="14.1" customHeight="1" thickBot="1">
      <c r="A243" s="216" t="s">
        <v>8510</v>
      </c>
      <c r="B243" s="46" t="s">
        <v>3282</v>
      </c>
      <c r="C243" s="807">
        <v>2494.44</v>
      </c>
      <c r="D243" s="2242">
        <v>1</v>
      </c>
      <c r="E243" s="2103">
        <f t="shared" si="41"/>
        <v>168384.32</v>
      </c>
      <c r="F243" s="603">
        <f t="shared" si="42"/>
        <v>168384.32</v>
      </c>
      <c r="G243" s="862">
        <f>'Заказ, cкидки и курсы валют'!$J$23*F243</f>
        <v>2020611.84</v>
      </c>
      <c r="H243" s="128">
        <f t="shared" si="43"/>
        <v>2020.61</v>
      </c>
      <c r="I243" s="212"/>
      <c r="J243" s="128">
        <f>ROUND(IF(H243&lt;'Заказ, cкидки и курсы валют'!$B$39,H243*0.54*100/(100-'Заказ, cкидки и курсы валют'!$C$39),IF(H243&lt;'Заказ, cкидки и курсы валют'!$B$40,H243*0.54*100/(100-'Заказ, cкидки и курсы валют'!$C$40),IF(H243&lt;'Заказ, cкидки и курсы валют'!$B$41,H243*0.54*100/(100-'Заказ, cкидки и курсы валют'!$C$41),IF(H243&lt;'Заказ, cкидки и курсы валют'!$B$42,H243*0.54*100/(100-'Заказ, cкидки и курсы валют'!$C$42),IF(H243&lt;'Заказ, cкидки и курсы валют'!$B$43,H243*0.54*100/(100-'Заказ, cкидки и курсы валют'!$C$43),H243))))),2)</f>
        <v>2020.61</v>
      </c>
    </row>
    <row r="244" spans="1:10" ht="14.1" customHeight="1" thickBot="1">
      <c r="A244" s="241" t="s">
        <v>8511</v>
      </c>
      <c r="B244" s="131" t="s">
        <v>3283</v>
      </c>
      <c r="C244" s="1039">
        <v>3600</v>
      </c>
      <c r="D244" s="245">
        <v>1</v>
      </c>
      <c r="E244" s="2103">
        <f t="shared" si="41"/>
        <v>277564.02</v>
      </c>
      <c r="F244" s="959">
        <f t="shared" si="42"/>
        <v>277564.02</v>
      </c>
      <c r="G244" s="960">
        <f>'Заказ, cкидки и курсы валют'!$J$23*F244</f>
        <v>3330768.24</v>
      </c>
      <c r="H244" s="181">
        <f t="shared" si="43"/>
        <v>3330.77</v>
      </c>
      <c r="I244" s="214"/>
      <c r="J244" s="128">
        <f>ROUND(IF(H244&lt;'Заказ, cкидки и курсы валют'!$B$39,H244*0.54*100/(100-'Заказ, cкидки и курсы валют'!$C$39),IF(H244&lt;'Заказ, cкидки и курсы валют'!$B$40,H244*0.54*100/(100-'Заказ, cкидки и курсы валют'!$C$40),IF(H244&lt;'Заказ, cкидки и курсы валют'!$B$41,H244*0.54*100/(100-'Заказ, cкидки и курсы валют'!$C$41),IF(H244&lt;'Заказ, cкидки и курсы валют'!$B$42,H244*0.54*100/(100-'Заказ, cкидки и курсы валют'!$C$42),IF(H244&lt;'Заказ, cкидки и курсы валют'!$B$43,H244*0.54*100/(100-'Заказ, cкидки и курсы валют'!$C$43),H244))))),2)</f>
        <v>3330.77</v>
      </c>
    </row>
    <row r="245" spans="1:10">
      <c r="A245" s="14"/>
      <c r="B245" s="50"/>
      <c r="C245" s="50"/>
      <c r="D245" s="50"/>
      <c r="E245" s="578"/>
      <c r="F245" s="88"/>
      <c r="G245" s="546"/>
      <c r="H245" s="14"/>
      <c r="I245" s="14"/>
    </row>
    <row r="246" spans="1:10" ht="22.5" customHeight="1" thickBot="1"/>
    <row r="247" spans="1:10" ht="18.75" customHeight="1">
      <c r="A247" s="247"/>
      <c r="B247" s="163"/>
      <c r="C247" s="91"/>
      <c r="D247" s="91" t="s">
        <v>2536</v>
      </c>
      <c r="E247" s="555"/>
      <c r="F247" s="647"/>
      <c r="G247" s="569"/>
      <c r="H247" s="94"/>
      <c r="I247" s="95"/>
    </row>
    <row r="248" spans="1:10" ht="53.25" customHeight="1">
      <c r="A248" s="248"/>
      <c r="B248" s="17"/>
      <c r="C248" s="97"/>
      <c r="D248" s="97"/>
      <c r="E248" s="557"/>
      <c r="F248" s="648"/>
      <c r="G248" s="620"/>
      <c r="H248" s="17"/>
      <c r="I248" s="167"/>
    </row>
    <row r="249" spans="1:10">
      <c r="A249" s="248"/>
      <c r="B249" s="17"/>
      <c r="C249" s="97"/>
      <c r="D249" s="97"/>
      <c r="E249" s="557"/>
      <c r="F249" s="648"/>
      <c r="G249" s="620"/>
      <c r="H249" s="17"/>
      <c r="I249" s="167"/>
    </row>
    <row r="250" spans="1:10">
      <c r="A250" s="248"/>
      <c r="B250" s="17"/>
      <c r="C250" s="97"/>
      <c r="D250" s="97"/>
      <c r="E250" s="557"/>
      <c r="F250" s="648"/>
      <c r="G250" s="620"/>
      <c r="H250" s="17"/>
      <c r="I250" s="167"/>
      <c r="J250" s="822"/>
    </row>
    <row r="251" spans="1:10" ht="18.75" thickBot="1">
      <c r="A251" s="1152" t="s">
        <v>7679</v>
      </c>
      <c r="B251" s="171"/>
      <c r="C251" s="99"/>
      <c r="D251" s="99"/>
      <c r="E251" s="558"/>
      <c r="F251" s="649"/>
      <c r="G251" s="621"/>
      <c r="H251" s="171"/>
      <c r="I251" s="172"/>
      <c r="J251" s="822"/>
    </row>
    <row r="252" spans="1:10" ht="42">
      <c r="A252" s="195" t="s">
        <v>1028</v>
      </c>
      <c r="B252" s="196" t="s">
        <v>1029</v>
      </c>
      <c r="C252" s="197" t="s">
        <v>678</v>
      </c>
      <c r="D252" s="197" t="s">
        <v>3130</v>
      </c>
      <c r="E252" s="559" t="s">
        <v>11196</v>
      </c>
      <c r="F252" s="650" t="s">
        <v>2779</v>
      </c>
      <c r="G252" s="638" t="s">
        <v>2627</v>
      </c>
      <c r="H252" s="338" t="s">
        <v>497</v>
      </c>
      <c r="I252" s="199" t="s">
        <v>4239</v>
      </c>
      <c r="J252" s="822"/>
    </row>
    <row r="253" spans="1:10" ht="13.5" thickBot="1">
      <c r="A253" s="195"/>
      <c r="B253" s="389"/>
      <c r="C253" s="197" t="s">
        <v>3629</v>
      </c>
      <c r="D253" s="390" t="s">
        <v>2628</v>
      </c>
      <c r="E253" s="564" t="s">
        <v>265</v>
      </c>
      <c r="F253" s="1038">
        <f>'Заказ, cкидки и курсы валют'!$I$12</f>
        <v>0</v>
      </c>
      <c r="G253" s="949"/>
      <c r="H253" s="455"/>
      <c r="I253" s="325"/>
    </row>
    <row r="254" spans="1:10" ht="14.1" customHeight="1">
      <c r="A254" s="333" t="s">
        <v>2319</v>
      </c>
      <c r="B254" s="986" t="s">
        <v>3648</v>
      </c>
      <c r="C254" s="984">
        <v>35.46</v>
      </c>
      <c r="D254" s="986">
        <v>600</v>
      </c>
      <c r="E254" s="822">
        <v>3340.22</v>
      </c>
      <c r="F254" s="967">
        <f>ROUND(E254*(1-$F$10),2)</f>
        <v>3340.22</v>
      </c>
      <c r="G254" s="968">
        <f>'Заказ, cкидки и курсы валют'!$J$23*F254</f>
        <v>40082.639999999999</v>
      </c>
      <c r="H254" s="387">
        <f>ROUND((D254/1000)*G254,2)</f>
        <v>24049.58</v>
      </c>
      <c r="I254" s="337"/>
      <c r="J254" s="822"/>
    </row>
    <row r="255" spans="1:10" ht="14.1" customHeight="1">
      <c r="A255" s="216" t="s">
        <v>2320</v>
      </c>
      <c r="B255" s="46" t="s">
        <v>3649</v>
      </c>
      <c r="C255" s="53">
        <v>52</v>
      </c>
      <c r="D255" s="46">
        <v>350</v>
      </c>
      <c r="E255" s="822">
        <v>3909.07</v>
      </c>
      <c r="F255" s="603">
        <f t="shared" ref="F255:F263" si="44">ROUND(E255*(1-$F$10),2)</f>
        <v>3909.07</v>
      </c>
      <c r="G255" s="862">
        <f>'Заказ, cкидки и курсы валют'!$J$23*F255</f>
        <v>46908.840000000004</v>
      </c>
      <c r="H255" s="128">
        <f t="shared" ref="H255:H263" si="45">ROUND((D255/1000)*G255,2)</f>
        <v>16418.09</v>
      </c>
      <c r="I255" s="212"/>
      <c r="J255" s="822"/>
    </row>
    <row r="256" spans="1:10" ht="14.1" customHeight="1">
      <c r="A256" s="216" t="s">
        <v>2321</v>
      </c>
      <c r="B256" s="46" t="s">
        <v>3650</v>
      </c>
      <c r="C256" s="807">
        <v>99.11</v>
      </c>
      <c r="D256" s="46">
        <v>250</v>
      </c>
      <c r="E256" s="822">
        <v>5073.21</v>
      </c>
      <c r="F256" s="603">
        <f t="shared" si="44"/>
        <v>5073.21</v>
      </c>
      <c r="G256" s="862">
        <f>'Заказ, cкидки и курсы валют'!$J$23*F256</f>
        <v>60878.520000000004</v>
      </c>
      <c r="H256" s="128">
        <f t="shared" si="45"/>
        <v>15219.63</v>
      </c>
      <c r="I256" s="212"/>
      <c r="J256" s="822"/>
    </row>
    <row r="257" spans="1:10" ht="14.1" customHeight="1">
      <c r="A257" s="216" t="s">
        <v>2322</v>
      </c>
      <c r="B257" s="46" t="s">
        <v>3276</v>
      </c>
      <c r="C257" s="807">
        <v>192.13</v>
      </c>
      <c r="D257" s="46">
        <v>120</v>
      </c>
      <c r="E257" s="822">
        <v>7937.19</v>
      </c>
      <c r="F257" s="603">
        <f t="shared" si="44"/>
        <v>7937.19</v>
      </c>
      <c r="G257" s="862">
        <f>'Заказ, cкидки и курсы валют'!$J$23*F257</f>
        <v>95246.28</v>
      </c>
      <c r="H257" s="128">
        <f t="shared" si="45"/>
        <v>11429.55</v>
      </c>
      <c r="I257" s="212"/>
      <c r="J257" s="822"/>
    </row>
    <row r="258" spans="1:10" ht="14.1" customHeight="1">
      <c r="A258" s="216" t="s">
        <v>2323</v>
      </c>
      <c r="B258" s="46" t="s">
        <v>3277</v>
      </c>
      <c r="C258" s="807">
        <v>300</v>
      </c>
      <c r="D258" s="46">
        <v>60</v>
      </c>
      <c r="E258" s="822">
        <v>10912.39</v>
      </c>
      <c r="F258" s="603">
        <f t="shared" si="44"/>
        <v>10912.39</v>
      </c>
      <c r="G258" s="862">
        <f>'Заказ, cкидки и курсы валют'!$J$23*F258</f>
        <v>130948.68</v>
      </c>
      <c r="H258" s="128">
        <f t="shared" si="45"/>
        <v>7856.92</v>
      </c>
      <c r="I258" s="212"/>
    </row>
    <row r="259" spans="1:10" ht="14.1" customHeight="1">
      <c r="A259" s="216" t="s">
        <v>2324</v>
      </c>
      <c r="B259" s="46" t="s">
        <v>3278</v>
      </c>
      <c r="C259" s="807">
        <v>544.44000000000005</v>
      </c>
      <c r="D259" s="46">
        <v>60</v>
      </c>
      <c r="E259" s="822">
        <v>17626.91</v>
      </c>
      <c r="F259" s="603">
        <f t="shared" si="44"/>
        <v>17626.91</v>
      </c>
      <c r="G259" s="862">
        <f>'Заказ, cкидки и курсы валют'!$J$23*F259</f>
        <v>211522.91999999998</v>
      </c>
      <c r="H259" s="128">
        <f t="shared" si="45"/>
        <v>12691.38</v>
      </c>
      <c r="I259" s="212"/>
    </row>
    <row r="260" spans="1:10" ht="14.1" customHeight="1">
      <c r="A260" s="216" t="s">
        <v>2325</v>
      </c>
      <c r="B260" s="46" t="s">
        <v>3279</v>
      </c>
      <c r="C260" s="807">
        <v>787.5</v>
      </c>
      <c r="D260" s="46">
        <v>40</v>
      </c>
      <c r="E260" s="822">
        <v>24300.52</v>
      </c>
      <c r="F260" s="603">
        <f t="shared" si="44"/>
        <v>24300.52</v>
      </c>
      <c r="G260" s="862">
        <f>'Заказ, cкидки и курсы валют'!$J$23*F260</f>
        <v>291606.24</v>
      </c>
      <c r="H260" s="128">
        <f t="shared" si="45"/>
        <v>11664.25</v>
      </c>
      <c r="I260" s="212"/>
    </row>
    <row r="261" spans="1:10" ht="14.1" customHeight="1">
      <c r="A261" s="216" t="s">
        <v>2326</v>
      </c>
      <c r="B261" s="46" t="s">
        <v>3280</v>
      </c>
      <c r="C261" s="807">
        <v>1469.4</v>
      </c>
      <c r="D261" s="46">
        <v>20</v>
      </c>
      <c r="E261" s="822">
        <v>41703.050000000003</v>
      </c>
      <c r="F261" s="603">
        <f t="shared" si="44"/>
        <v>41703.050000000003</v>
      </c>
      <c r="G261" s="862">
        <f>'Заказ, cкидки и курсы валют'!$J$23*F261</f>
        <v>500436.60000000003</v>
      </c>
      <c r="H261" s="128">
        <f t="shared" si="45"/>
        <v>10008.73</v>
      </c>
      <c r="I261" s="212"/>
    </row>
    <row r="262" spans="1:10" ht="14.1" customHeight="1">
      <c r="A262" s="216" t="s">
        <v>2327</v>
      </c>
      <c r="B262" s="46" t="s">
        <v>3282</v>
      </c>
      <c r="C262" s="807">
        <v>2494.44</v>
      </c>
      <c r="D262" s="46">
        <v>10</v>
      </c>
      <c r="E262" s="822">
        <v>80442.16</v>
      </c>
      <c r="F262" s="603">
        <f t="shared" si="44"/>
        <v>80442.16</v>
      </c>
      <c r="G262" s="862">
        <f>'Заказ, cкидки и курсы валют'!$J$23*F262</f>
        <v>965305.92</v>
      </c>
      <c r="H262" s="128">
        <f t="shared" si="45"/>
        <v>9653.06</v>
      </c>
      <c r="I262" s="212"/>
    </row>
    <row r="263" spans="1:10" ht="14.1" customHeight="1" thickBot="1">
      <c r="A263" s="241" t="s">
        <v>5475</v>
      </c>
      <c r="B263" s="213" t="s">
        <v>3283</v>
      </c>
      <c r="C263" s="1039">
        <v>3600</v>
      </c>
      <c r="D263" s="245">
        <v>5</v>
      </c>
      <c r="E263" s="822">
        <v>127049.29</v>
      </c>
      <c r="F263" s="959">
        <f t="shared" si="44"/>
        <v>127049.29</v>
      </c>
      <c r="G263" s="960">
        <f>'Заказ, cкидки и курсы валют'!$J$23*F263</f>
        <v>1524591.48</v>
      </c>
      <c r="H263" s="181">
        <f t="shared" si="45"/>
        <v>7622.96</v>
      </c>
      <c r="I263" s="214"/>
    </row>
    <row r="264" spans="1:10" ht="13.5" thickBot="1"/>
    <row r="265" spans="1:10" ht="18">
      <c r="A265" s="247"/>
      <c r="B265" s="163"/>
      <c r="C265" s="91"/>
      <c r="D265" s="91" t="s">
        <v>2536</v>
      </c>
      <c r="E265" s="555"/>
      <c r="F265" s="647"/>
      <c r="G265" s="569"/>
      <c r="H265" s="163"/>
      <c r="I265" s="95"/>
    </row>
    <row r="266" spans="1:10">
      <c r="A266" s="248"/>
      <c r="B266" s="17"/>
      <c r="C266" s="97"/>
      <c r="D266" s="97"/>
      <c r="E266" s="557"/>
      <c r="F266" s="648"/>
      <c r="G266" s="620"/>
      <c r="H266" s="17"/>
      <c r="I266" s="167"/>
    </row>
    <row r="267" spans="1:10">
      <c r="A267" s="248"/>
      <c r="B267" s="17"/>
      <c r="C267" s="97"/>
      <c r="D267" s="97"/>
      <c r="E267" s="557"/>
      <c r="F267" s="648"/>
      <c r="G267" s="620"/>
      <c r="H267" s="17"/>
      <c r="I267" s="167"/>
    </row>
    <row r="268" spans="1:10">
      <c r="A268" s="248"/>
      <c r="B268" s="17"/>
      <c r="C268" s="97"/>
      <c r="D268" s="97"/>
      <c r="E268" s="557"/>
      <c r="F268" s="648"/>
      <c r="G268" s="620"/>
      <c r="H268" s="17"/>
      <c r="I268" s="167"/>
    </row>
    <row r="269" spans="1:10" ht="18.75" thickBot="1">
      <c r="A269" s="2549" t="s">
        <v>7680</v>
      </c>
      <c r="B269" s="118"/>
      <c r="C269" s="100"/>
      <c r="D269" s="171"/>
      <c r="E269" s="565"/>
      <c r="F269" s="649"/>
      <c r="G269" s="621"/>
      <c r="H269" s="171"/>
      <c r="I269" s="172"/>
    </row>
    <row r="270" spans="1:10" ht="42">
      <c r="A270" s="195" t="s">
        <v>1028</v>
      </c>
      <c r="B270" s="196" t="s">
        <v>1029</v>
      </c>
      <c r="C270" s="197" t="s">
        <v>678</v>
      </c>
      <c r="D270" s="197" t="s">
        <v>3130</v>
      </c>
      <c r="E270" s="559" t="s">
        <v>11196</v>
      </c>
      <c r="F270" s="650" t="s">
        <v>2779</v>
      </c>
      <c r="G270" s="638" t="s">
        <v>2627</v>
      </c>
      <c r="H270" s="338" t="s">
        <v>497</v>
      </c>
      <c r="I270" s="199" t="s">
        <v>4239</v>
      </c>
      <c r="J270" s="2668" t="s">
        <v>12335</v>
      </c>
    </row>
    <row r="271" spans="1:10" ht="20.25" customHeight="1" thickBot="1">
      <c r="A271" s="195"/>
      <c r="B271" s="389"/>
      <c r="C271" s="197" t="s">
        <v>3629</v>
      </c>
      <c r="D271" s="390" t="s">
        <v>2628</v>
      </c>
      <c r="E271" s="564" t="s">
        <v>265</v>
      </c>
      <c r="F271" s="1038">
        <f>'Заказ, cкидки и курсы валют'!$I$12</f>
        <v>0</v>
      </c>
      <c r="G271" s="949"/>
      <c r="H271" s="455"/>
      <c r="I271" s="325"/>
      <c r="J271" s="2669"/>
    </row>
    <row r="272" spans="1:10">
      <c r="A272" s="333" t="s">
        <v>4299</v>
      </c>
      <c r="B272" s="986" t="s">
        <v>3648</v>
      </c>
      <c r="C272" s="984">
        <v>35.46</v>
      </c>
      <c r="D272" s="393">
        <v>30</v>
      </c>
      <c r="E272" s="2111">
        <f>E254*1.2</f>
        <v>4008.2639999999997</v>
      </c>
      <c r="F272" s="967">
        <f>ROUND(E272*(1-$F$10),2)</f>
        <v>4008.26</v>
      </c>
      <c r="G272" s="968">
        <f>'Заказ, cкидки и курсы валют'!$J$23*F272</f>
        <v>48099.12</v>
      </c>
      <c r="H272" s="387">
        <f>ROUND((D272/1000)*G272,2)</f>
        <v>1442.97</v>
      </c>
      <c r="I272" s="337"/>
      <c r="J272" s="128">
        <f>ROUND(IF(H272&lt;'Заказ, cкидки и курсы валют'!$B$39,H272*0.54*100/(100-'Заказ, cкидки и курсы валют'!$C$39),IF(H272&lt;'Заказ, cкидки и курсы валют'!$B$40,H272*0.54*100/(100-'Заказ, cкидки и курсы валют'!$C$40),IF(H272&lt;'Заказ, cкидки и курсы валют'!$B$41,H272*0.54*100/(100-'Заказ, cкидки и курсы валют'!$C$41),IF(H272&lt;'Заказ, cкидки и курсы валют'!$B$42,H272*0.54*100/(100-'Заказ, cкидки и курсы валют'!$C$42),IF(H272&lt;'Заказ, cкидки и курсы валют'!$B$43,H272*0.54*100/(100-'Заказ, cкидки и курсы валют'!$C$43),H272))))),2)</f>
        <v>1442.97</v>
      </c>
    </row>
    <row r="273" spans="1:10">
      <c r="A273" s="216" t="s">
        <v>4300</v>
      </c>
      <c r="B273" s="46" t="s">
        <v>3649</v>
      </c>
      <c r="C273" s="53">
        <v>52</v>
      </c>
      <c r="D273" s="48">
        <v>30</v>
      </c>
      <c r="E273" s="2110">
        <f t="shared" ref="E273:E274" si="46">E255*1.2</f>
        <v>4690.884</v>
      </c>
      <c r="F273" s="603">
        <f t="shared" ref="F273:F274" si="47">ROUND(E273*(1-$F$10),2)</f>
        <v>4690.88</v>
      </c>
      <c r="G273" s="862">
        <f>'Заказ, cкидки и курсы валют'!$J$23*F273</f>
        <v>56290.559999999998</v>
      </c>
      <c r="H273" s="128">
        <f t="shared" ref="H273:H274" si="48">ROUND((D273/1000)*G273,2)</f>
        <v>1688.72</v>
      </c>
      <c r="I273" s="212"/>
      <c r="J273" s="128">
        <f>ROUND(IF(H273&lt;'Заказ, cкидки и курсы валют'!$B$39,H273*0.54*100/(100-'Заказ, cкидки и курсы валют'!$C$39),IF(H273&lt;'Заказ, cкидки и курсы валют'!$B$40,H273*0.54*100/(100-'Заказ, cкидки и курсы валют'!$C$40),IF(H273&lt;'Заказ, cкидки и курсы валют'!$B$41,H273*0.54*100/(100-'Заказ, cкидки и курсы валют'!$C$41),IF(H273&lt;'Заказ, cкидки и курсы валют'!$B$42,H273*0.54*100/(100-'Заказ, cкидки и курсы валют'!$C$42),IF(H273&lt;'Заказ, cкидки и курсы валют'!$B$43,H273*0.54*100/(100-'Заказ, cкидки и курсы валют'!$C$43),H273))))),2)</f>
        <v>1688.72</v>
      </c>
    </row>
    <row r="274" spans="1:10" ht="13.5" thickBot="1">
      <c r="A274" s="241" t="s">
        <v>4301</v>
      </c>
      <c r="B274" s="131" t="s">
        <v>3650</v>
      </c>
      <c r="C274" s="1040">
        <v>99.11</v>
      </c>
      <c r="D274" s="217">
        <v>20</v>
      </c>
      <c r="E274" s="2112">
        <f t="shared" si="46"/>
        <v>6087.8519999999999</v>
      </c>
      <c r="F274" s="959">
        <f t="shared" si="47"/>
        <v>6087.85</v>
      </c>
      <c r="G274" s="960">
        <f>'Заказ, cкидки и курсы валют'!$J$23*F274</f>
        <v>73054.200000000012</v>
      </c>
      <c r="H274" s="181">
        <f t="shared" si="48"/>
        <v>1461.08</v>
      </c>
      <c r="I274" s="214"/>
      <c r="J274" s="128">
        <f>ROUND(IF(H274&lt;'Заказ, cкидки и курсы валют'!$B$39,H274*0.54*100/(100-'Заказ, cкидки и курсы валют'!$C$39),IF(H274&lt;'Заказ, cкидки и курсы валют'!$B$40,H274*0.54*100/(100-'Заказ, cкидки и курсы валют'!$C$40),IF(H274&lt;'Заказ, cкидки и курсы валют'!$B$41,H274*0.54*100/(100-'Заказ, cкидки и курсы валют'!$C$41),IF(H274&lt;'Заказ, cкидки и курсы валют'!$B$42,H274*0.54*100/(100-'Заказ, cкидки и курсы валют'!$C$42),IF(H274&lt;'Заказ, cкидки и курсы валют'!$B$43,H274*0.54*100/(100-'Заказ, cкидки и курсы валют'!$C$43),H274))))),2)</f>
        <v>1461.08</v>
      </c>
    </row>
    <row r="275" spans="1:10" ht="42" customHeight="1" thickBot="1"/>
    <row r="276" spans="1:10" ht="18.75" customHeight="1">
      <c r="A276" s="247"/>
      <c r="B276" s="163"/>
      <c r="C276" s="91"/>
      <c r="D276" s="91" t="s">
        <v>2536</v>
      </c>
      <c r="E276" s="555"/>
      <c r="F276" s="647"/>
      <c r="G276" s="569"/>
      <c r="H276" s="94"/>
      <c r="I276" s="95"/>
    </row>
    <row r="277" spans="1:10" ht="53.25" customHeight="1">
      <c r="A277" s="248"/>
      <c r="B277" s="17"/>
      <c r="C277" s="97"/>
      <c r="D277" s="97"/>
      <c r="E277" s="557"/>
      <c r="F277" s="648"/>
      <c r="G277" s="620"/>
      <c r="H277" s="17"/>
      <c r="I277" s="167"/>
    </row>
    <row r="278" spans="1:10">
      <c r="A278" s="248"/>
      <c r="B278" s="17"/>
      <c r="C278" s="97"/>
      <c r="D278" s="97"/>
      <c r="E278" s="557"/>
      <c r="F278" s="648"/>
      <c r="G278" s="620"/>
      <c r="H278" s="17"/>
      <c r="I278" s="167"/>
    </row>
    <row r="279" spans="1:10">
      <c r="A279" s="248"/>
      <c r="B279" s="17"/>
      <c r="C279" s="97"/>
      <c r="D279" s="97"/>
      <c r="E279" s="557"/>
      <c r="F279" s="648"/>
      <c r="G279" s="620"/>
      <c r="H279" s="17"/>
      <c r="I279" s="167"/>
    </row>
    <row r="280" spans="1:10" ht="18.75" thickBot="1">
      <c r="A280" s="2559" t="s">
        <v>7681</v>
      </c>
      <c r="B280" s="2587"/>
      <c r="C280" s="99"/>
      <c r="D280" s="99"/>
      <c r="E280" s="558"/>
      <c r="F280" s="649"/>
      <c r="G280" s="621"/>
      <c r="H280" s="171"/>
      <c r="I280" s="172"/>
    </row>
    <row r="281" spans="1:10" ht="42">
      <c r="A281" s="195" t="s">
        <v>1028</v>
      </c>
      <c r="B281" s="196" t="s">
        <v>1029</v>
      </c>
      <c r="C281" s="197" t="s">
        <v>678</v>
      </c>
      <c r="D281" s="197" t="s">
        <v>3130</v>
      </c>
      <c r="E281" s="559" t="s">
        <v>11196</v>
      </c>
      <c r="F281" s="650" t="s">
        <v>2779</v>
      </c>
      <c r="G281" s="638" t="s">
        <v>2627</v>
      </c>
      <c r="H281" s="338" t="s">
        <v>497</v>
      </c>
      <c r="I281" s="199" t="s">
        <v>4239</v>
      </c>
      <c r="J281" s="2668" t="s">
        <v>12335</v>
      </c>
    </row>
    <row r="282" spans="1:10" ht="20.25" customHeight="1" thickBot="1">
      <c r="A282" s="195"/>
      <c r="B282" s="389"/>
      <c r="C282" s="197" t="s">
        <v>3629</v>
      </c>
      <c r="D282" s="390" t="s">
        <v>2628</v>
      </c>
      <c r="E282" s="564" t="s">
        <v>265</v>
      </c>
      <c r="F282" s="1038">
        <f>'Заказ, cкидки и курсы валют'!$I$12</f>
        <v>0</v>
      </c>
      <c r="G282" s="949"/>
      <c r="H282" s="455"/>
      <c r="I282" s="325"/>
      <c r="J282" s="2669"/>
    </row>
    <row r="283" spans="1:10" ht="15.75" thickBot="1">
      <c r="A283" s="333" t="s">
        <v>8512</v>
      </c>
      <c r="B283" s="986" t="s">
        <v>3648</v>
      </c>
      <c r="C283" s="984">
        <v>35.46</v>
      </c>
      <c r="D283" s="986">
        <v>1</v>
      </c>
      <c r="E283" s="2103">
        <f>(E254*2)+(1000/D283*7.5)</f>
        <v>14180.439999999999</v>
      </c>
      <c r="F283" s="967">
        <f>ROUND(E283*(1-$F$10),2)</f>
        <v>14180.44</v>
      </c>
      <c r="G283" s="968">
        <f>'Заказ, cкидки и курсы валют'!$J$23*F283</f>
        <v>170165.28</v>
      </c>
      <c r="H283" s="387">
        <f>ROUND((D283/1000)*G283,2)</f>
        <v>170.17</v>
      </c>
      <c r="I283" s="337"/>
      <c r="J283" s="128">
        <f>ROUND(IF(H283&lt;'Заказ, cкидки и курсы валют'!$B$39,H283*0.54*100/(100-'Заказ, cкидки и курсы валют'!$C$39),IF(H283&lt;'Заказ, cкидки и курсы валют'!$B$40,H283*0.54*100/(100-'Заказ, cкидки и курсы валют'!$C$40),IF(H283&lt;'Заказ, cкидки и курсы валют'!$B$41,H283*0.54*100/(100-'Заказ, cкидки и курсы валют'!$C$41),IF(H283&lt;'Заказ, cкидки и курсы валют'!$B$42,H283*0.54*100/(100-'Заказ, cкидки и курсы валют'!$C$42),IF(H283&lt;'Заказ, cкидки и курсы валют'!$B$43,H283*0.54*100/(100-'Заказ, cкидки и курсы валют'!$C$43),H283))))),2)</f>
        <v>262.55</v>
      </c>
    </row>
    <row r="284" spans="1:10" ht="15.75" thickBot="1">
      <c r="A284" s="216" t="s">
        <v>8513</v>
      </c>
      <c r="B284" s="46" t="s">
        <v>3649</v>
      </c>
      <c r="C284" s="53">
        <v>52</v>
      </c>
      <c r="D284" s="46">
        <v>1</v>
      </c>
      <c r="E284" s="2103">
        <f t="shared" ref="E284:E292" si="49">(E255*2)+(1000/D284*7.5)</f>
        <v>15318.14</v>
      </c>
      <c r="F284" s="603">
        <f t="shared" ref="F284:F292" si="50">ROUND(E284*(1-$F$10),2)</f>
        <v>15318.14</v>
      </c>
      <c r="G284" s="862">
        <f>'Заказ, cкидки и курсы валют'!$J$23*F284</f>
        <v>183817.68</v>
      </c>
      <c r="H284" s="128">
        <f t="shared" ref="H284:H292" si="51">ROUND((D284/1000)*G284,2)</f>
        <v>183.82</v>
      </c>
      <c r="I284" s="212"/>
      <c r="J284" s="128">
        <f>ROUND(IF(H284&lt;'Заказ, cкидки и курсы валют'!$B$39,H284*0.54*100/(100-'Заказ, cкидки и курсы валют'!$C$39),IF(H284&lt;'Заказ, cкидки и курсы валют'!$B$40,H284*0.54*100/(100-'Заказ, cкидки и курсы валют'!$C$40),IF(H284&lt;'Заказ, cкидки и курсы валют'!$B$41,H284*0.54*100/(100-'Заказ, cкидки и курсы валют'!$C$41),IF(H284&lt;'Заказ, cкидки и курсы валют'!$B$42,H284*0.54*100/(100-'Заказ, cкидки и курсы валют'!$C$42),IF(H284&lt;'Заказ, cкидки и курсы валют'!$B$43,H284*0.54*100/(100-'Заказ, cкидки и курсы валют'!$C$43),H284))))),2)</f>
        <v>283.61</v>
      </c>
    </row>
    <row r="285" spans="1:10" ht="15.75" thickBot="1">
      <c r="A285" s="216" t="s">
        <v>8514</v>
      </c>
      <c r="B285" s="46" t="s">
        <v>3650</v>
      </c>
      <c r="C285" s="807">
        <v>99.11</v>
      </c>
      <c r="D285" s="46">
        <v>1</v>
      </c>
      <c r="E285" s="2103">
        <f t="shared" si="49"/>
        <v>17646.419999999998</v>
      </c>
      <c r="F285" s="603">
        <f t="shared" si="50"/>
        <v>17646.419999999998</v>
      </c>
      <c r="G285" s="862">
        <f>'Заказ, cкидки и курсы валют'!$J$23*F285</f>
        <v>211757.03999999998</v>
      </c>
      <c r="H285" s="128">
        <f t="shared" si="51"/>
        <v>211.76</v>
      </c>
      <c r="I285" s="212"/>
      <c r="J285" s="128">
        <f>ROUND(IF(H285&lt;'Заказ, cкидки и курсы валют'!$B$39,H285*0.54*100/(100-'Заказ, cкидки и курсы валют'!$C$39),IF(H285&lt;'Заказ, cкидки и курсы валют'!$B$40,H285*0.54*100/(100-'Заказ, cкидки и курсы валют'!$C$40),IF(H285&lt;'Заказ, cкидки и курсы валют'!$B$41,H285*0.54*100/(100-'Заказ, cкидки и курсы валют'!$C$41),IF(H285&lt;'Заказ, cкидки и курсы валют'!$B$42,H285*0.54*100/(100-'Заказ, cкидки и курсы валют'!$C$42),IF(H285&lt;'Заказ, cкидки и курсы валют'!$B$43,H285*0.54*100/(100-'Заказ, cкидки и курсы валют'!$C$43),H285))))),2)</f>
        <v>285.88</v>
      </c>
    </row>
    <row r="286" spans="1:10" ht="15.75" thickBot="1">
      <c r="A286" s="216" t="s">
        <v>8515</v>
      </c>
      <c r="B286" s="46" t="s">
        <v>3276</v>
      </c>
      <c r="C286" s="807">
        <v>192.13</v>
      </c>
      <c r="D286" s="46">
        <v>1</v>
      </c>
      <c r="E286" s="2103">
        <f t="shared" si="49"/>
        <v>23374.379999999997</v>
      </c>
      <c r="F286" s="603">
        <f t="shared" si="50"/>
        <v>23374.38</v>
      </c>
      <c r="G286" s="862">
        <f>'Заказ, cкидки и курсы валют'!$J$23*F286</f>
        <v>280492.56</v>
      </c>
      <c r="H286" s="128">
        <f t="shared" si="51"/>
        <v>280.49</v>
      </c>
      <c r="I286" s="212"/>
      <c r="J286" s="128">
        <f>ROUND(IF(H286&lt;'Заказ, cкидки и курсы валют'!$B$39,H286*0.54*100/(100-'Заказ, cкидки и курсы валют'!$C$39),IF(H286&lt;'Заказ, cкидки и курсы валют'!$B$40,H286*0.54*100/(100-'Заказ, cкидки и курсы валют'!$C$40),IF(H286&lt;'Заказ, cкидки и курсы валют'!$B$41,H286*0.54*100/(100-'Заказ, cкидки и курсы валют'!$C$41),IF(H286&lt;'Заказ, cкидки и курсы валют'!$B$42,H286*0.54*100/(100-'Заказ, cкидки и курсы валют'!$C$42),IF(H286&lt;'Заказ, cкидки и курсы валют'!$B$43,H286*0.54*100/(100-'Заказ, cкидки и курсы валют'!$C$43),H286))))),2)</f>
        <v>378.66</v>
      </c>
    </row>
    <row r="287" spans="1:10" ht="15.75" thickBot="1">
      <c r="A287" s="216" t="s">
        <v>8516</v>
      </c>
      <c r="B287" s="46" t="s">
        <v>3277</v>
      </c>
      <c r="C287" s="807">
        <v>300</v>
      </c>
      <c r="D287" s="46">
        <v>1</v>
      </c>
      <c r="E287" s="2103">
        <f t="shared" si="49"/>
        <v>29324.78</v>
      </c>
      <c r="F287" s="603">
        <f t="shared" si="50"/>
        <v>29324.78</v>
      </c>
      <c r="G287" s="862">
        <f>'Заказ, cкидки и курсы валют'!$J$23*F287</f>
        <v>351897.36</v>
      </c>
      <c r="H287" s="128">
        <f t="shared" si="51"/>
        <v>351.9</v>
      </c>
      <c r="I287" s="212"/>
      <c r="J287" s="128">
        <f>ROUND(IF(H287&lt;'Заказ, cкидки и курсы валют'!$B$39,H287*0.54*100/(100-'Заказ, cкидки и курсы валют'!$C$39),IF(H287&lt;'Заказ, cкидки и курсы валют'!$B$40,H287*0.54*100/(100-'Заказ, cкидки и курсы валют'!$C$40),IF(H287&lt;'Заказ, cкидки и курсы валют'!$B$41,H287*0.54*100/(100-'Заказ, cкидки и курсы валют'!$C$41),IF(H287&lt;'Заказ, cкидки и курсы валют'!$B$42,H287*0.54*100/(100-'Заказ, cкидки и курсы валют'!$C$42),IF(H287&lt;'Заказ, cкидки и курсы валют'!$B$43,H287*0.54*100/(100-'Заказ, cкидки и курсы валют'!$C$43),H287))))),2)</f>
        <v>475.07</v>
      </c>
    </row>
    <row r="288" spans="1:10" ht="15.75" thickBot="1">
      <c r="A288" s="216" t="s">
        <v>8517</v>
      </c>
      <c r="B288" s="46" t="s">
        <v>3278</v>
      </c>
      <c r="C288" s="807">
        <v>544.44000000000005</v>
      </c>
      <c r="D288" s="46">
        <v>1</v>
      </c>
      <c r="E288" s="2103">
        <f t="shared" si="49"/>
        <v>42753.82</v>
      </c>
      <c r="F288" s="603">
        <f t="shared" si="50"/>
        <v>42753.82</v>
      </c>
      <c r="G288" s="862">
        <f>'Заказ, cкидки и курсы валют'!$J$23*F288</f>
        <v>513045.83999999997</v>
      </c>
      <c r="H288" s="128">
        <f t="shared" si="51"/>
        <v>513.04999999999995</v>
      </c>
      <c r="I288" s="212"/>
      <c r="J288" s="128">
        <f>ROUND(IF(H288&lt;'Заказ, cкидки и курсы валют'!$B$39,H288*0.54*100/(100-'Заказ, cкидки и курсы валют'!$C$39),IF(H288&lt;'Заказ, cкидки и курсы валют'!$B$40,H288*0.54*100/(100-'Заказ, cкидки и курсы валют'!$C$40),IF(H288&lt;'Заказ, cкидки и курсы валют'!$B$41,H288*0.54*100/(100-'Заказ, cкидки и курсы валют'!$C$41),IF(H288&lt;'Заказ, cкидки и курсы валют'!$B$42,H288*0.54*100/(100-'Заказ, cкидки и курсы валют'!$C$42),IF(H288&lt;'Заказ, cкидки и курсы валют'!$B$43,H288*0.54*100/(100-'Заказ, cкидки и курсы валют'!$C$43),H288))))),2)</f>
        <v>615.66</v>
      </c>
    </row>
    <row r="289" spans="1:10" ht="15.75" thickBot="1">
      <c r="A289" s="216" t="s">
        <v>8518</v>
      </c>
      <c r="B289" s="46" t="s">
        <v>3279</v>
      </c>
      <c r="C289" s="807">
        <v>787.5</v>
      </c>
      <c r="D289" s="46">
        <v>1</v>
      </c>
      <c r="E289" s="2103">
        <f t="shared" si="49"/>
        <v>56101.04</v>
      </c>
      <c r="F289" s="603">
        <f t="shared" si="50"/>
        <v>56101.04</v>
      </c>
      <c r="G289" s="862">
        <f>'Заказ, cкидки и курсы валют'!$J$23*F289</f>
        <v>673212.48</v>
      </c>
      <c r="H289" s="128">
        <f t="shared" si="51"/>
        <v>673.21</v>
      </c>
      <c r="I289" s="212"/>
      <c r="J289" s="128">
        <f>ROUND(IF(H289&lt;'Заказ, cкидки и курсы валют'!$B$39,H289*0.54*100/(100-'Заказ, cкидки и курсы валют'!$C$39),IF(H289&lt;'Заказ, cкидки и курсы валют'!$B$40,H289*0.54*100/(100-'Заказ, cкидки и курсы валют'!$C$40),IF(H289&lt;'Заказ, cкидки и курсы валют'!$B$41,H289*0.54*100/(100-'Заказ, cкидки и курсы валют'!$C$41),IF(H289&lt;'Заказ, cкидки и курсы валют'!$B$42,H289*0.54*100/(100-'Заказ, cкидки и курсы валют'!$C$42),IF(H289&lt;'Заказ, cкидки и курсы валют'!$B$43,H289*0.54*100/(100-'Заказ, cкидки и курсы валют'!$C$43),H289))))),2)</f>
        <v>727.07</v>
      </c>
    </row>
    <row r="290" spans="1:10" ht="15.75" thickBot="1">
      <c r="A290" s="216" t="s">
        <v>8519</v>
      </c>
      <c r="B290" s="46" t="s">
        <v>3280</v>
      </c>
      <c r="C290" s="807">
        <v>1469.4</v>
      </c>
      <c r="D290" s="46">
        <v>1</v>
      </c>
      <c r="E290" s="2103">
        <f t="shared" si="49"/>
        <v>90906.1</v>
      </c>
      <c r="F290" s="603">
        <f t="shared" si="50"/>
        <v>90906.1</v>
      </c>
      <c r="G290" s="862">
        <f>'Заказ, cкидки и курсы валют'!$J$23*F290</f>
        <v>1090873.2000000002</v>
      </c>
      <c r="H290" s="128">
        <f t="shared" si="51"/>
        <v>1090.8699999999999</v>
      </c>
      <c r="I290" s="212"/>
      <c r="J290" s="128">
        <f>ROUND(IF(H290&lt;'Заказ, cкидки и курсы валют'!$B$39,H290*0.54*100/(100-'Заказ, cкидки и курсы валют'!$C$39),IF(H290&lt;'Заказ, cкидки и курсы валют'!$B$40,H290*0.54*100/(100-'Заказ, cкидки и курсы валют'!$C$40),IF(H290&lt;'Заказ, cкидки и курсы валют'!$B$41,H290*0.54*100/(100-'Заказ, cкидки и курсы валют'!$C$41),IF(H290&lt;'Заказ, cкидки и курсы валют'!$B$42,H290*0.54*100/(100-'Заказ, cкидки и курсы валют'!$C$42),IF(H290&lt;'Заказ, cкидки и курсы валют'!$B$43,H290*0.54*100/(100-'Заказ, cкидки и курсы валют'!$C$43),H290))))),2)</f>
        <v>1090.8699999999999</v>
      </c>
    </row>
    <row r="291" spans="1:10" ht="15.75" thickBot="1">
      <c r="A291" s="216" t="s">
        <v>8520</v>
      </c>
      <c r="B291" s="46" t="s">
        <v>3282</v>
      </c>
      <c r="C291" s="807">
        <v>2494.44</v>
      </c>
      <c r="D291" s="46">
        <v>1</v>
      </c>
      <c r="E291" s="2103">
        <f t="shared" si="49"/>
        <v>168384.32</v>
      </c>
      <c r="F291" s="603">
        <f t="shared" si="50"/>
        <v>168384.32</v>
      </c>
      <c r="G291" s="862">
        <f>'Заказ, cкидки и курсы валют'!$J$23*F291</f>
        <v>2020611.84</v>
      </c>
      <c r="H291" s="128">
        <f t="shared" si="51"/>
        <v>2020.61</v>
      </c>
      <c r="I291" s="212"/>
      <c r="J291" s="128">
        <f>ROUND(IF(H291&lt;'Заказ, cкидки и курсы валют'!$B$39,H291*0.54*100/(100-'Заказ, cкидки и курсы валют'!$C$39),IF(H291&lt;'Заказ, cкидки и курсы валют'!$B$40,H291*0.54*100/(100-'Заказ, cкидки и курсы валют'!$C$40),IF(H291&lt;'Заказ, cкидки и курсы валют'!$B$41,H291*0.54*100/(100-'Заказ, cкидки и курсы валют'!$C$41),IF(H291&lt;'Заказ, cкидки и курсы валют'!$B$42,H291*0.54*100/(100-'Заказ, cкидки и курсы валют'!$C$42),IF(H291&lt;'Заказ, cкидки и курсы валют'!$B$43,H291*0.54*100/(100-'Заказ, cкидки и курсы валют'!$C$43),H291))))),2)</f>
        <v>2020.61</v>
      </c>
    </row>
    <row r="292" spans="1:10" ht="15.75" thickBot="1">
      <c r="A292" s="241" t="s">
        <v>8521</v>
      </c>
      <c r="B292" s="213" t="s">
        <v>3283</v>
      </c>
      <c r="C292" s="1039">
        <v>3600</v>
      </c>
      <c r="D292" s="245">
        <v>1</v>
      </c>
      <c r="E292" s="2103">
        <f t="shared" si="49"/>
        <v>261598.58</v>
      </c>
      <c r="F292" s="959">
        <f t="shared" si="50"/>
        <v>261598.58</v>
      </c>
      <c r="G292" s="960">
        <f>'Заказ, cкидки и курсы валют'!$J$23*F292</f>
        <v>3139182.96</v>
      </c>
      <c r="H292" s="181">
        <f t="shared" si="51"/>
        <v>3139.18</v>
      </c>
      <c r="I292" s="214"/>
      <c r="J292" s="128">
        <f>ROUND(IF(H292&lt;'Заказ, cкидки и курсы валют'!$B$39,H292*0.54*100/(100-'Заказ, cкидки и курсы валют'!$C$39),IF(H292&lt;'Заказ, cкидки и курсы валют'!$B$40,H292*0.54*100/(100-'Заказ, cкидки и курсы валют'!$C$40),IF(H292&lt;'Заказ, cкидки и курсы валют'!$B$41,H292*0.54*100/(100-'Заказ, cкидки и курсы валют'!$C$41),IF(H292&lt;'Заказ, cкидки и курсы валют'!$B$42,H292*0.54*100/(100-'Заказ, cкидки и курсы валют'!$C$42),IF(H292&lt;'Заказ, cкидки и курсы валют'!$B$43,H292*0.54*100/(100-'Заказ, cкидки и курсы валют'!$C$43),H292))))),2)</f>
        <v>3139.18</v>
      </c>
    </row>
    <row r="293" spans="1:10" ht="13.5" thickBot="1"/>
    <row r="294" spans="1:10" ht="31.5" customHeight="1">
      <c r="A294" s="247"/>
      <c r="B294" s="163"/>
      <c r="C294" s="91"/>
      <c r="D294" s="91" t="s">
        <v>6562</v>
      </c>
      <c r="E294" s="555"/>
      <c r="F294" s="647"/>
      <c r="G294" s="569"/>
      <c r="H294" s="94"/>
      <c r="I294" s="95"/>
    </row>
    <row r="295" spans="1:10" ht="48" customHeight="1">
      <c r="A295" s="248"/>
      <c r="B295" s="17"/>
      <c r="C295" s="97"/>
      <c r="D295" s="97"/>
      <c r="E295" s="557"/>
      <c r="F295" s="648"/>
      <c r="G295" s="620"/>
      <c r="H295" s="17"/>
      <c r="I295" s="167"/>
    </row>
    <row r="296" spans="1:10" ht="27.75" customHeight="1">
      <c r="A296" s="248"/>
      <c r="B296" s="17"/>
      <c r="C296" s="97"/>
      <c r="D296" s="97"/>
      <c r="E296" s="557"/>
      <c r="F296" s="648"/>
      <c r="G296" s="620"/>
      <c r="H296" s="17"/>
      <c r="I296" s="167"/>
    </row>
    <row r="297" spans="1:10">
      <c r="A297" s="248"/>
      <c r="B297" s="17"/>
      <c r="C297" s="97"/>
      <c r="D297" s="97"/>
      <c r="E297" s="557"/>
      <c r="F297" s="648"/>
      <c r="G297" s="620"/>
      <c r="H297" s="17"/>
      <c r="I297" s="167"/>
    </row>
    <row r="298" spans="1:10" ht="18.75" thickBot="1">
      <c r="A298" s="1152" t="s">
        <v>7679</v>
      </c>
      <c r="B298" s="171"/>
      <c r="C298" s="99"/>
      <c r="D298" s="99"/>
      <c r="E298" s="558"/>
      <c r="F298" s="649"/>
      <c r="G298" s="621"/>
      <c r="H298" s="171"/>
      <c r="I298" s="172"/>
      <c r="J298" s="822"/>
    </row>
    <row r="299" spans="1:10" ht="42">
      <c r="A299" s="195" t="s">
        <v>1028</v>
      </c>
      <c r="B299" s="196" t="s">
        <v>1029</v>
      </c>
      <c r="C299" s="197" t="s">
        <v>678</v>
      </c>
      <c r="D299" s="197" t="s">
        <v>3130</v>
      </c>
      <c r="E299" s="559" t="s">
        <v>11196</v>
      </c>
      <c r="F299" s="650" t="s">
        <v>2779</v>
      </c>
      <c r="G299" s="638" t="s">
        <v>2627</v>
      </c>
      <c r="H299" s="338" t="s">
        <v>497</v>
      </c>
      <c r="I299" s="199" t="s">
        <v>4239</v>
      </c>
      <c r="J299" s="822"/>
    </row>
    <row r="300" spans="1:10" ht="13.5" thickBot="1">
      <c r="A300" s="195"/>
      <c r="B300" s="389"/>
      <c r="C300" s="197" t="s">
        <v>3629</v>
      </c>
      <c r="D300" s="390" t="s">
        <v>2628</v>
      </c>
      <c r="E300" s="564" t="s">
        <v>265</v>
      </c>
      <c r="F300" s="1038">
        <f>'Заказ, cкидки и курсы валют'!$I$12</f>
        <v>0</v>
      </c>
      <c r="G300" s="949"/>
      <c r="H300" s="455"/>
      <c r="I300" s="325"/>
      <c r="J300" s="822"/>
    </row>
    <row r="301" spans="1:10" ht="14.1" customHeight="1">
      <c r="A301" s="333" t="s">
        <v>6563</v>
      </c>
      <c r="B301" s="986" t="s">
        <v>3648</v>
      </c>
      <c r="C301" s="984">
        <v>35.46</v>
      </c>
      <c r="D301" s="986">
        <v>600</v>
      </c>
      <c r="E301" s="822">
        <v>3459.57</v>
      </c>
      <c r="F301" s="967">
        <f>ROUND(E301*(1-$F$10),2)</f>
        <v>3459.57</v>
      </c>
      <c r="G301" s="968">
        <f>'Заказ, cкидки и курсы валют'!$J$23*F301</f>
        <v>41514.840000000004</v>
      </c>
      <c r="H301" s="387">
        <f>ROUND((D301/1000)*G301,2)</f>
        <v>24908.9</v>
      </c>
      <c r="I301" s="337"/>
    </row>
    <row r="302" spans="1:10" ht="14.1" customHeight="1">
      <c r="A302" s="216" t="s">
        <v>6564</v>
      </c>
      <c r="B302" s="46" t="s">
        <v>3649</v>
      </c>
      <c r="C302" s="53">
        <v>52</v>
      </c>
      <c r="D302" s="46">
        <v>350</v>
      </c>
      <c r="E302" s="822">
        <v>3977.93</v>
      </c>
      <c r="F302" s="603">
        <f t="shared" ref="F302:F310" si="52">ROUND(E302*(1-$F$10),2)</f>
        <v>3977.93</v>
      </c>
      <c r="G302" s="862">
        <f>'Заказ, cкидки и курсы валют'!$J$23*F302</f>
        <v>47735.159999999996</v>
      </c>
      <c r="H302" s="128">
        <f t="shared" ref="H302:H310" si="53">ROUND((D302/1000)*G302,2)</f>
        <v>16707.310000000001</v>
      </c>
      <c r="I302" s="212"/>
    </row>
    <row r="303" spans="1:10" ht="14.1" customHeight="1">
      <c r="A303" s="216" t="s">
        <v>6565</v>
      </c>
      <c r="B303" s="46" t="s">
        <v>3650</v>
      </c>
      <c r="C303" s="807">
        <v>99.11</v>
      </c>
      <c r="D303" s="46">
        <v>250</v>
      </c>
      <c r="E303" s="822">
        <v>4219.2</v>
      </c>
      <c r="F303" s="603">
        <f t="shared" si="52"/>
        <v>4219.2</v>
      </c>
      <c r="G303" s="862">
        <f>'Заказ, cкидки и курсы валют'!$J$23*F303</f>
        <v>50630.399999999994</v>
      </c>
      <c r="H303" s="128">
        <f t="shared" si="53"/>
        <v>12657.6</v>
      </c>
      <c r="I303" s="212"/>
    </row>
    <row r="304" spans="1:10" ht="14.1" customHeight="1">
      <c r="A304" s="216" t="s">
        <v>6566</v>
      </c>
      <c r="B304" s="46" t="s">
        <v>3276</v>
      </c>
      <c r="C304" s="807">
        <v>192.13</v>
      </c>
      <c r="D304" s="46">
        <v>120</v>
      </c>
      <c r="E304" s="822">
        <v>7566.25</v>
      </c>
      <c r="F304" s="603">
        <f t="shared" si="52"/>
        <v>7566.25</v>
      </c>
      <c r="G304" s="862">
        <f>'Заказ, cкидки и курсы валют'!$J$23*F304</f>
        <v>90795</v>
      </c>
      <c r="H304" s="128">
        <f t="shared" si="53"/>
        <v>10895.4</v>
      </c>
      <c r="I304" s="212"/>
    </row>
    <row r="305" spans="1:10" ht="14.1" customHeight="1">
      <c r="A305" s="216" t="s">
        <v>6567</v>
      </c>
      <c r="B305" s="46" t="s">
        <v>3277</v>
      </c>
      <c r="C305" s="807">
        <v>300</v>
      </c>
      <c r="D305" s="46">
        <v>60</v>
      </c>
      <c r="E305" s="822">
        <v>10738.07</v>
      </c>
      <c r="F305" s="603">
        <f t="shared" si="52"/>
        <v>10738.07</v>
      </c>
      <c r="G305" s="862">
        <f>'Заказ, cкидки и курсы валют'!$J$23*F305</f>
        <v>128856.84</v>
      </c>
      <c r="H305" s="128">
        <f t="shared" si="53"/>
        <v>7731.41</v>
      </c>
      <c r="I305" s="212"/>
    </row>
    <row r="306" spans="1:10" ht="14.1" customHeight="1">
      <c r="A306" s="216" t="s">
        <v>6568</v>
      </c>
      <c r="B306" s="46" t="s">
        <v>3278</v>
      </c>
      <c r="C306" s="807">
        <v>544.44000000000005</v>
      </c>
      <c r="D306" s="46">
        <v>60</v>
      </c>
      <c r="E306" s="822">
        <v>16936.21</v>
      </c>
      <c r="F306" s="603">
        <f t="shared" si="52"/>
        <v>16936.21</v>
      </c>
      <c r="G306" s="862">
        <f>'Заказ, cкидки и курсы валют'!$J$23*F306</f>
        <v>203234.52</v>
      </c>
      <c r="H306" s="128">
        <f t="shared" si="53"/>
        <v>12194.07</v>
      </c>
      <c r="I306" s="212"/>
    </row>
    <row r="307" spans="1:10" ht="14.1" customHeight="1">
      <c r="A307" s="216" t="s">
        <v>6569</v>
      </c>
      <c r="B307" s="46" t="s">
        <v>3279</v>
      </c>
      <c r="C307" s="807">
        <v>787.5</v>
      </c>
      <c r="D307" s="46">
        <v>40</v>
      </c>
      <c r="E307" s="822">
        <v>25631.47</v>
      </c>
      <c r="F307" s="603">
        <f t="shared" si="52"/>
        <v>25631.47</v>
      </c>
      <c r="G307" s="862">
        <f>'Заказ, cкидки и курсы валют'!$J$23*F307</f>
        <v>307577.64</v>
      </c>
      <c r="H307" s="128">
        <f t="shared" si="53"/>
        <v>12303.11</v>
      </c>
      <c r="I307" s="212"/>
    </row>
    <row r="308" spans="1:10" ht="14.1" customHeight="1">
      <c r="A308" s="216" t="s">
        <v>6570</v>
      </c>
      <c r="B308" s="46" t="s">
        <v>3280</v>
      </c>
      <c r="C308" s="807">
        <v>1469.4</v>
      </c>
      <c r="D308" s="46">
        <v>20</v>
      </c>
      <c r="E308" s="822">
        <v>41779.519999999997</v>
      </c>
      <c r="F308" s="603">
        <f t="shared" si="52"/>
        <v>41779.519999999997</v>
      </c>
      <c r="G308" s="862">
        <f>'Заказ, cкидки и курсы валют'!$J$23*F308</f>
        <v>501354.23999999999</v>
      </c>
      <c r="H308" s="128">
        <f t="shared" si="53"/>
        <v>10027.08</v>
      </c>
      <c r="I308" s="212"/>
    </row>
    <row r="309" spans="1:10" ht="14.1" customHeight="1">
      <c r="A309" s="216" t="s">
        <v>6571</v>
      </c>
      <c r="B309" s="46" t="s">
        <v>3282</v>
      </c>
      <c r="C309" s="807">
        <v>2494.44</v>
      </c>
      <c r="D309" s="46">
        <v>10</v>
      </c>
      <c r="E309" s="822">
        <v>79745.58</v>
      </c>
      <c r="F309" s="603">
        <f t="shared" si="52"/>
        <v>79745.58</v>
      </c>
      <c r="G309" s="862">
        <f>'Заказ, cкидки и курсы валют'!$J$23*F309</f>
        <v>956946.96</v>
      </c>
      <c r="H309" s="128">
        <f t="shared" si="53"/>
        <v>9569.4699999999993</v>
      </c>
      <c r="I309" s="212"/>
    </row>
    <row r="310" spans="1:10" ht="14.1" customHeight="1" thickBot="1">
      <c r="A310" s="241" t="s">
        <v>6572</v>
      </c>
      <c r="B310" s="213" t="s">
        <v>3283</v>
      </c>
      <c r="C310" s="1039">
        <v>3600</v>
      </c>
      <c r="D310" s="245">
        <v>5</v>
      </c>
      <c r="E310" s="822">
        <v>134174.16</v>
      </c>
      <c r="F310" s="959">
        <f t="shared" si="52"/>
        <v>134174.16</v>
      </c>
      <c r="G310" s="960">
        <f>'Заказ, cкидки и курсы валют'!$J$23*F310</f>
        <v>1610089.92</v>
      </c>
      <c r="H310" s="181">
        <f t="shared" si="53"/>
        <v>8050.45</v>
      </c>
      <c r="I310" s="214"/>
    </row>
    <row r="311" spans="1:10" ht="13.5" thickBot="1"/>
    <row r="312" spans="1:10" ht="18">
      <c r="A312" s="247"/>
      <c r="B312" s="163"/>
      <c r="C312" s="91"/>
      <c r="D312" s="91" t="s">
        <v>6562</v>
      </c>
      <c r="E312" s="555"/>
      <c r="F312" s="647"/>
      <c r="G312" s="569"/>
      <c r="H312" s="163"/>
      <c r="I312" s="95"/>
    </row>
    <row r="313" spans="1:10">
      <c r="A313" s="248"/>
      <c r="B313" s="17"/>
      <c r="C313" s="97"/>
      <c r="D313" s="97"/>
      <c r="E313" s="557"/>
      <c r="F313" s="648"/>
      <c r="G313" s="620"/>
      <c r="H313" s="17"/>
      <c r="I313" s="167"/>
    </row>
    <row r="314" spans="1:10">
      <c r="A314" s="248"/>
      <c r="B314" s="17"/>
      <c r="C314" s="97"/>
      <c r="D314" s="97"/>
      <c r="E314" s="557"/>
      <c r="F314" s="648"/>
      <c r="G314" s="620"/>
      <c r="H314" s="17"/>
      <c r="I314" s="167"/>
    </row>
    <row r="315" spans="1:10">
      <c r="A315" s="248"/>
      <c r="B315" s="17"/>
      <c r="C315" s="97"/>
      <c r="D315" s="97"/>
      <c r="E315" s="557"/>
      <c r="F315" s="648"/>
      <c r="G315" s="620"/>
      <c r="H315" s="17"/>
      <c r="I315" s="167"/>
    </row>
    <row r="316" spans="1:10" ht="18.75" thickBot="1">
      <c r="A316" s="2549" t="s">
        <v>7680</v>
      </c>
      <c r="B316" s="118"/>
      <c r="C316" s="100"/>
      <c r="D316" s="171"/>
      <c r="E316" s="565"/>
      <c r="F316" s="649"/>
      <c r="G316" s="621"/>
      <c r="H316" s="171"/>
      <c r="I316" s="172"/>
    </row>
    <row r="317" spans="1:10" ht="42">
      <c r="A317" s="195" t="s">
        <v>1028</v>
      </c>
      <c r="B317" s="196" t="s">
        <v>1029</v>
      </c>
      <c r="C317" s="197" t="s">
        <v>678</v>
      </c>
      <c r="D317" s="197" t="s">
        <v>3130</v>
      </c>
      <c r="E317" s="559" t="s">
        <v>11196</v>
      </c>
      <c r="F317" s="650" t="s">
        <v>2779</v>
      </c>
      <c r="G317" s="638" t="s">
        <v>2627</v>
      </c>
      <c r="H317" s="338" t="s">
        <v>497</v>
      </c>
      <c r="I317" s="199" t="s">
        <v>4239</v>
      </c>
      <c r="J317" s="2668" t="s">
        <v>12335</v>
      </c>
    </row>
    <row r="318" spans="1:10" ht="18" customHeight="1" thickBot="1">
      <c r="A318" s="195"/>
      <c r="B318" s="389"/>
      <c r="C318" s="197" t="s">
        <v>3629</v>
      </c>
      <c r="D318" s="390" t="s">
        <v>2628</v>
      </c>
      <c r="E318" s="564" t="s">
        <v>265</v>
      </c>
      <c r="F318" s="1038">
        <f>'Заказ, cкидки и курсы валют'!$I$12</f>
        <v>0</v>
      </c>
      <c r="G318" s="949"/>
      <c r="H318" s="455"/>
      <c r="I318" s="325"/>
      <c r="J318" s="2669"/>
    </row>
    <row r="319" spans="1:10">
      <c r="A319" s="333" t="s">
        <v>6573</v>
      </c>
      <c r="B319" s="986" t="s">
        <v>3648</v>
      </c>
      <c r="C319" s="984">
        <v>35.46</v>
      </c>
      <c r="D319" s="393">
        <v>50</v>
      </c>
      <c r="E319" s="2111">
        <f>E301*1.2</f>
        <v>4151.4840000000004</v>
      </c>
      <c r="F319" s="967">
        <f>ROUND(E319*(1-$F$10),2)</f>
        <v>4151.4799999999996</v>
      </c>
      <c r="G319" s="968">
        <f>'Заказ, cкидки и курсы валют'!$J$23*F319</f>
        <v>49817.759999999995</v>
      </c>
      <c r="H319" s="387">
        <f>ROUND((D319/1000)*G319,2)</f>
        <v>2490.89</v>
      </c>
      <c r="I319" s="337"/>
      <c r="J319" s="128">
        <f>ROUND(IF(H319&lt;'Заказ, cкидки и курсы валют'!$B$39,H319*0.54*100/(100-'Заказ, cкидки и курсы валют'!$C$39),IF(H319&lt;'Заказ, cкидки и курсы валют'!$B$40,H319*0.54*100/(100-'Заказ, cкидки и курсы валют'!$C$40),IF(H319&lt;'Заказ, cкидки и курсы валют'!$B$41,H319*0.54*100/(100-'Заказ, cкидки и курсы валют'!$C$41),IF(H319&lt;'Заказ, cкидки и курсы валют'!$B$42,H319*0.54*100/(100-'Заказ, cкидки и курсы валют'!$C$42),IF(H319&lt;'Заказ, cкидки и курсы валют'!$B$43,H319*0.54*100/(100-'Заказ, cкидки и курсы валют'!$C$43),H319))))),2)</f>
        <v>2490.89</v>
      </c>
    </row>
    <row r="320" spans="1:10">
      <c r="A320" s="216" t="s">
        <v>6574</v>
      </c>
      <c r="B320" s="46" t="s">
        <v>3649</v>
      </c>
      <c r="C320" s="53">
        <v>52</v>
      </c>
      <c r="D320" s="48">
        <v>30</v>
      </c>
      <c r="E320" s="2110">
        <f>E302*1.2</f>
        <v>4773.5159999999996</v>
      </c>
      <c r="F320" s="603">
        <f t="shared" ref="F320:F321" si="54">ROUND(E320*(1-$F$10),2)</f>
        <v>4773.5200000000004</v>
      </c>
      <c r="G320" s="862">
        <f>'Заказ, cкидки и курсы валют'!$J$23*F320</f>
        <v>57282.240000000005</v>
      </c>
      <c r="H320" s="128">
        <f t="shared" ref="H320:H321" si="55">ROUND((D320/1000)*G320,2)</f>
        <v>1718.47</v>
      </c>
      <c r="I320" s="212"/>
      <c r="J320" s="128">
        <f>ROUND(IF(H320&lt;'Заказ, cкидки и курсы валют'!$B$39,H320*0.54*100/(100-'Заказ, cкидки и курсы валют'!$C$39),IF(H320&lt;'Заказ, cкидки и курсы валют'!$B$40,H320*0.54*100/(100-'Заказ, cкидки и курсы валют'!$C$40),IF(H320&lt;'Заказ, cкидки и курсы валют'!$B$41,H320*0.54*100/(100-'Заказ, cкидки и курсы валют'!$C$41),IF(H320&lt;'Заказ, cкидки и курсы валют'!$B$42,H320*0.54*100/(100-'Заказ, cкидки и курсы валют'!$C$42),IF(H320&lt;'Заказ, cкидки и курсы валют'!$B$43,H320*0.54*100/(100-'Заказ, cкидки и курсы валют'!$C$43),H320))))),2)</f>
        <v>1718.47</v>
      </c>
    </row>
    <row r="321" spans="1:10" ht="13.5" thickBot="1">
      <c r="A321" s="241" t="s">
        <v>6575</v>
      </c>
      <c r="B321" s="131" t="s">
        <v>3650</v>
      </c>
      <c r="C321" s="1040">
        <v>99.11</v>
      </c>
      <c r="D321" s="217">
        <v>20</v>
      </c>
      <c r="E321" s="2112">
        <f t="shared" ref="E321" si="56">E303*1.2</f>
        <v>5063.04</v>
      </c>
      <c r="F321" s="959">
        <f t="shared" si="54"/>
        <v>5063.04</v>
      </c>
      <c r="G321" s="960">
        <f>'Заказ, cкидки и курсы валют'!$J$23*F321</f>
        <v>60756.479999999996</v>
      </c>
      <c r="H321" s="181">
        <f t="shared" si="55"/>
        <v>1215.1300000000001</v>
      </c>
      <c r="I321" s="214"/>
      <c r="J321" s="128">
        <f>ROUND(IF(H321&lt;'Заказ, cкидки и курсы валют'!$B$39,H321*0.54*100/(100-'Заказ, cкидки и курсы валют'!$C$39),IF(H321&lt;'Заказ, cкидки и курсы валют'!$B$40,H321*0.54*100/(100-'Заказ, cкидки и курсы валют'!$C$40),IF(H321&lt;'Заказ, cкидки и курсы валют'!$B$41,H321*0.54*100/(100-'Заказ, cкидки и курсы валют'!$C$41),IF(H321&lt;'Заказ, cкидки и курсы валют'!$B$42,H321*0.54*100/(100-'Заказ, cкидки и курсы валют'!$C$42),IF(H321&lt;'Заказ, cкидки и курсы валют'!$B$43,H321*0.54*100/(100-'Заказ, cкидки и курсы валют'!$C$43),H321))))),2)</f>
        <v>1215.1300000000001</v>
      </c>
    </row>
    <row r="322" spans="1:10" ht="24" customHeight="1" thickBot="1"/>
    <row r="323" spans="1:10" ht="43.5" customHeight="1">
      <c r="A323" s="247"/>
      <c r="B323" s="163"/>
      <c r="C323" s="91"/>
      <c r="D323" s="91" t="s">
        <v>6562</v>
      </c>
      <c r="E323" s="555"/>
      <c r="F323" s="647"/>
      <c r="G323" s="569"/>
      <c r="H323" s="94"/>
      <c r="I323" s="95"/>
    </row>
    <row r="324" spans="1:10" ht="21" customHeight="1">
      <c r="A324" s="248"/>
      <c r="B324" s="17"/>
      <c r="C324" s="97"/>
      <c r="D324" s="97"/>
      <c r="E324" s="557"/>
      <c r="F324" s="648"/>
      <c r="G324" s="620"/>
      <c r="H324" s="17"/>
      <c r="I324" s="167"/>
    </row>
    <row r="325" spans="1:10">
      <c r="A325" s="248"/>
      <c r="B325" s="17"/>
      <c r="C325" s="97"/>
      <c r="D325" s="97"/>
      <c r="E325" s="557"/>
      <c r="F325" s="648"/>
      <c r="G325" s="620"/>
      <c r="H325" s="17"/>
      <c r="I325" s="167"/>
    </row>
    <row r="326" spans="1:10">
      <c r="A326" s="248"/>
      <c r="B326" s="17"/>
      <c r="C326" s="97"/>
      <c r="D326" s="97"/>
      <c r="E326" s="557"/>
      <c r="F326" s="648"/>
      <c r="G326" s="620"/>
      <c r="H326" s="17"/>
      <c r="I326" s="167"/>
    </row>
    <row r="327" spans="1:10" ht="18.75" thickBot="1">
      <c r="A327" s="2559" t="s">
        <v>7681</v>
      </c>
      <c r="B327" s="2587"/>
      <c r="C327" s="99"/>
      <c r="D327" s="99"/>
      <c r="E327" s="558"/>
      <c r="F327" s="649"/>
      <c r="G327" s="621"/>
      <c r="H327" s="171"/>
      <c r="I327" s="172"/>
    </row>
    <row r="328" spans="1:10" ht="42">
      <c r="A328" s="195" t="s">
        <v>1028</v>
      </c>
      <c r="B328" s="196" t="s">
        <v>1029</v>
      </c>
      <c r="C328" s="197" t="s">
        <v>678</v>
      </c>
      <c r="D328" s="197" t="s">
        <v>3130</v>
      </c>
      <c r="E328" s="559" t="s">
        <v>11196</v>
      </c>
      <c r="F328" s="650" t="s">
        <v>2779</v>
      </c>
      <c r="G328" s="638" t="s">
        <v>2627</v>
      </c>
      <c r="H328" s="338" t="s">
        <v>497</v>
      </c>
      <c r="I328" s="199" t="s">
        <v>4239</v>
      </c>
      <c r="J328" s="2668" t="s">
        <v>12335</v>
      </c>
    </row>
    <row r="329" spans="1:10" ht="21.75" customHeight="1" thickBot="1">
      <c r="A329" s="195"/>
      <c r="B329" s="389"/>
      <c r="C329" s="197" t="s">
        <v>3629</v>
      </c>
      <c r="D329" s="390" t="s">
        <v>2628</v>
      </c>
      <c r="E329" s="564" t="s">
        <v>265</v>
      </c>
      <c r="F329" s="1038">
        <f>'Заказ, cкидки и курсы валют'!$I$12</f>
        <v>0</v>
      </c>
      <c r="G329" s="949"/>
      <c r="H329" s="455"/>
      <c r="I329" s="325"/>
      <c r="J329" s="2669"/>
    </row>
    <row r="330" spans="1:10" ht="14.1" customHeight="1" thickBot="1">
      <c r="A330" s="333" t="s">
        <v>8522</v>
      </c>
      <c r="B330" s="986" t="s">
        <v>3648</v>
      </c>
      <c r="C330" s="984">
        <v>35.46</v>
      </c>
      <c r="D330" s="986">
        <v>1</v>
      </c>
      <c r="E330" s="2103">
        <f>(E301*2)+(1000/D330*7.5)</f>
        <v>14419.14</v>
      </c>
      <c r="F330" s="967">
        <f>ROUND(E330*(1-$F$10),2)</f>
        <v>14419.14</v>
      </c>
      <c r="G330" s="968">
        <f>'Заказ, cкидки и курсы валют'!$J$23*F330</f>
        <v>173029.68</v>
      </c>
      <c r="H330" s="387">
        <f>ROUND((D330/1000)*G330,2)</f>
        <v>173.03</v>
      </c>
      <c r="I330" s="337"/>
      <c r="J330" s="128">
        <f>ROUND(IF(H330&lt;'Заказ, cкидки и курсы валют'!$B$39,H330*0.54*100/(100-'Заказ, cкидки и курсы валют'!$C$39),IF(H330&lt;'Заказ, cкидки и курсы валют'!$B$40,H330*0.54*100/(100-'Заказ, cкидки и курсы валют'!$C$40),IF(H330&lt;'Заказ, cкидки и курсы валют'!$B$41,H330*0.54*100/(100-'Заказ, cкидки и курсы валют'!$C$41),IF(H330&lt;'Заказ, cкидки и курсы валют'!$B$42,H330*0.54*100/(100-'Заказ, cкидки и курсы валют'!$C$42),IF(H330&lt;'Заказ, cкидки и курсы валют'!$B$43,H330*0.54*100/(100-'Заказ, cкидки и курсы валют'!$C$43),H330))))),2)</f>
        <v>266.95999999999998</v>
      </c>
    </row>
    <row r="331" spans="1:10" ht="14.1" customHeight="1" thickBot="1">
      <c r="A331" s="216" t="s">
        <v>8523</v>
      </c>
      <c r="B331" s="46" t="s">
        <v>3649</v>
      </c>
      <c r="C331" s="53">
        <v>52</v>
      </c>
      <c r="D331" s="46">
        <v>1</v>
      </c>
      <c r="E331" s="2103">
        <f t="shared" ref="E331:E339" si="57">(E302*2)+(1000/D331*7.5)</f>
        <v>15455.86</v>
      </c>
      <c r="F331" s="603">
        <f t="shared" ref="F331:F339" si="58">ROUND(E331*(1-$F$10),2)</f>
        <v>15455.86</v>
      </c>
      <c r="G331" s="862">
        <f>'Заказ, cкидки и курсы валют'!$J$23*F331</f>
        <v>185470.32</v>
      </c>
      <c r="H331" s="128">
        <f t="shared" ref="H331:H339" si="59">ROUND((D331/1000)*G331,2)</f>
        <v>185.47</v>
      </c>
      <c r="I331" s="212"/>
      <c r="J331" s="128">
        <f>ROUND(IF(H331&lt;'Заказ, cкидки и курсы валют'!$B$39,H331*0.54*100/(100-'Заказ, cкидки и курсы валют'!$C$39),IF(H331&lt;'Заказ, cкидки и курсы валют'!$B$40,H331*0.54*100/(100-'Заказ, cкидки и курсы валют'!$C$40),IF(H331&lt;'Заказ, cкидки и курсы валют'!$B$41,H331*0.54*100/(100-'Заказ, cкидки и курсы валют'!$C$41),IF(H331&lt;'Заказ, cкидки и курсы валют'!$B$42,H331*0.54*100/(100-'Заказ, cкидки и курсы валют'!$C$42),IF(H331&lt;'Заказ, cкидки и курсы валют'!$B$43,H331*0.54*100/(100-'Заказ, cкидки и курсы валют'!$C$43),H331))))),2)</f>
        <v>250.38</v>
      </c>
    </row>
    <row r="332" spans="1:10" ht="14.1" customHeight="1" thickBot="1">
      <c r="A332" s="216" t="s">
        <v>8524</v>
      </c>
      <c r="B332" s="46" t="s">
        <v>3650</v>
      </c>
      <c r="C332" s="807">
        <v>99.11</v>
      </c>
      <c r="D332" s="46">
        <v>1</v>
      </c>
      <c r="E332" s="2103">
        <f t="shared" si="57"/>
        <v>15938.4</v>
      </c>
      <c r="F332" s="603">
        <f t="shared" si="58"/>
        <v>15938.4</v>
      </c>
      <c r="G332" s="862">
        <f>'Заказ, cкидки и курсы валют'!$J$23*F332</f>
        <v>191260.79999999999</v>
      </c>
      <c r="H332" s="128">
        <f t="shared" si="59"/>
        <v>191.26</v>
      </c>
      <c r="I332" s="212"/>
      <c r="J332" s="128">
        <f>ROUND(IF(H332&lt;'Заказ, cкидки и курсы валют'!$B$39,H332*0.54*100/(100-'Заказ, cкидки и курсы валют'!$C$39),IF(H332&lt;'Заказ, cкидки и курсы валют'!$B$40,H332*0.54*100/(100-'Заказ, cкидки и курсы валют'!$C$40),IF(H332&lt;'Заказ, cкидки и курсы валют'!$B$41,H332*0.54*100/(100-'Заказ, cкидки и курсы валют'!$C$41),IF(H332&lt;'Заказ, cкидки и курсы валют'!$B$42,H332*0.54*100/(100-'Заказ, cкидки и курсы валют'!$C$42),IF(H332&lt;'Заказ, cкидки и курсы валют'!$B$43,H332*0.54*100/(100-'Заказ, cкидки и курсы валют'!$C$43),H332))))),2)</f>
        <v>258.2</v>
      </c>
    </row>
    <row r="333" spans="1:10" ht="14.1" customHeight="1" thickBot="1">
      <c r="A333" s="216" t="s">
        <v>8525</v>
      </c>
      <c r="B333" s="46" t="s">
        <v>3276</v>
      </c>
      <c r="C333" s="807">
        <v>192.13</v>
      </c>
      <c r="D333" s="46">
        <v>1</v>
      </c>
      <c r="E333" s="2103">
        <f t="shared" si="57"/>
        <v>22632.5</v>
      </c>
      <c r="F333" s="603">
        <f t="shared" si="58"/>
        <v>22632.5</v>
      </c>
      <c r="G333" s="862">
        <f>'Заказ, cкидки и курсы валют'!$J$23*F333</f>
        <v>271590</v>
      </c>
      <c r="H333" s="128">
        <f t="shared" si="59"/>
        <v>271.58999999999997</v>
      </c>
      <c r="I333" s="212"/>
      <c r="J333" s="128">
        <f>ROUND(IF(H333&lt;'Заказ, cкидки и курсы валют'!$B$39,H333*0.54*100/(100-'Заказ, cкидки и курсы валют'!$C$39),IF(H333&lt;'Заказ, cкидки и курсы валют'!$B$40,H333*0.54*100/(100-'Заказ, cкидки и курсы валют'!$C$40),IF(H333&lt;'Заказ, cкидки и курсы валют'!$B$41,H333*0.54*100/(100-'Заказ, cкидки и курсы валют'!$C$41),IF(H333&lt;'Заказ, cкидки и курсы валют'!$B$42,H333*0.54*100/(100-'Заказ, cкидки и курсы валют'!$C$42),IF(H333&lt;'Заказ, cкидки и курсы валют'!$B$43,H333*0.54*100/(100-'Заказ, cкидки и курсы валют'!$C$43),H333))))),2)</f>
        <v>366.65</v>
      </c>
    </row>
    <row r="334" spans="1:10" ht="14.1" customHeight="1" thickBot="1">
      <c r="A334" s="216" t="s">
        <v>8526</v>
      </c>
      <c r="B334" s="46" t="s">
        <v>3277</v>
      </c>
      <c r="C334" s="807">
        <v>300</v>
      </c>
      <c r="D334" s="46">
        <v>1</v>
      </c>
      <c r="E334" s="2103">
        <f t="shared" si="57"/>
        <v>28976.14</v>
      </c>
      <c r="F334" s="603">
        <f t="shared" si="58"/>
        <v>28976.14</v>
      </c>
      <c r="G334" s="862">
        <f>'Заказ, cкидки и курсы валют'!$J$23*F334</f>
        <v>347713.68</v>
      </c>
      <c r="H334" s="128">
        <f t="shared" si="59"/>
        <v>347.71</v>
      </c>
      <c r="I334" s="212"/>
      <c r="J334" s="128">
        <f>ROUND(IF(H334&lt;'Заказ, cкидки и курсы валют'!$B$39,H334*0.54*100/(100-'Заказ, cкидки и курсы валют'!$C$39),IF(H334&lt;'Заказ, cкидки и курсы валют'!$B$40,H334*0.54*100/(100-'Заказ, cкидки и курсы валют'!$C$40),IF(H334&lt;'Заказ, cкидки и курсы валют'!$B$41,H334*0.54*100/(100-'Заказ, cкидки и курсы валют'!$C$41),IF(H334&lt;'Заказ, cкидки и курсы валют'!$B$42,H334*0.54*100/(100-'Заказ, cкидки и курсы валют'!$C$42),IF(H334&lt;'Заказ, cкидки и курсы валют'!$B$43,H334*0.54*100/(100-'Заказ, cкидки и курсы валют'!$C$43),H334))))),2)</f>
        <v>469.41</v>
      </c>
    </row>
    <row r="335" spans="1:10" ht="14.1" customHeight="1" thickBot="1">
      <c r="A335" s="216" t="s">
        <v>8527</v>
      </c>
      <c r="B335" s="46" t="s">
        <v>3278</v>
      </c>
      <c r="C335" s="807">
        <v>544.44000000000005</v>
      </c>
      <c r="D335" s="46">
        <v>1</v>
      </c>
      <c r="E335" s="2103">
        <f t="shared" si="57"/>
        <v>41372.42</v>
      </c>
      <c r="F335" s="603">
        <f t="shared" si="58"/>
        <v>41372.42</v>
      </c>
      <c r="G335" s="862">
        <f>'Заказ, cкидки и курсы валют'!$J$23*F335</f>
        <v>496469.04</v>
      </c>
      <c r="H335" s="128">
        <f t="shared" si="59"/>
        <v>496.47</v>
      </c>
      <c r="I335" s="212"/>
      <c r="J335" s="128">
        <f>ROUND(IF(H335&lt;'Заказ, cкидки и курсы валют'!$B$39,H335*0.54*100/(100-'Заказ, cкидки и курсы валют'!$C$39),IF(H335&lt;'Заказ, cкидки и курсы валют'!$B$40,H335*0.54*100/(100-'Заказ, cкидки и курсы валют'!$C$40),IF(H335&lt;'Заказ, cкидки и курсы валют'!$B$41,H335*0.54*100/(100-'Заказ, cкидки и курсы валют'!$C$41),IF(H335&lt;'Заказ, cкидки и курсы валют'!$B$42,H335*0.54*100/(100-'Заказ, cкидки и курсы валют'!$C$42),IF(H335&lt;'Заказ, cкидки и курсы валют'!$B$43,H335*0.54*100/(100-'Заказ, cкидки и курсы валют'!$C$43),H335))))),2)</f>
        <v>595.76</v>
      </c>
    </row>
    <row r="336" spans="1:10" ht="14.1" customHeight="1" thickBot="1">
      <c r="A336" s="216" t="s">
        <v>8528</v>
      </c>
      <c r="B336" s="46" t="s">
        <v>3279</v>
      </c>
      <c r="C336" s="807">
        <v>787.5</v>
      </c>
      <c r="D336" s="46">
        <v>1</v>
      </c>
      <c r="E336" s="2103">
        <f t="shared" si="57"/>
        <v>58762.94</v>
      </c>
      <c r="F336" s="603">
        <f t="shared" si="58"/>
        <v>58762.94</v>
      </c>
      <c r="G336" s="862">
        <f>'Заказ, cкидки и курсы валют'!$J$23*F336</f>
        <v>705155.28</v>
      </c>
      <c r="H336" s="128">
        <f t="shared" si="59"/>
        <v>705.16</v>
      </c>
      <c r="I336" s="212"/>
      <c r="J336" s="128">
        <f>ROUND(IF(H336&lt;'Заказ, cкидки и курсы валют'!$B$39,H336*0.54*100/(100-'Заказ, cкидки и курсы валют'!$C$39),IF(H336&lt;'Заказ, cкидки и курсы валют'!$B$40,H336*0.54*100/(100-'Заказ, cкидки и курсы валют'!$C$40),IF(H336&lt;'Заказ, cкидки и курсы валют'!$B$41,H336*0.54*100/(100-'Заказ, cкидки и курсы валют'!$C$41),IF(H336&lt;'Заказ, cкидки и курсы валют'!$B$42,H336*0.54*100/(100-'Заказ, cкидки и курсы валют'!$C$42),IF(H336&lt;'Заказ, cкидки и курсы валют'!$B$43,H336*0.54*100/(100-'Заказ, cкидки и курсы валют'!$C$43),H336))))),2)</f>
        <v>761.57</v>
      </c>
    </row>
    <row r="337" spans="1:10" ht="14.1" customHeight="1" thickBot="1">
      <c r="A337" s="216" t="s">
        <v>8529</v>
      </c>
      <c r="B337" s="46" t="s">
        <v>3280</v>
      </c>
      <c r="C337" s="807">
        <v>1469.4</v>
      </c>
      <c r="D337" s="46">
        <v>1</v>
      </c>
      <c r="E337" s="2103">
        <f t="shared" si="57"/>
        <v>91059.04</v>
      </c>
      <c r="F337" s="603">
        <f t="shared" si="58"/>
        <v>91059.04</v>
      </c>
      <c r="G337" s="862">
        <f>'Заказ, cкидки и курсы валют'!$J$23*F337</f>
        <v>1092708.48</v>
      </c>
      <c r="H337" s="128">
        <f t="shared" si="59"/>
        <v>1092.71</v>
      </c>
      <c r="I337" s="212"/>
      <c r="J337" s="128">
        <f>ROUND(IF(H337&lt;'Заказ, cкидки и курсы валют'!$B$39,H337*0.54*100/(100-'Заказ, cкидки и курсы валют'!$C$39),IF(H337&lt;'Заказ, cкидки и курсы валют'!$B$40,H337*0.54*100/(100-'Заказ, cкидки и курсы валют'!$C$40),IF(H337&lt;'Заказ, cкидки и курсы валют'!$B$41,H337*0.54*100/(100-'Заказ, cкидки и курсы валют'!$C$41),IF(H337&lt;'Заказ, cкидки и курсы валют'!$B$42,H337*0.54*100/(100-'Заказ, cкидки и курсы валют'!$C$42),IF(H337&lt;'Заказ, cкидки и курсы валют'!$B$43,H337*0.54*100/(100-'Заказ, cкидки и курсы валют'!$C$43),H337))))),2)</f>
        <v>1092.71</v>
      </c>
    </row>
    <row r="338" spans="1:10" ht="14.1" customHeight="1" thickBot="1">
      <c r="A338" s="216" t="s">
        <v>8530</v>
      </c>
      <c r="B338" s="46" t="s">
        <v>3282</v>
      </c>
      <c r="C338" s="807">
        <v>2494.44</v>
      </c>
      <c r="D338" s="46">
        <v>1</v>
      </c>
      <c r="E338" s="2103">
        <f t="shared" si="57"/>
        <v>166991.16</v>
      </c>
      <c r="F338" s="603">
        <f t="shared" si="58"/>
        <v>166991.16</v>
      </c>
      <c r="G338" s="862">
        <f>'Заказ, cкидки и курсы валют'!$J$23*F338</f>
        <v>2003893.92</v>
      </c>
      <c r="H338" s="128">
        <f t="shared" si="59"/>
        <v>2003.89</v>
      </c>
      <c r="I338" s="212"/>
      <c r="J338" s="128">
        <f>ROUND(IF(H338&lt;'Заказ, cкидки и курсы валют'!$B$39,H338*0.54*100/(100-'Заказ, cкидки и курсы валют'!$C$39),IF(H338&lt;'Заказ, cкидки и курсы валют'!$B$40,H338*0.54*100/(100-'Заказ, cкидки и курсы валют'!$C$40),IF(H338&lt;'Заказ, cкидки и курсы валют'!$B$41,H338*0.54*100/(100-'Заказ, cкидки и курсы валют'!$C$41),IF(H338&lt;'Заказ, cкидки и курсы валют'!$B$42,H338*0.54*100/(100-'Заказ, cкидки и курсы валют'!$C$42),IF(H338&lt;'Заказ, cкидки и курсы валют'!$B$43,H338*0.54*100/(100-'Заказ, cкидки и курсы валют'!$C$43),H338))))),2)</f>
        <v>2003.89</v>
      </c>
    </row>
    <row r="339" spans="1:10" ht="14.1" customHeight="1" thickBot="1">
      <c r="A339" s="241" t="s">
        <v>8531</v>
      </c>
      <c r="B339" s="213" t="s">
        <v>3283</v>
      </c>
      <c r="C339" s="1039">
        <v>3600</v>
      </c>
      <c r="D339" s="245">
        <v>1</v>
      </c>
      <c r="E339" s="2103">
        <f t="shared" si="57"/>
        <v>275848.32000000001</v>
      </c>
      <c r="F339" s="959">
        <f t="shared" si="58"/>
        <v>275848.32000000001</v>
      </c>
      <c r="G339" s="960">
        <f>'Заказ, cкидки и курсы валют'!$J$23*F339</f>
        <v>3310179.84</v>
      </c>
      <c r="H339" s="181">
        <f t="shared" si="59"/>
        <v>3310.18</v>
      </c>
      <c r="I339" s="214"/>
      <c r="J339" s="128">
        <f>ROUND(IF(H339&lt;'Заказ, cкидки и курсы валют'!$B$39,H339*0.54*100/(100-'Заказ, cкидки и курсы валют'!$C$39),IF(H339&lt;'Заказ, cкидки и курсы валют'!$B$40,H339*0.54*100/(100-'Заказ, cкидки и курсы валют'!$C$40),IF(H339&lt;'Заказ, cкидки и курсы валют'!$B$41,H339*0.54*100/(100-'Заказ, cкидки и курсы валют'!$C$41),IF(H339&lt;'Заказ, cкидки и курсы валют'!$B$42,H339*0.54*100/(100-'Заказ, cкидки и курсы валют'!$C$42),IF(H339&lt;'Заказ, cкидки и курсы валют'!$B$43,H339*0.54*100/(100-'Заказ, cкидки и курсы валют'!$C$43),H339))))),2)</f>
        <v>3310.18</v>
      </c>
    </row>
    <row r="340" spans="1:10" ht="18">
      <c r="C340" s="91" t="s">
        <v>12071</v>
      </c>
      <c r="D340" s="555"/>
      <c r="E340" s="555"/>
      <c r="F340" s="569"/>
      <c r="G340" s="94"/>
      <c r="J340" s="822"/>
    </row>
    <row r="341" spans="1:10">
      <c r="A341" s="248"/>
      <c r="B341" s="17"/>
      <c r="C341" s="97"/>
      <c r="D341" s="97"/>
      <c r="E341" s="557"/>
      <c r="F341" s="648"/>
      <c r="G341" s="620"/>
      <c r="H341" s="17"/>
      <c r="I341" s="167"/>
      <c r="J341" s="822"/>
    </row>
    <row r="342" spans="1:10">
      <c r="A342" s="248"/>
      <c r="B342" s="17"/>
      <c r="C342" s="97"/>
      <c r="D342" s="97"/>
      <c r="E342" s="557"/>
      <c r="F342" s="648"/>
      <c r="G342" s="620"/>
      <c r="H342" s="17"/>
      <c r="I342" s="167"/>
      <c r="J342" s="822"/>
    </row>
    <row r="343" spans="1:10" ht="35.25" customHeight="1" thickBot="1">
      <c r="A343" s="1152" t="s">
        <v>7679</v>
      </c>
      <c r="B343" s="171"/>
      <c r="C343" s="99"/>
      <c r="D343" s="99"/>
      <c r="E343" s="558"/>
      <c r="F343" s="649"/>
      <c r="G343" s="621"/>
      <c r="H343" s="171"/>
      <c r="I343" s="172"/>
      <c r="J343" s="822"/>
    </row>
    <row r="344" spans="1:10" ht="42">
      <c r="A344" s="195" t="s">
        <v>1028</v>
      </c>
      <c r="B344" s="196" t="s">
        <v>1029</v>
      </c>
      <c r="C344" s="197" t="s">
        <v>678</v>
      </c>
      <c r="D344" s="197" t="s">
        <v>3130</v>
      </c>
      <c r="E344" s="559" t="s">
        <v>11196</v>
      </c>
      <c r="F344" s="650" t="s">
        <v>2779</v>
      </c>
      <c r="G344" s="2331" t="s">
        <v>2627</v>
      </c>
      <c r="H344" s="2328" t="s">
        <v>497</v>
      </c>
      <c r="I344" s="199" t="s">
        <v>4239</v>
      </c>
      <c r="J344" s="822"/>
    </row>
    <row r="345" spans="1:10" ht="13.5" thickBot="1">
      <c r="A345" s="195"/>
      <c r="B345" s="389"/>
      <c r="C345" s="197" t="s">
        <v>3629</v>
      </c>
      <c r="D345" s="390" t="s">
        <v>2628</v>
      </c>
      <c r="E345" s="564" t="s">
        <v>265</v>
      </c>
      <c r="F345" s="1038">
        <f>'Заказ, cкидки и курсы валют'!$I$12</f>
        <v>0</v>
      </c>
      <c r="G345" s="2332"/>
      <c r="H345" s="2325"/>
      <c r="I345" s="325"/>
      <c r="J345" s="822"/>
    </row>
    <row r="346" spans="1:10" ht="14.1" customHeight="1">
      <c r="A346" s="333" t="s">
        <v>12072</v>
      </c>
      <c r="B346" s="1814" t="s">
        <v>3276</v>
      </c>
      <c r="C346" s="1371">
        <v>455</v>
      </c>
      <c r="D346" s="1814">
        <v>60</v>
      </c>
      <c r="E346" s="822">
        <v>36680.769999999997</v>
      </c>
      <c r="F346" s="967">
        <f>ROUND(E346*(1-$F$10),2)</f>
        <v>36680.769999999997</v>
      </c>
      <c r="G346" s="968">
        <f>'Заказ, cкидки и курсы валют'!$J$23*F346</f>
        <v>440169.24</v>
      </c>
      <c r="H346" s="387">
        <f>ROUND((D346/1000)*G346,2)</f>
        <v>26410.15</v>
      </c>
      <c r="I346" s="337"/>
    </row>
    <row r="347" spans="1:10" ht="14.1" customHeight="1">
      <c r="A347" s="216" t="s">
        <v>12073</v>
      </c>
      <c r="B347" s="1816" t="s">
        <v>3277</v>
      </c>
      <c r="C347" s="1370">
        <v>620</v>
      </c>
      <c r="D347" s="1816">
        <v>60</v>
      </c>
      <c r="E347" s="822">
        <v>62022.61</v>
      </c>
      <c r="F347" s="603">
        <f t="shared" ref="F347:F352" si="60">ROUND(E347*(1-$F$10),2)</f>
        <v>62022.61</v>
      </c>
      <c r="G347" s="862">
        <f>'Заказ, cкидки и курсы валют'!$J$23*F347</f>
        <v>744271.32000000007</v>
      </c>
      <c r="H347" s="128">
        <f t="shared" ref="H347:H352" si="61">ROUND((D347/1000)*G347,2)</f>
        <v>44656.28</v>
      </c>
      <c r="I347" s="212"/>
    </row>
    <row r="348" spans="1:10" ht="14.1" customHeight="1">
      <c r="A348" s="216" t="s">
        <v>12074</v>
      </c>
      <c r="B348" s="1816" t="s">
        <v>3278</v>
      </c>
      <c r="C348" s="2368">
        <v>900</v>
      </c>
      <c r="D348" s="1816">
        <v>50</v>
      </c>
      <c r="E348" s="822">
        <v>70200.7</v>
      </c>
      <c r="F348" s="603">
        <f t="shared" si="60"/>
        <v>70200.7</v>
      </c>
      <c r="G348" s="862">
        <f>'Заказ, cкидки и курсы валют'!$J$23*F348</f>
        <v>842408.39999999991</v>
      </c>
      <c r="H348" s="128">
        <f t="shared" si="61"/>
        <v>42120.42</v>
      </c>
      <c r="I348" s="212"/>
    </row>
    <row r="349" spans="1:10" ht="14.1" customHeight="1">
      <c r="A349" s="216" t="s">
        <v>12075</v>
      </c>
      <c r="B349" s="1816" t="s">
        <v>3279</v>
      </c>
      <c r="C349" s="2368">
        <v>1200</v>
      </c>
      <c r="D349" s="1816">
        <v>40</v>
      </c>
      <c r="E349" s="822">
        <v>78134.38</v>
      </c>
      <c r="F349" s="603">
        <f t="shared" si="60"/>
        <v>78134.38</v>
      </c>
      <c r="G349" s="862">
        <f>'Заказ, cкидки и курсы валют'!$J$23*F349</f>
        <v>937612.56</v>
      </c>
      <c r="H349" s="128">
        <f t="shared" si="61"/>
        <v>37504.5</v>
      </c>
      <c r="I349" s="212"/>
    </row>
    <row r="350" spans="1:10" ht="14.1" customHeight="1">
      <c r="A350" s="216" t="s">
        <v>12076</v>
      </c>
      <c r="B350" s="1816" t="s">
        <v>3280</v>
      </c>
      <c r="C350" s="2368">
        <v>1900</v>
      </c>
      <c r="D350" s="1816">
        <v>20</v>
      </c>
      <c r="E350" s="822">
        <v>114924.95</v>
      </c>
      <c r="F350" s="603">
        <f t="shared" si="60"/>
        <v>114924.95</v>
      </c>
      <c r="G350" s="862">
        <f>'Заказ, cкидки и курсы валют'!$J$23*F350</f>
        <v>1379099.4</v>
      </c>
      <c r="H350" s="128">
        <f t="shared" si="61"/>
        <v>27581.99</v>
      </c>
      <c r="I350" s="212"/>
    </row>
    <row r="351" spans="1:10" ht="14.1" customHeight="1">
      <c r="A351" s="216" t="s">
        <v>12077</v>
      </c>
      <c r="B351" s="1816" t="s">
        <v>3282</v>
      </c>
      <c r="C351" s="2368">
        <v>3350</v>
      </c>
      <c r="D351" s="1816">
        <v>10</v>
      </c>
      <c r="E351" s="822">
        <v>193695.01</v>
      </c>
      <c r="F351" s="603">
        <f t="shared" si="60"/>
        <v>193695.01</v>
      </c>
      <c r="G351" s="862">
        <f>'Заказ, cкидки и курсы валют'!$J$23*F351</f>
        <v>2324340.12</v>
      </c>
      <c r="H351" s="128">
        <f t="shared" si="61"/>
        <v>23243.4</v>
      </c>
      <c r="I351" s="212"/>
    </row>
    <row r="352" spans="1:10" ht="14.1" customHeight="1" thickBot="1">
      <c r="A352" s="241" t="s">
        <v>12078</v>
      </c>
      <c r="B352" s="1818" t="s">
        <v>3283</v>
      </c>
      <c r="C352" s="2369">
        <v>6300</v>
      </c>
      <c r="D352" s="1818">
        <v>5</v>
      </c>
      <c r="E352" s="822">
        <v>422401.44</v>
      </c>
      <c r="F352" s="959">
        <f t="shared" si="60"/>
        <v>422401.44</v>
      </c>
      <c r="G352" s="960">
        <f>'Заказ, cкидки и курсы валют'!$J$23*F352</f>
        <v>5068817.28</v>
      </c>
      <c r="H352" s="181">
        <f t="shared" si="61"/>
        <v>25344.09</v>
      </c>
      <c r="I352" s="214"/>
    </row>
    <row r="353" spans="1:10" ht="13.5" customHeight="1" thickBot="1"/>
    <row r="354" spans="1:10" ht="13.5" customHeight="1">
      <c r="A354" s="247"/>
      <c r="B354" s="163"/>
      <c r="C354" s="91"/>
      <c r="D354" s="91" t="s">
        <v>2935</v>
      </c>
      <c r="E354" s="555"/>
      <c r="F354" s="647"/>
      <c r="G354" s="569"/>
      <c r="H354" s="163"/>
      <c r="I354" s="95"/>
    </row>
    <row r="355" spans="1:10" ht="13.5" customHeight="1">
      <c r="A355" s="248"/>
      <c r="B355" s="17"/>
      <c r="C355" s="97"/>
      <c r="D355" s="97"/>
      <c r="E355" s="557"/>
      <c r="F355" s="648"/>
      <c r="G355" s="620"/>
      <c r="H355" s="17"/>
      <c r="I355" s="167"/>
    </row>
    <row r="356" spans="1:10" ht="13.5" customHeight="1">
      <c r="A356" s="248"/>
      <c r="B356" s="17"/>
      <c r="C356" s="97"/>
      <c r="D356" s="97"/>
      <c r="E356" s="557"/>
      <c r="F356" s="648"/>
      <c r="G356" s="620"/>
      <c r="H356" s="17"/>
      <c r="I356" s="167"/>
    </row>
    <row r="357" spans="1:10" ht="13.5" customHeight="1">
      <c r="A357" s="248"/>
      <c r="B357" s="17"/>
      <c r="C357" s="97"/>
      <c r="D357" s="97"/>
      <c r="E357" s="557"/>
      <c r="F357" s="648"/>
      <c r="G357" s="620"/>
      <c r="H357" s="17"/>
      <c r="I357" s="167"/>
    </row>
    <row r="358" spans="1:10" ht="13.5" customHeight="1" thickBot="1">
      <c r="A358" s="1152" t="s">
        <v>7679</v>
      </c>
      <c r="B358" s="171"/>
      <c r="C358" s="99"/>
      <c r="D358" s="99"/>
      <c r="E358" s="558"/>
      <c r="F358" s="649"/>
      <c r="G358" s="621"/>
      <c r="H358" s="171"/>
      <c r="I358" s="172"/>
    </row>
    <row r="359" spans="1:10" ht="45.75" customHeight="1">
      <c r="A359" s="195" t="s">
        <v>1028</v>
      </c>
      <c r="B359" s="196" t="s">
        <v>1029</v>
      </c>
      <c r="C359" s="197" t="s">
        <v>678</v>
      </c>
      <c r="D359" s="197" t="s">
        <v>3130</v>
      </c>
      <c r="E359" s="559" t="s">
        <v>11196</v>
      </c>
      <c r="F359" s="650" t="s">
        <v>2779</v>
      </c>
      <c r="G359" s="638" t="s">
        <v>2627</v>
      </c>
      <c r="H359" s="338" t="s">
        <v>497</v>
      </c>
      <c r="I359" s="199" t="s">
        <v>4239</v>
      </c>
    </row>
    <row r="360" spans="1:10" ht="13.5" customHeight="1" thickBot="1">
      <c r="A360" s="195"/>
      <c r="B360" s="389"/>
      <c r="C360" s="197" t="s">
        <v>3629</v>
      </c>
      <c r="D360" s="390" t="s">
        <v>2628</v>
      </c>
      <c r="E360" s="564" t="s">
        <v>265</v>
      </c>
      <c r="F360" s="1038">
        <f>'Заказ, cкидки и курсы валют'!$I$12</f>
        <v>0</v>
      </c>
      <c r="G360" s="949"/>
      <c r="H360" s="455"/>
      <c r="I360" s="325"/>
    </row>
    <row r="361" spans="1:10" ht="14.1" customHeight="1">
      <c r="A361" s="333" t="s">
        <v>4302</v>
      </c>
      <c r="B361" s="986" t="s">
        <v>3648</v>
      </c>
      <c r="C361" s="984">
        <v>11</v>
      </c>
      <c r="D361" s="2247">
        <v>1000</v>
      </c>
      <c r="E361" s="822">
        <v>1541.82</v>
      </c>
      <c r="F361" s="967">
        <f>ROUND(E361*(1-$F$10),2)</f>
        <v>1541.82</v>
      </c>
      <c r="G361" s="968">
        <f>'Заказ, cкидки и курсы валют'!$J$23*F361</f>
        <v>18501.84</v>
      </c>
      <c r="H361" s="387">
        <f>ROUND((D361/1000)*G361,2)</f>
        <v>18501.84</v>
      </c>
      <c r="I361" s="337"/>
    </row>
    <row r="362" spans="1:10" ht="14.1" customHeight="1">
      <c r="A362" s="216" t="s">
        <v>4303</v>
      </c>
      <c r="B362" s="46" t="s">
        <v>3649</v>
      </c>
      <c r="C362" s="53">
        <v>22</v>
      </c>
      <c r="D362" s="2243">
        <v>1000</v>
      </c>
      <c r="E362" s="822">
        <v>1661.52</v>
      </c>
      <c r="F362" s="603">
        <f t="shared" ref="F362:F371" si="62">ROUND(E362*(1-$F$10),2)</f>
        <v>1661.52</v>
      </c>
      <c r="G362" s="862">
        <f>'Заказ, cкидки и курсы валют'!$J$23*F362</f>
        <v>19938.239999999998</v>
      </c>
      <c r="H362" s="128">
        <f t="shared" ref="H362:H371" si="63">ROUND((D362/1000)*G362,2)</f>
        <v>19938.240000000002</v>
      </c>
      <c r="I362" s="212"/>
    </row>
    <row r="363" spans="1:10" ht="14.1" customHeight="1">
      <c r="A363" s="216" t="s">
        <v>4304</v>
      </c>
      <c r="B363" s="46" t="s">
        <v>3650</v>
      </c>
      <c r="C363" s="53">
        <v>44.56</v>
      </c>
      <c r="D363" s="2242">
        <v>500</v>
      </c>
      <c r="E363" s="822">
        <v>2169.5100000000002</v>
      </c>
      <c r="F363" s="603">
        <f t="shared" si="62"/>
        <v>2169.5100000000002</v>
      </c>
      <c r="G363" s="862">
        <f>'Заказ, cкидки и курсы валют'!$J$23*F363</f>
        <v>26034.120000000003</v>
      </c>
      <c r="H363" s="128">
        <f t="shared" si="63"/>
        <v>13017.06</v>
      </c>
      <c r="I363" s="212"/>
    </row>
    <row r="364" spans="1:10" ht="14.1" customHeight="1">
      <c r="A364" s="216" t="s">
        <v>4305</v>
      </c>
      <c r="B364" s="46" t="s">
        <v>3276</v>
      </c>
      <c r="C364" s="53">
        <v>76</v>
      </c>
      <c r="D364" s="2242">
        <v>250</v>
      </c>
      <c r="E364" s="822">
        <v>3250.64</v>
      </c>
      <c r="F364" s="603">
        <f t="shared" si="62"/>
        <v>3250.64</v>
      </c>
      <c r="G364" s="862">
        <f>'Заказ, cкидки и курсы валют'!$J$23*F364</f>
        <v>39007.68</v>
      </c>
      <c r="H364" s="128">
        <f t="shared" si="63"/>
        <v>9751.92</v>
      </c>
      <c r="I364" s="212"/>
    </row>
    <row r="365" spans="1:10" ht="14.1" customHeight="1">
      <c r="A365" s="216" t="s">
        <v>4306</v>
      </c>
      <c r="B365" s="46" t="s">
        <v>3277</v>
      </c>
      <c r="C365" s="53">
        <v>166.67</v>
      </c>
      <c r="D365" s="2242">
        <v>200</v>
      </c>
      <c r="E365" s="822">
        <v>5284.16</v>
      </c>
      <c r="F365" s="603">
        <f t="shared" si="62"/>
        <v>5284.16</v>
      </c>
      <c r="G365" s="862">
        <f>'Заказ, cкидки и курсы валют'!$J$23*F365</f>
        <v>63409.919999999998</v>
      </c>
      <c r="H365" s="128">
        <f t="shared" si="63"/>
        <v>12681.98</v>
      </c>
      <c r="I365" s="212"/>
      <c r="J365" s="822"/>
    </row>
    <row r="366" spans="1:10" ht="14.1" customHeight="1">
      <c r="A366" s="216" t="s">
        <v>3919</v>
      </c>
      <c r="B366" s="44" t="s">
        <v>3278</v>
      </c>
      <c r="C366" s="53">
        <v>311.67</v>
      </c>
      <c r="D366" s="2242">
        <v>100</v>
      </c>
      <c r="E366" s="822">
        <v>7863.21</v>
      </c>
      <c r="F366" s="603">
        <f t="shared" si="62"/>
        <v>7863.21</v>
      </c>
      <c r="G366" s="862">
        <f>'Заказ, cкидки и курсы валют'!$J$23*F366</f>
        <v>94358.52</v>
      </c>
      <c r="H366" s="128">
        <f t="shared" si="63"/>
        <v>9435.85</v>
      </c>
      <c r="I366" s="212"/>
      <c r="J366" s="822"/>
    </row>
    <row r="367" spans="1:10" ht="14.1" customHeight="1">
      <c r="A367" s="216" t="s">
        <v>4307</v>
      </c>
      <c r="B367" s="46" t="s">
        <v>3279</v>
      </c>
      <c r="C367" s="53">
        <v>380</v>
      </c>
      <c r="D367" s="2242">
        <v>70</v>
      </c>
      <c r="E367" s="822">
        <v>10000.81</v>
      </c>
      <c r="F367" s="603">
        <f t="shared" si="62"/>
        <v>10000.81</v>
      </c>
      <c r="G367" s="862">
        <f>'Заказ, cкидки и курсы валют'!$J$23*F367</f>
        <v>120009.72</v>
      </c>
      <c r="H367" s="128">
        <f t="shared" si="63"/>
        <v>8400.68</v>
      </c>
      <c r="I367" s="212"/>
      <c r="J367" s="822"/>
    </row>
    <row r="368" spans="1:10" ht="14.1" customHeight="1">
      <c r="A368" s="216" t="s">
        <v>3920</v>
      </c>
      <c r="B368" s="44" t="s">
        <v>3376</v>
      </c>
      <c r="C368" s="53">
        <v>520</v>
      </c>
      <c r="D368" s="2242">
        <v>50</v>
      </c>
      <c r="E368" s="822">
        <v>15926.74</v>
      </c>
      <c r="F368" s="603">
        <f t="shared" si="62"/>
        <v>15926.74</v>
      </c>
      <c r="G368" s="862">
        <f>'Заказ, cкидки и курсы валют'!$J$23*F368</f>
        <v>191120.88</v>
      </c>
      <c r="H368" s="128">
        <f t="shared" si="63"/>
        <v>9556.0400000000009</v>
      </c>
      <c r="I368" s="212"/>
    </row>
    <row r="369" spans="1:10" ht="14.1" customHeight="1">
      <c r="A369" s="216" t="s">
        <v>4308</v>
      </c>
      <c r="B369" s="46" t="s">
        <v>3280</v>
      </c>
      <c r="C369" s="53">
        <v>700</v>
      </c>
      <c r="D369" s="2242">
        <v>50</v>
      </c>
      <c r="E369" s="822">
        <v>20165.87</v>
      </c>
      <c r="F369" s="603">
        <f t="shared" si="62"/>
        <v>20165.87</v>
      </c>
      <c r="G369" s="862">
        <f>'Заказ, cкидки и курсы валют'!$J$23*F369</f>
        <v>241990.44</v>
      </c>
      <c r="H369" s="128">
        <f t="shared" si="63"/>
        <v>12099.52</v>
      </c>
      <c r="I369" s="212"/>
    </row>
    <row r="370" spans="1:10" ht="14.1" customHeight="1">
      <c r="A370" s="216" t="s">
        <v>4309</v>
      </c>
      <c r="B370" s="46" t="s">
        <v>3281</v>
      </c>
      <c r="C370" s="53">
        <v>920</v>
      </c>
      <c r="D370" s="2242">
        <v>25</v>
      </c>
      <c r="E370" s="822">
        <v>26676.62</v>
      </c>
      <c r="F370" s="603">
        <f t="shared" si="62"/>
        <v>26676.62</v>
      </c>
      <c r="G370" s="862">
        <f>'Заказ, cкидки и курсы валют'!$J$23*F370</f>
        <v>320119.44</v>
      </c>
      <c r="H370" s="128">
        <f t="shared" si="63"/>
        <v>8002.99</v>
      </c>
      <c r="I370" s="212"/>
    </row>
    <row r="371" spans="1:10" ht="14.1" customHeight="1" thickBot="1">
      <c r="A371" s="241" t="s">
        <v>4310</v>
      </c>
      <c r="B371" s="131" t="s">
        <v>3287</v>
      </c>
      <c r="C371" s="966">
        <v>1500</v>
      </c>
      <c r="D371" s="2245">
        <v>20</v>
      </c>
      <c r="E371" s="822">
        <v>44904.160000000003</v>
      </c>
      <c r="F371" s="959">
        <f t="shared" si="62"/>
        <v>44904.160000000003</v>
      </c>
      <c r="G371" s="960">
        <f>'Заказ, cкидки и курсы валют'!$J$23*F371</f>
        <v>538849.92000000004</v>
      </c>
      <c r="H371" s="181">
        <f t="shared" si="63"/>
        <v>10777</v>
      </c>
      <c r="I371" s="214"/>
    </row>
    <row r="372" spans="1:10" ht="13.5" customHeight="1" thickBot="1"/>
    <row r="373" spans="1:10" ht="13.5" customHeight="1">
      <c r="A373" s="247"/>
      <c r="B373" s="163"/>
      <c r="C373" s="91"/>
      <c r="D373" s="91" t="s">
        <v>2935</v>
      </c>
      <c r="E373" s="555"/>
      <c r="F373" s="647"/>
      <c r="G373" s="592"/>
      <c r="H373" s="163"/>
      <c r="I373" s="95"/>
    </row>
    <row r="374" spans="1:10" ht="13.5" customHeight="1">
      <c r="A374" s="248"/>
      <c r="B374" s="17"/>
      <c r="C374" s="97"/>
      <c r="D374" s="97"/>
      <c r="E374" s="557"/>
      <c r="F374" s="648"/>
      <c r="G374" s="620"/>
      <c r="H374" s="17"/>
      <c r="I374" s="167"/>
    </row>
    <row r="375" spans="1:10" ht="13.5" customHeight="1">
      <c r="A375" s="248"/>
      <c r="B375" s="17"/>
      <c r="C375" s="97"/>
      <c r="D375" s="97"/>
      <c r="E375" s="557"/>
      <c r="F375" s="648"/>
      <c r="G375" s="620"/>
      <c r="H375" s="17"/>
      <c r="I375" s="167"/>
    </row>
    <row r="376" spans="1:10" ht="13.5" customHeight="1">
      <c r="A376" s="248"/>
      <c r="B376" s="17"/>
      <c r="C376" s="97"/>
      <c r="D376" s="97"/>
      <c r="E376" s="557"/>
      <c r="F376" s="648"/>
      <c r="G376" s="620"/>
      <c r="H376" s="17"/>
      <c r="I376" s="167"/>
    </row>
    <row r="377" spans="1:10" ht="13.5" customHeight="1" thickBot="1">
      <c r="A377" s="2549" t="s">
        <v>7680</v>
      </c>
      <c r="B377" s="118"/>
      <c r="C377" s="100"/>
      <c r="D377" s="171"/>
      <c r="E377" s="565"/>
      <c r="F377" s="649"/>
      <c r="G377" s="621"/>
      <c r="H377" s="171"/>
      <c r="I377" s="172"/>
    </row>
    <row r="378" spans="1:10" ht="44.25" customHeight="1">
      <c r="A378" s="195" t="s">
        <v>1028</v>
      </c>
      <c r="B378" s="196" t="s">
        <v>1029</v>
      </c>
      <c r="C378" s="197" t="s">
        <v>678</v>
      </c>
      <c r="D378" s="197" t="s">
        <v>3130</v>
      </c>
      <c r="E378" s="559" t="s">
        <v>11196</v>
      </c>
      <c r="F378" s="650" t="s">
        <v>2779</v>
      </c>
      <c r="G378" s="638" t="s">
        <v>2627</v>
      </c>
      <c r="H378" s="338" t="s">
        <v>497</v>
      </c>
      <c r="I378" s="199" t="s">
        <v>4239</v>
      </c>
      <c r="J378" s="2668" t="s">
        <v>12335</v>
      </c>
    </row>
    <row r="379" spans="1:10" ht="18" customHeight="1" thickBot="1">
      <c r="A379" s="195"/>
      <c r="B379" s="389"/>
      <c r="C379" s="197" t="s">
        <v>3629</v>
      </c>
      <c r="D379" s="390" t="s">
        <v>2628</v>
      </c>
      <c r="E379" s="564" t="s">
        <v>265</v>
      </c>
      <c r="F379" s="1038">
        <f>'Заказ, cкидки и курсы валют'!$I$12</f>
        <v>0</v>
      </c>
      <c r="G379" s="949"/>
      <c r="H379" s="455"/>
      <c r="I379" s="325"/>
      <c r="J379" s="2669"/>
    </row>
    <row r="380" spans="1:10" ht="13.5" customHeight="1">
      <c r="A380" s="333" t="s">
        <v>4311</v>
      </c>
      <c r="B380" s="986" t="s">
        <v>3648</v>
      </c>
      <c r="C380" s="984">
        <v>11</v>
      </c>
      <c r="D380" s="2082">
        <v>100</v>
      </c>
      <c r="E380" s="2111">
        <f>E361*1.2</f>
        <v>1850.1839999999997</v>
      </c>
      <c r="F380" s="967">
        <f>ROUND(E380*(1-$F$10),2)</f>
        <v>1850.18</v>
      </c>
      <c r="G380" s="968">
        <f>'Заказ, cкидки и курсы валют'!$J$23*F380</f>
        <v>22202.16</v>
      </c>
      <c r="H380" s="387">
        <f>ROUND((D380/1000)*G380,2)</f>
        <v>2220.2199999999998</v>
      </c>
      <c r="I380" s="337"/>
      <c r="J380" s="128">
        <f>ROUND(IF(H380&lt;'Заказ, cкидки и курсы валют'!$B$39,H380*0.54*100/(100-'Заказ, cкидки и курсы валют'!$C$39),IF(H380&lt;'Заказ, cкидки и курсы валют'!$B$40,H380*0.54*100/(100-'Заказ, cкидки и курсы валют'!$C$40),IF(H380&lt;'Заказ, cкидки и курсы валют'!$B$41,H380*0.54*100/(100-'Заказ, cкидки и курсы валют'!$C$41),IF(H380&lt;'Заказ, cкидки и курсы валют'!$B$42,H380*0.54*100/(100-'Заказ, cкидки и курсы валют'!$C$42),IF(H380&lt;'Заказ, cкидки и курсы валют'!$B$43,H380*0.54*100/(100-'Заказ, cкидки и курсы валют'!$C$43),H380))))),2)</f>
        <v>2220.2199999999998</v>
      </c>
    </row>
    <row r="381" spans="1:10" ht="13.5" customHeight="1">
      <c r="A381" s="216" t="s">
        <v>4312</v>
      </c>
      <c r="B381" s="46" t="s">
        <v>3649</v>
      </c>
      <c r="C381" s="53">
        <v>22</v>
      </c>
      <c r="D381" s="2055">
        <v>50</v>
      </c>
      <c r="E381" s="2110">
        <f>E362*1.2</f>
        <v>1993.8239999999998</v>
      </c>
      <c r="F381" s="603">
        <f t="shared" ref="F381:F384" si="64">ROUND(E381*(1-$F$10),2)</f>
        <v>1993.82</v>
      </c>
      <c r="G381" s="862">
        <f>'Заказ, cкидки и курсы валют'!$J$23*F381</f>
        <v>23925.84</v>
      </c>
      <c r="H381" s="128">
        <f t="shared" ref="H381:H384" si="65">ROUND((D381/1000)*G381,2)</f>
        <v>1196.29</v>
      </c>
      <c r="I381" s="212"/>
      <c r="J381" s="128">
        <f>ROUND(IF(H381&lt;'Заказ, cкидки и курсы валют'!$B$39,H381*0.54*100/(100-'Заказ, cкидки и курсы валют'!$C$39),IF(H381&lt;'Заказ, cкидки и курсы валют'!$B$40,H381*0.54*100/(100-'Заказ, cкидки и курсы валют'!$C$40),IF(H381&lt;'Заказ, cкидки и курсы валют'!$B$41,H381*0.54*100/(100-'Заказ, cкидки и курсы валют'!$C$41),IF(H381&lt;'Заказ, cкидки и курсы валют'!$B$42,H381*0.54*100/(100-'Заказ, cкидки и курсы валют'!$C$42),IF(H381&lt;'Заказ, cкидки и курсы валют'!$B$43,H381*0.54*100/(100-'Заказ, cкидки и курсы валют'!$C$43),H381))))),2)</f>
        <v>1196.29</v>
      </c>
    </row>
    <row r="382" spans="1:10">
      <c r="A382" s="216" t="s">
        <v>4313</v>
      </c>
      <c r="B382" s="46" t="s">
        <v>3650</v>
      </c>
      <c r="C382" s="53">
        <v>44.56</v>
      </c>
      <c r="D382" s="48">
        <v>25</v>
      </c>
      <c r="E382" s="2110">
        <f>E363*1.2</f>
        <v>2603.4120000000003</v>
      </c>
      <c r="F382" s="603">
        <f t="shared" si="64"/>
        <v>2603.41</v>
      </c>
      <c r="G382" s="862">
        <f>'Заказ, cкидки и курсы валют'!$J$23*F382</f>
        <v>31240.92</v>
      </c>
      <c r="H382" s="128">
        <f t="shared" si="65"/>
        <v>781.02</v>
      </c>
      <c r="I382" s="212"/>
      <c r="J382" s="128">
        <f>ROUND(IF(H382&lt;'Заказ, cкидки и курсы валют'!$B$39,H382*0.54*100/(100-'Заказ, cкидки и курсы валют'!$C$39),IF(H382&lt;'Заказ, cкидки и курсы валют'!$B$40,H382*0.54*100/(100-'Заказ, cкидки и курсы валют'!$C$40),IF(H382&lt;'Заказ, cкидки и курсы валют'!$B$41,H382*0.54*100/(100-'Заказ, cкидки и курсы валют'!$C$41),IF(H382&lt;'Заказ, cкидки и курсы валют'!$B$42,H382*0.54*100/(100-'Заказ, cкидки и курсы валют'!$C$42),IF(H382&lt;'Заказ, cкидки и курсы валют'!$B$43,H382*0.54*100/(100-'Заказ, cкидки и курсы валют'!$C$43),H382))))),2)</f>
        <v>843.5</v>
      </c>
    </row>
    <row r="383" spans="1:10">
      <c r="A383" s="216" t="s">
        <v>4314</v>
      </c>
      <c r="B383" s="46" t="s">
        <v>3276</v>
      </c>
      <c r="C383" s="53">
        <v>76</v>
      </c>
      <c r="D383" s="48">
        <v>20</v>
      </c>
      <c r="E383" s="2110">
        <f>E364*1.2</f>
        <v>3900.7679999999996</v>
      </c>
      <c r="F383" s="603">
        <f t="shared" si="64"/>
        <v>3900.77</v>
      </c>
      <c r="G383" s="862">
        <f>'Заказ, cкидки и курсы валют'!$J$23*F383</f>
        <v>46809.24</v>
      </c>
      <c r="H383" s="128">
        <f t="shared" si="65"/>
        <v>936.18</v>
      </c>
      <c r="I383" s="212"/>
      <c r="J383" s="128">
        <f>ROUND(IF(H383&lt;'Заказ, cкидки и курсы валют'!$B$39,H383*0.54*100/(100-'Заказ, cкидки и курсы валют'!$C$39),IF(H383&lt;'Заказ, cкидки и курсы валют'!$B$40,H383*0.54*100/(100-'Заказ, cкидки и курсы валют'!$C$40),IF(H383&lt;'Заказ, cкидки и курсы валют'!$B$41,H383*0.54*100/(100-'Заказ, cкидки и курсы валют'!$C$41),IF(H383&lt;'Заказ, cкидки и курсы валют'!$B$42,H383*0.54*100/(100-'Заказ, cкидки и курсы валют'!$C$42),IF(H383&lt;'Заказ, cкидки и курсы валют'!$B$43,H383*0.54*100/(100-'Заказ, cкидки и курсы валют'!$C$43),H383))))),2)</f>
        <v>936.18</v>
      </c>
    </row>
    <row r="384" spans="1:10" ht="13.5" thickBot="1">
      <c r="A384" s="241" t="s">
        <v>4315</v>
      </c>
      <c r="B384" s="131" t="s">
        <v>3277</v>
      </c>
      <c r="C384" s="966">
        <v>166.67</v>
      </c>
      <c r="D384" s="217">
        <v>10</v>
      </c>
      <c r="E384" s="2112">
        <f t="shared" ref="E384" si="66">E365*1.2</f>
        <v>6340.9919999999993</v>
      </c>
      <c r="F384" s="959">
        <f t="shared" si="64"/>
        <v>6340.99</v>
      </c>
      <c r="G384" s="960">
        <f>'Заказ, cкидки и курсы валют'!$J$23*F384</f>
        <v>76091.88</v>
      </c>
      <c r="H384" s="181">
        <f t="shared" si="65"/>
        <v>760.92</v>
      </c>
      <c r="I384" s="214"/>
      <c r="J384" s="128">
        <f>ROUND(IF(H384&lt;'Заказ, cкидки и курсы валют'!$B$39,H384*0.54*100/(100-'Заказ, cкидки и курсы валют'!$C$39),IF(H384&lt;'Заказ, cкидки и курсы валют'!$B$40,H384*0.54*100/(100-'Заказ, cкидки и курсы валют'!$C$40),IF(H384&lt;'Заказ, cкидки и курсы валют'!$B$41,H384*0.54*100/(100-'Заказ, cкидки и курсы валют'!$C$41),IF(H384&lt;'Заказ, cкидки и курсы валют'!$B$42,H384*0.54*100/(100-'Заказ, cкидки и курсы валют'!$C$42),IF(H384&lt;'Заказ, cкидки и курсы валют'!$B$43,H384*0.54*100/(100-'Заказ, cкидки и курсы валют'!$C$43),H384))))),2)</f>
        <v>821.79</v>
      </c>
    </row>
    <row r="385" spans="1:10" ht="13.5" thickBot="1"/>
    <row r="386" spans="1:10" ht="18">
      <c r="A386" s="247"/>
      <c r="B386" s="163"/>
      <c r="C386" s="91"/>
      <c r="D386" s="91" t="s">
        <v>2935</v>
      </c>
      <c r="E386" s="555"/>
      <c r="F386" s="647"/>
      <c r="G386" s="569"/>
      <c r="H386" s="163"/>
      <c r="I386" s="95"/>
    </row>
    <row r="387" spans="1:10">
      <c r="A387" s="248"/>
      <c r="B387" s="17"/>
      <c r="C387" s="97"/>
      <c r="D387" s="97"/>
      <c r="E387" s="557"/>
      <c r="F387" s="648"/>
      <c r="G387" s="620"/>
      <c r="H387" s="17"/>
      <c r="I387" s="167"/>
    </row>
    <row r="388" spans="1:10" ht="57" customHeight="1">
      <c r="A388" s="248"/>
      <c r="B388" s="17"/>
      <c r="C388" s="97"/>
      <c r="D388" s="97"/>
      <c r="E388" s="557"/>
      <c r="F388" s="648"/>
      <c r="G388" s="620"/>
      <c r="H388" s="17"/>
      <c r="I388" s="167"/>
    </row>
    <row r="389" spans="1:10">
      <c r="A389" s="248"/>
      <c r="B389" s="17"/>
      <c r="C389" s="97"/>
      <c r="D389" s="97"/>
      <c r="E389" s="557"/>
      <c r="F389" s="648"/>
      <c r="G389" s="620"/>
      <c r="H389" s="17"/>
      <c r="I389" s="167"/>
    </row>
    <row r="390" spans="1:10" ht="13.5" customHeight="1" thickBot="1">
      <c r="A390" s="2559" t="s">
        <v>7681</v>
      </c>
      <c r="B390" s="2587"/>
      <c r="C390" s="99"/>
      <c r="D390" s="99"/>
      <c r="E390" s="558"/>
      <c r="F390" s="649"/>
      <c r="G390" s="621"/>
      <c r="H390" s="171"/>
      <c r="I390" s="172"/>
    </row>
    <row r="391" spans="1:10" ht="40.5" customHeight="1">
      <c r="A391" s="195" t="s">
        <v>1028</v>
      </c>
      <c r="B391" s="196" t="s">
        <v>1029</v>
      </c>
      <c r="C391" s="197" t="s">
        <v>678</v>
      </c>
      <c r="D391" s="197" t="s">
        <v>3130</v>
      </c>
      <c r="E391" s="559" t="s">
        <v>11196</v>
      </c>
      <c r="F391" s="650" t="s">
        <v>2779</v>
      </c>
      <c r="G391" s="638" t="s">
        <v>2627</v>
      </c>
      <c r="H391" s="338" t="s">
        <v>497</v>
      </c>
      <c r="I391" s="199" t="s">
        <v>4239</v>
      </c>
      <c r="J391" s="2668" t="s">
        <v>12335</v>
      </c>
    </row>
    <row r="392" spans="1:10" ht="20.25" customHeight="1" thickBot="1">
      <c r="A392" s="195"/>
      <c r="B392" s="389"/>
      <c r="C392" s="197" t="s">
        <v>3629</v>
      </c>
      <c r="D392" s="390" t="s">
        <v>2628</v>
      </c>
      <c r="E392" s="564" t="s">
        <v>265</v>
      </c>
      <c r="F392" s="1038">
        <f>'Заказ, cкидки и курсы валют'!$I$12</f>
        <v>0</v>
      </c>
      <c r="G392" s="949"/>
      <c r="H392" s="455"/>
      <c r="I392" s="325"/>
      <c r="J392" s="2669"/>
    </row>
    <row r="393" spans="1:10" ht="13.5" customHeight="1" thickBot="1">
      <c r="A393" s="333" t="s">
        <v>8532</v>
      </c>
      <c r="B393" s="986" t="s">
        <v>3648</v>
      </c>
      <c r="C393" s="984">
        <v>11</v>
      </c>
      <c r="D393" s="2247">
        <v>5</v>
      </c>
      <c r="E393" s="2103">
        <f>(E361*2)+(1000/D393*7.5)</f>
        <v>4583.6399999999994</v>
      </c>
      <c r="F393" s="967">
        <f>ROUND(E393*(1-$F$10),2)</f>
        <v>4583.6400000000003</v>
      </c>
      <c r="G393" s="968">
        <f>'Заказ, cкидки и курсы валют'!$J$23*F393</f>
        <v>55003.680000000008</v>
      </c>
      <c r="H393" s="387">
        <f>ROUND((D393/1000)*G393,2)</f>
        <v>275.02</v>
      </c>
      <c r="I393" s="337"/>
      <c r="J393" s="128">
        <f>ROUND(IF(H393&lt;'Заказ, cкидки и курсы валют'!$B$39,H393*0.54*100/(100-'Заказ, cкидки и курсы валют'!$C$39),IF(H393&lt;'Заказ, cкидки и курсы валют'!$B$40,H393*0.54*100/(100-'Заказ, cкидки и курсы валют'!$C$40),IF(H393&lt;'Заказ, cкидки и курсы валют'!$B$41,H393*0.54*100/(100-'Заказ, cкидки и курсы валют'!$C$41),IF(H393&lt;'Заказ, cкидки и курсы валют'!$B$42,H393*0.54*100/(100-'Заказ, cкидки и курсы валют'!$C$42),IF(H393&lt;'Заказ, cкидки и курсы валют'!$B$43,H393*0.54*100/(100-'Заказ, cкидки и курсы валют'!$C$43),H393))))),2)</f>
        <v>371.28</v>
      </c>
    </row>
    <row r="394" spans="1:10" ht="13.5" customHeight="1" thickBot="1">
      <c r="A394" s="216" t="s">
        <v>8533</v>
      </c>
      <c r="B394" s="46" t="s">
        <v>3649</v>
      </c>
      <c r="C394" s="53">
        <v>22</v>
      </c>
      <c r="D394" s="2243">
        <v>5</v>
      </c>
      <c r="E394" s="2103">
        <f t="shared" ref="E394:E403" si="67">(E362*2)+(1000/D394*7.5)</f>
        <v>4823.04</v>
      </c>
      <c r="F394" s="603">
        <f t="shared" ref="F394:F403" si="68">ROUND(E394*(1-$F$10),2)</f>
        <v>4823.04</v>
      </c>
      <c r="G394" s="862">
        <f>'Заказ, cкидки и курсы валют'!$J$23*F394</f>
        <v>57876.479999999996</v>
      </c>
      <c r="H394" s="128">
        <f t="shared" ref="H394:H403" si="69">ROUND((D394/1000)*G394,2)</f>
        <v>289.38</v>
      </c>
      <c r="I394" s="212"/>
      <c r="J394" s="128">
        <f>ROUND(IF(H394&lt;'Заказ, cкидки и курсы валют'!$B$39,H394*0.54*100/(100-'Заказ, cкидки и курсы валют'!$C$39),IF(H394&lt;'Заказ, cкидки и курсы валют'!$B$40,H394*0.54*100/(100-'Заказ, cкидки и курсы валют'!$C$40),IF(H394&lt;'Заказ, cкидки и курсы валют'!$B$41,H394*0.54*100/(100-'Заказ, cкидки и курсы валют'!$C$41),IF(H394&lt;'Заказ, cкидки и курсы валют'!$B$42,H394*0.54*100/(100-'Заказ, cкидки и курсы валют'!$C$42),IF(H394&lt;'Заказ, cкидки и курсы валют'!$B$43,H394*0.54*100/(100-'Заказ, cкидки и курсы валют'!$C$43),H394))))),2)</f>
        <v>390.66</v>
      </c>
    </row>
    <row r="395" spans="1:10" ht="13.5" customHeight="1" thickBot="1">
      <c r="A395" s="216" t="s">
        <v>8534</v>
      </c>
      <c r="B395" s="46" t="s">
        <v>3650</v>
      </c>
      <c r="C395" s="53">
        <v>44.56</v>
      </c>
      <c r="D395" s="2242">
        <v>2</v>
      </c>
      <c r="E395" s="2103">
        <f t="shared" si="67"/>
        <v>8089.02</v>
      </c>
      <c r="F395" s="603">
        <f t="shared" si="68"/>
        <v>8089.02</v>
      </c>
      <c r="G395" s="862">
        <f>'Заказ, cкидки и курсы валют'!$J$23*F395</f>
        <v>97068.24</v>
      </c>
      <c r="H395" s="128">
        <f t="shared" si="69"/>
        <v>194.14</v>
      </c>
      <c r="I395" s="212"/>
      <c r="J395" s="128">
        <f>ROUND(IF(H395&lt;'Заказ, cкидки и курсы валют'!$B$39,H395*0.54*100/(100-'Заказ, cкидки и курсы валют'!$C$39),IF(H395&lt;'Заказ, cкидки и курсы валют'!$B$40,H395*0.54*100/(100-'Заказ, cкидки и курсы валют'!$C$40),IF(H395&lt;'Заказ, cкидки и курсы валют'!$B$41,H395*0.54*100/(100-'Заказ, cкидки и курсы валют'!$C$41),IF(H395&lt;'Заказ, cкидки и курсы валют'!$B$42,H395*0.54*100/(100-'Заказ, cкидки и курсы валют'!$C$42),IF(H395&lt;'Заказ, cкидки и курсы валют'!$B$43,H395*0.54*100/(100-'Заказ, cкидки и курсы валют'!$C$43),H395))))),2)</f>
        <v>262.08999999999997</v>
      </c>
    </row>
    <row r="396" spans="1:10" ht="13.5" customHeight="1" thickBot="1">
      <c r="A396" s="216" t="s">
        <v>8535</v>
      </c>
      <c r="B396" s="46" t="s">
        <v>3276</v>
      </c>
      <c r="C396" s="53">
        <v>76</v>
      </c>
      <c r="D396" s="2242">
        <v>2</v>
      </c>
      <c r="E396" s="2103">
        <f t="shared" si="67"/>
        <v>10251.279999999999</v>
      </c>
      <c r="F396" s="603">
        <f t="shared" si="68"/>
        <v>10251.280000000001</v>
      </c>
      <c r="G396" s="862">
        <f>'Заказ, cкидки и курсы валют'!$J$23*F396</f>
        <v>123015.36000000002</v>
      </c>
      <c r="H396" s="128">
        <f t="shared" si="69"/>
        <v>246.03</v>
      </c>
      <c r="I396" s="212"/>
      <c r="J396" s="128">
        <f>ROUND(IF(H396&lt;'Заказ, cкидки и курсы валют'!$B$39,H396*0.54*100/(100-'Заказ, cкидки и курсы валют'!$C$39),IF(H396&lt;'Заказ, cкидки и курсы валют'!$B$40,H396*0.54*100/(100-'Заказ, cкидки и курсы валют'!$C$40),IF(H396&lt;'Заказ, cкидки и курсы валют'!$B$41,H396*0.54*100/(100-'Заказ, cкидки и курсы валют'!$C$41),IF(H396&lt;'Заказ, cкидки и курсы валют'!$B$42,H396*0.54*100/(100-'Заказ, cкидки и курсы валют'!$C$42),IF(H396&lt;'Заказ, cкидки и курсы валют'!$B$43,H396*0.54*100/(100-'Заказ, cкидки и курсы валют'!$C$43),H396))))),2)</f>
        <v>332.14</v>
      </c>
    </row>
    <row r="397" spans="1:10" ht="13.5" customHeight="1" thickBot="1">
      <c r="A397" s="216" t="s">
        <v>8536</v>
      </c>
      <c r="B397" s="46" t="s">
        <v>3277</v>
      </c>
      <c r="C397" s="53">
        <v>166.67</v>
      </c>
      <c r="D397" s="2242">
        <v>1</v>
      </c>
      <c r="E397" s="2103">
        <f t="shared" si="67"/>
        <v>18068.32</v>
      </c>
      <c r="F397" s="603">
        <f t="shared" si="68"/>
        <v>18068.32</v>
      </c>
      <c r="G397" s="862">
        <f>'Заказ, cкидки и курсы валют'!$J$23*F397</f>
        <v>216819.84</v>
      </c>
      <c r="H397" s="128">
        <f t="shared" si="69"/>
        <v>216.82</v>
      </c>
      <c r="I397" s="212"/>
      <c r="J397" s="128">
        <f>ROUND(IF(H397&lt;'Заказ, cкидки и курсы валют'!$B$39,H397*0.54*100/(100-'Заказ, cкидки и курсы валют'!$C$39),IF(H397&lt;'Заказ, cкидки и курсы валют'!$B$40,H397*0.54*100/(100-'Заказ, cкидки и курсы валют'!$C$40),IF(H397&lt;'Заказ, cкидки и курсы валют'!$B$41,H397*0.54*100/(100-'Заказ, cкидки и курсы валют'!$C$41),IF(H397&lt;'Заказ, cкидки и курсы валют'!$B$42,H397*0.54*100/(100-'Заказ, cкидки и курсы валют'!$C$42),IF(H397&lt;'Заказ, cкидки и курсы валют'!$B$43,H397*0.54*100/(100-'Заказ, cкидки и курсы валют'!$C$43),H397))))),2)</f>
        <v>292.70999999999998</v>
      </c>
    </row>
    <row r="398" spans="1:10" ht="13.5" customHeight="1" thickBot="1">
      <c r="A398" s="216" t="s">
        <v>8537</v>
      </c>
      <c r="B398" s="44" t="s">
        <v>3278</v>
      </c>
      <c r="C398" s="53">
        <v>311.67</v>
      </c>
      <c r="D398" s="2242">
        <v>1</v>
      </c>
      <c r="E398" s="2103">
        <f t="shared" si="67"/>
        <v>23226.42</v>
      </c>
      <c r="F398" s="603">
        <f t="shared" si="68"/>
        <v>23226.42</v>
      </c>
      <c r="G398" s="862">
        <f>'Заказ, cкидки и курсы валют'!$J$23*F398</f>
        <v>278717.03999999998</v>
      </c>
      <c r="H398" s="128">
        <f t="shared" si="69"/>
        <v>278.72000000000003</v>
      </c>
      <c r="I398" s="212"/>
      <c r="J398" s="128">
        <f>ROUND(IF(H398&lt;'Заказ, cкидки и курсы валют'!$B$39,H398*0.54*100/(100-'Заказ, cкидки и курсы валют'!$C$39),IF(H398&lt;'Заказ, cкидки и курсы валют'!$B$40,H398*0.54*100/(100-'Заказ, cкидки и курсы валют'!$C$40),IF(H398&lt;'Заказ, cкидки и курсы валют'!$B$41,H398*0.54*100/(100-'Заказ, cкидки и курсы валют'!$C$41),IF(H398&lt;'Заказ, cкидки и курсы валют'!$B$42,H398*0.54*100/(100-'Заказ, cкидки и курсы валют'!$C$42),IF(H398&lt;'Заказ, cкидки и курсы валют'!$B$43,H398*0.54*100/(100-'Заказ, cкидки и курсы валют'!$C$43),H398))))),2)</f>
        <v>376.27</v>
      </c>
    </row>
    <row r="399" spans="1:10" ht="13.5" customHeight="1" thickBot="1">
      <c r="A399" s="216" t="s">
        <v>8538</v>
      </c>
      <c r="B399" s="46" t="s">
        <v>3279</v>
      </c>
      <c r="C399" s="53">
        <v>380</v>
      </c>
      <c r="D399" s="2242">
        <v>1</v>
      </c>
      <c r="E399" s="2103">
        <f t="shared" si="67"/>
        <v>27501.62</v>
      </c>
      <c r="F399" s="603">
        <f t="shared" si="68"/>
        <v>27501.62</v>
      </c>
      <c r="G399" s="862">
        <f>'Заказ, cкидки и курсы валют'!$J$23*F399</f>
        <v>330019.44</v>
      </c>
      <c r="H399" s="128">
        <f t="shared" si="69"/>
        <v>330.02</v>
      </c>
      <c r="I399" s="212"/>
      <c r="J399" s="128">
        <f>ROUND(IF(H399&lt;'Заказ, cкидки и курсы валют'!$B$39,H399*0.54*100/(100-'Заказ, cкидки и курсы валют'!$C$39),IF(H399&lt;'Заказ, cкидки и курсы валют'!$B$40,H399*0.54*100/(100-'Заказ, cкидки и курсы валют'!$C$40),IF(H399&lt;'Заказ, cкидки и курсы валют'!$B$41,H399*0.54*100/(100-'Заказ, cкидки и курсы валют'!$C$41),IF(H399&lt;'Заказ, cкидки и курсы валют'!$B$42,H399*0.54*100/(100-'Заказ, cкидки и курсы валют'!$C$42),IF(H399&lt;'Заказ, cкидки и курсы валют'!$B$43,H399*0.54*100/(100-'Заказ, cкидки и курсы валют'!$C$43),H399))))),2)</f>
        <v>445.53</v>
      </c>
    </row>
    <row r="400" spans="1:10" ht="15.75" thickBot="1">
      <c r="A400" s="216" t="s">
        <v>8539</v>
      </c>
      <c r="B400" s="44" t="s">
        <v>3376</v>
      </c>
      <c r="C400" s="53">
        <v>520</v>
      </c>
      <c r="D400" s="2242">
        <v>1</v>
      </c>
      <c r="E400" s="2103">
        <f t="shared" si="67"/>
        <v>39353.479999999996</v>
      </c>
      <c r="F400" s="603">
        <f t="shared" si="68"/>
        <v>39353.480000000003</v>
      </c>
      <c r="G400" s="862">
        <f>'Заказ, cкидки и курсы валют'!$J$23*F400</f>
        <v>472241.76</v>
      </c>
      <c r="H400" s="128">
        <f t="shared" si="69"/>
        <v>472.24</v>
      </c>
      <c r="I400" s="212"/>
      <c r="J400" s="128">
        <f>ROUND(IF(H400&lt;'Заказ, cкидки и курсы валют'!$B$39,H400*0.54*100/(100-'Заказ, cкидки и курсы валют'!$C$39),IF(H400&lt;'Заказ, cкидки и курсы валют'!$B$40,H400*0.54*100/(100-'Заказ, cкидки и курсы валют'!$C$40),IF(H400&lt;'Заказ, cкидки и курсы валют'!$B$41,H400*0.54*100/(100-'Заказ, cкидки и курсы валют'!$C$41),IF(H400&lt;'Заказ, cкидки и курсы валют'!$B$42,H400*0.54*100/(100-'Заказ, cкидки и курсы валют'!$C$42),IF(H400&lt;'Заказ, cкидки и курсы валют'!$B$43,H400*0.54*100/(100-'Заказ, cкидки и курсы валют'!$C$43),H400))))),2)</f>
        <v>566.69000000000005</v>
      </c>
    </row>
    <row r="401" spans="1:10" ht="15.75" thickBot="1">
      <c r="A401" s="216" t="s">
        <v>8540</v>
      </c>
      <c r="B401" s="46" t="s">
        <v>3280</v>
      </c>
      <c r="C401" s="53">
        <v>700</v>
      </c>
      <c r="D401" s="2242">
        <v>1</v>
      </c>
      <c r="E401" s="2103">
        <f t="shared" si="67"/>
        <v>47831.74</v>
      </c>
      <c r="F401" s="603">
        <f t="shared" si="68"/>
        <v>47831.74</v>
      </c>
      <c r="G401" s="862">
        <f>'Заказ, cкидки и курсы валют'!$J$23*F401</f>
        <v>573980.88</v>
      </c>
      <c r="H401" s="128">
        <f t="shared" si="69"/>
        <v>573.98</v>
      </c>
      <c r="I401" s="212"/>
      <c r="J401" s="128">
        <f>ROUND(IF(H401&lt;'Заказ, cкидки и курсы валют'!$B$39,H401*0.54*100/(100-'Заказ, cкидки и курсы валют'!$C$39),IF(H401&lt;'Заказ, cкидки и курсы валют'!$B$40,H401*0.54*100/(100-'Заказ, cкидки и курсы валют'!$C$40),IF(H401&lt;'Заказ, cкидки и курсы валют'!$B$41,H401*0.54*100/(100-'Заказ, cкидки и курсы валют'!$C$41),IF(H401&lt;'Заказ, cкидки и курсы валют'!$B$42,H401*0.54*100/(100-'Заказ, cкидки и курсы валют'!$C$42),IF(H401&lt;'Заказ, cкидки и курсы валют'!$B$43,H401*0.54*100/(100-'Заказ, cкидки и курсы валют'!$C$43),H401))))),2)</f>
        <v>619.9</v>
      </c>
    </row>
    <row r="402" spans="1:10" ht="15.75" thickBot="1">
      <c r="A402" s="216" t="s">
        <v>8541</v>
      </c>
      <c r="B402" s="46" t="s">
        <v>3281</v>
      </c>
      <c r="C402" s="53">
        <v>920</v>
      </c>
      <c r="D402" s="2242">
        <v>1</v>
      </c>
      <c r="E402" s="2103">
        <f t="shared" si="67"/>
        <v>60853.24</v>
      </c>
      <c r="F402" s="603">
        <f t="shared" si="68"/>
        <v>60853.24</v>
      </c>
      <c r="G402" s="862">
        <f>'Заказ, cкидки и курсы валют'!$J$23*F402</f>
        <v>730238.88</v>
      </c>
      <c r="H402" s="128">
        <f t="shared" si="69"/>
        <v>730.24</v>
      </c>
      <c r="I402" s="212"/>
      <c r="J402" s="128">
        <f>ROUND(IF(H402&lt;'Заказ, cкидки и курсы валют'!$B$39,H402*0.54*100/(100-'Заказ, cкидки и курсы валют'!$C$39),IF(H402&lt;'Заказ, cкидки и курсы валют'!$B$40,H402*0.54*100/(100-'Заказ, cкидки и курсы валют'!$C$40),IF(H402&lt;'Заказ, cкидки и курсы валют'!$B$41,H402*0.54*100/(100-'Заказ, cкидки и курсы валют'!$C$41),IF(H402&lt;'Заказ, cкидки и курсы валют'!$B$42,H402*0.54*100/(100-'Заказ, cкидки и курсы валют'!$C$42),IF(H402&lt;'Заказ, cкидки и курсы валют'!$B$43,H402*0.54*100/(100-'Заказ, cкидки и курсы валют'!$C$43),H402))))),2)</f>
        <v>788.66</v>
      </c>
    </row>
    <row r="403" spans="1:10" ht="15.75" thickBot="1">
      <c r="A403" s="241" t="s">
        <v>8542</v>
      </c>
      <c r="B403" s="131" t="s">
        <v>3287</v>
      </c>
      <c r="C403" s="966">
        <v>1500</v>
      </c>
      <c r="D403" s="2245">
        <v>1</v>
      </c>
      <c r="E403" s="2103">
        <f t="shared" si="67"/>
        <v>97308.32</v>
      </c>
      <c r="F403" s="959">
        <f t="shared" si="68"/>
        <v>97308.32</v>
      </c>
      <c r="G403" s="960">
        <f>'Заказ, cкидки и курсы валют'!$J$23*F403</f>
        <v>1167699.8400000001</v>
      </c>
      <c r="H403" s="181">
        <f t="shared" si="69"/>
        <v>1167.7</v>
      </c>
      <c r="I403" s="214"/>
      <c r="J403" s="128">
        <f>ROUND(IF(H403&lt;'Заказ, cкидки и курсы валют'!$B$39,H403*0.54*100/(100-'Заказ, cкидки и курсы валют'!$C$39),IF(H403&lt;'Заказ, cкидки и курсы валют'!$B$40,H403*0.54*100/(100-'Заказ, cкидки и курсы валют'!$C$40),IF(H403&lt;'Заказ, cкидки и курсы валют'!$B$41,H403*0.54*100/(100-'Заказ, cкидки и курсы валют'!$C$41),IF(H403&lt;'Заказ, cкидки и курсы валют'!$B$42,H403*0.54*100/(100-'Заказ, cкидки и курсы валют'!$C$42),IF(H403&lt;'Заказ, cкидки и курсы валют'!$B$43,H403*0.54*100/(100-'Заказ, cкидки и курсы валют'!$C$43),H403))))),2)</f>
        <v>1167.7</v>
      </c>
    </row>
    <row r="404" spans="1:10" ht="13.5" thickBot="1"/>
    <row r="405" spans="1:10" ht="18">
      <c r="A405" s="247"/>
      <c r="B405" s="163"/>
      <c r="C405" s="91" t="s">
        <v>2936</v>
      </c>
      <c r="D405" s="91"/>
      <c r="E405" s="555"/>
      <c r="F405" s="647"/>
      <c r="G405" s="569"/>
      <c r="H405" s="94"/>
      <c r="I405" s="95"/>
    </row>
    <row r="406" spans="1:10" ht="58.5" customHeight="1">
      <c r="A406" s="248"/>
      <c r="B406" s="17"/>
      <c r="C406" s="97"/>
      <c r="D406" s="97"/>
      <c r="E406" s="557"/>
      <c r="F406" s="648"/>
      <c r="G406" s="620"/>
      <c r="H406" s="17"/>
      <c r="I406" s="167"/>
    </row>
    <row r="407" spans="1:10">
      <c r="A407" s="248"/>
      <c r="B407" s="17"/>
      <c r="C407" s="97"/>
      <c r="D407" s="97"/>
      <c r="E407" s="557"/>
      <c r="F407" s="648"/>
      <c r="G407" s="620"/>
      <c r="H407" s="17"/>
      <c r="I407" s="167"/>
    </row>
    <row r="408" spans="1:10" ht="13.5" customHeight="1">
      <c r="A408" s="248"/>
      <c r="B408" s="17"/>
      <c r="C408" s="97"/>
      <c r="D408" s="97"/>
      <c r="E408" s="557"/>
      <c r="F408" s="648"/>
      <c r="G408" s="620"/>
      <c r="H408" s="17"/>
      <c r="I408" s="167"/>
    </row>
    <row r="409" spans="1:10" ht="13.5" customHeight="1" thickBot="1">
      <c r="A409" s="1152" t="s">
        <v>7679</v>
      </c>
      <c r="B409" s="171"/>
      <c r="C409" s="99"/>
      <c r="D409" s="99"/>
      <c r="E409" s="558"/>
      <c r="F409" s="649"/>
      <c r="G409" s="621"/>
      <c r="H409" s="171"/>
      <c r="I409" s="172"/>
    </row>
    <row r="410" spans="1:10" ht="45.75" customHeight="1">
      <c r="A410" s="187" t="s">
        <v>1028</v>
      </c>
      <c r="B410" s="189" t="s">
        <v>1029</v>
      </c>
      <c r="C410" s="192" t="s">
        <v>678</v>
      </c>
      <c r="D410" s="192" t="s">
        <v>3130</v>
      </c>
      <c r="E410" s="561" t="s">
        <v>11196</v>
      </c>
      <c r="F410" s="1899" t="s">
        <v>2779</v>
      </c>
      <c r="G410" s="640" t="s">
        <v>2627</v>
      </c>
      <c r="H410" s="419" t="s">
        <v>497</v>
      </c>
      <c r="I410" s="173" t="s">
        <v>4239</v>
      </c>
    </row>
    <row r="411" spans="1:10" ht="13.5" customHeight="1" thickBot="1">
      <c r="A411" s="195"/>
      <c r="B411" s="389"/>
      <c r="C411" s="197" t="s">
        <v>3629</v>
      </c>
      <c r="D411" s="390" t="s">
        <v>2628</v>
      </c>
      <c r="E411" s="564" t="s">
        <v>265</v>
      </c>
      <c r="F411" s="1038">
        <f>'Заказ, cкидки и курсы валют'!$I$12</f>
        <v>0</v>
      </c>
      <c r="G411" s="949"/>
      <c r="H411" s="455"/>
      <c r="I411" s="325"/>
    </row>
    <row r="412" spans="1:10" ht="13.5" customHeight="1">
      <c r="A412" s="333" t="s">
        <v>4316</v>
      </c>
      <c r="B412" s="986" t="s">
        <v>3647</v>
      </c>
      <c r="C412" s="977">
        <v>3</v>
      </c>
      <c r="D412" s="995">
        <v>5000</v>
      </c>
      <c r="E412" s="822">
        <v>481.43</v>
      </c>
      <c r="F412" s="967">
        <f>ROUND(E412*(1-$F$10),2)</f>
        <v>481.43</v>
      </c>
      <c r="G412" s="968">
        <f>'Заказ, cкидки и курсы валют'!$J$23*F412</f>
        <v>5777.16</v>
      </c>
      <c r="H412" s="387">
        <f>ROUND((D412/1000)*G412,2)</f>
        <v>28885.8</v>
      </c>
      <c r="I412" s="337"/>
    </row>
    <row r="413" spans="1:10" ht="13.5" customHeight="1">
      <c r="A413" s="216" t="s">
        <v>4317</v>
      </c>
      <c r="B413" s="46" t="s">
        <v>3288</v>
      </c>
      <c r="C413" s="53">
        <v>5.58</v>
      </c>
      <c r="D413" s="2242">
        <v>4000</v>
      </c>
      <c r="E413" s="822">
        <v>500.07</v>
      </c>
      <c r="F413" s="603">
        <f t="shared" ref="F413:F421" si="70">ROUND(E413*(1-$F$10),2)</f>
        <v>500.07</v>
      </c>
      <c r="G413" s="862">
        <f>'Заказ, cкидки и курсы валют'!$J$23*F413</f>
        <v>6000.84</v>
      </c>
      <c r="H413" s="128">
        <f t="shared" ref="H413:H421" si="71">ROUND((D413/1000)*G413,2)</f>
        <v>24003.360000000001</v>
      </c>
      <c r="I413" s="212"/>
    </row>
    <row r="414" spans="1:10" ht="13.5" customHeight="1">
      <c r="A414" s="216" t="s">
        <v>4318</v>
      </c>
      <c r="B414" s="46" t="s">
        <v>3648</v>
      </c>
      <c r="C414" s="53">
        <v>6.11</v>
      </c>
      <c r="D414" s="2242">
        <v>3000</v>
      </c>
      <c r="E414" s="822">
        <v>563.33000000000004</v>
      </c>
      <c r="F414" s="603">
        <f t="shared" si="70"/>
        <v>563.33000000000004</v>
      </c>
      <c r="G414" s="862">
        <f>'Заказ, cкидки и курсы валют'!$J$23*F414</f>
        <v>6759.9600000000009</v>
      </c>
      <c r="H414" s="128">
        <f t="shared" si="71"/>
        <v>20279.88</v>
      </c>
      <c r="I414" s="212"/>
    </row>
    <row r="415" spans="1:10" ht="13.5" customHeight="1">
      <c r="A415" s="216" t="s">
        <v>4319</v>
      </c>
      <c r="B415" s="46" t="s">
        <v>3649</v>
      </c>
      <c r="C415" s="53">
        <v>7.25</v>
      </c>
      <c r="D415" s="2242">
        <v>2000</v>
      </c>
      <c r="E415" s="822">
        <v>612.78</v>
      </c>
      <c r="F415" s="603">
        <f t="shared" si="70"/>
        <v>612.78</v>
      </c>
      <c r="G415" s="862">
        <f>'Заказ, cкидки и курсы валют'!$J$23*F415</f>
        <v>7353.36</v>
      </c>
      <c r="H415" s="128">
        <f t="shared" si="71"/>
        <v>14706.72</v>
      </c>
      <c r="I415" s="212"/>
    </row>
    <row r="416" spans="1:10" ht="13.5" customHeight="1">
      <c r="A416" s="216" t="s">
        <v>4320</v>
      </c>
      <c r="B416" s="46" t="s">
        <v>3650</v>
      </c>
      <c r="C416" s="53">
        <v>16</v>
      </c>
      <c r="D416" s="2242">
        <v>1200</v>
      </c>
      <c r="E416" s="822">
        <v>747.46</v>
      </c>
      <c r="F416" s="603">
        <f t="shared" si="70"/>
        <v>747.46</v>
      </c>
      <c r="G416" s="862">
        <f>'Заказ, cкидки и курсы валют'!$J$23*F416</f>
        <v>8969.52</v>
      </c>
      <c r="H416" s="128">
        <f t="shared" si="71"/>
        <v>10763.42</v>
      </c>
      <c r="I416" s="212"/>
    </row>
    <row r="417" spans="1:10" ht="13.5" customHeight="1">
      <c r="A417" s="216" t="s">
        <v>4321</v>
      </c>
      <c r="B417" s="46" t="s">
        <v>3276</v>
      </c>
      <c r="C417" s="53">
        <v>30.19</v>
      </c>
      <c r="D417" s="2242">
        <v>600</v>
      </c>
      <c r="E417" s="822">
        <v>1137.0999999999999</v>
      </c>
      <c r="F417" s="603">
        <f t="shared" si="70"/>
        <v>1137.0999999999999</v>
      </c>
      <c r="G417" s="862">
        <f>'Заказ, cкидки и курсы валют'!$J$23*F417</f>
        <v>13645.199999999999</v>
      </c>
      <c r="H417" s="128">
        <f t="shared" si="71"/>
        <v>8187.12</v>
      </c>
      <c r="I417" s="212"/>
    </row>
    <row r="418" spans="1:10">
      <c r="A418" s="216" t="s">
        <v>4322</v>
      </c>
      <c r="B418" s="46" t="s">
        <v>3277</v>
      </c>
      <c r="C418" s="53">
        <v>34</v>
      </c>
      <c r="D418" s="2242">
        <v>300</v>
      </c>
      <c r="E418" s="822">
        <v>1479.71</v>
      </c>
      <c r="F418" s="603">
        <f t="shared" si="70"/>
        <v>1479.71</v>
      </c>
      <c r="G418" s="862">
        <f>'Заказ, cкидки и курсы валют'!$J$23*F418</f>
        <v>17756.52</v>
      </c>
      <c r="H418" s="128">
        <f t="shared" si="71"/>
        <v>5326.96</v>
      </c>
      <c r="I418" s="212"/>
    </row>
    <row r="419" spans="1:10">
      <c r="A419" s="216" t="s">
        <v>4323</v>
      </c>
      <c r="B419" s="46" t="s">
        <v>3289</v>
      </c>
      <c r="C419" s="53">
        <v>50</v>
      </c>
      <c r="D419" s="2242">
        <v>150</v>
      </c>
      <c r="E419" s="822">
        <v>2247.66</v>
      </c>
      <c r="F419" s="603">
        <f t="shared" si="70"/>
        <v>2247.66</v>
      </c>
      <c r="G419" s="862">
        <f>'Заказ, cкидки и курсы валют'!$J$23*F419</f>
        <v>26971.919999999998</v>
      </c>
      <c r="H419" s="128">
        <f t="shared" si="71"/>
        <v>4045.79</v>
      </c>
      <c r="I419" s="212"/>
      <c r="J419" s="822"/>
    </row>
    <row r="420" spans="1:10">
      <c r="A420" s="216" t="s">
        <v>4324</v>
      </c>
      <c r="B420" s="46" t="s">
        <v>3278</v>
      </c>
      <c r="C420" s="53">
        <v>67.41</v>
      </c>
      <c r="D420" s="2242">
        <v>150</v>
      </c>
      <c r="E420" s="822">
        <v>2687.3</v>
      </c>
      <c r="F420" s="603">
        <f t="shared" si="70"/>
        <v>2687.3</v>
      </c>
      <c r="G420" s="862">
        <f>'Заказ, cкидки и курсы валют'!$J$23*F420</f>
        <v>32247.600000000002</v>
      </c>
      <c r="H420" s="128">
        <f t="shared" si="71"/>
        <v>4837.1400000000003</v>
      </c>
      <c r="I420" s="212"/>
      <c r="J420" s="822"/>
    </row>
    <row r="421" spans="1:10" ht="13.5" thickBot="1">
      <c r="A421" s="241" t="s">
        <v>4325</v>
      </c>
      <c r="B421" s="131" t="s">
        <v>3279</v>
      </c>
      <c r="C421" s="966">
        <v>103.33</v>
      </c>
      <c r="D421" s="2245">
        <v>150</v>
      </c>
      <c r="E421" s="822">
        <v>4293.16</v>
      </c>
      <c r="F421" s="959">
        <f t="shared" si="70"/>
        <v>4293.16</v>
      </c>
      <c r="G421" s="960">
        <f>'Заказ, cкидки и курсы валют'!$J$23*F421</f>
        <v>51517.919999999998</v>
      </c>
      <c r="H421" s="181">
        <f t="shared" si="71"/>
        <v>7727.69</v>
      </c>
      <c r="I421" s="214"/>
      <c r="J421" s="822"/>
    </row>
    <row r="422" spans="1:10" ht="13.5" thickBot="1">
      <c r="A422" s="14"/>
      <c r="B422" s="50"/>
      <c r="C422" s="50"/>
      <c r="D422" s="50"/>
      <c r="E422" s="578"/>
      <c r="F422" s="88"/>
      <c r="G422" s="546"/>
      <c r="H422" s="14"/>
      <c r="I422" s="14"/>
      <c r="J422" s="822"/>
    </row>
    <row r="423" spans="1:10" ht="18">
      <c r="A423" s="247"/>
      <c r="B423" s="163"/>
      <c r="C423" s="91" t="s">
        <v>2936</v>
      </c>
      <c r="D423" s="93"/>
      <c r="E423" s="562"/>
      <c r="F423" s="651"/>
      <c r="G423" s="592"/>
      <c r="H423" s="163"/>
      <c r="I423" s="95"/>
      <c r="J423" s="822"/>
    </row>
    <row r="424" spans="1:10">
      <c r="A424" s="248"/>
      <c r="B424" s="17"/>
      <c r="C424" s="97"/>
      <c r="D424" s="97"/>
      <c r="E424" s="557"/>
      <c r="F424" s="648"/>
      <c r="G424" s="620"/>
      <c r="H424" s="17"/>
      <c r="I424" s="167"/>
    </row>
    <row r="425" spans="1:10" ht="50.25" customHeight="1">
      <c r="A425" s="248"/>
      <c r="B425" s="17"/>
      <c r="C425" s="97"/>
      <c r="D425" s="97"/>
      <c r="E425" s="557"/>
      <c r="F425" s="648"/>
      <c r="G425" s="620"/>
      <c r="H425" s="17"/>
      <c r="I425" s="167"/>
    </row>
    <row r="426" spans="1:10">
      <c r="A426" s="248"/>
      <c r="B426" s="17"/>
      <c r="C426" s="97"/>
      <c r="D426" s="97"/>
      <c r="E426" s="557"/>
      <c r="F426" s="648"/>
      <c r="G426" s="620"/>
      <c r="H426" s="17"/>
      <c r="I426" s="167"/>
    </row>
    <row r="427" spans="1:10" ht="13.5" customHeight="1" thickBot="1">
      <c r="A427" s="2549" t="s">
        <v>7680</v>
      </c>
      <c r="B427" s="118"/>
      <c r="C427" s="100"/>
      <c r="D427" s="171"/>
      <c r="E427" s="565"/>
      <c r="F427" s="649"/>
      <c r="G427" s="621"/>
      <c r="H427" s="171"/>
      <c r="I427" s="172"/>
    </row>
    <row r="428" spans="1:10" ht="43.5" customHeight="1">
      <c r="A428" s="187" t="s">
        <v>1028</v>
      </c>
      <c r="B428" s="189" t="s">
        <v>1029</v>
      </c>
      <c r="C428" s="192" t="s">
        <v>678</v>
      </c>
      <c r="D428" s="192" t="s">
        <v>3130</v>
      </c>
      <c r="E428" s="561" t="s">
        <v>11196</v>
      </c>
      <c r="F428" s="1899" t="s">
        <v>2779</v>
      </c>
      <c r="G428" s="640" t="s">
        <v>2627</v>
      </c>
      <c r="H428" s="419" t="s">
        <v>497</v>
      </c>
      <c r="I428" s="173" t="s">
        <v>4239</v>
      </c>
      <c r="J428" s="2668" t="s">
        <v>12335</v>
      </c>
    </row>
    <row r="429" spans="1:10" ht="15.75" customHeight="1" thickBot="1">
      <c r="A429" s="195"/>
      <c r="B429" s="389"/>
      <c r="C429" s="197" t="s">
        <v>3629</v>
      </c>
      <c r="D429" s="390" t="s">
        <v>2628</v>
      </c>
      <c r="E429" s="564" t="s">
        <v>265</v>
      </c>
      <c r="F429" s="1038">
        <f>'Заказ, cкидки и курсы валют'!$I$12</f>
        <v>0</v>
      </c>
      <c r="G429" s="949"/>
      <c r="H429" s="455"/>
      <c r="I429" s="325"/>
      <c r="J429" s="2669"/>
    </row>
    <row r="430" spans="1:10" ht="13.5" customHeight="1">
      <c r="A430" s="333" t="s">
        <v>4326</v>
      </c>
      <c r="B430" s="986" t="s">
        <v>3647</v>
      </c>
      <c r="C430" s="977">
        <v>3</v>
      </c>
      <c r="D430" s="2082">
        <v>200</v>
      </c>
      <c r="E430" s="2111">
        <f>E412*1.2</f>
        <v>577.71600000000001</v>
      </c>
      <c r="F430" s="967">
        <f>ROUND(E430*(1-$F$10),2)</f>
        <v>577.72</v>
      </c>
      <c r="G430" s="968">
        <f>'Заказ, cкидки и курсы валют'!$J$23*F430</f>
        <v>6932.64</v>
      </c>
      <c r="H430" s="387">
        <f>ROUND((D430/1000)*G430,2)</f>
        <v>1386.53</v>
      </c>
      <c r="I430" s="337"/>
      <c r="J430" s="128">
        <f>ROUND(IF(H430&lt;'Заказ, cкидки и курсы валют'!$B$39,H430*0.54*100/(100-'Заказ, cкидки и курсы валют'!$C$39),IF(H430&lt;'Заказ, cкидки и курсы валют'!$B$40,H430*0.54*100/(100-'Заказ, cкидки и курсы валют'!$C$40),IF(H430&lt;'Заказ, cкидки и курсы валют'!$B$41,H430*0.54*100/(100-'Заказ, cкидки и курсы валют'!$C$41),IF(H430&lt;'Заказ, cкидки и курсы валют'!$B$42,H430*0.54*100/(100-'Заказ, cкидки и курсы валют'!$C$42),IF(H430&lt;'Заказ, cкидки и курсы валют'!$B$43,H430*0.54*100/(100-'Заказ, cкидки и курсы валют'!$C$43),H430))))),2)</f>
        <v>1386.53</v>
      </c>
    </row>
    <row r="431" spans="1:10" ht="13.5" customHeight="1">
      <c r="A431" s="216" t="s">
        <v>4327</v>
      </c>
      <c r="B431" s="46" t="s">
        <v>3288</v>
      </c>
      <c r="C431" s="53">
        <v>5.58</v>
      </c>
      <c r="D431" s="2055">
        <v>200</v>
      </c>
      <c r="E431" s="2110">
        <f>E413*1.2</f>
        <v>600.08399999999995</v>
      </c>
      <c r="F431" s="603">
        <f t="shared" ref="F431:F439" si="72">ROUND(E431*(1-$F$10),2)</f>
        <v>600.08000000000004</v>
      </c>
      <c r="G431" s="862">
        <f>'Заказ, cкидки и курсы валют'!$J$23*F431</f>
        <v>7200.9600000000009</v>
      </c>
      <c r="H431" s="128">
        <f t="shared" ref="H431:H439" si="73">ROUND((D431/1000)*G431,2)</f>
        <v>1440.19</v>
      </c>
      <c r="I431" s="212"/>
      <c r="J431" s="128">
        <f>ROUND(IF(H431&lt;'Заказ, cкидки и курсы валют'!$B$39,H431*0.54*100/(100-'Заказ, cкидки и курсы валют'!$C$39),IF(H431&lt;'Заказ, cкидки и курсы валют'!$B$40,H431*0.54*100/(100-'Заказ, cкидки и курсы валют'!$C$40),IF(H431&lt;'Заказ, cкидки и курсы валют'!$B$41,H431*0.54*100/(100-'Заказ, cкидки и курсы валют'!$C$41),IF(H431&lt;'Заказ, cкидки и курсы валют'!$B$42,H431*0.54*100/(100-'Заказ, cкидки и курсы валют'!$C$42),IF(H431&lt;'Заказ, cкидки и курсы валют'!$B$43,H431*0.54*100/(100-'Заказ, cкидки и курсы валют'!$C$43),H431))))),2)</f>
        <v>1440.19</v>
      </c>
    </row>
    <row r="432" spans="1:10" ht="13.5" customHeight="1">
      <c r="A432" s="216" t="s">
        <v>4328</v>
      </c>
      <c r="B432" s="46" t="s">
        <v>3648</v>
      </c>
      <c r="C432" s="53">
        <v>6.11</v>
      </c>
      <c r="D432" s="2055">
        <v>100</v>
      </c>
      <c r="E432" s="2110">
        <f t="shared" ref="E432:E439" si="74">E414*1.2</f>
        <v>675.99599999999998</v>
      </c>
      <c r="F432" s="603">
        <f t="shared" si="72"/>
        <v>676</v>
      </c>
      <c r="G432" s="862">
        <f>'Заказ, cкидки и курсы валют'!$J$23*F432</f>
        <v>8112</v>
      </c>
      <c r="H432" s="128">
        <f t="shared" si="73"/>
        <v>811.2</v>
      </c>
      <c r="I432" s="212"/>
      <c r="J432" s="128">
        <f>ROUND(IF(H432&lt;'Заказ, cкидки и курсы валют'!$B$39,H432*0.54*100/(100-'Заказ, cкидки и курсы валют'!$C$39),IF(H432&lt;'Заказ, cкидки и курсы валют'!$B$40,H432*0.54*100/(100-'Заказ, cкидки и курсы валют'!$C$40),IF(H432&lt;'Заказ, cкидки и курсы валют'!$B$41,H432*0.54*100/(100-'Заказ, cкидки и курсы валют'!$C$41),IF(H432&lt;'Заказ, cкидки и курсы валют'!$B$42,H432*0.54*100/(100-'Заказ, cкидки и курсы валют'!$C$42),IF(H432&lt;'Заказ, cкидки и курсы валют'!$B$43,H432*0.54*100/(100-'Заказ, cкидки и курсы валют'!$C$43),H432))))),2)</f>
        <v>876.1</v>
      </c>
    </row>
    <row r="433" spans="1:10" ht="13.5" customHeight="1">
      <c r="A433" s="216" t="s">
        <v>4329</v>
      </c>
      <c r="B433" s="46" t="s">
        <v>3649</v>
      </c>
      <c r="C433" s="53">
        <v>7.25</v>
      </c>
      <c r="D433" s="2055">
        <v>50</v>
      </c>
      <c r="E433" s="2110">
        <f t="shared" si="74"/>
        <v>735.3359999999999</v>
      </c>
      <c r="F433" s="603">
        <f t="shared" si="72"/>
        <v>735.34</v>
      </c>
      <c r="G433" s="862">
        <f>'Заказ, cкидки и курсы валют'!$J$23*F433</f>
        <v>8824.08</v>
      </c>
      <c r="H433" s="128">
        <f t="shared" si="73"/>
        <v>441.2</v>
      </c>
      <c r="I433" s="212"/>
      <c r="J433" s="128">
        <f>ROUND(IF(H433&lt;'Заказ, cкидки и курсы валют'!$B$39,H433*0.54*100/(100-'Заказ, cкидки и курсы валют'!$C$39),IF(H433&lt;'Заказ, cкидки и курсы валют'!$B$40,H433*0.54*100/(100-'Заказ, cкидки и курсы валют'!$C$40),IF(H433&lt;'Заказ, cкидки и курсы валют'!$B$41,H433*0.54*100/(100-'Заказ, cкидки и курсы валют'!$C$41),IF(H433&lt;'Заказ, cкидки и курсы валют'!$B$42,H433*0.54*100/(100-'Заказ, cкидки и курсы валют'!$C$42),IF(H433&lt;'Заказ, cкидки и курсы валют'!$B$43,H433*0.54*100/(100-'Заказ, cкидки и курсы валют'!$C$43),H433))))),2)</f>
        <v>529.44000000000005</v>
      </c>
    </row>
    <row r="434" spans="1:10" ht="13.5" customHeight="1">
      <c r="A434" s="216" t="s">
        <v>4330</v>
      </c>
      <c r="B434" s="46" t="s">
        <v>3650</v>
      </c>
      <c r="C434" s="53">
        <v>16</v>
      </c>
      <c r="D434" s="2055">
        <v>40</v>
      </c>
      <c r="E434" s="2110">
        <f>E416*1.2</f>
        <v>896.952</v>
      </c>
      <c r="F434" s="603">
        <f t="shared" si="72"/>
        <v>896.95</v>
      </c>
      <c r="G434" s="862">
        <f>'Заказ, cкидки и курсы валют'!$J$23*F434</f>
        <v>10763.400000000001</v>
      </c>
      <c r="H434" s="128">
        <f t="shared" si="73"/>
        <v>430.54</v>
      </c>
      <c r="I434" s="212"/>
      <c r="J434" s="128">
        <f>ROUND(IF(H434&lt;'Заказ, cкидки и курсы валют'!$B$39,H434*0.54*100/(100-'Заказ, cкидки и курсы валют'!$C$39),IF(H434&lt;'Заказ, cкидки и курсы валют'!$B$40,H434*0.54*100/(100-'Заказ, cкидки и курсы валют'!$C$40),IF(H434&lt;'Заказ, cкидки и курсы валют'!$B$41,H434*0.54*100/(100-'Заказ, cкидки и курсы валют'!$C$41),IF(H434&lt;'Заказ, cкидки и курсы валют'!$B$42,H434*0.54*100/(100-'Заказ, cкидки и курсы валют'!$C$42),IF(H434&lt;'Заказ, cкидки и курсы валют'!$B$43,H434*0.54*100/(100-'Заказ, cкидки и курсы валют'!$C$43),H434))))),2)</f>
        <v>516.65</v>
      </c>
    </row>
    <row r="435" spans="1:10" ht="13.5" customHeight="1">
      <c r="A435" s="216" t="s">
        <v>4331</v>
      </c>
      <c r="B435" s="46" t="s">
        <v>3276</v>
      </c>
      <c r="C435" s="53">
        <v>30.19</v>
      </c>
      <c r="D435" s="48">
        <v>25</v>
      </c>
      <c r="E435" s="2110">
        <f t="shared" si="74"/>
        <v>1364.5199999999998</v>
      </c>
      <c r="F435" s="603">
        <f t="shared" si="72"/>
        <v>1364.52</v>
      </c>
      <c r="G435" s="862">
        <f>'Заказ, cкидки и курсы валют'!$J$23*F435</f>
        <v>16374.24</v>
      </c>
      <c r="H435" s="128">
        <f t="shared" si="73"/>
        <v>409.36</v>
      </c>
      <c r="I435" s="212"/>
      <c r="J435" s="128">
        <f>ROUND(IF(H435&lt;'Заказ, cкидки и курсы валют'!$B$39,H435*0.54*100/(100-'Заказ, cкидки и курсы валют'!$C$39),IF(H435&lt;'Заказ, cкидки и курсы валют'!$B$40,H435*0.54*100/(100-'Заказ, cкидки и курсы валют'!$C$40),IF(H435&lt;'Заказ, cкидки и курсы валют'!$B$41,H435*0.54*100/(100-'Заказ, cкидки и курсы валют'!$C$41),IF(H435&lt;'Заказ, cкидки и курсы валют'!$B$42,H435*0.54*100/(100-'Заказ, cкидки и курсы валют'!$C$42),IF(H435&lt;'Заказ, cкидки и курсы валют'!$B$43,H435*0.54*100/(100-'Заказ, cкидки и курсы валют'!$C$43),H435))))),2)</f>
        <v>491.23</v>
      </c>
    </row>
    <row r="436" spans="1:10" ht="13.5" customHeight="1">
      <c r="A436" s="216" t="s">
        <v>4332</v>
      </c>
      <c r="B436" s="46" t="s">
        <v>3277</v>
      </c>
      <c r="C436" s="53">
        <v>34</v>
      </c>
      <c r="D436" s="48">
        <v>15</v>
      </c>
      <c r="E436" s="2110">
        <f>E418*1.2</f>
        <v>1775.652</v>
      </c>
      <c r="F436" s="603">
        <f t="shared" si="72"/>
        <v>1775.65</v>
      </c>
      <c r="G436" s="862">
        <f>'Заказ, cкидки и курсы валют'!$J$23*F436</f>
        <v>21307.800000000003</v>
      </c>
      <c r="H436" s="128">
        <f t="shared" si="73"/>
        <v>319.62</v>
      </c>
      <c r="I436" s="212"/>
      <c r="J436" s="128">
        <f>ROUND(IF(H436&lt;'Заказ, cкидки и курсы валют'!$B$39,H436*0.54*100/(100-'Заказ, cкидки и курсы валют'!$C$39),IF(H436&lt;'Заказ, cкидки и курсы валют'!$B$40,H436*0.54*100/(100-'Заказ, cкидки и курсы валют'!$C$40),IF(H436&lt;'Заказ, cкидки и курсы валют'!$B$41,H436*0.54*100/(100-'Заказ, cкидки и курсы валют'!$C$41),IF(H436&lt;'Заказ, cкидки и курсы валют'!$B$42,H436*0.54*100/(100-'Заказ, cкидки и курсы валют'!$C$42),IF(H436&lt;'Заказ, cкидки и курсы валют'!$B$43,H436*0.54*100/(100-'Заказ, cкидки и курсы валют'!$C$43),H436))))),2)</f>
        <v>431.49</v>
      </c>
    </row>
    <row r="437" spans="1:10">
      <c r="A437" s="216" t="s">
        <v>4333</v>
      </c>
      <c r="B437" s="46" t="s">
        <v>3289</v>
      </c>
      <c r="C437" s="53">
        <v>50</v>
      </c>
      <c r="D437" s="48">
        <v>10</v>
      </c>
      <c r="E437" s="2110">
        <f t="shared" si="74"/>
        <v>2697.1919999999996</v>
      </c>
      <c r="F437" s="603">
        <f t="shared" si="72"/>
        <v>2697.19</v>
      </c>
      <c r="G437" s="862">
        <f>'Заказ, cкидки и курсы валют'!$J$23*F437</f>
        <v>32366.28</v>
      </c>
      <c r="H437" s="128">
        <f t="shared" si="73"/>
        <v>323.66000000000003</v>
      </c>
      <c r="I437" s="212"/>
      <c r="J437" s="128">
        <f>ROUND(IF(H437&lt;'Заказ, cкидки и курсы валют'!$B$39,H437*0.54*100/(100-'Заказ, cкидки и курсы валют'!$C$39),IF(H437&lt;'Заказ, cкидки и курсы валют'!$B$40,H437*0.54*100/(100-'Заказ, cкидки и курсы валют'!$C$40),IF(H437&lt;'Заказ, cкидки и курсы валют'!$B$41,H437*0.54*100/(100-'Заказ, cкидки и курсы валют'!$C$41),IF(H437&lt;'Заказ, cкидки и курсы валют'!$B$42,H437*0.54*100/(100-'Заказ, cкидки и курсы валют'!$C$42),IF(H437&lt;'Заказ, cкидки и курсы валют'!$B$43,H437*0.54*100/(100-'Заказ, cкидки и курсы валют'!$C$43),H437))))),2)</f>
        <v>436.94</v>
      </c>
    </row>
    <row r="438" spans="1:10">
      <c r="A438" s="216" t="s">
        <v>4334</v>
      </c>
      <c r="B438" s="46" t="s">
        <v>3278</v>
      </c>
      <c r="C438" s="53">
        <v>67.41</v>
      </c>
      <c r="D438" s="48">
        <v>10</v>
      </c>
      <c r="E438" s="2110">
        <f>E420*1.2</f>
        <v>3224.76</v>
      </c>
      <c r="F438" s="603">
        <f t="shared" si="72"/>
        <v>3224.76</v>
      </c>
      <c r="G438" s="862">
        <f>'Заказ, cкидки и курсы валют'!$J$23*F438</f>
        <v>38697.120000000003</v>
      </c>
      <c r="H438" s="128">
        <f t="shared" si="73"/>
        <v>386.97</v>
      </c>
      <c r="I438" s="212"/>
      <c r="J438" s="128">
        <f>ROUND(IF(H438&lt;'Заказ, cкидки и курсы валют'!$B$39,H438*0.54*100/(100-'Заказ, cкидки и курсы валют'!$C$39),IF(H438&lt;'Заказ, cкидки и курсы валют'!$B$40,H438*0.54*100/(100-'Заказ, cкидки и курсы валют'!$C$40),IF(H438&lt;'Заказ, cкидки и курсы валют'!$B$41,H438*0.54*100/(100-'Заказ, cкидки и курсы валют'!$C$41),IF(H438&lt;'Заказ, cкидки и курсы валют'!$B$42,H438*0.54*100/(100-'Заказ, cкидки и курсы валют'!$C$42),IF(H438&lt;'Заказ, cкидки и курсы валют'!$B$43,H438*0.54*100/(100-'Заказ, cкидки и курсы валют'!$C$43),H438))))),2)</f>
        <v>464.36</v>
      </c>
    </row>
    <row r="439" spans="1:10" ht="13.5" thickBot="1">
      <c r="A439" s="241" t="s">
        <v>4335</v>
      </c>
      <c r="B439" s="131" t="s">
        <v>3279</v>
      </c>
      <c r="C439" s="966">
        <v>103.33</v>
      </c>
      <c r="D439" s="217">
        <v>5</v>
      </c>
      <c r="E439" s="2112">
        <f t="shared" si="74"/>
        <v>5151.7919999999995</v>
      </c>
      <c r="F439" s="959">
        <f t="shared" si="72"/>
        <v>5151.79</v>
      </c>
      <c r="G439" s="960">
        <f>'Заказ, cкидки и курсы валют'!$J$23*F439</f>
        <v>61821.479999999996</v>
      </c>
      <c r="H439" s="181">
        <f t="shared" si="73"/>
        <v>309.11</v>
      </c>
      <c r="I439" s="214"/>
      <c r="J439" s="128">
        <f>ROUND(IF(H439&lt;'Заказ, cкидки и курсы валют'!$B$39,H439*0.54*100/(100-'Заказ, cкидки и курсы валют'!$C$39),IF(H439&lt;'Заказ, cкидки и курсы валют'!$B$40,H439*0.54*100/(100-'Заказ, cкидки и курсы валют'!$C$40),IF(H439&lt;'Заказ, cкидки и курсы валют'!$B$41,H439*0.54*100/(100-'Заказ, cкидки и курсы валют'!$C$41),IF(H439&lt;'Заказ, cкидки и курсы валют'!$B$42,H439*0.54*100/(100-'Заказ, cкидки и курсы валют'!$C$42),IF(H439&lt;'Заказ, cкидки и курсы валют'!$B$43,H439*0.54*100/(100-'Заказ, cкидки и курсы валют'!$C$43),H439))))),2)</f>
        <v>417.3</v>
      </c>
    </row>
    <row r="440" spans="1:10" ht="13.5" thickBot="1"/>
    <row r="441" spans="1:10" ht="18">
      <c r="A441" s="247"/>
      <c r="B441" s="163"/>
      <c r="C441" s="91" t="s">
        <v>2936</v>
      </c>
      <c r="D441" s="91"/>
      <c r="E441" s="555"/>
      <c r="F441" s="647"/>
      <c r="G441" s="569"/>
      <c r="H441" s="94"/>
      <c r="I441" s="95"/>
    </row>
    <row r="442" spans="1:10">
      <c r="A442" s="248"/>
      <c r="B442" s="17"/>
      <c r="C442" s="97"/>
      <c r="D442" s="97"/>
      <c r="E442" s="557"/>
      <c r="F442" s="648"/>
      <c r="G442" s="620"/>
      <c r="H442" s="17"/>
      <c r="I442" s="167"/>
    </row>
    <row r="443" spans="1:10">
      <c r="A443" s="248"/>
      <c r="B443" s="17"/>
      <c r="C443" s="97"/>
      <c r="D443" s="97"/>
      <c r="E443" s="557"/>
      <c r="F443" s="648"/>
      <c r="G443" s="620"/>
      <c r="H443" s="17"/>
      <c r="I443" s="167"/>
    </row>
    <row r="444" spans="1:10" ht="54.75" customHeight="1">
      <c r="A444" s="248"/>
      <c r="B444" s="17"/>
      <c r="C444" s="97"/>
      <c r="D444" s="97"/>
      <c r="E444" s="557"/>
      <c r="F444" s="648"/>
      <c r="G444" s="620"/>
      <c r="H444" s="17"/>
      <c r="I444" s="167"/>
    </row>
    <row r="445" spans="1:10" ht="18.75" thickBot="1">
      <c r="A445" s="2559" t="s">
        <v>7681</v>
      </c>
      <c r="B445" s="2587"/>
      <c r="C445" s="99"/>
      <c r="D445" s="99"/>
      <c r="E445" s="558"/>
      <c r="F445" s="649"/>
      <c r="G445" s="621"/>
      <c r="H445" s="171"/>
      <c r="I445" s="172"/>
    </row>
    <row r="446" spans="1:10" ht="42.75" customHeight="1">
      <c r="A446" s="195" t="s">
        <v>1028</v>
      </c>
      <c r="B446" s="196" t="s">
        <v>1029</v>
      </c>
      <c r="C446" s="197" t="s">
        <v>678</v>
      </c>
      <c r="D446" s="197" t="s">
        <v>3130</v>
      </c>
      <c r="E446" s="559" t="s">
        <v>11196</v>
      </c>
      <c r="F446" s="650" t="s">
        <v>2779</v>
      </c>
      <c r="G446" s="638" t="s">
        <v>2627</v>
      </c>
      <c r="H446" s="338" t="s">
        <v>497</v>
      </c>
      <c r="I446" s="199" t="s">
        <v>4239</v>
      </c>
      <c r="J446" s="2668" t="s">
        <v>12335</v>
      </c>
    </row>
    <row r="447" spans="1:10" ht="18" customHeight="1" thickBot="1">
      <c r="A447" s="195"/>
      <c r="B447" s="389"/>
      <c r="C447" s="197" t="s">
        <v>3629</v>
      </c>
      <c r="D447" s="390" t="s">
        <v>2628</v>
      </c>
      <c r="E447" s="564" t="s">
        <v>265</v>
      </c>
      <c r="F447" s="1038">
        <f>'Заказ, cкидки и курсы валют'!$I$12</f>
        <v>0</v>
      </c>
      <c r="G447" s="949"/>
      <c r="H447" s="455"/>
      <c r="I447" s="325"/>
      <c r="J447" s="2669"/>
    </row>
    <row r="448" spans="1:10" ht="13.5" customHeight="1" thickBot="1">
      <c r="A448" s="333" t="s">
        <v>8543</v>
      </c>
      <c r="B448" s="986" t="s">
        <v>3647</v>
      </c>
      <c r="C448" s="977">
        <v>3</v>
      </c>
      <c r="D448" s="995">
        <v>20</v>
      </c>
      <c r="E448" s="2103">
        <f>(E412*2)+(1000/D448*7.5)</f>
        <v>1337.8600000000001</v>
      </c>
      <c r="F448" s="967">
        <f>ROUND(E448*(1-$F$10),2)</f>
        <v>1337.86</v>
      </c>
      <c r="G448" s="968">
        <f>'Заказ, cкидки и курсы валют'!$J$23*F448</f>
        <v>16054.32</v>
      </c>
      <c r="H448" s="387">
        <f>ROUND((D448/1000)*G448,2)</f>
        <v>321.08999999999997</v>
      </c>
      <c r="I448" s="337"/>
      <c r="J448" s="128">
        <f>ROUND(IF(H448&lt;'Заказ, cкидки и курсы валют'!$B$39,H448*0.54*100/(100-'Заказ, cкидки и курсы валют'!$C$39),IF(H448&lt;'Заказ, cкидки и курсы валют'!$B$40,H448*0.54*100/(100-'Заказ, cкидки и курсы валют'!$C$40),IF(H448&lt;'Заказ, cкидки и курсы валют'!$B$41,H448*0.54*100/(100-'Заказ, cкидки и курсы валют'!$C$41),IF(H448&lt;'Заказ, cкидки и курсы валют'!$B$42,H448*0.54*100/(100-'Заказ, cкидки и курсы валют'!$C$42),IF(H448&lt;'Заказ, cкидки и курсы валют'!$B$43,H448*0.54*100/(100-'Заказ, cкидки и курсы валют'!$C$43),H448))))),2)</f>
        <v>433.47</v>
      </c>
    </row>
    <row r="449" spans="1:10" ht="13.5" customHeight="1" thickBot="1">
      <c r="A449" s="216" t="s">
        <v>8544</v>
      </c>
      <c r="B449" s="46" t="s">
        <v>3288</v>
      </c>
      <c r="C449" s="53">
        <v>5.58</v>
      </c>
      <c r="D449" s="2242">
        <v>10</v>
      </c>
      <c r="E449" s="2103">
        <f t="shared" ref="E449:E457" si="75">(E413*2)+(1000/D449*7.5)</f>
        <v>1750.1399999999999</v>
      </c>
      <c r="F449" s="603">
        <f t="shared" ref="F449:F457" si="76">ROUND(E449*(1-$F$10),2)</f>
        <v>1750.14</v>
      </c>
      <c r="G449" s="862">
        <f>'Заказ, cкидки и курсы валют'!$J$23*F449</f>
        <v>21001.68</v>
      </c>
      <c r="H449" s="128">
        <f t="shared" ref="H449:H457" si="77">ROUND((D449/1000)*G449,2)</f>
        <v>210.02</v>
      </c>
      <c r="I449" s="212"/>
      <c r="J449" s="128">
        <f>ROUND(IF(H449&lt;'Заказ, cкидки и курсы валют'!$B$39,H449*0.54*100/(100-'Заказ, cкидки и курсы валют'!$C$39),IF(H449&lt;'Заказ, cкидки и курсы валют'!$B$40,H449*0.54*100/(100-'Заказ, cкидки и курсы валют'!$C$40),IF(H449&lt;'Заказ, cкидки и курсы валют'!$B$41,H449*0.54*100/(100-'Заказ, cкидки и курсы валют'!$C$41),IF(H449&lt;'Заказ, cкидки и курсы валют'!$B$42,H449*0.54*100/(100-'Заказ, cкидки и курсы валют'!$C$42),IF(H449&lt;'Заказ, cкидки и курсы валют'!$B$43,H449*0.54*100/(100-'Заказ, cкидки и курсы валют'!$C$43),H449))))),2)</f>
        <v>283.52999999999997</v>
      </c>
    </row>
    <row r="450" spans="1:10" ht="13.5" customHeight="1" thickBot="1">
      <c r="A450" s="216" t="s">
        <v>8545</v>
      </c>
      <c r="B450" s="46" t="s">
        <v>3648</v>
      </c>
      <c r="C450" s="53">
        <v>6.11</v>
      </c>
      <c r="D450" s="2242">
        <v>10</v>
      </c>
      <c r="E450" s="2103">
        <f t="shared" si="75"/>
        <v>1876.66</v>
      </c>
      <c r="F450" s="603">
        <f t="shared" si="76"/>
        <v>1876.66</v>
      </c>
      <c r="G450" s="862">
        <f>'Заказ, cкидки и курсы валют'!$J$23*F450</f>
        <v>22519.920000000002</v>
      </c>
      <c r="H450" s="128">
        <f t="shared" si="77"/>
        <v>225.2</v>
      </c>
      <c r="I450" s="212"/>
      <c r="J450" s="128">
        <f>ROUND(IF(H450&lt;'Заказ, cкидки и курсы валют'!$B$39,H450*0.54*100/(100-'Заказ, cкидки и курсы валют'!$C$39),IF(H450&lt;'Заказ, cкидки и курсы валют'!$B$40,H450*0.54*100/(100-'Заказ, cкидки и курсы валют'!$C$40),IF(H450&lt;'Заказ, cкидки и курсы валют'!$B$41,H450*0.54*100/(100-'Заказ, cкидки и курсы валют'!$C$41),IF(H450&lt;'Заказ, cкидки и курсы валют'!$B$42,H450*0.54*100/(100-'Заказ, cкидки и курсы валют'!$C$42),IF(H450&lt;'Заказ, cкидки и курсы валют'!$B$43,H450*0.54*100/(100-'Заказ, cкидки и курсы валют'!$C$43),H450))))),2)</f>
        <v>304.02</v>
      </c>
    </row>
    <row r="451" spans="1:10" ht="13.5" customHeight="1" thickBot="1">
      <c r="A451" s="216" t="s">
        <v>8546</v>
      </c>
      <c r="B451" s="46" t="s">
        <v>3649</v>
      </c>
      <c r="C451" s="53">
        <v>7.25</v>
      </c>
      <c r="D451" s="2242">
        <v>5</v>
      </c>
      <c r="E451" s="2103">
        <f t="shared" si="75"/>
        <v>2725.56</v>
      </c>
      <c r="F451" s="603">
        <f t="shared" si="76"/>
        <v>2725.56</v>
      </c>
      <c r="G451" s="862">
        <f>'Заказ, cкидки и курсы валют'!$J$23*F451</f>
        <v>32706.720000000001</v>
      </c>
      <c r="H451" s="128">
        <f t="shared" si="77"/>
        <v>163.53</v>
      </c>
      <c r="I451" s="212"/>
      <c r="J451" s="128">
        <f>ROUND(IF(H451&lt;'Заказ, cкидки и курсы валют'!$B$39,H451*0.54*100/(100-'Заказ, cкидки и курсы валют'!$C$39),IF(H451&lt;'Заказ, cкидки и курсы валют'!$B$40,H451*0.54*100/(100-'Заказ, cкидки и курсы валют'!$C$40),IF(H451&lt;'Заказ, cкидки и курсы валют'!$B$41,H451*0.54*100/(100-'Заказ, cкидки и курсы валют'!$C$41),IF(H451&lt;'Заказ, cкидки и курсы валют'!$B$42,H451*0.54*100/(100-'Заказ, cкидки и курсы валют'!$C$42),IF(H451&lt;'Заказ, cкидки и курсы валют'!$B$43,H451*0.54*100/(100-'Заказ, cкидки и курсы валют'!$C$43),H451))))),2)</f>
        <v>252.3</v>
      </c>
    </row>
    <row r="452" spans="1:10" ht="13.5" customHeight="1" thickBot="1">
      <c r="A452" s="216" t="s">
        <v>8547</v>
      </c>
      <c r="B452" s="46" t="s">
        <v>3650</v>
      </c>
      <c r="C452" s="53">
        <v>16</v>
      </c>
      <c r="D452" s="2242">
        <v>4</v>
      </c>
      <c r="E452" s="2103">
        <f t="shared" si="75"/>
        <v>3369.92</v>
      </c>
      <c r="F452" s="603">
        <f t="shared" si="76"/>
        <v>3369.92</v>
      </c>
      <c r="G452" s="862">
        <f>'Заказ, cкидки и курсы валют'!$J$23*F452</f>
        <v>40439.040000000001</v>
      </c>
      <c r="H452" s="128">
        <f t="shared" si="77"/>
        <v>161.76</v>
      </c>
      <c r="I452" s="212"/>
      <c r="J452" s="128">
        <f>ROUND(IF(H452&lt;'Заказ, cкидки и курсы валют'!$B$39,H452*0.54*100/(100-'Заказ, cкидки и курсы валют'!$C$39),IF(H452&lt;'Заказ, cкидки и курсы валют'!$B$40,H452*0.54*100/(100-'Заказ, cкидки и курсы валют'!$C$40),IF(H452&lt;'Заказ, cкидки и курсы валют'!$B$41,H452*0.54*100/(100-'Заказ, cкидки и курсы валют'!$C$41),IF(H452&lt;'Заказ, cкидки и курсы валют'!$B$42,H452*0.54*100/(100-'Заказ, cкидки и курсы валют'!$C$42),IF(H452&lt;'Заказ, cкидки и курсы валют'!$B$43,H452*0.54*100/(100-'Заказ, cкидки и курсы валют'!$C$43),H452))))),2)</f>
        <v>249.57</v>
      </c>
    </row>
    <row r="453" spans="1:10" ht="13.5" customHeight="1" thickBot="1">
      <c r="A453" s="216" t="s">
        <v>8548</v>
      </c>
      <c r="B453" s="46" t="s">
        <v>3276</v>
      </c>
      <c r="C453" s="53">
        <v>30.19</v>
      </c>
      <c r="D453" s="2242">
        <v>2</v>
      </c>
      <c r="E453" s="2103">
        <f t="shared" si="75"/>
        <v>6024.2</v>
      </c>
      <c r="F453" s="603">
        <f t="shared" si="76"/>
        <v>6024.2</v>
      </c>
      <c r="G453" s="862">
        <f>'Заказ, cкидки и курсы валют'!$J$23*F453</f>
        <v>72290.399999999994</v>
      </c>
      <c r="H453" s="128">
        <f t="shared" si="77"/>
        <v>144.58000000000001</v>
      </c>
      <c r="I453" s="212"/>
      <c r="J453" s="128">
        <f>ROUND(IF(H453&lt;'Заказ, cкидки и курсы валют'!$B$39,H453*0.54*100/(100-'Заказ, cкидки и курсы валют'!$C$39),IF(H453&lt;'Заказ, cкидки и курсы валют'!$B$40,H453*0.54*100/(100-'Заказ, cкидки и курсы валют'!$C$40),IF(H453&lt;'Заказ, cкидки и курсы валют'!$B$41,H453*0.54*100/(100-'Заказ, cкидки и курсы валют'!$C$41),IF(H453&lt;'Заказ, cкидки и курсы валют'!$B$42,H453*0.54*100/(100-'Заказ, cкидки и курсы валют'!$C$42),IF(H453&lt;'Заказ, cкидки и курсы валют'!$B$43,H453*0.54*100/(100-'Заказ, cкидки и курсы валют'!$C$43),H453))))),2)</f>
        <v>223.07</v>
      </c>
    </row>
    <row r="454" spans="1:10" ht="13.5" customHeight="1" thickBot="1">
      <c r="A454" s="216" t="s">
        <v>8549</v>
      </c>
      <c r="B454" s="46" t="s">
        <v>3277</v>
      </c>
      <c r="C454" s="53">
        <v>34</v>
      </c>
      <c r="D454" s="2242">
        <v>2</v>
      </c>
      <c r="E454" s="2103">
        <f t="shared" si="75"/>
        <v>6709.42</v>
      </c>
      <c r="F454" s="603">
        <f t="shared" si="76"/>
        <v>6709.42</v>
      </c>
      <c r="G454" s="862">
        <f>'Заказ, cкидки и курсы валют'!$J$23*F454</f>
        <v>80513.040000000008</v>
      </c>
      <c r="H454" s="128">
        <f t="shared" si="77"/>
        <v>161.03</v>
      </c>
      <c r="I454" s="212"/>
      <c r="J454" s="128">
        <f>ROUND(IF(H454&lt;'Заказ, cкидки и курсы валют'!$B$39,H454*0.54*100/(100-'Заказ, cкидки и курсы валют'!$C$39),IF(H454&lt;'Заказ, cкидки и курсы валют'!$B$40,H454*0.54*100/(100-'Заказ, cкидки и курсы валют'!$C$40),IF(H454&lt;'Заказ, cкидки и курсы валют'!$B$41,H454*0.54*100/(100-'Заказ, cкидки и курсы валют'!$C$41),IF(H454&lt;'Заказ, cкидки и курсы валют'!$B$42,H454*0.54*100/(100-'Заказ, cкидки и курсы валют'!$C$42),IF(H454&lt;'Заказ, cкидки и курсы валют'!$B$43,H454*0.54*100/(100-'Заказ, cкидки и курсы валют'!$C$43),H454))))),2)</f>
        <v>248.45</v>
      </c>
    </row>
    <row r="455" spans="1:10" ht="13.5" customHeight="1" thickBot="1">
      <c r="A455" s="216" t="s">
        <v>8550</v>
      </c>
      <c r="B455" s="46" t="s">
        <v>3289</v>
      </c>
      <c r="C455" s="53">
        <v>50</v>
      </c>
      <c r="D455" s="2242">
        <v>1</v>
      </c>
      <c r="E455" s="2103">
        <f t="shared" si="75"/>
        <v>11995.32</v>
      </c>
      <c r="F455" s="603">
        <f t="shared" si="76"/>
        <v>11995.32</v>
      </c>
      <c r="G455" s="862">
        <f>'Заказ, cкидки и курсы валют'!$J$23*F455</f>
        <v>143943.84</v>
      </c>
      <c r="H455" s="128">
        <f t="shared" si="77"/>
        <v>143.94</v>
      </c>
      <c r="I455" s="212"/>
      <c r="J455" s="128">
        <f>ROUND(IF(H455&lt;'Заказ, cкидки и курсы валют'!$B$39,H455*0.54*100/(100-'Заказ, cкидки и курсы валют'!$C$39),IF(H455&lt;'Заказ, cкидки и курсы валют'!$B$40,H455*0.54*100/(100-'Заказ, cкидки и курсы валют'!$C$40),IF(H455&lt;'Заказ, cкидки и курсы валют'!$B$41,H455*0.54*100/(100-'Заказ, cкидки и курсы валют'!$C$41),IF(H455&lt;'Заказ, cкидки и курсы валют'!$B$42,H455*0.54*100/(100-'Заказ, cкидки и курсы валют'!$C$42),IF(H455&lt;'Заказ, cкидки и курсы валют'!$B$43,H455*0.54*100/(100-'Заказ, cкидки и курсы валют'!$C$43),H455))))),2)</f>
        <v>222.08</v>
      </c>
    </row>
    <row r="456" spans="1:10" ht="15.75" thickBot="1">
      <c r="A456" s="216" t="s">
        <v>8551</v>
      </c>
      <c r="B456" s="46" t="s">
        <v>3278</v>
      </c>
      <c r="C456" s="53">
        <v>67.41</v>
      </c>
      <c r="D456" s="2242">
        <v>1</v>
      </c>
      <c r="E456" s="2103">
        <f t="shared" si="75"/>
        <v>12874.6</v>
      </c>
      <c r="F456" s="603">
        <f t="shared" si="76"/>
        <v>12874.6</v>
      </c>
      <c r="G456" s="862">
        <f>'Заказ, cкидки и курсы валют'!$J$23*F456</f>
        <v>154495.20000000001</v>
      </c>
      <c r="H456" s="128">
        <f t="shared" si="77"/>
        <v>154.5</v>
      </c>
      <c r="I456" s="212"/>
      <c r="J456" s="128">
        <f>ROUND(IF(H456&lt;'Заказ, cкидки и курсы валют'!$B$39,H456*0.54*100/(100-'Заказ, cкидки и курсы валют'!$C$39),IF(H456&lt;'Заказ, cкидки и курсы валют'!$B$40,H456*0.54*100/(100-'Заказ, cкидки и курсы валют'!$C$40),IF(H456&lt;'Заказ, cкидки и курсы валют'!$B$41,H456*0.54*100/(100-'Заказ, cкидки и курсы валют'!$C$41),IF(H456&lt;'Заказ, cкидки и курсы валют'!$B$42,H456*0.54*100/(100-'Заказ, cкидки и курсы валют'!$C$42),IF(H456&lt;'Заказ, cкидки и курсы валют'!$B$43,H456*0.54*100/(100-'Заказ, cкидки и курсы валют'!$C$43),H456))))),2)</f>
        <v>238.37</v>
      </c>
    </row>
    <row r="457" spans="1:10" ht="15.75" thickBot="1">
      <c r="A457" s="241" t="s">
        <v>8552</v>
      </c>
      <c r="B457" s="131" t="s">
        <v>3279</v>
      </c>
      <c r="C457" s="966">
        <v>103.33</v>
      </c>
      <c r="D457" s="2245">
        <v>1</v>
      </c>
      <c r="E457" s="2103">
        <f t="shared" si="75"/>
        <v>16086.32</v>
      </c>
      <c r="F457" s="959">
        <f t="shared" si="76"/>
        <v>16086.32</v>
      </c>
      <c r="G457" s="960">
        <f>'Заказ, cкидки и курсы валют'!$J$23*F457</f>
        <v>193035.84</v>
      </c>
      <c r="H457" s="181">
        <f t="shared" si="77"/>
        <v>193.04</v>
      </c>
      <c r="I457" s="214"/>
      <c r="J457" s="128">
        <f>ROUND(IF(H457&lt;'Заказ, cкидки и курсы валют'!$B$39,H457*0.54*100/(100-'Заказ, cкидки и курсы валют'!$C$39),IF(H457&lt;'Заказ, cкидки и курсы валют'!$B$40,H457*0.54*100/(100-'Заказ, cкидки и курсы валют'!$C$40),IF(H457&lt;'Заказ, cкидки и курсы валют'!$B$41,H457*0.54*100/(100-'Заказ, cкидки и курсы валют'!$C$41),IF(H457&lt;'Заказ, cкидки и курсы валют'!$B$42,H457*0.54*100/(100-'Заказ, cкидки и курсы валют'!$C$42),IF(H457&lt;'Заказ, cкидки и курсы валют'!$B$43,H457*0.54*100/(100-'Заказ, cкидки и курсы валют'!$C$43),H457))))),2)</f>
        <v>260.60000000000002</v>
      </c>
    </row>
    <row r="458" spans="1:10">
      <c r="A458" s="14"/>
      <c r="B458" s="50"/>
      <c r="C458" s="50"/>
      <c r="D458" s="50"/>
      <c r="E458" s="578"/>
      <c r="F458" s="88"/>
      <c r="G458" s="546"/>
      <c r="H458" s="14"/>
      <c r="I458" s="14"/>
      <c r="J458" s="822"/>
    </row>
    <row r="459" spans="1:10" ht="13.5" thickBot="1">
      <c r="J459" s="822"/>
    </row>
    <row r="460" spans="1:10" ht="18">
      <c r="A460" s="247"/>
      <c r="B460" s="163"/>
      <c r="C460" s="91"/>
      <c r="D460" s="91" t="s">
        <v>2937</v>
      </c>
      <c r="E460" s="555"/>
      <c r="F460" s="647"/>
      <c r="G460" s="569"/>
      <c r="H460" s="163"/>
      <c r="I460" s="95"/>
      <c r="J460" s="822"/>
    </row>
    <row r="461" spans="1:10">
      <c r="A461" s="248"/>
      <c r="B461" s="17"/>
      <c r="C461" s="97"/>
      <c r="D461" s="97"/>
      <c r="E461" s="557"/>
      <c r="F461" s="648"/>
      <c r="G461" s="620"/>
      <c r="H461" s="17"/>
      <c r="I461" s="167"/>
    </row>
    <row r="462" spans="1:10" ht="50.25" customHeight="1">
      <c r="A462" s="248"/>
      <c r="B462" s="17"/>
      <c r="C462" s="97"/>
      <c r="D462" s="97"/>
      <c r="E462" s="557"/>
      <c r="F462" s="648"/>
      <c r="G462" s="620"/>
      <c r="H462" s="17"/>
      <c r="I462" s="167"/>
    </row>
    <row r="463" spans="1:10">
      <c r="A463" s="248"/>
      <c r="B463" s="17"/>
      <c r="C463" s="97"/>
      <c r="D463" s="97"/>
      <c r="E463" s="557"/>
      <c r="F463" s="648"/>
      <c r="G463" s="620"/>
      <c r="H463" s="17"/>
      <c r="I463" s="167"/>
    </row>
    <row r="464" spans="1:10" ht="13.5" customHeight="1" thickBot="1">
      <c r="A464" s="1152" t="s">
        <v>7679</v>
      </c>
      <c r="B464" s="171"/>
      <c r="C464" s="99"/>
      <c r="D464" s="99"/>
      <c r="E464" s="558"/>
      <c r="F464" s="649"/>
      <c r="G464" s="621"/>
      <c r="H464" s="171"/>
      <c r="I464" s="172"/>
    </row>
    <row r="465" spans="1:10" ht="45.75" customHeight="1">
      <c r="A465" s="195" t="s">
        <v>1028</v>
      </c>
      <c r="B465" s="196" t="s">
        <v>1029</v>
      </c>
      <c r="C465" s="197" t="s">
        <v>678</v>
      </c>
      <c r="D465" s="197" t="s">
        <v>3130</v>
      </c>
      <c r="E465" s="559" t="s">
        <v>11196</v>
      </c>
      <c r="F465" s="650" t="s">
        <v>2779</v>
      </c>
      <c r="G465" s="638" t="s">
        <v>2627</v>
      </c>
      <c r="H465" s="338" t="s">
        <v>497</v>
      </c>
      <c r="I465" s="199" t="s">
        <v>4239</v>
      </c>
    </row>
    <row r="466" spans="1:10" ht="13.5" customHeight="1" thickBot="1">
      <c r="A466" s="195"/>
      <c r="B466" s="389"/>
      <c r="C466" s="197" t="s">
        <v>3629</v>
      </c>
      <c r="D466" s="390" t="s">
        <v>2628</v>
      </c>
      <c r="E466" s="564" t="s">
        <v>265</v>
      </c>
      <c r="F466" s="1038">
        <f>'Заказ, cкидки и курсы валют'!$I$12</f>
        <v>0</v>
      </c>
      <c r="G466" s="949"/>
      <c r="H466" s="455"/>
      <c r="I466" s="325"/>
    </row>
    <row r="467" spans="1:10" ht="13.5" customHeight="1">
      <c r="A467" s="333" t="s">
        <v>4336</v>
      </c>
      <c r="B467" s="986" t="s">
        <v>3290</v>
      </c>
      <c r="C467" s="984">
        <v>8.1999999999999993</v>
      </c>
      <c r="D467" s="2135">
        <v>2000</v>
      </c>
      <c r="E467" s="822">
        <v>1167.72</v>
      </c>
      <c r="F467" s="967">
        <f>ROUND(E467*(1-$F$10),2)</f>
        <v>1167.72</v>
      </c>
      <c r="G467" s="968">
        <f>'Заказ, cкидки и курсы валют'!$J$23*F467</f>
        <v>14012.64</v>
      </c>
      <c r="H467" s="387">
        <f>ROUND((D467/1000)*G467,2)</f>
        <v>28025.279999999999</v>
      </c>
      <c r="I467" s="337"/>
    </row>
    <row r="468" spans="1:10" ht="13.5" customHeight="1">
      <c r="A468" s="216" t="s">
        <v>4337</v>
      </c>
      <c r="B468" s="46" t="s">
        <v>3288</v>
      </c>
      <c r="C468" s="53">
        <v>13.39</v>
      </c>
      <c r="D468" s="45">
        <v>2000</v>
      </c>
      <c r="E468" s="822">
        <v>1207.96</v>
      </c>
      <c r="F468" s="603">
        <f t="shared" ref="F468:F476" si="78">ROUND(E468*(1-$F$10),2)</f>
        <v>1207.96</v>
      </c>
      <c r="G468" s="862">
        <f>'Заказ, cкидки и курсы валют'!$J$23*F468</f>
        <v>14495.52</v>
      </c>
      <c r="H468" s="128">
        <f t="shared" ref="H468:H476" si="79">ROUND((D468/1000)*G468,2)</f>
        <v>28991.040000000001</v>
      </c>
      <c r="I468" s="212"/>
    </row>
    <row r="469" spans="1:10" ht="13.5" customHeight="1">
      <c r="A469" s="216" t="s">
        <v>4338</v>
      </c>
      <c r="B469" s="46" t="s">
        <v>3648</v>
      </c>
      <c r="C469" s="53">
        <v>22.22</v>
      </c>
      <c r="D469" s="45">
        <v>1500</v>
      </c>
      <c r="E469" s="822">
        <v>1469.74</v>
      </c>
      <c r="F469" s="603">
        <f t="shared" si="78"/>
        <v>1469.74</v>
      </c>
      <c r="G469" s="862">
        <f>'Заказ, cкидки и курсы валют'!$J$23*F469</f>
        <v>17636.88</v>
      </c>
      <c r="H469" s="128">
        <f t="shared" si="79"/>
        <v>26455.32</v>
      </c>
      <c r="I469" s="212"/>
    </row>
    <row r="470" spans="1:10" ht="13.5" customHeight="1">
      <c r="A470" s="216" t="s">
        <v>4339</v>
      </c>
      <c r="B470" s="46" t="s">
        <v>3649</v>
      </c>
      <c r="C470" s="53">
        <v>32</v>
      </c>
      <c r="D470" s="46">
        <v>1000</v>
      </c>
      <c r="E470" s="822">
        <v>1719.53</v>
      </c>
      <c r="F470" s="603">
        <f t="shared" si="78"/>
        <v>1719.53</v>
      </c>
      <c r="G470" s="862">
        <f>'Заказ, cкидки и курсы валют'!$J$23*F470</f>
        <v>20634.36</v>
      </c>
      <c r="H470" s="128">
        <f t="shared" si="79"/>
        <v>20634.36</v>
      </c>
      <c r="I470" s="212"/>
    </row>
    <row r="471" spans="1:10" ht="13.5" customHeight="1">
      <c r="A471" s="216" t="s">
        <v>4340</v>
      </c>
      <c r="B471" s="46" t="s">
        <v>3291</v>
      </c>
      <c r="C471" s="53">
        <v>56.85</v>
      </c>
      <c r="D471" s="46">
        <v>600</v>
      </c>
      <c r="E471" s="822">
        <v>2760.06</v>
      </c>
      <c r="F471" s="603">
        <f t="shared" si="78"/>
        <v>2760.06</v>
      </c>
      <c r="G471" s="862">
        <f>'Заказ, cкидки и курсы валют'!$J$23*F471</f>
        <v>33120.720000000001</v>
      </c>
      <c r="H471" s="128">
        <f t="shared" si="79"/>
        <v>19872.43</v>
      </c>
      <c r="I471" s="212"/>
    </row>
    <row r="472" spans="1:10" ht="13.5" customHeight="1">
      <c r="A472" s="216" t="s">
        <v>4341</v>
      </c>
      <c r="B472" s="46" t="s">
        <v>3650</v>
      </c>
      <c r="C472" s="53">
        <v>78.61</v>
      </c>
      <c r="D472" s="46">
        <v>500</v>
      </c>
      <c r="E472" s="822">
        <v>3093.19</v>
      </c>
      <c r="F472" s="603">
        <f t="shared" si="78"/>
        <v>3093.19</v>
      </c>
      <c r="G472" s="862">
        <f>'Заказ, cкидки и курсы валют'!$J$23*F472</f>
        <v>37118.28</v>
      </c>
      <c r="H472" s="128">
        <f t="shared" si="79"/>
        <v>18559.14</v>
      </c>
      <c r="I472" s="212"/>
    </row>
    <row r="473" spans="1:10" ht="13.5" customHeight="1">
      <c r="A473" s="216" t="s">
        <v>4342</v>
      </c>
      <c r="B473" s="46" t="s">
        <v>3292</v>
      </c>
      <c r="C473" s="53">
        <v>100</v>
      </c>
      <c r="D473" s="46">
        <v>250</v>
      </c>
      <c r="E473" s="822">
        <v>5111.59</v>
      </c>
      <c r="F473" s="603">
        <f t="shared" si="78"/>
        <v>5111.59</v>
      </c>
      <c r="G473" s="862">
        <f>'Заказ, cкидки и курсы валют'!$J$23*F473</f>
        <v>61339.08</v>
      </c>
      <c r="H473" s="128">
        <f t="shared" si="79"/>
        <v>15334.77</v>
      </c>
      <c r="I473" s="212"/>
    </row>
    <row r="474" spans="1:10">
      <c r="A474" s="216" t="s">
        <v>4343</v>
      </c>
      <c r="B474" s="46" t="s">
        <v>3276</v>
      </c>
      <c r="C474" s="53">
        <v>145.33000000000001</v>
      </c>
      <c r="D474" s="46">
        <v>250</v>
      </c>
      <c r="E474" s="822">
        <v>5446.39</v>
      </c>
      <c r="F474" s="603">
        <f t="shared" si="78"/>
        <v>5446.39</v>
      </c>
      <c r="G474" s="862">
        <f>'Заказ, cкидки и курсы валют'!$J$23*F474</f>
        <v>65356.680000000008</v>
      </c>
      <c r="H474" s="128">
        <f t="shared" si="79"/>
        <v>16339.17</v>
      </c>
      <c r="I474" s="212"/>
    </row>
    <row r="475" spans="1:10">
      <c r="A475" s="216" t="s">
        <v>4344</v>
      </c>
      <c r="B475" s="46" t="s">
        <v>3293</v>
      </c>
      <c r="C475" s="58">
        <v>200</v>
      </c>
      <c r="D475" s="46">
        <v>150</v>
      </c>
      <c r="E475" s="822">
        <v>9079.94</v>
      </c>
      <c r="F475" s="603">
        <f t="shared" si="78"/>
        <v>9079.94</v>
      </c>
      <c r="G475" s="862">
        <f>'Заказ, cкидки и курсы валют'!$J$23*F475</f>
        <v>108959.28</v>
      </c>
      <c r="H475" s="128">
        <f t="shared" si="79"/>
        <v>16343.89</v>
      </c>
      <c r="I475" s="212"/>
      <c r="J475" s="822"/>
    </row>
    <row r="476" spans="1:10" ht="13.5" thickBot="1">
      <c r="A476" s="241" t="s">
        <v>4345</v>
      </c>
      <c r="B476" s="131" t="s">
        <v>3277</v>
      </c>
      <c r="C476" s="791">
        <v>246.67</v>
      </c>
      <c r="D476" s="131">
        <v>125</v>
      </c>
      <c r="E476" s="822">
        <v>10019.799999999999</v>
      </c>
      <c r="F476" s="959">
        <f t="shared" si="78"/>
        <v>10019.799999999999</v>
      </c>
      <c r="G476" s="960">
        <f>'Заказ, cкидки и курсы валют'!$J$23*F476</f>
        <v>120237.59999999999</v>
      </c>
      <c r="H476" s="181">
        <f t="shared" si="79"/>
        <v>15029.7</v>
      </c>
      <c r="I476" s="214"/>
      <c r="J476" s="822"/>
    </row>
    <row r="477" spans="1:10">
      <c r="A477" s="14"/>
      <c r="B477" s="50"/>
      <c r="C477" s="50"/>
      <c r="D477" s="50"/>
      <c r="E477" s="578"/>
      <c r="F477" s="88"/>
      <c r="G477" s="546"/>
      <c r="H477" s="14"/>
      <c r="I477" s="14"/>
      <c r="J477" s="822"/>
    </row>
    <row r="478" spans="1:10" ht="13.5" thickBot="1">
      <c r="J478" s="822"/>
    </row>
    <row r="479" spans="1:10" ht="18">
      <c r="A479" s="247"/>
      <c r="B479" s="163"/>
      <c r="C479" s="91"/>
      <c r="D479" s="91" t="s">
        <v>2937</v>
      </c>
      <c r="E479" s="555"/>
      <c r="F479" s="647"/>
      <c r="G479" s="592"/>
      <c r="H479" s="163"/>
      <c r="I479" s="95"/>
      <c r="J479" s="822"/>
    </row>
    <row r="480" spans="1:10" ht="66.75" customHeight="1">
      <c r="A480" s="248"/>
      <c r="B480" s="17"/>
      <c r="C480" s="97"/>
      <c r="D480" s="97"/>
      <c r="E480" s="557"/>
      <c r="F480" s="648"/>
      <c r="G480" s="620"/>
      <c r="H480" s="17"/>
      <c r="I480" s="167"/>
      <c r="J480" s="822"/>
    </row>
    <row r="481" spans="1:10">
      <c r="A481" s="248"/>
      <c r="B481" s="17"/>
      <c r="C481" s="97"/>
      <c r="D481" s="97"/>
      <c r="E481" s="557"/>
      <c r="F481" s="648"/>
      <c r="G481" s="620"/>
      <c r="H481" s="17"/>
      <c r="I481" s="167"/>
      <c r="J481" s="822"/>
    </row>
    <row r="482" spans="1:10">
      <c r="A482" s="248"/>
      <c r="B482" s="17"/>
      <c r="C482" s="97"/>
      <c r="D482" s="97"/>
      <c r="E482" s="557"/>
      <c r="F482" s="648"/>
      <c r="G482" s="620"/>
      <c r="H482" s="17"/>
      <c r="I482" s="167"/>
    </row>
    <row r="483" spans="1:10" ht="18.75" thickBot="1">
      <c r="A483" s="2549" t="s">
        <v>7680</v>
      </c>
      <c r="B483" s="2550"/>
      <c r="C483" s="100"/>
      <c r="D483" s="171"/>
      <c r="E483" s="565"/>
      <c r="F483" s="649"/>
      <c r="G483" s="621"/>
      <c r="H483" s="171"/>
      <c r="I483" s="172"/>
    </row>
    <row r="484" spans="1:10" ht="42">
      <c r="A484" s="195" t="s">
        <v>1028</v>
      </c>
      <c r="B484" s="196" t="s">
        <v>1029</v>
      </c>
      <c r="C484" s="197" t="s">
        <v>678</v>
      </c>
      <c r="D484" s="197" t="s">
        <v>3130</v>
      </c>
      <c r="E484" s="559" t="s">
        <v>11196</v>
      </c>
      <c r="F484" s="650" t="s">
        <v>2779</v>
      </c>
      <c r="G484" s="638" t="s">
        <v>2627</v>
      </c>
      <c r="H484" s="338" t="s">
        <v>497</v>
      </c>
      <c r="I484" s="199" t="s">
        <v>4239</v>
      </c>
      <c r="J484" s="2668" t="s">
        <v>12335</v>
      </c>
    </row>
    <row r="485" spans="1:10" ht="23.25" customHeight="1" thickBot="1">
      <c r="A485" s="195"/>
      <c r="B485" s="389"/>
      <c r="C485" s="197" t="s">
        <v>3629</v>
      </c>
      <c r="D485" s="390" t="s">
        <v>2628</v>
      </c>
      <c r="E485" s="564" t="s">
        <v>265</v>
      </c>
      <c r="F485" s="1038">
        <f>'Заказ, cкидки и курсы валют'!$I$12</f>
        <v>0</v>
      </c>
      <c r="G485" s="949"/>
      <c r="H485" s="455"/>
      <c r="I485" s="325"/>
      <c r="J485" s="2669"/>
    </row>
    <row r="486" spans="1:10">
      <c r="A486" s="333" t="s">
        <v>4346</v>
      </c>
      <c r="B486" s="986" t="s">
        <v>3290</v>
      </c>
      <c r="C486" s="984">
        <v>8.1999999999999993</v>
      </c>
      <c r="D486" s="2082">
        <v>200</v>
      </c>
      <c r="E486" s="2111">
        <f>E467*1.2</f>
        <v>1401.2639999999999</v>
      </c>
      <c r="F486" s="967">
        <f>ROUND(E486*(1-$F$10),2)</f>
        <v>1401.26</v>
      </c>
      <c r="G486" s="968">
        <f>'Заказ, cкидки и курсы валют'!$J$23*F486</f>
        <v>16815.12</v>
      </c>
      <c r="H486" s="387">
        <f>ROUND((D486/1000)*G486,2)</f>
        <v>3363.02</v>
      </c>
      <c r="I486" s="337"/>
      <c r="J486" s="128">
        <f>ROUND(IF(H486&lt;'Заказ, cкидки и курсы валют'!$B$39,H486*0.54*100/(100-'Заказ, cкидки и курсы валют'!$C$39),IF(H486&lt;'Заказ, cкидки и курсы валют'!$B$40,H486*0.54*100/(100-'Заказ, cкидки и курсы валют'!$C$40),IF(H486&lt;'Заказ, cкидки и курсы валют'!$B$41,H486*0.54*100/(100-'Заказ, cкидки и курсы валют'!$C$41),IF(H486&lt;'Заказ, cкидки и курсы валют'!$B$42,H486*0.54*100/(100-'Заказ, cкидки и курсы валют'!$C$42),IF(H486&lt;'Заказ, cкидки и курсы валют'!$B$43,H486*0.54*100/(100-'Заказ, cкидки и курсы валют'!$C$43),H486))))),2)</f>
        <v>3363.02</v>
      </c>
    </row>
    <row r="487" spans="1:10">
      <c r="A487" s="216" t="s">
        <v>4347</v>
      </c>
      <c r="B487" s="46" t="s">
        <v>3288</v>
      </c>
      <c r="C487" s="53">
        <v>13.39</v>
      </c>
      <c r="D487" s="2055">
        <v>200</v>
      </c>
      <c r="E487" s="2110">
        <f t="shared" ref="E487:E495" si="80">E468*1.2</f>
        <v>1449.5519999999999</v>
      </c>
      <c r="F487" s="603">
        <f t="shared" ref="F487:F495" si="81">ROUND(E487*(1-$F$10),2)</f>
        <v>1449.55</v>
      </c>
      <c r="G487" s="862">
        <f>'Заказ, cкидки и курсы валют'!$J$23*F487</f>
        <v>17394.599999999999</v>
      </c>
      <c r="H487" s="128">
        <f t="shared" ref="H487:H495" si="82">ROUND((D487/1000)*G487,2)</f>
        <v>3478.92</v>
      </c>
      <c r="I487" s="212"/>
      <c r="J487" s="128">
        <f>ROUND(IF(H487&lt;'Заказ, cкидки и курсы валют'!$B$39,H487*0.54*100/(100-'Заказ, cкидки и курсы валют'!$C$39),IF(H487&lt;'Заказ, cкидки и курсы валют'!$B$40,H487*0.54*100/(100-'Заказ, cкидки и курсы валют'!$C$40),IF(H487&lt;'Заказ, cкидки и курсы валют'!$B$41,H487*0.54*100/(100-'Заказ, cкидки и курсы валют'!$C$41),IF(H487&lt;'Заказ, cкидки и курсы валют'!$B$42,H487*0.54*100/(100-'Заказ, cкидки и курсы валют'!$C$42),IF(H487&lt;'Заказ, cкидки и курсы валют'!$B$43,H487*0.54*100/(100-'Заказ, cкидки и курсы валют'!$C$43),H487))))),2)</f>
        <v>3478.92</v>
      </c>
    </row>
    <row r="488" spans="1:10">
      <c r="A488" s="216" t="s">
        <v>4348</v>
      </c>
      <c r="B488" s="46" t="s">
        <v>3648</v>
      </c>
      <c r="C488" s="53">
        <v>22.22</v>
      </c>
      <c r="D488" s="2055">
        <v>100</v>
      </c>
      <c r="E488" s="2110">
        <f t="shared" si="80"/>
        <v>1763.6879999999999</v>
      </c>
      <c r="F488" s="603">
        <f t="shared" si="81"/>
        <v>1763.69</v>
      </c>
      <c r="G488" s="862">
        <f>'Заказ, cкидки и курсы валют'!$J$23*F488</f>
        <v>21164.28</v>
      </c>
      <c r="H488" s="128">
        <f t="shared" si="82"/>
        <v>2116.4299999999998</v>
      </c>
      <c r="I488" s="212"/>
      <c r="J488" s="128">
        <f>ROUND(IF(H488&lt;'Заказ, cкидки и курсы валют'!$B$39,H488*0.54*100/(100-'Заказ, cкидки и курсы валют'!$C$39),IF(H488&lt;'Заказ, cкидки и курсы валют'!$B$40,H488*0.54*100/(100-'Заказ, cкидки и курсы валют'!$C$40),IF(H488&lt;'Заказ, cкидки и курсы валют'!$B$41,H488*0.54*100/(100-'Заказ, cкидки и курсы валют'!$C$41),IF(H488&lt;'Заказ, cкидки и курсы валют'!$B$42,H488*0.54*100/(100-'Заказ, cкидки и курсы валют'!$C$42),IF(H488&lt;'Заказ, cкидки и курсы валют'!$B$43,H488*0.54*100/(100-'Заказ, cкидки и курсы валют'!$C$43),H488))))),2)</f>
        <v>2116.4299999999998</v>
      </c>
    </row>
    <row r="489" spans="1:10">
      <c r="A489" s="216" t="s">
        <v>4349</v>
      </c>
      <c r="B489" s="46" t="s">
        <v>3649</v>
      </c>
      <c r="C489" s="53">
        <v>32</v>
      </c>
      <c r="D489" s="48">
        <v>50</v>
      </c>
      <c r="E489" s="2110">
        <f t="shared" si="80"/>
        <v>2063.4359999999997</v>
      </c>
      <c r="F489" s="603">
        <f t="shared" si="81"/>
        <v>2063.44</v>
      </c>
      <c r="G489" s="862">
        <f>'Заказ, cкидки и курсы валют'!$J$23*F489</f>
        <v>24761.279999999999</v>
      </c>
      <c r="H489" s="128">
        <f t="shared" si="82"/>
        <v>1238.06</v>
      </c>
      <c r="I489" s="212"/>
      <c r="J489" s="128">
        <f>ROUND(IF(H489&lt;'Заказ, cкидки и курсы валют'!$B$39,H489*0.54*100/(100-'Заказ, cкидки и курсы валют'!$C$39),IF(H489&lt;'Заказ, cкидки и курсы валют'!$B$40,H489*0.54*100/(100-'Заказ, cкидки и курсы валют'!$C$40),IF(H489&lt;'Заказ, cкидки и курсы валют'!$B$41,H489*0.54*100/(100-'Заказ, cкидки и курсы валют'!$C$41),IF(H489&lt;'Заказ, cкидки и курсы валют'!$B$42,H489*0.54*100/(100-'Заказ, cкидки и курсы валют'!$C$42),IF(H489&lt;'Заказ, cкидки и курсы валют'!$B$43,H489*0.54*100/(100-'Заказ, cкидки и курсы валют'!$C$43),H489))))),2)</f>
        <v>1238.06</v>
      </c>
    </row>
    <row r="490" spans="1:10" ht="13.5" customHeight="1">
      <c r="A490" s="216" t="s">
        <v>4350</v>
      </c>
      <c r="B490" s="46" t="s">
        <v>3291</v>
      </c>
      <c r="C490" s="53">
        <v>56.85</v>
      </c>
      <c r="D490" s="48">
        <v>50</v>
      </c>
      <c r="E490" s="2110">
        <f t="shared" si="80"/>
        <v>3312.0719999999997</v>
      </c>
      <c r="F490" s="603">
        <f t="shared" si="81"/>
        <v>3312.07</v>
      </c>
      <c r="G490" s="862">
        <f>'Заказ, cкидки и курсы валют'!$J$23*F490</f>
        <v>39744.840000000004</v>
      </c>
      <c r="H490" s="128">
        <f t="shared" si="82"/>
        <v>1987.24</v>
      </c>
      <c r="I490" s="212"/>
      <c r="J490" s="128">
        <f>ROUND(IF(H490&lt;'Заказ, cкидки и курсы валют'!$B$39,H490*0.54*100/(100-'Заказ, cкидки и курсы валют'!$C$39),IF(H490&lt;'Заказ, cкидки и курсы валют'!$B$40,H490*0.54*100/(100-'Заказ, cкидки и курсы валют'!$C$40),IF(H490&lt;'Заказ, cкидки и курсы валют'!$B$41,H490*0.54*100/(100-'Заказ, cкидки и курсы валют'!$C$41),IF(H490&lt;'Заказ, cкидки и курсы валют'!$B$42,H490*0.54*100/(100-'Заказ, cкидки и курсы валют'!$C$42),IF(H490&lt;'Заказ, cкидки и курсы валют'!$B$43,H490*0.54*100/(100-'Заказ, cкидки и курсы валют'!$C$43),H490))))),2)</f>
        <v>1987.24</v>
      </c>
    </row>
    <row r="491" spans="1:10" ht="14.25" customHeight="1">
      <c r="A491" s="216" t="s">
        <v>4351</v>
      </c>
      <c r="B491" s="46" t="s">
        <v>3650</v>
      </c>
      <c r="C491" s="53">
        <v>78.61</v>
      </c>
      <c r="D491" s="48">
        <v>25</v>
      </c>
      <c r="E491" s="2110">
        <f t="shared" si="80"/>
        <v>3711.828</v>
      </c>
      <c r="F491" s="603">
        <f t="shared" si="81"/>
        <v>3711.83</v>
      </c>
      <c r="G491" s="862">
        <f>'Заказ, cкидки и курсы валют'!$J$23*F491</f>
        <v>44541.96</v>
      </c>
      <c r="H491" s="128">
        <f t="shared" si="82"/>
        <v>1113.55</v>
      </c>
      <c r="I491" s="212"/>
      <c r="J491" s="128">
        <f>ROUND(IF(H491&lt;'Заказ, cкидки и курсы валют'!$B$39,H491*0.54*100/(100-'Заказ, cкидки и курсы валют'!$C$39),IF(H491&lt;'Заказ, cкидки и курсы валют'!$B$40,H491*0.54*100/(100-'Заказ, cкидки и курсы валют'!$C$40),IF(H491&lt;'Заказ, cкидки и курсы валют'!$B$41,H491*0.54*100/(100-'Заказ, cкидки и курсы валют'!$C$41),IF(H491&lt;'Заказ, cкидки и курсы валют'!$B$42,H491*0.54*100/(100-'Заказ, cкидки и курсы валют'!$C$42),IF(H491&lt;'Заказ, cкидки и курсы валют'!$B$43,H491*0.54*100/(100-'Заказ, cкидки и курсы валют'!$C$43),H491))))),2)</f>
        <v>1113.55</v>
      </c>
    </row>
    <row r="492" spans="1:10">
      <c r="A492" s="216" t="s">
        <v>4352</v>
      </c>
      <c r="B492" s="46" t="s">
        <v>3292</v>
      </c>
      <c r="C492" s="53">
        <v>100</v>
      </c>
      <c r="D492" s="48">
        <v>25</v>
      </c>
      <c r="E492" s="2110">
        <f t="shared" si="80"/>
        <v>6133.9080000000004</v>
      </c>
      <c r="F492" s="603">
        <f t="shared" si="81"/>
        <v>6133.91</v>
      </c>
      <c r="G492" s="862">
        <f>'Заказ, cкидки и курсы валют'!$J$23*F492</f>
        <v>73606.92</v>
      </c>
      <c r="H492" s="128">
        <f t="shared" si="82"/>
        <v>1840.17</v>
      </c>
      <c r="I492" s="212"/>
      <c r="J492" s="128">
        <f>ROUND(IF(H492&lt;'Заказ, cкидки и курсы валют'!$B$39,H492*0.54*100/(100-'Заказ, cкидки и курсы валют'!$C$39),IF(H492&lt;'Заказ, cкидки и курсы валют'!$B$40,H492*0.54*100/(100-'Заказ, cкидки и курсы валют'!$C$40),IF(H492&lt;'Заказ, cкидки и курсы валют'!$B$41,H492*0.54*100/(100-'Заказ, cкидки и курсы валют'!$C$41),IF(H492&lt;'Заказ, cкидки и курсы валют'!$B$42,H492*0.54*100/(100-'Заказ, cкидки и курсы валют'!$C$42),IF(H492&lt;'Заказ, cкидки и курсы валют'!$B$43,H492*0.54*100/(100-'Заказ, cкидки и курсы валют'!$C$43),H492))))),2)</f>
        <v>1840.17</v>
      </c>
    </row>
    <row r="493" spans="1:10">
      <c r="A493" s="216" t="s">
        <v>4353</v>
      </c>
      <c r="B493" s="46" t="s">
        <v>3276</v>
      </c>
      <c r="C493" s="53">
        <v>145.33000000000001</v>
      </c>
      <c r="D493" s="48">
        <v>20</v>
      </c>
      <c r="E493" s="2110">
        <f t="shared" si="80"/>
        <v>6535.6680000000006</v>
      </c>
      <c r="F493" s="603">
        <f t="shared" si="81"/>
        <v>6535.67</v>
      </c>
      <c r="G493" s="862">
        <f>'Заказ, cкидки и курсы валют'!$J$23*F493</f>
        <v>78428.040000000008</v>
      </c>
      <c r="H493" s="128">
        <f t="shared" si="82"/>
        <v>1568.56</v>
      </c>
      <c r="I493" s="212"/>
      <c r="J493" s="128">
        <f>ROUND(IF(H493&lt;'Заказ, cкидки и курсы валют'!$B$39,H493*0.54*100/(100-'Заказ, cкидки и курсы валют'!$C$39),IF(H493&lt;'Заказ, cкидки и курсы валют'!$B$40,H493*0.54*100/(100-'Заказ, cкидки и курсы валют'!$C$40),IF(H493&lt;'Заказ, cкидки и курсы валют'!$B$41,H493*0.54*100/(100-'Заказ, cкидки и курсы валют'!$C$41),IF(H493&lt;'Заказ, cкидки и курсы валют'!$B$42,H493*0.54*100/(100-'Заказ, cкидки и курсы валют'!$C$42),IF(H493&lt;'Заказ, cкидки и курсы валют'!$B$43,H493*0.54*100/(100-'Заказ, cкидки и курсы валют'!$C$43),H493))))),2)</f>
        <v>1568.56</v>
      </c>
    </row>
    <row r="494" spans="1:10">
      <c r="A494" s="216" t="s">
        <v>4354</v>
      </c>
      <c r="B494" s="46" t="s">
        <v>3293</v>
      </c>
      <c r="C494" s="58">
        <v>200</v>
      </c>
      <c r="D494" s="48">
        <v>15</v>
      </c>
      <c r="E494" s="2110">
        <f t="shared" si="80"/>
        <v>10895.928</v>
      </c>
      <c r="F494" s="603">
        <f t="shared" si="81"/>
        <v>10895.93</v>
      </c>
      <c r="G494" s="862">
        <f>'Заказ, cкидки и курсы валют'!$J$23*F494</f>
        <v>130751.16</v>
      </c>
      <c r="H494" s="128">
        <f t="shared" si="82"/>
        <v>1961.27</v>
      </c>
      <c r="I494" s="212"/>
      <c r="J494" s="128">
        <f>ROUND(IF(H494&lt;'Заказ, cкидки и курсы валют'!$B$39,H494*0.54*100/(100-'Заказ, cкидки и курсы валют'!$C$39),IF(H494&lt;'Заказ, cкидки и курсы валют'!$B$40,H494*0.54*100/(100-'Заказ, cкидки и курсы валют'!$C$40),IF(H494&lt;'Заказ, cкидки и курсы валют'!$B$41,H494*0.54*100/(100-'Заказ, cкидки и курсы валют'!$C$41),IF(H494&lt;'Заказ, cкидки и курсы валют'!$B$42,H494*0.54*100/(100-'Заказ, cкидки и курсы валют'!$C$42),IF(H494&lt;'Заказ, cкидки и курсы валют'!$B$43,H494*0.54*100/(100-'Заказ, cкидки и курсы валют'!$C$43),H494))))),2)</f>
        <v>1961.27</v>
      </c>
    </row>
    <row r="495" spans="1:10" ht="13.5" thickBot="1">
      <c r="A495" s="241" t="s">
        <v>4355</v>
      </c>
      <c r="B495" s="131" t="s">
        <v>3277</v>
      </c>
      <c r="C495" s="791">
        <v>246.67</v>
      </c>
      <c r="D495" s="217">
        <v>10</v>
      </c>
      <c r="E495" s="2112">
        <f t="shared" si="80"/>
        <v>12023.759999999998</v>
      </c>
      <c r="F495" s="959">
        <f t="shared" si="81"/>
        <v>12023.76</v>
      </c>
      <c r="G495" s="960">
        <f>'Заказ, cкидки и курсы валют'!$J$23*F495</f>
        <v>144285.12</v>
      </c>
      <c r="H495" s="181">
        <f t="shared" si="82"/>
        <v>1442.85</v>
      </c>
      <c r="I495" s="214"/>
      <c r="J495" s="128">
        <f>ROUND(IF(H495&lt;'Заказ, cкидки и курсы валют'!$B$39,H495*0.54*100/(100-'Заказ, cкидки и курсы валют'!$C$39),IF(H495&lt;'Заказ, cкидки и курсы валют'!$B$40,H495*0.54*100/(100-'Заказ, cкидки и курсы валют'!$C$40),IF(H495&lt;'Заказ, cкидки и курсы валют'!$B$41,H495*0.54*100/(100-'Заказ, cкидки и курсы валют'!$C$41),IF(H495&lt;'Заказ, cкидки и курсы валют'!$B$42,H495*0.54*100/(100-'Заказ, cкидки и курсы валют'!$C$42),IF(H495&lt;'Заказ, cкидки и курсы валют'!$B$43,H495*0.54*100/(100-'Заказ, cкидки и курсы валют'!$C$43),H495))))),2)</f>
        <v>1442.85</v>
      </c>
    </row>
    <row r="496" spans="1:10" ht="13.5" thickBot="1"/>
    <row r="497" spans="1:10" ht="18">
      <c r="A497" s="247"/>
      <c r="B497" s="163"/>
      <c r="C497" s="91"/>
      <c r="D497" s="91" t="s">
        <v>2937</v>
      </c>
      <c r="E497" s="555"/>
      <c r="F497" s="647"/>
      <c r="G497" s="569"/>
      <c r="H497" s="163"/>
      <c r="I497" s="95"/>
    </row>
    <row r="498" spans="1:10">
      <c r="A498" s="248"/>
      <c r="B498" s="17"/>
      <c r="C498" s="97"/>
      <c r="D498" s="97"/>
      <c r="E498" s="557"/>
      <c r="F498" s="648"/>
      <c r="G498" s="620"/>
      <c r="H498" s="17"/>
      <c r="I498" s="167"/>
    </row>
    <row r="499" spans="1:10">
      <c r="A499" s="248"/>
      <c r="B499" s="17"/>
      <c r="C499" s="97"/>
      <c r="D499" s="97"/>
      <c r="E499" s="557"/>
      <c r="F499" s="648"/>
      <c r="G499" s="620"/>
      <c r="H499" s="17"/>
      <c r="I499" s="167"/>
    </row>
    <row r="500" spans="1:10">
      <c r="A500" s="248"/>
      <c r="B500" s="17"/>
      <c r="C500" s="97"/>
      <c r="D500" s="97"/>
      <c r="E500" s="557"/>
      <c r="F500" s="648"/>
      <c r="G500" s="620"/>
      <c r="H500" s="17"/>
      <c r="I500" s="167"/>
    </row>
    <row r="501" spans="1:10" ht="18.75" thickBot="1">
      <c r="A501" s="2559" t="s">
        <v>7681</v>
      </c>
      <c r="B501" s="2587"/>
      <c r="C501" s="99"/>
      <c r="D501" s="99"/>
      <c r="E501" s="558"/>
      <c r="F501" s="649"/>
      <c r="G501" s="621"/>
      <c r="H501" s="171"/>
      <c r="I501" s="172"/>
    </row>
    <row r="502" spans="1:10" ht="58.5" customHeight="1">
      <c r="A502" s="195" t="s">
        <v>1028</v>
      </c>
      <c r="B502" s="196" t="s">
        <v>1029</v>
      </c>
      <c r="C502" s="197" t="s">
        <v>678</v>
      </c>
      <c r="D502" s="197" t="s">
        <v>3130</v>
      </c>
      <c r="E502" s="559" t="s">
        <v>11196</v>
      </c>
      <c r="F502" s="650" t="s">
        <v>2779</v>
      </c>
      <c r="G502" s="638" t="s">
        <v>2627</v>
      </c>
      <c r="H502" s="338" t="s">
        <v>497</v>
      </c>
      <c r="I502" s="199" t="s">
        <v>4239</v>
      </c>
      <c r="J502" s="2668" t="s">
        <v>12335</v>
      </c>
    </row>
    <row r="503" spans="1:10" ht="13.5" thickBot="1">
      <c r="A503" s="195"/>
      <c r="B503" s="389"/>
      <c r="C503" s="197" t="s">
        <v>3629</v>
      </c>
      <c r="D503" s="390" t="s">
        <v>2628</v>
      </c>
      <c r="E503" s="564" t="s">
        <v>265</v>
      </c>
      <c r="F503" s="1038">
        <f>'Заказ, cкидки и курсы валют'!$I$12</f>
        <v>0</v>
      </c>
      <c r="G503" s="949"/>
      <c r="H503" s="455"/>
      <c r="I503" s="325"/>
      <c r="J503" s="2669"/>
    </row>
    <row r="504" spans="1:10" ht="13.5" customHeight="1" thickBot="1">
      <c r="A504" s="333" t="s">
        <v>8553</v>
      </c>
      <c r="B504" s="986" t="s">
        <v>3290</v>
      </c>
      <c r="C504" s="984">
        <v>8.1999999999999993</v>
      </c>
      <c r="D504" s="2135">
        <v>10</v>
      </c>
      <c r="E504" s="2103">
        <f>(E467*2)+(1000/D504*7.5)</f>
        <v>3085.44</v>
      </c>
      <c r="F504" s="967">
        <f>ROUND(E504*(1-$F$10),2)</f>
        <v>3085.44</v>
      </c>
      <c r="G504" s="968">
        <f>'Заказ, cкидки и курсы валют'!$J$23*F504</f>
        <v>37025.279999999999</v>
      </c>
      <c r="H504" s="387">
        <f>ROUND((D504/1000)*G504,2)</f>
        <v>370.25</v>
      </c>
      <c r="I504" s="337"/>
      <c r="J504" s="128">
        <f>ROUND(IF(H504&lt;'Заказ, cкидки и курсы валют'!$B$39,H504*0.54*100/(100-'Заказ, cкидки и курсы валют'!$C$39),IF(H504&lt;'Заказ, cкидки и курсы валют'!$B$40,H504*0.54*100/(100-'Заказ, cкидки и курсы валют'!$C$40),IF(H504&lt;'Заказ, cкидки и курсы валют'!$B$41,H504*0.54*100/(100-'Заказ, cкидки и курсы валют'!$C$41),IF(H504&lt;'Заказ, cкидки и курсы валют'!$B$42,H504*0.54*100/(100-'Заказ, cкидки и курсы валют'!$C$42),IF(H504&lt;'Заказ, cкидки и курсы валют'!$B$43,H504*0.54*100/(100-'Заказ, cкидки и курсы валют'!$C$43),H504))))),2)</f>
        <v>444.3</v>
      </c>
    </row>
    <row r="505" spans="1:10" ht="13.5" customHeight="1" thickBot="1">
      <c r="A505" s="216" t="s">
        <v>8554</v>
      </c>
      <c r="B505" s="46" t="s">
        <v>3288</v>
      </c>
      <c r="C505" s="53">
        <v>13.39</v>
      </c>
      <c r="D505" s="45">
        <v>10</v>
      </c>
      <c r="E505" s="2103">
        <f t="shared" ref="E505:E513" si="83">(E468*2)+(1000/D505*7.5)</f>
        <v>3165.92</v>
      </c>
      <c r="F505" s="603">
        <f t="shared" ref="F505:F513" si="84">ROUND(E505*(1-$F$10),2)</f>
        <v>3165.92</v>
      </c>
      <c r="G505" s="862">
        <f>'Заказ, cкидки и курсы валют'!$J$23*F505</f>
        <v>37991.040000000001</v>
      </c>
      <c r="H505" s="128">
        <f t="shared" ref="H505:H513" si="85">ROUND((D505/1000)*G505,2)</f>
        <v>379.91</v>
      </c>
      <c r="I505" s="212"/>
      <c r="J505" s="128">
        <f>ROUND(IF(H505&lt;'Заказ, cкидки и курсы валют'!$B$39,H505*0.54*100/(100-'Заказ, cкидки и курсы валют'!$C$39),IF(H505&lt;'Заказ, cкидки и курсы валют'!$B$40,H505*0.54*100/(100-'Заказ, cкидки и курсы валют'!$C$40),IF(H505&lt;'Заказ, cкидки и курсы валют'!$B$41,H505*0.54*100/(100-'Заказ, cкидки и курсы валют'!$C$41),IF(H505&lt;'Заказ, cкидки и курсы валют'!$B$42,H505*0.54*100/(100-'Заказ, cкидки и курсы валют'!$C$42),IF(H505&lt;'Заказ, cкидки и курсы валют'!$B$43,H505*0.54*100/(100-'Заказ, cкидки и курсы валют'!$C$43),H505))))),2)</f>
        <v>455.89</v>
      </c>
    </row>
    <row r="506" spans="1:10" ht="13.5" customHeight="1" thickBot="1">
      <c r="A506" s="216" t="s">
        <v>8555</v>
      </c>
      <c r="B506" s="46" t="s">
        <v>3648</v>
      </c>
      <c r="C506" s="53">
        <v>22.22</v>
      </c>
      <c r="D506" s="45">
        <v>5</v>
      </c>
      <c r="E506" s="2103">
        <f t="shared" si="83"/>
        <v>4439.4799999999996</v>
      </c>
      <c r="F506" s="603">
        <f t="shared" si="84"/>
        <v>4439.4799999999996</v>
      </c>
      <c r="G506" s="862">
        <f>'Заказ, cкидки и курсы валют'!$J$23*F506</f>
        <v>53273.759999999995</v>
      </c>
      <c r="H506" s="128">
        <f t="shared" si="85"/>
        <v>266.37</v>
      </c>
      <c r="I506" s="212"/>
      <c r="J506" s="128">
        <f>ROUND(IF(H506&lt;'Заказ, cкидки и курсы валют'!$B$39,H506*0.54*100/(100-'Заказ, cкидки и курсы валют'!$C$39),IF(H506&lt;'Заказ, cкидки и курсы валют'!$B$40,H506*0.54*100/(100-'Заказ, cкидки и курсы валют'!$C$40),IF(H506&lt;'Заказ, cкидки и курсы валют'!$B$41,H506*0.54*100/(100-'Заказ, cкидки и курсы валют'!$C$41),IF(H506&lt;'Заказ, cкидки и курсы валют'!$B$42,H506*0.54*100/(100-'Заказ, cкидки и курсы валют'!$C$42),IF(H506&lt;'Заказ, cкидки и курсы валют'!$B$43,H506*0.54*100/(100-'Заказ, cкидки и курсы валют'!$C$43),H506))))),2)</f>
        <v>359.6</v>
      </c>
    </row>
    <row r="507" spans="1:10" ht="13.5" customHeight="1" thickBot="1">
      <c r="A507" s="216" t="s">
        <v>8556</v>
      </c>
      <c r="B507" s="46" t="s">
        <v>3649</v>
      </c>
      <c r="C507" s="53">
        <v>32</v>
      </c>
      <c r="D507" s="46">
        <v>5</v>
      </c>
      <c r="E507" s="2103">
        <f t="shared" si="83"/>
        <v>4939.0599999999995</v>
      </c>
      <c r="F507" s="603">
        <f t="shared" si="84"/>
        <v>4939.0600000000004</v>
      </c>
      <c r="G507" s="862">
        <f>'Заказ, cкидки и курсы валют'!$J$23*F507</f>
        <v>59268.72</v>
      </c>
      <c r="H507" s="128">
        <f t="shared" si="85"/>
        <v>296.33999999999997</v>
      </c>
      <c r="I507" s="212"/>
      <c r="J507" s="128">
        <f>ROUND(IF(H507&lt;'Заказ, cкидки и курсы валют'!$B$39,H507*0.54*100/(100-'Заказ, cкидки и курсы валют'!$C$39),IF(H507&lt;'Заказ, cкидки и курсы валют'!$B$40,H507*0.54*100/(100-'Заказ, cкидки и курсы валют'!$C$40),IF(H507&lt;'Заказ, cкидки и курсы валют'!$B$41,H507*0.54*100/(100-'Заказ, cкидки и курсы валют'!$C$41),IF(H507&lt;'Заказ, cкидки и курсы валют'!$B$42,H507*0.54*100/(100-'Заказ, cкидки и курсы валют'!$C$42),IF(H507&lt;'Заказ, cкидки и курсы валют'!$B$43,H507*0.54*100/(100-'Заказ, cкидки и курсы валют'!$C$43),H507))))),2)</f>
        <v>400.06</v>
      </c>
    </row>
    <row r="508" spans="1:10" ht="13.5" customHeight="1" thickBot="1">
      <c r="A508" s="216" t="s">
        <v>8557</v>
      </c>
      <c r="B508" s="46" t="s">
        <v>3291</v>
      </c>
      <c r="C508" s="53">
        <v>56.85</v>
      </c>
      <c r="D508" s="46">
        <v>5</v>
      </c>
      <c r="E508" s="2103">
        <f t="shared" si="83"/>
        <v>7020.12</v>
      </c>
      <c r="F508" s="603">
        <f t="shared" si="84"/>
        <v>7020.12</v>
      </c>
      <c r="G508" s="862">
        <f>'Заказ, cкидки и курсы валют'!$J$23*F508</f>
        <v>84241.44</v>
      </c>
      <c r="H508" s="128">
        <f t="shared" si="85"/>
        <v>421.21</v>
      </c>
      <c r="I508" s="212"/>
      <c r="J508" s="128">
        <f>ROUND(IF(H508&lt;'Заказ, cкидки и курсы валют'!$B$39,H508*0.54*100/(100-'Заказ, cкидки и курсы валют'!$C$39),IF(H508&lt;'Заказ, cкидки и курсы валют'!$B$40,H508*0.54*100/(100-'Заказ, cкидки и курсы валют'!$C$40),IF(H508&lt;'Заказ, cкидки и курсы валют'!$B$41,H508*0.54*100/(100-'Заказ, cкидки и курсы валют'!$C$41),IF(H508&lt;'Заказ, cкидки и курсы валют'!$B$42,H508*0.54*100/(100-'Заказ, cкидки и курсы валют'!$C$42),IF(H508&lt;'Заказ, cкидки и курсы валют'!$B$43,H508*0.54*100/(100-'Заказ, cкидки и курсы валют'!$C$43),H508))))),2)</f>
        <v>505.45</v>
      </c>
    </row>
    <row r="509" spans="1:10" ht="13.5" customHeight="1" thickBot="1">
      <c r="A509" s="216" t="s">
        <v>8558</v>
      </c>
      <c r="B509" s="46" t="s">
        <v>3650</v>
      </c>
      <c r="C509" s="53">
        <v>78.61</v>
      </c>
      <c r="D509" s="46">
        <v>2</v>
      </c>
      <c r="E509" s="2103">
        <f t="shared" si="83"/>
        <v>9936.380000000001</v>
      </c>
      <c r="F509" s="603">
        <f t="shared" si="84"/>
        <v>9936.3799999999992</v>
      </c>
      <c r="G509" s="862">
        <f>'Заказ, cкидки и курсы валют'!$J$23*F509</f>
        <v>119236.56</v>
      </c>
      <c r="H509" s="128">
        <f t="shared" si="85"/>
        <v>238.47</v>
      </c>
      <c r="I509" s="212"/>
      <c r="J509" s="128">
        <f>ROUND(IF(H509&lt;'Заказ, cкидки и курсы валют'!$B$39,H509*0.54*100/(100-'Заказ, cкидки и курсы валют'!$C$39),IF(H509&lt;'Заказ, cкидки и курсы валют'!$B$40,H509*0.54*100/(100-'Заказ, cкидки и курсы валют'!$C$40),IF(H509&lt;'Заказ, cкидки и курсы валют'!$B$41,H509*0.54*100/(100-'Заказ, cкидки и курсы валют'!$C$41),IF(H509&lt;'Заказ, cкидки и курсы валют'!$B$42,H509*0.54*100/(100-'Заказ, cкидки и курсы валют'!$C$42),IF(H509&lt;'Заказ, cкидки и курсы валют'!$B$43,H509*0.54*100/(100-'Заказ, cкидки и курсы валют'!$C$43),H509))))),2)</f>
        <v>321.93</v>
      </c>
    </row>
    <row r="510" spans="1:10" ht="13.5" customHeight="1" thickBot="1">
      <c r="A510" s="216" t="s">
        <v>8559</v>
      </c>
      <c r="B510" s="46" t="s">
        <v>3292</v>
      </c>
      <c r="C510" s="53">
        <v>100</v>
      </c>
      <c r="D510" s="46">
        <v>2</v>
      </c>
      <c r="E510" s="2103">
        <f t="shared" si="83"/>
        <v>13973.18</v>
      </c>
      <c r="F510" s="603">
        <f t="shared" si="84"/>
        <v>13973.18</v>
      </c>
      <c r="G510" s="862">
        <f>'Заказ, cкидки и курсы валют'!$J$23*F510</f>
        <v>167678.16</v>
      </c>
      <c r="H510" s="128">
        <f t="shared" si="85"/>
        <v>335.36</v>
      </c>
      <c r="I510" s="212"/>
      <c r="J510" s="128">
        <f>ROUND(IF(H510&lt;'Заказ, cкидки и курсы валют'!$B$39,H510*0.54*100/(100-'Заказ, cкидки и курсы валют'!$C$39),IF(H510&lt;'Заказ, cкидки и курсы валют'!$B$40,H510*0.54*100/(100-'Заказ, cкидки и курсы валют'!$C$40),IF(H510&lt;'Заказ, cкидки и курсы валют'!$B$41,H510*0.54*100/(100-'Заказ, cкидки и курсы валют'!$C$41),IF(H510&lt;'Заказ, cкидки и курсы валют'!$B$42,H510*0.54*100/(100-'Заказ, cкидки и курсы валют'!$C$42),IF(H510&lt;'Заказ, cкидки и курсы валют'!$B$43,H510*0.54*100/(100-'Заказ, cкидки и курсы валют'!$C$43),H510))))),2)</f>
        <v>452.74</v>
      </c>
    </row>
    <row r="511" spans="1:10" ht="13.5" customHeight="1" thickBot="1">
      <c r="A511" s="216" t="s">
        <v>8560</v>
      </c>
      <c r="B511" s="46" t="s">
        <v>3276</v>
      </c>
      <c r="C511" s="53">
        <v>145.33000000000001</v>
      </c>
      <c r="D511" s="46">
        <v>2</v>
      </c>
      <c r="E511" s="2103">
        <f t="shared" si="83"/>
        <v>14642.78</v>
      </c>
      <c r="F511" s="603">
        <f t="shared" si="84"/>
        <v>14642.78</v>
      </c>
      <c r="G511" s="862">
        <f>'Заказ, cкидки и курсы валют'!$J$23*F511</f>
        <v>175713.36000000002</v>
      </c>
      <c r="H511" s="128">
        <f t="shared" si="85"/>
        <v>351.43</v>
      </c>
      <c r="I511" s="212"/>
      <c r="J511" s="128">
        <f>ROUND(IF(H511&lt;'Заказ, cкидки и курсы валют'!$B$39,H511*0.54*100/(100-'Заказ, cкидки и курсы валют'!$C$39),IF(H511&lt;'Заказ, cкидки и курсы валют'!$B$40,H511*0.54*100/(100-'Заказ, cкидки и курсы валют'!$C$40),IF(H511&lt;'Заказ, cкидки и курсы валют'!$B$41,H511*0.54*100/(100-'Заказ, cкидки и курсы валют'!$C$41),IF(H511&lt;'Заказ, cкидки и курсы валют'!$B$42,H511*0.54*100/(100-'Заказ, cкидки и курсы валют'!$C$42),IF(H511&lt;'Заказ, cкидки и курсы валют'!$B$43,H511*0.54*100/(100-'Заказ, cкидки и курсы валют'!$C$43),H511))))),2)</f>
        <v>474.43</v>
      </c>
    </row>
    <row r="512" spans="1:10" ht="13.5" customHeight="1" thickBot="1">
      <c r="A512" s="216" t="s">
        <v>8561</v>
      </c>
      <c r="B512" s="46" t="s">
        <v>3293</v>
      </c>
      <c r="C512" s="58">
        <v>200</v>
      </c>
      <c r="D512" s="46">
        <v>1</v>
      </c>
      <c r="E512" s="2103">
        <f t="shared" si="83"/>
        <v>25659.88</v>
      </c>
      <c r="F512" s="603">
        <f t="shared" si="84"/>
        <v>25659.88</v>
      </c>
      <c r="G512" s="862">
        <f>'Заказ, cкидки и курсы валют'!$J$23*F512</f>
        <v>307918.56</v>
      </c>
      <c r="H512" s="128">
        <f t="shared" si="85"/>
        <v>307.92</v>
      </c>
      <c r="I512" s="212"/>
      <c r="J512" s="128">
        <f>ROUND(IF(H512&lt;'Заказ, cкидки и курсы валют'!$B$39,H512*0.54*100/(100-'Заказ, cкидки и курсы валют'!$C$39),IF(H512&lt;'Заказ, cкидки и курсы валют'!$B$40,H512*0.54*100/(100-'Заказ, cкидки и курсы валют'!$C$40),IF(H512&lt;'Заказ, cкидки и курсы валют'!$B$41,H512*0.54*100/(100-'Заказ, cкидки и курсы валют'!$C$41),IF(H512&lt;'Заказ, cкидки и курсы валют'!$B$42,H512*0.54*100/(100-'Заказ, cкидки и курсы валют'!$C$42),IF(H512&lt;'Заказ, cкидки и курсы валют'!$B$43,H512*0.54*100/(100-'Заказ, cкидки и курсы валют'!$C$43),H512))))),2)</f>
        <v>415.69</v>
      </c>
    </row>
    <row r="513" spans="1:10" ht="13.5" customHeight="1" thickBot="1">
      <c r="A513" s="241" t="s">
        <v>8562</v>
      </c>
      <c r="B513" s="131" t="s">
        <v>3277</v>
      </c>
      <c r="C513" s="791">
        <v>246.67</v>
      </c>
      <c r="D513" s="131">
        <v>1</v>
      </c>
      <c r="E513" s="2103">
        <f t="shared" si="83"/>
        <v>27539.599999999999</v>
      </c>
      <c r="F513" s="959">
        <f t="shared" si="84"/>
        <v>27539.599999999999</v>
      </c>
      <c r="G513" s="960">
        <f>'Заказ, cкидки и курсы валют'!$J$23*F513</f>
        <v>330475.19999999995</v>
      </c>
      <c r="H513" s="181">
        <f t="shared" si="85"/>
        <v>330.48</v>
      </c>
      <c r="I513" s="214"/>
      <c r="J513" s="128">
        <f>ROUND(IF(H513&lt;'Заказ, cкидки и курсы валют'!$B$39,H513*0.54*100/(100-'Заказ, cкидки и курсы валют'!$C$39),IF(H513&lt;'Заказ, cкидки и курсы валют'!$B$40,H513*0.54*100/(100-'Заказ, cкидки и курсы валют'!$C$40),IF(H513&lt;'Заказ, cкидки и курсы валют'!$B$41,H513*0.54*100/(100-'Заказ, cкидки и курсы валют'!$C$41),IF(H513&lt;'Заказ, cкидки и курсы валют'!$B$42,H513*0.54*100/(100-'Заказ, cкидки и курсы валют'!$C$42),IF(H513&lt;'Заказ, cкидки и курсы валют'!$B$43,H513*0.54*100/(100-'Заказ, cкидки и курсы валют'!$C$43),H513))))),2)</f>
        <v>446.15</v>
      </c>
    </row>
    <row r="514" spans="1:10" ht="13.5" thickBot="1">
      <c r="A514" s="14"/>
      <c r="B514" s="50"/>
      <c r="C514" s="50"/>
      <c r="D514" s="50"/>
      <c r="E514" s="578"/>
      <c r="F514" s="88"/>
      <c r="G514" s="546"/>
      <c r="H514" s="14"/>
      <c r="I514" s="14"/>
      <c r="J514" s="822"/>
    </row>
    <row r="515" spans="1:10" ht="18">
      <c r="A515" s="247"/>
      <c r="B515" s="163"/>
      <c r="C515" s="163"/>
      <c r="D515" s="91" t="s">
        <v>2938</v>
      </c>
      <c r="E515" s="881"/>
      <c r="F515" s="647"/>
      <c r="G515" s="555"/>
      <c r="H515" s="163"/>
      <c r="I515" s="95"/>
      <c r="J515" s="822"/>
    </row>
    <row r="516" spans="1:10">
      <c r="A516" s="248"/>
      <c r="B516" s="17"/>
      <c r="C516" s="97"/>
      <c r="D516" s="97"/>
      <c r="E516" s="557"/>
      <c r="F516" s="648"/>
      <c r="G516" s="620"/>
      <c r="H516" s="17"/>
      <c r="I516" s="167"/>
      <c r="J516" s="822"/>
    </row>
    <row r="517" spans="1:10">
      <c r="A517" s="248"/>
      <c r="B517" s="17"/>
      <c r="C517" s="97"/>
      <c r="D517" s="97"/>
      <c r="E517" s="557"/>
      <c r="F517" s="648"/>
      <c r="G517" s="620"/>
      <c r="H517" s="17"/>
      <c r="I517" s="167"/>
      <c r="J517" s="822"/>
    </row>
    <row r="518" spans="1:10">
      <c r="A518" s="248"/>
      <c r="B518" s="17"/>
      <c r="C518" s="97"/>
      <c r="D518" s="97"/>
      <c r="E518" s="557"/>
      <c r="F518" s="648"/>
      <c r="G518" s="620"/>
      <c r="H518" s="17"/>
      <c r="I518" s="167"/>
      <c r="J518" s="822"/>
    </row>
    <row r="519" spans="1:10" ht="18.75" thickBot="1">
      <c r="A519" s="1152" t="s">
        <v>7679</v>
      </c>
      <c r="B519" s="171"/>
      <c r="C519" s="99"/>
      <c r="D519" s="99"/>
      <c r="E519" s="558"/>
      <c r="F519" s="649"/>
      <c r="G519" s="621"/>
      <c r="H519" s="171"/>
      <c r="I519" s="172"/>
      <c r="J519" s="822"/>
    </row>
    <row r="520" spans="1:10" ht="66.75" customHeight="1">
      <c r="A520" s="195" t="s">
        <v>1028</v>
      </c>
      <c r="B520" s="196" t="s">
        <v>1029</v>
      </c>
      <c r="C520" s="197" t="s">
        <v>678</v>
      </c>
      <c r="D520" s="197" t="s">
        <v>3130</v>
      </c>
      <c r="E520" s="559" t="s">
        <v>11196</v>
      </c>
      <c r="F520" s="650" t="s">
        <v>2779</v>
      </c>
      <c r="G520" s="638" t="s">
        <v>2627</v>
      </c>
      <c r="H520" s="338" t="s">
        <v>497</v>
      </c>
      <c r="I520" s="199" t="s">
        <v>4239</v>
      </c>
      <c r="J520" s="822"/>
    </row>
    <row r="521" spans="1:10" ht="13.5" thickBot="1">
      <c r="A521" s="195"/>
      <c r="B521" s="389"/>
      <c r="C521" s="197" t="s">
        <v>3629</v>
      </c>
      <c r="D521" s="390" t="s">
        <v>2628</v>
      </c>
      <c r="E521" s="564" t="s">
        <v>265</v>
      </c>
      <c r="F521" s="1038">
        <f>'Заказ, cкидки и курсы валют'!$I$12</f>
        <v>0</v>
      </c>
      <c r="G521" s="949"/>
      <c r="H521" s="455"/>
      <c r="I521" s="325"/>
      <c r="J521" s="822"/>
    </row>
    <row r="522" spans="1:10">
      <c r="A522" s="333" t="s">
        <v>4356</v>
      </c>
      <c r="B522" s="986" t="s">
        <v>3288</v>
      </c>
      <c r="C522" s="984">
        <v>8</v>
      </c>
      <c r="D522" s="986">
        <v>3000</v>
      </c>
      <c r="E522" s="822">
        <v>1034.8900000000001</v>
      </c>
      <c r="F522" s="967">
        <f>ROUND(E522*(1-$F$10),2)</f>
        <v>1034.8900000000001</v>
      </c>
      <c r="G522" s="968">
        <f>'Заказ, cкидки и курсы валют'!$J$23*F522</f>
        <v>12418.68</v>
      </c>
      <c r="H522" s="387">
        <f>ROUND((D522/1000)*G522,2)</f>
        <v>37256.04</v>
      </c>
      <c r="I522" s="337"/>
    </row>
    <row r="523" spans="1:10">
      <c r="A523" s="216" t="s">
        <v>4357</v>
      </c>
      <c r="B523" s="46" t="s">
        <v>3648</v>
      </c>
      <c r="C523" s="53">
        <v>16.02</v>
      </c>
      <c r="D523" s="46">
        <v>1500</v>
      </c>
      <c r="E523" s="822">
        <v>1166.8800000000001</v>
      </c>
      <c r="F523" s="603">
        <f t="shared" ref="F523:F534" si="86">ROUND(E523*(1-$F$10),2)</f>
        <v>1166.8800000000001</v>
      </c>
      <c r="G523" s="862">
        <f>'Заказ, cкидки и курсы валют'!$J$23*F523</f>
        <v>14002.560000000001</v>
      </c>
      <c r="H523" s="128">
        <f t="shared" ref="H523:H534" si="87">ROUND((D523/1000)*G523,2)</f>
        <v>21003.84</v>
      </c>
      <c r="I523" s="212"/>
    </row>
    <row r="524" spans="1:10">
      <c r="A524" s="216" t="s">
        <v>4358</v>
      </c>
      <c r="B524" s="46" t="s">
        <v>3649</v>
      </c>
      <c r="C524" s="53">
        <v>28.44</v>
      </c>
      <c r="D524" s="46">
        <v>1000</v>
      </c>
      <c r="E524" s="822">
        <v>1430.81</v>
      </c>
      <c r="F524" s="603">
        <f t="shared" si="86"/>
        <v>1430.81</v>
      </c>
      <c r="G524" s="862">
        <f>'Заказ, cкидки и курсы валют'!$J$23*F524</f>
        <v>17169.72</v>
      </c>
      <c r="H524" s="128">
        <f t="shared" si="87"/>
        <v>17169.72</v>
      </c>
      <c r="I524" s="212"/>
    </row>
    <row r="525" spans="1:10">
      <c r="A525" s="216" t="s">
        <v>4359</v>
      </c>
      <c r="B525" s="46" t="s">
        <v>3291</v>
      </c>
      <c r="C525" s="53">
        <v>42.78</v>
      </c>
      <c r="D525" s="46">
        <v>600</v>
      </c>
      <c r="E525" s="822">
        <v>1951.2</v>
      </c>
      <c r="F525" s="603">
        <f t="shared" si="86"/>
        <v>1951.2</v>
      </c>
      <c r="G525" s="862">
        <f>'Заказ, cкидки и курсы валют'!$J$23*F525</f>
        <v>23414.400000000001</v>
      </c>
      <c r="H525" s="128">
        <f t="shared" si="87"/>
        <v>14048.64</v>
      </c>
      <c r="I525" s="212"/>
    </row>
    <row r="526" spans="1:10">
      <c r="A526" s="216" t="s">
        <v>4360</v>
      </c>
      <c r="B526" s="46" t="s">
        <v>3650</v>
      </c>
      <c r="C526" s="53">
        <v>64</v>
      </c>
      <c r="D526" s="46">
        <v>500</v>
      </c>
      <c r="E526" s="822">
        <v>2269.61</v>
      </c>
      <c r="F526" s="603">
        <f t="shared" si="86"/>
        <v>2269.61</v>
      </c>
      <c r="G526" s="862">
        <f>'Заказ, cкидки и курсы валют'!$J$23*F526</f>
        <v>27235.32</v>
      </c>
      <c r="H526" s="128">
        <f t="shared" si="87"/>
        <v>13617.66</v>
      </c>
      <c r="I526" s="212"/>
    </row>
    <row r="527" spans="1:10">
      <c r="A527" s="216" t="s">
        <v>4361</v>
      </c>
      <c r="B527" s="46" t="s">
        <v>3292</v>
      </c>
      <c r="C527" s="53">
        <v>75</v>
      </c>
      <c r="D527" s="46">
        <v>250</v>
      </c>
      <c r="E527" s="822">
        <v>3363.87</v>
      </c>
      <c r="F527" s="603">
        <f t="shared" si="86"/>
        <v>3363.87</v>
      </c>
      <c r="G527" s="862">
        <f>'Заказ, cкидки и курсы валют'!$J$23*F527</f>
        <v>40366.44</v>
      </c>
      <c r="H527" s="128">
        <f t="shared" si="87"/>
        <v>10091.61</v>
      </c>
      <c r="I527" s="212"/>
    </row>
    <row r="528" spans="1:10">
      <c r="A528" s="216" t="s">
        <v>4362</v>
      </c>
      <c r="B528" s="46" t="s">
        <v>3276</v>
      </c>
      <c r="C528" s="53">
        <v>128</v>
      </c>
      <c r="D528" s="46">
        <v>250</v>
      </c>
      <c r="E528" s="822">
        <v>3903.79</v>
      </c>
      <c r="F528" s="603">
        <f t="shared" si="86"/>
        <v>3903.79</v>
      </c>
      <c r="G528" s="862">
        <f>'Заказ, cкидки и курсы валют'!$J$23*F528</f>
        <v>46845.479999999996</v>
      </c>
      <c r="H528" s="128">
        <f t="shared" si="87"/>
        <v>11711.37</v>
      </c>
      <c r="I528" s="212"/>
    </row>
    <row r="529" spans="1:10">
      <c r="A529" s="216" t="s">
        <v>4363</v>
      </c>
      <c r="B529" s="46" t="s">
        <v>3293</v>
      </c>
      <c r="C529" s="53">
        <v>160</v>
      </c>
      <c r="D529" s="46">
        <v>120</v>
      </c>
      <c r="E529" s="822">
        <v>6279.75</v>
      </c>
      <c r="F529" s="603">
        <f t="shared" si="86"/>
        <v>6279.75</v>
      </c>
      <c r="G529" s="862">
        <f>'Заказ, cкидки и курсы валют'!$J$23*F529</f>
        <v>75357</v>
      </c>
      <c r="H529" s="128">
        <f t="shared" si="87"/>
        <v>9042.84</v>
      </c>
      <c r="I529" s="212"/>
    </row>
    <row r="530" spans="1:10" ht="15.95" customHeight="1">
      <c r="A530" s="216" t="s">
        <v>4364</v>
      </c>
      <c r="B530" s="46" t="s">
        <v>3277</v>
      </c>
      <c r="C530" s="53">
        <v>230</v>
      </c>
      <c r="D530" s="46">
        <v>100</v>
      </c>
      <c r="E530" s="822">
        <v>8630.3799999999992</v>
      </c>
      <c r="F530" s="603">
        <f t="shared" si="86"/>
        <v>8630.3799999999992</v>
      </c>
      <c r="G530" s="862">
        <f>'Заказ, cкидки и курсы валют'!$J$23*F530</f>
        <v>103564.56</v>
      </c>
      <c r="H530" s="128">
        <f t="shared" si="87"/>
        <v>10356.459999999999</v>
      </c>
      <c r="I530" s="212"/>
    </row>
    <row r="531" spans="1:10" ht="14.25" customHeight="1">
      <c r="A531" s="216" t="s">
        <v>4365</v>
      </c>
      <c r="B531" s="46" t="s">
        <v>3289</v>
      </c>
      <c r="C531" s="811">
        <v>357</v>
      </c>
      <c r="D531" s="46">
        <v>100</v>
      </c>
      <c r="E531" s="822">
        <v>14625.16</v>
      </c>
      <c r="F531" s="603">
        <f t="shared" si="86"/>
        <v>14625.16</v>
      </c>
      <c r="G531" s="862">
        <f>'Заказ, cкидки и курсы валют'!$J$23*F531</f>
        <v>175501.91999999998</v>
      </c>
      <c r="H531" s="128">
        <f t="shared" si="87"/>
        <v>17550.189999999999</v>
      </c>
      <c r="I531" s="212"/>
    </row>
    <row r="532" spans="1:10">
      <c r="A532" s="216" t="s">
        <v>4366</v>
      </c>
      <c r="B532" s="46" t="s">
        <v>3278</v>
      </c>
      <c r="C532" s="53">
        <v>500</v>
      </c>
      <c r="D532" s="46">
        <v>50</v>
      </c>
      <c r="E532" s="822">
        <v>21213.81</v>
      </c>
      <c r="F532" s="603">
        <f t="shared" si="86"/>
        <v>21213.81</v>
      </c>
      <c r="G532" s="862">
        <f>'Заказ, cкидки и курсы валют'!$J$23*F532</f>
        <v>254565.72000000003</v>
      </c>
      <c r="H532" s="128">
        <f t="shared" si="87"/>
        <v>12728.29</v>
      </c>
      <c r="I532" s="212"/>
    </row>
    <row r="533" spans="1:10">
      <c r="A533" s="216" t="s">
        <v>4367</v>
      </c>
      <c r="B533" s="46" t="s">
        <v>3523</v>
      </c>
      <c r="C533" s="811">
        <v>615</v>
      </c>
      <c r="D533" s="46">
        <v>40</v>
      </c>
      <c r="E533" s="822">
        <v>29627.8</v>
      </c>
      <c r="F533" s="603">
        <f t="shared" si="86"/>
        <v>29627.8</v>
      </c>
      <c r="G533" s="862">
        <f>'Заказ, cкидки и курсы валют'!$J$23*F533</f>
        <v>355533.6</v>
      </c>
      <c r="H533" s="128">
        <f t="shared" si="87"/>
        <v>14221.34</v>
      </c>
      <c r="I533" s="212"/>
    </row>
    <row r="534" spans="1:10" ht="13.5" thickBot="1">
      <c r="A534" s="241" t="s">
        <v>5476</v>
      </c>
      <c r="B534" s="131" t="s">
        <v>3279</v>
      </c>
      <c r="C534" s="966">
        <v>462.5</v>
      </c>
      <c r="D534" s="131">
        <v>40</v>
      </c>
      <c r="E534" s="822">
        <v>33225.699999999997</v>
      </c>
      <c r="F534" s="959">
        <f t="shared" si="86"/>
        <v>33225.699999999997</v>
      </c>
      <c r="G534" s="960">
        <f>'Заказ, cкидки и курсы валют'!$J$23*F534</f>
        <v>398708.39999999997</v>
      </c>
      <c r="H534" s="181">
        <f t="shared" si="87"/>
        <v>15948.34</v>
      </c>
      <c r="I534" s="214"/>
    </row>
    <row r="535" spans="1:10">
      <c r="A535" s="14"/>
      <c r="B535" s="50"/>
      <c r="C535" s="50"/>
      <c r="D535" s="50"/>
      <c r="E535" s="578"/>
      <c r="F535" s="88"/>
      <c r="G535" s="546"/>
      <c r="H535" s="14"/>
      <c r="I535" s="14"/>
    </row>
    <row r="536" spans="1:10" ht="13.5" thickBot="1">
      <c r="J536" s="822"/>
    </row>
    <row r="537" spans="1:10" ht="18">
      <c r="A537" s="247"/>
      <c r="B537" s="163"/>
      <c r="C537" s="91"/>
      <c r="D537" s="91" t="s">
        <v>2938</v>
      </c>
      <c r="E537" s="569"/>
      <c r="F537" s="94"/>
      <c r="G537" s="592"/>
      <c r="H537" s="163"/>
      <c r="I537" s="95"/>
      <c r="J537" s="822"/>
    </row>
    <row r="538" spans="1:10">
      <c r="A538" s="248"/>
      <c r="B538" s="17"/>
      <c r="C538" s="97"/>
      <c r="D538" s="97"/>
      <c r="E538" s="557"/>
      <c r="F538" s="648"/>
      <c r="G538" s="620"/>
      <c r="H538" s="17"/>
      <c r="I538" s="167"/>
      <c r="J538" s="822"/>
    </row>
    <row r="539" spans="1:10">
      <c r="A539" s="248"/>
      <c r="B539" s="17"/>
      <c r="C539" s="97"/>
      <c r="D539" s="97"/>
      <c r="E539" s="557"/>
      <c r="F539" s="648"/>
      <c r="G539" s="620"/>
      <c r="H539" s="17"/>
      <c r="I539" s="167"/>
      <c r="J539" s="822"/>
    </row>
    <row r="540" spans="1:10">
      <c r="A540" s="248"/>
      <c r="B540" s="17"/>
      <c r="C540" s="97"/>
      <c r="D540" s="97"/>
      <c r="E540" s="557"/>
      <c r="F540" s="648"/>
      <c r="G540" s="620"/>
      <c r="H540" s="17"/>
      <c r="I540" s="167"/>
      <c r="J540" s="822"/>
    </row>
    <row r="541" spans="1:10" ht="18.75" thickBot="1">
      <c r="A541" s="2549" t="s">
        <v>7680</v>
      </c>
      <c r="B541" s="2550"/>
      <c r="C541" s="100"/>
      <c r="D541" s="171"/>
      <c r="E541" s="565"/>
      <c r="F541" s="649"/>
      <c r="G541" s="621"/>
      <c r="H541" s="171"/>
      <c r="I541" s="172"/>
      <c r="J541" s="822"/>
    </row>
    <row r="542" spans="1:10" ht="42">
      <c r="A542" s="195" t="s">
        <v>1028</v>
      </c>
      <c r="B542" s="196" t="s">
        <v>1029</v>
      </c>
      <c r="C542" s="197" t="s">
        <v>678</v>
      </c>
      <c r="D542" s="197" t="s">
        <v>3130</v>
      </c>
      <c r="E542" s="559" t="s">
        <v>11196</v>
      </c>
      <c r="F542" s="650" t="s">
        <v>2779</v>
      </c>
      <c r="G542" s="638" t="s">
        <v>2627</v>
      </c>
      <c r="H542" s="338" t="s">
        <v>497</v>
      </c>
      <c r="I542" s="199" t="s">
        <v>4239</v>
      </c>
      <c r="J542" s="2668" t="s">
        <v>12335</v>
      </c>
    </row>
    <row r="543" spans="1:10" ht="26.25" customHeight="1" thickBot="1">
      <c r="A543" s="195"/>
      <c r="B543" s="389"/>
      <c r="C543" s="197" t="s">
        <v>3629</v>
      </c>
      <c r="D543" s="390" t="s">
        <v>2628</v>
      </c>
      <c r="E543" s="564" t="s">
        <v>265</v>
      </c>
      <c r="F543" s="1038">
        <f>'Заказ, cкидки и курсы валют'!$I$12</f>
        <v>0</v>
      </c>
      <c r="G543" s="949"/>
      <c r="H543" s="455"/>
      <c r="I543" s="325"/>
      <c r="J543" s="2669"/>
    </row>
    <row r="544" spans="1:10">
      <c r="A544" s="333" t="s">
        <v>4368</v>
      </c>
      <c r="B544" s="986" t="s">
        <v>3288</v>
      </c>
      <c r="C544" s="984">
        <v>8</v>
      </c>
      <c r="D544" s="393">
        <v>200</v>
      </c>
      <c r="E544" s="2111">
        <f>E522*1.2</f>
        <v>1241.8680000000002</v>
      </c>
      <c r="F544" s="967">
        <f>ROUND(E544*(1-$F$10),2)</f>
        <v>1241.8699999999999</v>
      </c>
      <c r="G544" s="968">
        <f>'Заказ, cкидки и курсы валют'!$J$23*F544</f>
        <v>14902.439999999999</v>
      </c>
      <c r="H544" s="387">
        <f>ROUND((D544/1000)*G544,2)</f>
        <v>2980.49</v>
      </c>
      <c r="I544" s="337"/>
      <c r="J544" s="128">
        <f>ROUND(IF(H544&lt;'Заказ, cкидки и курсы валют'!$B$39,H544*0.54*100/(100-'Заказ, cкидки и курсы валют'!$C$39),IF(H544&lt;'Заказ, cкидки и курсы валют'!$B$40,H544*0.54*100/(100-'Заказ, cкидки и курсы валют'!$C$40),IF(H544&lt;'Заказ, cкидки и курсы валют'!$B$41,H544*0.54*100/(100-'Заказ, cкидки и курсы валют'!$C$41),IF(H544&lt;'Заказ, cкидки и курсы валют'!$B$42,H544*0.54*100/(100-'Заказ, cкидки и курсы валют'!$C$42),IF(H544&lt;'Заказ, cкидки и курсы валют'!$B$43,H544*0.54*100/(100-'Заказ, cкидки и курсы валют'!$C$43),H544))))),2)</f>
        <v>2980.49</v>
      </c>
    </row>
    <row r="545" spans="1:10" ht="13.5" customHeight="1">
      <c r="A545" s="216" t="s">
        <v>4369</v>
      </c>
      <c r="B545" s="46" t="s">
        <v>3648</v>
      </c>
      <c r="C545" s="53">
        <v>16.02</v>
      </c>
      <c r="D545" s="48">
        <v>100</v>
      </c>
      <c r="E545" s="2110">
        <f t="shared" ref="E545:E551" si="88">E523*1.2</f>
        <v>1400.2560000000001</v>
      </c>
      <c r="F545" s="603">
        <f t="shared" ref="F545:F553" si="89">ROUND(E545*(1-$F$10),2)</f>
        <v>1400.26</v>
      </c>
      <c r="G545" s="862">
        <f>'Заказ, cкидки и курсы валют'!$J$23*F545</f>
        <v>16803.12</v>
      </c>
      <c r="H545" s="128">
        <f t="shared" ref="H545:H553" si="90">ROUND((D545/1000)*G545,2)</f>
        <v>1680.31</v>
      </c>
      <c r="I545" s="212"/>
      <c r="J545" s="128">
        <f>ROUND(IF(H545&lt;'Заказ, cкидки и курсы валют'!$B$39,H545*0.54*100/(100-'Заказ, cкидки и курсы валют'!$C$39),IF(H545&lt;'Заказ, cкидки и курсы валют'!$B$40,H545*0.54*100/(100-'Заказ, cкидки и курсы валют'!$C$40),IF(H545&lt;'Заказ, cкидки и курсы валют'!$B$41,H545*0.54*100/(100-'Заказ, cкидки и курсы валют'!$C$41),IF(H545&lt;'Заказ, cкидки и курсы валют'!$B$42,H545*0.54*100/(100-'Заказ, cкидки и курсы валют'!$C$42),IF(H545&lt;'Заказ, cкидки и курсы валют'!$B$43,H545*0.54*100/(100-'Заказ, cкидки и курсы валют'!$C$43),H545))))),2)</f>
        <v>1680.31</v>
      </c>
    </row>
    <row r="546" spans="1:10" ht="13.5" customHeight="1">
      <c r="A546" s="216" t="s">
        <v>4370</v>
      </c>
      <c r="B546" s="46" t="s">
        <v>3649</v>
      </c>
      <c r="C546" s="53">
        <v>28.44</v>
      </c>
      <c r="D546" s="48">
        <v>50</v>
      </c>
      <c r="E546" s="2110">
        <f t="shared" si="88"/>
        <v>1716.972</v>
      </c>
      <c r="F546" s="603">
        <f t="shared" si="89"/>
        <v>1716.97</v>
      </c>
      <c r="G546" s="862">
        <f>'Заказ, cкидки и курсы валют'!$J$23*F546</f>
        <v>20603.64</v>
      </c>
      <c r="H546" s="128">
        <f t="shared" si="90"/>
        <v>1030.18</v>
      </c>
      <c r="I546" s="212"/>
      <c r="J546" s="128">
        <f>ROUND(IF(H546&lt;'Заказ, cкидки и курсы валют'!$B$39,H546*0.54*100/(100-'Заказ, cкидки и курсы валют'!$C$39),IF(H546&lt;'Заказ, cкидки и курсы валют'!$B$40,H546*0.54*100/(100-'Заказ, cкидки и курсы валют'!$C$40),IF(H546&lt;'Заказ, cкидки и курсы валют'!$B$41,H546*0.54*100/(100-'Заказ, cкидки и курсы валют'!$C$41),IF(H546&lt;'Заказ, cкидки и курсы валют'!$B$42,H546*0.54*100/(100-'Заказ, cкидки и курсы валют'!$C$42),IF(H546&lt;'Заказ, cкидки и курсы валют'!$B$43,H546*0.54*100/(100-'Заказ, cкидки и курсы валют'!$C$43),H546))))),2)</f>
        <v>1030.18</v>
      </c>
    </row>
    <row r="547" spans="1:10" ht="13.5" customHeight="1">
      <c r="A547" s="216" t="s">
        <v>4371</v>
      </c>
      <c r="B547" s="46" t="s">
        <v>3291</v>
      </c>
      <c r="C547" s="53">
        <v>42.78</v>
      </c>
      <c r="D547" s="48">
        <v>50</v>
      </c>
      <c r="E547" s="2110">
        <f t="shared" si="88"/>
        <v>2341.44</v>
      </c>
      <c r="F547" s="603">
        <f t="shared" si="89"/>
        <v>2341.44</v>
      </c>
      <c r="G547" s="862">
        <f>'Заказ, cкидки и курсы валют'!$J$23*F547</f>
        <v>28097.279999999999</v>
      </c>
      <c r="H547" s="128">
        <f t="shared" si="90"/>
        <v>1404.86</v>
      </c>
      <c r="I547" s="212"/>
      <c r="J547" s="128">
        <f>ROUND(IF(H547&lt;'Заказ, cкидки и курсы валют'!$B$39,H547*0.54*100/(100-'Заказ, cкидки и курсы валют'!$C$39),IF(H547&lt;'Заказ, cкидки и курсы валют'!$B$40,H547*0.54*100/(100-'Заказ, cкидки и курсы валют'!$C$40),IF(H547&lt;'Заказ, cкидки и курсы валют'!$B$41,H547*0.54*100/(100-'Заказ, cкидки и курсы валют'!$C$41),IF(H547&lt;'Заказ, cкидки и курсы валют'!$B$42,H547*0.54*100/(100-'Заказ, cкидки и курсы валют'!$C$42),IF(H547&lt;'Заказ, cкидки и курсы валют'!$B$43,H547*0.54*100/(100-'Заказ, cкидки и курсы валют'!$C$43),H547))))),2)</f>
        <v>1404.86</v>
      </c>
    </row>
    <row r="548" spans="1:10" ht="13.5" customHeight="1">
      <c r="A548" s="216" t="s">
        <v>4372</v>
      </c>
      <c r="B548" s="46" t="s">
        <v>3650</v>
      </c>
      <c r="C548" s="53">
        <v>64</v>
      </c>
      <c r="D548" s="48">
        <v>25</v>
      </c>
      <c r="E548" s="2110">
        <f t="shared" si="88"/>
        <v>2723.5320000000002</v>
      </c>
      <c r="F548" s="603">
        <f t="shared" si="89"/>
        <v>2723.53</v>
      </c>
      <c r="G548" s="862">
        <f>'Заказ, cкидки и курсы валют'!$J$23*F548</f>
        <v>32682.36</v>
      </c>
      <c r="H548" s="128">
        <f t="shared" si="90"/>
        <v>817.06</v>
      </c>
      <c r="I548" s="212"/>
      <c r="J548" s="128">
        <f>ROUND(IF(H548&lt;'Заказ, cкидки и курсы валют'!$B$39,H548*0.54*100/(100-'Заказ, cкидки и курсы валют'!$C$39),IF(H548&lt;'Заказ, cкидки и курсы валют'!$B$40,H548*0.54*100/(100-'Заказ, cкидки и курсы валют'!$C$40),IF(H548&lt;'Заказ, cкидки и курсы валют'!$B$41,H548*0.54*100/(100-'Заказ, cкидки и курсы валют'!$C$41),IF(H548&lt;'Заказ, cкидки и курсы валют'!$B$42,H548*0.54*100/(100-'Заказ, cкидки и курсы валют'!$C$42),IF(H548&lt;'Заказ, cкидки и курсы валют'!$B$43,H548*0.54*100/(100-'Заказ, cкидки и курсы валют'!$C$43),H548))))),2)</f>
        <v>882.42</v>
      </c>
    </row>
    <row r="549" spans="1:10" ht="13.5" customHeight="1">
      <c r="A549" s="216" t="s">
        <v>4373</v>
      </c>
      <c r="B549" s="46" t="s">
        <v>3292</v>
      </c>
      <c r="C549" s="53">
        <v>75</v>
      </c>
      <c r="D549" s="48">
        <v>25</v>
      </c>
      <c r="E549" s="2110">
        <f t="shared" si="88"/>
        <v>4036.6439999999998</v>
      </c>
      <c r="F549" s="603">
        <f t="shared" si="89"/>
        <v>4036.64</v>
      </c>
      <c r="G549" s="862">
        <f>'Заказ, cкидки и курсы валют'!$J$23*F549</f>
        <v>48439.68</v>
      </c>
      <c r="H549" s="128">
        <f t="shared" si="90"/>
        <v>1210.99</v>
      </c>
      <c r="I549" s="212"/>
      <c r="J549" s="128">
        <f>ROUND(IF(H549&lt;'Заказ, cкидки и курсы валют'!$B$39,H549*0.54*100/(100-'Заказ, cкидки и курсы валют'!$C$39),IF(H549&lt;'Заказ, cкидки и курсы валют'!$B$40,H549*0.54*100/(100-'Заказ, cкидки и курсы валют'!$C$40),IF(H549&lt;'Заказ, cкидки и курсы валют'!$B$41,H549*0.54*100/(100-'Заказ, cкидки и курсы валют'!$C$41),IF(H549&lt;'Заказ, cкидки и курсы валют'!$B$42,H549*0.54*100/(100-'Заказ, cкидки и курсы валют'!$C$42),IF(H549&lt;'Заказ, cкидки и курсы валют'!$B$43,H549*0.54*100/(100-'Заказ, cкидки и курсы валют'!$C$43),H549))))),2)</f>
        <v>1210.99</v>
      </c>
    </row>
    <row r="550" spans="1:10" ht="13.5" customHeight="1">
      <c r="A550" s="216" t="s">
        <v>4374</v>
      </c>
      <c r="B550" s="46" t="s">
        <v>3276</v>
      </c>
      <c r="C550" s="53">
        <v>128</v>
      </c>
      <c r="D550" s="48">
        <v>15</v>
      </c>
      <c r="E550" s="2110">
        <f>E528*1.2</f>
        <v>4684.5479999999998</v>
      </c>
      <c r="F550" s="603">
        <f t="shared" si="89"/>
        <v>4684.55</v>
      </c>
      <c r="G550" s="862">
        <f>'Заказ, cкидки и курсы валют'!$J$23*F550</f>
        <v>56214.600000000006</v>
      </c>
      <c r="H550" s="128">
        <f t="shared" si="90"/>
        <v>843.22</v>
      </c>
      <c r="I550" s="212"/>
      <c r="J550" s="128">
        <f>ROUND(IF(H550&lt;'Заказ, cкидки и курсы валют'!$B$39,H550*0.54*100/(100-'Заказ, cкидки и курсы валют'!$C$39),IF(H550&lt;'Заказ, cкидки и курсы валют'!$B$40,H550*0.54*100/(100-'Заказ, cкидки и курсы валют'!$C$40),IF(H550&lt;'Заказ, cкидки и курсы валют'!$B$41,H550*0.54*100/(100-'Заказ, cкидки и курсы валют'!$C$41),IF(H550&lt;'Заказ, cкидки и курсы валют'!$B$42,H550*0.54*100/(100-'Заказ, cкидки и курсы валют'!$C$42),IF(H550&lt;'Заказ, cкидки и курсы валют'!$B$43,H550*0.54*100/(100-'Заказ, cкидки и курсы валют'!$C$43),H550))))),2)</f>
        <v>910.68</v>
      </c>
    </row>
    <row r="551" spans="1:10" ht="13.5" customHeight="1">
      <c r="A551" s="216" t="s">
        <v>4375</v>
      </c>
      <c r="B551" s="46" t="s">
        <v>3293</v>
      </c>
      <c r="C551" s="53">
        <v>160</v>
      </c>
      <c r="D551" s="48">
        <v>10</v>
      </c>
      <c r="E551" s="2110">
        <f t="shared" si="88"/>
        <v>7535.7</v>
      </c>
      <c r="F551" s="603">
        <f t="shared" si="89"/>
        <v>7535.7</v>
      </c>
      <c r="G551" s="862">
        <f>'Заказ, cкидки и курсы валют'!$J$23*F551</f>
        <v>90428.4</v>
      </c>
      <c r="H551" s="128">
        <f t="shared" si="90"/>
        <v>904.28</v>
      </c>
      <c r="I551" s="212"/>
      <c r="J551" s="128">
        <f>ROUND(IF(H551&lt;'Заказ, cкидки и курсы валют'!$B$39,H551*0.54*100/(100-'Заказ, cкидки и курсы валют'!$C$39),IF(H551&lt;'Заказ, cкидки и курсы валют'!$B$40,H551*0.54*100/(100-'Заказ, cкидки и курсы валют'!$C$40),IF(H551&lt;'Заказ, cкидки и курсы валют'!$B$41,H551*0.54*100/(100-'Заказ, cкидки и курсы валют'!$C$41),IF(H551&lt;'Заказ, cкидки и курсы валют'!$B$42,H551*0.54*100/(100-'Заказ, cкидки и курсы валют'!$C$42),IF(H551&lt;'Заказ, cкидки и курсы валют'!$B$43,H551*0.54*100/(100-'Заказ, cкидки и курсы валют'!$C$43),H551))))),2)</f>
        <v>976.62</v>
      </c>
    </row>
    <row r="552" spans="1:10" ht="13.5" customHeight="1">
      <c r="A552" s="216" t="s">
        <v>4376</v>
      </c>
      <c r="B552" s="46" t="s">
        <v>3277</v>
      </c>
      <c r="C552" s="53">
        <v>230</v>
      </c>
      <c r="D552" s="48">
        <v>5</v>
      </c>
      <c r="E552" s="2110">
        <f>E530*1.2</f>
        <v>10356.455999999998</v>
      </c>
      <c r="F552" s="603">
        <f t="shared" si="89"/>
        <v>10356.459999999999</v>
      </c>
      <c r="G552" s="862">
        <f>'Заказ, cкидки и курсы валют'!$J$23*F552</f>
        <v>124277.51999999999</v>
      </c>
      <c r="H552" s="128">
        <f t="shared" si="90"/>
        <v>621.39</v>
      </c>
      <c r="I552" s="212"/>
      <c r="J552" s="128">
        <f>ROUND(IF(H552&lt;'Заказ, cкидки и курсы валют'!$B$39,H552*0.54*100/(100-'Заказ, cкидки и курсы валют'!$C$39),IF(H552&lt;'Заказ, cкидки и курсы валют'!$B$40,H552*0.54*100/(100-'Заказ, cкидки и курсы валют'!$C$40),IF(H552&lt;'Заказ, cкидки и курсы валют'!$B$41,H552*0.54*100/(100-'Заказ, cкидки и курсы валют'!$C$41),IF(H552&lt;'Заказ, cкидки и курсы валют'!$B$42,H552*0.54*100/(100-'Заказ, cкидки и курсы валют'!$C$42),IF(H552&lt;'Заказ, cкидки и курсы валют'!$B$43,H552*0.54*100/(100-'Заказ, cкидки и курсы валют'!$C$43),H552))))),2)</f>
        <v>671.1</v>
      </c>
    </row>
    <row r="553" spans="1:10" ht="13.5" customHeight="1" thickBot="1">
      <c r="A553" s="241" t="s">
        <v>4377</v>
      </c>
      <c r="B553" s="131" t="s">
        <v>3289</v>
      </c>
      <c r="C553" s="1042">
        <v>357</v>
      </c>
      <c r="D553" s="217">
        <v>5</v>
      </c>
      <c r="E553" s="2112">
        <f>E531*1.2</f>
        <v>17550.191999999999</v>
      </c>
      <c r="F553" s="959">
        <f t="shared" si="89"/>
        <v>17550.189999999999</v>
      </c>
      <c r="G553" s="960">
        <f>'Заказ, cкидки и курсы валют'!$J$23*F553</f>
        <v>210602.27999999997</v>
      </c>
      <c r="H553" s="181">
        <f t="shared" si="90"/>
        <v>1053.01</v>
      </c>
      <c r="I553" s="214"/>
      <c r="J553" s="128">
        <f>ROUND(IF(H553&lt;'Заказ, cкидки и курсы валют'!$B$39,H553*0.54*100/(100-'Заказ, cкидки и курсы валют'!$C$39),IF(H553&lt;'Заказ, cкидки и курсы валют'!$B$40,H553*0.54*100/(100-'Заказ, cкидки и курсы валют'!$C$40),IF(H553&lt;'Заказ, cкидки и курсы валют'!$B$41,H553*0.54*100/(100-'Заказ, cкидки и курсы валют'!$C$41),IF(H553&lt;'Заказ, cкидки и курсы валют'!$B$42,H553*0.54*100/(100-'Заказ, cкидки и курсы валют'!$C$42),IF(H553&lt;'Заказ, cкидки и курсы валют'!$B$43,H553*0.54*100/(100-'Заказ, cкидки и курсы валют'!$C$43),H553))))),2)</f>
        <v>1053.01</v>
      </c>
    </row>
    <row r="554" spans="1:10" ht="13.5" customHeight="1" thickBot="1"/>
    <row r="555" spans="1:10" ht="13.5" customHeight="1">
      <c r="A555" s="247"/>
      <c r="B555" s="163"/>
      <c r="C555" s="163"/>
      <c r="D555" s="91" t="s">
        <v>2938</v>
      </c>
      <c r="E555" s="881"/>
      <c r="F555" s="647"/>
      <c r="G555" s="555"/>
      <c r="H555" s="163"/>
      <c r="I555" s="95"/>
    </row>
    <row r="556" spans="1:10">
      <c r="A556" s="248"/>
      <c r="B556" s="17"/>
      <c r="C556" s="97"/>
      <c r="D556" s="97"/>
      <c r="E556" s="557"/>
      <c r="F556" s="648"/>
      <c r="G556" s="620"/>
      <c r="H556" s="17"/>
      <c r="I556" s="167"/>
    </row>
    <row r="557" spans="1:10">
      <c r="A557" s="248"/>
      <c r="B557" s="17"/>
      <c r="C557" s="97"/>
      <c r="D557" s="97"/>
      <c r="E557" s="557"/>
      <c r="F557" s="648"/>
      <c r="G557" s="620"/>
      <c r="H557" s="17"/>
      <c r="I557" s="167"/>
    </row>
    <row r="558" spans="1:10">
      <c r="A558" s="248"/>
      <c r="B558" s="17"/>
      <c r="C558" s="97"/>
      <c r="D558" s="97"/>
      <c r="E558" s="557"/>
      <c r="F558" s="648"/>
      <c r="G558" s="620"/>
      <c r="H558" s="17"/>
      <c r="I558" s="167"/>
    </row>
    <row r="559" spans="1:10" ht="18.75" thickBot="1">
      <c r="A559" s="2559" t="s">
        <v>7681</v>
      </c>
      <c r="B559" s="2587"/>
      <c r="C559" s="99"/>
      <c r="D559" s="99"/>
      <c r="E559" s="558"/>
      <c r="F559" s="649"/>
      <c r="G559" s="621"/>
      <c r="H559" s="171"/>
      <c r="I559" s="172"/>
    </row>
    <row r="560" spans="1:10" ht="42">
      <c r="A560" s="195" t="s">
        <v>1028</v>
      </c>
      <c r="B560" s="196" t="s">
        <v>1029</v>
      </c>
      <c r="C560" s="197" t="s">
        <v>678</v>
      </c>
      <c r="D560" s="197" t="s">
        <v>3130</v>
      </c>
      <c r="E560" s="559" t="s">
        <v>11196</v>
      </c>
      <c r="F560" s="650" t="s">
        <v>2779</v>
      </c>
      <c r="G560" s="638" t="s">
        <v>2627</v>
      </c>
      <c r="H560" s="338" t="s">
        <v>497</v>
      </c>
      <c r="I560" s="199" t="s">
        <v>4239</v>
      </c>
      <c r="J560" s="2668" t="s">
        <v>12335</v>
      </c>
    </row>
    <row r="561" spans="1:10" ht="23.25" customHeight="1" thickBot="1">
      <c r="A561" s="195"/>
      <c r="B561" s="389"/>
      <c r="C561" s="197" t="s">
        <v>3629</v>
      </c>
      <c r="D561" s="390" t="s">
        <v>2628</v>
      </c>
      <c r="E561" s="564" t="s">
        <v>265</v>
      </c>
      <c r="F561" s="1038">
        <f>'Заказ, cкидки и курсы валют'!$I$12</f>
        <v>0</v>
      </c>
      <c r="G561" s="949"/>
      <c r="H561" s="455"/>
      <c r="I561" s="325"/>
      <c r="J561" s="2669"/>
    </row>
    <row r="562" spans="1:10" ht="14.1" customHeight="1" thickBot="1">
      <c r="A562" s="333" t="s">
        <v>8563</v>
      </c>
      <c r="B562" s="986" t="s">
        <v>3288</v>
      </c>
      <c r="C562" s="984">
        <v>8</v>
      </c>
      <c r="D562" s="986">
        <v>10</v>
      </c>
      <c r="E562" s="2103">
        <f>(E522*2)+(1000/D562*7.5)</f>
        <v>2819.78</v>
      </c>
      <c r="F562" s="967">
        <f>ROUND(E562*(1-$F$10),2)</f>
        <v>2819.78</v>
      </c>
      <c r="G562" s="968">
        <f>'Заказ, cкидки и курсы валют'!$J$23*F562</f>
        <v>33837.360000000001</v>
      </c>
      <c r="H562" s="387">
        <f>ROUND((D562/1000)*G562,2)</f>
        <v>338.37</v>
      </c>
      <c r="I562" s="337"/>
      <c r="J562" s="128">
        <f>ROUND(IF(H562&lt;'Заказ, cкидки и курсы валют'!$B$39,H562*0.54*100/(100-'Заказ, cкидки и курсы валют'!$C$39),IF(H562&lt;'Заказ, cкидки и курсы валют'!$B$40,H562*0.54*100/(100-'Заказ, cкидки и курсы валют'!$C$40),IF(H562&lt;'Заказ, cкидки и курсы валют'!$B$41,H562*0.54*100/(100-'Заказ, cкидки и курсы валют'!$C$41),IF(H562&lt;'Заказ, cкидки и курсы валют'!$B$42,H562*0.54*100/(100-'Заказ, cкидки и курсы валют'!$C$42),IF(H562&lt;'Заказ, cкидки и курсы валют'!$B$43,H562*0.54*100/(100-'Заказ, cкидки и курсы валют'!$C$43),H562))))),2)</f>
        <v>456.8</v>
      </c>
    </row>
    <row r="563" spans="1:10" ht="14.1" customHeight="1" thickBot="1">
      <c r="A563" s="216" t="s">
        <v>8564</v>
      </c>
      <c r="B563" s="46" t="s">
        <v>3648</v>
      </c>
      <c r="C563" s="53">
        <v>16.02</v>
      </c>
      <c r="D563" s="46">
        <v>5</v>
      </c>
      <c r="E563" s="2103">
        <f t="shared" ref="E563:E574" si="91">(E523*2)+(1000/D563*7.5)</f>
        <v>3833.76</v>
      </c>
      <c r="F563" s="603">
        <f t="shared" ref="F563:F574" si="92">ROUND(E563*(1-$F$10),2)</f>
        <v>3833.76</v>
      </c>
      <c r="G563" s="862">
        <f>'Заказ, cкидки и курсы валют'!$J$23*F563</f>
        <v>46005.120000000003</v>
      </c>
      <c r="H563" s="128">
        <f t="shared" ref="H563:H574" si="93">ROUND((D563/1000)*G563,2)</f>
        <v>230.03</v>
      </c>
      <c r="I563" s="212"/>
      <c r="J563" s="128">
        <f>ROUND(IF(H563&lt;'Заказ, cкидки и курсы валют'!$B$39,H563*0.54*100/(100-'Заказ, cкидки и курсы валют'!$C$39),IF(H563&lt;'Заказ, cкидки и курсы валют'!$B$40,H563*0.54*100/(100-'Заказ, cкидки и курсы валют'!$C$40),IF(H563&lt;'Заказ, cкидки и курсы валют'!$B$41,H563*0.54*100/(100-'Заказ, cкидки и курсы валют'!$C$41),IF(H563&lt;'Заказ, cкидки и курсы валют'!$B$42,H563*0.54*100/(100-'Заказ, cкидки и курсы валют'!$C$42),IF(H563&lt;'Заказ, cкидки и курсы валют'!$B$43,H563*0.54*100/(100-'Заказ, cкидки и курсы валют'!$C$43),H563))))),2)</f>
        <v>310.54000000000002</v>
      </c>
    </row>
    <row r="564" spans="1:10" ht="14.1" customHeight="1" thickBot="1">
      <c r="A564" s="216" t="s">
        <v>8565</v>
      </c>
      <c r="B564" s="46" t="s">
        <v>3649</v>
      </c>
      <c r="C564" s="53">
        <v>28.44</v>
      </c>
      <c r="D564" s="46">
        <v>5</v>
      </c>
      <c r="E564" s="2103">
        <f t="shared" si="91"/>
        <v>4361.62</v>
      </c>
      <c r="F564" s="603">
        <f t="shared" si="92"/>
        <v>4361.62</v>
      </c>
      <c r="G564" s="862">
        <f>'Заказ, cкидки и курсы валют'!$J$23*F564</f>
        <v>52339.44</v>
      </c>
      <c r="H564" s="128">
        <f t="shared" si="93"/>
        <v>261.7</v>
      </c>
      <c r="I564" s="212"/>
      <c r="J564" s="128">
        <f>ROUND(IF(H564&lt;'Заказ, cкидки и курсы валют'!$B$39,H564*0.54*100/(100-'Заказ, cкидки и курсы валют'!$C$39),IF(H564&lt;'Заказ, cкидки и курсы валют'!$B$40,H564*0.54*100/(100-'Заказ, cкидки и курсы валют'!$C$40),IF(H564&lt;'Заказ, cкидки и курсы валют'!$B$41,H564*0.54*100/(100-'Заказ, cкидки и курсы валют'!$C$41),IF(H564&lt;'Заказ, cкидки и курсы валют'!$B$42,H564*0.54*100/(100-'Заказ, cкидки и курсы валют'!$C$42),IF(H564&lt;'Заказ, cкидки и курсы валют'!$B$43,H564*0.54*100/(100-'Заказ, cкидки и курсы валют'!$C$43),H564))))),2)</f>
        <v>353.3</v>
      </c>
    </row>
    <row r="565" spans="1:10" ht="14.1" customHeight="1" thickBot="1">
      <c r="A565" s="216" t="s">
        <v>8566</v>
      </c>
      <c r="B565" s="46" t="s">
        <v>3291</v>
      </c>
      <c r="C565" s="53">
        <v>42.78</v>
      </c>
      <c r="D565" s="46">
        <v>5</v>
      </c>
      <c r="E565" s="2103">
        <f t="shared" si="91"/>
        <v>5402.4</v>
      </c>
      <c r="F565" s="603">
        <f t="shared" si="92"/>
        <v>5402.4</v>
      </c>
      <c r="G565" s="862">
        <f>'Заказ, cкидки и курсы валют'!$J$23*F565</f>
        <v>64828.799999999996</v>
      </c>
      <c r="H565" s="128">
        <f t="shared" si="93"/>
        <v>324.14</v>
      </c>
      <c r="I565" s="212"/>
      <c r="J565" s="128">
        <f>ROUND(IF(H565&lt;'Заказ, cкидки и курсы валют'!$B$39,H565*0.54*100/(100-'Заказ, cкидки и курсы валют'!$C$39),IF(H565&lt;'Заказ, cкидки и курсы валют'!$B$40,H565*0.54*100/(100-'Заказ, cкидки и курсы валют'!$C$40),IF(H565&lt;'Заказ, cкидки и курсы валют'!$B$41,H565*0.54*100/(100-'Заказ, cкидки и курсы валют'!$C$41),IF(H565&lt;'Заказ, cкидки и курсы валют'!$B$42,H565*0.54*100/(100-'Заказ, cкидки и курсы валют'!$C$42),IF(H565&lt;'Заказ, cкидки и курсы валют'!$B$43,H565*0.54*100/(100-'Заказ, cкидки и курсы валют'!$C$43),H565))))),2)</f>
        <v>437.59</v>
      </c>
    </row>
    <row r="566" spans="1:10" ht="14.1" customHeight="1" thickBot="1">
      <c r="A566" s="216" t="s">
        <v>8567</v>
      </c>
      <c r="B566" s="46" t="s">
        <v>3650</v>
      </c>
      <c r="C566" s="53">
        <v>64</v>
      </c>
      <c r="D566" s="46">
        <v>2</v>
      </c>
      <c r="E566" s="2103">
        <f t="shared" si="91"/>
        <v>8289.2200000000012</v>
      </c>
      <c r="F566" s="603">
        <f t="shared" si="92"/>
        <v>8289.2199999999993</v>
      </c>
      <c r="G566" s="862">
        <f>'Заказ, cкидки и курсы валют'!$J$23*F566</f>
        <v>99470.639999999985</v>
      </c>
      <c r="H566" s="128">
        <f t="shared" si="93"/>
        <v>198.94</v>
      </c>
      <c r="I566" s="212"/>
      <c r="J566" s="128">
        <f>ROUND(IF(H566&lt;'Заказ, cкидки и курсы валют'!$B$39,H566*0.54*100/(100-'Заказ, cкидки и курсы валют'!$C$39),IF(H566&lt;'Заказ, cкидки и курсы валют'!$B$40,H566*0.54*100/(100-'Заказ, cкидки и курсы валют'!$C$40),IF(H566&lt;'Заказ, cкидки и курсы валют'!$B$41,H566*0.54*100/(100-'Заказ, cкидки и курсы валют'!$C$41),IF(H566&lt;'Заказ, cкидки и курсы валют'!$B$42,H566*0.54*100/(100-'Заказ, cкидки и курсы валют'!$C$42),IF(H566&lt;'Заказ, cкидки и курсы валют'!$B$43,H566*0.54*100/(100-'Заказ, cкидки и курсы валют'!$C$43),H566))))),2)</f>
        <v>268.57</v>
      </c>
    </row>
    <row r="567" spans="1:10" ht="14.1" customHeight="1" thickBot="1">
      <c r="A567" s="216" t="s">
        <v>8568</v>
      </c>
      <c r="B567" s="46" t="s">
        <v>3292</v>
      </c>
      <c r="C567" s="53">
        <v>75</v>
      </c>
      <c r="D567" s="46">
        <v>2</v>
      </c>
      <c r="E567" s="2103">
        <f t="shared" si="91"/>
        <v>10477.74</v>
      </c>
      <c r="F567" s="603">
        <f t="shared" si="92"/>
        <v>10477.74</v>
      </c>
      <c r="G567" s="862">
        <f>'Заказ, cкидки и курсы валют'!$J$23*F567</f>
        <v>125732.88</v>
      </c>
      <c r="H567" s="128">
        <f t="shared" si="93"/>
        <v>251.47</v>
      </c>
      <c r="I567" s="212"/>
      <c r="J567" s="128">
        <f>ROUND(IF(H567&lt;'Заказ, cкидки и курсы валют'!$B$39,H567*0.54*100/(100-'Заказ, cкидки и курсы валют'!$C$39),IF(H567&lt;'Заказ, cкидки и курсы валют'!$B$40,H567*0.54*100/(100-'Заказ, cкидки и курсы валют'!$C$40),IF(H567&lt;'Заказ, cкидки и курсы валют'!$B$41,H567*0.54*100/(100-'Заказ, cкидки и курсы валют'!$C$41),IF(H567&lt;'Заказ, cкидки и курсы валют'!$B$42,H567*0.54*100/(100-'Заказ, cкидки и курсы валют'!$C$42),IF(H567&lt;'Заказ, cкидки и курсы валют'!$B$43,H567*0.54*100/(100-'Заказ, cкидки и курсы валют'!$C$43),H567))))),2)</f>
        <v>339.48</v>
      </c>
    </row>
    <row r="568" spans="1:10" ht="14.1" customHeight="1" thickBot="1">
      <c r="A568" s="216" t="s">
        <v>8569</v>
      </c>
      <c r="B568" s="46" t="s">
        <v>3276</v>
      </c>
      <c r="C568" s="53">
        <v>128</v>
      </c>
      <c r="D568" s="46">
        <v>2</v>
      </c>
      <c r="E568" s="2103">
        <f t="shared" si="91"/>
        <v>11557.58</v>
      </c>
      <c r="F568" s="603">
        <f t="shared" si="92"/>
        <v>11557.58</v>
      </c>
      <c r="G568" s="862">
        <f>'Заказ, cкидки и курсы валют'!$J$23*F568</f>
        <v>138690.96</v>
      </c>
      <c r="H568" s="128">
        <f t="shared" si="93"/>
        <v>277.38</v>
      </c>
      <c r="I568" s="212"/>
      <c r="J568" s="128">
        <f>ROUND(IF(H568&lt;'Заказ, cкидки и курсы валют'!$B$39,H568*0.54*100/(100-'Заказ, cкидки и курсы валют'!$C$39),IF(H568&lt;'Заказ, cкидки и курсы валют'!$B$40,H568*0.54*100/(100-'Заказ, cкидки и курсы валют'!$C$40),IF(H568&lt;'Заказ, cкидки и курсы валют'!$B$41,H568*0.54*100/(100-'Заказ, cкидки и курсы валют'!$C$41),IF(H568&lt;'Заказ, cкидки и курсы валют'!$B$42,H568*0.54*100/(100-'Заказ, cкидки и курсы валют'!$C$42),IF(H568&lt;'Заказ, cкидки и курсы валют'!$B$43,H568*0.54*100/(100-'Заказ, cкидки и курсы валют'!$C$43),H568))))),2)</f>
        <v>374.46</v>
      </c>
    </row>
    <row r="569" spans="1:10" ht="14.1" customHeight="1" thickBot="1">
      <c r="A569" s="216" t="s">
        <v>8570</v>
      </c>
      <c r="B569" s="46" t="s">
        <v>3293</v>
      </c>
      <c r="C569" s="53">
        <v>160</v>
      </c>
      <c r="D569" s="46">
        <v>1</v>
      </c>
      <c r="E569" s="2103">
        <f t="shared" si="91"/>
        <v>20059.5</v>
      </c>
      <c r="F569" s="603">
        <f t="shared" si="92"/>
        <v>20059.5</v>
      </c>
      <c r="G569" s="862">
        <f>'Заказ, cкидки и курсы валют'!$J$23*F569</f>
        <v>240714</v>
      </c>
      <c r="H569" s="128">
        <f t="shared" si="93"/>
        <v>240.71</v>
      </c>
      <c r="I569" s="212"/>
      <c r="J569" s="128">
        <f>ROUND(IF(H569&lt;'Заказ, cкидки и курсы валют'!$B$39,H569*0.54*100/(100-'Заказ, cкидки и курсы валют'!$C$39),IF(H569&lt;'Заказ, cкидки и курсы валют'!$B$40,H569*0.54*100/(100-'Заказ, cкидки и курсы валют'!$C$40),IF(H569&lt;'Заказ, cкидки и курсы валют'!$B$41,H569*0.54*100/(100-'Заказ, cкидки и курсы валют'!$C$41),IF(H569&lt;'Заказ, cкидки и курсы валют'!$B$42,H569*0.54*100/(100-'Заказ, cкидки и курсы валют'!$C$42),IF(H569&lt;'Заказ, cкидки и курсы валют'!$B$43,H569*0.54*100/(100-'Заказ, cкидки и курсы валют'!$C$43),H569))))),2)</f>
        <v>324.95999999999998</v>
      </c>
    </row>
    <row r="570" spans="1:10" ht="14.1" customHeight="1" thickBot="1">
      <c r="A570" s="216" t="s">
        <v>8571</v>
      </c>
      <c r="B570" s="46" t="s">
        <v>3277</v>
      </c>
      <c r="C570" s="53">
        <v>230</v>
      </c>
      <c r="D570" s="46">
        <v>1</v>
      </c>
      <c r="E570" s="2103">
        <f t="shared" si="91"/>
        <v>24760.76</v>
      </c>
      <c r="F570" s="603">
        <f t="shared" si="92"/>
        <v>24760.76</v>
      </c>
      <c r="G570" s="862">
        <f>'Заказ, cкидки и курсы валют'!$J$23*F570</f>
        <v>297129.12</v>
      </c>
      <c r="H570" s="128">
        <f t="shared" si="93"/>
        <v>297.13</v>
      </c>
      <c r="I570" s="212"/>
      <c r="J570" s="128">
        <f>ROUND(IF(H570&lt;'Заказ, cкидки и курсы валют'!$B$39,H570*0.54*100/(100-'Заказ, cкидки и курсы валют'!$C$39),IF(H570&lt;'Заказ, cкидки и курсы валют'!$B$40,H570*0.54*100/(100-'Заказ, cкидки и курсы валют'!$C$40),IF(H570&lt;'Заказ, cкидки и курсы валют'!$B$41,H570*0.54*100/(100-'Заказ, cкидки и курсы валют'!$C$41),IF(H570&lt;'Заказ, cкидки и курсы валют'!$B$42,H570*0.54*100/(100-'Заказ, cкидки и курсы валют'!$C$42),IF(H570&lt;'Заказ, cкидки и курсы валют'!$B$43,H570*0.54*100/(100-'Заказ, cкидки и курсы валют'!$C$43),H570))))),2)</f>
        <v>401.13</v>
      </c>
    </row>
    <row r="571" spans="1:10" ht="14.1" customHeight="1" thickBot="1">
      <c r="A571" s="216" t="s">
        <v>8572</v>
      </c>
      <c r="B571" s="46" t="s">
        <v>3289</v>
      </c>
      <c r="C571" s="811">
        <v>357</v>
      </c>
      <c r="D571" s="46">
        <v>1</v>
      </c>
      <c r="E571" s="2103">
        <f t="shared" si="91"/>
        <v>36750.32</v>
      </c>
      <c r="F571" s="603">
        <f t="shared" si="92"/>
        <v>36750.32</v>
      </c>
      <c r="G571" s="862">
        <f>'Заказ, cкидки и курсы валют'!$J$23*F571</f>
        <v>441003.83999999997</v>
      </c>
      <c r="H571" s="128">
        <f t="shared" si="93"/>
        <v>441</v>
      </c>
      <c r="I571" s="212"/>
      <c r="J571" s="128">
        <f>ROUND(IF(H571&lt;'Заказ, cкидки и курсы валют'!$B$39,H571*0.54*100/(100-'Заказ, cкидки и курсы валют'!$C$39),IF(H571&lt;'Заказ, cкидки и курсы валют'!$B$40,H571*0.54*100/(100-'Заказ, cкидки и курсы валют'!$C$40),IF(H571&lt;'Заказ, cкидки и курсы валют'!$B$41,H571*0.54*100/(100-'Заказ, cкидки и курсы валют'!$C$41),IF(H571&lt;'Заказ, cкидки и курсы валют'!$B$42,H571*0.54*100/(100-'Заказ, cкидки и курсы валют'!$C$42),IF(H571&lt;'Заказ, cкидки и курсы валют'!$B$43,H571*0.54*100/(100-'Заказ, cкидки и курсы валют'!$C$43),H571))))),2)</f>
        <v>529.20000000000005</v>
      </c>
    </row>
    <row r="572" spans="1:10" ht="14.1" customHeight="1" thickBot="1">
      <c r="A572" s="216" t="s">
        <v>8573</v>
      </c>
      <c r="B572" s="46" t="s">
        <v>3278</v>
      </c>
      <c r="C572" s="53">
        <v>500</v>
      </c>
      <c r="D572" s="46">
        <v>1</v>
      </c>
      <c r="E572" s="2103">
        <f t="shared" si="91"/>
        <v>49927.62</v>
      </c>
      <c r="F572" s="603">
        <f t="shared" si="92"/>
        <v>49927.62</v>
      </c>
      <c r="G572" s="862">
        <f>'Заказ, cкидки и курсы валют'!$J$23*F572</f>
        <v>599131.44000000006</v>
      </c>
      <c r="H572" s="128">
        <f t="shared" si="93"/>
        <v>599.13</v>
      </c>
      <c r="I572" s="212"/>
      <c r="J572" s="128">
        <f>ROUND(IF(H572&lt;'Заказ, cкидки и курсы валют'!$B$39,H572*0.54*100/(100-'Заказ, cкидки и курсы валют'!$C$39),IF(H572&lt;'Заказ, cкидки и курсы валют'!$B$40,H572*0.54*100/(100-'Заказ, cкидки и курсы валют'!$C$40),IF(H572&lt;'Заказ, cкидки и курсы валют'!$B$41,H572*0.54*100/(100-'Заказ, cкидки и курсы валют'!$C$41),IF(H572&lt;'Заказ, cкидки и курсы валют'!$B$42,H572*0.54*100/(100-'Заказ, cкидки и курсы валют'!$C$42),IF(H572&lt;'Заказ, cкидки и курсы валют'!$B$43,H572*0.54*100/(100-'Заказ, cкидки и курсы валют'!$C$43),H572))))),2)</f>
        <v>647.05999999999995</v>
      </c>
    </row>
    <row r="573" spans="1:10" ht="14.1" customHeight="1" thickBot="1">
      <c r="A573" s="216" t="s">
        <v>8574</v>
      </c>
      <c r="B573" s="46" t="s">
        <v>3523</v>
      </c>
      <c r="C573" s="811">
        <v>615</v>
      </c>
      <c r="D573" s="46">
        <v>1</v>
      </c>
      <c r="E573" s="2103">
        <f t="shared" si="91"/>
        <v>66755.600000000006</v>
      </c>
      <c r="F573" s="603">
        <f t="shared" si="92"/>
        <v>66755.600000000006</v>
      </c>
      <c r="G573" s="862">
        <f>'Заказ, cкидки и курсы валют'!$J$23*F573</f>
        <v>801067.20000000007</v>
      </c>
      <c r="H573" s="128">
        <f t="shared" si="93"/>
        <v>801.07</v>
      </c>
      <c r="I573" s="212"/>
      <c r="J573" s="128">
        <f>ROUND(IF(H573&lt;'Заказ, cкидки и курсы валют'!$B$39,H573*0.54*100/(100-'Заказ, cкидки и курсы валют'!$C$39),IF(H573&lt;'Заказ, cкидки и курсы валют'!$B$40,H573*0.54*100/(100-'Заказ, cкидки и курсы валют'!$C$40),IF(H573&lt;'Заказ, cкидки и курсы валют'!$B$41,H573*0.54*100/(100-'Заказ, cкидки и курсы валют'!$C$41),IF(H573&lt;'Заказ, cкидки и курсы валют'!$B$42,H573*0.54*100/(100-'Заказ, cкидки и курсы валют'!$C$42),IF(H573&lt;'Заказ, cкидки и курсы валют'!$B$43,H573*0.54*100/(100-'Заказ, cкидки и курсы валют'!$C$43),H573))))),2)</f>
        <v>865.16</v>
      </c>
    </row>
    <row r="574" spans="1:10" ht="14.1" customHeight="1" thickBot="1">
      <c r="A574" s="241" t="s">
        <v>8575</v>
      </c>
      <c r="B574" s="131" t="s">
        <v>3279</v>
      </c>
      <c r="C574" s="966">
        <v>462.5</v>
      </c>
      <c r="D574" s="131">
        <v>1</v>
      </c>
      <c r="E574" s="2103">
        <f t="shared" si="91"/>
        <v>73951.399999999994</v>
      </c>
      <c r="F574" s="959">
        <f t="shared" si="92"/>
        <v>73951.399999999994</v>
      </c>
      <c r="G574" s="960">
        <f>'Заказ, cкидки и курсы валют'!$J$23*F574</f>
        <v>887416.79999999993</v>
      </c>
      <c r="H574" s="181">
        <f t="shared" si="93"/>
        <v>887.42</v>
      </c>
      <c r="I574" s="214"/>
      <c r="J574" s="128">
        <f>ROUND(IF(H574&lt;'Заказ, cкидки и курсы валют'!$B$39,H574*0.54*100/(100-'Заказ, cкидки и курсы валют'!$C$39),IF(H574&lt;'Заказ, cкидки и курсы валют'!$B$40,H574*0.54*100/(100-'Заказ, cкидки и курсы валют'!$C$40),IF(H574&lt;'Заказ, cкидки и курсы валют'!$B$41,H574*0.54*100/(100-'Заказ, cкидки и курсы валют'!$C$41),IF(H574&lt;'Заказ, cкидки и курсы валют'!$B$42,H574*0.54*100/(100-'Заказ, cкидки и курсы валют'!$C$42),IF(H574&lt;'Заказ, cкидки и курсы валют'!$B$43,H574*0.54*100/(100-'Заказ, cкидки и курсы валют'!$C$43),H574))))),2)</f>
        <v>958.41</v>
      </c>
    </row>
    <row r="575" spans="1:10">
      <c r="A575" s="14"/>
      <c r="B575" s="50"/>
      <c r="C575" s="50"/>
      <c r="D575" s="50"/>
      <c r="E575" s="578"/>
      <c r="F575" s="88"/>
      <c r="G575" s="546"/>
      <c r="H575" s="14"/>
      <c r="I575" s="14"/>
      <c r="J575" s="822"/>
    </row>
    <row r="576" spans="1:10">
      <c r="J576" s="822"/>
    </row>
    <row r="577" spans="1:10" ht="13.5" thickBot="1">
      <c r="J577" s="822"/>
    </row>
    <row r="578" spans="1:10" ht="18">
      <c r="A578" s="247"/>
      <c r="B578" s="236"/>
      <c r="C578" s="91" t="s">
        <v>2939</v>
      </c>
      <c r="D578" s="91"/>
      <c r="E578" s="881"/>
      <c r="F578" s="647"/>
      <c r="G578" s="555"/>
      <c r="H578" s="93"/>
      <c r="I578" s="95"/>
    </row>
    <row r="579" spans="1:10" ht="55.7" customHeight="1">
      <c r="A579" s="248"/>
      <c r="B579" s="17"/>
      <c r="C579" s="97"/>
      <c r="D579" s="97"/>
      <c r="E579" s="557"/>
      <c r="F579" s="648"/>
      <c r="G579" s="620"/>
      <c r="H579" s="17"/>
      <c r="I579" s="167"/>
    </row>
    <row r="580" spans="1:10">
      <c r="A580" s="248"/>
      <c r="B580" s="17"/>
      <c r="C580" s="97"/>
      <c r="D580" s="97"/>
      <c r="E580" s="557"/>
      <c r="F580" s="648"/>
      <c r="G580" s="620"/>
      <c r="H580" s="17"/>
      <c r="I580" s="167"/>
    </row>
    <row r="581" spans="1:10" ht="13.5" customHeight="1">
      <c r="A581" s="248"/>
      <c r="B581" s="17"/>
      <c r="C581" s="97"/>
      <c r="D581" s="97"/>
      <c r="E581" s="557"/>
      <c r="F581" s="648"/>
      <c r="G581" s="620"/>
      <c r="H581" s="17"/>
      <c r="I581" s="167"/>
    </row>
    <row r="582" spans="1:10" ht="13.5" customHeight="1" thickBot="1">
      <c r="A582" s="1152" t="s">
        <v>7679</v>
      </c>
      <c r="B582" s="171"/>
      <c r="C582" s="99"/>
      <c r="D582" s="99"/>
      <c r="E582" s="558"/>
      <c r="F582" s="649"/>
      <c r="G582" s="621"/>
      <c r="H582" s="171"/>
      <c r="I582" s="172"/>
    </row>
    <row r="583" spans="1:10" ht="41.45" customHeight="1">
      <c r="A583" s="195" t="s">
        <v>1028</v>
      </c>
      <c r="B583" s="196" t="s">
        <v>1029</v>
      </c>
      <c r="C583" s="197" t="s">
        <v>678</v>
      </c>
      <c r="D583" s="197" t="s">
        <v>3130</v>
      </c>
      <c r="E583" s="559" t="s">
        <v>11196</v>
      </c>
      <c r="F583" s="650" t="s">
        <v>2779</v>
      </c>
      <c r="G583" s="638" t="s">
        <v>2627</v>
      </c>
      <c r="H583" s="338" t="s">
        <v>497</v>
      </c>
      <c r="I583" s="199" t="s">
        <v>4239</v>
      </c>
    </row>
    <row r="584" spans="1:10" ht="13.5" customHeight="1" thickBot="1">
      <c r="A584" s="195"/>
      <c r="B584" s="389"/>
      <c r="C584" s="197" t="s">
        <v>3629</v>
      </c>
      <c r="D584" s="390" t="s">
        <v>2628</v>
      </c>
      <c r="E584" s="564" t="s">
        <v>265</v>
      </c>
      <c r="F584" s="1038">
        <f>'Заказ, cкидки и курсы валют'!$I$12</f>
        <v>0</v>
      </c>
      <c r="G584" s="949"/>
      <c r="H584" s="455"/>
      <c r="I584" s="325"/>
    </row>
    <row r="585" spans="1:10" ht="13.5" customHeight="1">
      <c r="A585" s="333" t="s">
        <v>2782</v>
      </c>
      <c r="B585" s="986" t="s">
        <v>3288</v>
      </c>
      <c r="C585" s="984">
        <v>9</v>
      </c>
      <c r="D585" s="2246">
        <v>1500</v>
      </c>
      <c r="E585" s="822">
        <v>2105.1799999999998</v>
      </c>
      <c r="F585" s="967">
        <f>ROUND(E585*(1-$F$10),2)</f>
        <v>2105.1799999999998</v>
      </c>
      <c r="G585" s="968">
        <f>'Заказ, cкидки и курсы валют'!$J$23*F585</f>
        <v>25262.159999999996</v>
      </c>
      <c r="H585" s="387">
        <f>ROUND((D585/1000)*G585,2)</f>
        <v>37893.24</v>
      </c>
      <c r="I585" s="337"/>
    </row>
    <row r="586" spans="1:10" ht="13.5" customHeight="1">
      <c r="A586" s="216" t="s">
        <v>3438</v>
      </c>
      <c r="B586" s="46" t="s">
        <v>3648</v>
      </c>
      <c r="C586" s="53">
        <v>16</v>
      </c>
      <c r="D586" s="2242">
        <v>1500</v>
      </c>
      <c r="E586" s="822">
        <v>1722.59</v>
      </c>
      <c r="F586" s="603">
        <f t="shared" ref="F586:F595" si="94">ROUND(E586*(1-$F$10),2)</f>
        <v>1722.59</v>
      </c>
      <c r="G586" s="862">
        <f>'Заказ, cкидки и курсы валют'!$J$23*F586</f>
        <v>20671.079999999998</v>
      </c>
      <c r="H586" s="128">
        <f t="shared" ref="H586:H595" si="95">ROUND((D586/1000)*G586,2)</f>
        <v>31006.62</v>
      </c>
      <c r="I586" s="212"/>
    </row>
    <row r="587" spans="1:10" ht="13.5" customHeight="1">
      <c r="A587" s="216" t="s">
        <v>4378</v>
      </c>
      <c r="B587" s="46" t="s">
        <v>3649</v>
      </c>
      <c r="C587" s="53">
        <v>28</v>
      </c>
      <c r="D587" s="2242">
        <v>1000</v>
      </c>
      <c r="E587" s="822">
        <v>1890.07</v>
      </c>
      <c r="F587" s="603">
        <f t="shared" si="94"/>
        <v>1890.07</v>
      </c>
      <c r="G587" s="862">
        <f>'Заказ, cкидки и курсы валют'!$J$23*F587</f>
        <v>22680.84</v>
      </c>
      <c r="H587" s="128">
        <f t="shared" si="95"/>
        <v>22680.84</v>
      </c>
      <c r="I587" s="212"/>
    </row>
    <row r="588" spans="1:10" ht="13.5" customHeight="1">
      <c r="A588" s="216" t="s">
        <v>4379</v>
      </c>
      <c r="B588" s="46" t="s">
        <v>3291</v>
      </c>
      <c r="C588" s="53">
        <v>45.28</v>
      </c>
      <c r="D588" s="2242">
        <v>600</v>
      </c>
      <c r="E588" s="822">
        <v>2310.96</v>
      </c>
      <c r="F588" s="603">
        <f t="shared" si="94"/>
        <v>2310.96</v>
      </c>
      <c r="G588" s="862">
        <f>'Заказ, cкидки и курсы валют'!$J$23*F588</f>
        <v>27731.52</v>
      </c>
      <c r="H588" s="128">
        <f t="shared" si="95"/>
        <v>16638.91</v>
      </c>
      <c r="I588" s="212"/>
    </row>
    <row r="589" spans="1:10" ht="13.5" customHeight="1">
      <c r="A589" s="216" t="s">
        <v>4380</v>
      </c>
      <c r="B589" s="46" t="s">
        <v>3650</v>
      </c>
      <c r="C589" s="53">
        <v>65.56</v>
      </c>
      <c r="D589" s="2242">
        <v>500</v>
      </c>
      <c r="E589" s="822">
        <v>3165.03</v>
      </c>
      <c r="F589" s="603">
        <f t="shared" si="94"/>
        <v>3165.03</v>
      </c>
      <c r="G589" s="862">
        <f>'Заказ, cкидки и курсы валют'!$J$23*F589</f>
        <v>37980.36</v>
      </c>
      <c r="H589" s="128">
        <f t="shared" si="95"/>
        <v>18990.18</v>
      </c>
      <c r="I589" s="212"/>
    </row>
    <row r="590" spans="1:10" ht="13.5" customHeight="1">
      <c r="A590" s="216" t="s">
        <v>4381</v>
      </c>
      <c r="B590" s="46" t="s">
        <v>3292</v>
      </c>
      <c r="C590" s="53">
        <v>108</v>
      </c>
      <c r="D590" s="2242">
        <v>250</v>
      </c>
      <c r="E590" s="822">
        <v>3969.81</v>
      </c>
      <c r="F590" s="603">
        <f t="shared" si="94"/>
        <v>3969.81</v>
      </c>
      <c r="G590" s="862">
        <f>'Заказ, cкидки и курсы валют'!$J$23*F590</f>
        <v>47637.72</v>
      </c>
      <c r="H590" s="128">
        <f t="shared" si="95"/>
        <v>11909.43</v>
      </c>
      <c r="I590" s="212"/>
    </row>
    <row r="591" spans="1:10" ht="13.5" customHeight="1">
      <c r="A591" s="216" t="s">
        <v>4382</v>
      </c>
      <c r="B591" s="46" t="s">
        <v>3276</v>
      </c>
      <c r="C591" s="53">
        <v>130</v>
      </c>
      <c r="D591" s="2242">
        <v>250</v>
      </c>
      <c r="E591" s="822">
        <v>4252.08</v>
      </c>
      <c r="F591" s="603">
        <f t="shared" si="94"/>
        <v>4252.08</v>
      </c>
      <c r="G591" s="862">
        <f>'Заказ, cкидки и курсы валют'!$J$23*F591</f>
        <v>51024.959999999999</v>
      </c>
      <c r="H591" s="128">
        <f t="shared" si="95"/>
        <v>12756.24</v>
      </c>
      <c r="I591" s="212"/>
    </row>
    <row r="592" spans="1:10">
      <c r="A592" s="216" t="s">
        <v>4383</v>
      </c>
      <c r="B592" s="46" t="s">
        <v>3293</v>
      </c>
      <c r="C592" s="53">
        <v>187.5</v>
      </c>
      <c r="D592" s="2242">
        <v>125</v>
      </c>
      <c r="E592" s="822">
        <v>6704.12</v>
      </c>
      <c r="F592" s="603">
        <f t="shared" si="94"/>
        <v>6704.12</v>
      </c>
      <c r="G592" s="862">
        <f>'Заказ, cкидки и курсы валют'!$J$23*F592</f>
        <v>80449.440000000002</v>
      </c>
      <c r="H592" s="128">
        <f t="shared" si="95"/>
        <v>10056.18</v>
      </c>
      <c r="I592" s="212"/>
    </row>
    <row r="593" spans="1:11">
      <c r="A593" s="216" t="s">
        <v>3435</v>
      </c>
      <c r="B593" s="46" t="s">
        <v>3277</v>
      </c>
      <c r="C593" s="53">
        <v>289.44</v>
      </c>
      <c r="D593" s="2242">
        <v>100</v>
      </c>
      <c r="E593" s="822">
        <v>8520.5400000000009</v>
      </c>
      <c r="F593" s="603">
        <f t="shared" si="94"/>
        <v>8520.5400000000009</v>
      </c>
      <c r="G593" s="862">
        <f>'Заказ, cкидки и курсы валют'!$J$23*F593</f>
        <v>102246.48000000001</v>
      </c>
      <c r="H593" s="128">
        <f t="shared" si="95"/>
        <v>10224.65</v>
      </c>
      <c r="I593" s="212"/>
    </row>
    <row r="594" spans="1:11">
      <c r="A594" s="216" t="s">
        <v>3436</v>
      </c>
      <c r="B594" s="46" t="s">
        <v>3289</v>
      </c>
      <c r="C594" s="53">
        <v>361.11</v>
      </c>
      <c r="D594" s="2242">
        <v>60</v>
      </c>
      <c r="E594" s="822">
        <v>14278.03</v>
      </c>
      <c r="F594" s="603">
        <f t="shared" si="94"/>
        <v>14278.03</v>
      </c>
      <c r="G594" s="862">
        <f>'Заказ, cкидки и курсы валют'!$J$23*F594</f>
        <v>171336.36000000002</v>
      </c>
      <c r="H594" s="128">
        <f t="shared" si="95"/>
        <v>10280.18</v>
      </c>
      <c r="I594" s="212"/>
    </row>
    <row r="595" spans="1:11" ht="13.5" thickBot="1">
      <c r="A595" s="241" t="s">
        <v>3437</v>
      </c>
      <c r="B595" s="131" t="s">
        <v>3278</v>
      </c>
      <c r="C595" s="966">
        <v>535.55999999999995</v>
      </c>
      <c r="D595" s="2245">
        <v>50</v>
      </c>
      <c r="E595" s="822">
        <v>23375.1</v>
      </c>
      <c r="F595" s="959">
        <f t="shared" si="94"/>
        <v>23375.1</v>
      </c>
      <c r="G595" s="960">
        <f>'Заказ, cкидки и курсы валют'!$J$23*F595</f>
        <v>280501.19999999995</v>
      </c>
      <c r="H595" s="181">
        <f t="shared" si="95"/>
        <v>14025.06</v>
      </c>
      <c r="I595" s="214"/>
    </row>
    <row r="596" spans="1:11" ht="13.5" thickBot="1"/>
    <row r="597" spans="1:11" ht="18">
      <c r="A597" s="247"/>
      <c r="B597" s="163"/>
      <c r="C597" s="91" t="s">
        <v>2939</v>
      </c>
      <c r="D597" s="91"/>
      <c r="E597" s="569"/>
      <c r="F597" s="94"/>
      <c r="G597" s="592"/>
      <c r="H597" s="163"/>
      <c r="I597" s="95"/>
    </row>
    <row r="598" spans="1:11">
      <c r="A598" s="248"/>
      <c r="B598" s="17"/>
      <c r="C598" s="97"/>
      <c r="D598" s="97"/>
      <c r="E598" s="557"/>
      <c r="F598" s="648"/>
      <c r="G598" s="620"/>
      <c r="H598" s="17"/>
      <c r="I598" s="167"/>
    </row>
    <row r="599" spans="1:11" ht="45.2" customHeight="1">
      <c r="A599" s="248"/>
      <c r="B599" s="17"/>
      <c r="C599" s="97"/>
      <c r="D599" s="97"/>
      <c r="E599" s="557"/>
      <c r="F599" s="648"/>
      <c r="G599" s="620"/>
      <c r="H599" s="17"/>
      <c r="I599" s="167"/>
      <c r="K599" s="822"/>
    </row>
    <row r="600" spans="1:11">
      <c r="A600" s="248"/>
      <c r="B600" s="17"/>
      <c r="C600" s="97"/>
      <c r="D600" s="97"/>
      <c r="E600" s="557"/>
      <c r="F600" s="648"/>
      <c r="G600" s="620"/>
      <c r="H600" s="17"/>
      <c r="I600" s="167"/>
      <c r="K600" s="822"/>
    </row>
    <row r="601" spans="1:11" ht="13.5" customHeight="1" thickBot="1">
      <c r="A601" s="2549" t="s">
        <v>7680</v>
      </c>
      <c r="B601" s="118"/>
      <c r="C601" s="100"/>
      <c r="D601" s="171"/>
      <c r="E601" s="565"/>
      <c r="F601" s="649"/>
      <c r="G601" s="621"/>
      <c r="H601" s="171"/>
      <c r="I601" s="172"/>
      <c r="K601" s="822"/>
    </row>
    <row r="602" spans="1:11" ht="44.25" customHeight="1">
      <c r="A602" s="195" t="s">
        <v>1028</v>
      </c>
      <c r="B602" s="196" t="s">
        <v>1029</v>
      </c>
      <c r="C602" s="197" t="s">
        <v>678</v>
      </c>
      <c r="D602" s="197" t="s">
        <v>3130</v>
      </c>
      <c r="E602" s="559" t="s">
        <v>11196</v>
      </c>
      <c r="F602" s="650" t="s">
        <v>2779</v>
      </c>
      <c r="G602" s="638" t="s">
        <v>2627</v>
      </c>
      <c r="H602" s="338" t="s">
        <v>497</v>
      </c>
      <c r="I602" s="199" t="s">
        <v>4239</v>
      </c>
      <c r="J602" s="2668" t="s">
        <v>12335</v>
      </c>
      <c r="K602" s="822"/>
    </row>
    <row r="603" spans="1:11" ht="24" customHeight="1" thickBot="1">
      <c r="A603" s="195"/>
      <c r="B603" s="389"/>
      <c r="C603" s="197" t="s">
        <v>3629</v>
      </c>
      <c r="D603" s="390" t="s">
        <v>2628</v>
      </c>
      <c r="E603" s="564" t="s">
        <v>265</v>
      </c>
      <c r="F603" s="1038">
        <f>'Заказ, cкидки и курсы валют'!$I$12</f>
        <v>0</v>
      </c>
      <c r="G603" s="949"/>
      <c r="H603" s="455"/>
      <c r="I603" s="325"/>
      <c r="J603" s="2669"/>
      <c r="K603" s="822"/>
    </row>
    <row r="604" spans="1:11" ht="13.5" customHeight="1">
      <c r="A604" s="333" t="s">
        <v>2783</v>
      </c>
      <c r="B604" s="986" t="s">
        <v>3288</v>
      </c>
      <c r="C604" s="984">
        <v>9</v>
      </c>
      <c r="D604" s="2082">
        <v>100</v>
      </c>
      <c r="E604" s="2111">
        <f>E585*1.2</f>
        <v>2526.2159999999999</v>
      </c>
      <c r="F604" s="967">
        <f>ROUND(E604*(1-$F$10),2)</f>
        <v>2526.2199999999998</v>
      </c>
      <c r="G604" s="968">
        <f>'Заказ, cкидки и курсы валют'!$J$23*F604</f>
        <v>30314.639999999999</v>
      </c>
      <c r="H604" s="387">
        <f>ROUND((D604/1000)*G604,2)</f>
        <v>3031.46</v>
      </c>
      <c r="I604" s="337"/>
      <c r="J604" s="128">
        <f>ROUND(IF(H604&lt;'Заказ, cкидки и курсы валют'!$B$39,H604*0.54*100/(100-'Заказ, cкидки и курсы валют'!$C$39),IF(H604&lt;'Заказ, cкидки и курсы валют'!$B$40,H604*0.54*100/(100-'Заказ, cкидки и курсы валют'!$C$40),IF(H604&lt;'Заказ, cкидки и курсы валют'!$B$41,H604*0.54*100/(100-'Заказ, cкидки и курсы валют'!$C$41),IF(H604&lt;'Заказ, cкидки и курсы валют'!$B$42,H604*0.54*100/(100-'Заказ, cкидки и курсы валют'!$C$42),IF(H604&lt;'Заказ, cкидки и курсы валют'!$B$43,H604*0.54*100/(100-'Заказ, cкидки и курсы валют'!$C$43),H604))))),2)</f>
        <v>3031.46</v>
      </c>
    </row>
    <row r="605" spans="1:11" ht="13.5" customHeight="1">
      <c r="A605" s="216" t="s">
        <v>3439</v>
      </c>
      <c r="B605" s="46" t="s">
        <v>3648</v>
      </c>
      <c r="C605" s="53">
        <v>16</v>
      </c>
      <c r="D605" s="2055">
        <v>100</v>
      </c>
      <c r="E605" s="2110">
        <f>E586*1.2</f>
        <v>2067.1079999999997</v>
      </c>
      <c r="F605" s="603">
        <f t="shared" ref="F605:F612" si="96">ROUND(E605*(1-$F$10),2)</f>
        <v>2067.11</v>
      </c>
      <c r="G605" s="862">
        <f>'Заказ, cкидки и курсы валют'!$J$23*F605</f>
        <v>24805.32</v>
      </c>
      <c r="H605" s="128">
        <f t="shared" ref="H605:H612" si="97">ROUND((D605/1000)*G605,2)</f>
        <v>2480.5300000000002</v>
      </c>
      <c r="I605" s="212"/>
      <c r="J605" s="128">
        <f>ROUND(IF(H605&lt;'Заказ, cкидки и курсы валют'!$B$39,H605*0.54*100/(100-'Заказ, cкидки и курсы валют'!$C$39),IF(H605&lt;'Заказ, cкидки и курсы валют'!$B$40,H605*0.54*100/(100-'Заказ, cкидки и курсы валют'!$C$40),IF(H605&lt;'Заказ, cкидки и курсы валют'!$B$41,H605*0.54*100/(100-'Заказ, cкидки и курсы валют'!$C$41),IF(H605&lt;'Заказ, cкидки и курсы валют'!$B$42,H605*0.54*100/(100-'Заказ, cкидки и курсы валют'!$C$42),IF(H605&lt;'Заказ, cкидки и курсы валют'!$B$43,H605*0.54*100/(100-'Заказ, cкидки и курсы валют'!$C$43),H605))))),2)</f>
        <v>2480.5300000000002</v>
      </c>
    </row>
    <row r="606" spans="1:11" ht="13.5" customHeight="1">
      <c r="A606" s="216" t="s">
        <v>3440</v>
      </c>
      <c r="B606" s="46" t="s">
        <v>3649</v>
      </c>
      <c r="C606" s="53">
        <v>28</v>
      </c>
      <c r="D606" s="2055">
        <v>50</v>
      </c>
      <c r="E606" s="2110">
        <f t="shared" ref="E606:E612" si="98">E587*1.2</f>
        <v>2268.0839999999998</v>
      </c>
      <c r="F606" s="603">
        <f t="shared" si="96"/>
        <v>2268.08</v>
      </c>
      <c r="G606" s="862">
        <f>'Заказ, cкидки и курсы валют'!$J$23*F606</f>
        <v>27216.959999999999</v>
      </c>
      <c r="H606" s="128">
        <f t="shared" si="97"/>
        <v>1360.85</v>
      </c>
      <c r="I606" s="212"/>
      <c r="J606" s="128">
        <f>ROUND(IF(H606&lt;'Заказ, cкидки и курсы валют'!$B$39,H606*0.54*100/(100-'Заказ, cкидки и курсы валют'!$C$39),IF(H606&lt;'Заказ, cкидки и курсы валют'!$B$40,H606*0.54*100/(100-'Заказ, cкидки и курсы валют'!$C$40),IF(H606&lt;'Заказ, cкидки и курсы валют'!$B$41,H606*0.54*100/(100-'Заказ, cкидки и курсы валют'!$C$41),IF(H606&lt;'Заказ, cкидки и курсы валют'!$B$42,H606*0.54*100/(100-'Заказ, cкидки и курсы валют'!$C$42),IF(H606&lt;'Заказ, cкидки и курсы валют'!$B$43,H606*0.54*100/(100-'Заказ, cкидки и курсы валют'!$C$43),H606))))),2)</f>
        <v>1360.85</v>
      </c>
    </row>
    <row r="607" spans="1:11" ht="13.5" customHeight="1">
      <c r="A607" s="216" t="s">
        <v>3441</v>
      </c>
      <c r="B607" s="46" t="s">
        <v>3291</v>
      </c>
      <c r="C607" s="53">
        <v>45.28</v>
      </c>
      <c r="D607" s="48">
        <v>50</v>
      </c>
      <c r="E607" s="2110">
        <f t="shared" si="98"/>
        <v>2773.152</v>
      </c>
      <c r="F607" s="603">
        <f t="shared" si="96"/>
        <v>2773.15</v>
      </c>
      <c r="G607" s="862">
        <f>'Заказ, cкидки и курсы валют'!$J$23*F607</f>
        <v>33277.800000000003</v>
      </c>
      <c r="H607" s="128">
        <f t="shared" si="97"/>
        <v>1663.89</v>
      </c>
      <c r="I607" s="212"/>
      <c r="J607" s="128">
        <f>ROUND(IF(H607&lt;'Заказ, cкидки и курсы валют'!$B$39,H607*0.54*100/(100-'Заказ, cкидки и курсы валют'!$C$39),IF(H607&lt;'Заказ, cкидки и курсы валют'!$B$40,H607*0.54*100/(100-'Заказ, cкидки и курсы валют'!$C$40),IF(H607&lt;'Заказ, cкидки и курсы валют'!$B$41,H607*0.54*100/(100-'Заказ, cкидки и курсы валют'!$C$41),IF(H607&lt;'Заказ, cкидки и курсы валют'!$B$42,H607*0.54*100/(100-'Заказ, cкидки и курсы валют'!$C$42),IF(H607&lt;'Заказ, cкидки и курсы валют'!$B$43,H607*0.54*100/(100-'Заказ, cкидки и курсы валют'!$C$43),H607))))),2)</f>
        <v>1663.89</v>
      </c>
    </row>
    <row r="608" spans="1:11" ht="13.5" customHeight="1">
      <c r="A608" s="216" t="s">
        <v>3442</v>
      </c>
      <c r="B608" s="46" t="s">
        <v>3650</v>
      </c>
      <c r="C608" s="53">
        <v>65.56</v>
      </c>
      <c r="D608" s="48">
        <v>25</v>
      </c>
      <c r="E608" s="2110">
        <f t="shared" si="98"/>
        <v>3798.0360000000001</v>
      </c>
      <c r="F608" s="603">
        <f t="shared" si="96"/>
        <v>3798.04</v>
      </c>
      <c r="G608" s="862">
        <f>'Заказ, cкидки и курсы валют'!$J$23*F608</f>
        <v>45576.479999999996</v>
      </c>
      <c r="H608" s="128">
        <f t="shared" si="97"/>
        <v>1139.4100000000001</v>
      </c>
      <c r="I608" s="212"/>
      <c r="J608" s="128">
        <f>ROUND(IF(H608&lt;'Заказ, cкидки и курсы валют'!$B$39,H608*0.54*100/(100-'Заказ, cкидки и курсы валют'!$C$39),IF(H608&lt;'Заказ, cкидки и курсы валют'!$B$40,H608*0.54*100/(100-'Заказ, cкидки и курсы валют'!$C$40),IF(H608&lt;'Заказ, cкидки и курсы валют'!$B$41,H608*0.54*100/(100-'Заказ, cкидки и курсы валют'!$C$41),IF(H608&lt;'Заказ, cкидки и курсы валют'!$B$42,H608*0.54*100/(100-'Заказ, cкидки и курсы валют'!$C$42),IF(H608&lt;'Заказ, cкидки и курсы валют'!$B$43,H608*0.54*100/(100-'Заказ, cкидки и курсы валют'!$C$43),H608))))),2)</f>
        <v>1139.4100000000001</v>
      </c>
    </row>
    <row r="609" spans="1:10" ht="13.5" customHeight="1">
      <c r="A609" s="216" t="s">
        <v>3443</v>
      </c>
      <c r="B609" s="46" t="s">
        <v>3292</v>
      </c>
      <c r="C609" s="53">
        <v>108</v>
      </c>
      <c r="D609" s="48">
        <v>25</v>
      </c>
      <c r="E609" s="2110">
        <f>E590*1.2</f>
        <v>4763.7719999999999</v>
      </c>
      <c r="F609" s="603">
        <f t="shared" si="96"/>
        <v>4763.7700000000004</v>
      </c>
      <c r="G609" s="862">
        <f>'Заказ, cкидки и курсы валют'!$J$23*F609</f>
        <v>57165.240000000005</v>
      </c>
      <c r="H609" s="128">
        <f t="shared" si="97"/>
        <v>1429.13</v>
      </c>
      <c r="I609" s="212"/>
      <c r="J609" s="128">
        <f>ROUND(IF(H609&lt;'Заказ, cкидки и курсы валют'!$B$39,H609*0.54*100/(100-'Заказ, cкидки и курсы валют'!$C$39),IF(H609&lt;'Заказ, cкидки и курсы валют'!$B$40,H609*0.54*100/(100-'Заказ, cкидки и курсы валют'!$C$40),IF(H609&lt;'Заказ, cкидки и курсы валют'!$B$41,H609*0.54*100/(100-'Заказ, cкидки и курсы валют'!$C$41),IF(H609&lt;'Заказ, cкидки и курсы валют'!$B$42,H609*0.54*100/(100-'Заказ, cкидки и курсы валют'!$C$42),IF(H609&lt;'Заказ, cкидки и курсы валют'!$B$43,H609*0.54*100/(100-'Заказ, cкидки и курсы валют'!$C$43),H609))))),2)</f>
        <v>1429.13</v>
      </c>
    </row>
    <row r="610" spans="1:10" ht="13.5" customHeight="1">
      <c r="A610" s="216" t="s">
        <v>3444</v>
      </c>
      <c r="B610" s="46" t="s">
        <v>3276</v>
      </c>
      <c r="C610" s="53">
        <v>130</v>
      </c>
      <c r="D610" s="48">
        <v>15</v>
      </c>
      <c r="E610" s="2110">
        <f t="shared" si="98"/>
        <v>5102.4960000000001</v>
      </c>
      <c r="F610" s="603">
        <f t="shared" si="96"/>
        <v>5102.5</v>
      </c>
      <c r="G610" s="862">
        <f>'Заказ, cкидки и курсы валют'!$J$23*F610</f>
        <v>61230</v>
      </c>
      <c r="H610" s="128">
        <f t="shared" si="97"/>
        <v>918.45</v>
      </c>
      <c r="I610" s="212"/>
      <c r="J610" s="128">
        <f>ROUND(IF(H610&lt;'Заказ, cкидки и курсы валют'!$B$39,H610*0.54*100/(100-'Заказ, cкидки и курсы валют'!$C$39),IF(H610&lt;'Заказ, cкидки и курсы валют'!$B$40,H610*0.54*100/(100-'Заказ, cкидки и курсы валют'!$C$40),IF(H610&lt;'Заказ, cкидки и курсы валют'!$B$41,H610*0.54*100/(100-'Заказ, cкидки и курсы валют'!$C$41),IF(H610&lt;'Заказ, cкидки и курсы валют'!$B$42,H610*0.54*100/(100-'Заказ, cкидки и курсы валют'!$C$42),IF(H610&lt;'Заказ, cкидки и курсы валют'!$B$43,H610*0.54*100/(100-'Заказ, cкидки и курсы валют'!$C$43),H610))))),2)</f>
        <v>991.93</v>
      </c>
    </row>
    <row r="611" spans="1:10" ht="13.5" customHeight="1">
      <c r="A611" s="216" t="s">
        <v>3445</v>
      </c>
      <c r="B611" s="46" t="s">
        <v>3293</v>
      </c>
      <c r="C611" s="53">
        <v>187.5</v>
      </c>
      <c r="D611" s="48">
        <v>10</v>
      </c>
      <c r="E611" s="2110">
        <f>E592*1.2</f>
        <v>8044.9439999999995</v>
      </c>
      <c r="F611" s="603">
        <f t="shared" si="96"/>
        <v>8044.94</v>
      </c>
      <c r="G611" s="862">
        <f>'Заказ, cкидки и курсы валют'!$J$23*F611</f>
        <v>96539.28</v>
      </c>
      <c r="H611" s="128">
        <f t="shared" si="97"/>
        <v>965.39</v>
      </c>
      <c r="I611" s="212"/>
      <c r="J611" s="128">
        <f>ROUND(IF(H611&lt;'Заказ, cкидки и курсы валют'!$B$39,H611*0.54*100/(100-'Заказ, cкидки и курсы валют'!$C$39),IF(H611&lt;'Заказ, cкидки и курсы валют'!$B$40,H611*0.54*100/(100-'Заказ, cкидки и курсы валют'!$C$40),IF(H611&lt;'Заказ, cкидки и курсы валют'!$B$41,H611*0.54*100/(100-'Заказ, cкидки и курсы валют'!$C$41),IF(H611&lt;'Заказ, cкидки и курсы валют'!$B$42,H611*0.54*100/(100-'Заказ, cкидки и курсы валют'!$C$42),IF(H611&lt;'Заказ, cкидки и курсы валют'!$B$43,H611*0.54*100/(100-'Заказ, cкидки и курсы валют'!$C$43),H611))))),2)</f>
        <v>965.39</v>
      </c>
    </row>
    <row r="612" spans="1:10" ht="13.5" customHeight="1" thickBot="1">
      <c r="A612" s="241" t="s">
        <v>3446</v>
      </c>
      <c r="B612" s="131" t="s">
        <v>3277</v>
      </c>
      <c r="C612" s="966">
        <v>289.44</v>
      </c>
      <c r="D612" s="217">
        <v>5</v>
      </c>
      <c r="E612" s="2112">
        <f t="shared" si="98"/>
        <v>10224.648000000001</v>
      </c>
      <c r="F612" s="959">
        <f t="shared" si="96"/>
        <v>10224.65</v>
      </c>
      <c r="G612" s="960">
        <f>'Заказ, cкидки и курсы валют'!$J$23*F612</f>
        <v>122695.79999999999</v>
      </c>
      <c r="H612" s="181">
        <f t="shared" si="97"/>
        <v>613.48</v>
      </c>
      <c r="I612" s="214"/>
      <c r="J612" s="128">
        <f>ROUND(IF(H612&lt;'Заказ, cкидки и курсы валют'!$B$39,H612*0.54*100/(100-'Заказ, cкидки и курсы валют'!$C$39),IF(H612&lt;'Заказ, cкидки и курсы валют'!$B$40,H612*0.54*100/(100-'Заказ, cкидки и курсы валют'!$C$40),IF(H612&lt;'Заказ, cкидки и курсы валют'!$B$41,H612*0.54*100/(100-'Заказ, cкидки и курсы валют'!$C$41),IF(H612&lt;'Заказ, cкидки и курсы валют'!$B$42,H612*0.54*100/(100-'Заказ, cкидки и курсы валют'!$C$42),IF(H612&lt;'Заказ, cкидки и курсы валют'!$B$43,H612*0.54*100/(100-'Заказ, cкидки и курсы валют'!$C$43),H612))))),2)</f>
        <v>662.56</v>
      </c>
    </row>
    <row r="613" spans="1:10" ht="13.5" customHeight="1" thickBot="1"/>
    <row r="614" spans="1:10" ht="18">
      <c r="A614" s="247"/>
      <c r="B614" s="236"/>
      <c r="C614" s="91" t="s">
        <v>2939</v>
      </c>
      <c r="D614" s="91"/>
      <c r="E614" s="881"/>
      <c r="F614" s="647"/>
      <c r="G614" s="555"/>
      <c r="H614" s="93"/>
      <c r="I614" s="95"/>
    </row>
    <row r="615" spans="1:10">
      <c r="A615" s="248"/>
      <c r="B615" s="17"/>
      <c r="C615" s="97"/>
      <c r="D615" s="97"/>
      <c r="E615" s="557"/>
      <c r="F615" s="648"/>
      <c r="G615" s="620"/>
      <c r="H615" s="17"/>
      <c r="I615" s="167"/>
    </row>
    <row r="616" spans="1:10">
      <c r="A616" s="248"/>
      <c r="B616" s="17"/>
      <c r="C616" s="97"/>
      <c r="D616" s="97"/>
      <c r="E616" s="557"/>
      <c r="F616" s="648"/>
      <c r="G616" s="620"/>
      <c r="H616" s="17"/>
      <c r="I616" s="167"/>
    </row>
    <row r="617" spans="1:10">
      <c r="A617" s="248"/>
      <c r="B617" s="17"/>
      <c r="C617" s="97"/>
      <c r="D617" s="97"/>
      <c r="E617" s="557"/>
      <c r="F617" s="648"/>
      <c r="G617" s="620"/>
      <c r="H617" s="17"/>
      <c r="I617" s="167"/>
    </row>
    <row r="618" spans="1:10" ht="18.75" thickBot="1">
      <c r="A618" s="2559" t="s">
        <v>7681</v>
      </c>
      <c r="B618" s="2587"/>
      <c r="C618" s="99"/>
      <c r="D618" s="99"/>
      <c r="E618" s="558"/>
      <c r="F618" s="649"/>
      <c r="G618" s="621"/>
      <c r="H618" s="171"/>
      <c r="I618" s="172"/>
    </row>
    <row r="619" spans="1:10" ht="42">
      <c r="A619" s="195" t="s">
        <v>1028</v>
      </c>
      <c r="B619" s="196" t="s">
        <v>1029</v>
      </c>
      <c r="C619" s="197" t="s">
        <v>678</v>
      </c>
      <c r="D619" s="197" t="s">
        <v>3130</v>
      </c>
      <c r="E619" s="559" t="s">
        <v>11196</v>
      </c>
      <c r="F619" s="650" t="s">
        <v>2779</v>
      </c>
      <c r="G619" s="638" t="s">
        <v>2627</v>
      </c>
      <c r="H619" s="338" t="s">
        <v>497</v>
      </c>
      <c r="I619" s="199" t="s">
        <v>4239</v>
      </c>
      <c r="J619" s="2668" t="s">
        <v>12335</v>
      </c>
    </row>
    <row r="620" spans="1:10" ht="25.5" customHeight="1" thickBot="1">
      <c r="A620" s="195"/>
      <c r="B620" s="389"/>
      <c r="C620" s="197" t="s">
        <v>3629</v>
      </c>
      <c r="D620" s="390" t="s">
        <v>2628</v>
      </c>
      <c r="E620" s="564" t="s">
        <v>265</v>
      </c>
      <c r="F620" s="1038">
        <f>'Заказ, cкидки и курсы валют'!$I$12</f>
        <v>0</v>
      </c>
      <c r="G620" s="949"/>
      <c r="H620" s="455"/>
      <c r="I620" s="325"/>
      <c r="J620" s="2669"/>
    </row>
    <row r="621" spans="1:10" ht="14.1" customHeight="1" thickBot="1">
      <c r="A621" s="333" t="s">
        <v>8576</v>
      </c>
      <c r="B621" s="986" t="s">
        <v>3288</v>
      </c>
      <c r="C621" s="984">
        <v>9</v>
      </c>
      <c r="D621" s="986">
        <v>10</v>
      </c>
      <c r="E621" s="2103">
        <f>(E585*2)+(1000/D621*7.5)</f>
        <v>4960.3599999999997</v>
      </c>
      <c r="F621" s="967">
        <f>ROUND(E621*(1-$F$10),2)</f>
        <v>4960.3599999999997</v>
      </c>
      <c r="G621" s="968">
        <f>'Заказ, cкидки и курсы валют'!$J$23*F621</f>
        <v>59524.319999999992</v>
      </c>
      <c r="H621" s="387">
        <f>ROUND((D621/1000)*G621,2)</f>
        <v>595.24</v>
      </c>
      <c r="I621" s="337"/>
      <c r="J621" s="128">
        <f>ROUND(IF(H621&lt;'Заказ, cкидки и курсы валют'!$B$39,H621*0.54*100/(100-'Заказ, cкидки и курсы валют'!$C$39),IF(H621&lt;'Заказ, cкидки и курсы валют'!$B$40,H621*0.54*100/(100-'Заказ, cкидки и курсы валют'!$C$40),IF(H621&lt;'Заказ, cкидки и курсы валют'!$B$41,H621*0.54*100/(100-'Заказ, cкидки и курсы валют'!$C$41),IF(H621&lt;'Заказ, cкидки и курсы валют'!$B$42,H621*0.54*100/(100-'Заказ, cкидки и курсы валют'!$C$42),IF(H621&lt;'Заказ, cкидки и курсы валют'!$B$43,H621*0.54*100/(100-'Заказ, cкидки и курсы валют'!$C$43),H621))))),2)</f>
        <v>642.86</v>
      </c>
    </row>
    <row r="622" spans="1:10" ht="14.1" customHeight="1" thickBot="1">
      <c r="A622" s="216" t="s">
        <v>8577</v>
      </c>
      <c r="B622" s="46" t="s">
        <v>3648</v>
      </c>
      <c r="C622" s="53">
        <v>16</v>
      </c>
      <c r="D622" s="46">
        <v>5</v>
      </c>
      <c r="E622" s="2103">
        <f t="shared" ref="E622:E631" si="99">(E586*2)+(1000/D622*7.5)</f>
        <v>4945.18</v>
      </c>
      <c r="F622" s="603">
        <f t="shared" ref="F622:F631" si="100">ROUND(E622*(1-$F$10),2)</f>
        <v>4945.18</v>
      </c>
      <c r="G622" s="862">
        <f>'Заказ, cкидки и курсы валют'!$J$23*F622</f>
        <v>59342.16</v>
      </c>
      <c r="H622" s="128">
        <f t="shared" ref="H622:H631" si="101">ROUND((D622/1000)*G622,2)</f>
        <v>296.70999999999998</v>
      </c>
      <c r="I622" s="212"/>
      <c r="J622" s="128">
        <f>ROUND(IF(H622&lt;'Заказ, cкидки и курсы валют'!$B$39,H622*0.54*100/(100-'Заказ, cкидки и курсы валют'!$C$39),IF(H622&lt;'Заказ, cкидки и курсы валют'!$B$40,H622*0.54*100/(100-'Заказ, cкидки и курсы валют'!$C$40),IF(H622&lt;'Заказ, cкидки и курсы валют'!$B$41,H622*0.54*100/(100-'Заказ, cкидки и курсы валют'!$C$41),IF(H622&lt;'Заказ, cкидки и курсы валют'!$B$42,H622*0.54*100/(100-'Заказ, cкидки и курсы валют'!$C$42),IF(H622&lt;'Заказ, cкидки и курсы валют'!$B$43,H622*0.54*100/(100-'Заказ, cкидки и курсы валют'!$C$43),H622))))),2)</f>
        <v>400.56</v>
      </c>
    </row>
    <row r="623" spans="1:10" ht="14.1" customHeight="1" thickBot="1">
      <c r="A623" s="216" t="s">
        <v>8578</v>
      </c>
      <c r="B623" s="46" t="s">
        <v>3649</v>
      </c>
      <c r="C623" s="53">
        <v>28</v>
      </c>
      <c r="D623" s="46">
        <v>5</v>
      </c>
      <c r="E623" s="2103">
        <f t="shared" si="99"/>
        <v>5280.1399999999994</v>
      </c>
      <c r="F623" s="603">
        <f t="shared" si="100"/>
        <v>5280.14</v>
      </c>
      <c r="G623" s="862">
        <f>'Заказ, cкидки и курсы валют'!$J$23*F623</f>
        <v>63361.680000000008</v>
      </c>
      <c r="H623" s="128">
        <f t="shared" si="101"/>
        <v>316.81</v>
      </c>
      <c r="I623" s="212"/>
      <c r="J623" s="128">
        <f>ROUND(IF(H623&lt;'Заказ, cкидки и курсы валют'!$B$39,H623*0.54*100/(100-'Заказ, cкидки и курсы валют'!$C$39),IF(H623&lt;'Заказ, cкидки и курсы валют'!$B$40,H623*0.54*100/(100-'Заказ, cкидки и курсы валют'!$C$40),IF(H623&lt;'Заказ, cкидки и курсы валют'!$B$41,H623*0.54*100/(100-'Заказ, cкидки и курсы валют'!$C$41),IF(H623&lt;'Заказ, cкидки и курсы валют'!$B$42,H623*0.54*100/(100-'Заказ, cкидки и курсы валют'!$C$42),IF(H623&lt;'Заказ, cкидки и курсы валют'!$B$43,H623*0.54*100/(100-'Заказ, cкидки и курсы валют'!$C$43),H623))))),2)</f>
        <v>427.69</v>
      </c>
    </row>
    <row r="624" spans="1:10" ht="14.1" customHeight="1" thickBot="1">
      <c r="A624" s="216" t="s">
        <v>8579</v>
      </c>
      <c r="B624" s="46" t="s">
        <v>3291</v>
      </c>
      <c r="C624" s="53">
        <v>45.28</v>
      </c>
      <c r="D624" s="46">
        <v>5</v>
      </c>
      <c r="E624" s="2103">
        <f t="shared" si="99"/>
        <v>6121.92</v>
      </c>
      <c r="F624" s="603">
        <f t="shared" si="100"/>
        <v>6121.92</v>
      </c>
      <c r="G624" s="862">
        <f>'Заказ, cкидки и курсы валют'!$J$23*F624</f>
        <v>73463.040000000008</v>
      </c>
      <c r="H624" s="128">
        <f t="shared" si="101"/>
        <v>367.32</v>
      </c>
      <c r="I624" s="212"/>
      <c r="J624" s="128">
        <f>ROUND(IF(H624&lt;'Заказ, cкидки и курсы валют'!$B$39,H624*0.54*100/(100-'Заказ, cкидки и курсы валют'!$C$39),IF(H624&lt;'Заказ, cкидки и курсы валют'!$B$40,H624*0.54*100/(100-'Заказ, cкидки и курсы валют'!$C$40),IF(H624&lt;'Заказ, cкидки и курсы валют'!$B$41,H624*0.54*100/(100-'Заказ, cкидки и курсы валют'!$C$41),IF(H624&lt;'Заказ, cкидки и курсы валют'!$B$42,H624*0.54*100/(100-'Заказ, cкидки и курсы валют'!$C$42),IF(H624&lt;'Заказ, cкидки и курсы валют'!$B$43,H624*0.54*100/(100-'Заказ, cкидки и курсы валют'!$C$43),H624))))),2)</f>
        <v>495.88</v>
      </c>
    </row>
    <row r="625" spans="1:10" ht="14.1" customHeight="1" thickBot="1">
      <c r="A625" s="216" t="s">
        <v>8580</v>
      </c>
      <c r="B625" s="46" t="s">
        <v>3650</v>
      </c>
      <c r="C625" s="53">
        <v>65.56</v>
      </c>
      <c r="D625" s="46">
        <v>2</v>
      </c>
      <c r="E625" s="2103">
        <f t="shared" si="99"/>
        <v>10080.060000000001</v>
      </c>
      <c r="F625" s="603">
        <f t="shared" si="100"/>
        <v>10080.06</v>
      </c>
      <c r="G625" s="862">
        <f>'Заказ, cкидки и курсы валют'!$J$23*F625</f>
        <v>120960.72</v>
      </c>
      <c r="H625" s="128">
        <f t="shared" si="101"/>
        <v>241.92</v>
      </c>
      <c r="I625" s="212"/>
      <c r="J625" s="128">
        <f>ROUND(IF(H625&lt;'Заказ, cкидки и курсы валют'!$B$39,H625*0.54*100/(100-'Заказ, cкидки и курсы валют'!$C$39),IF(H625&lt;'Заказ, cкидки и курсы валют'!$B$40,H625*0.54*100/(100-'Заказ, cкидки и курсы валют'!$C$40),IF(H625&lt;'Заказ, cкидки и курсы валют'!$B$41,H625*0.54*100/(100-'Заказ, cкидки и курсы валют'!$C$41),IF(H625&lt;'Заказ, cкидки и курсы валют'!$B$42,H625*0.54*100/(100-'Заказ, cкидки и курсы валют'!$C$42),IF(H625&lt;'Заказ, cкидки и курсы валют'!$B$43,H625*0.54*100/(100-'Заказ, cкидки и курсы валют'!$C$43),H625))))),2)</f>
        <v>326.58999999999997</v>
      </c>
    </row>
    <row r="626" spans="1:10" ht="14.1" customHeight="1" thickBot="1">
      <c r="A626" s="216" t="s">
        <v>8581</v>
      </c>
      <c r="B626" s="46" t="s">
        <v>3292</v>
      </c>
      <c r="C626" s="53">
        <v>108</v>
      </c>
      <c r="D626" s="46">
        <v>2</v>
      </c>
      <c r="E626" s="2103">
        <f t="shared" si="99"/>
        <v>11689.619999999999</v>
      </c>
      <c r="F626" s="603">
        <f t="shared" si="100"/>
        <v>11689.62</v>
      </c>
      <c r="G626" s="862">
        <f>'Заказ, cкидки и курсы валют'!$J$23*F626</f>
        <v>140275.44</v>
      </c>
      <c r="H626" s="128">
        <f t="shared" si="101"/>
        <v>280.55</v>
      </c>
      <c r="I626" s="212"/>
      <c r="J626" s="128">
        <f>ROUND(IF(H626&lt;'Заказ, cкидки и курсы валют'!$B$39,H626*0.54*100/(100-'Заказ, cкидки и курсы валют'!$C$39),IF(H626&lt;'Заказ, cкидки и курсы валют'!$B$40,H626*0.54*100/(100-'Заказ, cкидки и курсы валют'!$C$40),IF(H626&lt;'Заказ, cкидки и курсы валют'!$B$41,H626*0.54*100/(100-'Заказ, cкидки и курсы валют'!$C$41),IF(H626&lt;'Заказ, cкидки и курсы валют'!$B$42,H626*0.54*100/(100-'Заказ, cкидки и курсы валют'!$C$42),IF(H626&lt;'Заказ, cкидки и курсы валют'!$B$43,H626*0.54*100/(100-'Заказ, cкидки и курсы валют'!$C$43),H626))))),2)</f>
        <v>378.74</v>
      </c>
    </row>
    <row r="627" spans="1:10" ht="14.1" customHeight="1" thickBot="1">
      <c r="A627" s="216" t="s">
        <v>8582</v>
      </c>
      <c r="B627" s="46" t="s">
        <v>3276</v>
      </c>
      <c r="C627" s="53">
        <v>130</v>
      </c>
      <c r="D627" s="46">
        <v>2</v>
      </c>
      <c r="E627" s="2103">
        <f t="shared" si="99"/>
        <v>12254.16</v>
      </c>
      <c r="F627" s="603">
        <f t="shared" si="100"/>
        <v>12254.16</v>
      </c>
      <c r="G627" s="862">
        <f>'Заказ, cкидки и курсы валют'!$J$23*F627</f>
        <v>147049.91999999998</v>
      </c>
      <c r="H627" s="128">
        <f t="shared" si="101"/>
        <v>294.10000000000002</v>
      </c>
      <c r="I627" s="212"/>
      <c r="J627" s="128">
        <f>ROUND(IF(H627&lt;'Заказ, cкидки и курсы валют'!$B$39,H627*0.54*100/(100-'Заказ, cкидки и курсы валют'!$C$39),IF(H627&lt;'Заказ, cкидки и курсы валют'!$B$40,H627*0.54*100/(100-'Заказ, cкидки и курсы валют'!$C$40),IF(H627&lt;'Заказ, cкидки и курсы валют'!$B$41,H627*0.54*100/(100-'Заказ, cкидки и курсы валют'!$C$41),IF(H627&lt;'Заказ, cкидки и курсы валют'!$B$42,H627*0.54*100/(100-'Заказ, cкидки и курсы валют'!$C$42),IF(H627&lt;'Заказ, cкидки и курсы валют'!$B$43,H627*0.54*100/(100-'Заказ, cкидки и курсы валют'!$C$43),H627))))),2)</f>
        <v>397.04</v>
      </c>
    </row>
    <row r="628" spans="1:10" ht="14.1" customHeight="1" thickBot="1">
      <c r="A628" s="216" t="s">
        <v>8583</v>
      </c>
      <c r="B628" s="46" t="s">
        <v>3293</v>
      </c>
      <c r="C628" s="53">
        <v>187.5</v>
      </c>
      <c r="D628" s="46">
        <v>1</v>
      </c>
      <c r="E628" s="2103">
        <f t="shared" si="99"/>
        <v>20908.239999999998</v>
      </c>
      <c r="F628" s="603">
        <f t="shared" si="100"/>
        <v>20908.240000000002</v>
      </c>
      <c r="G628" s="862">
        <f>'Заказ, cкидки и курсы валют'!$J$23*F628</f>
        <v>250898.88</v>
      </c>
      <c r="H628" s="128">
        <f t="shared" si="101"/>
        <v>250.9</v>
      </c>
      <c r="I628" s="212"/>
      <c r="J628" s="128">
        <f>ROUND(IF(H628&lt;'Заказ, cкидки и курсы валют'!$B$39,H628*0.54*100/(100-'Заказ, cкидки и курсы валют'!$C$39),IF(H628&lt;'Заказ, cкидки и курсы валют'!$B$40,H628*0.54*100/(100-'Заказ, cкидки и курсы валют'!$C$40),IF(H628&lt;'Заказ, cкидки и курсы валют'!$B$41,H628*0.54*100/(100-'Заказ, cкидки и курсы валют'!$C$41),IF(H628&lt;'Заказ, cкидки и курсы валют'!$B$42,H628*0.54*100/(100-'Заказ, cкидки и курсы валют'!$C$42),IF(H628&lt;'Заказ, cкидки и курсы валют'!$B$43,H628*0.54*100/(100-'Заказ, cкидки и курсы валют'!$C$43),H628))))),2)</f>
        <v>338.72</v>
      </c>
    </row>
    <row r="629" spans="1:10" ht="14.1" customHeight="1" thickBot="1">
      <c r="A629" s="216" t="s">
        <v>8584</v>
      </c>
      <c r="B629" s="46" t="s">
        <v>3277</v>
      </c>
      <c r="C629" s="53">
        <v>289.44</v>
      </c>
      <c r="D629" s="46">
        <v>1</v>
      </c>
      <c r="E629" s="2103">
        <f t="shared" si="99"/>
        <v>24541.08</v>
      </c>
      <c r="F629" s="603">
        <f t="shared" si="100"/>
        <v>24541.08</v>
      </c>
      <c r="G629" s="862">
        <f>'Заказ, cкидки и курсы валют'!$J$23*F629</f>
        <v>294492.96000000002</v>
      </c>
      <c r="H629" s="128">
        <f t="shared" si="101"/>
        <v>294.49</v>
      </c>
      <c r="I629" s="212"/>
      <c r="J629" s="128">
        <f>ROUND(IF(H629&lt;'Заказ, cкидки и курсы валют'!$B$39,H629*0.54*100/(100-'Заказ, cкидки и курсы валют'!$C$39),IF(H629&lt;'Заказ, cкидки и курсы валют'!$B$40,H629*0.54*100/(100-'Заказ, cкидки и курсы валют'!$C$40),IF(H629&lt;'Заказ, cкидки и курсы валют'!$B$41,H629*0.54*100/(100-'Заказ, cкидки и курсы валют'!$C$41),IF(H629&lt;'Заказ, cкидки и курсы валют'!$B$42,H629*0.54*100/(100-'Заказ, cкидки и курсы валют'!$C$42),IF(H629&lt;'Заказ, cкидки и курсы валют'!$B$43,H629*0.54*100/(100-'Заказ, cкидки и курсы валют'!$C$43),H629))))),2)</f>
        <v>397.56</v>
      </c>
    </row>
    <row r="630" spans="1:10" ht="14.1" customHeight="1" thickBot="1">
      <c r="A630" s="216" t="s">
        <v>8585</v>
      </c>
      <c r="B630" s="46" t="s">
        <v>3289</v>
      </c>
      <c r="C630" s="53">
        <v>361.11</v>
      </c>
      <c r="D630" s="46">
        <v>1</v>
      </c>
      <c r="E630" s="2103">
        <f t="shared" si="99"/>
        <v>36056.06</v>
      </c>
      <c r="F630" s="603">
        <f t="shared" si="100"/>
        <v>36056.06</v>
      </c>
      <c r="G630" s="862">
        <f>'Заказ, cкидки и курсы валют'!$J$23*F630</f>
        <v>432672.72</v>
      </c>
      <c r="H630" s="128">
        <f t="shared" si="101"/>
        <v>432.67</v>
      </c>
      <c r="I630" s="212"/>
      <c r="J630" s="128">
        <f>ROUND(IF(H630&lt;'Заказ, cкидки и курсы валют'!$B$39,H630*0.54*100/(100-'Заказ, cкидки и курсы валют'!$C$39),IF(H630&lt;'Заказ, cкидки и курсы валют'!$B$40,H630*0.54*100/(100-'Заказ, cкидки и курсы валют'!$C$40),IF(H630&lt;'Заказ, cкидки и курсы валют'!$B$41,H630*0.54*100/(100-'Заказ, cкидки и курсы валют'!$C$41),IF(H630&lt;'Заказ, cкидки и курсы валют'!$B$42,H630*0.54*100/(100-'Заказ, cкидки и курсы валют'!$C$42),IF(H630&lt;'Заказ, cкидки и курсы валют'!$B$43,H630*0.54*100/(100-'Заказ, cкидки и курсы валют'!$C$43),H630))))),2)</f>
        <v>519.20000000000005</v>
      </c>
    </row>
    <row r="631" spans="1:10" ht="14.1" customHeight="1" thickBot="1">
      <c r="A631" s="241" t="s">
        <v>8586</v>
      </c>
      <c r="B631" s="131" t="s">
        <v>3278</v>
      </c>
      <c r="C631" s="966">
        <v>535.55999999999995</v>
      </c>
      <c r="D631" s="131">
        <v>1</v>
      </c>
      <c r="E631" s="2103">
        <f t="shared" si="99"/>
        <v>54250.2</v>
      </c>
      <c r="F631" s="959">
        <f t="shared" si="100"/>
        <v>54250.2</v>
      </c>
      <c r="G631" s="960">
        <f>'Заказ, cкидки и курсы валют'!$J$23*F631</f>
        <v>651002.39999999991</v>
      </c>
      <c r="H631" s="181">
        <f t="shared" si="101"/>
        <v>651</v>
      </c>
      <c r="I631" s="214"/>
      <c r="J631" s="128">
        <f>ROUND(IF(H631&lt;'Заказ, cкидки и курсы валют'!$B$39,H631*0.54*100/(100-'Заказ, cкидки и курсы валют'!$C$39),IF(H631&lt;'Заказ, cкидки и курсы валют'!$B$40,H631*0.54*100/(100-'Заказ, cкидки и курсы валют'!$C$40),IF(H631&lt;'Заказ, cкидки и курсы валют'!$B$41,H631*0.54*100/(100-'Заказ, cкидки и курсы валют'!$C$41),IF(H631&lt;'Заказ, cкидки и курсы валют'!$B$42,H631*0.54*100/(100-'Заказ, cкидки и курсы валют'!$C$42),IF(H631&lt;'Заказ, cкидки и курсы валют'!$B$43,H631*0.54*100/(100-'Заказ, cкидки и курсы валют'!$C$43),H631))))),2)</f>
        <v>703.08</v>
      </c>
    </row>
    <row r="632" spans="1:10" ht="13.5" customHeight="1"/>
    <row r="633" spans="1:10" ht="13.5" customHeight="1"/>
    <row r="634" spans="1:10" ht="13.5" customHeight="1" thickBot="1"/>
    <row r="635" spans="1:10" ht="18">
      <c r="A635" s="247"/>
      <c r="B635" s="163"/>
      <c r="C635" s="91"/>
      <c r="D635" s="91" t="s">
        <v>2940</v>
      </c>
      <c r="E635" s="555"/>
      <c r="F635" s="647"/>
      <c r="G635" s="569"/>
      <c r="H635" s="94"/>
      <c r="I635" s="95"/>
    </row>
    <row r="636" spans="1:10">
      <c r="A636" s="248"/>
      <c r="B636" s="17"/>
      <c r="C636" s="97"/>
      <c r="D636" s="97"/>
      <c r="E636" s="557"/>
      <c r="F636" s="648"/>
      <c r="G636" s="620"/>
      <c r="H636" s="17"/>
      <c r="I636" s="167"/>
    </row>
    <row r="637" spans="1:10">
      <c r="A637" s="248"/>
      <c r="B637" s="17"/>
      <c r="C637" s="97"/>
      <c r="D637" s="97"/>
      <c r="E637" s="557"/>
      <c r="F637" s="648"/>
      <c r="G637" s="620"/>
      <c r="H637" s="17"/>
      <c r="I637" s="167"/>
    </row>
    <row r="638" spans="1:10" ht="13.5" thickBot="1">
      <c r="A638" s="249"/>
      <c r="B638" s="171"/>
      <c r="C638" s="99"/>
      <c r="D638" s="99"/>
      <c r="E638" s="558"/>
      <c r="F638" s="649"/>
      <c r="G638" s="621"/>
      <c r="H638" s="171"/>
      <c r="I638" s="172"/>
    </row>
    <row r="639" spans="1:10" ht="42">
      <c r="A639" s="195" t="s">
        <v>1028</v>
      </c>
      <c r="B639" s="196" t="s">
        <v>1029</v>
      </c>
      <c r="C639" s="197" t="s">
        <v>678</v>
      </c>
      <c r="D639" s="197" t="s">
        <v>3130</v>
      </c>
      <c r="E639" s="559" t="s">
        <v>11195</v>
      </c>
      <c r="F639" s="650" t="s">
        <v>2779</v>
      </c>
      <c r="G639" s="638" t="s">
        <v>3952</v>
      </c>
      <c r="H639" s="338" t="s">
        <v>497</v>
      </c>
      <c r="I639" s="199" t="s">
        <v>4239</v>
      </c>
    </row>
    <row r="640" spans="1:10" ht="13.5" thickBot="1">
      <c r="A640" s="195"/>
      <c r="B640" s="389"/>
      <c r="C640" s="197" t="s">
        <v>3953</v>
      </c>
      <c r="D640" s="390" t="s">
        <v>3951</v>
      </c>
      <c r="E640" s="564" t="s">
        <v>265</v>
      </c>
      <c r="F640" s="1038">
        <f>'Заказ, cкидки и курсы валют'!$I$12</f>
        <v>0</v>
      </c>
      <c r="G640" s="949"/>
      <c r="H640" s="455"/>
      <c r="I640" s="325"/>
    </row>
    <row r="641" spans="1:9" ht="14.1" customHeight="1">
      <c r="A641" s="333" t="s">
        <v>3447</v>
      </c>
      <c r="B641" s="986" t="s">
        <v>1024</v>
      </c>
      <c r="C641" s="984">
        <v>5</v>
      </c>
      <c r="D641" s="986">
        <v>250</v>
      </c>
      <c r="E641" s="822">
        <v>228.76</v>
      </c>
      <c r="F641" s="967">
        <f>ROUND(E641*(1-$F$10),2)</f>
        <v>228.76</v>
      </c>
      <c r="G641" s="968">
        <f>'Заказ, cкидки и курсы валют'!$J$23*F641</f>
        <v>2745.12</v>
      </c>
      <c r="H641" s="387">
        <f>ROUND((D641/1000)*G641,2)</f>
        <v>686.28</v>
      </c>
      <c r="I641" s="337"/>
    </row>
    <row r="642" spans="1:9" ht="14.1" customHeight="1">
      <c r="A642" s="216" t="s">
        <v>3448</v>
      </c>
      <c r="B642" s="46" t="s">
        <v>3295</v>
      </c>
      <c r="C642" s="807">
        <v>10</v>
      </c>
      <c r="D642" s="46">
        <v>250</v>
      </c>
      <c r="E642" s="822">
        <v>492.49</v>
      </c>
      <c r="F642" s="603">
        <f t="shared" ref="F642:F653" si="102">ROUND(E642*(1-$F$10),2)</f>
        <v>492.49</v>
      </c>
      <c r="G642" s="862">
        <f>'Заказ, cкидки и курсы валют'!$J$23*F642</f>
        <v>5909.88</v>
      </c>
      <c r="H642" s="128">
        <f t="shared" ref="H642:H653" si="103">ROUND((D642/1000)*G642,2)</f>
        <v>1477.47</v>
      </c>
      <c r="I642" s="212"/>
    </row>
    <row r="643" spans="1:9" ht="14.1" customHeight="1">
      <c r="A643" s="216" t="s">
        <v>3449</v>
      </c>
      <c r="B643" s="46" t="s">
        <v>3296</v>
      </c>
      <c r="C643" s="53">
        <v>14</v>
      </c>
      <c r="D643" s="46">
        <v>250</v>
      </c>
      <c r="E643" s="822">
        <v>697.34</v>
      </c>
      <c r="F643" s="603">
        <f t="shared" si="102"/>
        <v>697.34</v>
      </c>
      <c r="G643" s="862">
        <f>'Заказ, cкидки и курсы валют'!$J$23*F643</f>
        <v>8368.08</v>
      </c>
      <c r="H643" s="128">
        <f t="shared" si="103"/>
        <v>2092.02</v>
      </c>
      <c r="I643" s="212"/>
    </row>
    <row r="644" spans="1:9" ht="14.1" customHeight="1">
      <c r="A644" s="216" t="s">
        <v>3450</v>
      </c>
      <c r="B644" s="46" t="s">
        <v>3297</v>
      </c>
      <c r="C644" s="53">
        <v>20</v>
      </c>
      <c r="D644" s="46">
        <v>250</v>
      </c>
      <c r="E644" s="822">
        <v>816.9</v>
      </c>
      <c r="F644" s="603">
        <f t="shared" si="102"/>
        <v>816.9</v>
      </c>
      <c r="G644" s="862">
        <f>'Заказ, cкидки и курсы валют'!$J$23*F644</f>
        <v>9802.7999999999993</v>
      </c>
      <c r="H644" s="128">
        <f t="shared" si="103"/>
        <v>2450.6999999999998</v>
      </c>
      <c r="I644" s="212"/>
    </row>
    <row r="645" spans="1:9" ht="14.1" customHeight="1">
      <c r="A645" s="216" t="s">
        <v>3451</v>
      </c>
      <c r="B645" s="46" t="s">
        <v>3647</v>
      </c>
      <c r="C645" s="53">
        <v>27</v>
      </c>
      <c r="D645" s="46">
        <v>250</v>
      </c>
      <c r="E645" s="822">
        <v>1037.82</v>
      </c>
      <c r="F645" s="603">
        <f t="shared" si="102"/>
        <v>1037.82</v>
      </c>
      <c r="G645" s="862">
        <f>'Заказ, cкидки и курсы валют'!$J$23*F645</f>
        <v>12453.84</v>
      </c>
      <c r="H645" s="128">
        <f t="shared" si="103"/>
        <v>3113.46</v>
      </c>
      <c r="I645" s="212"/>
    </row>
    <row r="646" spans="1:9" ht="14.1" customHeight="1">
      <c r="A646" s="216" t="s">
        <v>3452</v>
      </c>
      <c r="B646" s="46" t="s">
        <v>3288</v>
      </c>
      <c r="C646" s="53">
        <v>47</v>
      </c>
      <c r="D646" s="46">
        <v>250</v>
      </c>
      <c r="E646" s="822">
        <v>1691.81</v>
      </c>
      <c r="F646" s="603">
        <f t="shared" si="102"/>
        <v>1691.81</v>
      </c>
      <c r="G646" s="862">
        <f>'Заказ, cкидки и курсы валют'!$J$23*F646</f>
        <v>20301.72</v>
      </c>
      <c r="H646" s="128">
        <f t="shared" si="103"/>
        <v>5075.43</v>
      </c>
      <c r="I646" s="212"/>
    </row>
    <row r="647" spans="1:9" ht="14.1" customHeight="1">
      <c r="A647" s="216" t="s">
        <v>3453</v>
      </c>
      <c r="B647" s="46" t="s">
        <v>3648</v>
      </c>
      <c r="C647" s="53">
        <v>70</v>
      </c>
      <c r="D647" s="46">
        <v>250</v>
      </c>
      <c r="E647" s="822">
        <v>2565.86</v>
      </c>
      <c r="F647" s="603">
        <f t="shared" si="102"/>
        <v>2565.86</v>
      </c>
      <c r="G647" s="862">
        <f>'Заказ, cкидки и курсы валют'!$J$23*F647</f>
        <v>30790.32</v>
      </c>
      <c r="H647" s="128">
        <f t="shared" si="103"/>
        <v>7697.58</v>
      </c>
      <c r="I647" s="212"/>
    </row>
    <row r="648" spans="1:9" ht="14.1" customHeight="1">
      <c r="A648" s="216" t="s">
        <v>3454</v>
      </c>
      <c r="B648" s="46" t="s">
        <v>3649</v>
      </c>
      <c r="C648" s="53">
        <v>105</v>
      </c>
      <c r="D648" s="46">
        <v>200</v>
      </c>
      <c r="E648" s="822">
        <v>3650.33</v>
      </c>
      <c r="F648" s="603">
        <f t="shared" si="102"/>
        <v>3650.33</v>
      </c>
      <c r="G648" s="862">
        <f>'Заказ, cкидки и курсы валют'!$J$23*F648</f>
        <v>43803.96</v>
      </c>
      <c r="H648" s="128">
        <f t="shared" si="103"/>
        <v>8760.7900000000009</v>
      </c>
      <c r="I648" s="212"/>
    </row>
    <row r="649" spans="1:9" ht="14.1" customHeight="1">
      <c r="A649" s="216" t="s">
        <v>3455</v>
      </c>
      <c r="B649" s="46" t="s">
        <v>3650</v>
      </c>
      <c r="C649" s="53">
        <v>190</v>
      </c>
      <c r="D649" s="46">
        <v>100</v>
      </c>
      <c r="E649" s="822">
        <v>6473.54</v>
      </c>
      <c r="F649" s="603">
        <f t="shared" si="102"/>
        <v>6473.54</v>
      </c>
      <c r="G649" s="862">
        <f>'Заказ, cкидки и курсы валют'!$J$23*F649</f>
        <v>77682.48</v>
      </c>
      <c r="H649" s="128">
        <f t="shared" si="103"/>
        <v>7768.25</v>
      </c>
      <c r="I649" s="212"/>
    </row>
    <row r="650" spans="1:9" ht="14.1" customHeight="1">
      <c r="A650" s="216" t="s">
        <v>3456</v>
      </c>
      <c r="B650" s="46" t="s">
        <v>3276</v>
      </c>
      <c r="C650" s="53">
        <v>310</v>
      </c>
      <c r="D650" s="46">
        <v>100</v>
      </c>
      <c r="E650" s="822">
        <v>10384.879999999999</v>
      </c>
      <c r="F650" s="603">
        <f t="shared" si="102"/>
        <v>10384.879999999999</v>
      </c>
      <c r="G650" s="862">
        <f>'Заказ, cкидки и курсы валют'!$J$23*F650</f>
        <v>124618.56</v>
      </c>
      <c r="H650" s="128">
        <f t="shared" si="103"/>
        <v>12461.86</v>
      </c>
      <c r="I650" s="212"/>
    </row>
    <row r="651" spans="1:9" ht="14.1" customHeight="1">
      <c r="A651" s="216" t="s">
        <v>3457</v>
      </c>
      <c r="B651" s="46" t="s">
        <v>3277</v>
      </c>
      <c r="C651" s="53">
        <v>420</v>
      </c>
      <c r="D651" s="46">
        <v>100</v>
      </c>
      <c r="E651" s="822">
        <v>15423.65</v>
      </c>
      <c r="F651" s="603">
        <f t="shared" si="102"/>
        <v>15423.65</v>
      </c>
      <c r="G651" s="862">
        <f>'Заказ, cкидки и курсы валют'!$J$23*F651</f>
        <v>185083.8</v>
      </c>
      <c r="H651" s="128">
        <f t="shared" si="103"/>
        <v>18508.38</v>
      </c>
      <c r="I651" s="212"/>
    </row>
    <row r="652" spans="1:9" ht="14.1" customHeight="1">
      <c r="A652" s="216" t="s">
        <v>3458</v>
      </c>
      <c r="B652" s="46" t="s">
        <v>3278</v>
      </c>
      <c r="C652" s="53">
        <v>600</v>
      </c>
      <c r="D652" s="46">
        <v>100</v>
      </c>
      <c r="E652" s="822">
        <v>20049.46</v>
      </c>
      <c r="F652" s="603">
        <f t="shared" si="102"/>
        <v>20049.46</v>
      </c>
      <c r="G652" s="862">
        <f>'Заказ, cкидки и курсы валют'!$J$23*F652</f>
        <v>240593.52</v>
      </c>
      <c r="H652" s="128">
        <f t="shared" si="103"/>
        <v>24059.35</v>
      </c>
      <c r="I652" s="212"/>
    </row>
    <row r="653" spans="1:9" ht="14.1" customHeight="1" thickBot="1">
      <c r="A653" s="241" t="s">
        <v>3459</v>
      </c>
      <c r="B653" s="131" t="s">
        <v>3279</v>
      </c>
      <c r="C653" s="966">
        <v>797</v>
      </c>
      <c r="D653" s="131">
        <v>100</v>
      </c>
      <c r="E653" s="822">
        <v>26435.94</v>
      </c>
      <c r="F653" s="959">
        <f t="shared" si="102"/>
        <v>26435.94</v>
      </c>
      <c r="G653" s="960">
        <f>'Заказ, cкидки и курсы валют'!$J$23*F653</f>
        <v>317231.27999999997</v>
      </c>
      <c r="H653" s="181">
        <f t="shared" si="103"/>
        <v>31723.13</v>
      </c>
      <c r="I653" s="214"/>
    </row>
    <row r="654" spans="1:9" ht="13.5" customHeight="1" thickBot="1"/>
    <row r="655" spans="1:9" ht="18.75" customHeight="1">
      <c r="A655" s="247"/>
      <c r="B655" s="163"/>
      <c r="C655" s="91"/>
      <c r="D655" s="91" t="s">
        <v>12092</v>
      </c>
      <c r="E655" s="555"/>
      <c r="F655" s="647"/>
      <c r="G655" s="569"/>
      <c r="H655" s="94"/>
      <c r="I655" s="95"/>
    </row>
    <row r="656" spans="1:9">
      <c r="A656" s="248"/>
      <c r="B656" s="17"/>
      <c r="C656" s="97"/>
      <c r="D656" s="97"/>
      <c r="E656" s="557"/>
      <c r="F656" s="648"/>
      <c r="G656" s="620"/>
      <c r="H656" s="17"/>
      <c r="I656" s="167"/>
    </row>
    <row r="657" spans="1:9">
      <c r="A657" s="248"/>
      <c r="B657" s="17"/>
      <c r="C657" s="97"/>
      <c r="D657" s="97"/>
      <c r="E657" s="557"/>
      <c r="F657" s="648"/>
      <c r="G657" s="620"/>
      <c r="H657" s="17"/>
      <c r="I657" s="167"/>
    </row>
    <row r="658" spans="1:9" ht="13.5" thickBot="1">
      <c r="A658" s="249"/>
      <c r="B658" s="171"/>
      <c r="C658" s="99"/>
      <c r="D658" s="99"/>
      <c r="E658" s="558"/>
      <c r="F658" s="649"/>
      <c r="G658" s="621"/>
      <c r="H658" s="171"/>
      <c r="I658" s="172"/>
    </row>
    <row r="659" spans="1:9" ht="42">
      <c r="A659" s="195" t="s">
        <v>1028</v>
      </c>
      <c r="B659" s="196" t="s">
        <v>1029</v>
      </c>
      <c r="C659" s="197" t="s">
        <v>678</v>
      </c>
      <c r="D659" s="197" t="s">
        <v>3130</v>
      </c>
      <c r="E659" s="559" t="s">
        <v>11195</v>
      </c>
      <c r="F659" s="650" t="s">
        <v>2779</v>
      </c>
      <c r="G659" s="2331" t="s">
        <v>3952</v>
      </c>
      <c r="H659" s="2328" t="s">
        <v>497</v>
      </c>
      <c r="I659" s="199" t="s">
        <v>4239</v>
      </c>
    </row>
    <row r="660" spans="1:9" ht="13.5" thickBot="1">
      <c r="A660" s="195"/>
      <c r="B660" s="389"/>
      <c r="C660" s="197" t="s">
        <v>3953</v>
      </c>
      <c r="D660" s="390" t="s">
        <v>3951</v>
      </c>
      <c r="E660" s="564" t="s">
        <v>265</v>
      </c>
      <c r="F660" s="1038">
        <f>'Заказ, cкидки и курсы валют'!$I$12</f>
        <v>0</v>
      </c>
      <c r="G660" s="2332"/>
      <c r="H660" s="2325"/>
      <c r="I660" s="325"/>
    </row>
    <row r="661" spans="1:9" ht="14.1" customHeight="1">
      <c r="A661" s="333" t="s">
        <v>12089</v>
      </c>
      <c r="B661" s="986">
        <v>6</v>
      </c>
      <c r="C661" s="1368">
        <v>100</v>
      </c>
      <c r="D661" s="986">
        <v>200</v>
      </c>
      <c r="E661" s="822">
        <v>3585.6</v>
      </c>
      <c r="F661" s="967">
        <f>ROUND(E661*(1-$F$10),2)</f>
        <v>3585.6</v>
      </c>
      <c r="G661" s="968">
        <f>'Заказ, cкидки и курсы валют'!$J$23*F661</f>
        <v>43027.199999999997</v>
      </c>
      <c r="H661" s="387">
        <f>ROUND((D661/1000)*G661,2)</f>
        <v>8605.44</v>
      </c>
      <c r="I661" s="337"/>
    </row>
    <row r="662" spans="1:9" ht="14.1" customHeight="1">
      <c r="A662" s="216" t="s">
        <v>12090</v>
      </c>
      <c r="B662" s="46">
        <v>8</v>
      </c>
      <c r="C662" s="1368">
        <v>180</v>
      </c>
      <c r="D662" s="46">
        <v>200</v>
      </c>
      <c r="E662" s="822">
        <v>6336.05</v>
      </c>
      <c r="F662" s="603">
        <f t="shared" ref="F662:F663" si="104">ROUND(E662*(1-$F$10),2)</f>
        <v>6336.05</v>
      </c>
      <c r="G662" s="862">
        <f>'Заказ, cкидки и курсы валют'!$J$23*F662</f>
        <v>76032.600000000006</v>
      </c>
      <c r="H662" s="128">
        <f t="shared" ref="H662:H663" si="105">ROUND((D662/1000)*G662,2)</f>
        <v>15206.52</v>
      </c>
      <c r="I662" s="212"/>
    </row>
    <row r="663" spans="1:9" ht="14.1" customHeight="1">
      <c r="A663" s="216" t="s">
        <v>12091</v>
      </c>
      <c r="B663" s="46">
        <v>10</v>
      </c>
      <c r="C663" s="1368">
        <v>290</v>
      </c>
      <c r="D663" s="46">
        <v>100</v>
      </c>
      <c r="E663" s="822">
        <v>10284.450000000001</v>
      </c>
      <c r="F663" s="603">
        <f t="shared" si="104"/>
        <v>10284.450000000001</v>
      </c>
      <c r="G663" s="862">
        <f>'Заказ, cкидки и курсы валют'!$J$23*F663</f>
        <v>123413.40000000001</v>
      </c>
      <c r="H663" s="128">
        <f t="shared" si="105"/>
        <v>12341.34</v>
      </c>
      <c r="I663" s="212"/>
    </row>
    <row r="664" spans="1:9" ht="21.75" customHeight="1"/>
    <row r="665" spans="1:9" ht="13.5" customHeight="1" thickBot="1"/>
    <row r="666" spans="1:9" ht="13.5" customHeight="1">
      <c r="A666" s="247"/>
      <c r="B666" s="163"/>
      <c r="C666" s="91"/>
      <c r="D666" s="91" t="s">
        <v>2941</v>
      </c>
      <c r="E666" s="569"/>
      <c r="F666" s="94"/>
      <c r="G666" s="592"/>
      <c r="H666" s="163"/>
      <c r="I666" s="95"/>
    </row>
    <row r="667" spans="1:9" ht="13.5" customHeight="1">
      <c r="A667" s="248"/>
      <c r="B667" s="17"/>
      <c r="C667" s="97"/>
      <c r="D667" s="97"/>
      <c r="E667" s="557"/>
      <c r="F667" s="648"/>
      <c r="G667" s="620"/>
      <c r="H667" s="17"/>
      <c r="I667" s="167"/>
    </row>
    <row r="668" spans="1:9" ht="13.5" customHeight="1">
      <c r="A668" s="248"/>
      <c r="B668" s="17"/>
      <c r="C668" s="97"/>
      <c r="D668" s="97"/>
      <c r="E668" s="557"/>
      <c r="F668" s="648"/>
      <c r="G668" s="620"/>
      <c r="H668" s="17"/>
      <c r="I668" s="167"/>
    </row>
    <row r="669" spans="1:9" ht="13.5" customHeight="1">
      <c r="A669" s="248"/>
      <c r="B669" s="17"/>
      <c r="C669" s="97"/>
      <c r="D669" s="97"/>
      <c r="E669" s="557"/>
      <c r="F669" s="648"/>
      <c r="G669" s="620"/>
      <c r="H669" s="17"/>
      <c r="I669" s="167"/>
    </row>
    <row r="670" spans="1:9" ht="13.5" customHeight="1" thickBot="1">
      <c r="A670" s="249"/>
      <c r="B670" s="171"/>
      <c r="C670" s="99"/>
      <c r="D670" s="99"/>
      <c r="E670" s="558"/>
      <c r="F670" s="649"/>
      <c r="G670" s="621"/>
      <c r="H670" s="171"/>
      <c r="I670" s="172"/>
    </row>
    <row r="671" spans="1:9" ht="47.25" customHeight="1">
      <c r="A671" s="195" t="s">
        <v>1028</v>
      </c>
      <c r="B671" s="196" t="s">
        <v>1029</v>
      </c>
      <c r="C671" s="197" t="s">
        <v>678</v>
      </c>
      <c r="D671" s="197" t="s">
        <v>3130</v>
      </c>
      <c r="E671" s="559" t="s">
        <v>11195</v>
      </c>
      <c r="F671" s="650" t="s">
        <v>2779</v>
      </c>
      <c r="G671" s="638" t="s">
        <v>3952</v>
      </c>
      <c r="H671" s="338" t="s">
        <v>497</v>
      </c>
      <c r="I671" s="199" t="s">
        <v>4239</v>
      </c>
    </row>
    <row r="672" spans="1:9" ht="13.5" customHeight="1" thickBot="1">
      <c r="A672" s="195"/>
      <c r="B672" s="389"/>
      <c r="C672" s="197" t="s">
        <v>3953</v>
      </c>
      <c r="D672" s="390" t="s">
        <v>3951</v>
      </c>
      <c r="E672" s="564" t="s">
        <v>265</v>
      </c>
      <c r="F672" s="1038">
        <f>'Заказ, cкидки и курсы валют'!$I$12</f>
        <v>0</v>
      </c>
      <c r="G672" s="949"/>
      <c r="H672" s="455"/>
      <c r="I672" s="325"/>
    </row>
    <row r="673" spans="1:10" ht="14.1" customHeight="1">
      <c r="A673" s="333" t="s">
        <v>10507</v>
      </c>
      <c r="B673" s="392" t="s">
        <v>10508</v>
      </c>
      <c r="C673" s="984">
        <v>9</v>
      </c>
      <c r="D673" s="986">
        <v>250</v>
      </c>
      <c r="E673" s="822">
        <v>398.64</v>
      </c>
      <c r="F673" s="967">
        <f>ROUND(E673*(1-$F$10),2)</f>
        <v>398.64</v>
      </c>
      <c r="G673" s="968">
        <f>'Заказ, cкидки и курсы валют'!$J$23*F673</f>
        <v>4783.68</v>
      </c>
      <c r="H673" s="387">
        <f>ROUND((D673/1000)*G673,2)</f>
        <v>1195.92</v>
      </c>
      <c r="I673" s="337"/>
    </row>
    <row r="674" spans="1:10" ht="14.1" customHeight="1">
      <c r="A674" s="216" t="s">
        <v>3460</v>
      </c>
      <c r="B674" s="46" t="s">
        <v>3298</v>
      </c>
      <c r="C674" s="53">
        <v>20</v>
      </c>
      <c r="D674" s="46">
        <v>250</v>
      </c>
      <c r="E674" s="822">
        <v>983.03</v>
      </c>
      <c r="F674" s="603">
        <f>ROUND(E674*(1-$F$10),2)</f>
        <v>983.03</v>
      </c>
      <c r="G674" s="862">
        <f>'Заказ, cкидки и курсы валют'!$J$23*F674</f>
        <v>11796.36</v>
      </c>
      <c r="H674" s="128">
        <f>ROUND((D674/1000)*G674,2)</f>
        <v>2949.09</v>
      </c>
      <c r="I674" s="212"/>
      <c r="J674" s="822"/>
    </row>
    <row r="675" spans="1:10" ht="14.1" customHeight="1">
      <c r="A675" s="216" t="s">
        <v>3461</v>
      </c>
      <c r="B675" s="46" t="s">
        <v>3299</v>
      </c>
      <c r="C675" s="53">
        <v>28.8</v>
      </c>
      <c r="D675" s="46">
        <v>250</v>
      </c>
      <c r="E675" s="822">
        <v>1365.25</v>
      </c>
      <c r="F675" s="603">
        <f t="shared" ref="F675:F684" si="106">ROUND(E675*(1-$F$10),2)</f>
        <v>1365.25</v>
      </c>
      <c r="G675" s="862">
        <f>'Заказ, cкидки и курсы валют'!$J$23*F675</f>
        <v>16383</v>
      </c>
      <c r="H675" s="128">
        <f t="shared" ref="H675:H684" si="107">ROUND((D675/1000)*G675,2)</f>
        <v>4095.75</v>
      </c>
      <c r="I675" s="212"/>
      <c r="J675" s="822"/>
    </row>
    <row r="676" spans="1:10" ht="14.1" customHeight="1">
      <c r="A676" s="216" t="s">
        <v>3462</v>
      </c>
      <c r="B676" s="46" t="s">
        <v>3300</v>
      </c>
      <c r="C676" s="53">
        <v>37</v>
      </c>
      <c r="D676" s="46">
        <v>250</v>
      </c>
      <c r="E676" s="822">
        <v>1445.5</v>
      </c>
      <c r="F676" s="603">
        <f t="shared" si="106"/>
        <v>1445.5</v>
      </c>
      <c r="G676" s="862">
        <f>'Заказ, cкидки и курсы валют'!$J$23*F676</f>
        <v>17346</v>
      </c>
      <c r="H676" s="128">
        <f t="shared" si="107"/>
        <v>4336.5</v>
      </c>
      <c r="I676" s="212"/>
      <c r="J676" s="822"/>
    </row>
    <row r="677" spans="1:10" ht="14.1" customHeight="1">
      <c r="A677" s="216" t="s">
        <v>3463</v>
      </c>
      <c r="B677" s="46" t="s">
        <v>3301</v>
      </c>
      <c r="C677" s="810">
        <v>51.8</v>
      </c>
      <c r="D677" s="46">
        <v>250</v>
      </c>
      <c r="E677" s="822">
        <v>1881.71</v>
      </c>
      <c r="F677" s="603">
        <f t="shared" si="106"/>
        <v>1881.71</v>
      </c>
      <c r="G677" s="862">
        <f>'Заказ, cкидки и курсы валют'!$J$23*F677</f>
        <v>22580.52</v>
      </c>
      <c r="H677" s="128">
        <f t="shared" si="107"/>
        <v>5645.13</v>
      </c>
      <c r="I677" s="212"/>
      <c r="J677" s="822"/>
    </row>
    <row r="678" spans="1:10" ht="14.1" customHeight="1">
      <c r="A678" s="216" t="s">
        <v>3464</v>
      </c>
      <c r="B678" s="46" t="s">
        <v>3339</v>
      </c>
      <c r="C678" s="53">
        <v>60</v>
      </c>
      <c r="D678" s="46">
        <v>250</v>
      </c>
      <c r="E678" s="822">
        <v>2183.35</v>
      </c>
      <c r="F678" s="603">
        <f t="shared" si="106"/>
        <v>2183.35</v>
      </c>
      <c r="G678" s="862">
        <f>'Заказ, cкидки и курсы валют'!$J$23*F678</f>
        <v>26200.199999999997</v>
      </c>
      <c r="H678" s="128">
        <f t="shared" si="107"/>
        <v>6550.05</v>
      </c>
      <c r="I678" s="212"/>
      <c r="J678" s="822"/>
    </row>
    <row r="679" spans="1:10" ht="14.1" customHeight="1">
      <c r="A679" s="216" t="s">
        <v>3465</v>
      </c>
      <c r="B679" s="46" t="s">
        <v>3302</v>
      </c>
      <c r="C679" s="53">
        <v>82</v>
      </c>
      <c r="D679" s="46">
        <v>250</v>
      </c>
      <c r="E679" s="822">
        <v>2700.12</v>
      </c>
      <c r="F679" s="603">
        <f t="shared" si="106"/>
        <v>2700.12</v>
      </c>
      <c r="G679" s="862">
        <f>'Заказ, cкидки и курсы валют'!$J$23*F679</f>
        <v>32401.439999999999</v>
      </c>
      <c r="H679" s="128">
        <f t="shared" si="107"/>
        <v>8100.36</v>
      </c>
      <c r="I679" s="212"/>
    </row>
    <row r="680" spans="1:10" ht="14.1" customHeight="1">
      <c r="A680" s="216" t="s">
        <v>3466</v>
      </c>
      <c r="B680" s="46" t="s">
        <v>3343</v>
      </c>
      <c r="C680" s="53">
        <v>83</v>
      </c>
      <c r="D680" s="46">
        <v>250</v>
      </c>
      <c r="E680" s="822">
        <v>3120.57</v>
      </c>
      <c r="F680" s="603">
        <f t="shared" si="106"/>
        <v>3120.57</v>
      </c>
      <c r="G680" s="862">
        <f>'Заказ, cкидки и курсы валют'!$J$23*F680</f>
        <v>37446.840000000004</v>
      </c>
      <c r="H680" s="128">
        <f t="shared" si="107"/>
        <v>9361.7099999999991</v>
      </c>
      <c r="I680" s="212"/>
    </row>
    <row r="681" spans="1:10" ht="14.1" customHeight="1">
      <c r="A681" s="216" t="s">
        <v>3467</v>
      </c>
      <c r="B681" s="46" t="s">
        <v>3303</v>
      </c>
      <c r="C681" s="810">
        <v>118.9</v>
      </c>
      <c r="D681" s="46">
        <v>250</v>
      </c>
      <c r="E681" s="822">
        <v>4127.75</v>
      </c>
      <c r="F681" s="603">
        <f t="shared" si="106"/>
        <v>4127.75</v>
      </c>
      <c r="G681" s="862">
        <f>'Заказ, cкидки и курсы валют'!$J$23*F681</f>
        <v>49533</v>
      </c>
      <c r="H681" s="128">
        <f t="shared" si="107"/>
        <v>12383.25</v>
      </c>
      <c r="I681" s="212"/>
    </row>
    <row r="682" spans="1:10" ht="14.1" customHeight="1">
      <c r="A682" s="216" t="s">
        <v>3468</v>
      </c>
      <c r="B682" s="46" t="s">
        <v>3340</v>
      </c>
      <c r="C682" s="53">
        <v>130</v>
      </c>
      <c r="D682" s="46">
        <v>100</v>
      </c>
      <c r="E682" s="822">
        <v>5087.3500000000004</v>
      </c>
      <c r="F682" s="603">
        <f t="shared" si="106"/>
        <v>5087.3500000000004</v>
      </c>
      <c r="G682" s="862">
        <f>'Заказ, cкидки и курсы валют'!$J$23*F682</f>
        <v>61048.200000000004</v>
      </c>
      <c r="H682" s="128">
        <f t="shared" si="107"/>
        <v>6104.82</v>
      </c>
      <c r="I682" s="212"/>
    </row>
    <row r="683" spans="1:10" ht="14.1" customHeight="1">
      <c r="A683" s="216" t="s">
        <v>3469</v>
      </c>
      <c r="B683" s="46" t="s">
        <v>3341</v>
      </c>
      <c r="C683" s="53">
        <v>240</v>
      </c>
      <c r="D683" s="46">
        <v>100</v>
      </c>
      <c r="E683" s="822">
        <v>8392.69</v>
      </c>
      <c r="F683" s="603">
        <f t="shared" si="106"/>
        <v>8392.69</v>
      </c>
      <c r="G683" s="862">
        <f>'Заказ, cкидки и курсы валют'!$J$23*F683</f>
        <v>100712.28</v>
      </c>
      <c r="H683" s="128">
        <f t="shared" si="107"/>
        <v>10071.23</v>
      </c>
      <c r="I683" s="212"/>
    </row>
    <row r="684" spans="1:10" ht="14.1" customHeight="1" thickBot="1">
      <c r="A684" s="241" t="s">
        <v>3470</v>
      </c>
      <c r="B684" s="131" t="s">
        <v>3342</v>
      </c>
      <c r="C684" s="1039">
        <v>408</v>
      </c>
      <c r="D684" s="131">
        <v>100</v>
      </c>
      <c r="E684" s="822">
        <v>12704.97</v>
      </c>
      <c r="F684" s="959">
        <f t="shared" si="106"/>
        <v>12704.97</v>
      </c>
      <c r="G684" s="960">
        <f>'Заказ, cкидки и курсы валют'!$J$23*F684</f>
        <v>152459.63999999998</v>
      </c>
      <c r="H684" s="181">
        <f t="shared" si="107"/>
        <v>15245.96</v>
      </c>
      <c r="I684" s="214"/>
    </row>
    <row r="687" spans="1:10" ht="31.5" customHeight="1" thickBot="1"/>
    <row r="688" spans="1:10" ht="18.75" customHeight="1">
      <c r="A688" s="247"/>
      <c r="B688" s="163"/>
      <c r="C688" s="91" t="s">
        <v>2942</v>
      </c>
      <c r="D688" s="91"/>
      <c r="E688" s="569"/>
      <c r="F688" s="94"/>
      <c r="G688" s="592"/>
      <c r="H688" s="163"/>
      <c r="I688" s="95"/>
    </row>
    <row r="689" spans="1:9">
      <c r="A689" s="248"/>
      <c r="B689" s="17"/>
      <c r="C689" s="97"/>
      <c r="D689" s="97"/>
      <c r="E689" s="557"/>
      <c r="F689" s="648"/>
      <c r="G689" s="620"/>
      <c r="H689" s="17"/>
      <c r="I689" s="167"/>
    </row>
    <row r="690" spans="1:9">
      <c r="A690" s="248"/>
      <c r="B690" s="17"/>
      <c r="C690" s="97"/>
      <c r="D690" s="97"/>
      <c r="E690" s="557"/>
      <c r="F690" s="648"/>
      <c r="G690" s="620"/>
      <c r="H690" s="17"/>
      <c r="I690" s="167"/>
    </row>
    <row r="691" spans="1:9" ht="60" customHeight="1">
      <c r="A691" s="248"/>
      <c r="B691" s="17"/>
      <c r="C691" s="97"/>
      <c r="D691" s="97"/>
      <c r="E691" s="557"/>
      <c r="F691" s="648"/>
      <c r="G691" s="620"/>
      <c r="H691" s="17"/>
      <c r="I691" s="167"/>
    </row>
    <row r="692" spans="1:9" ht="13.5" thickBot="1">
      <c r="A692" s="249"/>
      <c r="B692" s="171"/>
      <c r="C692" s="99"/>
      <c r="D692" s="99"/>
      <c r="E692" s="558"/>
      <c r="F692" s="649"/>
      <c r="G692" s="621"/>
      <c r="H692" s="171"/>
      <c r="I692" s="172"/>
    </row>
    <row r="693" spans="1:9" ht="42">
      <c r="A693" s="195" t="s">
        <v>1028</v>
      </c>
      <c r="B693" s="196" t="s">
        <v>1029</v>
      </c>
      <c r="C693" s="197" t="s">
        <v>678</v>
      </c>
      <c r="D693" s="197" t="s">
        <v>3130</v>
      </c>
      <c r="E693" s="559" t="s">
        <v>11195</v>
      </c>
      <c r="F693" s="650" t="s">
        <v>2779</v>
      </c>
      <c r="G693" s="638" t="s">
        <v>3952</v>
      </c>
      <c r="H693" s="338" t="s">
        <v>497</v>
      </c>
      <c r="I693" s="199" t="s">
        <v>4239</v>
      </c>
    </row>
    <row r="694" spans="1:9" ht="13.5" thickBot="1">
      <c r="A694" s="195"/>
      <c r="B694" s="389"/>
      <c r="C694" s="197" t="s">
        <v>3953</v>
      </c>
      <c r="D694" s="390" t="s">
        <v>3951</v>
      </c>
      <c r="E694" s="564" t="s">
        <v>265</v>
      </c>
      <c r="F694" s="1038">
        <f>'Заказ, cкидки и курсы валют'!$I$12</f>
        <v>0</v>
      </c>
      <c r="G694" s="949"/>
      <c r="H694" s="455"/>
      <c r="I694" s="325"/>
    </row>
    <row r="695" spans="1:9" ht="14.1" customHeight="1">
      <c r="A695" s="333" t="s">
        <v>2784</v>
      </c>
      <c r="B695" s="986" t="s">
        <v>3295</v>
      </c>
      <c r="C695" s="984">
        <v>50</v>
      </c>
      <c r="D695" s="986">
        <v>50</v>
      </c>
      <c r="E695" s="822">
        <v>3169.06</v>
      </c>
      <c r="F695" s="967">
        <f>ROUND(E695*(1-$F$10),2)</f>
        <v>3169.06</v>
      </c>
      <c r="G695" s="968">
        <f>'Заказ, cкидки и курсы валют'!$J$23*F695</f>
        <v>38028.720000000001</v>
      </c>
      <c r="H695" s="387">
        <f>ROUND((D695/1000)*G695,2)</f>
        <v>1901.44</v>
      </c>
      <c r="I695" s="337"/>
    </row>
    <row r="696" spans="1:9" ht="14.1" customHeight="1">
      <c r="A696" s="216" t="s">
        <v>3471</v>
      </c>
      <c r="B696" s="46" t="s">
        <v>3296</v>
      </c>
      <c r="C696" s="53">
        <v>66.5</v>
      </c>
      <c r="D696" s="46">
        <v>50</v>
      </c>
      <c r="E696" s="822">
        <v>3296.18</v>
      </c>
      <c r="F696" s="603">
        <f t="shared" ref="F696:F704" si="108">ROUND(E696*(1-$F$10),2)</f>
        <v>3296.18</v>
      </c>
      <c r="G696" s="862">
        <f>'Заказ, cкидки и курсы валют'!$J$23*F696</f>
        <v>39554.159999999996</v>
      </c>
      <c r="H696" s="128">
        <f t="shared" ref="H696:H704" si="109">ROUND((D696/1000)*G696,2)</f>
        <v>1977.71</v>
      </c>
      <c r="I696" s="212"/>
    </row>
    <row r="697" spans="1:9" ht="14.1" customHeight="1">
      <c r="A697" s="216" t="s">
        <v>3472</v>
      </c>
      <c r="B697" s="46" t="s">
        <v>3647</v>
      </c>
      <c r="C697" s="53">
        <v>144</v>
      </c>
      <c r="D697" s="46">
        <v>50</v>
      </c>
      <c r="E697" s="822">
        <v>4396.93</v>
      </c>
      <c r="F697" s="603">
        <f t="shared" si="108"/>
        <v>4396.93</v>
      </c>
      <c r="G697" s="862">
        <f>'Заказ, cкидки и курсы валют'!$J$23*F697</f>
        <v>52763.16</v>
      </c>
      <c r="H697" s="128">
        <f t="shared" si="109"/>
        <v>2638.16</v>
      </c>
      <c r="I697" s="212"/>
    </row>
    <row r="698" spans="1:9" ht="14.1" customHeight="1">
      <c r="A698" s="216" t="s">
        <v>3473</v>
      </c>
      <c r="B698" s="46" t="s">
        <v>3288</v>
      </c>
      <c r="C698" s="53">
        <v>255</v>
      </c>
      <c r="D698" s="46">
        <v>50</v>
      </c>
      <c r="E698" s="822">
        <v>7002.29</v>
      </c>
      <c r="F698" s="603">
        <f t="shared" si="108"/>
        <v>7002.29</v>
      </c>
      <c r="G698" s="862">
        <f>'Заказ, cкидки и курсы валют'!$J$23*F698</f>
        <v>84027.48</v>
      </c>
      <c r="H698" s="128">
        <f t="shared" si="109"/>
        <v>4201.37</v>
      </c>
      <c r="I698" s="212"/>
    </row>
    <row r="699" spans="1:9" ht="14.1" customHeight="1">
      <c r="A699" s="216" t="s">
        <v>3474</v>
      </c>
      <c r="B699" s="46" t="s">
        <v>3648</v>
      </c>
      <c r="C699" s="53">
        <v>425</v>
      </c>
      <c r="D699" s="46">
        <v>30</v>
      </c>
      <c r="E699" s="822">
        <v>11684.31</v>
      </c>
      <c r="F699" s="603">
        <f t="shared" si="108"/>
        <v>11684.31</v>
      </c>
      <c r="G699" s="862">
        <f>'Заказ, cкидки и курсы валют'!$J$23*F699</f>
        <v>140211.72</v>
      </c>
      <c r="H699" s="128">
        <f t="shared" si="109"/>
        <v>4206.3500000000004</v>
      </c>
      <c r="I699" s="212"/>
    </row>
    <row r="700" spans="1:9" ht="14.1" customHeight="1">
      <c r="A700" s="216" t="s">
        <v>3475</v>
      </c>
      <c r="B700" s="46" t="s">
        <v>3649</v>
      </c>
      <c r="C700" s="53">
        <v>666.6</v>
      </c>
      <c r="D700" s="46">
        <v>30</v>
      </c>
      <c r="E700" s="822">
        <v>17344.5</v>
      </c>
      <c r="F700" s="603">
        <f t="shared" si="108"/>
        <v>17344.5</v>
      </c>
      <c r="G700" s="862">
        <f>'Заказ, cкидки и курсы валют'!$J$23*F700</f>
        <v>208134</v>
      </c>
      <c r="H700" s="128">
        <f t="shared" si="109"/>
        <v>6244.02</v>
      </c>
      <c r="I700" s="212"/>
    </row>
    <row r="701" spans="1:9" ht="14.1" customHeight="1">
      <c r="A701" s="216" t="s">
        <v>3476</v>
      </c>
      <c r="B701" s="46" t="s">
        <v>3650</v>
      </c>
      <c r="C701" s="53">
        <v>1200</v>
      </c>
      <c r="D701" s="46">
        <v>15</v>
      </c>
      <c r="E701" s="822">
        <v>34276.46</v>
      </c>
      <c r="F701" s="603">
        <f t="shared" si="108"/>
        <v>34276.46</v>
      </c>
      <c r="G701" s="862">
        <f>'Заказ, cкидки и курсы валют'!$J$23*F701</f>
        <v>411317.52</v>
      </c>
      <c r="H701" s="128">
        <f t="shared" si="109"/>
        <v>6169.76</v>
      </c>
      <c r="I701" s="212"/>
    </row>
    <row r="702" spans="1:9" ht="14.1" customHeight="1">
      <c r="A702" s="216" t="s">
        <v>3477</v>
      </c>
      <c r="B702" s="46" t="s">
        <v>3276</v>
      </c>
      <c r="C702" s="53">
        <v>1870</v>
      </c>
      <c r="D702" s="46">
        <v>10</v>
      </c>
      <c r="E702" s="822">
        <v>49175.3</v>
      </c>
      <c r="F702" s="603">
        <f t="shared" si="108"/>
        <v>49175.3</v>
      </c>
      <c r="G702" s="862">
        <f>'Заказ, cкидки и курсы валют'!$J$23*F702</f>
        <v>590103.60000000009</v>
      </c>
      <c r="H702" s="128">
        <f t="shared" si="109"/>
        <v>5901.04</v>
      </c>
      <c r="I702" s="212"/>
    </row>
    <row r="703" spans="1:9" ht="14.1" customHeight="1">
      <c r="A703" s="216" t="s">
        <v>3478</v>
      </c>
      <c r="B703" s="46" t="s">
        <v>3277</v>
      </c>
      <c r="C703" s="53">
        <v>2800</v>
      </c>
      <c r="D703" s="46">
        <v>10</v>
      </c>
      <c r="E703" s="822">
        <v>67473.100000000006</v>
      </c>
      <c r="F703" s="603">
        <f t="shared" si="108"/>
        <v>67473.100000000006</v>
      </c>
      <c r="G703" s="862">
        <f>'Заказ, cкидки и курсы валют'!$J$23*F703</f>
        <v>809677.20000000007</v>
      </c>
      <c r="H703" s="128">
        <f t="shared" si="109"/>
        <v>8096.77</v>
      </c>
      <c r="I703" s="212"/>
    </row>
    <row r="704" spans="1:9" ht="14.1" customHeight="1" thickBot="1">
      <c r="A704" s="241" t="s">
        <v>3479</v>
      </c>
      <c r="B704" s="131" t="s">
        <v>3278</v>
      </c>
      <c r="C704" s="966">
        <v>4000</v>
      </c>
      <c r="D704" s="131">
        <v>5</v>
      </c>
      <c r="E704" s="822">
        <v>114314.71</v>
      </c>
      <c r="F704" s="959">
        <f t="shared" si="108"/>
        <v>114314.71</v>
      </c>
      <c r="G704" s="960">
        <f>'Заказ, cкидки и курсы валют'!$J$23*F704</f>
        <v>1371776.52</v>
      </c>
      <c r="H704" s="181">
        <f t="shared" si="109"/>
        <v>6858.88</v>
      </c>
      <c r="I704" s="214"/>
    </row>
    <row r="705" spans="1:10">
      <c r="J705" s="822"/>
    </row>
    <row r="706" spans="1:10" ht="13.5" thickBot="1">
      <c r="J706" s="822"/>
    </row>
    <row r="707" spans="1:10" ht="18">
      <c r="A707" s="247"/>
      <c r="B707" s="163"/>
      <c r="C707" s="91" t="s">
        <v>2943</v>
      </c>
      <c r="D707" s="91"/>
      <c r="E707" s="569"/>
      <c r="F707" s="94"/>
      <c r="G707" s="592"/>
      <c r="H707" s="163"/>
      <c r="I707" s="95"/>
      <c r="J707" s="822"/>
    </row>
    <row r="708" spans="1:10">
      <c r="A708" s="248"/>
      <c r="B708" s="17"/>
      <c r="C708" s="97"/>
      <c r="D708" s="97"/>
      <c r="E708" s="557"/>
      <c r="F708" s="648"/>
      <c r="G708" s="620"/>
      <c r="H708" s="17"/>
      <c r="I708" s="167"/>
      <c r="J708" s="822"/>
    </row>
    <row r="709" spans="1:10">
      <c r="A709" s="248"/>
      <c r="B709" s="17"/>
      <c r="C709" s="97"/>
      <c r="D709" s="97"/>
      <c r="E709" s="557"/>
      <c r="F709" s="648"/>
      <c r="G709" s="620"/>
      <c r="H709" s="17"/>
      <c r="I709" s="167"/>
      <c r="J709" s="822"/>
    </row>
    <row r="710" spans="1:10">
      <c r="A710" s="248"/>
      <c r="B710" s="17"/>
      <c r="C710" s="97"/>
      <c r="D710" s="97"/>
      <c r="E710" s="557"/>
      <c r="F710" s="648"/>
      <c r="G710" s="620"/>
      <c r="H710" s="17"/>
      <c r="I710" s="167"/>
      <c r="J710" s="822"/>
    </row>
    <row r="711" spans="1:10" ht="18.75" customHeight="1" thickBot="1">
      <c r="A711" s="249"/>
      <c r="B711" s="171"/>
      <c r="C711" s="99"/>
      <c r="D711" s="99"/>
      <c r="E711" s="558"/>
      <c r="F711" s="649"/>
      <c r="G711" s="621"/>
      <c r="H711" s="171"/>
      <c r="I711" s="172"/>
      <c r="J711" s="822"/>
    </row>
    <row r="712" spans="1:10" ht="42">
      <c r="A712" s="195" t="s">
        <v>1028</v>
      </c>
      <c r="B712" s="196" t="s">
        <v>1029</v>
      </c>
      <c r="C712" s="197" t="s">
        <v>678</v>
      </c>
      <c r="D712" s="197" t="s">
        <v>3130</v>
      </c>
      <c r="E712" s="559" t="s">
        <v>11195</v>
      </c>
      <c r="F712" s="650" t="s">
        <v>2779</v>
      </c>
      <c r="G712" s="638" t="s">
        <v>3952</v>
      </c>
      <c r="H712" s="338" t="s">
        <v>497</v>
      </c>
      <c r="I712" s="199" t="s">
        <v>4239</v>
      </c>
    </row>
    <row r="713" spans="1:10" ht="31.5" customHeight="1" thickBot="1">
      <c r="A713" s="195"/>
      <c r="B713" s="389"/>
      <c r="C713" s="197" t="s">
        <v>3953</v>
      </c>
      <c r="D713" s="390" t="s">
        <v>3951</v>
      </c>
      <c r="E713" s="564" t="s">
        <v>265</v>
      </c>
      <c r="F713" s="1038">
        <f>'Заказ, cкидки и курсы валют'!$I$12</f>
        <v>0</v>
      </c>
      <c r="G713" s="949"/>
      <c r="H713" s="455"/>
      <c r="I713" s="325"/>
    </row>
    <row r="714" spans="1:10" ht="14.1" customHeight="1">
      <c r="A714" s="333" t="s">
        <v>3480</v>
      </c>
      <c r="B714" s="986" t="s">
        <v>3296</v>
      </c>
      <c r="C714" s="984">
        <v>57</v>
      </c>
      <c r="D714" s="986">
        <v>50</v>
      </c>
      <c r="E714" s="822">
        <v>2841.61</v>
      </c>
      <c r="F714" s="967">
        <f>ROUND(E714*(1-$F$10),2)</f>
        <v>2841.61</v>
      </c>
      <c r="G714" s="968">
        <f>'Заказ, cкидки и курсы валют'!$J$23*F714</f>
        <v>34099.32</v>
      </c>
      <c r="H714" s="387">
        <f>ROUND((D714/1000)*G714,2)</f>
        <v>1704.97</v>
      </c>
      <c r="I714" s="337"/>
    </row>
    <row r="715" spans="1:10" ht="14.1" customHeight="1">
      <c r="A715" s="216" t="s">
        <v>3481</v>
      </c>
      <c r="B715" s="46" t="s">
        <v>3647</v>
      </c>
      <c r="C715" s="53">
        <v>134</v>
      </c>
      <c r="D715" s="46">
        <v>50</v>
      </c>
      <c r="E715" s="822">
        <v>4054.58</v>
      </c>
      <c r="F715" s="603">
        <f t="shared" ref="F715:F724" si="110">ROUND(E715*(1-$F$10),2)</f>
        <v>4054.58</v>
      </c>
      <c r="G715" s="862">
        <f>'Заказ, cкидки и курсы валют'!$J$23*F715</f>
        <v>48654.96</v>
      </c>
      <c r="H715" s="128">
        <f t="shared" ref="H715:H724" si="111">ROUND((D715/1000)*G715,2)</f>
        <v>2432.75</v>
      </c>
      <c r="I715" s="212"/>
    </row>
    <row r="716" spans="1:10" ht="14.1" customHeight="1">
      <c r="A716" s="216" t="s">
        <v>3482</v>
      </c>
      <c r="B716" s="46" t="s">
        <v>3288</v>
      </c>
      <c r="C716" s="53">
        <v>229</v>
      </c>
      <c r="D716" s="46">
        <v>50</v>
      </c>
      <c r="E716" s="822">
        <v>6156.67</v>
      </c>
      <c r="F716" s="603">
        <f t="shared" si="110"/>
        <v>6156.67</v>
      </c>
      <c r="G716" s="862">
        <f>'Заказ, cкидки и курсы валют'!$J$23*F716</f>
        <v>73880.040000000008</v>
      </c>
      <c r="H716" s="128">
        <f t="shared" si="111"/>
        <v>3694</v>
      </c>
      <c r="I716" s="212"/>
    </row>
    <row r="717" spans="1:10" ht="14.1" customHeight="1">
      <c r="A717" s="216" t="s">
        <v>3483</v>
      </c>
      <c r="B717" s="46" t="s">
        <v>3648</v>
      </c>
      <c r="C717" s="53">
        <v>380</v>
      </c>
      <c r="D717" s="46">
        <v>30</v>
      </c>
      <c r="E717" s="822">
        <v>10372.24</v>
      </c>
      <c r="F717" s="603">
        <f t="shared" si="110"/>
        <v>10372.24</v>
      </c>
      <c r="G717" s="862">
        <f>'Заказ, cкидки и курсы валют'!$J$23*F717</f>
        <v>124466.88</v>
      </c>
      <c r="H717" s="128">
        <f t="shared" si="111"/>
        <v>3734.01</v>
      </c>
      <c r="I717" s="212"/>
    </row>
    <row r="718" spans="1:10" ht="14.1" customHeight="1">
      <c r="A718" s="216" t="s">
        <v>3484</v>
      </c>
      <c r="B718" s="46" t="s">
        <v>3649</v>
      </c>
      <c r="C718" s="53">
        <v>533.33000000000004</v>
      </c>
      <c r="D718" s="46">
        <v>30</v>
      </c>
      <c r="E718" s="822">
        <v>14558.42</v>
      </c>
      <c r="F718" s="603">
        <f t="shared" si="110"/>
        <v>14558.42</v>
      </c>
      <c r="G718" s="862">
        <f>'Заказ, cкидки и курсы валют'!$J$23*F718</f>
        <v>174701.04</v>
      </c>
      <c r="H718" s="128">
        <f t="shared" si="111"/>
        <v>5241.03</v>
      </c>
      <c r="I718" s="212"/>
    </row>
    <row r="719" spans="1:10" ht="14.1" customHeight="1">
      <c r="A719" s="216" t="s">
        <v>3485</v>
      </c>
      <c r="B719" s="46" t="s">
        <v>3650</v>
      </c>
      <c r="C719" s="53">
        <v>980</v>
      </c>
      <c r="D719" s="46">
        <v>15</v>
      </c>
      <c r="E719" s="822">
        <v>24884.38</v>
      </c>
      <c r="F719" s="603">
        <f t="shared" si="110"/>
        <v>24884.38</v>
      </c>
      <c r="G719" s="862">
        <f>'Заказ, cкидки и курсы валют'!$J$23*F719</f>
        <v>298612.56</v>
      </c>
      <c r="H719" s="128">
        <f t="shared" si="111"/>
        <v>4479.1899999999996</v>
      </c>
      <c r="I719" s="212"/>
    </row>
    <row r="720" spans="1:10" ht="14.1" customHeight="1">
      <c r="A720" s="216" t="s">
        <v>3486</v>
      </c>
      <c r="B720" s="46" t="s">
        <v>3276</v>
      </c>
      <c r="C720" s="53">
        <v>1600</v>
      </c>
      <c r="D720" s="46">
        <v>15</v>
      </c>
      <c r="E720" s="822">
        <v>42129.77</v>
      </c>
      <c r="F720" s="603">
        <f t="shared" si="110"/>
        <v>42129.77</v>
      </c>
      <c r="G720" s="862">
        <f>'Заказ, cкидки и курсы валют'!$J$23*F720</f>
        <v>505557.24</v>
      </c>
      <c r="H720" s="128">
        <f t="shared" si="111"/>
        <v>7583.36</v>
      </c>
      <c r="I720" s="212"/>
    </row>
    <row r="721" spans="1:9" ht="14.1" customHeight="1">
      <c r="A721" s="216" t="s">
        <v>3487</v>
      </c>
      <c r="B721" s="46" t="s">
        <v>3277</v>
      </c>
      <c r="C721" s="53">
        <v>2300</v>
      </c>
      <c r="D721" s="46">
        <v>10</v>
      </c>
      <c r="E721" s="822">
        <v>60500.53</v>
      </c>
      <c r="F721" s="603">
        <f t="shared" si="110"/>
        <v>60500.53</v>
      </c>
      <c r="G721" s="862">
        <f>'Заказ, cкидки и курсы валют'!$J$23*F721</f>
        <v>726006.36</v>
      </c>
      <c r="H721" s="128">
        <f t="shared" si="111"/>
        <v>7260.06</v>
      </c>
      <c r="I721" s="212"/>
    </row>
    <row r="722" spans="1:9" ht="14.1" customHeight="1">
      <c r="A722" s="216" t="s">
        <v>3488</v>
      </c>
      <c r="B722" s="46" t="s">
        <v>3289</v>
      </c>
      <c r="C722" s="53">
        <v>2700</v>
      </c>
      <c r="D722" s="46">
        <v>10</v>
      </c>
      <c r="E722" s="822">
        <v>85306.09</v>
      </c>
      <c r="F722" s="603">
        <f t="shared" si="110"/>
        <v>85306.09</v>
      </c>
      <c r="G722" s="862">
        <f>'Заказ, cкидки и курсы валют'!$J$23*F722</f>
        <v>1023673.08</v>
      </c>
      <c r="H722" s="128">
        <f t="shared" si="111"/>
        <v>10236.73</v>
      </c>
      <c r="I722" s="212"/>
    </row>
    <row r="723" spans="1:9" ht="14.1" customHeight="1">
      <c r="A723" s="216" t="s">
        <v>2785</v>
      </c>
      <c r="B723" s="46" t="s">
        <v>3278</v>
      </c>
      <c r="C723" s="53">
        <v>3600</v>
      </c>
      <c r="D723" s="46">
        <v>5</v>
      </c>
      <c r="E723" s="822">
        <v>93244.93</v>
      </c>
      <c r="F723" s="603">
        <f t="shared" si="110"/>
        <v>93244.93</v>
      </c>
      <c r="G723" s="862">
        <f>'Заказ, cкидки и курсы валют'!$J$23*F723</f>
        <v>1118939.1599999999</v>
      </c>
      <c r="H723" s="128">
        <f t="shared" si="111"/>
        <v>5594.7</v>
      </c>
      <c r="I723" s="212"/>
    </row>
    <row r="724" spans="1:9" ht="14.1" customHeight="1" thickBot="1">
      <c r="A724" s="241" t="s">
        <v>5531</v>
      </c>
      <c r="B724" s="131" t="s">
        <v>3279</v>
      </c>
      <c r="C724" s="966">
        <v>4200</v>
      </c>
      <c r="D724" s="131">
        <v>5</v>
      </c>
      <c r="E724" s="822">
        <v>109970.56</v>
      </c>
      <c r="F724" s="959">
        <f t="shared" si="110"/>
        <v>109970.56</v>
      </c>
      <c r="G724" s="960">
        <f>'Заказ, cкидки и курсы валют'!$J$23*F724</f>
        <v>1319646.72</v>
      </c>
      <c r="H724" s="181">
        <f t="shared" si="111"/>
        <v>6598.23</v>
      </c>
      <c r="I724" s="214"/>
    </row>
    <row r="725" spans="1:9" ht="13.5" thickBot="1"/>
    <row r="726" spans="1:9" ht="18">
      <c r="A726" s="247"/>
      <c r="B726" s="163"/>
      <c r="C726" s="91"/>
      <c r="D726" s="91" t="s">
        <v>2944</v>
      </c>
      <c r="E726" s="555"/>
      <c r="F726" s="647"/>
      <c r="G726" s="569"/>
      <c r="H726" s="163"/>
      <c r="I726" s="95"/>
    </row>
    <row r="727" spans="1:9">
      <c r="A727" s="248"/>
      <c r="B727" s="17"/>
      <c r="C727" s="97"/>
      <c r="D727" s="97"/>
      <c r="E727" s="557"/>
      <c r="F727" s="648"/>
      <c r="G727" s="620"/>
      <c r="H727" s="17"/>
      <c r="I727" s="167"/>
    </row>
    <row r="728" spans="1:9">
      <c r="A728" s="248"/>
      <c r="B728" s="17"/>
      <c r="C728" s="97"/>
      <c r="D728" s="97"/>
      <c r="E728" s="557"/>
      <c r="F728" s="648"/>
      <c r="G728" s="620"/>
      <c r="H728" s="17"/>
      <c r="I728" s="167"/>
    </row>
    <row r="729" spans="1:9" ht="13.5" thickBot="1">
      <c r="A729" s="249"/>
      <c r="B729" s="171"/>
      <c r="C729" s="99"/>
      <c r="D729" s="99"/>
      <c r="E729" s="558"/>
      <c r="F729" s="649"/>
      <c r="G729" s="621"/>
      <c r="H729" s="171"/>
      <c r="I729" s="172"/>
    </row>
    <row r="730" spans="1:9" ht="32.25" customHeight="1">
      <c r="A730" s="195" t="s">
        <v>1028</v>
      </c>
      <c r="B730" s="196" t="s">
        <v>1029</v>
      </c>
      <c r="C730" s="197" t="s">
        <v>678</v>
      </c>
      <c r="D730" s="197" t="s">
        <v>3130</v>
      </c>
      <c r="E730" s="559" t="s">
        <v>11195</v>
      </c>
      <c r="F730" s="650" t="s">
        <v>2779</v>
      </c>
      <c r="G730" s="638" t="s">
        <v>3952</v>
      </c>
      <c r="H730" s="338" t="s">
        <v>497</v>
      </c>
      <c r="I730" s="199" t="s">
        <v>4239</v>
      </c>
    </row>
    <row r="731" spans="1:9" ht="18.75" customHeight="1" thickBot="1">
      <c r="A731" s="195"/>
      <c r="B731" s="389"/>
      <c r="C731" s="197" t="s">
        <v>3953</v>
      </c>
      <c r="D731" s="390" t="s">
        <v>3951</v>
      </c>
      <c r="E731" s="564" t="s">
        <v>265</v>
      </c>
      <c r="F731" s="1038">
        <f>'Заказ, cкидки и курсы валют'!$I$12</f>
        <v>0</v>
      </c>
      <c r="G731" s="949"/>
      <c r="H731" s="455"/>
      <c r="I731" s="325"/>
    </row>
    <row r="732" spans="1:9" ht="14.1" customHeight="1">
      <c r="A732" s="333" t="s">
        <v>3489</v>
      </c>
      <c r="B732" s="986" t="s">
        <v>3304</v>
      </c>
      <c r="C732" s="984">
        <v>40</v>
      </c>
      <c r="D732" s="986">
        <v>30</v>
      </c>
      <c r="E732" s="822">
        <v>2203.87</v>
      </c>
      <c r="F732" s="967">
        <f>ROUND(E732*(1-$F$10),2)</f>
        <v>2203.87</v>
      </c>
      <c r="G732" s="968">
        <f>'Заказ, cкидки и курсы валют'!$J$23*F732</f>
        <v>26446.44</v>
      </c>
      <c r="H732" s="387">
        <f>ROUND((D732/1000)*G732,2)</f>
        <v>793.39</v>
      </c>
      <c r="I732" s="337"/>
    </row>
    <row r="733" spans="1:9" ht="14.1" customHeight="1">
      <c r="A733" s="216" t="s">
        <v>3490</v>
      </c>
      <c r="B733" s="46" t="s">
        <v>3296</v>
      </c>
      <c r="C733" s="53">
        <v>70</v>
      </c>
      <c r="D733" s="46">
        <v>30</v>
      </c>
      <c r="E733" s="822">
        <v>3122.88</v>
      </c>
      <c r="F733" s="603">
        <f t="shared" ref="F733:F734" si="112">ROUND(E733*(1-$F$10),2)</f>
        <v>3122.88</v>
      </c>
      <c r="G733" s="862">
        <f>'Заказ, cкидки и курсы валют'!$J$23*F733</f>
        <v>37474.559999999998</v>
      </c>
      <c r="H733" s="128">
        <f t="shared" ref="H733:H734" si="113">ROUND((D733/1000)*G733,2)</f>
        <v>1124.24</v>
      </c>
      <c r="I733" s="212"/>
    </row>
    <row r="734" spans="1:9" ht="14.1" customHeight="1" thickBot="1">
      <c r="A734" s="241" t="s">
        <v>3491</v>
      </c>
      <c r="B734" s="131" t="s">
        <v>3297</v>
      </c>
      <c r="C734" s="966">
        <v>100</v>
      </c>
      <c r="D734" s="131">
        <v>30</v>
      </c>
      <c r="E734" s="822">
        <v>5785.92</v>
      </c>
      <c r="F734" s="959">
        <f t="shared" si="112"/>
        <v>5785.92</v>
      </c>
      <c r="G734" s="960">
        <f>'Заказ, cкидки и курсы валют'!$J$23*F734</f>
        <v>69431.040000000008</v>
      </c>
      <c r="H734" s="181">
        <f t="shared" si="113"/>
        <v>2082.9299999999998</v>
      </c>
      <c r="I734" s="214"/>
    </row>
    <row r="737" spans="1:10" ht="13.5" thickBot="1"/>
    <row r="738" spans="1:10" ht="18">
      <c r="A738" s="247"/>
      <c r="B738" s="163"/>
      <c r="C738" s="91"/>
      <c r="D738" s="91" t="s">
        <v>2945</v>
      </c>
      <c r="E738" s="555"/>
      <c r="F738" s="647"/>
      <c r="G738" s="569"/>
      <c r="H738" s="163"/>
      <c r="I738" s="95"/>
    </row>
    <row r="739" spans="1:10">
      <c r="A739" s="248"/>
      <c r="B739" s="17"/>
      <c r="C739" s="97"/>
      <c r="D739" s="97"/>
      <c r="E739" s="557"/>
      <c r="F739" s="648"/>
      <c r="G739" s="620"/>
      <c r="H739" s="17"/>
      <c r="I739" s="167"/>
    </row>
    <row r="740" spans="1:10">
      <c r="A740" s="248"/>
      <c r="B740" s="17"/>
      <c r="C740" s="97"/>
      <c r="D740" s="97"/>
      <c r="E740" s="557"/>
      <c r="F740" s="648"/>
      <c r="G740" s="620"/>
      <c r="H740" s="17"/>
      <c r="I740" s="167"/>
    </row>
    <row r="741" spans="1:10">
      <c r="A741" s="248"/>
      <c r="B741" s="17"/>
      <c r="C741" s="97"/>
      <c r="D741" s="97"/>
      <c r="E741" s="557"/>
      <c r="F741" s="648"/>
      <c r="G741" s="620"/>
      <c r="H741" s="17"/>
      <c r="I741" s="167"/>
    </row>
    <row r="742" spans="1:10" ht="18.75" thickBot="1">
      <c r="A742" s="1152" t="s">
        <v>7679</v>
      </c>
      <c r="B742" s="171"/>
      <c r="C742" s="99"/>
      <c r="D742" s="99"/>
      <c r="E742" s="558"/>
      <c r="F742" s="649"/>
      <c r="G742" s="621"/>
      <c r="H742" s="171"/>
      <c r="I742" s="172"/>
    </row>
    <row r="743" spans="1:10" ht="42">
      <c r="A743" s="195" t="s">
        <v>1028</v>
      </c>
      <c r="B743" s="196" t="s">
        <v>1029</v>
      </c>
      <c r="C743" s="197" t="s">
        <v>678</v>
      </c>
      <c r="D743" s="197" t="s">
        <v>3130</v>
      </c>
      <c r="E743" s="559" t="s">
        <v>11188</v>
      </c>
      <c r="F743" s="650" t="s">
        <v>2779</v>
      </c>
      <c r="G743" s="638" t="s">
        <v>2627</v>
      </c>
      <c r="H743" s="338" t="s">
        <v>497</v>
      </c>
      <c r="I743" s="199" t="s">
        <v>4239</v>
      </c>
    </row>
    <row r="744" spans="1:10" ht="13.5" thickBot="1">
      <c r="A744" s="195"/>
      <c r="B744" s="389"/>
      <c r="C744" s="197" t="s">
        <v>3629</v>
      </c>
      <c r="D744" s="390" t="s">
        <v>2628</v>
      </c>
      <c r="E744" s="564" t="s">
        <v>265</v>
      </c>
      <c r="F744" s="1038">
        <f>'Заказ, cкидки и курсы валют'!$I$12</f>
        <v>0</v>
      </c>
      <c r="G744" s="949"/>
      <c r="H744" s="455"/>
      <c r="I744" s="325"/>
    </row>
    <row r="745" spans="1:10" ht="14.1" customHeight="1">
      <c r="A745" s="333" t="s">
        <v>3492</v>
      </c>
      <c r="B745" s="986" t="s">
        <v>3647</v>
      </c>
      <c r="C745" s="977">
        <v>5</v>
      </c>
      <c r="D745" s="2135">
        <v>3000</v>
      </c>
      <c r="E745" s="822">
        <v>662.99</v>
      </c>
      <c r="F745" s="967">
        <f>ROUND(E745*(1-$F$10),2)</f>
        <v>662.99</v>
      </c>
      <c r="G745" s="968">
        <f>'Заказ, cкидки и курсы валют'!$J$23*F745</f>
        <v>7955.88</v>
      </c>
      <c r="H745" s="387">
        <f>ROUND((D745/1000)*G745,2)</f>
        <v>23867.64</v>
      </c>
      <c r="I745" s="337"/>
    </row>
    <row r="746" spans="1:10" ht="14.1" customHeight="1">
      <c r="A746" s="216" t="s">
        <v>3493</v>
      </c>
      <c r="B746" s="46" t="s">
        <v>3288</v>
      </c>
      <c r="C746" s="58">
        <v>9</v>
      </c>
      <c r="D746" s="45">
        <v>3000</v>
      </c>
      <c r="E746" s="822">
        <v>1096.3499999999999</v>
      </c>
      <c r="F746" s="603">
        <f t="shared" ref="F746:F749" si="114">ROUND(E746*(1-$F$10),2)</f>
        <v>1096.3499999999999</v>
      </c>
      <c r="G746" s="862">
        <f>'Заказ, cкидки и курсы валют'!$J$23*F746</f>
        <v>13156.199999999999</v>
      </c>
      <c r="H746" s="128">
        <f t="shared" ref="H746:H749" si="115">ROUND((D746/1000)*G746,2)</f>
        <v>39468.6</v>
      </c>
      <c r="I746" s="212"/>
    </row>
    <row r="747" spans="1:10" ht="14.1" customHeight="1">
      <c r="A747" s="216" t="s">
        <v>3494</v>
      </c>
      <c r="B747" s="46" t="s">
        <v>3648</v>
      </c>
      <c r="C747" s="58">
        <v>16</v>
      </c>
      <c r="D747" s="45">
        <v>1500</v>
      </c>
      <c r="E747" s="822">
        <v>1126.25</v>
      </c>
      <c r="F747" s="603">
        <f t="shared" si="114"/>
        <v>1126.25</v>
      </c>
      <c r="G747" s="862">
        <f>'Заказ, cкидки и курсы валют'!$J$23*F747</f>
        <v>13515</v>
      </c>
      <c r="H747" s="128">
        <f t="shared" si="115"/>
        <v>20272.5</v>
      </c>
      <c r="I747" s="212"/>
    </row>
    <row r="748" spans="1:10" ht="14.1" customHeight="1">
      <c r="A748" s="216" t="s">
        <v>3495</v>
      </c>
      <c r="B748" s="46" t="s">
        <v>3649</v>
      </c>
      <c r="C748" s="58">
        <v>23</v>
      </c>
      <c r="D748" s="46">
        <v>500</v>
      </c>
      <c r="E748" s="822">
        <v>1612.46</v>
      </c>
      <c r="F748" s="603">
        <f t="shared" si="114"/>
        <v>1612.46</v>
      </c>
      <c r="G748" s="862">
        <f>'Заказ, cкидки и курсы валют'!$J$23*F748</f>
        <v>19349.52</v>
      </c>
      <c r="H748" s="128">
        <f t="shared" si="115"/>
        <v>9674.76</v>
      </c>
      <c r="I748" s="212"/>
      <c r="J748" s="822"/>
    </row>
    <row r="749" spans="1:10" ht="14.1" customHeight="1" thickBot="1">
      <c r="A749" s="241" t="s">
        <v>3496</v>
      </c>
      <c r="B749" s="131" t="s">
        <v>3650</v>
      </c>
      <c r="C749" s="791">
        <v>60</v>
      </c>
      <c r="D749" s="131">
        <v>400</v>
      </c>
      <c r="E749" s="822">
        <v>2999.44</v>
      </c>
      <c r="F749" s="959">
        <f t="shared" si="114"/>
        <v>2999.44</v>
      </c>
      <c r="G749" s="960">
        <f>'Заказ, cкидки и курсы валют'!$J$23*F749</f>
        <v>35993.279999999999</v>
      </c>
      <c r="H749" s="181">
        <f t="shared" si="115"/>
        <v>14397.31</v>
      </c>
      <c r="I749" s="214"/>
      <c r="J749" s="822"/>
    </row>
    <row r="750" spans="1:10" ht="13.5" thickBot="1">
      <c r="B750" s="50"/>
      <c r="C750" s="50"/>
      <c r="D750" s="50"/>
      <c r="E750" s="578"/>
      <c r="F750" s="88"/>
      <c r="G750" s="546"/>
      <c r="H750" s="14"/>
      <c r="I750" s="14"/>
      <c r="J750" s="822"/>
    </row>
    <row r="751" spans="1:10" ht="18">
      <c r="A751" s="247"/>
      <c r="B751" s="163"/>
      <c r="C751" s="91"/>
      <c r="D751" s="91" t="s">
        <v>2945</v>
      </c>
      <c r="E751" s="555"/>
      <c r="F751" s="647"/>
      <c r="G751" s="592"/>
      <c r="H751" s="163"/>
      <c r="I751" s="95"/>
      <c r="J751" s="822"/>
    </row>
    <row r="752" spans="1:10">
      <c r="A752" s="248"/>
      <c r="B752" s="17"/>
      <c r="C752" s="97"/>
      <c r="D752" s="97"/>
      <c r="E752" s="557"/>
      <c r="F752" s="648"/>
      <c r="G752" s="620"/>
      <c r="H752" s="17"/>
      <c r="I752" s="167"/>
      <c r="J752" s="822"/>
    </row>
    <row r="753" spans="1:10">
      <c r="A753" s="248"/>
      <c r="B753" s="17"/>
      <c r="C753" s="97"/>
      <c r="D753" s="97"/>
      <c r="E753" s="557"/>
      <c r="F753" s="648"/>
      <c r="G753" s="620"/>
      <c r="H753" s="17"/>
      <c r="I753" s="167"/>
      <c r="J753" s="822"/>
    </row>
    <row r="754" spans="1:10">
      <c r="A754" s="248"/>
      <c r="B754" s="17"/>
      <c r="C754" s="97"/>
      <c r="D754" s="97"/>
      <c r="E754" s="557"/>
      <c r="F754" s="648"/>
      <c r="G754" s="620"/>
      <c r="H754" s="17"/>
      <c r="I754" s="167"/>
      <c r="J754" s="822"/>
    </row>
    <row r="755" spans="1:10" ht="18.75" thickBot="1">
      <c r="A755" s="2549" t="s">
        <v>7680</v>
      </c>
      <c r="B755" s="118"/>
      <c r="C755" s="100"/>
      <c r="D755" s="171"/>
      <c r="E755" s="565"/>
      <c r="F755" s="649"/>
      <c r="G755" s="621"/>
      <c r="H755" s="171"/>
      <c r="I755" s="172"/>
    </row>
    <row r="756" spans="1:10" ht="42">
      <c r="A756" s="195" t="s">
        <v>1028</v>
      </c>
      <c r="B756" s="196" t="s">
        <v>1029</v>
      </c>
      <c r="C756" s="197" t="s">
        <v>678</v>
      </c>
      <c r="D756" s="197" t="s">
        <v>3130</v>
      </c>
      <c r="E756" s="559" t="s">
        <v>11188</v>
      </c>
      <c r="F756" s="650" t="s">
        <v>2779</v>
      </c>
      <c r="G756" s="638" t="s">
        <v>2627</v>
      </c>
      <c r="H756" s="338" t="s">
        <v>497</v>
      </c>
      <c r="I756" s="199" t="s">
        <v>4239</v>
      </c>
      <c r="J756" s="2668" t="s">
        <v>12335</v>
      </c>
    </row>
    <row r="757" spans="1:10" ht="21.75" customHeight="1" thickBot="1">
      <c r="A757" s="195"/>
      <c r="B757" s="389"/>
      <c r="C757" s="197" t="s">
        <v>3629</v>
      </c>
      <c r="D757" s="390" t="s">
        <v>2628</v>
      </c>
      <c r="E757" s="564" t="s">
        <v>265</v>
      </c>
      <c r="F757" s="1038">
        <f>'Заказ, cкидки и курсы валют'!$I$12</f>
        <v>0</v>
      </c>
      <c r="G757" s="949"/>
      <c r="H757" s="455"/>
      <c r="I757" s="325"/>
      <c r="J757" s="2669"/>
    </row>
    <row r="758" spans="1:10" ht="14.1" customHeight="1">
      <c r="A758" s="333" t="s">
        <v>3497</v>
      </c>
      <c r="B758" s="986" t="s">
        <v>3647</v>
      </c>
      <c r="C758" s="977">
        <v>5</v>
      </c>
      <c r="D758" s="393">
        <v>200</v>
      </c>
      <c r="E758" s="2111">
        <f>E745*1.2</f>
        <v>795.58799999999997</v>
      </c>
      <c r="F758" s="967">
        <f>ROUND(E758*(1-$F$10),2)</f>
        <v>795.59</v>
      </c>
      <c r="G758" s="968">
        <f>'Заказ, cкидки и курсы валют'!$J$23*F758</f>
        <v>9547.08</v>
      </c>
      <c r="H758" s="387">
        <f>ROUND((D758/1000)*G758,2)</f>
        <v>1909.42</v>
      </c>
      <c r="I758" s="337"/>
      <c r="J758" s="128">
        <f>ROUND(IF(H758&lt;'Заказ, cкидки и курсы валют'!$B$39,H758*0.54*100/(100-'Заказ, cкидки и курсы валют'!$C$39),IF(H758&lt;'Заказ, cкидки и курсы валют'!$B$40,H758*0.54*100/(100-'Заказ, cкидки и курсы валют'!$C$40),IF(H758&lt;'Заказ, cкидки и курсы валют'!$B$41,H758*0.54*100/(100-'Заказ, cкидки и курсы валют'!$C$41),IF(H758&lt;'Заказ, cкидки и курсы валют'!$B$42,H758*0.54*100/(100-'Заказ, cкидки и курсы валют'!$C$42),IF(H758&lt;'Заказ, cкидки и курсы валют'!$B$43,H758*0.54*100/(100-'Заказ, cкидки и курсы валют'!$C$43),H758))))),2)</f>
        <v>1909.42</v>
      </c>
    </row>
    <row r="759" spans="1:10" ht="14.1" customHeight="1">
      <c r="A759" s="216" t="s">
        <v>3498</v>
      </c>
      <c r="B759" s="46" t="s">
        <v>3288</v>
      </c>
      <c r="C759" s="58">
        <v>9</v>
      </c>
      <c r="D759" s="48">
        <v>100</v>
      </c>
      <c r="E759" s="2110">
        <f>E746*1.2</f>
        <v>1315.62</v>
      </c>
      <c r="F759" s="603">
        <f t="shared" ref="F759:F762" si="116">ROUND(E759*(1-$F$10),2)</f>
        <v>1315.62</v>
      </c>
      <c r="G759" s="862">
        <f>'Заказ, cкидки и курсы валют'!$J$23*F759</f>
        <v>15787.439999999999</v>
      </c>
      <c r="H759" s="128">
        <f t="shared" ref="H759:H762" si="117">ROUND((D759/1000)*G759,2)</f>
        <v>1578.74</v>
      </c>
      <c r="I759" s="212"/>
      <c r="J759" s="128">
        <f>ROUND(IF(H759&lt;'Заказ, cкидки и курсы валют'!$B$39,H759*0.54*100/(100-'Заказ, cкидки и курсы валют'!$C$39),IF(H759&lt;'Заказ, cкидки и курсы валют'!$B$40,H759*0.54*100/(100-'Заказ, cкидки и курсы валют'!$C$40),IF(H759&lt;'Заказ, cкидки и курсы валют'!$B$41,H759*0.54*100/(100-'Заказ, cкидки и курсы валют'!$C$41),IF(H759&lt;'Заказ, cкидки и курсы валют'!$B$42,H759*0.54*100/(100-'Заказ, cкидки и курсы валют'!$C$42),IF(H759&lt;'Заказ, cкидки и курсы валют'!$B$43,H759*0.54*100/(100-'Заказ, cкидки и курсы валют'!$C$43),H759))))),2)</f>
        <v>1578.74</v>
      </c>
    </row>
    <row r="760" spans="1:10" ht="14.1" customHeight="1">
      <c r="A760" s="216" t="s">
        <v>3499</v>
      </c>
      <c r="B760" s="46" t="s">
        <v>3648</v>
      </c>
      <c r="C760" s="58">
        <v>16</v>
      </c>
      <c r="D760" s="48">
        <v>100</v>
      </c>
      <c r="E760" s="2110">
        <f>E747*1.2</f>
        <v>1351.5</v>
      </c>
      <c r="F760" s="603">
        <f t="shared" si="116"/>
        <v>1351.5</v>
      </c>
      <c r="G760" s="862">
        <f>'Заказ, cкидки и курсы валют'!$J$23*F760</f>
        <v>16218</v>
      </c>
      <c r="H760" s="128">
        <f t="shared" si="117"/>
        <v>1621.8</v>
      </c>
      <c r="I760" s="212"/>
      <c r="J760" s="128">
        <f>ROUND(IF(H760&lt;'Заказ, cкидки и курсы валют'!$B$39,H760*0.54*100/(100-'Заказ, cкидки и курсы валют'!$C$39),IF(H760&lt;'Заказ, cкидки и курсы валют'!$B$40,H760*0.54*100/(100-'Заказ, cкидки и курсы валют'!$C$40),IF(H760&lt;'Заказ, cкидки и курсы валют'!$B$41,H760*0.54*100/(100-'Заказ, cкидки и курсы валют'!$C$41),IF(H760&lt;'Заказ, cкидки и курсы валют'!$B$42,H760*0.54*100/(100-'Заказ, cкидки и курсы валют'!$C$42),IF(H760&lt;'Заказ, cкидки и курсы валют'!$B$43,H760*0.54*100/(100-'Заказ, cкидки и курсы валют'!$C$43),H760))))),2)</f>
        <v>1621.8</v>
      </c>
    </row>
    <row r="761" spans="1:10" ht="14.1" customHeight="1">
      <c r="A761" s="216" t="s">
        <v>3500</v>
      </c>
      <c r="B761" s="46" t="s">
        <v>3649</v>
      </c>
      <c r="C761" s="58">
        <v>23</v>
      </c>
      <c r="D761" s="48">
        <v>50</v>
      </c>
      <c r="E761" s="2110">
        <f>E748*1.2</f>
        <v>1934.952</v>
      </c>
      <c r="F761" s="603">
        <f t="shared" si="116"/>
        <v>1934.95</v>
      </c>
      <c r="G761" s="862">
        <f>'Заказ, cкидки и курсы валют'!$J$23*F761</f>
        <v>23219.4</v>
      </c>
      <c r="H761" s="128">
        <f t="shared" si="117"/>
        <v>1160.97</v>
      </c>
      <c r="I761" s="212"/>
      <c r="J761" s="128">
        <f>ROUND(IF(H761&lt;'Заказ, cкидки и курсы валют'!$B$39,H761*0.54*100/(100-'Заказ, cкидки и курсы валют'!$C$39),IF(H761&lt;'Заказ, cкидки и курсы валют'!$B$40,H761*0.54*100/(100-'Заказ, cкидки и курсы валют'!$C$40),IF(H761&lt;'Заказ, cкидки и курсы валют'!$B$41,H761*0.54*100/(100-'Заказ, cкидки и курсы валют'!$C$41),IF(H761&lt;'Заказ, cкидки и курсы валют'!$B$42,H761*0.54*100/(100-'Заказ, cкидки и курсы валют'!$C$42),IF(H761&lt;'Заказ, cкидки и курсы валют'!$B$43,H761*0.54*100/(100-'Заказ, cкидки и курсы валют'!$C$43),H761))))),2)</f>
        <v>1160.97</v>
      </c>
    </row>
    <row r="762" spans="1:10" ht="14.1" customHeight="1" thickBot="1">
      <c r="A762" s="241" t="s">
        <v>3501</v>
      </c>
      <c r="B762" s="131" t="s">
        <v>3650</v>
      </c>
      <c r="C762" s="791">
        <v>60</v>
      </c>
      <c r="D762" s="217">
        <v>25</v>
      </c>
      <c r="E762" s="2112">
        <f>E749*1.2</f>
        <v>3599.328</v>
      </c>
      <c r="F762" s="959">
        <f t="shared" si="116"/>
        <v>3599.33</v>
      </c>
      <c r="G762" s="960">
        <f>'Заказ, cкидки и курсы валют'!$J$23*F762</f>
        <v>43191.96</v>
      </c>
      <c r="H762" s="181">
        <f t="shared" si="117"/>
        <v>1079.8</v>
      </c>
      <c r="I762" s="214"/>
      <c r="J762" s="128">
        <f>ROUND(IF(H762&lt;'Заказ, cкидки и курсы валют'!$B$39,H762*0.54*100/(100-'Заказ, cкидки и курсы валют'!$C$39),IF(H762&lt;'Заказ, cкидки и курсы валют'!$B$40,H762*0.54*100/(100-'Заказ, cкидки и курсы валют'!$C$40),IF(H762&lt;'Заказ, cкидки и курсы валют'!$B$41,H762*0.54*100/(100-'Заказ, cкидки и курсы валют'!$C$41),IF(H762&lt;'Заказ, cкидки и курсы валют'!$B$42,H762*0.54*100/(100-'Заказ, cкидки и курсы валют'!$C$42),IF(H762&lt;'Заказ, cкидки и курсы валют'!$B$43,H762*0.54*100/(100-'Заказ, cкидки и курсы валют'!$C$43),H762))))),2)</f>
        <v>1079.8</v>
      </c>
    </row>
    <row r="763" spans="1:10" ht="57" customHeight="1" thickBot="1">
      <c r="B763" s="50"/>
      <c r="C763" s="50"/>
      <c r="D763" s="50"/>
      <c r="E763" s="578"/>
      <c r="F763" s="88"/>
      <c r="G763" s="546"/>
      <c r="H763" s="14"/>
      <c r="I763" s="14"/>
    </row>
    <row r="764" spans="1:10" ht="18">
      <c r="A764" s="247"/>
      <c r="B764" s="163"/>
      <c r="C764" s="91"/>
      <c r="D764" s="91" t="s">
        <v>2945</v>
      </c>
      <c r="E764" s="555"/>
      <c r="F764" s="647"/>
      <c r="G764" s="569"/>
      <c r="H764" s="163"/>
      <c r="I764" s="95"/>
    </row>
    <row r="765" spans="1:10">
      <c r="A765" s="248"/>
      <c r="B765" s="17"/>
      <c r="C765" s="97"/>
      <c r="D765" s="97"/>
      <c r="E765" s="557"/>
      <c r="F765" s="648"/>
      <c r="G765" s="620"/>
      <c r="H765" s="17"/>
      <c r="I765" s="167"/>
    </row>
    <row r="766" spans="1:10">
      <c r="A766" s="248"/>
      <c r="B766" s="17"/>
      <c r="C766" s="97"/>
      <c r="D766" s="97"/>
      <c r="E766" s="557"/>
      <c r="F766" s="648"/>
      <c r="G766" s="620"/>
      <c r="H766" s="17"/>
      <c r="I766" s="167"/>
    </row>
    <row r="767" spans="1:10">
      <c r="A767" s="248"/>
      <c r="B767" s="17"/>
      <c r="C767" s="97"/>
      <c r="D767" s="97"/>
      <c r="E767" s="557"/>
      <c r="F767" s="648"/>
      <c r="G767" s="620"/>
      <c r="H767" s="17"/>
      <c r="I767" s="167"/>
    </row>
    <row r="768" spans="1:10" ht="18.75" thickBot="1">
      <c r="A768" s="2559" t="s">
        <v>7681</v>
      </c>
      <c r="B768" s="2587"/>
      <c r="C768" s="99"/>
      <c r="D768" s="99"/>
      <c r="E768" s="558"/>
      <c r="F768" s="649"/>
      <c r="G768" s="621"/>
      <c r="H768" s="171"/>
      <c r="I768" s="172"/>
    </row>
    <row r="769" spans="1:10" ht="42">
      <c r="A769" s="195" t="s">
        <v>1028</v>
      </c>
      <c r="B769" s="196" t="s">
        <v>1029</v>
      </c>
      <c r="C769" s="197" t="s">
        <v>678</v>
      </c>
      <c r="D769" s="197" t="s">
        <v>3130</v>
      </c>
      <c r="E769" s="559" t="s">
        <v>11188</v>
      </c>
      <c r="F769" s="650" t="s">
        <v>2779</v>
      </c>
      <c r="G769" s="638" t="s">
        <v>2627</v>
      </c>
      <c r="H769" s="338" t="s">
        <v>497</v>
      </c>
      <c r="I769" s="199" t="s">
        <v>4239</v>
      </c>
      <c r="J769" s="2668" t="s">
        <v>12335</v>
      </c>
    </row>
    <row r="770" spans="1:10" ht="20.25" customHeight="1" thickBot="1">
      <c r="A770" s="195"/>
      <c r="B770" s="389"/>
      <c r="C770" s="197" t="s">
        <v>3629</v>
      </c>
      <c r="D770" s="390" t="s">
        <v>2628</v>
      </c>
      <c r="E770" s="564" t="s">
        <v>265</v>
      </c>
      <c r="F770" s="1038">
        <f>'Заказ, cкидки и курсы валют'!$I$12</f>
        <v>0</v>
      </c>
      <c r="G770" s="949"/>
      <c r="H770" s="455"/>
      <c r="I770" s="325"/>
      <c r="J770" s="2669"/>
    </row>
    <row r="771" spans="1:10" ht="15.75" thickBot="1">
      <c r="A771" s="333" t="s">
        <v>8587</v>
      </c>
      <c r="B771" s="986" t="s">
        <v>3647</v>
      </c>
      <c r="C771" s="977">
        <v>5</v>
      </c>
      <c r="D771" s="2135">
        <v>10</v>
      </c>
      <c r="E771" s="2103">
        <f>(E745*2)+(1000/D771*7.5)</f>
        <v>2075.98</v>
      </c>
      <c r="F771" s="967">
        <f>ROUND(E771*(1-$F$10),2)</f>
        <v>2075.98</v>
      </c>
      <c r="G771" s="968">
        <f>'Заказ, cкидки и курсы валют'!$J$23*F771</f>
        <v>24911.760000000002</v>
      </c>
      <c r="H771" s="387">
        <f>ROUND((D771/1000)*G771,2)</f>
        <v>249.12</v>
      </c>
      <c r="I771" s="337"/>
      <c r="J771" s="128">
        <f>ROUND(IF(H771&lt;'Заказ, cкидки и курсы валют'!$B$39,H771*0.54*100/(100-'Заказ, cкидки и курсы валют'!$C$39),IF(H771&lt;'Заказ, cкидки и курсы валют'!$B$40,H771*0.54*100/(100-'Заказ, cкидки и курсы валют'!$C$40),IF(H771&lt;'Заказ, cкидки и курсы валют'!$B$41,H771*0.54*100/(100-'Заказ, cкидки и курсы валют'!$C$41),IF(H771&lt;'Заказ, cкидки и курсы валют'!$B$42,H771*0.54*100/(100-'Заказ, cкидки и курсы валют'!$C$42),IF(H771&lt;'Заказ, cкидки и курсы валют'!$B$43,H771*0.54*100/(100-'Заказ, cкидки и курсы валют'!$C$43),H771))))),2)</f>
        <v>336.31</v>
      </c>
    </row>
    <row r="772" spans="1:10" ht="15.75" thickBot="1">
      <c r="A772" s="216" t="s">
        <v>8588</v>
      </c>
      <c r="B772" s="46" t="s">
        <v>3288</v>
      </c>
      <c r="C772" s="58">
        <v>9</v>
      </c>
      <c r="D772" s="45">
        <v>10</v>
      </c>
      <c r="E772" s="2103">
        <f t="shared" ref="E772:E775" si="118">(E746*2)+(1000/D772*7.5)</f>
        <v>2942.7</v>
      </c>
      <c r="F772" s="603">
        <f t="shared" ref="F772:F775" si="119">ROUND(E772*(1-$F$10),2)</f>
        <v>2942.7</v>
      </c>
      <c r="G772" s="862">
        <f>'Заказ, cкидки и курсы валют'!$J$23*F772</f>
        <v>35312.399999999994</v>
      </c>
      <c r="H772" s="128">
        <f t="shared" ref="H772:H775" si="120">ROUND((D772/1000)*G772,2)</f>
        <v>353.12</v>
      </c>
      <c r="I772" s="212"/>
      <c r="J772" s="128">
        <f>ROUND(IF(H772&lt;'Заказ, cкидки и курсы валют'!$B$39,H772*0.54*100/(100-'Заказ, cкидки и курсы валют'!$C$39),IF(H772&lt;'Заказ, cкидки и курсы валют'!$B$40,H772*0.54*100/(100-'Заказ, cкидки и курсы валют'!$C$40),IF(H772&lt;'Заказ, cкидки и курсы валют'!$B$41,H772*0.54*100/(100-'Заказ, cкидки и курсы валют'!$C$41),IF(H772&lt;'Заказ, cкидки и курсы валют'!$B$42,H772*0.54*100/(100-'Заказ, cкидки и курсы валют'!$C$42),IF(H772&lt;'Заказ, cкидки и курсы валют'!$B$43,H772*0.54*100/(100-'Заказ, cкидки и курсы валют'!$C$43),H772))))),2)</f>
        <v>476.71</v>
      </c>
    </row>
    <row r="773" spans="1:10" ht="15.75" thickBot="1">
      <c r="A773" s="216" t="s">
        <v>8589</v>
      </c>
      <c r="B773" s="46" t="s">
        <v>3648</v>
      </c>
      <c r="C773" s="58">
        <v>16</v>
      </c>
      <c r="D773" s="45">
        <v>10</v>
      </c>
      <c r="E773" s="2103">
        <f t="shared" si="118"/>
        <v>3002.5</v>
      </c>
      <c r="F773" s="603">
        <f t="shared" si="119"/>
        <v>3002.5</v>
      </c>
      <c r="G773" s="862">
        <f>'Заказ, cкидки и курсы валют'!$J$23*F773</f>
        <v>36030</v>
      </c>
      <c r="H773" s="128">
        <f t="shared" si="120"/>
        <v>360.3</v>
      </c>
      <c r="I773" s="212"/>
      <c r="J773" s="128">
        <f>ROUND(IF(H773&lt;'Заказ, cкидки и курсы валют'!$B$39,H773*0.54*100/(100-'Заказ, cкидки и курсы валют'!$C$39),IF(H773&lt;'Заказ, cкидки и курсы валют'!$B$40,H773*0.54*100/(100-'Заказ, cкидки и курсы валют'!$C$40),IF(H773&lt;'Заказ, cкидки и курсы валют'!$B$41,H773*0.54*100/(100-'Заказ, cкидки и курсы валют'!$C$41),IF(H773&lt;'Заказ, cкидки и курсы валют'!$B$42,H773*0.54*100/(100-'Заказ, cкидки и курсы валют'!$C$42),IF(H773&lt;'Заказ, cкидки и курсы валют'!$B$43,H773*0.54*100/(100-'Заказ, cкидки и курсы валют'!$C$43),H773))))),2)</f>
        <v>486.41</v>
      </c>
    </row>
    <row r="774" spans="1:10" ht="15.75" thickBot="1">
      <c r="A774" s="216" t="s">
        <v>8590</v>
      </c>
      <c r="B774" s="46" t="s">
        <v>3649</v>
      </c>
      <c r="C774" s="58">
        <v>23</v>
      </c>
      <c r="D774" s="46">
        <v>5</v>
      </c>
      <c r="E774" s="2103">
        <f t="shared" si="118"/>
        <v>4724.92</v>
      </c>
      <c r="F774" s="603">
        <f t="shared" si="119"/>
        <v>4724.92</v>
      </c>
      <c r="G774" s="862">
        <f>'Заказ, cкидки и курсы валют'!$J$23*F774</f>
        <v>56699.040000000001</v>
      </c>
      <c r="H774" s="128">
        <f t="shared" si="120"/>
        <v>283.5</v>
      </c>
      <c r="I774" s="212"/>
      <c r="J774" s="128">
        <f>ROUND(IF(H774&lt;'Заказ, cкидки и курсы валют'!$B$39,H774*0.54*100/(100-'Заказ, cкидки и курсы валют'!$C$39),IF(H774&lt;'Заказ, cкидки и курсы валют'!$B$40,H774*0.54*100/(100-'Заказ, cкидки и курсы валют'!$C$40),IF(H774&lt;'Заказ, cкидки и курсы валют'!$B$41,H774*0.54*100/(100-'Заказ, cкидки и курсы валют'!$C$41),IF(H774&lt;'Заказ, cкидки и курсы валют'!$B$42,H774*0.54*100/(100-'Заказ, cкидки и курсы валют'!$C$42),IF(H774&lt;'Заказ, cкидки и курсы валют'!$B$43,H774*0.54*100/(100-'Заказ, cкидки и курсы валют'!$C$43),H774))))),2)</f>
        <v>382.73</v>
      </c>
    </row>
    <row r="775" spans="1:10" ht="15.75" thickBot="1">
      <c r="A775" s="241" t="s">
        <v>8591</v>
      </c>
      <c r="B775" s="131" t="s">
        <v>3650</v>
      </c>
      <c r="C775" s="791">
        <v>60</v>
      </c>
      <c r="D775" s="131">
        <v>2</v>
      </c>
      <c r="E775" s="2103">
        <f t="shared" si="118"/>
        <v>9748.880000000001</v>
      </c>
      <c r="F775" s="959">
        <f t="shared" si="119"/>
        <v>9748.8799999999992</v>
      </c>
      <c r="G775" s="960">
        <f>'Заказ, cкидки и курсы валют'!$J$23*F775</f>
        <v>116986.56</v>
      </c>
      <c r="H775" s="181">
        <f t="shared" si="120"/>
        <v>233.97</v>
      </c>
      <c r="I775" s="214"/>
      <c r="J775" s="128">
        <f>ROUND(IF(H775&lt;'Заказ, cкидки и курсы валют'!$B$39,H775*0.54*100/(100-'Заказ, cкидки и курсы валют'!$C$39),IF(H775&lt;'Заказ, cкидки и курсы валют'!$B$40,H775*0.54*100/(100-'Заказ, cкидки и курсы валют'!$C$40),IF(H775&lt;'Заказ, cкидки и курсы валют'!$B$41,H775*0.54*100/(100-'Заказ, cкидки и курсы валют'!$C$41),IF(H775&lt;'Заказ, cкидки и курсы валют'!$B$42,H775*0.54*100/(100-'Заказ, cкидки и курсы валют'!$C$42),IF(H775&lt;'Заказ, cкидки и курсы валют'!$B$43,H775*0.54*100/(100-'Заказ, cкидки и курсы валют'!$C$43),H775))))),2)</f>
        <v>315.86</v>
      </c>
    </row>
    <row r="776" spans="1:10">
      <c r="B776" s="50"/>
      <c r="C776" s="50"/>
      <c r="D776" s="50"/>
      <c r="E776" s="578"/>
      <c r="F776" s="88"/>
      <c r="G776" s="546"/>
      <c r="H776" s="14"/>
      <c r="I776" s="14"/>
    </row>
    <row r="777" spans="1:10">
      <c r="B777" s="50"/>
      <c r="C777" s="50"/>
      <c r="D777" s="50"/>
      <c r="E777" s="578"/>
      <c r="F777" s="88"/>
      <c r="G777" s="546"/>
      <c r="H777" s="14"/>
      <c r="I777" s="14"/>
    </row>
    <row r="778" spans="1:10" ht="13.5" thickBot="1">
      <c r="B778" s="50"/>
      <c r="C778" s="50"/>
      <c r="D778" s="50"/>
      <c r="E778" s="578"/>
      <c r="F778" s="88"/>
      <c r="G778" s="546"/>
      <c r="H778" s="14"/>
      <c r="I778" s="14"/>
    </row>
    <row r="779" spans="1:10" ht="18.75" customHeight="1">
      <c r="A779" s="247"/>
      <c r="B779" s="163"/>
      <c r="C779" s="91"/>
      <c r="D779" s="92" t="s">
        <v>2946</v>
      </c>
      <c r="E779" s="555"/>
      <c r="F779" s="652"/>
      <c r="G779" s="562"/>
      <c r="H779" s="163"/>
      <c r="I779" s="95"/>
    </row>
    <row r="780" spans="1:10" ht="31.5" customHeight="1">
      <c r="A780" s="248"/>
      <c r="B780" s="17"/>
      <c r="C780" s="97"/>
      <c r="D780" s="97"/>
      <c r="E780" s="557"/>
      <c r="F780" s="648"/>
      <c r="G780" s="620"/>
      <c r="H780" s="17"/>
      <c r="I780" s="167"/>
    </row>
    <row r="781" spans="1:10" ht="15" customHeight="1">
      <c r="A781" s="248"/>
      <c r="B781" s="17"/>
      <c r="C781" s="97"/>
      <c r="D781" s="97"/>
      <c r="E781" s="557"/>
      <c r="F781" s="648"/>
      <c r="G781" s="620"/>
      <c r="H781" s="17"/>
      <c r="I781" s="167"/>
    </row>
    <row r="782" spans="1:10" ht="13.5" hidden="1" customHeight="1">
      <c r="A782" s="248"/>
      <c r="B782" s="17"/>
      <c r="C782" s="97"/>
      <c r="D782" s="97"/>
      <c r="E782" s="557"/>
      <c r="F782" s="648"/>
      <c r="G782" s="620"/>
      <c r="H782" s="17"/>
      <c r="I782" s="167"/>
    </row>
    <row r="783" spans="1:10" ht="21.75" customHeight="1" thickBot="1">
      <c r="A783" s="1152" t="s">
        <v>7679</v>
      </c>
      <c r="B783" s="171"/>
      <c r="C783" s="99"/>
      <c r="D783" s="99"/>
      <c r="E783" s="558"/>
      <c r="F783" s="649"/>
      <c r="G783" s="621"/>
      <c r="H783" s="171"/>
      <c r="I783" s="172"/>
    </row>
    <row r="784" spans="1:10" ht="40.5" customHeight="1">
      <c r="A784" s="195" t="s">
        <v>1028</v>
      </c>
      <c r="B784" s="196" t="s">
        <v>1029</v>
      </c>
      <c r="C784" s="197" t="s">
        <v>678</v>
      </c>
      <c r="D784" s="197" t="s">
        <v>3130</v>
      </c>
      <c r="E784" s="559" t="s">
        <v>11188</v>
      </c>
      <c r="F784" s="650" t="s">
        <v>2779</v>
      </c>
      <c r="G784" s="638" t="s">
        <v>2627</v>
      </c>
      <c r="H784" s="338" t="s">
        <v>497</v>
      </c>
      <c r="I784" s="199" t="s">
        <v>4239</v>
      </c>
    </row>
    <row r="785" spans="1:10" ht="13.5" customHeight="1" thickBot="1">
      <c r="A785" s="195"/>
      <c r="B785" s="389"/>
      <c r="C785" s="197" t="s">
        <v>3629</v>
      </c>
      <c r="D785" s="390" t="s">
        <v>2628</v>
      </c>
      <c r="E785" s="564" t="s">
        <v>265</v>
      </c>
      <c r="F785" s="1038">
        <f>'Заказ, cкидки и курсы валют'!$I$12</f>
        <v>0</v>
      </c>
      <c r="G785" s="949"/>
      <c r="H785" s="455"/>
      <c r="I785" s="325"/>
    </row>
    <row r="786" spans="1:10" ht="13.5" customHeight="1">
      <c r="A786" s="997" t="s">
        <v>3502</v>
      </c>
      <c r="B786" s="1814" t="s">
        <v>3649</v>
      </c>
      <c r="C786" s="1815">
        <v>61.44</v>
      </c>
      <c r="D786" s="1814">
        <v>500</v>
      </c>
      <c r="E786" s="822">
        <v>2738.24</v>
      </c>
      <c r="F786" s="2050">
        <f>ROUND(E786*(1-$F$10),2)</f>
        <v>2738.24</v>
      </c>
      <c r="G786" s="1663">
        <f>'Заказ, cкидки и курсы валют'!$J$23*F786</f>
        <v>32858.879999999997</v>
      </c>
      <c r="H786" s="387">
        <f>ROUND((D786/1000)*G786,2)</f>
        <v>16429.439999999999</v>
      </c>
      <c r="I786" s="337"/>
    </row>
    <row r="787" spans="1:10" ht="13.5" customHeight="1">
      <c r="A787" s="625" t="s">
        <v>3503</v>
      </c>
      <c r="B787" s="1816" t="s">
        <v>3650</v>
      </c>
      <c r="C787" s="1817">
        <v>62.06</v>
      </c>
      <c r="D787" s="1816">
        <v>500</v>
      </c>
      <c r="E787" s="822">
        <v>2741.44</v>
      </c>
      <c r="F787" s="936">
        <f t="shared" ref="F787:F793" si="121">ROUND(E787*(1-$F$10),2)</f>
        <v>2741.44</v>
      </c>
      <c r="G787" s="866">
        <f>'Заказ, cкидки и курсы валют'!$J$23*F787</f>
        <v>32897.279999999999</v>
      </c>
      <c r="H787" s="128">
        <f t="shared" ref="H787:H793" si="122">ROUND((D787/1000)*G787,2)</f>
        <v>16448.64</v>
      </c>
      <c r="I787" s="212"/>
    </row>
    <row r="788" spans="1:10" ht="13.5" customHeight="1">
      <c r="A788" s="625" t="s">
        <v>3504</v>
      </c>
      <c r="B788" s="1816" t="s">
        <v>3276</v>
      </c>
      <c r="C788" s="1817">
        <v>110</v>
      </c>
      <c r="D788" s="1816">
        <v>250</v>
      </c>
      <c r="E788" s="822">
        <v>4449.2700000000004</v>
      </c>
      <c r="F788" s="936">
        <f t="shared" si="121"/>
        <v>4449.2700000000004</v>
      </c>
      <c r="G788" s="866">
        <f>'Заказ, cкидки и курсы валют'!$J$23*F788</f>
        <v>53391.240000000005</v>
      </c>
      <c r="H788" s="128">
        <f t="shared" si="122"/>
        <v>13347.81</v>
      </c>
      <c r="I788" s="212"/>
    </row>
    <row r="789" spans="1:10">
      <c r="A789" s="625" t="s">
        <v>3505</v>
      </c>
      <c r="B789" s="1816" t="s">
        <v>3277</v>
      </c>
      <c r="C789" s="1817">
        <v>180</v>
      </c>
      <c r="D789" s="1816">
        <v>130</v>
      </c>
      <c r="E789" s="822">
        <v>6158.46</v>
      </c>
      <c r="F789" s="936">
        <f t="shared" si="121"/>
        <v>6158.46</v>
      </c>
      <c r="G789" s="866">
        <f>'Заказ, cкидки и курсы валют'!$J$23*F789</f>
        <v>73901.52</v>
      </c>
      <c r="H789" s="128">
        <f t="shared" si="122"/>
        <v>9607.2000000000007</v>
      </c>
      <c r="I789" s="212"/>
    </row>
    <row r="790" spans="1:10">
      <c r="A790" s="625" t="s">
        <v>3506</v>
      </c>
      <c r="B790" s="1816" t="s">
        <v>3278</v>
      </c>
      <c r="C790" s="1817">
        <v>206.25</v>
      </c>
      <c r="D790" s="1816">
        <v>80</v>
      </c>
      <c r="E790" s="822">
        <v>6773.49</v>
      </c>
      <c r="F790" s="936">
        <f t="shared" si="121"/>
        <v>6773.49</v>
      </c>
      <c r="G790" s="866">
        <f>'Заказ, cкидки и курсы валют'!$J$23*F790</f>
        <v>81281.88</v>
      </c>
      <c r="H790" s="128">
        <f t="shared" si="122"/>
        <v>6502.55</v>
      </c>
      <c r="I790" s="212"/>
    </row>
    <row r="791" spans="1:10">
      <c r="A791" s="625" t="s">
        <v>3507</v>
      </c>
      <c r="B791" s="1816" t="s">
        <v>3279</v>
      </c>
      <c r="C791" s="1817">
        <v>285</v>
      </c>
      <c r="D791" s="1816">
        <v>80</v>
      </c>
      <c r="E791" s="822">
        <v>9281.48</v>
      </c>
      <c r="F791" s="936">
        <f t="shared" si="121"/>
        <v>9281.48</v>
      </c>
      <c r="G791" s="866">
        <f>'Заказ, cкидки и курсы валют'!$J$23*F791</f>
        <v>111377.76</v>
      </c>
      <c r="H791" s="128">
        <f t="shared" si="122"/>
        <v>8910.2199999999993</v>
      </c>
      <c r="I791" s="212"/>
    </row>
    <row r="792" spans="1:10">
      <c r="A792" s="625" t="s">
        <v>3508</v>
      </c>
      <c r="B792" s="1816" t="s">
        <v>3280</v>
      </c>
      <c r="C792" s="1817">
        <v>450</v>
      </c>
      <c r="D792" s="1816">
        <v>50</v>
      </c>
      <c r="E792" s="822">
        <v>13725.74</v>
      </c>
      <c r="F792" s="936">
        <f t="shared" si="121"/>
        <v>13725.74</v>
      </c>
      <c r="G792" s="866">
        <f>'Заказ, cкидки и курсы валют'!$J$23*F792</f>
        <v>164708.88</v>
      </c>
      <c r="H792" s="128">
        <f t="shared" si="122"/>
        <v>8235.44</v>
      </c>
      <c r="I792" s="212"/>
    </row>
    <row r="793" spans="1:10">
      <c r="A793" s="625" t="s">
        <v>3509</v>
      </c>
      <c r="B793" s="1816" t="s">
        <v>3282</v>
      </c>
      <c r="C793" s="1817">
        <v>870</v>
      </c>
      <c r="D793" s="1816">
        <v>25</v>
      </c>
      <c r="E793" s="822">
        <v>28701.94</v>
      </c>
      <c r="F793" s="936">
        <f t="shared" si="121"/>
        <v>28701.94</v>
      </c>
      <c r="G793" s="866">
        <f>'Заказ, cкидки и курсы валют'!$J$23*F793</f>
        <v>344423.27999999997</v>
      </c>
      <c r="H793" s="128">
        <f t="shared" si="122"/>
        <v>8610.58</v>
      </c>
      <c r="I793" s="212"/>
    </row>
    <row r="794" spans="1:10" ht="13.5" thickBot="1">
      <c r="A794" s="655" t="s">
        <v>11508</v>
      </c>
      <c r="B794" s="1818" t="s">
        <v>3283</v>
      </c>
      <c r="C794" s="2004">
        <v>1400</v>
      </c>
      <c r="D794" s="1818">
        <v>15</v>
      </c>
      <c r="E794" s="822">
        <v>49848.54</v>
      </c>
      <c r="F794" s="2053">
        <f t="shared" ref="F794" si="123">ROUND(E794*(1-$F$10),2)</f>
        <v>49848.54</v>
      </c>
      <c r="G794" s="1263">
        <f>'Заказ, cкидки и курсы валют'!$J$23*F794</f>
        <v>598182.48</v>
      </c>
      <c r="H794" s="181">
        <f t="shared" ref="H794" si="124">ROUND((D794/1000)*G794,2)</f>
        <v>8972.74</v>
      </c>
      <c r="I794" s="214"/>
    </row>
    <row r="795" spans="1:10" ht="18.75" customHeight="1" thickBot="1"/>
    <row r="796" spans="1:10" ht="18">
      <c r="A796" s="247"/>
      <c r="B796" s="163"/>
      <c r="C796" s="91"/>
      <c r="D796" s="92" t="s">
        <v>2946</v>
      </c>
      <c r="E796" s="555"/>
      <c r="F796" s="652"/>
      <c r="G796" s="592"/>
      <c r="H796" s="163"/>
      <c r="I796" s="95"/>
    </row>
    <row r="797" spans="1:10" ht="15.95" customHeight="1">
      <c r="A797" s="248"/>
      <c r="B797" s="17"/>
      <c r="C797" s="97"/>
      <c r="D797" s="97"/>
      <c r="E797" s="557"/>
      <c r="F797" s="648"/>
      <c r="G797" s="620"/>
      <c r="H797" s="17"/>
      <c r="I797" s="167"/>
      <c r="J797" s="822"/>
    </row>
    <row r="798" spans="1:10" ht="43.5" customHeight="1">
      <c r="A798" s="248"/>
      <c r="B798" s="17"/>
      <c r="C798" s="97"/>
      <c r="D798" s="97"/>
      <c r="E798" s="557"/>
      <c r="F798" s="648"/>
      <c r="G798" s="620"/>
      <c r="H798" s="17"/>
      <c r="I798" s="167"/>
      <c r="J798" s="822"/>
    </row>
    <row r="799" spans="1:10">
      <c r="A799" s="248"/>
      <c r="B799" s="17"/>
      <c r="C799" s="97"/>
      <c r="D799" s="97"/>
      <c r="E799" s="557"/>
      <c r="F799" s="648"/>
      <c r="G799" s="620"/>
      <c r="H799" s="17"/>
      <c r="I799" s="167"/>
      <c r="J799" s="822"/>
    </row>
    <row r="800" spans="1:10" ht="18.75" thickBot="1">
      <c r="A800" s="2549" t="s">
        <v>7680</v>
      </c>
      <c r="B800" s="118"/>
      <c r="C800" s="100"/>
      <c r="D800" s="171"/>
      <c r="E800" s="565"/>
      <c r="F800" s="649"/>
      <c r="G800" s="621"/>
      <c r="H800" s="171"/>
      <c r="I800" s="172"/>
      <c r="J800" s="822"/>
    </row>
    <row r="801" spans="1:10" ht="42">
      <c r="A801" s="195" t="s">
        <v>1028</v>
      </c>
      <c r="B801" s="196" t="s">
        <v>1029</v>
      </c>
      <c r="C801" s="197" t="s">
        <v>678</v>
      </c>
      <c r="D801" s="197" t="s">
        <v>3130</v>
      </c>
      <c r="E801" s="559" t="s">
        <v>11188</v>
      </c>
      <c r="F801" s="650" t="s">
        <v>2779</v>
      </c>
      <c r="G801" s="638" t="s">
        <v>2627</v>
      </c>
      <c r="H801" s="338" t="s">
        <v>497</v>
      </c>
      <c r="I801" s="199" t="s">
        <v>4239</v>
      </c>
      <c r="J801" s="2668" t="s">
        <v>12335</v>
      </c>
    </row>
    <row r="802" spans="1:10" ht="21" customHeight="1" thickBot="1">
      <c r="A802" s="195"/>
      <c r="B802" s="389"/>
      <c r="C802" s="197" t="s">
        <v>3629</v>
      </c>
      <c r="D802" s="390" t="s">
        <v>2628</v>
      </c>
      <c r="E802" s="564" t="s">
        <v>265</v>
      </c>
      <c r="F802" s="1038">
        <f>'Заказ, cкидки и курсы валют'!$I$12</f>
        <v>0</v>
      </c>
      <c r="G802" s="949"/>
      <c r="H802" s="455"/>
      <c r="I802" s="325"/>
      <c r="J802" s="2669"/>
    </row>
    <row r="803" spans="1:10">
      <c r="A803" s="333" t="s">
        <v>3510</v>
      </c>
      <c r="B803" s="986" t="s">
        <v>3649</v>
      </c>
      <c r="C803" s="984">
        <v>61.44</v>
      </c>
      <c r="D803" s="393">
        <v>50</v>
      </c>
      <c r="E803" s="2111">
        <f>E786*1.2</f>
        <v>3285.8879999999995</v>
      </c>
      <c r="F803" s="967">
        <f>ROUND(E803*(1-$F$10),2)</f>
        <v>3285.89</v>
      </c>
      <c r="G803" s="968">
        <f>'Заказ, cкидки и курсы валют'!$J$23*F803</f>
        <v>39430.68</v>
      </c>
      <c r="H803" s="387">
        <f>ROUND((D803/1000)*G803,2)</f>
        <v>1971.53</v>
      </c>
      <c r="I803" s="337"/>
      <c r="J803" s="128">
        <f>ROUND(IF(H803&lt;'Заказ, cкидки и курсы валют'!$B$39,H803*0.54*100/(100-'Заказ, cкидки и курсы валют'!$C$39),IF(H803&lt;'Заказ, cкидки и курсы валют'!$B$40,H803*0.54*100/(100-'Заказ, cкидки и курсы валют'!$C$40),IF(H803&lt;'Заказ, cкидки и курсы валют'!$B$41,H803*0.54*100/(100-'Заказ, cкидки и курсы валют'!$C$41),IF(H803&lt;'Заказ, cкидки и курсы валют'!$B$42,H803*0.54*100/(100-'Заказ, cкидки и курсы валют'!$C$42),IF(H803&lt;'Заказ, cкидки и курсы валют'!$B$43,H803*0.54*100/(100-'Заказ, cкидки и курсы валют'!$C$43),H803))))),2)</f>
        <v>1971.53</v>
      </c>
    </row>
    <row r="804" spans="1:10">
      <c r="A804" s="216" t="s">
        <v>3511</v>
      </c>
      <c r="B804" s="46" t="s">
        <v>3650</v>
      </c>
      <c r="C804" s="53">
        <v>62.06</v>
      </c>
      <c r="D804" s="48">
        <v>50</v>
      </c>
      <c r="E804" s="2110">
        <f t="shared" ref="E804:E808" si="125">E787*1.2</f>
        <v>3289.7280000000001</v>
      </c>
      <c r="F804" s="603">
        <f t="shared" ref="F804:F809" si="126">ROUND(E804*(1-$F$10),2)</f>
        <v>3289.73</v>
      </c>
      <c r="G804" s="862">
        <f>'Заказ, cкидки и курсы валют'!$J$23*F804</f>
        <v>39476.76</v>
      </c>
      <c r="H804" s="128">
        <f t="shared" ref="H804:H809" si="127">ROUND((D804/1000)*G804,2)</f>
        <v>1973.84</v>
      </c>
      <c r="I804" s="212"/>
      <c r="J804" s="128">
        <f>ROUND(IF(H804&lt;'Заказ, cкидки и курсы валют'!$B$39,H804*0.54*100/(100-'Заказ, cкидки и курсы валют'!$C$39),IF(H804&lt;'Заказ, cкидки и курсы валют'!$B$40,H804*0.54*100/(100-'Заказ, cкидки и курсы валют'!$C$40),IF(H804&lt;'Заказ, cкидки и курсы валют'!$B$41,H804*0.54*100/(100-'Заказ, cкидки и курсы валют'!$C$41),IF(H804&lt;'Заказ, cкидки и курсы валют'!$B$42,H804*0.54*100/(100-'Заказ, cкидки и курсы валют'!$C$42),IF(H804&lt;'Заказ, cкидки и курсы валют'!$B$43,H804*0.54*100/(100-'Заказ, cкидки и курсы валют'!$C$43),H804))))),2)</f>
        <v>1973.84</v>
      </c>
    </row>
    <row r="805" spans="1:10">
      <c r="A805" s="216" t="s">
        <v>2328</v>
      </c>
      <c r="B805" s="46" t="s">
        <v>3276</v>
      </c>
      <c r="C805" s="53">
        <v>110</v>
      </c>
      <c r="D805" s="48">
        <v>25</v>
      </c>
      <c r="E805" s="2110">
        <f>E788*1.2</f>
        <v>5339.1240000000007</v>
      </c>
      <c r="F805" s="603">
        <f t="shared" si="126"/>
        <v>5339.12</v>
      </c>
      <c r="G805" s="862">
        <f>'Заказ, cкидки и курсы валют'!$J$23*F805</f>
        <v>64069.440000000002</v>
      </c>
      <c r="H805" s="128">
        <f t="shared" si="127"/>
        <v>1601.74</v>
      </c>
      <c r="I805" s="212"/>
      <c r="J805" s="128">
        <f>ROUND(IF(H805&lt;'Заказ, cкидки и курсы валют'!$B$39,H805*0.54*100/(100-'Заказ, cкидки и курсы валют'!$C$39),IF(H805&lt;'Заказ, cкидки и курсы валют'!$B$40,H805*0.54*100/(100-'Заказ, cкидки и курсы валют'!$C$40),IF(H805&lt;'Заказ, cкидки и курсы валют'!$B$41,H805*0.54*100/(100-'Заказ, cкидки и курсы валют'!$C$41),IF(H805&lt;'Заказ, cкидки и курсы валют'!$B$42,H805*0.54*100/(100-'Заказ, cкидки и курсы валют'!$C$42),IF(H805&lt;'Заказ, cкидки и курсы валют'!$B$43,H805*0.54*100/(100-'Заказ, cкидки и курсы валют'!$C$43),H805))))),2)</f>
        <v>1601.74</v>
      </c>
    </row>
    <row r="806" spans="1:10">
      <c r="A806" s="216" t="s">
        <v>2329</v>
      </c>
      <c r="B806" s="46" t="s">
        <v>3277</v>
      </c>
      <c r="C806" s="53">
        <v>180</v>
      </c>
      <c r="D806" s="48">
        <v>15</v>
      </c>
      <c r="E806" s="2110">
        <f t="shared" si="125"/>
        <v>7390.152</v>
      </c>
      <c r="F806" s="603">
        <f t="shared" si="126"/>
        <v>7390.15</v>
      </c>
      <c r="G806" s="862">
        <f>'Заказ, cкидки и курсы валют'!$J$23*F806</f>
        <v>88681.799999999988</v>
      </c>
      <c r="H806" s="128">
        <f t="shared" si="127"/>
        <v>1330.23</v>
      </c>
      <c r="I806" s="212"/>
      <c r="J806" s="128">
        <f>ROUND(IF(H806&lt;'Заказ, cкидки и курсы валют'!$B$39,H806*0.54*100/(100-'Заказ, cкидки и курсы валют'!$C$39),IF(H806&lt;'Заказ, cкидки и курсы валют'!$B$40,H806*0.54*100/(100-'Заказ, cкидки и курсы валют'!$C$40),IF(H806&lt;'Заказ, cкидки и курсы валют'!$B$41,H806*0.54*100/(100-'Заказ, cкидки и курсы валют'!$C$41),IF(H806&lt;'Заказ, cкидки и курсы валют'!$B$42,H806*0.54*100/(100-'Заказ, cкидки и курсы валют'!$C$42),IF(H806&lt;'Заказ, cкидки и курсы валют'!$B$43,H806*0.54*100/(100-'Заказ, cкидки и курсы валют'!$C$43),H806))))),2)</f>
        <v>1330.23</v>
      </c>
    </row>
    <row r="807" spans="1:10">
      <c r="A807" s="216" t="s">
        <v>2330</v>
      </c>
      <c r="B807" s="46" t="s">
        <v>3278</v>
      </c>
      <c r="C807" s="53">
        <v>206.25</v>
      </c>
      <c r="D807" s="48">
        <v>10</v>
      </c>
      <c r="E807" s="2110">
        <f>E790*1.2</f>
        <v>8128.1879999999992</v>
      </c>
      <c r="F807" s="603">
        <f t="shared" si="126"/>
        <v>8128.19</v>
      </c>
      <c r="G807" s="862">
        <f>'Заказ, cкидки и курсы валют'!$J$23*F807</f>
        <v>97538.28</v>
      </c>
      <c r="H807" s="128">
        <f t="shared" si="127"/>
        <v>975.38</v>
      </c>
      <c r="I807" s="212"/>
      <c r="J807" s="128">
        <f>ROUND(IF(H807&lt;'Заказ, cкидки и курсы валют'!$B$39,H807*0.54*100/(100-'Заказ, cкидки и курсы валют'!$C$39),IF(H807&lt;'Заказ, cкидки и курсы валют'!$B$40,H807*0.54*100/(100-'Заказ, cкидки и курсы валют'!$C$40),IF(H807&lt;'Заказ, cкидки и курсы валют'!$B$41,H807*0.54*100/(100-'Заказ, cкидки и курсы валют'!$C$41),IF(H807&lt;'Заказ, cкидки и курсы валют'!$B$42,H807*0.54*100/(100-'Заказ, cкидки и курсы валют'!$C$42),IF(H807&lt;'Заказ, cкидки и курсы валют'!$B$43,H807*0.54*100/(100-'Заказ, cкидки и курсы валют'!$C$43),H807))))),2)</f>
        <v>975.38</v>
      </c>
    </row>
    <row r="808" spans="1:10">
      <c r="A808" s="216" t="s">
        <v>5460</v>
      </c>
      <c r="B808" s="44" t="s">
        <v>3279</v>
      </c>
      <c r="C808" s="53">
        <v>285</v>
      </c>
      <c r="D808" s="48">
        <v>5</v>
      </c>
      <c r="E808" s="2110">
        <f t="shared" si="125"/>
        <v>11137.776</v>
      </c>
      <c r="F808" s="603">
        <f t="shared" si="126"/>
        <v>11137.78</v>
      </c>
      <c r="G808" s="862">
        <f>'Заказ, cкидки и курсы валют'!$J$23*F808</f>
        <v>133653.36000000002</v>
      </c>
      <c r="H808" s="128">
        <f t="shared" si="127"/>
        <v>668.27</v>
      </c>
      <c r="I808" s="212"/>
      <c r="J808" s="128">
        <f>ROUND(IF(H808&lt;'Заказ, cкидки и курсы валют'!$B$39,H808*0.54*100/(100-'Заказ, cкидки и курсы валют'!$C$39),IF(H808&lt;'Заказ, cкидки и курсы валют'!$B$40,H808*0.54*100/(100-'Заказ, cкидки и курсы валют'!$C$40),IF(H808&lt;'Заказ, cкидки и курсы валют'!$B$41,H808*0.54*100/(100-'Заказ, cкидки и курсы валют'!$C$41),IF(H808&lt;'Заказ, cкидки и курсы валют'!$B$42,H808*0.54*100/(100-'Заказ, cкидки и курсы валют'!$C$42),IF(H808&lt;'Заказ, cкидки и курсы валют'!$B$43,H808*0.54*100/(100-'Заказ, cкидки и курсы валют'!$C$43),H808))))),2)</f>
        <v>721.73</v>
      </c>
    </row>
    <row r="809" spans="1:10" ht="13.5" thickBot="1">
      <c r="A809" s="241" t="s">
        <v>5461</v>
      </c>
      <c r="B809" s="213" t="s">
        <v>3280</v>
      </c>
      <c r="C809" s="966">
        <v>450</v>
      </c>
      <c r="D809" s="217">
        <v>5</v>
      </c>
      <c r="E809" s="2112">
        <f>E792*1.2</f>
        <v>16470.887999999999</v>
      </c>
      <c r="F809" s="959">
        <f t="shared" si="126"/>
        <v>16470.89</v>
      </c>
      <c r="G809" s="960">
        <f>'Заказ, cкидки и курсы валют'!$J$23*F809</f>
        <v>197650.68</v>
      </c>
      <c r="H809" s="181">
        <f t="shared" si="127"/>
        <v>988.25</v>
      </c>
      <c r="I809" s="214"/>
      <c r="J809" s="128">
        <f>ROUND(IF(H809&lt;'Заказ, cкидки и курсы валют'!$B$39,H809*0.54*100/(100-'Заказ, cкидки и курсы валют'!$C$39),IF(H809&lt;'Заказ, cкидки и курсы валют'!$B$40,H809*0.54*100/(100-'Заказ, cкидки и курсы валют'!$C$40),IF(H809&lt;'Заказ, cкидки и курсы валют'!$B$41,H809*0.54*100/(100-'Заказ, cкидки и курсы валют'!$C$41),IF(H809&lt;'Заказ, cкидки и курсы валют'!$B$42,H809*0.54*100/(100-'Заказ, cкидки и курсы валют'!$C$42),IF(H809&lt;'Заказ, cкидки и курсы валют'!$B$43,H809*0.54*100/(100-'Заказ, cкидки и курсы валют'!$C$43),H809))))),2)</f>
        <v>988.25</v>
      </c>
    </row>
    <row r="810" spans="1:10" ht="17.25" customHeight="1" thickBot="1">
      <c r="A810" s="1139"/>
      <c r="B810" s="49"/>
      <c r="C810" s="88"/>
      <c r="D810" s="267"/>
      <c r="E810" s="579"/>
      <c r="F810" s="1096"/>
      <c r="G810" s="865"/>
      <c r="H810" s="23"/>
      <c r="I810" s="513"/>
    </row>
    <row r="811" spans="1:10" ht="31.5" customHeight="1">
      <c r="A811" s="247"/>
      <c r="B811" s="163"/>
      <c r="C811" s="91"/>
      <c r="D811" s="92" t="s">
        <v>2946</v>
      </c>
      <c r="E811" s="555"/>
      <c r="F811" s="652"/>
      <c r="G811" s="562"/>
      <c r="H811" s="163"/>
      <c r="I811" s="95"/>
    </row>
    <row r="812" spans="1:10" ht="18.75" customHeight="1">
      <c r="A812" s="248"/>
      <c r="B812" s="17"/>
      <c r="C812" s="97"/>
      <c r="D812" s="97"/>
      <c r="E812" s="557"/>
      <c r="F812" s="648"/>
      <c r="G812" s="620"/>
      <c r="H812" s="17"/>
      <c r="I812" s="167"/>
    </row>
    <row r="813" spans="1:10">
      <c r="A813" s="248"/>
      <c r="B813" s="17"/>
      <c r="C813" s="97"/>
      <c r="D813" s="97"/>
      <c r="E813" s="557"/>
      <c r="F813" s="648"/>
      <c r="G813" s="620"/>
      <c r="H813" s="17"/>
      <c r="I813" s="167"/>
    </row>
    <row r="814" spans="1:10">
      <c r="A814" s="248"/>
      <c r="B814" s="17"/>
      <c r="C814" s="97"/>
      <c r="D814" s="97"/>
      <c r="E814" s="557"/>
      <c r="F814" s="648"/>
      <c r="G814" s="620"/>
      <c r="H814" s="17"/>
      <c r="I814" s="167"/>
    </row>
    <row r="815" spans="1:10" ht="18.75" thickBot="1">
      <c r="A815" s="2559" t="s">
        <v>7681</v>
      </c>
      <c r="B815" s="2587"/>
      <c r="C815" s="99"/>
      <c r="D815" s="99"/>
      <c r="E815" s="558"/>
      <c r="F815" s="649"/>
      <c r="G815" s="621"/>
      <c r="H815" s="171"/>
      <c r="I815" s="172"/>
    </row>
    <row r="816" spans="1:10" ht="42">
      <c r="A816" s="195" t="s">
        <v>1028</v>
      </c>
      <c r="B816" s="196" t="s">
        <v>1029</v>
      </c>
      <c r="C816" s="197" t="s">
        <v>678</v>
      </c>
      <c r="D816" s="197" t="s">
        <v>3130</v>
      </c>
      <c r="E816" s="559" t="s">
        <v>11188</v>
      </c>
      <c r="F816" s="650" t="s">
        <v>2779</v>
      </c>
      <c r="G816" s="638" t="s">
        <v>2627</v>
      </c>
      <c r="H816" s="338" t="s">
        <v>497</v>
      </c>
      <c r="I816" s="199" t="s">
        <v>4239</v>
      </c>
      <c r="J816" s="2668" t="s">
        <v>12335</v>
      </c>
    </row>
    <row r="817" spans="1:10" ht="18.75" customHeight="1" thickBot="1">
      <c r="A817" s="195"/>
      <c r="B817" s="389"/>
      <c r="C817" s="197" t="s">
        <v>3629</v>
      </c>
      <c r="D817" s="390" t="s">
        <v>2628</v>
      </c>
      <c r="E817" s="564" t="s">
        <v>265</v>
      </c>
      <c r="F817" s="1038">
        <f>'Заказ, cкидки и курсы валют'!$I$12</f>
        <v>0</v>
      </c>
      <c r="G817" s="949"/>
      <c r="H817" s="455"/>
      <c r="I817" s="325"/>
      <c r="J817" s="2669"/>
    </row>
    <row r="818" spans="1:10" ht="15.75" thickBot="1">
      <c r="A818" s="333" t="s">
        <v>8592</v>
      </c>
      <c r="B818" s="986" t="s">
        <v>3649</v>
      </c>
      <c r="C818" s="984">
        <v>61.44</v>
      </c>
      <c r="D818" s="986">
        <v>5</v>
      </c>
      <c r="E818" s="2103">
        <f>(E786*2)+(1000/D818*7.5)</f>
        <v>6976.48</v>
      </c>
      <c r="F818" s="967">
        <f>ROUND(E818*(1-$F$10),2)</f>
        <v>6976.48</v>
      </c>
      <c r="G818" s="968">
        <f>'Заказ, cкидки и курсы валют'!$J$23*F818</f>
        <v>83717.759999999995</v>
      </c>
      <c r="H818" s="387">
        <f>ROUND((D818/1000)*G818,2)</f>
        <v>418.59</v>
      </c>
      <c r="I818" s="337"/>
      <c r="J818" s="128">
        <f>ROUND(IF(H818&lt;'Заказ, cкидки и курсы валют'!$B$39,H818*0.54*100/(100-'Заказ, cкидки и курсы валют'!$C$39),IF(H818&lt;'Заказ, cкидки и курсы валют'!$B$40,H818*0.54*100/(100-'Заказ, cкидки и курсы валют'!$C$40),IF(H818&lt;'Заказ, cкидки и курсы валют'!$B$41,H818*0.54*100/(100-'Заказ, cкидки и курсы валют'!$C$41),IF(H818&lt;'Заказ, cкидки и курсы валют'!$B$42,H818*0.54*100/(100-'Заказ, cкидки и курсы валют'!$C$42),IF(H818&lt;'Заказ, cкидки и курсы валют'!$B$43,H818*0.54*100/(100-'Заказ, cкидки и курсы валют'!$C$43),H818))))),2)</f>
        <v>502.31</v>
      </c>
    </row>
    <row r="819" spans="1:10" ht="15.75" thickBot="1">
      <c r="A819" s="216" t="s">
        <v>8593</v>
      </c>
      <c r="B819" s="46" t="s">
        <v>3650</v>
      </c>
      <c r="C819" s="53">
        <v>62.06</v>
      </c>
      <c r="D819" s="46">
        <v>2</v>
      </c>
      <c r="E819" s="2103">
        <f t="shared" ref="E819:E825" si="128">(E787*2)+(1000/D819*7.5)</f>
        <v>9232.880000000001</v>
      </c>
      <c r="F819" s="603">
        <f t="shared" ref="F819:F825" si="129">ROUND(E819*(1-$F$10),2)</f>
        <v>9232.8799999999992</v>
      </c>
      <c r="G819" s="862">
        <f>'Заказ, cкидки и курсы валют'!$J$23*F819</f>
        <v>110794.56</v>
      </c>
      <c r="H819" s="128">
        <f t="shared" ref="H819:H825" si="130">ROUND((D819/1000)*G819,2)</f>
        <v>221.59</v>
      </c>
      <c r="I819" s="212"/>
      <c r="J819" s="128">
        <f>ROUND(IF(H819&lt;'Заказ, cкидки и курсы валют'!$B$39,H819*0.54*100/(100-'Заказ, cкидки и курсы валют'!$C$39),IF(H819&lt;'Заказ, cкидки и курсы валют'!$B$40,H819*0.54*100/(100-'Заказ, cкидки и курсы валют'!$C$40),IF(H819&lt;'Заказ, cкидки и курсы валют'!$B$41,H819*0.54*100/(100-'Заказ, cкидки и курсы валют'!$C$41),IF(H819&lt;'Заказ, cкидки и курсы валют'!$B$42,H819*0.54*100/(100-'Заказ, cкидки и курсы валют'!$C$42),IF(H819&lt;'Заказ, cкидки и курсы валют'!$B$43,H819*0.54*100/(100-'Заказ, cкидки и курсы валют'!$C$43),H819))))),2)</f>
        <v>299.14999999999998</v>
      </c>
    </row>
    <row r="820" spans="1:10" ht="15.75" thickBot="1">
      <c r="A820" s="216" t="s">
        <v>8594</v>
      </c>
      <c r="B820" s="46" t="s">
        <v>3276</v>
      </c>
      <c r="C820" s="53">
        <v>110</v>
      </c>
      <c r="D820" s="46">
        <v>2</v>
      </c>
      <c r="E820" s="2103">
        <f t="shared" si="128"/>
        <v>12648.54</v>
      </c>
      <c r="F820" s="603">
        <f t="shared" si="129"/>
        <v>12648.54</v>
      </c>
      <c r="G820" s="862">
        <f>'Заказ, cкидки и курсы валют'!$J$23*F820</f>
        <v>151782.48000000001</v>
      </c>
      <c r="H820" s="128">
        <f t="shared" si="130"/>
        <v>303.56</v>
      </c>
      <c r="I820" s="212"/>
      <c r="J820" s="128">
        <f>ROUND(IF(H820&lt;'Заказ, cкидки и курсы валют'!$B$39,H820*0.54*100/(100-'Заказ, cкидки и курсы валют'!$C$39),IF(H820&lt;'Заказ, cкидки и курсы валют'!$B$40,H820*0.54*100/(100-'Заказ, cкидки и курсы валют'!$C$40),IF(H820&lt;'Заказ, cкидки и курсы валют'!$B$41,H820*0.54*100/(100-'Заказ, cкидки и курсы валют'!$C$41),IF(H820&lt;'Заказ, cкидки и курсы валют'!$B$42,H820*0.54*100/(100-'Заказ, cкидки и курсы валют'!$C$42),IF(H820&lt;'Заказ, cкидки и курсы валют'!$B$43,H820*0.54*100/(100-'Заказ, cкидки и курсы валют'!$C$43),H820))))),2)</f>
        <v>409.81</v>
      </c>
    </row>
    <row r="821" spans="1:10" ht="15.75" thickBot="1">
      <c r="A821" s="216" t="s">
        <v>8595</v>
      </c>
      <c r="B821" s="46" t="s">
        <v>3277</v>
      </c>
      <c r="C821" s="53">
        <v>180</v>
      </c>
      <c r="D821" s="46">
        <v>1</v>
      </c>
      <c r="E821" s="2103">
        <f t="shared" si="128"/>
        <v>19816.919999999998</v>
      </c>
      <c r="F821" s="603">
        <f t="shared" si="129"/>
        <v>19816.919999999998</v>
      </c>
      <c r="G821" s="862">
        <f>'Заказ, cкидки и курсы валют'!$J$23*F821</f>
        <v>237803.03999999998</v>
      </c>
      <c r="H821" s="128">
        <f t="shared" si="130"/>
        <v>237.8</v>
      </c>
      <c r="I821" s="212"/>
      <c r="J821" s="128">
        <f>ROUND(IF(H821&lt;'Заказ, cкидки и курсы валют'!$B$39,H821*0.54*100/(100-'Заказ, cкидки и курсы валют'!$C$39),IF(H821&lt;'Заказ, cкидки и курсы валют'!$B$40,H821*0.54*100/(100-'Заказ, cкидки и курсы валют'!$C$40),IF(H821&lt;'Заказ, cкидки и курсы валют'!$B$41,H821*0.54*100/(100-'Заказ, cкидки и курсы валют'!$C$41),IF(H821&lt;'Заказ, cкидки и курсы валют'!$B$42,H821*0.54*100/(100-'Заказ, cкидки и курсы валют'!$C$42),IF(H821&lt;'Заказ, cкидки и курсы валют'!$B$43,H821*0.54*100/(100-'Заказ, cкидки и курсы валют'!$C$43),H821))))),2)</f>
        <v>321.02999999999997</v>
      </c>
    </row>
    <row r="822" spans="1:10" ht="15.75" thickBot="1">
      <c r="A822" s="216" t="s">
        <v>8596</v>
      </c>
      <c r="B822" s="46" t="s">
        <v>3278</v>
      </c>
      <c r="C822" s="53">
        <v>206.25</v>
      </c>
      <c r="D822" s="46">
        <v>1</v>
      </c>
      <c r="E822" s="2103">
        <f t="shared" si="128"/>
        <v>21046.98</v>
      </c>
      <c r="F822" s="603">
        <f t="shared" si="129"/>
        <v>21046.98</v>
      </c>
      <c r="G822" s="862">
        <f>'Заказ, cкидки и курсы валют'!$J$23*F822</f>
        <v>252563.76</v>
      </c>
      <c r="H822" s="128">
        <f t="shared" si="130"/>
        <v>252.56</v>
      </c>
      <c r="I822" s="212"/>
      <c r="J822" s="128">
        <f>ROUND(IF(H822&lt;'Заказ, cкидки и курсы валют'!$B$39,H822*0.54*100/(100-'Заказ, cкидки и курсы валют'!$C$39),IF(H822&lt;'Заказ, cкидки и курсы валют'!$B$40,H822*0.54*100/(100-'Заказ, cкидки и курсы валют'!$C$40),IF(H822&lt;'Заказ, cкидки и курсы валют'!$B$41,H822*0.54*100/(100-'Заказ, cкидки и курсы валют'!$C$41),IF(H822&lt;'Заказ, cкидки и курсы валют'!$B$42,H822*0.54*100/(100-'Заказ, cкидки и курсы валют'!$C$42),IF(H822&lt;'Заказ, cкидки и курсы валют'!$B$43,H822*0.54*100/(100-'Заказ, cкидки и курсы валют'!$C$43),H822))))),2)</f>
        <v>340.96</v>
      </c>
    </row>
    <row r="823" spans="1:10" ht="15.75" thickBot="1">
      <c r="A823" s="216" t="s">
        <v>8597</v>
      </c>
      <c r="B823" s="46" t="s">
        <v>3279</v>
      </c>
      <c r="C823" s="53">
        <v>285</v>
      </c>
      <c r="D823" s="46">
        <v>1</v>
      </c>
      <c r="E823" s="2103">
        <f t="shared" si="128"/>
        <v>26062.959999999999</v>
      </c>
      <c r="F823" s="603">
        <f t="shared" si="129"/>
        <v>26062.959999999999</v>
      </c>
      <c r="G823" s="862">
        <f>'Заказ, cкидки и курсы валют'!$J$23*F823</f>
        <v>312755.52</v>
      </c>
      <c r="H823" s="128">
        <f t="shared" si="130"/>
        <v>312.76</v>
      </c>
      <c r="I823" s="212"/>
      <c r="J823" s="128">
        <f>ROUND(IF(H823&lt;'Заказ, cкидки и курсы валют'!$B$39,H823*0.54*100/(100-'Заказ, cкидки и курсы валют'!$C$39),IF(H823&lt;'Заказ, cкидки и курсы валют'!$B$40,H823*0.54*100/(100-'Заказ, cкидки и курсы валют'!$C$40),IF(H823&lt;'Заказ, cкидки и курсы валют'!$B$41,H823*0.54*100/(100-'Заказ, cкидки и курсы валют'!$C$41),IF(H823&lt;'Заказ, cкидки и курсы валют'!$B$42,H823*0.54*100/(100-'Заказ, cкидки и курсы валют'!$C$42),IF(H823&lt;'Заказ, cкидки и курсы валют'!$B$43,H823*0.54*100/(100-'Заказ, cкидки и курсы валют'!$C$43),H823))))),2)</f>
        <v>422.23</v>
      </c>
    </row>
    <row r="824" spans="1:10" ht="15.75" thickBot="1">
      <c r="A824" s="216" t="s">
        <v>8598</v>
      </c>
      <c r="B824" s="46" t="s">
        <v>3280</v>
      </c>
      <c r="C824" s="53">
        <v>450</v>
      </c>
      <c r="D824" s="46">
        <v>1</v>
      </c>
      <c r="E824" s="2103">
        <f t="shared" si="128"/>
        <v>34951.479999999996</v>
      </c>
      <c r="F824" s="603">
        <f t="shared" si="129"/>
        <v>34951.480000000003</v>
      </c>
      <c r="G824" s="862">
        <f>'Заказ, cкидки и курсы валют'!$J$23*F824</f>
        <v>419417.76</v>
      </c>
      <c r="H824" s="128">
        <f t="shared" si="130"/>
        <v>419.42</v>
      </c>
      <c r="I824" s="212"/>
      <c r="J824" s="128">
        <f>ROUND(IF(H824&lt;'Заказ, cкидки и курсы валют'!$B$39,H824*0.54*100/(100-'Заказ, cкидки и курсы валют'!$C$39),IF(H824&lt;'Заказ, cкидки и курсы валют'!$B$40,H824*0.54*100/(100-'Заказ, cкидки и курсы валют'!$C$40),IF(H824&lt;'Заказ, cкидки и курсы валют'!$B$41,H824*0.54*100/(100-'Заказ, cкидки и курсы валют'!$C$41),IF(H824&lt;'Заказ, cкидки и курсы валют'!$B$42,H824*0.54*100/(100-'Заказ, cкидки и курсы валют'!$C$42),IF(H824&lt;'Заказ, cкидки и курсы валют'!$B$43,H824*0.54*100/(100-'Заказ, cкидки и курсы валют'!$C$43),H824))))),2)</f>
        <v>503.3</v>
      </c>
    </row>
    <row r="825" spans="1:10" ht="15.75" thickBot="1">
      <c r="A825" s="241" t="s">
        <v>8599</v>
      </c>
      <c r="B825" s="131" t="s">
        <v>3282</v>
      </c>
      <c r="C825" s="966">
        <v>870</v>
      </c>
      <c r="D825" s="131">
        <v>1</v>
      </c>
      <c r="E825" s="2103">
        <f t="shared" si="128"/>
        <v>64903.88</v>
      </c>
      <c r="F825" s="959">
        <f t="shared" si="129"/>
        <v>64903.88</v>
      </c>
      <c r="G825" s="960">
        <f>'Заказ, cкидки и курсы валют'!$J$23*F825</f>
        <v>778846.55999999994</v>
      </c>
      <c r="H825" s="181">
        <f t="shared" si="130"/>
        <v>778.85</v>
      </c>
      <c r="I825" s="214"/>
      <c r="J825" s="128">
        <f>ROUND(IF(H825&lt;'Заказ, cкидки и курсы валют'!$B$39,H825*0.54*100/(100-'Заказ, cкидки и курсы валют'!$C$39),IF(H825&lt;'Заказ, cкидки и курсы валют'!$B$40,H825*0.54*100/(100-'Заказ, cкидки и курсы валют'!$C$40),IF(H825&lt;'Заказ, cкидки и курсы валют'!$B$41,H825*0.54*100/(100-'Заказ, cкидки и курсы валют'!$C$41),IF(H825&lt;'Заказ, cкидки и курсы валют'!$B$42,H825*0.54*100/(100-'Заказ, cкидки и курсы валют'!$C$42),IF(H825&lt;'Заказ, cкидки и курсы валют'!$B$43,H825*0.54*100/(100-'Заказ, cкидки и курсы валют'!$C$43),H825))))),2)</f>
        <v>841.16</v>
      </c>
    </row>
    <row r="826" spans="1:10" ht="48.75" customHeight="1" thickBot="1">
      <c r="A826" s="14"/>
      <c r="B826" s="50"/>
      <c r="C826" s="50"/>
      <c r="D826" s="50"/>
      <c r="E826" s="578"/>
      <c r="F826" s="88"/>
      <c r="G826" s="546"/>
      <c r="H826" s="14"/>
      <c r="I826" s="14"/>
    </row>
    <row r="827" spans="1:10" ht="21" customHeight="1">
      <c r="A827" s="247"/>
      <c r="B827" s="163"/>
      <c r="C827" s="91"/>
      <c r="D827" s="91" t="s">
        <v>4263</v>
      </c>
      <c r="E827" s="555"/>
      <c r="F827" s="647"/>
      <c r="G827" s="569"/>
      <c r="H827" s="163"/>
      <c r="I827" s="95"/>
    </row>
    <row r="828" spans="1:10" ht="19.7" customHeight="1">
      <c r="A828" s="248"/>
      <c r="B828" s="17"/>
      <c r="C828" s="97"/>
      <c r="D828" s="97"/>
      <c r="E828" s="557"/>
      <c r="F828" s="648"/>
      <c r="G828" s="620"/>
      <c r="H828" s="17"/>
      <c r="I828" s="167"/>
    </row>
    <row r="829" spans="1:10" ht="48" hidden="1" customHeight="1">
      <c r="A829" s="248"/>
      <c r="B829" s="17"/>
      <c r="C829" s="97"/>
      <c r="D829" s="97"/>
      <c r="E829" s="557"/>
      <c r="F829" s="648"/>
      <c r="G829" s="620"/>
      <c r="H829" s="17"/>
      <c r="I829" s="167"/>
    </row>
    <row r="830" spans="1:10">
      <c r="A830" s="248"/>
      <c r="B830" s="17"/>
      <c r="C830" s="97"/>
      <c r="D830" s="97"/>
      <c r="E830" s="557"/>
      <c r="F830" s="648"/>
      <c r="G830" s="620"/>
      <c r="H830" s="17"/>
      <c r="I830" s="167"/>
    </row>
    <row r="831" spans="1:10" ht="18.75" thickBot="1">
      <c r="A831" s="1152" t="s">
        <v>7679</v>
      </c>
      <c r="B831" s="171"/>
      <c r="C831" s="99"/>
      <c r="D831" s="99"/>
      <c r="E831" s="558"/>
      <c r="F831" s="649"/>
      <c r="G831" s="621"/>
      <c r="H831" s="171"/>
      <c r="I831" s="172"/>
    </row>
    <row r="832" spans="1:10" ht="42" customHeight="1">
      <c r="A832" s="187" t="s">
        <v>1028</v>
      </c>
      <c r="B832" s="189" t="s">
        <v>1029</v>
      </c>
      <c r="C832" s="192" t="s">
        <v>678</v>
      </c>
      <c r="D832" s="192" t="s">
        <v>3130</v>
      </c>
      <c r="E832" s="561" t="s">
        <v>11188</v>
      </c>
      <c r="F832" s="1899" t="s">
        <v>2779</v>
      </c>
      <c r="G832" s="640" t="s">
        <v>2627</v>
      </c>
      <c r="H832" s="419" t="s">
        <v>497</v>
      </c>
      <c r="I832" s="173" t="s">
        <v>4239</v>
      </c>
    </row>
    <row r="833" spans="1:10" ht="13.5" customHeight="1" thickBot="1">
      <c r="A833" s="195"/>
      <c r="B833" s="389"/>
      <c r="C833" s="197" t="s">
        <v>3629</v>
      </c>
      <c r="D833" s="390" t="s">
        <v>2628</v>
      </c>
      <c r="E833" s="564" t="s">
        <v>265</v>
      </c>
      <c r="F833" s="1038">
        <f>'Заказ, cкидки и курсы валют'!$I$12</f>
        <v>0</v>
      </c>
      <c r="G833" s="949"/>
      <c r="H833" s="455"/>
      <c r="I833" s="325"/>
    </row>
    <row r="834" spans="1:10" ht="14.1" customHeight="1">
      <c r="A834" s="997" t="s">
        <v>2331</v>
      </c>
      <c r="B834" s="1814" t="s">
        <v>3649</v>
      </c>
      <c r="C834" s="1819">
        <v>61.44</v>
      </c>
      <c r="D834" s="1814">
        <v>500</v>
      </c>
      <c r="E834" s="822">
        <v>2639.59</v>
      </c>
      <c r="F834" s="2050">
        <f>ROUND(E834*(1-$F$10),2)</f>
        <v>2639.59</v>
      </c>
      <c r="G834" s="1663">
        <f>'Заказ, cкидки и курсы валют'!$J$23*F834</f>
        <v>31675.08</v>
      </c>
      <c r="H834" s="387">
        <f>ROUND((D834/1000)*G834,2)</f>
        <v>15837.54</v>
      </c>
      <c r="I834" s="337"/>
    </row>
    <row r="835" spans="1:10" ht="14.1" customHeight="1">
      <c r="A835" s="625" t="s">
        <v>2332</v>
      </c>
      <c r="B835" s="1816" t="s">
        <v>3650</v>
      </c>
      <c r="C835" s="810">
        <v>62.06</v>
      </c>
      <c r="D835" s="1816">
        <v>500</v>
      </c>
      <c r="E835" s="822">
        <v>2679.18</v>
      </c>
      <c r="F835" s="936">
        <f t="shared" ref="F835:F841" si="131">ROUND(E835*(1-$F$10),2)</f>
        <v>2679.18</v>
      </c>
      <c r="G835" s="866">
        <f>'Заказ, cкидки и курсы валют'!$J$23*F835</f>
        <v>32150.159999999996</v>
      </c>
      <c r="H835" s="128">
        <f t="shared" ref="H835:H841" si="132">ROUND((D835/1000)*G835,2)</f>
        <v>16075.08</v>
      </c>
      <c r="I835" s="212"/>
    </row>
    <row r="836" spans="1:10" ht="14.1" customHeight="1">
      <c r="A836" s="625" t="s">
        <v>2333</v>
      </c>
      <c r="B836" s="1816" t="s">
        <v>3276</v>
      </c>
      <c r="C836" s="810">
        <v>110</v>
      </c>
      <c r="D836" s="1816">
        <v>250</v>
      </c>
      <c r="E836" s="822">
        <v>4239.34</v>
      </c>
      <c r="F836" s="936">
        <f t="shared" si="131"/>
        <v>4239.34</v>
      </c>
      <c r="G836" s="866">
        <f>'Заказ, cкидки и курсы валют'!$J$23*F836</f>
        <v>50872.08</v>
      </c>
      <c r="H836" s="128">
        <f t="shared" si="132"/>
        <v>12718.02</v>
      </c>
      <c r="I836" s="212"/>
    </row>
    <row r="837" spans="1:10" ht="14.1" customHeight="1">
      <c r="A837" s="625" t="s">
        <v>2334</v>
      </c>
      <c r="B837" s="1816" t="s">
        <v>3277</v>
      </c>
      <c r="C837" s="810">
        <v>180</v>
      </c>
      <c r="D837" s="1816">
        <v>130</v>
      </c>
      <c r="E837" s="822">
        <v>6589.91</v>
      </c>
      <c r="F837" s="936">
        <f t="shared" si="131"/>
        <v>6589.91</v>
      </c>
      <c r="G837" s="866">
        <f>'Заказ, cкидки и курсы валют'!$J$23*F837</f>
        <v>79078.92</v>
      </c>
      <c r="H837" s="128">
        <f t="shared" si="132"/>
        <v>10280.26</v>
      </c>
      <c r="I837" s="212"/>
    </row>
    <row r="838" spans="1:10" ht="14.1" customHeight="1">
      <c r="A838" s="625" t="s">
        <v>2335</v>
      </c>
      <c r="B838" s="1816" t="s">
        <v>3278</v>
      </c>
      <c r="C838" s="810">
        <v>206.25</v>
      </c>
      <c r="D838" s="1816">
        <v>80</v>
      </c>
      <c r="E838" s="822">
        <v>6294.29</v>
      </c>
      <c r="F838" s="936">
        <f t="shared" si="131"/>
        <v>6294.29</v>
      </c>
      <c r="G838" s="866">
        <f>'Заказ, cкидки и курсы валют'!$J$23*F838</f>
        <v>75531.48</v>
      </c>
      <c r="H838" s="128">
        <f t="shared" si="132"/>
        <v>6042.52</v>
      </c>
      <c r="I838" s="212"/>
    </row>
    <row r="839" spans="1:10" ht="14.1" customHeight="1">
      <c r="A839" s="625" t="s">
        <v>2336</v>
      </c>
      <c r="B839" s="1816" t="s">
        <v>3279</v>
      </c>
      <c r="C839" s="810">
        <v>285</v>
      </c>
      <c r="D839" s="1816">
        <v>80</v>
      </c>
      <c r="E839" s="822">
        <v>8964.67</v>
      </c>
      <c r="F839" s="936">
        <f t="shared" si="131"/>
        <v>8964.67</v>
      </c>
      <c r="G839" s="866">
        <f>'Заказ, cкидки и курсы валют'!$J$23*F839</f>
        <v>107576.04000000001</v>
      </c>
      <c r="H839" s="128">
        <f t="shared" si="132"/>
        <v>8606.08</v>
      </c>
      <c r="I839" s="212"/>
    </row>
    <row r="840" spans="1:10" ht="14.1" customHeight="1">
      <c r="A840" s="625" t="s">
        <v>2337</v>
      </c>
      <c r="B840" s="1816" t="s">
        <v>3280</v>
      </c>
      <c r="C840" s="810">
        <v>450</v>
      </c>
      <c r="D840" s="1816">
        <v>50</v>
      </c>
      <c r="E840" s="822">
        <v>13326.49</v>
      </c>
      <c r="F840" s="936">
        <f t="shared" si="131"/>
        <v>13326.49</v>
      </c>
      <c r="G840" s="866">
        <f>'Заказ, cкидки и курсы валют'!$J$23*F840</f>
        <v>159917.88</v>
      </c>
      <c r="H840" s="128">
        <f t="shared" si="132"/>
        <v>7995.89</v>
      </c>
      <c r="I840" s="212"/>
    </row>
    <row r="841" spans="1:10" ht="14.1" customHeight="1">
      <c r="A841" s="625" t="s">
        <v>2338</v>
      </c>
      <c r="B841" s="1816" t="s">
        <v>3282</v>
      </c>
      <c r="C841" s="810">
        <v>870</v>
      </c>
      <c r="D841" s="1816">
        <v>25</v>
      </c>
      <c r="E841" s="822">
        <v>27991.3</v>
      </c>
      <c r="F841" s="936">
        <f t="shared" si="131"/>
        <v>27991.3</v>
      </c>
      <c r="G841" s="866">
        <f>'Заказ, cкидки и курсы валют'!$J$23*F841</f>
        <v>335895.6</v>
      </c>
      <c r="H841" s="128">
        <f t="shared" si="132"/>
        <v>8397.39</v>
      </c>
      <c r="I841" s="212"/>
    </row>
    <row r="842" spans="1:10" ht="14.1" customHeight="1" thickBot="1">
      <c r="A842" s="655" t="s">
        <v>11509</v>
      </c>
      <c r="B842" s="1818" t="s">
        <v>3283</v>
      </c>
      <c r="C842" s="1039">
        <v>1400</v>
      </c>
      <c r="D842" s="1818">
        <v>15</v>
      </c>
      <c r="E842" s="822">
        <v>49299.72</v>
      </c>
      <c r="F842" s="2053">
        <f t="shared" ref="F842" si="133">ROUND(E842*(1-$F$10),2)</f>
        <v>49299.72</v>
      </c>
      <c r="G842" s="1263">
        <f>'Заказ, cкидки и курсы валют'!$J$23*F842</f>
        <v>591596.64</v>
      </c>
      <c r="H842" s="181">
        <f t="shared" ref="H842" si="134">ROUND((D842/1000)*G842,2)</f>
        <v>8873.9500000000007</v>
      </c>
      <c r="I842" s="214"/>
      <c r="J842" s="822"/>
    </row>
    <row r="843" spans="1:10" ht="18.75" customHeight="1" thickBot="1">
      <c r="A843" s="14"/>
      <c r="B843" s="50"/>
      <c r="C843" s="50"/>
      <c r="D843" s="50"/>
      <c r="E843" s="578"/>
      <c r="F843" s="88"/>
      <c r="G843" s="546"/>
      <c r="H843" s="14"/>
      <c r="I843" s="14"/>
      <c r="J843" s="822"/>
    </row>
    <row r="844" spans="1:10" ht="18">
      <c r="A844" s="247"/>
      <c r="B844" s="163"/>
      <c r="C844" s="91"/>
      <c r="D844" s="91" t="s">
        <v>4263</v>
      </c>
      <c r="E844" s="555"/>
      <c r="F844" s="647"/>
      <c r="G844" s="592"/>
      <c r="H844" s="163"/>
      <c r="I844" s="95"/>
      <c r="J844" s="822"/>
    </row>
    <row r="845" spans="1:10">
      <c r="A845" s="248"/>
      <c r="B845" s="17"/>
      <c r="C845" s="97"/>
      <c r="D845" s="97"/>
      <c r="E845" s="557"/>
      <c r="F845" s="648"/>
      <c r="G845" s="620"/>
      <c r="H845" s="17"/>
      <c r="I845" s="167"/>
      <c r="J845" s="822"/>
    </row>
    <row r="846" spans="1:10">
      <c r="A846" s="248"/>
      <c r="B846" s="17"/>
      <c r="C846" s="97"/>
      <c r="D846" s="97"/>
      <c r="E846" s="557"/>
      <c r="F846" s="648"/>
      <c r="G846" s="620"/>
      <c r="H846" s="17"/>
      <c r="I846" s="167"/>
      <c r="J846" s="822"/>
    </row>
    <row r="847" spans="1:10">
      <c r="A847" s="248"/>
      <c r="B847" s="17"/>
      <c r="C847" s="97"/>
      <c r="D847" s="97"/>
      <c r="E847" s="557"/>
      <c r="F847" s="648"/>
      <c r="G847" s="620"/>
      <c r="H847" s="17"/>
      <c r="I847" s="167"/>
      <c r="J847" s="822"/>
    </row>
    <row r="848" spans="1:10" ht="18.75" thickBot="1">
      <c r="A848" s="2549" t="s">
        <v>7680</v>
      </c>
      <c r="B848" s="118"/>
      <c r="C848" s="100"/>
      <c r="D848" s="171"/>
      <c r="E848" s="565"/>
      <c r="F848" s="649"/>
      <c r="G848" s="621"/>
      <c r="H848" s="171"/>
      <c r="I848" s="172"/>
    </row>
    <row r="849" spans="1:10" ht="42">
      <c r="A849" s="195" t="s">
        <v>1028</v>
      </c>
      <c r="B849" s="196" t="s">
        <v>1029</v>
      </c>
      <c r="C849" s="197" t="s">
        <v>678</v>
      </c>
      <c r="D849" s="197" t="s">
        <v>3130</v>
      </c>
      <c r="E849" s="559" t="s">
        <v>11188</v>
      </c>
      <c r="F849" s="650" t="s">
        <v>2779</v>
      </c>
      <c r="G849" s="638" t="s">
        <v>2627</v>
      </c>
      <c r="H849" s="338" t="s">
        <v>497</v>
      </c>
      <c r="I849" s="199" t="s">
        <v>4239</v>
      </c>
      <c r="J849" s="2668" t="s">
        <v>12335</v>
      </c>
    </row>
    <row r="850" spans="1:10" ht="21" customHeight="1" thickBot="1">
      <c r="A850" s="195"/>
      <c r="B850" s="389"/>
      <c r="C850" s="197" t="s">
        <v>3629</v>
      </c>
      <c r="D850" s="390" t="s">
        <v>2628</v>
      </c>
      <c r="E850" s="564" t="s">
        <v>265</v>
      </c>
      <c r="F850" s="1038">
        <f>'Заказ, cкидки и курсы валют'!$I$12</f>
        <v>0</v>
      </c>
      <c r="G850" s="949"/>
      <c r="H850" s="455"/>
      <c r="I850" s="325"/>
      <c r="J850" s="2669"/>
    </row>
    <row r="851" spans="1:10" ht="14.1" customHeight="1">
      <c r="A851" s="333" t="s">
        <v>2339</v>
      </c>
      <c r="B851" s="986" t="s">
        <v>3649</v>
      </c>
      <c r="C851" s="984">
        <v>42.33</v>
      </c>
      <c r="D851" s="393">
        <v>50</v>
      </c>
      <c r="E851" s="2111">
        <f>E834*1.2</f>
        <v>3167.5080000000003</v>
      </c>
      <c r="F851" s="967">
        <f>ROUND(E851*(1-$F$10),2)</f>
        <v>3167.51</v>
      </c>
      <c r="G851" s="968">
        <f>'Заказ, cкидки и курсы валют'!$J$23*F851</f>
        <v>38010.120000000003</v>
      </c>
      <c r="H851" s="387">
        <f>ROUND((D851/1000)*G851,2)</f>
        <v>1900.51</v>
      </c>
      <c r="I851" s="337"/>
      <c r="J851" s="128">
        <f>ROUND(IF(H851&lt;'Заказ, cкидки и курсы валют'!$B$39,H851*0.54*100/(100-'Заказ, cкидки и курсы валют'!$C$39),IF(H851&lt;'Заказ, cкидки и курсы валют'!$B$40,H851*0.54*100/(100-'Заказ, cкидки и курсы валют'!$C$40),IF(H851&lt;'Заказ, cкидки и курсы валют'!$B$41,H851*0.54*100/(100-'Заказ, cкидки и курсы валют'!$C$41),IF(H851&lt;'Заказ, cкидки и курсы валют'!$B$42,H851*0.54*100/(100-'Заказ, cкидки и курсы валют'!$C$42),IF(H851&lt;'Заказ, cкидки и курсы валют'!$B$43,H851*0.54*100/(100-'Заказ, cкидки и курсы валют'!$C$43),H851))))),2)</f>
        <v>1900.51</v>
      </c>
    </row>
    <row r="852" spans="1:10" ht="14.1" customHeight="1">
      <c r="A852" s="216" t="s">
        <v>2340</v>
      </c>
      <c r="B852" s="46" t="s">
        <v>3650</v>
      </c>
      <c r="C852" s="53">
        <v>50</v>
      </c>
      <c r="D852" s="48">
        <v>30</v>
      </c>
      <c r="E852" s="2110">
        <f>E835*1.2</f>
        <v>3215.0159999999996</v>
      </c>
      <c r="F852" s="603">
        <f t="shared" ref="F852:F857" si="135">ROUND(E852*(1-$F$10),2)</f>
        <v>3215.02</v>
      </c>
      <c r="G852" s="862">
        <f>'Заказ, cкидки и курсы валют'!$J$23*F852</f>
        <v>38580.239999999998</v>
      </c>
      <c r="H852" s="128">
        <f t="shared" ref="H852:H857" si="136">ROUND((D852/1000)*G852,2)</f>
        <v>1157.4100000000001</v>
      </c>
      <c r="I852" s="212"/>
      <c r="J852" s="128">
        <f>ROUND(IF(H852&lt;'Заказ, cкидки и курсы валют'!$B$39,H852*0.54*100/(100-'Заказ, cкидки и курсы валют'!$C$39),IF(H852&lt;'Заказ, cкидки и курсы валют'!$B$40,H852*0.54*100/(100-'Заказ, cкидки и курсы валют'!$C$40),IF(H852&lt;'Заказ, cкидки и курсы валют'!$B$41,H852*0.54*100/(100-'Заказ, cкидки и курсы валют'!$C$41),IF(H852&lt;'Заказ, cкидки и курсы валют'!$B$42,H852*0.54*100/(100-'Заказ, cкидки и курсы валют'!$C$42),IF(H852&lt;'Заказ, cкидки и курсы валют'!$B$43,H852*0.54*100/(100-'Заказ, cкидки и курсы валют'!$C$43),H852))))),2)</f>
        <v>1157.4100000000001</v>
      </c>
    </row>
    <row r="853" spans="1:10" ht="14.1" customHeight="1">
      <c r="A853" s="216" t="s">
        <v>2341</v>
      </c>
      <c r="B853" s="46" t="s">
        <v>3276</v>
      </c>
      <c r="C853" s="53">
        <v>90</v>
      </c>
      <c r="D853" s="48">
        <v>25</v>
      </c>
      <c r="E853" s="2110">
        <f t="shared" ref="E853:E854" si="137">E836*1.2</f>
        <v>5087.2079999999996</v>
      </c>
      <c r="F853" s="603">
        <f t="shared" si="135"/>
        <v>5087.21</v>
      </c>
      <c r="G853" s="862">
        <f>'Заказ, cкидки и курсы валют'!$J$23*F853</f>
        <v>61046.520000000004</v>
      </c>
      <c r="H853" s="128">
        <f t="shared" si="136"/>
        <v>1526.16</v>
      </c>
      <c r="I853" s="212"/>
      <c r="J853" s="128">
        <f>ROUND(IF(H853&lt;'Заказ, cкидки и курсы валют'!$B$39,H853*0.54*100/(100-'Заказ, cкидки и курсы валют'!$C$39),IF(H853&lt;'Заказ, cкидки и курсы валют'!$B$40,H853*0.54*100/(100-'Заказ, cкидки и курсы валют'!$C$40),IF(H853&lt;'Заказ, cкидки и курсы валют'!$B$41,H853*0.54*100/(100-'Заказ, cкидки и курсы валют'!$C$41),IF(H853&lt;'Заказ, cкидки и курсы валют'!$B$42,H853*0.54*100/(100-'Заказ, cкидки и курсы валют'!$C$42),IF(H853&lt;'Заказ, cкидки и курсы валют'!$B$43,H853*0.54*100/(100-'Заказ, cкидки и курсы валют'!$C$43),H853))))),2)</f>
        <v>1526.16</v>
      </c>
    </row>
    <row r="854" spans="1:10" ht="14.1" customHeight="1">
      <c r="A854" s="216" t="s">
        <v>2342</v>
      </c>
      <c r="B854" s="46" t="s">
        <v>3277</v>
      </c>
      <c r="C854" s="53">
        <v>160</v>
      </c>
      <c r="D854" s="48">
        <v>15</v>
      </c>
      <c r="E854" s="2110">
        <f t="shared" si="137"/>
        <v>7907.8919999999998</v>
      </c>
      <c r="F854" s="603">
        <f t="shared" si="135"/>
        <v>7907.89</v>
      </c>
      <c r="G854" s="862">
        <f>'Заказ, cкидки и курсы валют'!$J$23*F854</f>
        <v>94894.680000000008</v>
      </c>
      <c r="H854" s="128">
        <f t="shared" si="136"/>
        <v>1423.42</v>
      </c>
      <c r="I854" s="212"/>
      <c r="J854" s="128">
        <f>ROUND(IF(H854&lt;'Заказ, cкидки и курсы валют'!$B$39,H854*0.54*100/(100-'Заказ, cкидки и курсы валют'!$C$39),IF(H854&lt;'Заказ, cкидки и курсы валют'!$B$40,H854*0.54*100/(100-'Заказ, cкидки и курсы валют'!$C$40),IF(H854&lt;'Заказ, cкидки и курсы валют'!$B$41,H854*0.54*100/(100-'Заказ, cкидки и курсы валют'!$C$41),IF(H854&lt;'Заказ, cкидки и курсы валют'!$B$42,H854*0.54*100/(100-'Заказ, cкидки и курсы валют'!$C$42),IF(H854&lt;'Заказ, cкидки и курсы валют'!$B$43,H854*0.54*100/(100-'Заказ, cкидки и курсы валют'!$C$43),H854))))),2)</f>
        <v>1423.42</v>
      </c>
    </row>
    <row r="855" spans="1:10" ht="14.1" customHeight="1">
      <c r="A855" s="216" t="s">
        <v>2343</v>
      </c>
      <c r="B855" s="46" t="s">
        <v>3278</v>
      </c>
      <c r="C855" s="53">
        <v>180</v>
      </c>
      <c r="D855" s="48">
        <v>10</v>
      </c>
      <c r="E855" s="2110">
        <f>E838*1.2</f>
        <v>7553.1479999999992</v>
      </c>
      <c r="F855" s="603">
        <f t="shared" si="135"/>
        <v>7553.15</v>
      </c>
      <c r="G855" s="862">
        <f>'Заказ, cкидки и курсы валют'!$J$23*F855</f>
        <v>90637.799999999988</v>
      </c>
      <c r="H855" s="128">
        <f t="shared" si="136"/>
        <v>906.38</v>
      </c>
      <c r="I855" s="212"/>
      <c r="J855" s="128">
        <f>ROUND(IF(H855&lt;'Заказ, cкидки и курсы валют'!$B$39,H855*0.54*100/(100-'Заказ, cкидки и курсы валют'!$C$39),IF(H855&lt;'Заказ, cкидки и курсы валют'!$B$40,H855*0.54*100/(100-'Заказ, cкидки и курсы валют'!$C$40),IF(H855&lt;'Заказ, cкидки и курсы валют'!$B$41,H855*0.54*100/(100-'Заказ, cкидки и курсы валют'!$C$41),IF(H855&lt;'Заказ, cкидки и курсы валют'!$B$42,H855*0.54*100/(100-'Заказ, cкидки и курсы валют'!$C$42),IF(H855&lt;'Заказ, cкидки и курсы валют'!$B$43,H855*0.54*100/(100-'Заказ, cкидки и курсы валют'!$C$43),H855))))),2)</f>
        <v>978.89</v>
      </c>
    </row>
    <row r="856" spans="1:10" ht="14.1" customHeight="1">
      <c r="A856" s="1750" t="s">
        <v>2344</v>
      </c>
      <c r="B856" s="46" t="s">
        <v>3279</v>
      </c>
      <c r="C856" s="53">
        <v>250</v>
      </c>
      <c r="D856" s="48">
        <v>10</v>
      </c>
      <c r="E856" s="2110">
        <f>E839*1.2</f>
        <v>10757.603999999999</v>
      </c>
      <c r="F856" s="603">
        <f t="shared" si="135"/>
        <v>10757.6</v>
      </c>
      <c r="G856" s="862">
        <f>'Заказ, cкидки и курсы валют'!$J$23*F856</f>
        <v>129091.20000000001</v>
      </c>
      <c r="H856" s="128">
        <f t="shared" si="136"/>
        <v>1290.9100000000001</v>
      </c>
      <c r="I856" s="212"/>
      <c r="J856" s="128">
        <f>ROUND(IF(H856&lt;'Заказ, cкидки и курсы валют'!$B$39,H856*0.54*100/(100-'Заказ, cкидки и курсы валют'!$C$39),IF(H856&lt;'Заказ, cкидки и курсы валют'!$B$40,H856*0.54*100/(100-'Заказ, cкидки и курсы валют'!$C$40),IF(H856&lt;'Заказ, cкидки и курсы валют'!$B$41,H856*0.54*100/(100-'Заказ, cкидки и курсы валют'!$C$41),IF(H856&lt;'Заказ, cкидки и курсы валют'!$B$42,H856*0.54*100/(100-'Заказ, cкидки и курсы валют'!$C$42),IF(H856&lt;'Заказ, cкидки и курсы валют'!$B$43,H856*0.54*100/(100-'Заказ, cкидки и курсы валют'!$C$43),H856))))),2)</f>
        <v>1290.9100000000001</v>
      </c>
    </row>
    <row r="857" spans="1:10" ht="14.1" customHeight="1" thickBot="1">
      <c r="A857" s="241" t="s">
        <v>2345</v>
      </c>
      <c r="B857" s="131" t="s">
        <v>3280</v>
      </c>
      <c r="C857" s="966">
        <v>364.81</v>
      </c>
      <c r="D857" s="217">
        <v>5</v>
      </c>
      <c r="E857" s="2112">
        <f>E840*1.2</f>
        <v>15991.787999999999</v>
      </c>
      <c r="F857" s="959">
        <f t="shared" si="135"/>
        <v>15991.79</v>
      </c>
      <c r="G857" s="960">
        <f>'Заказ, cкидки и курсы валют'!$J$23*F857</f>
        <v>191901.48</v>
      </c>
      <c r="H857" s="181">
        <f t="shared" si="136"/>
        <v>959.51</v>
      </c>
      <c r="I857" s="214"/>
      <c r="J857" s="128">
        <f>ROUND(IF(H857&lt;'Заказ, cкидки и курсы валют'!$B$39,H857*0.54*100/(100-'Заказ, cкидки и курсы валют'!$C$39),IF(H857&lt;'Заказ, cкидки и курсы валют'!$B$40,H857*0.54*100/(100-'Заказ, cкидки и курсы валют'!$C$40),IF(H857&lt;'Заказ, cкидки и курсы валют'!$B$41,H857*0.54*100/(100-'Заказ, cкидки и курсы валют'!$C$41),IF(H857&lt;'Заказ, cкидки и курсы валют'!$B$42,H857*0.54*100/(100-'Заказ, cкидки и курсы валют'!$C$42),IF(H857&lt;'Заказ, cкидки и курсы валют'!$B$43,H857*0.54*100/(100-'Заказ, cкидки и курсы валют'!$C$43),H857))))),2)</f>
        <v>959.51</v>
      </c>
    </row>
    <row r="858" spans="1:10" ht="21" customHeight="1" thickBot="1">
      <c r="A858" s="14"/>
      <c r="B858" s="50"/>
      <c r="C858" s="50"/>
      <c r="D858" s="50"/>
      <c r="E858" s="578"/>
      <c r="F858" s="88"/>
      <c r="G858" s="546"/>
      <c r="H858" s="14"/>
      <c r="I858" s="14"/>
    </row>
    <row r="859" spans="1:10" ht="24" customHeight="1">
      <c r="A859" s="247"/>
      <c r="B859" s="163"/>
      <c r="C859" s="91"/>
      <c r="D859" s="91" t="s">
        <v>4263</v>
      </c>
      <c r="E859" s="555"/>
      <c r="F859" s="647"/>
      <c r="G859" s="569"/>
      <c r="H859" s="163"/>
      <c r="I859" s="95"/>
    </row>
    <row r="860" spans="1:10" ht="13.5" customHeight="1">
      <c r="A860" s="248"/>
      <c r="B860" s="17"/>
      <c r="C860" s="97"/>
      <c r="D860" s="97"/>
      <c r="E860" s="557"/>
      <c r="F860" s="648"/>
      <c r="G860" s="620"/>
      <c r="H860" s="17"/>
      <c r="I860" s="167"/>
    </row>
    <row r="861" spans="1:10" ht="26.25" customHeight="1">
      <c r="A861" s="248"/>
      <c r="B861" s="17"/>
      <c r="C861" s="97"/>
      <c r="D861" s="97"/>
      <c r="E861" s="557"/>
      <c r="F861" s="648"/>
      <c r="G861" s="620"/>
      <c r="H861" s="17"/>
      <c r="I861" s="167"/>
    </row>
    <row r="862" spans="1:10" ht="13.5" customHeight="1">
      <c r="A862" s="248"/>
      <c r="B862" s="17"/>
      <c r="C862" s="97"/>
      <c r="D862" s="97"/>
      <c r="E862" s="557"/>
      <c r="F862" s="648"/>
      <c r="G862" s="620"/>
      <c r="H862" s="17"/>
      <c r="I862" s="167"/>
    </row>
    <row r="863" spans="1:10" ht="14.1" customHeight="1" thickBot="1">
      <c r="A863" s="2559" t="s">
        <v>7681</v>
      </c>
      <c r="B863" s="2587"/>
      <c r="C863" s="99"/>
      <c r="D863" s="99"/>
      <c r="E863" s="558"/>
      <c r="F863" s="649"/>
      <c r="G863" s="621"/>
      <c r="H863" s="171"/>
      <c r="I863" s="172"/>
    </row>
    <row r="864" spans="1:10" ht="43.5" customHeight="1">
      <c r="A864" s="195" t="s">
        <v>1028</v>
      </c>
      <c r="B864" s="196" t="s">
        <v>1029</v>
      </c>
      <c r="C864" s="197" t="s">
        <v>678</v>
      </c>
      <c r="D864" s="197" t="s">
        <v>3130</v>
      </c>
      <c r="E864" s="559" t="s">
        <v>11188</v>
      </c>
      <c r="F864" s="650" t="s">
        <v>2779</v>
      </c>
      <c r="G864" s="638" t="s">
        <v>2627</v>
      </c>
      <c r="H864" s="338" t="s">
        <v>497</v>
      </c>
      <c r="I864" s="199" t="s">
        <v>4239</v>
      </c>
      <c r="J864" s="2668" t="s">
        <v>12335</v>
      </c>
    </row>
    <row r="865" spans="1:10" ht="21" customHeight="1" thickBot="1">
      <c r="A865" s="195"/>
      <c r="B865" s="389"/>
      <c r="C865" s="197" t="s">
        <v>3629</v>
      </c>
      <c r="D865" s="390" t="s">
        <v>2628</v>
      </c>
      <c r="E865" s="564" t="s">
        <v>265</v>
      </c>
      <c r="F865" s="1038">
        <f>'Заказ, cкидки и курсы валют'!$I$12</f>
        <v>0</v>
      </c>
      <c r="G865" s="949"/>
      <c r="H865" s="455"/>
      <c r="I865" s="325"/>
      <c r="J865" s="2669"/>
    </row>
    <row r="866" spans="1:10" ht="14.1" customHeight="1" thickBot="1">
      <c r="A866" s="333" t="s">
        <v>8600</v>
      </c>
      <c r="B866" s="986" t="s">
        <v>3649</v>
      </c>
      <c r="C866" s="984">
        <v>42.33</v>
      </c>
      <c r="D866" s="986">
        <v>5</v>
      </c>
      <c r="E866" s="2103">
        <f>(E834*2)+(1000/D866*7.5)</f>
        <v>6779.18</v>
      </c>
      <c r="F866" s="967">
        <f>ROUND(E866*(1-$F$10),2)</f>
        <v>6779.18</v>
      </c>
      <c r="G866" s="968">
        <f>'Заказ, cкидки и курсы валют'!$J$23*F866</f>
        <v>81350.16</v>
      </c>
      <c r="H866" s="387">
        <f>ROUND((D866/1000)*G866,2)</f>
        <v>406.75</v>
      </c>
      <c r="I866" s="337"/>
      <c r="J866" s="128">
        <f>ROUND(IF(H866&lt;'Заказ, cкидки и курсы валют'!$B$39,H866*0.54*100/(100-'Заказ, cкидки и курсы валют'!$C$39),IF(H866&lt;'Заказ, cкидки и курсы валют'!$B$40,H866*0.54*100/(100-'Заказ, cкидки и курсы валют'!$C$40),IF(H866&lt;'Заказ, cкидки и курсы валют'!$B$41,H866*0.54*100/(100-'Заказ, cкидки и курсы валют'!$C$41),IF(H866&lt;'Заказ, cкидки и курсы валют'!$B$42,H866*0.54*100/(100-'Заказ, cкидки и курсы валют'!$C$42),IF(H866&lt;'Заказ, cкидки и курсы валют'!$B$43,H866*0.54*100/(100-'Заказ, cкидки и курсы валют'!$C$43),H866))))),2)</f>
        <v>488.1</v>
      </c>
    </row>
    <row r="867" spans="1:10" ht="14.1" customHeight="1" thickBot="1">
      <c r="A867" s="216" t="s">
        <v>8601</v>
      </c>
      <c r="B867" s="46" t="s">
        <v>3650</v>
      </c>
      <c r="C867" s="53">
        <v>50</v>
      </c>
      <c r="D867" s="46">
        <v>2</v>
      </c>
      <c r="E867" s="2103">
        <f t="shared" ref="E867:E873" si="138">(E835*2)+(1000/D867*7.5)</f>
        <v>9108.36</v>
      </c>
      <c r="F867" s="603">
        <f t="shared" ref="F867:F873" si="139">ROUND(E867*(1-$F$10),2)</f>
        <v>9108.36</v>
      </c>
      <c r="G867" s="862">
        <f>'Заказ, cкидки и курсы валют'!$J$23*F867</f>
        <v>109300.32</v>
      </c>
      <c r="H867" s="128">
        <f t="shared" ref="H867:H873" si="140">ROUND((D867/1000)*G867,2)</f>
        <v>218.6</v>
      </c>
      <c r="I867" s="212"/>
      <c r="J867" s="128">
        <f>ROUND(IF(H867&lt;'Заказ, cкидки и курсы валют'!$B$39,H867*0.54*100/(100-'Заказ, cкидки и курсы валют'!$C$39),IF(H867&lt;'Заказ, cкидки и курсы валют'!$B$40,H867*0.54*100/(100-'Заказ, cкидки и курсы валют'!$C$40),IF(H867&lt;'Заказ, cкидки и курсы валют'!$B$41,H867*0.54*100/(100-'Заказ, cкидки и курсы валют'!$C$41),IF(H867&lt;'Заказ, cкидки и курсы валют'!$B$42,H867*0.54*100/(100-'Заказ, cкидки и курсы валют'!$C$42),IF(H867&lt;'Заказ, cкидки и курсы валют'!$B$43,H867*0.54*100/(100-'Заказ, cкидки и курсы валют'!$C$43),H867))))),2)</f>
        <v>295.11</v>
      </c>
    </row>
    <row r="868" spans="1:10" ht="14.1" customHeight="1" thickBot="1">
      <c r="A868" s="216" t="s">
        <v>8602</v>
      </c>
      <c r="B868" s="46" t="s">
        <v>3276</v>
      </c>
      <c r="C868" s="53">
        <v>90</v>
      </c>
      <c r="D868" s="46">
        <v>2</v>
      </c>
      <c r="E868" s="2103">
        <f t="shared" si="138"/>
        <v>12228.68</v>
      </c>
      <c r="F868" s="603">
        <f t="shared" si="139"/>
        <v>12228.68</v>
      </c>
      <c r="G868" s="862">
        <f>'Заказ, cкидки и курсы валют'!$J$23*F868</f>
        <v>146744.16</v>
      </c>
      <c r="H868" s="128">
        <f t="shared" si="140"/>
        <v>293.49</v>
      </c>
      <c r="I868" s="212"/>
      <c r="J868" s="128">
        <f>ROUND(IF(H868&lt;'Заказ, cкидки и курсы валют'!$B$39,H868*0.54*100/(100-'Заказ, cкидки и курсы валют'!$C$39),IF(H868&lt;'Заказ, cкидки и курсы валют'!$B$40,H868*0.54*100/(100-'Заказ, cкидки и курсы валют'!$C$40),IF(H868&lt;'Заказ, cкидки и курсы валют'!$B$41,H868*0.54*100/(100-'Заказ, cкидки и курсы валют'!$C$41),IF(H868&lt;'Заказ, cкидки и курсы валют'!$B$42,H868*0.54*100/(100-'Заказ, cкидки и курсы валют'!$C$42),IF(H868&lt;'Заказ, cкидки и курсы валют'!$B$43,H868*0.54*100/(100-'Заказ, cкидки и курсы валют'!$C$43),H868))))),2)</f>
        <v>396.21</v>
      </c>
    </row>
    <row r="869" spans="1:10" ht="14.1" customHeight="1" thickBot="1">
      <c r="A869" s="216" t="s">
        <v>8603</v>
      </c>
      <c r="B869" s="46" t="s">
        <v>3277</v>
      </c>
      <c r="C869" s="53">
        <v>160</v>
      </c>
      <c r="D869" s="46">
        <v>1</v>
      </c>
      <c r="E869" s="2103">
        <f t="shared" si="138"/>
        <v>20679.82</v>
      </c>
      <c r="F869" s="603">
        <f t="shared" si="139"/>
        <v>20679.82</v>
      </c>
      <c r="G869" s="862">
        <f>'Заказ, cкидки и курсы валют'!$J$23*F869</f>
        <v>248157.84</v>
      </c>
      <c r="H869" s="128">
        <f t="shared" si="140"/>
        <v>248.16</v>
      </c>
      <c r="I869" s="212"/>
      <c r="J869" s="128">
        <f>ROUND(IF(H869&lt;'Заказ, cкидки и курсы валют'!$B$39,H869*0.54*100/(100-'Заказ, cкидки и курсы валют'!$C$39),IF(H869&lt;'Заказ, cкидки и курсы валют'!$B$40,H869*0.54*100/(100-'Заказ, cкидки и курсы валют'!$C$40),IF(H869&lt;'Заказ, cкидки и курсы валют'!$B$41,H869*0.54*100/(100-'Заказ, cкидки и курсы валют'!$C$41),IF(H869&lt;'Заказ, cкидки и курсы валют'!$B$42,H869*0.54*100/(100-'Заказ, cкидки и курсы валют'!$C$42),IF(H869&lt;'Заказ, cкидки и курсы валют'!$B$43,H869*0.54*100/(100-'Заказ, cкидки и курсы валют'!$C$43),H869))))),2)</f>
        <v>335.02</v>
      </c>
    </row>
    <row r="870" spans="1:10" ht="14.1" customHeight="1" thickBot="1">
      <c r="A870" s="216" t="s">
        <v>8604</v>
      </c>
      <c r="B870" s="46" t="s">
        <v>3278</v>
      </c>
      <c r="C870" s="53">
        <v>180</v>
      </c>
      <c r="D870" s="46">
        <v>1</v>
      </c>
      <c r="E870" s="2103">
        <f t="shared" si="138"/>
        <v>20088.580000000002</v>
      </c>
      <c r="F870" s="603">
        <f t="shared" si="139"/>
        <v>20088.580000000002</v>
      </c>
      <c r="G870" s="862">
        <f>'Заказ, cкидки и курсы валют'!$J$23*F870</f>
        <v>241062.96000000002</v>
      </c>
      <c r="H870" s="128">
        <f t="shared" si="140"/>
        <v>241.06</v>
      </c>
      <c r="I870" s="212"/>
      <c r="J870" s="128">
        <f>ROUND(IF(H870&lt;'Заказ, cкидки и курсы валют'!$B$39,H870*0.54*100/(100-'Заказ, cкидки и курсы валют'!$C$39),IF(H870&lt;'Заказ, cкидки и курсы валют'!$B$40,H870*0.54*100/(100-'Заказ, cкидки и курсы валют'!$C$40),IF(H870&lt;'Заказ, cкидки и курсы валют'!$B$41,H870*0.54*100/(100-'Заказ, cкидки и курсы валют'!$C$41),IF(H870&lt;'Заказ, cкидки и курсы валют'!$B$42,H870*0.54*100/(100-'Заказ, cкидки и курсы валют'!$C$42),IF(H870&lt;'Заказ, cкидки и курсы валют'!$B$43,H870*0.54*100/(100-'Заказ, cкидки и курсы валют'!$C$43),H870))))),2)</f>
        <v>325.43</v>
      </c>
    </row>
    <row r="871" spans="1:10" ht="14.1" customHeight="1" thickBot="1">
      <c r="A871" s="216" t="s">
        <v>8605</v>
      </c>
      <c r="B871" s="46" t="s">
        <v>3279</v>
      </c>
      <c r="C871" s="53">
        <v>250</v>
      </c>
      <c r="D871" s="46">
        <v>1</v>
      </c>
      <c r="E871" s="2103">
        <f t="shared" si="138"/>
        <v>25429.34</v>
      </c>
      <c r="F871" s="603">
        <f t="shared" si="139"/>
        <v>25429.34</v>
      </c>
      <c r="G871" s="862">
        <f>'Заказ, cкидки и курсы валют'!$J$23*F871</f>
        <v>305152.08</v>
      </c>
      <c r="H871" s="128">
        <f t="shared" si="140"/>
        <v>305.14999999999998</v>
      </c>
      <c r="I871" s="212"/>
      <c r="J871" s="128">
        <f>ROUND(IF(H871&lt;'Заказ, cкидки и курсы валют'!$B$39,H871*0.54*100/(100-'Заказ, cкидки и курсы валют'!$C$39),IF(H871&lt;'Заказ, cкидки и курсы валют'!$B$40,H871*0.54*100/(100-'Заказ, cкидки и курсы валют'!$C$40),IF(H871&lt;'Заказ, cкидки и курсы валют'!$B$41,H871*0.54*100/(100-'Заказ, cкидки и курсы валют'!$C$41),IF(H871&lt;'Заказ, cкидки и курсы валют'!$B$42,H871*0.54*100/(100-'Заказ, cкидки и курсы валют'!$C$42),IF(H871&lt;'Заказ, cкидки и курсы валют'!$B$43,H871*0.54*100/(100-'Заказ, cкидки и курсы валют'!$C$43),H871))))),2)</f>
        <v>411.95</v>
      </c>
    </row>
    <row r="872" spans="1:10" ht="14.1" customHeight="1" thickBot="1">
      <c r="A872" s="216" t="s">
        <v>8606</v>
      </c>
      <c r="B872" s="46" t="s">
        <v>3280</v>
      </c>
      <c r="C872" s="53">
        <v>364.81</v>
      </c>
      <c r="D872" s="46">
        <v>1</v>
      </c>
      <c r="E872" s="2103">
        <f t="shared" si="138"/>
        <v>34152.979999999996</v>
      </c>
      <c r="F872" s="603">
        <f t="shared" si="139"/>
        <v>34152.980000000003</v>
      </c>
      <c r="G872" s="862">
        <f>'Заказ, cкидки и курсы валют'!$J$23*F872</f>
        <v>409835.76</v>
      </c>
      <c r="H872" s="128">
        <f t="shared" si="140"/>
        <v>409.84</v>
      </c>
      <c r="I872" s="212"/>
      <c r="J872" s="128">
        <f>ROUND(IF(H872&lt;'Заказ, cкидки и курсы валют'!$B$39,H872*0.54*100/(100-'Заказ, cкидки и курсы валют'!$C$39),IF(H872&lt;'Заказ, cкидки и курсы валют'!$B$40,H872*0.54*100/(100-'Заказ, cкидки и курсы валют'!$C$40),IF(H872&lt;'Заказ, cкидки и курсы валют'!$B$41,H872*0.54*100/(100-'Заказ, cкидки и курсы валют'!$C$41),IF(H872&lt;'Заказ, cкидки и курсы валют'!$B$42,H872*0.54*100/(100-'Заказ, cкидки и курсы валют'!$C$42),IF(H872&lt;'Заказ, cкидки и курсы валют'!$B$43,H872*0.54*100/(100-'Заказ, cкидки и курсы валют'!$C$43),H872))))),2)</f>
        <v>491.81</v>
      </c>
    </row>
    <row r="873" spans="1:10" ht="14.1" customHeight="1" thickBot="1">
      <c r="A873" s="241" t="s">
        <v>8607</v>
      </c>
      <c r="B873" s="131" t="s">
        <v>3282</v>
      </c>
      <c r="C873" s="966">
        <v>711.11</v>
      </c>
      <c r="D873" s="131">
        <v>1</v>
      </c>
      <c r="E873" s="2103">
        <f t="shared" si="138"/>
        <v>63482.6</v>
      </c>
      <c r="F873" s="959">
        <f t="shared" si="139"/>
        <v>63482.6</v>
      </c>
      <c r="G873" s="960">
        <f>'Заказ, cкидки и курсы валют'!$J$23*F873</f>
        <v>761791.2</v>
      </c>
      <c r="H873" s="181">
        <f t="shared" si="140"/>
        <v>761.79</v>
      </c>
      <c r="I873" s="214"/>
      <c r="J873" s="128">
        <f>ROUND(IF(H873&lt;'Заказ, cкидки и курсы валют'!$B$39,H873*0.54*100/(100-'Заказ, cкидки и курсы валют'!$C$39),IF(H873&lt;'Заказ, cкидки и курсы валют'!$B$40,H873*0.54*100/(100-'Заказ, cкидки и курсы валют'!$C$40),IF(H873&lt;'Заказ, cкидки и курсы валют'!$B$41,H873*0.54*100/(100-'Заказ, cкидки и курсы валют'!$C$41),IF(H873&lt;'Заказ, cкидки и курсы валют'!$B$42,H873*0.54*100/(100-'Заказ, cкидки и курсы валют'!$C$42),IF(H873&lt;'Заказ, cкидки и курсы валют'!$B$43,H873*0.54*100/(100-'Заказ, cкидки и курсы валют'!$C$43),H873))))),2)</f>
        <v>822.73</v>
      </c>
    </row>
    <row r="874" spans="1:10" ht="7.5" customHeight="1">
      <c r="A874" s="14"/>
      <c r="B874" s="50"/>
      <c r="C874" s="50"/>
      <c r="D874" s="50"/>
      <c r="E874" s="578"/>
      <c r="F874" s="88"/>
      <c r="G874" s="546"/>
      <c r="H874" s="14"/>
      <c r="I874" s="14"/>
    </row>
    <row r="875" spans="1:10" ht="12.75" customHeight="1">
      <c r="A875" s="14"/>
      <c r="B875" s="50"/>
      <c r="C875" s="50"/>
      <c r="D875" s="50"/>
      <c r="E875" s="578"/>
      <c r="F875" s="88"/>
      <c r="G875" s="546"/>
      <c r="H875" s="14"/>
      <c r="I875" s="14"/>
    </row>
    <row r="876" spans="1:10" ht="12.75" customHeight="1" thickBot="1">
      <c r="A876" s="14"/>
      <c r="B876" s="50"/>
      <c r="C876" s="50"/>
      <c r="D876" s="50"/>
      <c r="E876" s="578"/>
      <c r="F876" s="88"/>
      <c r="G876" s="546"/>
      <c r="H876" s="14"/>
      <c r="I876" s="14"/>
    </row>
    <row r="877" spans="1:10" ht="14.1" customHeight="1">
      <c r="A877" s="247"/>
      <c r="B877" s="163"/>
      <c r="C877" s="91"/>
      <c r="D877" s="1357" t="s">
        <v>11765</v>
      </c>
      <c r="E877" s="555"/>
      <c r="F877" s="652"/>
      <c r="G877" s="592"/>
      <c r="H877" s="163"/>
      <c r="I877" s="95"/>
    </row>
    <row r="878" spans="1:10" ht="14.1" customHeight="1">
      <c r="A878" s="248"/>
      <c r="B878" s="17"/>
      <c r="C878" s="97"/>
      <c r="D878" s="97"/>
      <c r="E878" s="557"/>
      <c r="F878" s="648"/>
      <c r="G878" s="620"/>
      <c r="H878" s="17"/>
      <c r="I878" s="167"/>
    </row>
    <row r="879" spans="1:10" ht="14.1" customHeight="1">
      <c r="A879" s="248"/>
      <c r="B879" s="17"/>
      <c r="C879" s="97"/>
      <c r="D879" s="97"/>
      <c r="E879" s="557"/>
      <c r="F879" s="648"/>
      <c r="G879" s="620"/>
      <c r="H879" s="17"/>
      <c r="I879" s="167"/>
    </row>
    <row r="880" spans="1:10" ht="14.1" customHeight="1">
      <c r="A880" s="248"/>
      <c r="B880" s="17"/>
      <c r="C880" s="97"/>
      <c r="D880" s="97"/>
      <c r="E880" s="557"/>
      <c r="F880" s="648"/>
      <c r="G880" s="620"/>
      <c r="H880" s="17"/>
      <c r="I880" s="167"/>
    </row>
    <row r="881" spans="1:9" ht="13.5" customHeight="1" thickBot="1">
      <c r="A881" s="1152" t="s">
        <v>7679</v>
      </c>
      <c r="B881" s="171"/>
      <c r="C881" s="99"/>
      <c r="D881" s="99"/>
      <c r="E881" s="558"/>
      <c r="F881" s="649"/>
      <c r="G881" s="621"/>
      <c r="H881" s="171"/>
      <c r="I881" s="172"/>
    </row>
    <row r="882" spans="1:9" ht="39.75" customHeight="1">
      <c r="A882" s="195" t="s">
        <v>1028</v>
      </c>
      <c r="B882" s="196" t="s">
        <v>1029</v>
      </c>
      <c r="C882" s="197" t="s">
        <v>678</v>
      </c>
      <c r="D882" s="197" t="s">
        <v>3130</v>
      </c>
      <c r="E882" s="559" t="s">
        <v>11188</v>
      </c>
      <c r="F882" s="650" t="s">
        <v>2779</v>
      </c>
      <c r="G882" s="638" t="s">
        <v>2627</v>
      </c>
      <c r="H882" s="338" t="s">
        <v>497</v>
      </c>
      <c r="I882" s="199" t="s">
        <v>4239</v>
      </c>
    </row>
    <row r="883" spans="1:9" ht="13.5" customHeight="1" thickBot="1">
      <c r="A883" s="195"/>
      <c r="B883" s="389"/>
      <c r="C883" s="197" t="s">
        <v>3629</v>
      </c>
      <c r="D883" s="390" t="s">
        <v>2628</v>
      </c>
      <c r="E883" s="564" t="s">
        <v>265</v>
      </c>
      <c r="F883" s="1038">
        <f>'Заказ, cкидки и курсы валют'!$I$12</f>
        <v>0</v>
      </c>
      <c r="G883" s="949"/>
      <c r="H883" s="455"/>
      <c r="I883" s="325"/>
    </row>
    <row r="884" spans="1:9" ht="14.1" customHeight="1">
      <c r="A884" s="333" t="s">
        <v>2346</v>
      </c>
      <c r="B884" s="986" t="s">
        <v>3305</v>
      </c>
      <c r="C884" s="984">
        <v>15</v>
      </c>
      <c r="D884" s="2244">
        <v>500</v>
      </c>
      <c r="E884" s="822">
        <v>3446.55</v>
      </c>
      <c r="F884" s="967">
        <f>ROUND(E884*(1-$F$10),2)</f>
        <v>3446.55</v>
      </c>
      <c r="G884" s="968">
        <f>'Заказ, cкидки и курсы валют'!$J$23*F884</f>
        <v>41358.600000000006</v>
      </c>
      <c r="H884" s="387">
        <f>ROUND((D884/1000)*G884,2)</f>
        <v>20679.3</v>
      </c>
      <c r="I884" s="337"/>
    </row>
    <row r="885" spans="1:9" ht="14.1" customHeight="1">
      <c r="A885" s="216" t="s">
        <v>2347</v>
      </c>
      <c r="B885" s="46" t="s">
        <v>3306</v>
      </c>
      <c r="C885" s="53">
        <v>34</v>
      </c>
      <c r="D885" s="2242">
        <v>500</v>
      </c>
      <c r="E885" s="822">
        <v>6461.62</v>
      </c>
      <c r="F885" s="603">
        <f t="shared" ref="F885:F890" si="141">ROUND(E885*(1-$F$10),2)</f>
        <v>6461.62</v>
      </c>
      <c r="G885" s="862">
        <f>'Заказ, cкидки и курсы валют'!$J$23*F885</f>
        <v>77539.44</v>
      </c>
      <c r="H885" s="128">
        <f t="shared" ref="H885:H890" si="142">ROUND((D885/1000)*G885,2)</f>
        <v>38769.72</v>
      </c>
      <c r="I885" s="212"/>
    </row>
    <row r="886" spans="1:9" ht="14.1" customHeight="1">
      <c r="A886" s="216" t="s">
        <v>2348</v>
      </c>
      <c r="B886" s="46" t="s">
        <v>3307</v>
      </c>
      <c r="C886" s="53">
        <v>40.5</v>
      </c>
      <c r="D886" s="2242">
        <v>300</v>
      </c>
      <c r="E886" s="822">
        <v>5618.43</v>
      </c>
      <c r="F886" s="603">
        <f t="shared" si="141"/>
        <v>5618.43</v>
      </c>
      <c r="G886" s="862">
        <f>'Заказ, cкидки и курсы валют'!$J$23*F886</f>
        <v>67421.16</v>
      </c>
      <c r="H886" s="128">
        <f t="shared" si="142"/>
        <v>20226.349999999999</v>
      </c>
      <c r="I886" s="212"/>
    </row>
    <row r="887" spans="1:9" ht="14.1" customHeight="1">
      <c r="A887" s="216" t="s">
        <v>2349</v>
      </c>
      <c r="B887" s="46" t="s">
        <v>3308</v>
      </c>
      <c r="C887" s="53">
        <v>73.89</v>
      </c>
      <c r="D887" s="2242">
        <v>300</v>
      </c>
      <c r="E887" s="822">
        <v>15111.68</v>
      </c>
      <c r="F887" s="603">
        <f t="shared" si="141"/>
        <v>15111.68</v>
      </c>
      <c r="G887" s="862">
        <f>'Заказ, cкидки и курсы валют'!$J$23*F887</f>
        <v>181340.16</v>
      </c>
      <c r="H887" s="128">
        <f t="shared" si="142"/>
        <v>54402.05</v>
      </c>
      <c r="I887" s="212"/>
    </row>
    <row r="888" spans="1:9" ht="14.1" customHeight="1">
      <c r="A888" s="216" t="s">
        <v>2350</v>
      </c>
      <c r="B888" s="46" t="s">
        <v>3309</v>
      </c>
      <c r="C888" s="53">
        <v>105.56</v>
      </c>
      <c r="D888" s="2242">
        <v>180</v>
      </c>
      <c r="E888" s="822">
        <v>15012.18</v>
      </c>
      <c r="F888" s="603">
        <f t="shared" si="141"/>
        <v>15012.18</v>
      </c>
      <c r="G888" s="862">
        <f>'Заказ, cкидки и курсы валют'!$J$23*F888</f>
        <v>180146.16</v>
      </c>
      <c r="H888" s="128">
        <f t="shared" si="142"/>
        <v>32426.31</v>
      </c>
      <c r="I888" s="212"/>
    </row>
    <row r="889" spans="1:9" ht="14.1" customHeight="1">
      <c r="A889" s="216" t="s">
        <v>2351</v>
      </c>
      <c r="B889" s="46" t="s">
        <v>3310</v>
      </c>
      <c r="C889" s="53">
        <v>173.89</v>
      </c>
      <c r="D889" s="2242">
        <v>100</v>
      </c>
      <c r="E889" s="822">
        <v>26338.799999999999</v>
      </c>
      <c r="F889" s="603">
        <f t="shared" si="141"/>
        <v>26338.799999999999</v>
      </c>
      <c r="G889" s="862">
        <f>'Заказ, cкидки и курсы валют'!$J$23*F889</f>
        <v>316065.59999999998</v>
      </c>
      <c r="H889" s="128">
        <f t="shared" si="142"/>
        <v>31606.560000000001</v>
      </c>
      <c r="I889" s="212"/>
    </row>
    <row r="890" spans="1:9" ht="14.1" customHeight="1" thickBot="1">
      <c r="A890" s="241" t="s">
        <v>2352</v>
      </c>
      <c r="B890" s="131" t="s">
        <v>3311</v>
      </c>
      <c r="C890" s="966">
        <v>340.74</v>
      </c>
      <c r="D890" s="2245">
        <v>60</v>
      </c>
      <c r="E890" s="822">
        <v>41930.239999999998</v>
      </c>
      <c r="F890" s="959">
        <f t="shared" si="141"/>
        <v>41930.239999999998</v>
      </c>
      <c r="G890" s="960">
        <f>'Заказ, cкидки и курсы валют'!$J$23*F890</f>
        <v>503162.88</v>
      </c>
      <c r="H890" s="181">
        <f t="shared" si="142"/>
        <v>30189.77</v>
      </c>
      <c r="I890" s="214"/>
    </row>
    <row r="891" spans="1:9" ht="14.1" customHeight="1" thickBot="1"/>
    <row r="892" spans="1:9" ht="42.75" customHeight="1">
      <c r="A892" s="247"/>
      <c r="B892" s="163"/>
      <c r="C892" s="91"/>
      <c r="D892" s="1357" t="s">
        <v>11765</v>
      </c>
      <c r="E892" s="555"/>
      <c r="F892" s="652"/>
      <c r="G892" s="592"/>
      <c r="H892" s="163"/>
      <c r="I892" s="95"/>
    </row>
    <row r="893" spans="1:9" ht="14.1" customHeight="1">
      <c r="A893" s="248"/>
      <c r="B893" s="17"/>
      <c r="C893" s="97"/>
      <c r="D893" s="97"/>
      <c r="E893" s="557"/>
      <c r="F893" s="648"/>
      <c r="G893" s="620"/>
      <c r="H893" s="17"/>
      <c r="I893" s="167"/>
    </row>
    <row r="894" spans="1:9" ht="14.1" customHeight="1">
      <c r="A894" s="248"/>
      <c r="B894" s="17"/>
      <c r="C894" s="97"/>
      <c r="D894" s="97"/>
      <c r="E894" s="557"/>
      <c r="F894" s="648"/>
      <c r="G894" s="620"/>
      <c r="H894" s="17"/>
      <c r="I894" s="167"/>
    </row>
    <row r="895" spans="1:9" ht="14.1" customHeight="1">
      <c r="A895" s="248"/>
      <c r="B895" s="17"/>
      <c r="C895" s="97"/>
      <c r="D895" s="97"/>
      <c r="E895" s="557"/>
      <c r="F895" s="648"/>
      <c r="G895" s="620"/>
      <c r="H895" s="17"/>
      <c r="I895" s="167"/>
    </row>
    <row r="896" spans="1:9" ht="14.1" customHeight="1" thickBot="1">
      <c r="A896" s="117" t="s">
        <v>7680</v>
      </c>
      <c r="B896" s="118"/>
      <c r="C896" s="99"/>
      <c r="D896" s="99"/>
      <c r="E896" s="558"/>
      <c r="F896" s="649"/>
      <c r="G896" s="621"/>
      <c r="H896" s="171"/>
      <c r="I896" s="172"/>
    </row>
    <row r="897" spans="1:9" ht="43.5" customHeight="1">
      <c r="A897" s="195" t="s">
        <v>1028</v>
      </c>
      <c r="B897" s="196" t="s">
        <v>1029</v>
      </c>
      <c r="C897" s="197" t="s">
        <v>678</v>
      </c>
      <c r="D897" s="197" t="s">
        <v>3130</v>
      </c>
      <c r="E897" s="559" t="s">
        <v>11188</v>
      </c>
      <c r="F897" s="650" t="s">
        <v>2779</v>
      </c>
      <c r="G897" s="638" t="s">
        <v>2627</v>
      </c>
      <c r="H897" s="338" t="s">
        <v>497</v>
      </c>
      <c r="I897" s="199" t="s">
        <v>4239</v>
      </c>
    </row>
    <row r="898" spans="1:9" ht="14.1" customHeight="1" thickBot="1">
      <c r="A898" s="195"/>
      <c r="B898" s="389"/>
      <c r="C898" s="197" t="s">
        <v>3629</v>
      </c>
      <c r="D898" s="390" t="s">
        <v>2628</v>
      </c>
      <c r="E898" s="564" t="s">
        <v>265</v>
      </c>
      <c r="F898" s="1038">
        <f>'Заказ, cкидки и курсы валют'!$I$12</f>
        <v>0</v>
      </c>
      <c r="G898" s="949"/>
      <c r="H898" s="455"/>
      <c r="I898" s="325"/>
    </row>
    <row r="899" spans="1:9" ht="14.1" customHeight="1">
      <c r="A899" s="333" t="s">
        <v>5462</v>
      </c>
      <c r="B899" s="986" t="s">
        <v>3305</v>
      </c>
      <c r="C899" s="984">
        <v>15</v>
      </c>
      <c r="D899" s="2244">
        <v>30</v>
      </c>
      <c r="E899" s="2111">
        <f>E884*1.2</f>
        <v>4135.8599999999997</v>
      </c>
      <c r="F899" s="967">
        <f>ROUND(E899*(1-$F$10),2)</f>
        <v>4135.8599999999997</v>
      </c>
      <c r="G899" s="968">
        <f>'Заказ, cкидки и курсы валют'!$J$23*F899</f>
        <v>49630.319999999992</v>
      </c>
      <c r="H899" s="387">
        <f>ROUND((D899/1000)*G899,2)</f>
        <v>1488.91</v>
      </c>
      <c r="I899" s="337"/>
    </row>
    <row r="900" spans="1:9" ht="14.1" customHeight="1">
      <c r="A900" s="216" t="s">
        <v>5463</v>
      </c>
      <c r="B900" s="46" t="s">
        <v>3306</v>
      </c>
      <c r="C900" s="53">
        <v>34</v>
      </c>
      <c r="D900" s="2242">
        <v>30</v>
      </c>
      <c r="E900" s="2110">
        <f t="shared" ref="E900:E905" si="143">E885*1.2</f>
        <v>7753.9439999999995</v>
      </c>
      <c r="F900" s="603">
        <f t="shared" ref="F900:F905" si="144">ROUND(E900*(1-$F$10),2)</f>
        <v>7753.94</v>
      </c>
      <c r="G900" s="862">
        <f>'Заказ, cкидки и курсы валют'!$J$23*F900</f>
        <v>93047.28</v>
      </c>
      <c r="H900" s="128">
        <f t="shared" ref="H900:H905" si="145">ROUND((D900/1000)*G900,2)</f>
        <v>2791.42</v>
      </c>
      <c r="I900" s="212"/>
    </row>
    <row r="901" spans="1:9" ht="14.1" customHeight="1">
      <c r="A901" s="216" t="s">
        <v>5464</v>
      </c>
      <c r="B901" s="46" t="s">
        <v>3307</v>
      </c>
      <c r="C901" s="53">
        <v>40.5</v>
      </c>
      <c r="D901" s="2242">
        <v>25</v>
      </c>
      <c r="E901" s="2110">
        <f t="shared" si="143"/>
        <v>6742.116</v>
      </c>
      <c r="F901" s="603">
        <f t="shared" si="144"/>
        <v>6742.12</v>
      </c>
      <c r="G901" s="862">
        <f>'Заказ, cкидки и курсы валют'!$J$23*F901</f>
        <v>80905.440000000002</v>
      </c>
      <c r="H901" s="128">
        <f t="shared" si="145"/>
        <v>2022.64</v>
      </c>
      <c r="I901" s="212"/>
    </row>
    <row r="902" spans="1:9" ht="14.1" customHeight="1">
      <c r="A902" s="216" t="s">
        <v>5465</v>
      </c>
      <c r="B902" s="46" t="s">
        <v>3308</v>
      </c>
      <c r="C902" s="53">
        <v>73.89</v>
      </c>
      <c r="D902" s="2242">
        <v>15</v>
      </c>
      <c r="E902" s="2110">
        <f>E887*1.2</f>
        <v>18134.016</v>
      </c>
      <c r="F902" s="603">
        <f t="shared" si="144"/>
        <v>18134.02</v>
      </c>
      <c r="G902" s="862">
        <f>'Заказ, cкидки и курсы валют'!$J$23*F902</f>
        <v>217608.24</v>
      </c>
      <c r="H902" s="128">
        <f t="shared" si="145"/>
        <v>3264.12</v>
      </c>
      <c r="I902" s="212"/>
    </row>
    <row r="903" spans="1:9" ht="14.1" customHeight="1">
      <c r="A903" s="216" t="s">
        <v>5466</v>
      </c>
      <c r="B903" s="46" t="s">
        <v>3309</v>
      </c>
      <c r="C903" s="53">
        <v>105.56</v>
      </c>
      <c r="D903" s="2242">
        <v>10</v>
      </c>
      <c r="E903" s="2110">
        <f t="shared" si="143"/>
        <v>18014.615999999998</v>
      </c>
      <c r="F903" s="603">
        <f t="shared" si="144"/>
        <v>18014.62</v>
      </c>
      <c r="G903" s="862">
        <f>'Заказ, cкидки и курсы валют'!$J$23*F903</f>
        <v>216175.44</v>
      </c>
      <c r="H903" s="128">
        <f t="shared" si="145"/>
        <v>2161.75</v>
      </c>
      <c r="I903" s="212"/>
    </row>
    <row r="904" spans="1:9" ht="14.1" customHeight="1">
      <c r="A904" s="216" t="s">
        <v>5467</v>
      </c>
      <c r="B904" s="46" t="s">
        <v>3310</v>
      </c>
      <c r="C904" s="53">
        <v>173.89</v>
      </c>
      <c r="D904" s="2242">
        <v>5</v>
      </c>
      <c r="E904" s="2110">
        <f>E889*1.2</f>
        <v>31606.559999999998</v>
      </c>
      <c r="F904" s="603">
        <f t="shared" si="144"/>
        <v>31606.560000000001</v>
      </c>
      <c r="G904" s="862">
        <f>'Заказ, cкидки и курсы валют'!$J$23*F904</f>
        <v>379278.72000000003</v>
      </c>
      <c r="H904" s="128">
        <f t="shared" si="145"/>
        <v>1896.39</v>
      </c>
      <c r="I904" s="212"/>
    </row>
    <row r="905" spans="1:9" ht="14.1" customHeight="1" thickBot="1">
      <c r="A905" s="241" t="s">
        <v>5468</v>
      </c>
      <c r="B905" s="131" t="s">
        <v>3311</v>
      </c>
      <c r="C905" s="966">
        <v>340.74</v>
      </c>
      <c r="D905" s="2245">
        <v>2</v>
      </c>
      <c r="E905" s="2112">
        <f t="shared" si="143"/>
        <v>50316.287999999993</v>
      </c>
      <c r="F905" s="959">
        <f t="shared" si="144"/>
        <v>50316.29</v>
      </c>
      <c r="G905" s="960">
        <f>'Заказ, cкидки и курсы валют'!$J$23*F905</f>
        <v>603795.48</v>
      </c>
      <c r="H905" s="181">
        <f t="shared" si="145"/>
        <v>1207.5899999999999</v>
      </c>
      <c r="I905" s="214"/>
    </row>
    <row r="906" spans="1:9" ht="42.75" customHeight="1" thickBot="1"/>
    <row r="907" spans="1:9" ht="18">
      <c r="A907" s="247"/>
      <c r="B907" s="163"/>
      <c r="C907" s="91"/>
      <c r="D907" s="1357" t="s">
        <v>11765</v>
      </c>
      <c r="E907" s="555"/>
      <c r="F907" s="652"/>
      <c r="G907" s="592"/>
      <c r="H907" s="163"/>
      <c r="I907" s="95"/>
    </row>
    <row r="908" spans="1:9">
      <c r="A908" s="248"/>
      <c r="B908" s="17"/>
      <c r="C908" s="97"/>
      <c r="D908" s="97"/>
      <c r="E908" s="557"/>
      <c r="F908" s="648"/>
      <c r="G908" s="620"/>
      <c r="H908" s="17"/>
      <c r="I908" s="167"/>
    </row>
    <row r="909" spans="1:9">
      <c r="A909" s="248"/>
      <c r="B909" s="17"/>
      <c r="C909" s="97"/>
      <c r="D909" s="97"/>
      <c r="E909" s="557"/>
      <c r="F909" s="648"/>
      <c r="G909" s="620"/>
      <c r="H909" s="17"/>
      <c r="I909" s="167"/>
    </row>
    <row r="910" spans="1:9">
      <c r="A910" s="248"/>
      <c r="B910" s="17"/>
      <c r="C910" s="97"/>
      <c r="D910" s="97"/>
      <c r="E910" s="557"/>
      <c r="F910" s="648"/>
      <c r="G910" s="620"/>
      <c r="H910" s="17"/>
      <c r="I910" s="167"/>
    </row>
    <row r="911" spans="1:9" ht="18.75" thickBot="1">
      <c r="A911" s="2559" t="s">
        <v>7681</v>
      </c>
      <c r="B911" s="2587"/>
      <c r="C911" s="99"/>
      <c r="D911" s="99"/>
      <c r="E911" s="558"/>
      <c r="F911" s="649"/>
      <c r="G911" s="621"/>
      <c r="H911" s="171"/>
      <c r="I911" s="172"/>
    </row>
    <row r="912" spans="1:9" ht="45.2" customHeight="1">
      <c r="A912" s="195" t="s">
        <v>1028</v>
      </c>
      <c r="B912" s="196" t="s">
        <v>1029</v>
      </c>
      <c r="C912" s="197" t="s">
        <v>678</v>
      </c>
      <c r="D912" s="197" t="s">
        <v>3130</v>
      </c>
      <c r="E912" s="559" t="s">
        <v>11188</v>
      </c>
      <c r="F912" s="650" t="s">
        <v>2779</v>
      </c>
      <c r="G912" s="638" t="s">
        <v>2627</v>
      </c>
      <c r="H912" s="338" t="s">
        <v>497</v>
      </c>
      <c r="I912" s="199" t="s">
        <v>4239</v>
      </c>
    </row>
    <row r="913" spans="1:10" ht="13.5" thickBot="1">
      <c r="A913" s="195"/>
      <c r="B913" s="389"/>
      <c r="C913" s="197" t="s">
        <v>3629</v>
      </c>
      <c r="D913" s="390" t="s">
        <v>2628</v>
      </c>
      <c r="E913" s="564" t="s">
        <v>265</v>
      </c>
      <c r="F913" s="1038">
        <f>'Заказ, cкидки и курсы валют'!$I$12</f>
        <v>0</v>
      </c>
      <c r="G913" s="949"/>
      <c r="H913" s="455"/>
      <c r="I913" s="325"/>
    </row>
    <row r="914" spans="1:10" ht="14.1" customHeight="1" thickBot="1">
      <c r="A914" s="333" t="s">
        <v>8608</v>
      </c>
      <c r="B914" s="986" t="s">
        <v>3305</v>
      </c>
      <c r="C914" s="984">
        <v>15</v>
      </c>
      <c r="D914" s="2244">
        <v>1</v>
      </c>
      <c r="E914" s="2103">
        <f>(E884*2)+(1000/D914*7.5)</f>
        <v>14393.1</v>
      </c>
      <c r="F914" s="967">
        <f>ROUND(E914*(1-$F$10),2)</f>
        <v>14393.1</v>
      </c>
      <c r="G914" s="968">
        <f>'Заказ, cкидки и курсы валют'!$J$23*F914</f>
        <v>172717.2</v>
      </c>
      <c r="H914" s="387">
        <f>ROUND((D914/1000)*G914,2)</f>
        <v>172.72</v>
      </c>
      <c r="I914" s="337"/>
      <c r="J914" s="822"/>
    </row>
    <row r="915" spans="1:10" ht="14.1" customHeight="1" thickBot="1">
      <c r="A915" s="216" t="s">
        <v>8609</v>
      </c>
      <c r="B915" s="46" t="s">
        <v>3306</v>
      </c>
      <c r="C915" s="53">
        <v>34</v>
      </c>
      <c r="D915" s="2242">
        <v>1</v>
      </c>
      <c r="E915" s="2103">
        <f t="shared" ref="E915:E920" si="146">(E885*2)+(1000/D915*7.5)</f>
        <v>20423.239999999998</v>
      </c>
      <c r="F915" s="603">
        <f t="shared" ref="F915:F920" si="147">ROUND(E915*(1-$F$10),2)</f>
        <v>20423.240000000002</v>
      </c>
      <c r="G915" s="862">
        <f>'Заказ, cкидки и курсы валют'!$J$23*F915</f>
        <v>245078.88</v>
      </c>
      <c r="H915" s="128">
        <f t="shared" ref="H915:H920" si="148">ROUND((D915/1000)*G915,2)</f>
        <v>245.08</v>
      </c>
      <c r="I915" s="212"/>
      <c r="J915" s="822"/>
    </row>
    <row r="916" spans="1:10" ht="14.1" customHeight="1" thickBot="1">
      <c r="A916" s="216" t="s">
        <v>8610</v>
      </c>
      <c r="B916" s="46" t="s">
        <v>3307</v>
      </c>
      <c r="C916" s="53">
        <v>40.5</v>
      </c>
      <c r="D916" s="2242">
        <v>1</v>
      </c>
      <c r="E916" s="2103">
        <f t="shared" si="146"/>
        <v>18736.86</v>
      </c>
      <c r="F916" s="603">
        <f t="shared" si="147"/>
        <v>18736.86</v>
      </c>
      <c r="G916" s="862">
        <f>'Заказ, cкидки и курсы валют'!$J$23*F916</f>
        <v>224842.32</v>
      </c>
      <c r="H916" s="128">
        <f t="shared" si="148"/>
        <v>224.84</v>
      </c>
      <c r="I916" s="212"/>
      <c r="J916" s="822"/>
    </row>
    <row r="917" spans="1:10" ht="14.1" customHeight="1" thickBot="1">
      <c r="A917" s="216" t="s">
        <v>8611</v>
      </c>
      <c r="B917" s="46" t="s">
        <v>3308</v>
      </c>
      <c r="C917" s="53">
        <v>73.89</v>
      </c>
      <c r="D917" s="2242">
        <v>1</v>
      </c>
      <c r="E917" s="2103">
        <f t="shared" si="146"/>
        <v>37723.360000000001</v>
      </c>
      <c r="F917" s="603">
        <f t="shared" si="147"/>
        <v>37723.360000000001</v>
      </c>
      <c r="G917" s="862">
        <f>'Заказ, cкидки и курсы валют'!$J$23*F917</f>
        <v>452680.32</v>
      </c>
      <c r="H917" s="128">
        <f t="shared" si="148"/>
        <v>452.68</v>
      </c>
      <c r="I917" s="212"/>
    </row>
    <row r="918" spans="1:10" ht="14.1" customHeight="1" thickBot="1">
      <c r="A918" s="216" t="s">
        <v>8612</v>
      </c>
      <c r="B918" s="46" t="s">
        <v>3309</v>
      </c>
      <c r="C918" s="53">
        <v>105.56</v>
      </c>
      <c r="D918" s="2242">
        <v>1</v>
      </c>
      <c r="E918" s="2103">
        <f t="shared" si="146"/>
        <v>37524.36</v>
      </c>
      <c r="F918" s="603">
        <f t="shared" si="147"/>
        <v>37524.36</v>
      </c>
      <c r="G918" s="862">
        <f>'Заказ, cкидки и курсы валют'!$J$23*F918</f>
        <v>450292.32</v>
      </c>
      <c r="H918" s="128">
        <f t="shared" si="148"/>
        <v>450.29</v>
      </c>
      <c r="I918" s="212"/>
    </row>
    <row r="919" spans="1:10" ht="14.1" customHeight="1" thickBot="1">
      <c r="A919" s="216" t="s">
        <v>8613</v>
      </c>
      <c r="B919" s="46" t="s">
        <v>3310</v>
      </c>
      <c r="C919" s="53">
        <v>173.89</v>
      </c>
      <c r="D919" s="2242">
        <v>1</v>
      </c>
      <c r="E919" s="2103">
        <f t="shared" si="146"/>
        <v>60177.599999999999</v>
      </c>
      <c r="F919" s="603">
        <f t="shared" si="147"/>
        <v>60177.599999999999</v>
      </c>
      <c r="G919" s="862">
        <f>'Заказ, cкидки и курсы валют'!$J$23*F919</f>
        <v>722131.2</v>
      </c>
      <c r="H919" s="128">
        <f t="shared" si="148"/>
        <v>722.13</v>
      </c>
      <c r="I919" s="212"/>
    </row>
    <row r="920" spans="1:10" ht="14.1" customHeight="1" thickBot="1">
      <c r="A920" s="241" t="s">
        <v>8614</v>
      </c>
      <c r="B920" s="131" t="s">
        <v>3311</v>
      </c>
      <c r="C920" s="966">
        <v>340.74</v>
      </c>
      <c r="D920" s="2245">
        <v>1</v>
      </c>
      <c r="E920" s="2103">
        <f t="shared" si="146"/>
        <v>91360.48</v>
      </c>
      <c r="F920" s="959">
        <f t="shared" si="147"/>
        <v>91360.48</v>
      </c>
      <c r="G920" s="960">
        <f>'Заказ, cкидки и курсы валют'!$J$23*F920</f>
        <v>1096325.76</v>
      </c>
      <c r="H920" s="181">
        <f t="shared" si="148"/>
        <v>1096.33</v>
      </c>
      <c r="I920" s="214"/>
    </row>
    <row r="921" spans="1:10" ht="15.75" thickBot="1">
      <c r="A921" s="14"/>
      <c r="B921" s="50"/>
      <c r="C921" s="88"/>
      <c r="D921" s="1154"/>
      <c r="E921" s="667"/>
      <c r="F921" s="1096"/>
      <c r="G921" s="865"/>
      <c r="H921" s="23"/>
      <c r="I921" s="14"/>
    </row>
    <row r="922" spans="1:10" ht="18">
      <c r="A922" s="247"/>
      <c r="B922" s="163"/>
      <c r="C922" s="91"/>
      <c r="D922" s="1357" t="s">
        <v>11766</v>
      </c>
      <c r="E922" s="555"/>
      <c r="F922" s="652"/>
      <c r="G922" s="592"/>
      <c r="H922" s="163"/>
      <c r="I922" s="95"/>
    </row>
    <row r="923" spans="1:10">
      <c r="A923" s="248"/>
      <c r="B923" s="17"/>
      <c r="C923" s="97"/>
      <c r="D923" s="97"/>
      <c r="E923" s="557"/>
      <c r="F923" s="648"/>
      <c r="G923" s="620"/>
      <c r="H923" s="17"/>
      <c r="I923" s="167"/>
    </row>
    <row r="924" spans="1:10" ht="14.1" customHeight="1">
      <c r="A924" s="248"/>
      <c r="B924" s="17"/>
      <c r="C924" s="97"/>
      <c r="D924" s="97"/>
      <c r="E924" s="557"/>
      <c r="F924" s="648"/>
      <c r="G924" s="620"/>
      <c r="I924" s="167"/>
    </row>
    <row r="925" spans="1:10" ht="14.1" customHeight="1">
      <c r="A925" s="248"/>
      <c r="B925" s="17"/>
      <c r="C925" s="97"/>
      <c r="D925" s="97"/>
      <c r="E925" s="557"/>
      <c r="F925" s="648"/>
      <c r="G925" s="620"/>
      <c r="H925" s="17"/>
      <c r="I925" s="167"/>
    </row>
    <row r="926" spans="1:10" ht="14.1" customHeight="1" thickBot="1">
      <c r="A926" s="1152" t="s">
        <v>7679</v>
      </c>
      <c r="B926" s="171"/>
      <c r="C926" s="99"/>
      <c r="D926" s="99"/>
      <c r="E926" s="558"/>
      <c r="F926" s="649"/>
      <c r="G926" s="621"/>
      <c r="H926" s="171"/>
      <c r="I926" s="172"/>
    </row>
    <row r="927" spans="1:10" ht="41.45" customHeight="1">
      <c r="A927" s="195" t="s">
        <v>1028</v>
      </c>
      <c r="B927" s="196" t="s">
        <v>1029</v>
      </c>
      <c r="C927" s="197" t="s">
        <v>678</v>
      </c>
      <c r="D927" s="197" t="s">
        <v>3130</v>
      </c>
      <c r="E927" s="559" t="s">
        <v>11188</v>
      </c>
      <c r="F927" s="650" t="s">
        <v>2779</v>
      </c>
      <c r="G927" s="638" t="s">
        <v>2627</v>
      </c>
      <c r="H927" s="338" t="s">
        <v>497</v>
      </c>
      <c r="I927" s="199" t="s">
        <v>4239</v>
      </c>
    </row>
    <row r="928" spans="1:10" ht="14.1" customHeight="1" thickBot="1">
      <c r="A928" s="195"/>
      <c r="B928" s="389"/>
      <c r="C928" s="197" t="s">
        <v>3629</v>
      </c>
      <c r="D928" s="390" t="s">
        <v>2628</v>
      </c>
      <c r="E928" s="564" t="s">
        <v>265</v>
      </c>
      <c r="F928" s="1038">
        <f>'Заказ, cкидки и курсы валют'!$I$12</f>
        <v>0</v>
      </c>
      <c r="G928" s="949"/>
      <c r="H928" s="455"/>
      <c r="I928" s="325"/>
    </row>
    <row r="929" spans="1:9" ht="14.1" customHeight="1">
      <c r="A929" s="333" t="s">
        <v>11767</v>
      </c>
      <c r="B929" s="986" t="s">
        <v>3305</v>
      </c>
      <c r="C929" s="984">
        <v>24</v>
      </c>
      <c r="D929" s="2244">
        <v>500</v>
      </c>
      <c r="E929" s="2240">
        <v>4238.75</v>
      </c>
      <c r="F929" s="967">
        <f>ROUND(E929*(1-$F$10),2)</f>
        <v>4238.75</v>
      </c>
      <c r="G929" s="968">
        <f>'Заказ, cкидки и курсы валют'!$J$23*F929</f>
        <v>50865</v>
      </c>
      <c r="H929" s="387">
        <f>ROUND((D929/1000)*G929,2)</f>
        <v>25432.5</v>
      </c>
      <c r="I929" s="337"/>
    </row>
    <row r="930" spans="1:9">
      <c r="A930" s="216" t="s">
        <v>11768</v>
      </c>
      <c r="B930" s="46" t="s">
        <v>3306</v>
      </c>
      <c r="C930" s="53">
        <v>34.5</v>
      </c>
      <c r="D930" s="2242">
        <v>500</v>
      </c>
      <c r="E930" s="2238">
        <v>5637.66</v>
      </c>
      <c r="F930" s="603">
        <f t="shared" ref="F930:F931" si="149">ROUND(E930*(1-$F$10),2)</f>
        <v>5637.66</v>
      </c>
      <c r="G930" s="862">
        <f>'Заказ, cкидки и курсы валют'!$J$23*F930</f>
        <v>67651.92</v>
      </c>
      <c r="H930" s="128">
        <f t="shared" ref="H930:H931" si="150">ROUND((D930/1000)*G930,2)</f>
        <v>33825.96</v>
      </c>
      <c r="I930" s="212"/>
    </row>
    <row r="931" spans="1:9" ht="13.5" thickBot="1">
      <c r="A931" s="241" t="s">
        <v>11769</v>
      </c>
      <c r="B931" s="131" t="s">
        <v>3307</v>
      </c>
      <c r="C931" s="966">
        <v>41.33</v>
      </c>
      <c r="D931" s="2245">
        <v>300</v>
      </c>
      <c r="E931" s="2241">
        <v>5897.6670000000004</v>
      </c>
      <c r="F931" s="959">
        <f t="shared" si="149"/>
        <v>5897.67</v>
      </c>
      <c r="G931" s="960">
        <f>'Заказ, cкидки и курсы валют'!$J$23*F931</f>
        <v>70772.040000000008</v>
      </c>
      <c r="H931" s="181">
        <f t="shared" si="150"/>
        <v>21231.61</v>
      </c>
      <c r="I931" s="214"/>
    </row>
    <row r="932" spans="1:9" ht="15.75" thickBot="1">
      <c r="A932" s="14"/>
      <c r="B932" s="50"/>
      <c r="C932" s="88"/>
      <c r="D932" s="1154"/>
      <c r="E932" s="667"/>
      <c r="F932" s="1096"/>
      <c r="G932" s="865"/>
      <c r="H932" s="23"/>
      <c r="I932" s="14"/>
    </row>
    <row r="933" spans="1:9" ht="18.75" customHeight="1">
      <c r="A933" s="247"/>
      <c r="B933" s="163"/>
      <c r="C933" s="91"/>
      <c r="D933" s="1357" t="s">
        <v>11766</v>
      </c>
      <c r="E933" s="555"/>
      <c r="F933" s="652"/>
      <c r="G933" s="592"/>
      <c r="H933" s="163"/>
      <c r="I933" s="95"/>
    </row>
    <row r="934" spans="1:9" ht="42" customHeight="1">
      <c r="A934" s="248"/>
      <c r="B934" s="17"/>
      <c r="C934" s="97"/>
      <c r="D934" s="97"/>
      <c r="E934" s="557"/>
      <c r="F934" s="648"/>
      <c r="G934" s="620"/>
      <c r="H934" s="17"/>
      <c r="I934" s="167"/>
    </row>
    <row r="935" spans="1:9" ht="13.5" customHeight="1">
      <c r="A935" s="248"/>
      <c r="B935" s="17"/>
      <c r="C935" s="97"/>
      <c r="D935" s="97"/>
      <c r="E935" s="557"/>
      <c r="F935" s="648"/>
      <c r="G935" s="620"/>
      <c r="H935" s="17"/>
      <c r="I935" s="167"/>
    </row>
    <row r="936" spans="1:9" ht="3" customHeight="1">
      <c r="A936" s="248"/>
      <c r="B936" s="17"/>
      <c r="C936" s="97"/>
      <c r="D936" s="97"/>
      <c r="E936" s="557"/>
      <c r="F936" s="648"/>
      <c r="G936" s="620"/>
      <c r="H936" s="17"/>
      <c r="I936" s="167"/>
    </row>
    <row r="937" spans="1:9" ht="13.5" customHeight="1" thickBot="1">
      <c r="A937" s="1152" t="s">
        <v>7680</v>
      </c>
      <c r="B937" s="171"/>
      <c r="C937" s="99"/>
      <c r="D937" s="99"/>
      <c r="E937" s="558"/>
      <c r="F937" s="649"/>
      <c r="G937" s="621"/>
      <c r="H937" s="171"/>
      <c r="I937" s="172"/>
    </row>
    <row r="938" spans="1:9" ht="47.25" customHeight="1">
      <c r="A938" s="195" t="s">
        <v>1028</v>
      </c>
      <c r="B938" s="196" t="s">
        <v>1029</v>
      </c>
      <c r="C938" s="197" t="s">
        <v>678</v>
      </c>
      <c r="D938" s="197" t="s">
        <v>3130</v>
      </c>
      <c r="E938" s="559" t="s">
        <v>11188</v>
      </c>
      <c r="F938" s="650" t="s">
        <v>2779</v>
      </c>
      <c r="G938" s="638" t="s">
        <v>2627</v>
      </c>
      <c r="H938" s="338" t="s">
        <v>497</v>
      </c>
      <c r="I938" s="199" t="s">
        <v>4239</v>
      </c>
    </row>
    <row r="939" spans="1:9" ht="13.5" customHeight="1" thickBot="1">
      <c r="A939" s="195"/>
      <c r="B939" s="389"/>
      <c r="C939" s="197" t="s">
        <v>3629</v>
      </c>
      <c r="D939" s="390" t="s">
        <v>2628</v>
      </c>
      <c r="E939" s="564" t="s">
        <v>265</v>
      </c>
      <c r="F939" s="1038">
        <f>'Заказ, cкидки и курсы валют'!$I$12</f>
        <v>0</v>
      </c>
      <c r="G939" s="949"/>
      <c r="H939" s="455"/>
      <c r="I939" s="325"/>
    </row>
    <row r="940" spans="1:9" ht="13.5" customHeight="1">
      <c r="A940" s="333" t="s">
        <v>11770</v>
      </c>
      <c r="B940" s="986" t="s">
        <v>3305</v>
      </c>
      <c r="C940" s="984">
        <v>24</v>
      </c>
      <c r="D940" s="2244">
        <v>30</v>
      </c>
      <c r="E940" s="2240">
        <f>E929*1.2</f>
        <v>5086.5</v>
      </c>
      <c r="F940" s="967">
        <f>ROUND(E940*(1-$F$10),2)</f>
        <v>5086.5</v>
      </c>
      <c r="G940" s="968">
        <f>'Заказ, cкидки и курсы валют'!$J$23*F940</f>
        <v>61038</v>
      </c>
      <c r="H940" s="387">
        <f>ROUND((D940/1000)*G940,2)</f>
        <v>1831.14</v>
      </c>
      <c r="I940" s="337"/>
    </row>
    <row r="941" spans="1:9" ht="13.5" thickBot="1">
      <c r="A941" s="241" t="s">
        <v>11771</v>
      </c>
      <c r="B941" s="131" t="s">
        <v>3307</v>
      </c>
      <c r="C941" s="966">
        <v>41.33</v>
      </c>
      <c r="D941" s="2245">
        <v>25</v>
      </c>
      <c r="E941" s="2241">
        <f>E931*1.2</f>
        <v>7077.2004000000006</v>
      </c>
      <c r="F941" s="959">
        <f t="shared" ref="F941" si="151">ROUND(E941*(1-$F$10),2)</f>
        <v>7077.2</v>
      </c>
      <c r="G941" s="960">
        <f>'Заказ, cкидки и курсы валют'!$J$23*F941</f>
        <v>84926.399999999994</v>
      </c>
      <c r="H941" s="181">
        <f t="shared" ref="H941" si="152">ROUND((D941/1000)*G941,2)</f>
        <v>2123.16</v>
      </c>
      <c r="I941" s="214"/>
    </row>
    <row r="942" spans="1:9" ht="15.75" thickBot="1">
      <c r="A942" s="14"/>
      <c r="B942" s="50"/>
      <c r="C942" s="88"/>
      <c r="D942" s="1154"/>
      <c r="E942" s="667"/>
      <c r="F942" s="1096"/>
      <c r="G942" s="865"/>
      <c r="H942" s="23"/>
      <c r="I942" s="14"/>
    </row>
    <row r="943" spans="1:9" ht="18">
      <c r="A943" s="247"/>
      <c r="B943" s="163"/>
      <c r="C943" s="91"/>
      <c r="D943" s="1357" t="s">
        <v>11766</v>
      </c>
      <c r="E943" s="555"/>
      <c r="F943" s="652"/>
      <c r="G943" s="592"/>
      <c r="H943" s="163"/>
      <c r="I943" s="95"/>
    </row>
    <row r="944" spans="1:9">
      <c r="A944" s="248"/>
      <c r="B944" s="17"/>
      <c r="C944" s="97"/>
      <c r="D944" s="97"/>
      <c r="E944" s="557"/>
      <c r="F944" s="648"/>
      <c r="G944" s="620"/>
      <c r="H944" s="17"/>
      <c r="I944" s="167"/>
    </row>
    <row r="945" spans="1:10">
      <c r="A945" s="248"/>
      <c r="B945" s="17"/>
      <c r="C945" s="97"/>
      <c r="D945" s="97"/>
      <c r="E945" s="557"/>
      <c r="F945" s="648"/>
      <c r="G945" s="620"/>
      <c r="H945" s="17"/>
      <c r="I945" s="167"/>
    </row>
    <row r="946" spans="1:10">
      <c r="A946" s="248"/>
      <c r="B946" s="17"/>
      <c r="C946" s="97"/>
      <c r="D946" s="97"/>
      <c r="E946" s="557"/>
      <c r="F946" s="648"/>
      <c r="G946" s="620"/>
      <c r="H946" s="17"/>
      <c r="I946" s="167"/>
    </row>
    <row r="947" spans="1:10" ht="23.45" customHeight="1" thickBot="1">
      <c r="A947" s="2559" t="s">
        <v>7681</v>
      </c>
      <c r="B947" s="2587"/>
      <c r="C947" s="99"/>
      <c r="D947" s="99"/>
      <c r="E947" s="558"/>
      <c r="F947" s="649"/>
      <c r="G947" s="621"/>
      <c r="H947" s="171"/>
      <c r="I947" s="172"/>
    </row>
    <row r="948" spans="1:10" ht="42">
      <c r="A948" s="195" t="s">
        <v>1028</v>
      </c>
      <c r="B948" s="196" t="s">
        <v>1029</v>
      </c>
      <c r="C948" s="197" t="s">
        <v>678</v>
      </c>
      <c r="D948" s="197" t="s">
        <v>3130</v>
      </c>
      <c r="E948" s="559" t="s">
        <v>11188</v>
      </c>
      <c r="F948" s="650" t="s">
        <v>2779</v>
      </c>
      <c r="G948" s="638" t="s">
        <v>2627</v>
      </c>
      <c r="H948" s="338" t="s">
        <v>497</v>
      </c>
      <c r="I948" s="199" t="s">
        <v>4239</v>
      </c>
    </row>
    <row r="949" spans="1:10" ht="13.5" thickBot="1">
      <c r="A949" s="195"/>
      <c r="B949" s="389"/>
      <c r="C949" s="197" t="s">
        <v>3629</v>
      </c>
      <c r="D949" s="390" t="s">
        <v>2628</v>
      </c>
      <c r="E949" s="564" t="s">
        <v>265</v>
      </c>
      <c r="F949" s="1038">
        <f>'Заказ, cкидки и курсы валют'!$I$12</f>
        <v>0</v>
      </c>
      <c r="G949" s="949"/>
      <c r="H949" s="455"/>
      <c r="I949" s="325"/>
    </row>
    <row r="950" spans="1:10" ht="13.5" thickBot="1">
      <c r="A950" s="333" t="s">
        <v>11772</v>
      </c>
      <c r="B950" s="986" t="s">
        <v>3305</v>
      </c>
      <c r="C950" s="984">
        <v>24</v>
      </c>
      <c r="D950" s="2244">
        <v>1</v>
      </c>
      <c r="E950" s="2240">
        <f>(E929*2)+(1000/D950*7.5)</f>
        <v>15977.5</v>
      </c>
      <c r="F950" s="967">
        <f>ROUND(E950*(1-$F$10),2)</f>
        <v>15977.5</v>
      </c>
      <c r="G950" s="968">
        <f>'Заказ, cкидки и курсы валют'!$J$23*F950</f>
        <v>191730</v>
      </c>
      <c r="H950" s="387">
        <f>ROUND((D950/1000)*G950,2)</f>
        <v>191.73</v>
      </c>
      <c r="I950" s="337"/>
    </row>
    <row r="951" spans="1:10" ht="13.5" thickBot="1">
      <c r="A951" s="216" t="s">
        <v>11773</v>
      </c>
      <c r="B951" s="46" t="s">
        <v>3306</v>
      </c>
      <c r="C951" s="53">
        <v>34.5</v>
      </c>
      <c r="D951" s="2242">
        <v>1</v>
      </c>
      <c r="E951" s="2240">
        <f t="shared" ref="E951:E952" si="153">(E930*2)+(1000/D951*7.5)</f>
        <v>18775.32</v>
      </c>
      <c r="F951" s="603">
        <f t="shared" ref="F951:F952" si="154">ROUND(E951*(1-$F$10),2)</f>
        <v>18775.32</v>
      </c>
      <c r="G951" s="862">
        <f>'Заказ, cкидки и курсы валют'!$J$23*F951</f>
        <v>225303.84</v>
      </c>
      <c r="H951" s="128">
        <f t="shared" ref="H951:H952" si="155">ROUND((D951/1000)*G951,2)</f>
        <v>225.3</v>
      </c>
      <c r="I951" s="212"/>
    </row>
    <row r="952" spans="1:10" ht="13.5" thickBot="1">
      <c r="A952" s="241" t="s">
        <v>11774</v>
      </c>
      <c r="B952" s="131" t="s">
        <v>3307</v>
      </c>
      <c r="C952" s="966">
        <v>41.33</v>
      </c>
      <c r="D952" s="2245">
        <v>1</v>
      </c>
      <c r="E952" s="2240">
        <f t="shared" si="153"/>
        <v>19295.334000000003</v>
      </c>
      <c r="F952" s="959">
        <f t="shared" si="154"/>
        <v>19295.330000000002</v>
      </c>
      <c r="G952" s="960">
        <f>'Заказ, cкидки и курсы валют'!$J$23*F952</f>
        <v>231543.96000000002</v>
      </c>
      <c r="H952" s="181">
        <f t="shared" si="155"/>
        <v>231.54</v>
      </c>
      <c r="I952" s="214"/>
    </row>
    <row r="953" spans="1:10" ht="13.5" thickBot="1"/>
    <row r="954" spans="1:10" ht="18">
      <c r="A954" s="247"/>
      <c r="B954" s="163"/>
      <c r="C954" s="91"/>
      <c r="D954" s="92" t="s">
        <v>4264</v>
      </c>
      <c r="E954" s="555"/>
      <c r="F954" s="652"/>
      <c r="G954" s="592"/>
      <c r="H954" s="163"/>
      <c r="I954" s="95"/>
      <c r="J954" s="822"/>
    </row>
    <row r="955" spans="1:10" ht="12" customHeight="1">
      <c r="A955" s="248"/>
      <c r="B955" s="17"/>
      <c r="C955" s="97"/>
      <c r="D955" s="97"/>
      <c r="E955" s="557"/>
      <c r="F955" s="648"/>
      <c r="G955" s="620"/>
      <c r="H955" s="17"/>
      <c r="I955" s="167"/>
      <c r="J955" s="822"/>
    </row>
    <row r="956" spans="1:10">
      <c r="A956" s="248"/>
      <c r="B956" s="17"/>
      <c r="C956" s="97"/>
      <c r="D956" s="97"/>
      <c r="E956" s="557"/>
      <c r="F956" s="648"/>
      <c r="G956" s="620"/>
      <c r="H956" s="17"/>
      <c r="I956" s="167"/>
      <c r="J956" s="822"/>
    </row>
    <row r="957" spans="1:10">
      <c r="A957" s="248"/>
      <c r="B957" s="17"/>
      <c r="C957" s="97"/>
      <c r="D957" s="97"/>
      <c r="E957" s="557"/>
      <c r="F957" s="648"/>
      <c r="G957" s="620"/>
      <c r="H957" s="17"/>
      <c r="I957" s="167"/>
      <c r="J957" s="822"/>
    </row>
    <row r="958" spans="1:10" ht="18.75" thickBot="1">
      <c r="A958" s="1152" t="s">
        <v>7679</v>
      </c>
      <c r="B958" s="171"/>
      <c r="C958" s="99"/>
      <c r="D958" s="99"/>
      <c r="E958" s="558"/>
      <c r="F958" s="649"/>
      <c r="G958" s="621"/>
      <c r="H958" s="171"/>
      <c r="I958" s="172"/>
      <c r="J958" s="822"/>
    </row>
    <row r="959" spans="1:10" ht="42">
      <c r="A959" s="195" t="s">
        <v>1028</v>
      </c>
      <c r="B959" s="196" t="s">
        <v>1029</v>
      </c>
      <c r="C959" s="197" t="s">
        <v>678</v>
      </c>
      <c r="D959" s="197" t="s">
        <v>3130</v>
      </c>
      <c r="E959" s="559" t="s">
        <v>11188</v>
      </c>
      <c r="F959" s="650" t="s">
        <v>2779</v>
      </c>
      <c r="G959" s="638" t="s">
        <v>2627</v>
      </c>
      <c r="H959" s="338" t="s">
        <v>497</v>
      </c>
      <c r="I959" s="199" t="s">
        <v>4239</v>
      </c>
      <c r="J959" s="822"/>
    </row>
    <row r="960" spans="1:10" ht="13.5" thickBot="1">
      <c r="A960" s="195"/>
      <c r="B960" s="389"/>
      <c r="C960" s="197" t="s">
        <v>3629</v>
      </c>
      <c r="D960" s="390" t="s">
        <v>2628</v>
      </c>
      <c r="E960" s="564" t="s">
        <v>265</v>
      </c>
      <c r="F960" s="1038">
        <f>'Заказ, cкидки и курсы валют'!$I$12</f>
        <v>0</v>
      </c>
      <c r="G960" s="949"/>
      <c r="H960" s="455"/>
      <c r="I960" s="325"/>
    </row>
    <row r="961" spans="1:9">
      <c r="A961" s="333" t="s">
        <v>4240</v>
      </c>
      <c r="B961" s="986" t="s">
        <v>3305</v>
      </c>
      <c r="C961" s="984">
        <v>28</v>
      </c>
      <c r="D961" s="2244">
        <v>500</v>
      </c>
      <c r="E961" s="822">
        <v>7964.2</v>
      </c>
      <c r="F961" s="967">
        <f>ROUND(E961*(1-$F$10),2)</f>
        <v>7964.2</v>
      </c>
      <c r="G961" s="968">
        <f>'Заказ, cкидки и курсы валют'!$J$23*F961</f>
        <v>95570.4</v>
      </c>
      <c r="H961" s="387">
        <f>ROUND((D961/1000)*G961,2)</f>
        <v>47785.2</v>
      </c>
      <c r="I961" s="337"/>
    </row>
    <row r="962" spans="1:9">
      <c r="A962" s="216" t="s">
        <v>4241</v>
      </c>
      <c r="B962" s="46" t="s">
        <v>3306</v>
      </c>
      <c r="C962" s="53">
        <v>52</v>
      </c>
      <c r="D962" s="2242">
        <v>500</v>
      </c>
      <c r="E962" s="822">
        <v>11340.29</v>
      </c>
      <c r="F962" s="603">
        <f t="shared" ref="F962:F966" si="156">ROUND(E962*(1-$F$10),2)</f>
        <v>11340.29</v>
      </c>
      <c r="G962" s="862">
        <f>'Заказ, cкидки и курсы валют'!$J$23*F962</f>
        <v>136083.48000000001</v>
      </c>
      <c r="H962" s="128">
        <f t="shared" ref="H962:H966" si="157">ROUND((D962/1000)*G962,2)</f>
        <v>68041.740000000005</v>
      </c>
      <c r="I962" s="212"/>
    </row>
    <row r="963" spans="1:9">
      <c r="A963" s="216" t="s">
        <v>4242</v>
      </c>
      <c r="B963" s="46" t="s">
        <v>3307</v>
      </c>
      <c r="C963" s="53">
        <v>74</v>
      </c>
      <c r="D963" s="2242">
        <v>300</v>
      </c>
      <c r="E963" s="822">
        <v>14707.03</v>
      </c>
      <c r="F963" s="603">
        <f t="shared" si="156"/>
        <v>14707.03</v>
      </c>
      <c r="G963" s="862">
        <f>'Заказ, cкидки и курсы валют'!$J$23*F963</f>
        <v>176484.36000000002</v>
      </c>
      <c r="H963" s="128">
        <f t="shared" si="157"/>
        <v>52945.31</v>
      </c>
      <c r="I963" s="212"/>
    </row>
    <row r="964" spans="1:9">
      <c r="A964" s="216" t="s">
        <v>4243</v>
      </c>
      <c r="B964" s="46" t="s">
        <v>3308</v>
      </c>
      <c r="C964" s="53">
        <v>121</v>
      </c>
      <c r="D964" s="2242">
        <v>300</v>
      </c>
      <c r="E964" s="822">
        <v>22107.31</v>
      </c>
      <c r="F964" s="603">
        <f t="shared" si="156"/>
        <v>22107.31</v>
      </c>
      <c r="G964" s="862">
        <f>'Заказ, cкидки и курсы валют'!$J$23*F964</f>
        <v>265287.72000000003</v>
      </c>
      <c r="H964" s="128">
        <f t="shared" si="157"/>
        <v>79586.320000000007</v>
      </c>
      <c r="I964" s="212"/>
    </row>
    <row r="965" spans="1:9">
      <c r="A965" s="216" t="s">
        <v>4244</v>
      </c>
      <c r="B965" s="46" t="s">
        <v>3309</v>
      </c>
      <c r="C965" s="53">
        <v>170</v>
      </c>
      <c r="D965" s="2242">
        <v>125</v>
      </c>
      <c r="E965" s="822">
        <v>31250.16</v>
      </c>
      <c r="F965" s="603">
        <f t="shared" si="156"/>
        <v>31250.16</v>
      </c>
      <c r="G965" s="862">
        <f>'Заказ, cкидки и курсы валют'!$J$23*F965</f>
        <v>375001.92</v>
      </c>
      <c r="H965" s="128">
        <f t="shared" si="157"/>
        <v>46875.24</v>
      </c>
      <c r="I965" s="212"/>
    </row>
    <row r="966" spans="1:9" ht="13.5" thickBot="1">
      <c r="A966" s="241" t="s">
        <v>4245</v>
      </c>
      <c r="B966" s="131" t="s">
        <v>3310</v>
      </c>
      <c r="C966" s="966">
        <v>179.63</v>
      </c>
      <c r="D966" s="2245">
        <v>60</v>
      </c>
      <c r="E966" s="822">
        <v>48352.07</v>
      </c>
      <c r="F966" s="959">
        <f t="shared" si="156"/>
        <v>48352.07</v>
      </c>
      <c r="G966" s="960">
        <f>'Заказ, cкидки и курсы валют'!$J$23*F966</f>
        <v>580224.84</v>
      </c>
      <c r="H966" s="181">
        <f t="shared" si="157"/>
        <v>34813.49</v>
      </c>
      <c r="I966" s="214"/>
    </row>
    <row r="967" spans="1:9" ht="13.5" thickBot="1"/>
    <row r="968" spans="1:9" ht="18">
      <c r="A968" s="247"/>
      <c r="B968" s="163"/>
      <c r="C968" s="91"/>
      <c r="D968" s="92" t="s">
        <v>4264</v>
      </c>
      <c r="E968" s="555"/>
      <c r="F968" s="652"/>
      <c r="G968" s="592"/>
      <c r="H968" s="163"/>
      <c r="I968" s="95"/>
    </row>
    <row r="969" spans="1:9" ht="54" customHeight="1">
      <c r="A969" s="248"/>
      <c r="B969" s="17"/>
      <c r="C969" s="97"/>
      <c r="D969" s="97"/>
      <c r="E969" s="557"/>
      <c r="F969" s="648"/>
      <c r="G969" s="620"/>
      <c r="H969" s="17"/>
      <c r="I969" s="167"/>
    </row>
    <row r="970" spans="1:9">
      <c r="A970" s="248"/>
      <c r="B970" s="17"/>
      <c r="C970" s="97"/>
      <c r="D970" s="97"/>
      <c r="E970" s="557"/>
      <c r="F970" s="648"/>
      <c r="G970" s="620"/>
      <c r="H970" s="17"/>
      <c r="I970" s="167"/>
    </row>
    <row r="971" spans="1:9">
      <c r="A971" s="248"/>
      <c r="B971" s="17"/>
      <c r="C971" s="97"/>
      <c r="D971" s="97"/>
      <c r="E971" s="557"/>
      <c r="F971" s="648"/>
      <c r="G971" s="620"/>
      <c r="H971" s="17"/>
      <c r="I971" s="167"/>
    </row>
    <row r="972" spans="1:9" ht="18.75" thickBot="1">
      <c r="A972" s="117" t="s">
        <v>7680</v>
      </c>
      <c r="B972" s="118"/>
      <c r="C972" s="99"/>
      <c r="D972" s="99"/>
      <c r="E972" s="558"/>
      <c r="F972" s="649"/>
      <c r="G972" s="621"/>
      <c r="H972" s="171"/>
      <c r="I972" s="172"/>
    </row>
    <row r="973" spans="1:9" ht="42">
      <c r="A973" s="195" t="s">
        <v>1028</v>
      </c>
      <c r="B973" s="196" t="s">
        <v>1029</v>
      </c>
      <c r="C973" s="197" t="s">
        <v>678</v>
      </c>
      <c r="D973" s="197" t="s">
        <v>3130</v>
      </c>
      <c r="E973" s="559" t="s">
        <v>11188</v>
      </c>
      <c r="F973" s="650" t="s">
        <v>2779</v>
      </c>
      <c r="G973" s="638" t="s">
        <v>2627</v>
      </c>
      <c r="H973" s="338" t="s">
        <v>497</v>
      </c>
      <c r="I973" s="199" t="s">
        <v>4239</v>
      </c>
    </row>
    <row r="974" spans="1:9" ht="13.5" thickBot="1">
      <c r="A974" s="195"/>
      <c r="B974" s="389"/>
      <c r="C974" s="197" t="s">
        <v>3629</v>
      </c>
      <c r="D974" s="390" t="s">
        <v>2628</v>
      </c>
      <c r="E974" s="564" t="s">
        <v>265</v>
      </c>
      <c r="F974" s="1038">
        <f>'Заказ, cкидки и курсы валют'!$I$12</f>
        <v>0</v>
      </c>
      <c r="G974" s="949"/>
      <c r="H974" s="455"/>
      <c r="I974" s="325"/>
    </row>
    <row r="975" spans="1:9">
      <c r="A975" s="333" t="s">
        <v>5469</v>
      </c>
      <c r="B975" s="986" t="s">
        <v>3305</v>
      </c>
      <c r="C975" s="984">
        <v>28</v>
      </c>
      <c r="D975" s="2244">
        <v>20</v>
      </c>
      <c r="E975" s="2111">
        <f>E961*1.2</f>
        <v>9557.0399999999991</v>
      </c>
      <c r="F975" s="967">
        <f>ROUND(E975*(1-$F$10),2)</f>
        <v>9557.0400000000009</v>
      </c>
      <c r="G975" s="968">
        <f>'Заказ, cкидки и курсы валют'!$J$23*F975</f>
        <v>114684.48000000001</v>
      </c>
      <c r="H975" s="387">
        <f>ROUND((D975/1000)*G975,2)</f>
        <v>2293.69</v>
      </c>
      <c r="I975" s="337"/>
    </row>
    <row r="976" spans="1:9">
      <c r="A976" s="216" t="s">
        <v>5470</v>
      </c>
      <c r="B976" s="46" t="s">
        <v>3306</v>
      </c>
      <c r="C976" s="53">
        <v>52</v>
      </c>
      <c r="D976" s="2242">
        <v>20</v>
      </c>
      <c r="E976" s="2110">
        <f>E962*1.2</f>
        <v>13608.348</v>
      </c>
      <c r="F976" s="603">
        <f t="shared" ref="F976:F980" si="158">ROUND(E976*(1-$F$10),2)</f>
        <v>13608.35</v>
      </c>
      <c r="G976" s="862">
        <f>'Заказ, cкидки и курсы валют'!$J$23*F976</f>
        <v>163300.20000000001</v>
      </c>
      <c r="H976" s="128">
        <f t="shared" ref="H976:H980" si="159">ROUND((D976/1000)*G976,2)</f>
        <v>3266</v>
      </c>
      <c r="I976" s="212"/>
    </row>
    <row r="977" spans="1:9">
      <c r="A977" s="216" t="s">
        <v>5471</v>
      </c>
      <c r="B977" s="46" t="s">
        <v>3307</v>
      </c>
      <c r="C977" s="53">
        <v>74</v>
      </c>
      <c r="D977" s="2242">
        <v>10</v>
      </c>
      <c r="E977" s="2110">
        <f t="shared" ref="E977:E980" si="160">E963*1.2</f>
        <v>17648.436000000002</v>
      </c>
      <c r="F977" s="603">
        <f t="shared" si="158"/>
        <v>17648.439999999999</v>
      </c>
      <c r="G977" s="862">
        <f>'Заказ, cкидки и курсы валют'!$J$23*F977</f>
        <v>211781.27999999997</v>
      </c>
      <c r="H977" s="128">
        <f t="shared" si="159"/>
        <v>2117.81</v>
      </c>
      <c r="I977" s="212"/>
    </row>
    <row r="978" spans="1:9">
      <c r="A978" s="216" t="s">
        <v>5472</v>
      </c>
      <c r="B978" s="46" t="s">
        <v>3308</v>
      </c>
      <c r="C978" s="53">
        <v>121</v>
      </c>
      <c r="D978" s="2242">
        <v>5</v>
      </c>
      <c r="E978" s="2110">
        <f t="shared" si="160"/>
        <v>26528.772000000001</v>
      </c>
      <c r="F978" s="603">
        <f t="shared" si="158"/>
        <v>26528.77</v>
      </c>
      <c r="G978" s="862">
        <f>'Заказ, cкидки и курсы валют'!$J$23*F978</f>
        <v>318345.24</v>
      </c>
      <c r="H978" s="128">
        <f t="shared" si="159"/>
        <v>1591.73</v>
      </c>
      <c r="I978" s="212"/>
    </row>
    <row r="979" spans="1:9" ht="15.95" customHeight="1">
      <c r="A979" s="216" t="s">
        <v>5473</v>
      </c>
      <c r="B979" s="46" t="s">
        <v>3309</v>
      </c>
      <c r="C979" s="53">
        <v>170</v>
      </c>
      <c r="D979" s="2242">
        <v>5</v>
      </c>
      <c r="E979" s="2110">
        <f>E965*1.2</f>
        <v>37500.191999999995</v>
      </c>
      <c r="F979" s="603">
        <f t="shared" si="158"/>
        <v>37500.19</v>
      </c>
      <c r="G979" s="862">
        <f>'Заказ, cкидки и курсы валют'!$J$23*F979</f>
        <v>450002.28</v>
      </c>
      <c r="H979" s="128">
        <f t="shared" si="159"/>
        <v>2250.0100000000002</v>
      </c>
      <c r="I979" s="212"/>
    </row>
    <row r="980" spans="1:9" ht="13.5" thickBot="1">
      <c r="A980" s="241" t="s">
        <v>5474</v>
      </c>
      <c r="B980" s="131" t="s">
        <v>3310</v>
      </c>
      <c r="C980" s="966">
        <v>179.63</v>
      </c>
      <c r="D980" s="2245">
        <v>3</v>
      </c>
      <c r="E980" s="2112">
        <f t="shared" si="160"/>
        <v>58022.483999999997</v>
      </c>
      <c r="F980" s="959">
        <f t="shared" si="158"/>
        <v>58022.48</v>
      </c>
      <c r="G980" s="960">
        <f>'Заказ, cкидки и курсы валют'!$J$23*F980</f>
        <v>696269.76</v>
      </c>
      <c r="H980" s="181">
        <f t="shared" si="159"/>
        <v>2088.81</v>
      </c>
      <c r="I980" s="214"/>
    </row>
    <row r="981" spans="1:9" ht="22.5" customHeight="1" thickBot="1"/>
    <row r="982" spans="1:9" ht="18">
      <c r="A982" s="247"/>
      <c r="B982" s="163"/>
      <c r="C982" s="91"/>
      <c r="D982" s="92" t="s">
        <v>4264</v>
      </c>
      <c r="E982" s="555"/>
      <c r="F982" s="652"/>
      <c r="G982" s="592"/>
      <c r="H982" s="163"/>
      <c r="I982" s="95"/>
    </row>
    <row r="983" spans="1:9">
      <c r="A983" s="248"/>
      <c r="B983" s="17"/>
      <c r="C983" s="97"/>
      <c r="D983" s="97"/>
      <c r="E983" s="557"/>
      <c r="F983" s="648"/>
      <c r="G983" s="620"/>
      <c r="H983" s="17"/>
      <c r="I983" s="167"/>
    </row>
    <row r="984" spans="1:9">
      <c r="A984" s="248"/>
      <c r="B984" s="17"/>
      <c r="C984" s="97"/>
      <c r="D984" s="97"/>
      <c r="E984" s="557"/>
      <c r="F984" s="648"/>
      <c r="G984" s="620"/>
      <c r="H984" s="17"/>
      <c r="I984" s="167"/>
    </row>
    <row r="985" spans="1:9">
      <c r="A985" s="248"/>
      <c r="B985" s="17"/>
      <c r="C985" s="97"/>
      <c r="D985" s="97"/>
      <c r="E985" s="557"/>
      <c r="F985" s="648"/>
      <c r="G985" s="620"/>
      <c r="H985" s="17"/>
      <c r="I985" s="167"/>
    </row>
    <row r="986" spans="1:9" ht="18.75" thickBot="1">
      <c r="A986" s="2559" t="s">
        <v>7681</v>
      </c>
      <c r="B986" s="2587"/>
      <c r="C986" s="99"/>
      <c r="D986" s="99"/>
      <c r="E986" s="558"/>
      <c r="F986" s="649"/>
      <c r="G986" s="621"/>
      <c r="H986" s="171"/>
      <c r="I986" s="172"/>
    </row>
    <row r="987" spans="1:9" ht="42">
      <c r="A987" s="195" t="s">
        <v>1028</v>
      </c>
      <c r="B987" s="196" t="s">
        <v>1029</v>
      </c>
      <c r="C987" s="197" t="s">
        <v>678</v>
      </c>
      <c r="D987" s="197" t="s">
        <v>3130</v>
      </c>
      <c r="E987" s="559" t="s">
        <v>11188</v>
      </c>
      <c r="F987" s="650" t="s">
        <v>2779</v>
      </c>
      <c r="G987" s="638" t="s">
        <v>2627</v>
      </c>
      <c r="H987" s="338" t="s">
        <v>497</v>
      </c>
      <c r="I987" s="199" t="s">
        <v>4239</v>
      </c>
    </row>
    <row r="988" spans="1:9" ht="13.5" thickBot="1">
      <c r="A988" s="195"/>
      <c r="B988" s="389"/>
      <c r="C988" s="197" t="s">
        <v>3629</v>
      </c>
      <c r="D988" s="390" t="s">
        <v>2628</v>
      </c>
      <c r="E988" s="564" t="s">
        <v>265</v>
      </c>
      <c r="F988" s="1038">
        <f>'Заказ, cкидки и курсы валют'!$I$12</f>
        <v>0</v>
      </c>
      <c r="G988" s="949"/>
      <c r="H988" s="455"/>
      <c r="I988" s="325"/>
    </row>
    <row r="989" spans="1:9" ht="15.75" thickBot="1">
      <c r="A989" s="1389" t="s">
        <v>8615</v>
      </c>
      <c r="B989" s="986" t="s">
        <v>3305</v>
      </c>
      <c r="C989" s="984">
        <v>28</v>
      </c>
      <c r="D989" s="2244">
        <v>1</v>
      </c>
      <c r="E989" s="2103">
        <f>(E961*2)+(1000/D989*7.5)</f>
        <v>23428.400000000001</v>
      </c>
      <c r="F989" s="967">
        <f>ROUND(E989*(1-$F$10),2)</f>
        <v>23428.400000000001</v>
      </c>
      <c r="G989" s="968">
        <f>'Заказ, cкидки и курсы валют'!$J$23*F989</f>
        <v>281140.80000000005</v>
      </c>
      <c r="H989" s="387">
        <f>ROUND((D989/1000)*G989,2)</f>
        <v>281.14</v>
      </c>
      <c r="I989" s="337"/>
    </row>
    <row r="990" spans="1:9" ht="15.75" thickBot="1">
      <c r="A990" s="216" t="s">
        <v>8616</v>
      </c>
      <c r="B990" s="46" t="s">
        <v>3306</v>
      </c>
      <c r="C990" s="53">
        <v>52</v>
      </c>
      <c r="D990" s="2242">
        <v>1</v>
      </c>
      <c r="E990" s="2103">
        <f t="shared" ref="E990:E994" si="161">(E962*2)+(1000/D990*7.5)</f>
        <v>30180.58</v>
      </c>
      <c r="F990" s="603">
        <f t="shared" ref="F990:F994" si="162">ROUND(E990*(1-$F$10),2)</f>
        <v>30180.58</v>
      </c>
      <c r="G990" s="862">
        <f>'Заказ, cкидки и курсы валют'!$J$23*F990</f>
        <v>362166.96</v>
      </c>
      <c r="H990" s="128">
        <f t="shared" ref="H990:H994" si="163">ROUND((D990/1000)*G990,2)</f>
        <v>362.17</v>
      </c>
      <c r="I990" s="212"/>
    </row>
    <row r="991" spans="1:9" ht="15.75" thickBot="1">
      <c r="A991" s="216" t="s">
        <v>8617</v>
      </c>
      <c r="B991" s="46" t="s">
        <v>3307</v>
      </c>
      <c r="C991" s="53">
        <v>74</v>
      </c>
      <c r="D991" s="2242">
        <v>1</v>
      </c>
      <c r="E991" s="2103">
        <f t="shared" si="161"/>
        <v>36914.06</v>
      </c>
      <c r="F991" s="603">
        <f t="shared" si="162"/>
        <v>36914.06</v>
      </c>
      <c r="G991" s="862">
        <f>'Заказ, cкидки и курсы валют'!$J$23*F991</f>
        <v>442968.72</v>
      </c>
      <c r="H991" s="128">
        <f t="shared" si="163"/>
        <v>442.97</v>
      </c>
      <c r="I991" s="212"/>
    </row>
    <row r="992" spans="1:9" ht="15.75" thickBot="1">
      <c r="A992" s="216" t="s">
        <v>8618</v>
      </c>
      <c r="B992" s="46" t="s">
        <v>3308</v>
      </c>
      <c r="C992" s="53">
        <v>121</v>
      </c>
      <c r="D992" s="2242">
        <v>1</v>
      </c>
      <c r="E992" s="2103">
        <f t="shared" si="161"/>
        <v>51714.62</v>
      </c>
      <c r="F992" s="603">
        <f t="shared" si="162"/>
        <v>51714.62</v>
      </c>
      <c r="G992" s="862">
        <f>'Заказ, cкидки и курсы валют'!$J$23*F992</f>
        <v>620575.44000000006</v>
      </c>
      <c r="H992" s="128">
        <f t="shared" si="163"/>
        <v>620.58000000000004</v>
      </c>
      <c r="I992" s="212"/>
    </row>
    <row r="993" spans="1:9" ht="15.75" thickBot="1">
      <c r="A993" s="216" t="s">
        <v>8619</v>
      </c>
      <c r="B993" s="46" t="s">
        <v>3309</v>
      </c>
      <c r="C993" s="53">
        <v>170</v>
      </c>
      <c r="D993" s="2242">
        <v>1</v>
      </c>
      <c r="E993" s="2103">
        <f t="shared" si="161"/>
        <v>70000.320000000007</v>
      </c>
      <c r="F993" s="603">
        <f t="shared" si="162"/>
        <v>70000.320000000007</v>
      </c>
      <c r="G993" s="862">
        <f>'Заказ, cкидки и курсы валют'!$J$23*F993</f>
        <v>840003.84000000008</v>
      </c>
      <c r="H993" s="128">
        <f t="shared" si="163"/>
        <v>840</v>
      </c>
      <c r="I993" s="212"/>
    </row>
    <row r="994" spans="1:9" ht="15.75" thickBot="1">
      <c r="A994" s="241" t="s">
        <v>8620</v>
      </c>
      <c r="B994" s="131" t="s">
        <v>3310</v>
      </c>
      <c r="C994" s="966">
        <v>179.63</v>
      </c>
      <c r="D994" s="2245">
        <v>1</v>
      </c>
      <c r="E994" s="2103">
        <f t="shared" si="161"/>
        <v>104204.14</v>
      </c>
      <c r="F994" s="959">
        <f t="shared" si="162"/>
        <v>104204.14</v>
      </c>
      <c r="G994" s="960">
        <f>'Заказ, cкидки и курсы валют'!$J$23*F994</f>
        <v>1250449.68</v>
      </c>
      <c r="H994" s="181">
        <f t="shared" si="163"/>
        <v>1250.45</v>
      </c>
      <c r="I994" s="214"/>
    </row>
    <row r="995" spans="1:9" ht="18.75" customHeight="1" thickBot="1"/>
    <row r="996" spans="1:9" ht="18">
      <c r="A996" s="247"/>
      <c r="B996" s="163"/>
      <c r="C996" s="91"/>
      <c r="D996" s="91" t="s">
        <v>4265</v>
      </c>
      <c r="E996" s="555"/>
      <c r="F996" s="647"/>
      <c r="G996" s="569"/>
      <c r="H996" s="94"/>
      <c r="I996" s="95"/>
    </row>
    <row r="997" spans="1:9">
      <c r="A997" s="248"/>
      <c r="B997" s="17"/>
      <c r="C997" s="97"/>
      <c r="D997" s="97"/>
      <c r="E997" s="557"/>
      <c r="F997" s="648"/>
      <c r="G997" s="620"/>
      <c r="H997" s="17"/>
      <c r="I997" s="167"/>
    </row>
    <row r="998" spans="1:9">
      <c r="A998" s="248"/>
      <c r="B998" s="17"/>
      <c r="C998" s="97"/>
      <c r="D998" s="97"/>
      <c r="E998" s="557"/>
      <c r="F998" s="648"/>
      <c r="G998" s="620"/>
      <c r="H998" s="17"/>
      <c r="I998" s="167"/>
    </row>
    <row r="999" spans="1:9">
      <c r="A999" s="248"/>
      <c r="B999" s="17"/>
      <c r="C999" s="97"/>
      <c r="D999" s="97"/>
      <c r="E999" s="557"/>
      <c r="F999" s="648"/>
      <c r="G999" s="620"/>
      <c r="H999" s="17"/>
      <c r="I999" s="167"/>
    </row>
    <row r="1000" spans="1:9" ht="18.75" thickBot="1">
      <c r="A1000" s="1152" t="s">
        <v>7679</v>
      </c>
      <c r="B1000" s="171"/>
      <c r="C1000" s="99"/>
      <c r="D1000" s="99"/>
      <c r="E1000" s="558"/>
      <c r="F1000" s="649"/>
      <c r="G1000" s="621"/>
      <c r="H1000" s="171"/>
      <c r="I1000" s="172"/>
    </row>
    <row r="1001" spans="1:9" ht="42" customHeight="1">
      <c r="A1001" s="195" t="s">
        <v>1028</v>
      </c>
      <c r="B1001" s="196" t="s">
        <v>1029</v>
      </c>
      <c r="C1001" s="197" t="s">
        <v>678</v>
      </c>
      <c r="D1001" s="197" t="s">
        <v>3130</v>
      </c>
      <c r="E1001" s="559" t="s">
        <v>11188</v>
      </c>
      <c r="F1001" s="650" t="s">
        <v>2779</v>
      </c>
      <c r="G1001" s="640" t="s">
        <v>2627</v>
      </c>
      <c r="H1001" s="419" t="s">
        <v>497</v>
      </c>
      <c r="I1001" s="199" t="s">
        <v>4239</v>
      </c>
    </row>
    <row r="1002" spans="1:9" ht="13.5" thickBot="1">
      <c r="A1002" s="195"/>
      <c r="B1002" s="389"/>
      <c r="C1002" s="197" t="s">
        <v>3629</v>
      </c>
      <c r="D1002" s="390" t="s">
        <v>2628</v>
      </c>
      <c r="E1002" s="564" t="s">
        <v>265</v>
      </c>
      <c r="F1002" s="1038">
        <f>'Заказ, cкидки и курсы валют'!$I$12</f>
        <v>0</v>
      </c>
      <c r="G1002" s="638"/>
      <c r="H1002" s="338"/>
      <c r="I1002" s="325"/>
    </row>
    <row r="1003" spans="1:9">
      <c r="A1003" s="333" t="s">
        <v>4246</v>
      </c>
      <c r="B1003" s="986" t="s">
        <v>3649</v>
      </c>
      <c r="C1003" s="1041">
        <v>90</v>
      </c>
      <c r="D1003" s="2244">
        <v>300</v>
      </c>
      <c r="E1003" s="822">
        <v>11996.86</v>
      </c>
      <c r="F1003" s="967">
        <f>ROUND(E1003*(1-$F$10),2)</f>
        <v>11996.86</v>
      </c>
      <c r="G1003" s="968">
        <f>'Заказ, cкидки и курсы валют'!$J$23*F1003</f>
        <v>143962.32</v>
      </c>
      <c r="H1003" s="387">
        <f>ROUND((D1003/1000)*G1003,2)</f>
        <v>43188.7</v>
      </c>
      <c r="I1003" s="337"/>
    </row>
    <row r="1004" spans="1:9">
      <c r="A1004" s="216" t="s">
        <v>4247</v>
      </c>
      <c r="B1004" s="46" t="s">
        <v>3650</v>
      </c>
      <c r="C1004" s="811">
        <v>160</v>
      </c>
      <c r="D1004" s="2242">
        <v>180</v>
      </c>
      <c r="E1004" s="822">
        <v>14031.84</v>
      </c>
      <c r="F1004" s="603">
        <f t="shared" ref="F1004:F1005" si="164">ROUND(E1004*(1-$F$10),2)</f>
        <v>14031.84</v>
      </c>
      <c r="G1004" s="862">
        <f>'Заказ, cкидки и курсы валют'!$J$23*F1004</f>
        <v>168382.08000000002</v>
      </c>
      <c r="H1004" s="128">
        <f t="shared" ref="H1004:H1005" si="165">ROUND((D1004/1000)*G1004,2)</f>
        <v>30308.77</v>
      </c>
      <c r="I1004" s="212"/>
    </row>
    <row r="1005" spans="1:9" ht="13.5" thickBot="1">
      <c r="A1005" s="241" t="s">
        <v>4248</v>
      </c>
      <c r="B1005" s="131" t="s">
        <v>3276</v>
      </c>
      <c r="C1005" s="1042">
        <v>330</v>
      </c>
      <c r="D1005" s="2245">
        <v>100</v>
      </c>
      <c r="E1005" s="822">
        <v>19151.95</v>
      </c>
      <c r="F1005" s="959">
        <f t="shared" si="164"/>
        <v>19151.95</v>
      </c>
      <c r="G1005" s="960">
        <f>'Заказ, cкидки и курсы валют'!$J$23*F1005</f>
        <v>229823.40000000002</v>
      </c>
      <c r="H1005" s="181">
        <f t="shared" si="165"/>
        <v>22982.34</v>
      </c>
      <c r="I1005" s="214"/>
    </row>
    <row r="1006" spans="1:9" ht="13.5" thickBot="1">
      <c r="A1006" s="14"/>
      <c r="B1006" s="50"/>
      <c r="C1006" s="50"/>
      <c r="D1006" s="50"/>
      <c r="E1006" s="578"/>
      <c r="F1006" s="88"/>
      <c r="G1006" s="546"/>
      <c r="H1006" s="14"/>
      <c r="I1006" s="14"/>
    </row>
    <row r="1007" spans="1:9" ht="15.95" customHeight="1">
      <c r="A1007" s="247"/>
      <c r="B1007" s="163"/>
      <c r="C1007" s="91"/>
      <c r="D1007" s="91" t="s">
        <v>4265</v>
      </c>
      <c r="E1007" s="555"/>
      <c r="F1007" s="647"/>
      <c r="G1007" s="569"/>
      <c r="H1007" s="163"/>
      <c r="I1007" s="95"/>
    </row>
    <row r="1008" spans="1:9">
      <c r="A1008" s="248"/>
      <c r="B1008" s="17"/>
      <c r="C1008" s="97"/>
      <c r="D1008" s="97"/>
      <c r="E1008" s="557"/>
      <c r="F1008" s="648"/>
      <c r="G1008" s="620"/>
      <c r="H1008" s="17"/>
      <c r="I1008" s="167"/>
    </row>
    <row r="1009" spans="1:10" ht="60" customHeight="1">
      <c r="A1009" s="248"/>
      <c r="B1009" s="17"/>
      <c r="C1009" s="97"/>
      <c r="D1009" s="97"/>
      <c r="E1009" s="557"/>
      <c r="F1009" s="648"/>
      <c r="G1009" s="620"/>
      <c r="H1009" s="17"/>
      <c r="I1009" s="167"/>
    </row>
    <row r="1010" spans="1:10">
      <c r="A1010" s="248"/>
      <c r="B1010" s="17"/>
      <c r="C1010" s="97"/>
      <c r="D1010" s="97"/>
      <c r="E1010" s="557"/>
      <c r="F1010" s="648"/>
      <c r="G1010" s="620"/>
      <c r="H1010" s="17"/>
      <c r="I1010" s="167"/>
    </row>
    <row r="1011" spans="1:10" ht="18.75" thickBot="1">
      <c r="A1011" s="117" t="s">
        <v>7680</v>
      </c>
      <c r="B1011" s="118"/>
      <c r="C1011" s="100"/>
      <c r="D1011" s="171"/>
      <c r="E1011" s="565"/>
      <c r="F1011" s="649"/>
      <c r="G1011" s="621"/>
      <c r="H1011" s="171"/>
      <c r="I1011" s="172"/>
    </row>
    <row r="1012" spans="1:10" ht="42" customHeight="1">
      <c r="A1012" s="195" t="s">
        <v>1028</v>
      </c>
      <c r="B1012" s="196" t="s">
        <v>1029</v>
      </c>
      <c r="C1012" s="197" t="s">
        <v>678</v>
      </c>
      <c r="D1012" s="197" t="s">
        <v>3130</v>
      </c>
      <c r="E1012" s="559" t="s">
        <v>11188</v>
      </c>
      <c r="F1012" s="650" t="s">
        <v>2779</v>
      </c>
      <c r="G1012" s="640" t="s">
        <v>2627</v>
      </c>
      <c r="H1012" s="419" t="s">
        <v>497</v>
      </c>
      <c r="I1012" s="199" t="s">
        <v>4239</v>
      </c>
    </row>
    <row r="1013" spans="1:10" ht="13.5" thickBot="1">
      <c r="A1013" s="195"/>
      <c r="B1013" s="389"/>
      <c r="C1013" s="197" t="s">
        <v>3629</v>
      </c>
      <c r="D1013" s="390" t="s">
        <v>2628</v>
      </c>
      <c r="E1013" s="564" t="s">
        <v>265</v>
      </c>
      <c r="F1013" s="1038">
        <f>'Заказ, cкидки и курсы валют'!$I$12</f>
        <v>0</v>
      </c>
      <c r="G1013" s="638"/>
      <c r="H1013" s="338"/>
      <c r="I1013" s="325"/>
    </row>
    <row r="1014" spans="1:10">
      <c r="A1014" s="333" t="s">
        <v>4249</v>
      </c>
      <c r="B1014" s="986" t="s">
        <v>3649</v>
      </c>
      <c r="C1014" s="1041">
        <v>90</v>
      </c>
      <c r="D1014" s="393">
        <v>100</v>
      </c>
      <c r="E1014" s="2111">
        <f>E1003*1.2</f>
        <v>14396.232</v>
      </c>
      <c r="F1014" s="967">
        <f>ROUND(E1014*(1-$F$10),2)</f>
        <v>14396.23</v>
      </c>
      <c r="G1014" s="968">
        <f>'Заказ, cкидки и курсы валют'!$J$23*F1014</f>
        <v>172754.76</v>
      </c>
      <c r="H1014" s="387">
        <f>ROUND((D1014/1000)*G1014,2)</f>
        <v>17275.48</v>
      </c>
      <c r="I1014" s="337"/>
    </row>
    <row r="1015" spans="1:10">
      <c r="A1015" s="216" t="s">
        <v>4250</v>
      </c>
      <c r="B1015" s="46" t="s">
        <v>3650</v>
      </c>
      <c r="C1015" s="811">
        <v>160</v>
      </c>
      <c r="D1015" s="48">
        <v>50</v>
      </c>
      <c r="E1015" s="2110">
        <f>E1004*1.2</f>
        <v>16838.207999999999</v>
      </c>
      <c r="F1015" s="603">
        <f t="shared" ref="F1015:F1016" si="166">ROUND(E1015*(1-$F$10),2)</f>
        <v>16838.21</v>
      </c>
      <c r="G1015" s="862">
        <f>'Заказ, cкидки и курсы валют'!$J$23*F1015</f>
        <v>202058.52</v>
      </c>
      <c r="H1015" s="128">
        <f t="shared" ref="H1015:H1016" si="167">ROUND((D1015/1000)*G1015,2)</f>
        <v>10102.93</v>
      </c>
      <c r="I1015" s="212"/>
    </row>
    <row r="1016" spans="1:10" ht="13.5" thickBot="1">
      <c r="A1016" s="241" t="s">
        <v>4251</v>
      </c>
      <c r="B1016" s="131" t="s">
        <v>3276</v>
      </c>
      <c r="C1016" s="1042">
        <v>330</v>
      </c>
      <c r="D1016" s="217">
        <v>25</v>
      </c>
      <c r="E1016" s="2112">
        <f>E1005*1.2</f>
        <v>22982.34</v>
      </c>
      <c r="F1016" s="959">
        <f t="shared" si="166"/>
        <v>22982.34</v>
      </c>
      <c r="G1016" s="960">
        <f>'Заказ, cкидки и курсы валют'!$J$23*F1016</f>
        <v>275788.08</v>
      </c>
      <c r="H1016" s="181">
        <f t="shared" si="167"/>
        <v>6894.7</v>
      </c>
      <c r="I1016" s="214"/>
    </row>
    <row r="1017" spans="1:10" ht="13.5" thickBot="1">
      <c r="A1017" s="1139"/>
      <c r="B1017" s="50"/>
      <c r="C1017" s="1153"/>
      <c r="D1017" s="267"/>
      <c r="E1017" s="579"/>
      <c r="F1017" s="1096"/>
      <c r="G1017" s="865"/>
      <c r="H1017" s="23"/>
      <c r="I1017" s="513"/>
    </row>
    <row r="1018" spans="1:10" ht="18">
      <c r="A1018" s="247"/>
      <c r="B1018" s="163"/>
      <c r="C1018" s="91"/>
      <c r="D1018" s="91" t="s">
        <v>4265</v>
      </c>
      <c r="E1018" s="555"/>
      <c r="F1018" s="647"/>
      <c r="G1018" s="569"/>
      <c r="H1018" s="94"/>
      <c r="I1018" s="95"/>
    </row>
    <row r="1019" spans="1:10">
      <c r="A1019" s="248"/>
      <c r="B1019" s="17"/>
      <c r="C1019" s="97"/>
      <c r="D1019" s="97"/>
      <c r="E1019" s="557"/>
      <c r="F1019" s="648"/>
      <c r="G1019" s="620"/>
      <c r="H1019" s="17"/>
      <c r="I1019" s="167"/>
    </row>
    <row r="1020" spans="1:10">
      <c r="A1020" s="248"/>
      <c r="B1020" s="17"/>
      <c r="C1020" s="97"/>
      <c r="D1020" s="97"/>
      <c r="E1020" s="557"/>
      <c r="F1020" s="648"/>
      <c r="G1020" s="620"/>
      <c r="H1020" s="17"/>
      <c r="I1020" s="167"/>
    </row>
    <row r="1021" spans="1:10">
      <c r="A1021" s="248"/>
      <c r="B1021" s="17"/>
      <c r="C1021" s="97"/>
      <c r="D1021" s="97"/>
      <c r="E1021" s="557"/>
      <c r="F1021" s="648"/>
      <c r="G1021" s="620"/>
      <c r="H1021" s="17"/>
      <c r="I1021" s="167"/>
    </row>
    <row r="1022" spans="1:10" ht="18.75" thickBot="1">
      <c r="A1022" s="2559" t="s">
        <v>7681</v>
      </c>
      <c r="B1022" s="2587"/>
      <c r="C1022" s="99"/>
      <c r="D1022" s="99"/>
      <c r="E1022" s="558"/>
      <c r="F1022" s="649"/>
      <c r="G1022" s="621"/>
      <c r="H1022" s="171"/>
      <c r="I1022" s="172"/>
    </row>
    <row r="1023" spans="1:10" ht="42.95" customHeight="1">
      <c r="A1023" s="195" t="s">
        <v>1028</v>
      </c>
      <c r="B1023" s="196" t="s">
        <v>1029</v>
      </c>
      <c r="C1023" s="197" t="s">
        <v>678</v>
      </c>
      <c r="D1023" s="197" t="s">
        <v>3130</v>
      </c>
      <c r="E1023" s="559" t="s">
        <v>11188</v>
      </c>
      <c r="F1023" s="650" t="s">
        <v>2779</v>
      </c>
      <c r="G1023" s="640" t="s">
        <v>2627</v>
      </c>
      <c r="H1023" s="419" t="s">
        <v>497</v>
      </c>
      <c r="I1023" s="199" t="s">
        <v>4239</v>
      </c>
      <c r="J1023" s="2668" t="s">
        <v>12335</v>
      </c>
    </row>
    <row r="1024" spans="1:10" ht="21" customHeight="1" thickBot="1">
      <c r="A1024" s="195"/>
      <c r="B1024" s="389"/>
      <c r="C1024" s="197" t="s">
        <v>3629</v>
      </c>
      <c r="D1024" s="390" t="s">
        <v>2628</v>
      </c>
      <c r="E1024" s="564" t="s">
        <v>265</v>
      </c>
      <c r="F1024" s="1038">
        <f>'Заказ, cкидки и курсы валют'!$I$12</f>
        <v>0</v>
      </c>
      <c r="G1024" s="638"/>
      <c r="H1024" s="338"/>
      <c r="I1024" s="325"/>
      <c r="J1024" s="2669"/>
    </row>
    <row r="1025" spans="1:10" ht="15.75" thickBot="1">
      <c r="A1025" s="333" t="s">
        <v>8621</v>
      </c>
      <c r="B1025" s="986" t="s">
        <v>3649</v>
      </c>
      <c r="C1025" s="1041">
        <v>90</v>
      </c>
      <c r="D1025" s="2244">
        <v>1</v>
      </c>
      <c r="E1025" s="2103">
        <f>(E1003*2)+(1000/D1025*7.5)</f>
        <v>31493.72</v>
      </c>
      <c r="F1025" s="967">
        <f>ROUND(E1025*(1-$F$10),2)</f>
        <v>31493.72</v>
      </c>
      <c r="G1025" s="968">
        <f>'Заказ, cкидки и курсы валют'!$J$23*F1025</f>
        <v>377924.64</v>
      </c>
      <c r="H1025" s="387">
        <f>ROUND((D1025/1000)*G1025,2)</f>
        <v>377.92</v>
      </c>
      <c r="I1025" s="337"/>
      <c r="J1025" s="128">
        <f>ROUND(IF(H1025&lt;'Заказ, cкидки и курсы валют'!$B$39,H1025*0.54*100/(100-'Заказ, cкидки и курсы валют'!$C$39),IF(H1025&lt;'Заказ, cкидки и курсы валют'!$B$40,H1025*0.54*100/(100-'Заказ, cкидки и курсы валют'!$C$40),IF(H1025&lt;'Заказ, cкидки и курсы валют'!$B$41,H1025*0.54*100/(100-'Заказ, cкидки и курсы валют'!$C$41),IF(H1025&lt;'Заказ, cкидки и курсы валют'!$B$42,H1025*0.54*100/(100-'Заказ, cкидки и курсы валют'!$C$42),IF(H1025&lt;'Заказ, cкидки и курсы валют'!$B$43,H1025*0.54*100/(100-'Заказ, cкидки и курсы валют'!$C$43),H1025))))),2)</f>
        <v>453.5</v>
      </c>
    </row>
    <row r="1026" spans="1:10" ht="15.75" thickBot="1">
      <c r="A1026" s="216" t="s">
        <v>8622</v>
      </c>
      <c r="B1026" s="46" t="s">
        <v>3650</v>
      </c>
      <c r="C1026" s="811">
        <v>160</v>
      </c>
      <c r="D1026" s="2242">
        <v>1</v>
      </c>
      <c r="E1026" s="2103">
        <f t="shared" ref="E1026:E1027" si="168">(E1004*2)+(1000/D1026*7.5)</f>
        <v>35563.68</v>
      </c>
      <c r="F1026" s="603">
        <f t="shared" ref="F1026:F1027" si="169">ROUND(E1026*(1-$F$10),2)</f>
        <v>35563.68</v>
      </c>
      <c r="G1026" s="862">
        <f>'Заказ, cкидки и курсы валют'!$J$23*F1026</f>
        <v>426764.16000000003</v>
      </c>
      <c r="H1026" s="128">
        <f t="shared" ref="H1026:H1027" si="170">ROUND((D1026/1000)*G1026,2)</f>
        <v>426.76</v>
      </c>
      <c r="I1026" s="212"/>
      <c r="J1026" s="128">
        <f>ROUND(IF(H1026&lt;'Заказ, cкидки и курсы валют'!$B$39,H1026*0.54*100/(100-'Заказ, cкидки и курсы валют'!$C$39),IF(H1026&lt;'Заказ, cкидки и курсы валют'!$B$40,H1026*0.54*100/(100-'Заказ, cкидки и курсы валют'!$C$40),IF(H1026&lt;'Заказ, cкидки и курсы валют'!$B$41,H1026*0.54*100/(100-'Заказ, cкидки и курсы валют'!$C$41),IF(H1026&lt;'Заказ, cкидки и курсы валют'!$B$42,H1026*0.54*100/(100-'Заказ, cкидки и курсы валют'!$C$42),IF(H1026&lt;'Заказ, cкидки и курсы валют'!$B$43,H1026*0.54*100/(100-'Заказ, cкидки и курсы валют'!$C$43),H1026))))),2)</f>
        <v>512.11</v>
      </c>
    </row>
    <row r="1027" spans="1:10" ht="15.75" thickBot="1">
      <c r="A1027" s="241" t="s">
        <v>8623</v>
      </c>
      <c r="B1027" s="131" t="s">
        <v>3276</v>
      </c>
      <c r="C1027" s="1042">
        <v>330</v>
      </c>
      <c r="D1027" s="2245">
        <v>1</v>
      </c>
      <c r="E1027" s="2103">
        <f t="shared" si="168"/>
        <v>45803.9</v>
      </c>
      <c r="F1027" s="959">
        <f t="shared" si="169"/>
        <v>45803.9</v>
      </c>
      <c r="G1027" s="960">
        <f>'Заказ, cкидки и курсы валют'!$J$23*F1027</f>
        <v>549646.80000000005</v>
      </c>
      <c r="H1027" s="181">
        <f t="shared" si="170"/>
        <v>549.65</v>
      </c>
      <c r="I1027" s="214"/>
      <c r="J1027" s="128">
        <f>ROUND(IF(H1027&lt;'Заказ, cкидки и курсы валют'!$B$39,H1027*0.54*100/(100-'Заказ, cкидки и курсы валют'!$C$39),IF(H1027&lt;'Заказ, cкидки и курсы валют'!$B$40,H1027*0.54*100/(100-'Заказ, cкидки и курсы валют'!$C$40),IF(H1027&lt;'Заказ, cкидки и курсы валют'!$B$41,H1027*0.54*100/(100-'Заказ, cкидки и курсы валют'!$C$41),IF(H1027&lt;'Заказ, cкидки и курсы валют'!$B$42,H1027*0.54*100/(100-'Заказ, cкидки и курсы валют'!$C$42),IF(H1027&lt;'Заказ, cкидки и курсы валют'!$B$43,H1027*0.54*100/(100-'Заказ, cкидки и курсы валют'!$C$43),H1027))))),2)</f>
        <v>659.58</v>
      </c>
    </row>
    <row r="1028" spans="1:10">
      <c r="A1028" s="14"/>
      <c r="B1028" s="50"/>
      <c r="C1028" s="50"/>
      <c r="D1028" s="50"/>
      <c r="E1028" s="578"/>
      <c r="F1028" s="88"/>
      <c r="G1028" s="546"/>
      <c r="H1028" s="14"/>
      <c r="I1028" s="14"/>
      <c r="J1028" s="822"/>
    </row>
    <row r="1029" spans="1:10" ht="13.5" thickBot="1">
      <c r="A1029" s="14"/>
      <c r="B1029" s="50"/>
      <c r="C1029" s="50"/>
      <c r="D1029" s="50"/>
      <c r="E1029" s="578"/>
      <c r="F1029" s="88"/>
      <c r="G1029" s="546"/>
      <c r="H1029" s="14"/>
      <c r="I1029" s="14"/>
      <c r="J1029" s="822"/>
    </row>
    <row r="1030" spans="1:10" ht="18">
      <c r="A1030" s="247"/>
      <c r="B1030" s="163"/>
      <c r="C1030" s="91"/>
      <c r="D1030" s="91"/>
      <c r="E1030" s="555" t="s">
        <v>4266</v>
      </c>
      <c r="F1030" s="647"/>
      <c r="G1030" s="569"/>
      <c r="H1030" s="94"/>
      <c r="I1030" s="95"/>
    </row>
    <row r="1031" spans="1:10">
      <c r="A1031" s="248"/>
      <c r="B1031" s="17"/>
      <c r="C1031" s="97"/>
      <c r="D1031" s="97"/>
      <c r="E1031" s="557"/>
      <c r="F1031" s="648"/>
      <c r="G1031" s="620"/>
      <c r="H1031" s="17"/>
      <c r="I1031" s="167"/>
    </row>
    <row r="1032" spans="1:10">
      <c r="A1032" s="248"/>
      <c r="B1032" s="17"/>
      <c r="C1032" s="97"/>
      <c r="D1032" s="97"/>
      <c r="E1032" s="557"/>
      <c r="F1032" s="648"/>
      <c r="G1032" s="620"/>
      <c r="H1032" s="17"/>
      <c r="I1032" s="167"/>
    </row>
    <row r="1033" spans="1:10">
      <c r="A1033" s="248"/>
      <c r="B1033" s="17"/>
      <c r="C1033" s="97"/>
      <c r="D1033" s="97"/>
      <c r="E1033" s="557"/>
      <c r="F1033" s="648"/>
      <c r="G1033" s="620"/>
      <c r="H1033" s="17"/>
      <c r="I1033" s="167"/>
    </row>
    <row r="1034" spans="1:10" ht="18.75" thickBot="1">
      <c r="A1034" s="1152" t="s">
        <v>7679</v>
      </c>
      <c r="B1034" s="171"/>
      <c r="C1034" s="99"/>
      <c r="D1034" s="99"/>
      <c r="E1034" s="558"/>
      <c r="F1034" s="649"/>
      <c r="G1034" s="621"/>
      <c r="H1034" s="171"/>
      <c r="I1034" s="172"/>
    </row>
    <row r="1035" spans="1:10" ht="42">
      <c r="A1035" s="195" t="s">
        <v>1028</v>
      </c>
      <c r="B1035" s="196" t="s">
        <v>1029</v>
      </c>
      <c r="C1035" s="197" t="s">
        <v>678</v>
      </c>
      <c r="D1035" s="197" t="s">
        <v>3130</v>
      </c>
      <c r="E1035" s="559" t="s">
        <v>11188</v>
      </c>
      <c r="F1035" s="650" t="s">
        <v>2779</v>
      </c>
      <c r="G1035" s="640" t="s">
        <v>2627</v>
      </c>
      <c r="H1035" s="419" t="s">
        <v>497</v>
      </c>
      <c r="I1035" s="199" t="s">
        <v>4239</v>
      </c>
    </row>
    <row r="1036" spans="1:10" ht="13.5" thickBot="1">
      <c r="A1036" s="195"/>
      <c r="B1036" s="389"/>
      <c r="C1036" s="197" t="s">
        <v>3629</v>
      </c>
      <c r="D1036" s="390" t="s">
        <v>2628</v>
      </c>
      <c r="E1036" s="564" t="s">
        <v>265</v>
      </c>
      <c r="F1036" s="1038">
        <f>'Заказ, cкидки и курсы валют'!$I$12</f>
        <v>0</v>
      </c>
      <c r="G1036" s="638"/>
      <c r="H1036" s="338"/>
      <c r="I1036" s="325"/>
    </row>
    <row r="1037" spans="1:10">
      <c r="A1037" s="333" t="s">
        <v>4252</v>
      </c>
      <c r="B1037" s="986" t="s">
        <v>3647</v>
      </c>
      <c r="C1037" s="977">
        <v>2.91</v>
      </c>
      <c r="D1037" s="2244">
        <v>3000</v>
      </c>
      <c r="E1037" s="822">
        <v>224.97</v>
      </c>
      <c r="F1037" s="967">
        <f>ROUND(E1037*(1-$F$10),2)</f>
        <v>224.97</v>
      </c>
      <c r="G1037" s="968">
        <f>'Заказ, cкидки и курсы валют'!$J$23*F1037</f>
        <v>2699.64</v>
      </c>
      <c r="H1037" s="387">
        <f>ROUND((D1037/1000)*G1037,2)</f>
        <v>8098.92</v>
      </c>
      <c r="I1037" s="337"/>
    </row>
    <row r="1038" spans="1:10">
      <c r="A1038" s="216" t="s">
        <v>4253</v>
      </c>
      <c r="B1038" s="46" t="s">
        <v>3288</v>
      </c>
      <c r="C1038" s="58">
        <v>6.82</v>
      </c>
      <c r="D1038" s="2243">
        <v>2500</v>
      </c>
      <c r="E1038" s="822">
        <v>380.03</v>
      </c>
      <c r="F1038" s="603">
        <f t="shared" ref="F1038:F1042" si="171">ROUND(E1038*(1-$F$10),2)</f>
        <v>380.03</v>
      </c>
      <c r="G1038" s="862">
        <f>'Заказ, cкидки и курсы валют'!$J$23*F1038</f>
        <v>4560.3599999999997</v>
      </c>
      <c r="H1038" s="128">
        <f t="shared" ref="H1038:H1042" si="172">ROUND((D1038/1000)*G1038,2)</f>
        <v>11400.9</v>
      </c>
      <c r="I1038" s="212"/>
    </row>
    <row r="1039" spans="1:10">
      <c r="A1039" s="216" t="s">
        <v>4254</v>
      </c>
      <c r="B1039" s="46" t="s">
        <v>3648</v>
      </c>
      <c r="C1039" s="58">
        <v>12.67</v>
      </c>
      <c r="D1039" s="2243">
        <v>2000</v>
      </c>
      <c r="E1039" s="822">
        <v>635.13</v>
      </c>
      <c r="F1039" s="603">
        <f t="shared" si="171"/>
        <v>635.13</v>
      </c>
      <c r="G1039" s="862">
        <f>'Заказ, cкидки и курсы валют'!$J$23*F1039</f>
        <v>7621.5599999999995</v>
      </c>
      <c r="H1039" s="128">
        <f t="shared" si="172"/>
        <v>15243.12</v>
      </c>
      <c r="I1039" s="212"/>
    </row>
    <row r="1040" spans="1:10">
      <c r="A1040" s="216" t="s">
        <v>4255</v>
      </c>
      <c r="B1040" s="46" t="s">
        <v>3649</v>
      </c>
      <c r="C1040" s="58">
        <v>22.39</v>
      </c>
      <c r="D1040" s="2243">
        <v>1000</v>
      </c>
      <c r="E1040" s="822">
        <v>924.08</v>
      </c>
      <c r="F1040" s="603">
        <f t="shared" si="171"/>
        <v>924.08</v>
      </c>
      <c r="G1040" s="862">
        <f>'Заказ, cкидки и курсы валют'!$J$23*F1040</f>
        <v>11088.960000000001</v>
      </c>
      <c r="H1040" s="128">
        <f t="shared" si="172"/>
        <v>11088.96</v>
      </c>
      <c r="I1040" s="212"/>
    </row>
    <row r="1041" spans="1:10">
      <c r="A1041" s="216" t="s">
        <v>4256</v>
      </c>
      <c r="B1041" s="46" t="s">
        <v>3291</v>
      </c>
      <c r="C1041" s="58">
        <v>37</v>
      </c>
      <c r="D1041" s="2242">
        <v>500</v>
      </c>
      <c r="E1041" s="822">
        <v>1500.45</v>
      </c>
      <c r="F1041" s="603">
        <f t="shared" si="171"/>
        <v>1500.45</v>
      </c>
      <c r="G1041" s="862">
        <f>'Заказ, cкидки и курсы валют'!$J$23*F1041</f>
        <v>18005.400000000001</v>
      </c>
      <c r="H1041" s="128">
        <f t="shared" si="172"/>
        <v>9002.7000000000007</v>
      </c>
      <c r="I1041" s="212"/>
    </row>
    <row r="1042" spans="1:10" ht="13.5" thickBot="1">
      <c r="A1042" s="241" t="s">
        <v>4257</v>
      </c>
      <c r="B1042" s="131" t="s">
        <v>3650</v>
      </c>
      <c r="C1042" s="791">
        <v>59.44</v>
      </c>
      <c r="D1042" s="2245">
        <v>500</v>
      </c>
      <c r="E1042" s="822">
        <v>1954.02</v>
      </c>
      <c r="F1042" s="959">
        <f t="shared" si="171"/>
        <v>1954.02</v>
      </c>
      <c r="G1042" s="960">
        <f>'Заказ, cкидки и курсы валют'!$J$23*F1042</f>
        <v>23448.239999999998</v>
      </c>
      <c r="H1042" s="181">
        <f t="shared" si="172"/>
        <v>11724.12</v>
      </c>
      <c r="I1042" s="214"/>
    </row>
    <row r="1043" spans="1:10" ht="18.75" thickBot="1">
      <c r="D1043" s="108"/>
      <c r="E1043" s="899"/>
      <c r="F1043" s="1043"/>
      <c r="G1043" s="556"/>
    </row>
    <row r="1044" spans="1:10" ht="18">
      <c r="A1044" s="247"/>
      <c r="B1044" s="163"/>
      <c r="C1044" s="91"/>
      <c r="D1044" s="91"/>
      <c r="E1044" s="555" t="s">
        <v>4266</v>
      </c>
      <c r="F1044" s="647"/>
      <c r="G1044" s="569"/>
      <c r="H1044" s="94"/>
      <c r="I1044" s="95"/>
    </row>
    <row r="1045" spans="1:10">
      <c r="A1045" s="248"/>
      <c r="B1045" s="17"/>
      <c r="C1045" s="97"/>
      <c r="D1045" s="97"/>
      <c r="E1045" s="557"/>
      <c r="F1045" s="648"/>
      <c r="G1045" s="620"/>
      <c r="H1045" s="17"/>
      <c r="I1045" s="167"/>
    </row>
    <row r="1046" spans="1:10" ht="57" customHeight="1">
      <c r="A1046" s="248"/>
      <c r="B1046" s="17"/>
      <c r="C1046" s="97"/>
      <c r="D1046" s="97"/>
      <c r="E1046" s="557"/>
      <c r="F1046" s="648"/>
      <c r="G1046" s="620"/>
      <c r="H1046" s="17"/>
      <c r="I1046" s="167"/>
    </row>
    <row r="1047" spans="1:10">
      <c r="A1047" s="248"/>
      <c r="B1047" s="17"/>
      <c r="C1047" s="97"/>
      <c r="D1047" s="97"/>
      <c r="E1047" s="557"/>
      <c r="F1047" s="648"/>
      <c r="G1047" s="620"/>
      <c r="H1047" s="17"/>
      <c r="I1047" s="167"/>
    </row>
    <row r="1048" spans="1:10" ht="18.75" thickBot="1">
      <c r="A1048" s="117" t="s">
        <v>7680</v>
      </c>
      <c r="B1048" s="118"/>
      <c r="C1048" s="99"/>
      <c r="D1048" s="99"/>
      <c r="E1048" s="558"/>
      <c r="F1048" s="649"/>
      <c r="G1048" s="621"/>
      <c r="H1048" s="171"/>
      <c r="I1048" s="172"/>
    </row>
    <row r="1049" spans="1:10" ht="42">
      <c r="A1049" s="195" t="s">
        <v>1028</v>
      </c>
      <c r="B1049" s="196" t="s">
        <v>1029</v>
      </c>
      <c r="C1049" s="197" t="s">
        <v>678</v>
      </c>
      <c r="D1049" s="197" t="s">
        <v>3130</v>
      </c>
      <c r="E1049" s="559" t="s">
        <v>11188</v>
      </c>
      <c r="F1049" s="650" t="s">
        <v>2779</v>
      </c>
      <c r="G1049" s="640" t="s">
        <v>2627</v>
      </c>
      <c r="H1049" s="419" t="s">
        <v>497</v>
      </c>
      <c r="I1049" s="199" t="s">
        <v>4239</v>
      </c>
      <c r="J1049" s="2668" t="s">
        <v>12335</v>
      </c>
    </row>
    <row r="1050" spans="1:10" ht="21.75" customHeight="1" thickBot="1">
      <c r="A1050" s="195"/>
      <c r="B1050" s="389"/>
      <c r="C1050" s="197" t="s">
        <v>3629</v>
      </c>
      <c r="D1050" s="390" t="s">
        <v>2628</v>
      </c>
      <c r="E1050" s="564" t="s">
        <v>265</v>
      </c>
      <c r="F1050" s="1038">
        <f>'Заказ, cкидки и курсы валют'!$I$12</f>
        <v>0</v>
      </c>
      <c r="G1050" s="638"/>
      <c r="H1050" s="338"/>
      <c r="I1050" s="325"/>
      <c r="J1050" s="2669"/>
    </row>
    <row r="1051" spans="1:10">
      <c r="A1051" s="333" t="s">
        <v>5576</v>
      </c>
      <c r="B1051" s="986" t="s">
        <v>3647</v>
      </c>
      <c r="C1051" s="977">
        <v>2.91</v>
      </c>
      <c r="D1051" s="2244">
        <v>500</v>
      </c>
      <c r="E1051" s="2111">
        <f>E1037*1.2</f>
        <v>269.964</v>
      </c>
      <c r="F1051" s="967">
        <f>ROUND(E1051*(1-$F$10),2)</f>
        <v>269.95999999999998</v>
      </c>
      <c r="G1051" s="968">
        <f>'Заказ, cкидки и курсы валют'!$J$23*F1051</f>
        <v>3239.5199999999995</v>
      </c>
      <c r="H1051" s="387">
        <f>ROUND((D1051/1000)*G1051,2)</f>
        <v>1619.76</v>
      </c>
      <c r="I1051" s="337"/>
      <c r="J1051" s="128">
        <f>ROUND(IF(H1051&lt;'Заказ, cкидки и курсы валют'!$B$39,H1051*0.54*100/(100-'Заказ, cкидки и курсы валют'!$C$39),IF(H1051&lt;'Заказ, cкидки и курсы валют'!$B$40,H1051*0.54*100/(100-'Заказ, cкидки и курсы валют'!$C$40),IF(H1051&lt;'Заказ, cкидки и курсы валют'!$B$41,H1051*0.54*100/(100-'Заказ, cкидки и курсы валют'!$C$41),IF(H1051&lt;'Заказ, cкидки и курсы валют'!$B$42,H1051*0.54*100/(100-'Заказ, cкидки и курсы валют'!$C$42),IF(H1051&lt;'Заказ, cкидки и курсы валют'!$B$43,H1051*0.54*100/(100-'Заказ, cкидки и курсы валют'!$C$43),H1051))))),2)</f>
        <v>1619.76</v>
      </c>
    </row>
    <row r="1052" spans="1:10">
      <c r="A1052" s="216" t="s">
        <v>5577</v>
      </c>
      <c r="B1052" s="46" t="s">
        <v>3288</v>
      </c>
      <c r="C1052" s="58">
        <v>6.82</v>
      </c>
      <c r="D1052" s="2243">
        <v>300</v>
      </c>
      <c r="E1052" s="2110">
        <f t="shared" ref="E1052:E1056" si="173">E1038*1.2</f>
        <v>456.03599999999994</v>
      </c>
      <c r="F1052" s="603">
        <f t="shared" ref="F1052:F1056" si="174">ROUND(E1052*(1-$F$10),2)</f>
        <v>456.04</v>
      </c>
      <c r="G1052" s="862">
        <f>'Заказ, cкидки и курсы валют'!$J$23*F1052</f>
        <v>5472.4800000000005</v>
      </c>
      <c r="H1052" s="128">
        <f t="shared" ref="H1052:H1056" si="175">ROUND((D1052/1000)*G1052,2)</f>
        <v>1641.74</v>
      </c>
      <c r="I1052" s="212"/>
      <c r="J1052" s="128">
        <f>ROUND(IF(H1052&lt;'Заказ, cкидки и курсы валют'!$B$39,H1052*0.54*100/(100-'Заказ, cкидки и курсы валют'!$C$39),IF(H1052&lt;'Заказ, cкидки и курсы валют'!$B$40,H1052*0.54*100/(100-'Заказ, cкидки и курсы валют'!$C$40),IF(H1052&lt;'Заказ, cкидки и курсы валют'!$B$41,H1052*0.54*100/(100-'Заказ, cкидки и курсы валют'!$C$41),IF(H1052&lt;'Заказ, cкидки и курсы валют'!$B$42,H1052*0.54*100/(100-'Заказ, cкидки и курсы валют'!$C$42),IF(H1052&lt;'Заказ, cкидки и курсы валют'!$B$43,H1052*0.54*100/(100-'Заказ, cкидки и курсы валют'!$C$43),H1052))))),2)</f>
        <v>1641.74</v>
      </c>
    </row>
    <row r="1053" spans="1:10">
      <c r="A1053" s="216" t="s">
        <v>5578</v>
      </c>
      <c r="B1053" s="46" t="s">
        <v>3648</v>
      </c>
      <c r="C1053" s="58">
        <v>12.67</v>
      </c>
      <c r="D1053" s="2243">
        <v>150</v>
      </c>
      <c r="E1053" s="2110">
        <f t="shared" si="173"/>
        <v>762.15599999999995</v>
      </c>
      <c r="F1053" s="603">
        <f t="shared" si="174"/>
        <v>762.16</v>
      </c>
      <c r="G1053" s="862">
        <f>'Заказ, cкидки и курсы валют'!$J$23*F1053</f>
        <v>9145.92</v>
      </c>
      <c r="H1053" s="128">
        <f t="shared" si="175"/>
        <v>1371.89</v>
      </c>
      <c r="I1053" s="212"/>
      <c r="J1053" s="128">
        <f>ROUND(IF(H1053&lt;'Заказ, cкидки и курсы валют'!$B$39,H1053*0.54*100/(100-'Заказ, cкидки и курсы валют'!$C$39),IF(H1053&lt;'Заказ, cкидки и курсы валют'!$B$40,H1053*0.54*100/(100-'Заказ, cкидки и курсы валют'!$C$40),IF(H1053&lt;'Заказ, cкидки и курсы валют'!$B$41,H1053*0.54*100/(100-'Заказ, cкидки и курсы валют'!$C$41),IF(H1053&lt;'Заказ, cкидки и курсы валют'!$B$42,H1053*0.54*100/(100-'Заказ, cкидки и курсы валют'!$C$42),IF(H1053&lt;'Заказ, cкидки и курсы валют'!$B$43,H1053*0.54*100/(100-'Заказ, cкидки и курсы валют'!$C$43),H1053))))),2)</f>
        <v>1371.89</v>
      </c>
    </row>
    <row r="1054" spans="1:10">
      <c r="A1054" s="216" t="s">
        <v>5579</v>
      </c>
      <c r="B1054" s="46" t="s">
        <v>3649</v>
      </c>
      <c r="C1054" s="58">
        <v>22.39</v>
      </c>
      <c r="D1054" s="2243">
        <v>50</v>
      </c>
      <c r="E1054" s="2110">
        <f t="shared" si="173"/>
        <v>1108.896</v>
      </c>
      <c r="F1054" s="603">
        <f t="shared" si="174"/>
        <v>1108.9000000000001</v>
      </c>
      <c r="G1054" s="862">
        <f>'Заказ, cкидки и курсы валют'!$J$23*F1054</f>
        <v>13306.800000000001</v>
      </c>
      <c r="H1054" s="128">
        <f t="shared" si="175"/>
        <v>665.34</v>
      </c>
      <c r="I1054" s="212"/>
      <c r="J1054" s="128">
        <f>ROUND(IF(H1054&lt;'Заказ, cкидки и курсы валют'!$B$39,H1054*0.54*100/(100-'Заказ, cкидки и курсы валют'!$C$39),IF(H1054&lt;'Заказ, cкидки и курсы валют'!$B$40,H1054*0.54*100/(100-'Заказ, cкидки и курсы валют'!$C$40),IF(H1054&lt;'Заказ, cкидки и курсы валют'!$B$41,H1054*0.54*100/(100-'Заказ, cкидки и курсы валют'!$C$41),IF(H1054&lt;'Заказ, cкидки и курсы валют'!$B$42,H1054*0.54*100/(100-'Заказ, cкидки и курсы валют'!$C$42),IF(H1054&lt;'Заказ, cкидки и курсы валют'!$B$43,H1054*0.54*100/(100-'Заказ, cкидки и курсы валют'!$C$43),H1054))))),2)</f>
        <v>718.57</v>
      </c>
    </row>
    <row r="1055" spans="1:10">
      <c r="A1055" s="216" t="s">
        <v>5580</v>
      </c>
      <c r="B1055" s="46" t="s">
        <v>3291</v>
      </c>
      <c r="C1055" s="58">
        <v>37</v>
      </c>
      <c r="D1055" s="2242">
        <v>50</v>
      </c>
      <c r="E1055" s="2110">
        <f t="shared" si="173"/>
        <v>1800.54</v>
      </c>
      <c r="F1055" s="603">
        <f t="shared" si="174"/>
        <v>1800.54</v>
      </c>
      <c r="G1055" s="862">
        <f>'Заказ, cкидки и курсы валют'!$J$23*F1055</f>
        <v>21606.48</v>
      </c>
      <c r="H1055" s="128">
        <f t="shared" si="175"/>
        <v>1080.32</v>
      </c>
      <c r="I1055" s="212"/>
      <c r="J1055" s="128">
        <f>ROUND(IF(H1055&lt;'Заказ, cкидки и курсы валют'!$B$39,H1055*0.54*100/(100-'Заказ, cкидки и курсы валют'!$C$39),IF(H1055&lt;'Заказ, cкидки и курсы валют'!$B$40,H1055*0.54*100/(100-'Заказ, cкидки и курсы валют'!$C$40),IF(H1055&lt;'Заказ, cкидки и курсы валют'!$B$41,H1055*0.54*100/(100-'Заказ, cкидки и курсы валют'!$C$41),IF(H1055&lt;'Заказ, cкидки и курсы валют'!$B$42,H1055*0.54*100/(100-'Заказ, cкидки и курсы валют'!$C$42),IF(H1055&lt;'Заказ, cкидки и курсы валют'!$B$43,H1055*0.54*100/(100-'Заказ, cкидки и курсы валют'!$C$43),H1055))))),2)</f>
        <v>1080.32</v>
      </c>
    </row>
    <row r="1056" spans="1:10" ht="13.5" thickBot="1">
      <c r="A1056" s="241" t="s">
        <v>5581</v>
      </c>
      <c r="B1056" s="131" t="s">
        <v>3650</v>
      </c>
      <c r="C1056" s="791">
        <v>59.44</v>
      </c>
      <c r="D1056" s="2245">
        <v>25</v>
      </c>
      <c r="E1056" s="2112">
        <f t="shared" si="173"/>
        <v>2344.8240000000001</v>
      </c>
      <c r="F1056" s="959">
        <f t="shared" si="174"/>
        <v>2344.8200000000002</v>
      </c>
      <c r="G1056" s="960">
        <f>'Заказ, cкидки и курсы валют'!$J$23*F1056</f>
        <v>28137.840000000004</v>
      </c>
      <c r="H1056" s="181">
        <f t="shared" si="175"/>
        <v>703.45</v>
      </c>
      <c r="I1056" s="214"/>
      <c r="J1056" s="128">
        <f>ROUND(IF(H1056&lt;'Заказ, cкидки и курсы валют'!$B$39,H1056*0.54*100/(100-'Заказ, cкидки и курсы валют'!$C$39),IF(H1056&lt;'Заказ, cкидки и курсы валют'!$B$40,H1056*0.54*100/(100-'Заказ, cкидки и курсы валют'!$C$40),IF(H1056&lt;'Заказ, cкидки и курсы валют'!$B$41,H1056*0.54*100/(100-'Заказ, cкидки и курсы валют'!$C$41),IF(H1056&lt;'Заказ, cкидки и курсы валют'!$B$42,H1056*0.54*100/(100-'Заказ, cкидки и курсы валют'!$C$42),IF(H1056&lt;'Заказ, cкидки и курсы валют'!$B$43,H1056*0.54*100/(100-'Заказ, cкидки и курсы валют'!$C$43),H1056))))),2)</f>
        <v>759.73</v>
      </c>
    </row>
    <row r="1057" spans="1:10" ht="13.5" thickBot="1">
      <c r="B1057" s="50"/>
      <c r="C1057" s="50"/>
      <c r="D1057" s="50"/>
      <c r="E1057" s="578"/>
      <c r="F1057" s="653"/>
      <c r="G1057" s="612"/>
      <c r="I1057" s="14"/>
    </row>
    <row r="1058" spans="1:10" ht="18">
      <c r="A1058" s="247"/>
      <c r="B1058" s="163"/>
      <c r="C1058" s="91"/>
      <c r="D1058" s="91"/>
      <c r="E1058" s="555" t="s">
        <v>4266</v>
      </c>
      <c r="F1058" s="647"/>
      <c r="G1058" s="569"/>
      <c r="H1058" s="94"/>
      <c r="I1058" s="95"/>
    </row>
    <row r="1059" spans="1:10" ht="54" customHeight="1">
      <c r="A1059" s="248"/>
      <c r="B1059" s="17"/>
      <c r="C1059" s="97"/>
      <c r="D1059" s="97"/>
      <c r="E1059" s="557"/>
      <c r="F1059" s="648"/>
      <c r="G1059" s="620"/>
      <c r="H1059" s="17"/>
      <c r="I1059" s="167"/>
    </row>
    <row r="1060" spans="1:10">
      <c r="A1060" s="248"/>
      <c r="B1060" s="17"/>
      <c r="C1060" s="97"/>
      <c r="D1060" s="97"/>
      <c r="E1060" s="557"/>
      <c r="F1060" s="648"/>
      <c r="G1060" s="620"/>
      <c r="H1060" s="17"/>
      <c r="I1060" s="167"/>
    </row>
    <row r="1061" spans="1:10">
      <c r="A1061" s="248"/>
      <c r="B1061" s="17"/>
      <c r="C1061" s="97"/>
      <c r="D1061" s="97"/>
      <c r="E1061" s="557"/>
      <c r="F1061" s="648"/>
      <c r="G1061" s="620"/>
      <c r="H1061" s="17"/>
      <c r="I1061" s="167"/>
    </row>
    <row r="1062" spans="1:10" ht="18.75" thickBot="1">
      <c r="A1062" s="2559" t="s">
        <v>7681</v>
      </c>
      <c r="B1062" s="2587"/>
      <c r="C1062" s="99"/>
      <c r="D1062" s="99"/>
      <c r="E1062" s="558"/>
      <c r="F1062" s="649"/>
      <c r="G1062" s="621"/>
      <c r="H1062" s="171"/>
      <c r="I1062" s="172"/>
    </row>
    <row r="1063" spans="1:10" ht="42">
      <c r="A1063" s="195" t="s">
        <v>1028</v>
      </c>
      <c r="B1063" s="196" t="s">
        <v>1029</v>
      </c>
      <c r="C1063" s="197" t="s">
        <v>678</v>
      </c>
      <c r="D1063" s="197" t="s">
        <v>3130</v>
      </c>
      <c r="E1063" s="559" t="s">
        <v>11188</v>
      </c>
      <c r="F1063" s="650" t="s">
        <v>2779</v>
      </c>
      <c r="G1063" s="640" t="s">
        <v>2627</v>
      </c>
      <c r="H1063" s="419" t="s">
        <v>497</v>
      </c>
      <c r="I1063" s="199" t="s">
        <v>4239</v>
      </c>
      <c r="J1063" s="2668" t="s">
        <v>12335</v>
      </c>
    </row>
    <row r="1064" spans="1:10" ht="18.75" customHeight="1" thickBot="1">
      <c r="A1064" s="195"/>
      <c r="B1064" s="389"/>
      <c r="C1064" s="197" t="s">
        <v>3629</v>
      </c>
      <c r="D1064" s="390" t="s">
        <v>2628</v>
      </c>
      <c r="E1064" s="564" t="s">
        <v>265</v>
      </c>
      <c r="F1064" s="1038">
        <f>'Заказ, cкидки и курсы валют'!$I$12</f>
        <v>0</v>
      </c>
      <c r="G1064" s="638"/>
      <c r="H1064" s="338"/>
      <c r="I1064" s="325"/>
      <c r="J1064" s="2669"/>
    </row>
    <row r="1065" spans="1:10" ht="15.75" thickBot="1">
      <c r="A1065" s="333" t="s">
        <v>8624</v>
      </c>
      <c r="B1065" s="986" t="s">
        <v>3647</v>
      </c>
      <c r="C1065" s="977">
        <v>2.91</v>
      </c>
      <c r="D1065" s="2244">
        <v>10</v>
      </c>
      <c r="E1065" s="2103">
        <f>(E1037*2)+(1000/D1065*7.5)</f>
        <v>1199.94</v>
      </c>
      <c r="F1065" s="967">
        <f>ROUND(E1065*(1-$F$10),2)</f>
        <v>1199.94</v>
      </c>
      <c r="G1065" s="968">
        <f>'Заказ, cкидки и курсы валют'!$J$23*F1065</f>
        <v>14399.28</v>
      </c>
      <c r="H1065" s="387">
        <f>ROUND((D1065/1000)*G1065,2)</f>
        <v>143.99</v>
      </c>
      <c r="I1065" s="337"/>
      <c r="J1065" s="128">
        <f>ROUND(IF(H1065&lt;'Заказ, cкидки и курсы валют'!$B$39,H1065*0.54*100/(100-'Заказ, cкидки и курсы валют'!$C$39),IF(H1065&lt;'Заказ, cкидки и курсы валют'!$B$40,H1065*0.54*100/(100-'Заказ, cкидки и курсы валют'!$C$40),IF(H1065&lt;'Заказ, cкидки и курсы валют'!$B$41,H1065*0.54*100/(100-'Заказ, cкидки и курсы валют'!$C$41),IF(H1065&lt;'Заказ, cкидки и курсы валют'!$B$42,H1065*0.54*100/(100-'Заказ, cкидки и курсы валют'!$C$42),IF(H1065&lt;'Заказ, cкидки и курсы валют'!$B$43,H1065*0.54*100/(100-'Заказ, cкидки и курсы валют'!$C$43),H1065))))),2)</f>
        <v>222.16</v>
      </c>
    </row>
    <row r="1066" spans="1:10" ht="15.75" thickBot="1">
      <c r="A1066" s="216" t="s">
        <v>8625</v>
      </c>
      <c r="B1066" s="46" t="s">
        <v>3288</v>
      </c>
      <c r="C1066" s="58">
        <v>6.82</v>
      </c>
      <c r="D1066" s="2243">
        <v>10</v>
      </c>
      <c r="E1066" s="2103">
        <f t="shared" ref="E1066:E1070" si="176">(E1038*2)+(1000/D1066*7.5)</f>
        <v>1510.06</v>
      </c>
      <c r="F1066" s="603">
        <f t="shared" ref="F1066:F1070" si="177">ROUND(E1066*(1-$F$10),2)</f>
        <v>1510.06</v>
      </c>
      <c r="G1066" s="862">
        <f>'Заказ, cкидки и курсы валют'!$J$23*F1066</f>
        <v>18120.72</v>
      </c>
      <c r="H1066" s="128">
        <f t="shared" ref="H1066:H1070" si="178">ROUND((D1066/1000)*G1066,2)</f>
        <v>181.21</v>
      </c>
      <c r="I1066" s="212"/>
      <c r="J1066" s="128">
        <f>ROUND(IF(H1066&lt;'Заказ, cкидки и курсы валют'!$B$39,H1066*0.54*100/(100-'Заказ, cкидки и курсы валют'!$C$39),IF(H1066&lt;'Заказ, cкидки и курсы валют'!$B$40,H1066*0.54*100/(100-'Заказ, cкидки и курсы валют'!$C$40),IF(H1066&lt;'Заказ, cкидки и курсы валют'!$B$41,H1066*0.54*100/(100-'Заказ, cкидки и курсы валют'!$C$41),IF(H1066&lt;'Заказ, cкидки и курсы валют'!$B$42,H1066*0.54*100/(100-'Заказ, cкидки и курсы валют'!$C$42),IF(H1066&lt;'Заказ, cкидки и курсы валют'!$B$43,H1066*0.54*100/(100-'Заказ, cкидки и курсы валют'!$C$43),H1066))))),2)</f>
        <v>279.58</v>
      </c>
    </row>
    <row r="1067" spans="1:10" ht="15.75" thickBot="1">
      <c r="A1067" s="216" t="s">
        <v>8626</v>
      </c>
      <c r="B1067" s="46" t="s">
        <v>3648</v>
      </c>
      <c r="C1067" s="58">
        <v>12.67</v>
      </c>
      <c r="D1067" s="2243">
        <v>10</v>
      </c>
      <c r="E1067" s="2103">
        <f t="shared" si="176"/>
        <v>2020.26</v>
      </c>
      <c r="F1067" s="603">
        <f t="shared" si="177"/>
        <v>2020.26</v>
      </c>
      <c r="G1067" s="862">
        <f>'Заказ, cкидки и курсы валют'!$J$23*F1067</f>
        <v>24243.119999999999</v>
      </c>
      <c r="H1067" s="128">
        <f t="shared" si="178"/>
        <v>242.43</v>
      </c>
      <c r="I1067" s="212"/>
      <c r="J1067" s="128">
        <f>ROUND(IF(H1067&lt;'Заказ, cкидки и курсы валют'!$B$39,H1067*0.54*100/(100-'Заказ, cкидки и курсы валют'!$C$39),IF(H1067&lt;'Заказ, cкидки и курсы валют'!$B$40,H1067*0.54*100/(100-'Заказ, cкидки и курсы валют'!$C$40),IF(H1067&lt;'Заказ, cкидки и курсы валют'!$B$41,H1067*0.54*100/(100-'Заказ, cкидки и курсы валют'!$C$41),IF(H1067&lt;'Заказ, cкидки и курсы валют'!$B$42,H1067*0.54*100/(100-'Заказ, cкидки и курсы валют'!$C$42),IF(H1067&lt;'Заказ, cкидки и курсы валют'!$B$43,H1067*0.54*100/(100-'Заказ, cкидки и курсы валют'!$C$43),H1067))))),2)</f>
        <v>327.27999999999997</v>
      </c>
    </row>
    <row r="1068" spans="1:10" ht="15.75" thickBot="1">
      <c r="A1068" s="216" t="s">
        <v>8627</v>
      </c>
      <c r="B1068" s="46" t="s">
        <v>3649</v>
      </c>
      <c r="C1068" s="58">
        <v>22.39</v>
      </c>
      <c r="D1068" s="2243">
        <v>5</v>
      </c>
      <c r="E1068" s="2103">
        <f t="shared" si="176"/>
        <v>3348.16</v>
      </c>
      <c r="F1068" s="603">
        <f t="shared" si="177"/>
        <v>3348.16</v>
      </c>
      <c r="G1068" s="862">
        <f>'Заказ, cкидки и курсы валют'!$J$23*F1068</f>
        <v>40177.919999999998</v>
      </c>
      <c r="H1068" s="128">
        <f t="shared" si="178"/>
        <v>200.89</v>
      </c>
      <c r="I1068" s="212"/>
      <c r="J1068" s="128">
        <f>ROUND(IF(H1068&lt;'Заказ, cкидки и курсы валют'!$B$39,H1068*0.54*100/(100-'Заказ, cкидки и курсы валют'!$C$39),IF(H1068&lt;'Заказ, cкидки и курсы валют'!$B$40,H1068*0.54*100/(100-'Заказ, cкидки и курсы валют'!$C$40),IF(H1068&lt;'Заказ, cкидки и курсы валют'!$B$41,H1068*0.54*100/(100-'Заказ, cкидки и курсы валют'!$C$41),IF(H1068&lt;'Заказ, cкидки и курсы валют'!$B$42,H1068*0.54*100/(100-'Заказ, cкидки и курсы валют'!$C$42),IF(H1068&lt;'Заказ, cкидки и курсы валют'!$B$43,H1068*0.54*100/(100-'Заказ, cкидки и курсы валют'!$C$43),H1068))))),2)</f>
        <v>271.2</v>
      </c>
    </row>
    <row r="1069" spans="1:10" ht="15.75" thickBot="1">
      <c r="A1069" s="216" t="s">
        <v>8628</v>
      </c>
      <c r="B1069" s="46" t="s">
        <v>3291</v>
      </c>
      <c r="C1069" s="58">
        <v>37</v>
      </c>
      <c r="D1069" s="2242">
        <v>5</v>
      </c>
      <c r="E1069" s="2103">
        <f t="shared" si="176"/>
        <v>4500.8999999999996</v>
      </c>
      <c r="F1069" s="603">
        <f t="shared" si="177"/>
        <v>4500.8999999999996</v>
      </c>
      <c r="G1069" s="862">
        <f>'Заказ, cкидки и курсы валют'!$J$23*F1069</f>
        <v>54010.799999999996</v>
      </c>
      <c r="H1069" s="128">
        <f t="shared" si="178"/>
        <v>270.05</v>
      </c>
      <c r="I1069" s="212"/>
      <c r="J1069" s="128">
        <f>ROUND(IF(H1069&lt;'Заказ, cкидки и курсы валют'!$B$39,H1069*0.54*100/(100-'Заказ, cкидки и курсы валют'!$C$39),IF(H1069&lt;'Заказ, cкидки и курсы валют'!$B$40,H1069*0.54*100/(100-'Заказ, cкидки и курсы валют'!$C$40),IF(H1069&lt;'Заказ, cкидки и курсы валют'!$B$41,H1069*0.54*100/(100-'Заказ, cкидки и курсы валют'!$C$41),IF(H1069&lt;'Заказ, cкидки и курсы валют'!$B$42,H1069*0.54*100/(100-'Заказ, cкидки и курсы валют'!$C$42),IF(H1069&lt;'Заказ, cкидки и курсы валют'!$B$43,H1069*0.54*100/(100-'Заказ, cкидки и курсы валют'!$C$43),H1069))))),2)</f>
        <v>364.57</v>
      </c>
    </row>
    <row r="1070" spans="1:10" ht="15.75" thickBot="1">
      <c r="A1070" s="241" t="s">
        <v>8629</v>
      </c>
      <c r="B1070" s="131" t="s">
        <v>3650</v>
      </c>
      <c r="C1070" s="791">
        <v>59.44</v>
      </c>
      <c r="D1070" s="2245">
        <v>2</v>
      </c>
      <c r="E1070" s="2103">
        <f t="shared" si="176"/>
        <v>7658.04</v>
      </c>
      <c r="F1070" s="959">
        <f t="shared" si="177"/>
        <v>7658.04</v>
      </c>
      <c r="G1070" s="960">
        <f>'Заказ, cкидки и курсы валют'!$J$23*F1070</f>
        <v>91896.48</v>
      </c>
      <c r="H1070" s="181">
        <f t="shared" si="178"/>
        <v>183.79</v>
      </c>
      <c r="I1070" s="214"/>
      <c r="J1070" s="128">
        <f>ROUND(IF(H1070&lt;'Заказ, cкидки и курсы валют'!$B$39,H1070*0.54*100/(100-'Заказ, cкидки и курсы валют'!$C$39),IF(H1070&lt;'Заказ, cкидки и курсы валют'!$B$40,H1070*0.54*100/(100-'Заказ, cкидки и курсы валют'!$C$40),IF(H1070&lt;'Заказ, cкидки и курсы валют'!$B$41,H1070*0.54*100/(100-'Заказ, cкидки и курсы валют'!$C$41),IF(H1070&lt;'Заказ, cкидки и курсы валют'!$B$42,H1070*0.54*100/(100-'Заказ, cкидки и курсы валют'!$C$42),IF(H1070&lt;'Заказ, cкидки и курсы валют'!$B$43,H1070*0.54*100/(100-'Заказ, cкидки и курсы валют'!$C$43),H1070))))),2)</f>
        <v>283.56</v>
      </c>
    </row>
    <row r="1071" spans="1:10" ht="15.75" thickBot="1">
      <c r="A1071" s="1139"/>
      <c r="B1071" s="50"/>
      <c r="C1071" s="122"/>
      <c r="D1071" s="1154"/>
      <c r="E1071" s="667"/>
      <c r="F1071" s="1096"/>
      <c r="G1071" s="865"/>
      <c r="H1071" s="23"/>
      <c r="I1071" s="513"/>
    </row>
    <row r="1072" spans="1:10" ht="18">
      <c r="A1072" s="247"/>
      <c r="B1072" s="163"/>
      <c r="C1072" s="91"/>
      <c r="D1072" s="91"/>
      <c r="E1072" s="555" t="s">
        <v>2786</v>
      </c>
      <c r="F1072" s="647"/>
      <c r="G1072" s="569"/>
      <c r="H1072" s="163"/>
      <c r="I1072" s="95"/>
    </row>
    <row r="1073" spans="1:9">
      <c r="A1073" s="248"/>
      <c r="B1073" s="17"/>
      <c r="C1073" s="97"/>
      <c r="D1073" s="97"/>
      <c r="E1073" s="557"/>
      <c r="F1073" s="648"/>
      <c r="G1073" s="620"/>
      <c r="H1073" s="17"/>
      <c r="I1073" s="167"/>
    </row>
    <row r="1074" spans="1:9">
      <c r="A1074" s="248"/>
      <c r="B1074" s="17"/>
      <c r="C1074" s="97"/>
      <c r="D1074" s="97"/>
      <c r="E1074" s="557"/>
      <c r="F1074" s="648"/>
      <c r="G1074" s="620"/>
      <c r="H1074" s="17"/>
      <c r="I1074" s="167"/>
    </row>
    <row r="1075" spans="1:9">
      <c r="A1075" s="248"/>
      <c r="B1075" s="17"/>
      <c r="C1075" s="97"/>
      <c r="D1075" s="97"/>
      <c r="E1075" s="557"/>
      <c r="F1075" s="648"/>
      <c r="G1075" s="620"/>
      <c r="H1075" s="17"/>
      <c r="I1075" s="167"/>
    </row>
    <row r="1076" spans="1:9" ht="18.75" thickBot="1">
      <c r="A1076" s="1152" t="s">
        <v>7679</v>
      </c>
      <c r="B1076" s="171"/>
      <c r="C1076" s="99"/>
      <c r="D1076" s="99"/>
      <c r="E1076" s="558"/>
      <c r="F1076" s="649"/>
      <c r="G1076" s="621"/>
      <c r="H1076" s="171"/>
      <c r="I1076" s="172"/>
    </row>
    <row r="1077" spans="1:9" ht="42">
      <c r="A1077" s="195" t="s">
        <v>1028</v>
      </c>
      <c r="B1077" s="196" t="s">
        <v>1029</v>
      </c>
      <c r="C1077" s="197" t="s">
        <v>678</v>
      </c>
      <c r="D1077" s="197" t="s">
        <v>3130</v>
      </c>
      <c r="E1077" s="559" t="s">
        <v>11188</v>
      </c>
      <c r="F1077" s="650" t="s">
        <v>2779</v>
      </c>
      <c r="G1077" s="640" t="s">
        <v>2627</v>
      </c>
      <c r="H1077" s="419" t="s">
        <v>497</v>
      </c>
      <c r="I1077" s="199" t="s">
        <v>4239</v>
      </c>
    </row>
    <row r="1078" spans="1:9" ht="13.5" thickBot="1">
      <c r="A1078" s="195"/>
      <c r="B1078" s="389"/>
      <c r="C1078" s="197" t="s">
        <v>3629</v>
      </c>
      <c r="D1078" s="390" t="s">
        <v>2628</v>
      </c>
      <c r="E1078" s="564" t="s">
        <v>265</v>
      </c>
      <c r="F1078" s="1038">
        <f>'Заказ, cкидки и курсы валют'!$I$12</f>
        <v>0</v>
      </c>
      <c r="G1078" s="638"/>
      <c r="H1078" s="338"/>
      <c r="I1078" s="325"/>
    </row>
    <row r="1079" spans="1:9">
      <c r="A1079" s="333" t="s">
        <v>5582</v>
      </c>
      <c r="B1079" s="986" t="s">
        <v>3964</v>
      </c>
      <c r="C1079" s="1692">
        <v>200</v>
      </c>
      <c r="D1079" s="986">
        <v>100</v>
      </c>
      <c r="E1079" s="822">
        <v>14640.71</v>
      </c>
      <c r="F1079" s="967">
        <f>ROUND(E1079*(1-$F$10),2)</f>
        <v>14640.71</v>
      </c>
      <c r="G1079" s="968">
        <f>'Заказ, cкидки и курсы валют'!$J$23*F1079</f>
        <v>175688.52</v>
      </c>
      <c r="H1079" s="387">
        <f>ROUND((D1079/1000)*G1079,2)</f>
        <v>17568.849999999999</v>
      </c>
      <c r="I1079" s="337"/>
    </row>
    <row r="1080" spans="1:9">
      <c r="A1080" s="216" t="s">
        <v>5583</v>
      </c>
      <c r="B1080" s="46" t="s">
        <v>3965</v>
      </c>
      <c r="C1080" s="1691">
        <v>260</v>
      </c>
      <c r="D1080" s="46">
        <v>90</v>
      </c>
      <c r="E1080" s="822">
        <v>17233.849999999999</v>
      </c>
      <c r="F1080" s="603">
        <f>ROUND(E1080*(1-$F$10),2)</f>
        <v>17233.849999999999</v>
      </c>
      <c r="G1080" s="862">
        <f>'Заказ, cкидки и курсы валют'!$J$23*F1080</f>
        <v>206806.19999999998</v>
      </c>
      <c r="H1080" s="128">
        <f>ROUND((D1080/1000)*G1080,2)</f>
        <v>18612.560000000001</v>
      </c>
      <c r="I1080" s="212"/>
    </row>
    <row r="1081" spans="1:9">
      <c r="A1081" s="216" t="s">
        <v>10975</v>
      </c>
      <c r="B1081" s="44" t="s">
        <v>10976</v>
      </c>
      <c r="C1081" s="1691">
        <v>400</v>
      </c>
      <c r="D1081" s="46">
        <v>60</v>
      </c>
      <c r="E1081" s="822">
        <v>22369.39</v>
      </c>
      <c r="F1081" s="603">
        <f t="shared" ref="F1081:F1083" si="179">ROUND(E1081*(1-$F$10),2)</f>
        <v>22369.39</v>
      </c>
      <c r="G1081" s="862">
        <f>'Заказ, cкидки и курсы валют'!$J$23*F1081</f>
        <v>268432.68</v>
      </c>
      <c r="H1081" s="128">
        <f t="shared" ref="H1081:H1083" si="180">ROUND((D1081/1000)*G1081,2)</f>
        <v>16105.96</v>
      </c>
      <c r="I1081" s="212"/>
    </row>
    <row r="1082" spans="1:9">
      <c r="A1082" s="216" t="s">
        <v>10972</v>
      </c>
      <c r="B1082" s="44" t="s">
        <v>10973</v>
      </c>
      <c r="C1082" s="1691">
        <v>600</v>
      </c>
      <c r="D1082" s="46">
        <v>40</v>
      </c>
      <c r="E1082" s="822">
        <v>31018.18</v>
      </c>
      <c r="F1082" s="603">
        <f t="shared" si="179"/>
        <v>31018.18</v>
      </c>
      <c r="G1082" s="862">
        <f>'Заказ, cкидки и курсы валют'!$J$23*F1082</f>
        <v>372218.16000000003</v>
      </c>
      <c r="H1082" s="128">
        <f t="shared" si="180"/>
        <v>14888.73</v>
      </c>
      <c r="I1082" s="212"/>
    </row>
    <row r="1083" spans="1:9" ht="13.5" thickBot="1">
      <c r="A1083" s="241" t="s">
        <v>10974</v>
      </c>
      <c r="B1083" s="213" t="s">
        <v>3966</v>
      </c>
      <c r="C1083" s="1693">
        <v>850</v>
      </c>
      <c r="D1083" s="131">
        <v>30</v>
      </c>
      <c r="E1083" s="822">
        <v>44260.34</v>
      </c>
      <c r="F1083" s="959">
        <f t="shared" si="179"/>
        <v>44260.34</v>
      </c>
      <c r="G1083" s="960">
        <f>'Заказ, cкидки и курсы валют'!$J$23*F1083</f>
        <v>531124.07999999996</v>
      </c>
      <c r="H1083" s="181">
        <f t="shared" si="180"/>
        <v>15933.72</v>
      </c>
      <c r="I1083" s="214"/>
    </row>
    <row r="1084" spans="1:9" ht="13.5" thickBot="1"/>
    <row r="1085" spans="1:9" ht="18">
      <c r="A1085" s="247"/>
      <c r="B1085" s="163"/>
      <c r="C1085" s="91"/>
      <c r="D1085" s="91"/>
      <c r="E1085" s="555" t="s">
        <v>2786</v>
      </c>
      <c r="F1085" s="647"/>
      <c r="G1085" s="569"/>
      <c r="H1085" s="163"/>
      <c r="I1085" s="95"/>
    </row>
    <row r="1086" spans="1:9">
      <c r="A1086" s="248"/>
      <c r="B1086" s="17"/>
      <c r="C1086" s="97"/>
      <c r="D1086" s="97"/>
      <c r="E1086" s="557"/>
      <c r="F1086" s="648"/>
      <c r="G1086" s="620"/>
      <c r="H1086" s="17"/>
      <c r="I1086" s="167"/>
    </row>
    <row r="1087" spans="1:9">
      <c r="A1087" s="248"/>
      <c r="B1087" s="17"/>
      <c r="C1087" s="97"/>
      <c r="D1087" s="97"/>
      <c r="E1087" s="557"/>
      <c r="F1087" s="648"/>
      <c r="G1087" s="620"/>
      <c r="H1087" s="17"/>
      <c r="I1087" s="167"/>
    </row>
    <row r="1088" spans="1:9">
      <c r="A1088" s="248"/>
      <c r="B1088" s="17"/>
      <c r="C1088" s="97"/>
      <c r="D1088" s="97"/>
      <c r="E1088" s="557"/>
      <c r="F1088" s="648"/>
      <c r="G1088" s="620"/>
      <c r="H1088" s="17"/>
      <c r="I1088" s="167"/>
    </row>
    <row r="1089" spans="1:9" ht="18.75" thickBot="1">
      <c r="A1089" s="117" t="s">
        <v>7680</v>
      </c>
      <c r="B1089" s="118"/>
      <c r="C1089" s="99"/>
      <c r="D1089" s="99"/>
      <c r="E1089" s="558"/>
      <c r="F1089" s="649"/>
      <c r="G1089" s="621"/>
      <c r="H1089" s="171"/>
      <c r="I1089" s="172"/>
    </row>
    <row r="1090" spans="1:9" ht="42">
      <c r="A1090" s="195" t="s">
        <v>1028</v>
      </c>
      <c r="B1090" s="196" t="s">
        <v>1029</v>
      </c>
      <c r="C1090" s="197" t="s">
        <v>678</v>
      </c>
      <c r="D1090" s="197" t="s">
        <v>3130</v>
      </c>
      <c r="E1090" s="559" t="s">
        <v>11188</v>
      </c>
      <c r="F1090" s="650" t="s">
        <v>2779</v>
      </c>
      <c r="G1090" s="640" t="s">
        <v>2627</v>
      </c>
      <c r="H1090" s="419" t="s">
        <v>497</v>
      </c>
      <c r="I1090" s="199" t="s">
        <v>4239</v>
      </c>
    </row>
    <row r="1091" spans="1:9" ht="13.5" thickBot="1">
      <c r="A1091" s="195"/>
      <c r="B1091" s="389"/>
      <c r="C1091" s="197" t="s">
        <v>3629</v>
      </c>
      <c r="D1091" s="390" t="s">
        <v>2628</v>
      </c>
      <c r="E1091" s="564" t="s">
        <v>265</v>
      </c>
      <c r="F1091" s="1038">
        <f>'Заказ, cкидки и курсы валют'!$I$12</f>
        <v>0</v>
      </c>
      <c r="G1091" s="638"/>
      <c r="H1091" s="338"/>
      <c r="I1091" s="325"/>
    </row>
    <row r="1092" spans="1:9">
      <c r="A1092" s="333" t="s">
        <v>11178</v>
      </c>
      <c r="B1092" s="986" t="s">
        <v>3964</v>
      </c>
      <c r="C1092" s="988">
        <v>225</v>
      </c>
      <c r="D1092" s="986">
        <v>1</v>
      </c>
      <c r="E1092" s="2111">
        <f>E1079*1.2</f>
        <v>17568.851999999999</v>
      </c>
      <c r="F1092" s="967">
        <f>ROUND(E1092*(1-$F$10),2)</f>
        <v>17568.849999999999</v>
      </c>
      <c r="G1092" s="968">
        <f>'Заказ, cкидки и курсы валют'!$J$23*F1092</f>
        <v>210826.19999999998</v>
      </c>
      <c r="H1092" s="387">
        <f>ROUND((D1092/1000)*G1092,2)</f>
        <v>210.83</v>
      </c>
      <c r="I1092" s="337"/>
    </row>
    <row r="1093" spans="1:9">
      <c r="A1093" s="216" t="s">
        <v>11179</v>
      </c>
      <c r="B1093" s="46" t="s">
        <v>3965</v>
      </c>
      <c r="C1093" s="426">
        <v>340</v>
      </c>
      <c r="D1093" s="46">
        <v>1</v>
      </c>
      <c r="E1093" s="2110">
        <f>E1080*1.2</f>
        <v>20680.62</v>
      </c>
      <c r="F1093" s="603">
        <f t="shared" ref="F1093:F1096" si="181">ROUND(E1093*(1-$F$10),2)</f>
        <v>20680.62</v>
      </c>
      <c r="G1093" s="862">
        <f>'Заказ, cкидки и курсы валют'!$J$23*F1093</f>
        <v>248167.44</v>
      </c>
      <c r="H1093" s="128">
        <f t="shared" ref="H1093:H1096" si="182">ROUND((D1093/1000)*G1093,2)</f>
        <v>248.17</v>
      </c>
      <c r="I1093" s="212"/>
    </row>
    <row r="1094" spans="1:9">
      <c r="A1094" s="216" t="s">
        <v>11181</v>
      </c>
      <c r="B1094" s="44" t="s">
        <v>10976</v>
      </c>
      <c r="C1094" s="1691">
        <v>400</v>
      </c>
      <c r="D1094" s="46">
        <v>1</v>
      </c>
      <c r="E1094" s="2110">
        <f t="shared" ref="E1094:E1096" si="183">E1081*1.2</f>
        <v>26843.268</v>
      </c>
      <c r="F1094" s="603">
        <f t="shared" si="181"/>
        <v>26843.27</v>
      </c>
      <c r="G1094" s="862">
        <f>'Заказ, cкидки и курсы валют'!$J$23*F1094</f>
        <v>322119.24</v>
      </c>
      <c r="H1094" s="128">
        <f t="shared" si="182"/>
        <v>322.12</v>
      </c>
      <c r="I1094" s="212"/>
    </row>
    <row r="1095" spans="1:9">
      <c r="A1095" s="216" t="s">
        <v>11182</v>
      </c>
      <c r="B1095" s="44" t="s">
        <v>10973</v>
      </c>
      <c r="C1095" s="1691">
        <v>600</v>
      </c>
      <c r="D1095" s="46">
        <v>1</v>
      </c>
      <c r="E1095" s="2110">
        <f t="shared" si="183"/>
        <v>37221.815999999999</v>
      </c>
      <c r="F1095" s="603">
        <f t="shared" si="181"/>
        <v>37221.82</v>
      </c>
      <c r="G1095" s="862">
        <f>'Заказ, cкидки и курсы валют'!$J$23*F1095</f>
        <v>446661.83999999997</v>
      </c>
      <c r="H1095" s="128">
        <f t="shared" si="182"/>
        <v>446.66</v>
      </c>
      <c r="I1095" s="212"/>
    </row>
    <row r="1096" spans="1:9" ht="13.5" thickBot="1">
      <c r="A1096" s="241" t="s">
        <v>11180</v>
      </c>
      <c r="B1096" s="131" t="s">
        <v>3966</v>
      </c>
      <c r="C1096" s="798">
        <v>985</v>
      </c>
      <c r="D1096" s="131">
        <v>1</v>
      </c>
      <c r="E1096" s="2112">
        <f t="shared" si="183"/>
        <v>53112.407999999996</v>
      </c>
      <c r="F1096" s="959">
        <f t="shared" si="181"/>
        <v>53112.41</v>
      </c>
      <c r="G1096" s="960">
        <f>'Заказ, cкидки и курсы валют'!$J$23*F1096</f>
        <v>637348.92000000004</v>
      </c>
      <c r="H1096" s="181">
        <f t="shared" si="182"/>
        <v>637.35</v>
      </c>
      <c r="I1096" s="214"/>
    </row>
    <row r="1097" spans="1:9" ht="13.5" thickBot="1"/>
    <row r="1098" spans="1:9" ht="18">
      <c r="A1098" s="247"/>
      <c r="B1098" s="163"/>
      <c r="C1098" s="91"/>
      <c r="D1098" s="91"/>
      <c r="E1098" s="555" t="s">
        <v>2787</v>
      </c>
      <c r="F1098" s="647"/>
      <c r="G1098" s="592"/>
      <c r="H1098" s="163"/>
      <c r="I1098" s="95"/>
    </row>
    <row r="1099" spans="1:9">
      <c r="A1099" s="248"/>
      <c r="B1099" s="17"/>
      <c r="C1099" s="97"/>
      <c r="D1099" s="97"/>
      <c r="E1099" s="557"/>
      <c r="F1099" s="648"/>
      <c r="G1099" s="620"/>
      <c r="H1099" s="17"/>
      <c r="I1099" s="167"/>
    </row>
    <row r="1100" spans="1:9">
      <c r="A1100" s="248"/>
      <c r="B1100" s="17"/>
      <c r="C1100" s="97"/>
      <c r="D1100" s="97"/>
      <c r="E1100" s="557"/>
      <c r="F1100" s="648"/>
      <c r="G1100" s="620"/>
      <c r="H1100" s="17"/>
      <c r="I1100" s="167"/>
    </row>
    <row r="1101" spans="1:9">
      <c r="A1101" s="248"/>
      <c r="B1101" s="17"/>
      <c r="C1101" s="97"/>
      <c r="D1101" s="97"/>
      <c r="E1101" s="557"/>
      <c r="F1101" s="648"/>
      <c r="G1101" s="620"/>
      <c r="H1101" s="17"/>
      <c r="I1101" s="167"/>
    </row>
    <row r="1102" spans="1:9" ht="18.75" thickBot="1">
      <c r="A1102" s="1152" t="s">
        <v>7679</v>
      </c>
      <c r="B1102" s="118"/>
      <c r="C1102" s="100"/>
      <c r="D1102" s="171"/>
      <c r="E1102" s="565"/>
      <c r="F1102" s="649"/>
      <c r="G1102" s="621"/>
      <c r="H1102" s="171"/>
      <c r="I1102" s="172"/>
    </row>
    <row r="1103" spans="1:9" ht="42">
      <c r="A1103" s="195" t="s">
        <v>1028</v>
      </c>
      <c r="B1103" s="196" t="s">
        <v>1029</v>
      </c>
      <c r="C1103" s="197" t="s">
        <v>678</v>
      </c>
      <c r="D1103" s="197" t="s">
        <v>3130</v>
      </c>
      <c r="E1103" s="559" t="s">
        <v>11188</v>
      </c>
      <c r="F1103" s="650" t="s">
        <v>2779</v>
      </c>
      <c r="G1103" s="640" t="s">
        <v>2627</v>
      </c>
      <c r="H1103" s="419" t="s">
        <v>497</v>
      </c>
      <c r="I1103" s="199" t="s">
        <v>4239</v>
      </c>
    </row>
    <row r="1104" spans="1:9" ht="13.5" thickBot="1">
      <c r="A1104" s="195"/>
      <c r="B1104" s="389"/>
      <c r="C1104" s="197" t="s">
        <v>3629</v>
      </c>
      <c r="D1104" s="390" t="s">
        <v>2628</v>
      </c>
      <c r="E1104" s="564" t="s">
        <v>265</v>
      </c>
      <c r="F1104" s="1038">
        <f>'Заказ, cкидки и курсы валют'!$I$12</f>
        <v>0</v>
      </c>
      <c r="G1104" s="638"/>
      <c r="H1104" s="338"/>
      <c r="I1104" s="325"/>
    </row>
    <row r="1105" spans="1:9">
      <c r="A1105" s="333" t="s">
        <v>2792</v>
      </c>
      <c r="B1105" s="986" t="s">
        <v>2788</v>
      </c>
      <c r="C1105" s="334">
        <v>150</v>
      </c>
      <c r="D1105" s="986">
        <v>100</v>
      </c>
      <c r="E1105" s="822">
        <v>11939.97</v>
      </c>
      <c r="F1105" s="967">
        <f>ROUND(E1105*(1-$F$10),2)</f>
        <v>11939.97</v>
      </c>
      <c r="G1105" s="968">
        <f>'Заказ, cкидки и курсы валют'!$J$23*F1105</f>
        <v>143279.63999999998</v>
      </c>
      <c r="H1105" s="387">
        <f>ROUND((D1105/1000)*G1105,2)</f>
        <v>14327.96</v>
      </c>
      <c r="I1105" s="337"/>
    </row>
    <row r="1106" spans="1:9">
      <c r="A1106" s="216" t="s">
        <v>2793</v>
      </c>
      <c r="B1106" s="46" t="s">
        <v>2789</v>
      </c>
      <c r="C1106" s="15">
        <v>320</v>
      </c>
      <c r="D1106" s="46">
        <v>50</v>
      </c>
      <c r="E1106" s="822">
        <v>21837.08</v>
      </c>
      <c r="F1106" s="603">
        <f t="shared" ref="F1106:F1109" si="184">ROUND(E1106*(1-$F$10),2)</f>
        <v>21837.08</v>
      </c>
      <c r="G1106" s="862">
        <f>'Заказ, cкидки и курсы валют'!$J$23*F1106</f>
        <v>262044.96000000002</v>
      </c>
      <c r="H1106" s="128">
        <f t="shared" ref="H1106:H1109" si="185">ROUND((D1106/1000)*G1106,2)</f>
        <v>13102.25</v>
      </c>
      <c r="I1106" s="212"/>
    </row>
    <row r="1107" spans="1:9">
      <c r="A1107" s="216" t="s">
        <v>4258</v>
      </c>
      <c r="B1107" s="46" t="s">
        <v>3965</v>
      </c>
      <c r="C1107" s="15">
        <v>840</v>
      </c>
      <c r="D1107" s="46">
        <v>30</v>
      </c>
      <c r="E1107" s="822">
        <v>43136.57</v>
      </c>
      <c r="F1107" s="603">
        <f t="shared" si="184"/>
        <v>43136.57</v>
      </c>
      <c r="G1107" s="862">
        <f>'Заказ, cкидки и курсы валют'!$J$23*F1107</f>
        <v>517638.83999999997</v>
      </c>
      <c r="H1107" s="128">
        <f t="shared" si="185"/>
        <v>15529.17</v>
      </c>
      <c r="I1107" s="212"/>
    </row>
    <row r="1108" spans="1:9">
      <c r="A1108" s="216" t="s">
        <v>5585</v>
      </c>
      <c r="B1108" s="46" t="s">
        <v>2790</v>
      </c>
      <c r="C1108" s="15">
        <v>1300</v>
      </c>
      <c r="D1108" s="46">
        <v>15</v>
      </c>
      <c r="E1108" s="822">
        <v>61931.4</v>
      </c>
      <c r="F1108" s="603">
        <f t="shared" si="184"/>
        <v>61931.4</v>
      </c>
      <c r="G1108" s="862">
        <f>'Заказ, cкидки и курсы валют'!$J$23*F1108</f>
        <v>743176.8</v>
      </c>
      <c r="H1108" s="128">
        <f t="shared" si="185"/>
        <v>11147.65</v>
      </c>
      <c r="I1108" s="212"/>
    </row>
    <row r="1109" spans="1:9" ht="13.5" thickBot="1">
      <c r="A1109" s="241" t="s">
        <v>2794</v>
      </c>
      <c r="B1109" s="131" t="s">
        <v>2791</v>
      </c>
      <c r="C1109" s="19">
        <v>2560</v>
      </c>
      <c r="D1109" s="131">
        <v>5</v>
      </c>
      <c r="E1109" s="822">
        <v>121236.66</v>
      </c>
      <c r="F1109" s="959">
        <f t="shared" si="184"/>
        <v>121236.66</v>
      </c>
      <c r="G1109" s="960">
        <f>'Заказ, cкидки и курсы валют'!$J$23*F1109</f>
        <v>1454839.92</v>
      </c>
      <c r="H1109" s="181">
        <f t="shared" si="185"/>
        <v>7274.2</v>
      </c>
      <c r="I1109" s="214"/>
    </row>
    <row r="1110" spans="1:9" ht="13.5" thickBot="1"/>
    <row r="1111" spans="1:9" ht="18">
      <c r="A1111" s="247"/>
      <c r="B1111" s="163"/>
      <c r="C1111" s="91"/>
      <c r="D1111" s="91"/>
      <c r="E1111" s="555" t="s">
        <v>2787</v>
      </c>
      <c r="F1111" s="647"/>
      <c r="G1111" s="592"/>
      <c r="H1111" s="163"/>
      <c r="I1111" s="95"/>
    </row>
    <row r="1112" spans="1:9">
      <c r="A1112" s="248"/>
      <c r="B1112" s="17"/>
      <c r="C1112" s="97"/>
      <c r="D1112" s="97"/>
      <c r="E1112" s="557"/>
      <c r="F1112" s="648"/>
      <c r="G1112" s="620"/>
      <c r="H1112" s="17"/>
      <c r="I1112" s="167"/>
    </row>
    <row r="1113" spans="1:9">
      <c r="A1113" s="248"/>
      <c r="B1113" s="17"/>
      <c r="C1113" s="97"/>
      <c r="D1113" s="97"/>
      <c r="E1113" s="557"/>
      <c r="F1113" s="648"/>
      <c r="G1113" s="620"/>
      <c r="H1113" s="17"/>
      <c r="I1113" s="167"/>
    </row>
    <row r="1114" spans="1:9">
      <c r="A1114" s="248"/>
      <c r="B1114" s="17"/>
      <c r="C1114" s="97"/>
      <c r="D1114" s="97"/>
      <c r="E1114" s="557"/>
      <c r="F1114" s="648"/>
      <c r="G1114" s="620"/>
      <c r="H1114" s="17"/>
      <c r="I1114" s="167"/>
    </row>
    <row r="1115" spans="1:9" ht="18.75" thickBot="1">
      <c r="A1115" s="117" t="s">
        <v>7680</v>
      </c>
      <c r="B1115" s="118"/>
      <c r="C1115" s="100"/>
      <c r="D1115" s="171"/>
      <c r="E1115" s="565"/>
      <c r="F1115" s="649"/>
      <c r="G1115" s="621"/>
      <c r="H1115" s="171"/>
      <c r="I1115" s="172"/>
    </row>
    <row r="1116" spans="1:9" ht="42">
      <c r="A1116" s="195" t="s">
        <v>1028</v>
      </c>
      <c r="B1116" s="196" t="s">
        <v>1029</v>
      </c>
      <c r="C1116" s="197" t="s">
        <v>678</v>
      </c>
      <c r="D1116" s="197" t="s">
        <v>3130</v>
      </c>
      <c r="E1116" s="559" t="s">
        <v>11188</v>
      </c>
      <c r="F1116" s="650" t="s">
        <v>2779</v>
      </c>
      <c r="G1116" s="640" t="s">
        <v>2627</v>
      </c>
      <c r="H1116" s="419" t="s">
        <v>497</v>
      </c>
      <c r="I1116" s="199" t="s">
        <v>4239</v>
      </c>
    </row>
    <row r="1117" spans="1:9" ht="13.5" thickBot="1">
      <c r="A1117" s="195"/>
      <c r="B1117" s="389"/>
      <c r="C1117" s="197" t="s">
        <v>3629</v>
      </c>
      <c r="D1117" s="390" t="s">
        <v>2628</v>
      </c>
      <c r="E1117" s="564" t="s">
        <v>265</v>
      </c>
      <c r="F1117" s="1038">
        <f>'Заказ, cкидки и курсы валют'!$I$12</f>
        <v>0</v>
      </c>
      <c r="G1117" s="638"/>
      <c r="H1117" s="338"/>
      <c r="I1117" s="325"/>
    </row>
    <row r="1118" spans="1:9">
      <c r="A1118" s="1389" t="s">
        <v>5586</v>
      </c>
      <c r="B1118" s="986" t="s">
        <v>2788</v>
      </c>
      <c r="C1118" s="334">
        <v>150</v>
      </c>
      <c r="D1118" s="986">
        <v>5</v>
      </c>
      <c r="E1118" s="2111">
        <f>E1105*1.2</f>
        <v>14327.963999999998</v>
      </c>
      <c r="F1118" s="967">
        <f>ROUND(E1118*(1-$F$10),2)</f>
        <v>14327.96</v>
      </c>
      <c r="G1118" s="968">
        <f>'Заказ, cкидки и курсы валют'!$J$23*F1118</f>
        <v>171935.52</v>
      </c>
      <c r="H1118" s="387">
        <f>ROUND((D1118/1000)*G1118,2)</f>
        <v>859.68</v>
      </c>
      <c r="I1118" s="337"/>
    </row>
    <row r="1119" spans="1:9">
      <c r="A1119" s="1388" t="s">
        <v>5587</v>
      </c>
      <c r="B1119" s="46" t="s">
        <v>2789</v>
      </c>
      <c r="C1119" s="15">
        <v>320</v>
      </c>
      <c r="D1119" s="46">
        <v>2</v>
      </c>
      <c r="E1119" s="2110">
        <f t="shared" ref="E1119:E1120" si="186">E1106*1.2</f>
        <v>26204.496000000003</v>
      </c>
      <c r="F1119" s="603">
        <f t="shared" ref="F1119:F1121" si="187">ROUND(E1119*(1-$F$10),2)</f>
        <v>26204.5</v>
      </c>
      <c r="G1119" s="862">
        <f>'Заказ, cкидки и курсы валют'!$J$23*F1119</f>
        <v>314454</v>
      </c>
      <c r="H1119" s="128">
        <f t="shared" ref="H1119:H1121" si="188">ROUND((D1119/1000)*G1119,2)</f>
        <v>628.91</v>
      </c>
      <c r="I1119" s="212"/>
    </row>
    <row r="1120" spans="1:9">
      <c r="A1120" s="1388" t="s">
        <v>5584</v>
      </c>
      <c r="B1120" s="46" t="s">
        <v>3965</v>
      </c>
      <c r="C1120" s="15">
        <v>840</v>
      </c>
      <c r="D1120" s="46">
        <v>2</v>
      </c>
      <c r="E1120" s="2110">
        <f t="shared" si="186"/>
        <v>51763.883999999998</v>
      </c>
      <c r="F1120" s="603">
        <f t="shared" si="187"/>
        <v>51763.88</v>
      </c>
      <c r="G1120" s="862">
        <f>'Заказ, cкидки и курсы валют'!$J$23*F1120</f>
        <v>621166.55999999994</v>
      </c>
      <c r="H1120" s="128">
        <f t="shared" si="188"/>
        <v>1242.33</v>
      </c>
      <c r="I1120" s="212"/>
    </row>
    <row r="1121" spans="1:9" ht="13.5" thickBot="1">
      <c r="A1121" s="241" t="s">
        <v>11183</v>
      </c>
      <c r="B1121" s="131" t="s">
        <v>2790</v>
      </c>
      <c r="C1121" s="19">
        <v>1300</v>
      </c>
      <c r="D1121" s="131">
        <v>1</v>
      </c>
      <c r="E1121" s="2112">
        <f>E1108*1.2</f>
        <v>74317.679999999993</v>
      </c>
      <c r="F1121" s="959">
        <f t="shared" si="187"/>
        <v>74317.679999999993</v>
      </c>
      <c r="G1121" s="960">
        <f>'Заказ, cкидки и курсы валют'!$J$23*F1121</f>
        <v>891812.15999999992</v>
      </c>
      <c r="H1121" s="181">
        <f t="shared" si="188"/>
        <v>891.81</v>
      </c>
      <c r="I1121" s="214"/>
    </row>
    <row r="1699" spans="6:6">
      <c r="F1699" s="646">
        <f>$E$1699*(1-$F$1685)</f>
        <v>0</v>
      </c>
    </row>
  </sheetData>
  <mergeCells count="38">
    <mergeCell ref="J1023:J1024"/>
    <mergeCell ref="J1049:J1050"/>
    <mergeCell ref="J1063:J1064"/>
    <mergeCell ref="J816:J817"/>
    <mergeCell ref="J849:J850"/>
    <mergeCell ref="J864:J865"/>
    <mergeCell ref="J602:J603"/>
    <mergeCell ref="J619:J620"/>
    <mergeCell ref="J756:J757"/>
    <mergeCell ref="J769:J770"/>
    <mergeCell ref="J801:J802"/>
    <mergeCell ref="J446:J447"/>
    <mergeCell ref="J484:J485"/>
    <mergeCell ref="J502:J503"/>
    <mergeCell ref="J542:J543"/>
    <mergeCell ref="J560:J561"/>
    <mergeCell ref="J317:J318"/>
    <mergeCell ref="J328:J329"/>
    <mergeCell ref="J378:J379"/>
    <mergeCell ref="J391:J392"/>
    <mergeCell ref="J428:J429"/>
    <mergeCell ref="J179:J180"/>
    <mergeCell ref="J221:J222"/>
    <mergeCell ref="J233:J234"/>
    <mergeCell ref="J270:J271"/>
    <mergeCell ref="J281:J282"/>
    <mergeCell ref="J34:J35"/>
    <mergeCell ref="J51:J52"/>
    <mergeCell ref="J105:J106"/>
    <mergeCell ref="J119:J120"/>
    <mergeCell ref="J156:J157"/>
    <mergeCell ref="G76:G77"/>
    <mergeCell ref="H76:H77"/>
    <mergeCell ref="G9:G10"/>
    <mergeCell ref="A1:I1"/>
    <mergeCell ref="H9:H10"/>
    <mergeCell ref="G51:G52"/>
    <mergeCell ref="H51:H52"/>
  </mergeCells>
  <phoneticPr fontId="0" type="noConversion"/>
  <hyperlinks>
    <hyperlink ref="A1:I1" location="ОГЛАВЛЕНИЕ!R1C1" display="Нажмите ЗДЕСЬ для возврата в оглавление "/>
  </hyperlinks>
  <pageMargins left="0.25" right="0.25" top="0.75" bottom="0.75" header="0.3" footer="0.3"/>
  <pageSetup paperSize="9" scale="80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>
    <tabColor indexed="33"/>
  </sheetPr>
  <dimension ref="A1:K570"/>
  <sheetViews>
    <sheetView workbookViewId="0">
      <pane xSplit="8" ySplit="1" topLeftCell="I2" activePane="bottomRight" state="frozen"/>
      <selection pane="topRight" activeCell="I1" sqref="I1"/>
      <selection pane="bottomLeft" activeCell="A2" sqref="A2"/>
      <selection pane="bottomRight" activeCell="I435" sqref="I435"/>
    </sheetView>
  </sheetViews>
  <sheetFormatPr defaultRowHeight="12.75"/>
  <cols>
    <col min="1" max="1" width="15.42578125" style="1049" customWidth="1"/>
    <col min="2" max="2" width="17.5703125" customWidth="1"/>
    <col min="3" max="3" width="12.5703125" customWidth="1"/>
    <col min="4" max="4" width="12.42578125" customWidth="1"/>
    <col min="5" max="5" width="15.140625" style="548" customWidth="1"/>
    <col min="6" max="6" width="13.140625" style="1404" customWidth="1"/>
    <col min="7" max="7" width="14.140625" style="1404" customWidth="1"/>
    <col min="8" max="8" width="14.42578125" customWidth="1"/>
    <col min="9" max="9" width="18.5703125" customWidth="1"/>
    <col min="10" max="10" width="9.140625" style="868"/>
  </cols>
  <sheetData>
    <row r="1" spans="1:11" s="132" customFormat="1" ht="30" customHeight="1">
      <c r="A1" s="2676" t="s">
        <v>3</v>
      </c>
      <c r="B1" s="2676"/>
      <c r="C1" s="2676"/>
      <c r="D1" s="2676"/>
      <c r="E1" s="2676"/>
      <c r="F1" s="2676"/>
      <c r="G1" s="2676"/>
      <c r="H1" s="2676"/>
      <c r="I1" s="2405" t="s">
        <v>12126</v>
      </c>
      <c r="J1" s="2423"/>
      <c r="K1" s="856"/>
    </row>
    <row r="2" spans="1:11" ht="30.75">
      <c r="A2" s="1044" t="s">
        <v>946</v>
      </c>
      <c r="B2" s="158"/>
      <c r="C2" s="158"/>
      <c r="D2" s="158"/>
      <c r="E2" s="1172"/>
      <c r="F2" s="427"/>
      <c r="G2" s="428"/>
      <c r="H2" s="376"/>
    </row>
    <row r="3" spans="1:11" ht="13.5" thickBot="1">
      <c r="A3" s="1045"/>
      <c r="B3" s="1"/>
      <c r="C3" s="1"/>
      <c r="D3" s="1"/>
      <c r="F3" s="1392"/>
      <c r="G3" s="1392"/>
    </row>
    <row r="4" spans="1:11" s="136" customFormat="1" ht="22.5" customHeight="1">
      <c r="A4" s="950"/>
      <c r="B4" s="91" t="s">
        <v>6106</v>
      </c>
      <c r="C4" s="91"/>
      <c r="D4" s="93"/>
      <c r="E4" s="562"/>
      <c r="F4" s="1393"/>
      <c r="G4" s="1393"/>
      <c r="H4" s="1823"/>
      <c r="J4" s="2424"/>
    </row>
    <row r="5" spans="1:11" s="136" customFormat="1" ht="18.75" customHeight="1">
      <c r="A5" s="951"/>
      <c r="B5" s="108"/>
      <c r="C5" s="108"/>
      <c r="D5" s="109" t="s">
        <v>508</v>
      </c>
      <c r="E5" s="568"/>
      <c r="F5" s="429"/>
      <c r="G5" s="1394"/>
      <c r="H5" s="1824"/>
      <c r="J5" s="2424"/>
    </row>
    <row r="6" spans="1:11" s="136" customFormat="1" ht="11.25" customHeight="1">
      <c r="A6" s="951"/>
      <c r="B6" s="17"/>
      <c r="C6" s="183"/>
      <c r="D6" s="183"/>
      <c r="E6" s="557"/>
      <c r="F6" s="98"/>
      <c r="G6" s="1395"/>
      <c r="H6" s="17"/>
      <c r="J6" s="2424"/>
    </row>
    <row r="7" spans="1:11" s="136" customFormat="1" ht="12.75" customHeight="1">
      <c r="A7" s="951"/>
      <c r="B7" s="17"/>
      <c r="C7" s="183"/>
      <c r="D7" s="183"/>
      <c r="E7" s="557"/>
      <c r="F7" s="98"/>
      <c r="G7" s="1395"/>
      <c r="H7" s="17"/>
      <c r="J7" s="2424"/>
    </row>
    <row r="8" spans="1:11" s="136" customFormat="1" ht="12.75" customHeight="1">
      <c r="A8" s="951"/>
      <c r="B8" s="17"/>
      <c r="C8" s="183"/>
      <c r="D8" s="183"/>
      <c r="E8" s="557"/>
      <c r="F8" s="98"/>
      <c r="G8" s="1395"/>
      <c r="H8" s="17"/>
      <c r="J8" s="2424"/>
    </row>
    <row r="9" spans="1:11" s="136" customFormat="1" ht="12.75" customHeight="1" thickBot="1">
      <c r="A9" s="952"/>
      <c r="B9" s="171"/>
      <c r="C9" s="184"/>
      <c r="D9" s="184"/>
      <c r="E9" s="558"/>
      <c r="F9" s="101"/>
      <c r="G9" s="1396"/>
      <c r="H9" s="171"/>
      <c r="J9" s="2424"/>
    </row>
    <row r="10" spans="1:11" s="136" customFormat="1" ht="31.5" customHeight="1">
      <c r="A10" s="1046" t="s">
        <v>1028</v>
      </c>
      <c r="B10" s="389" t="s">
        <v>1029</v>
      </c>
      <c r="C10" s="475" t="s">
        <v>678</v>
      </c>
      <c r="D10" s="475" t="s">
        <v>3130</v>
      </c>
      <c r="E10" s="559" t="s">
        <v>10894</v>
      </c>
      <c r="F10" s="430" t="s">
        <v>2779</v>
      </c>
      <c r="G10" s="2735" t="s">
        <v>497</v>
      </c>
      <c r="H10" s="1825" t="s">
        <v>4239</v>
      </c>
      <c r="J10" s="2424"/>
    </row>
    <row r="11" spans="1:11" ht="20.25" customHeight="1" thickBot="1">
      <c r="A11" s="1046"/>
      <c r="B11" s="389"/>
      <c r="C11" s="475" t="s">
        <v>3629</v>
      </c>
      <c r="D11" s="476" t="s">
        <v>2628</v>
      </c>
      <c r="E11" s="564" t="s">
        <v>265</v>
      </c>
      <c r="F11" s="1397">
        <f>'Заказ, cкидки и курсы валют'!$I$12</f>
        <v>0</v>
      </c>
      <c r="G11" s="2736"/>
      <c r="H11" s="248"/>
    </row>
    <row r="12" spans="1:11">
      <c r="A12" s="1047" t="s">
        <v>1080</v>
      </c>
      <c r="B12" s="334" t="s">
        <v>611</v>
      </c>
      <c r="C12" s="334"/>
      <c r="D12" s="334">
        <v>300</v>
      </c>
      <c r="E12" s="575">
        <v>303.043407</v>
      </c>
      <c r="F12" s="1398">
        <f>ROUND(E12*(1-$F$11),2)</f>
        <v>303.04000000000002</v>
      </c>
      <c r="G12" s="1399">
        <f>ROUND((D12/D12)*F12,2)</f>
        <v>303.04000000000002</v>
      </c>
      <c r="H12" s="1826"/>
      <c r="J12" s="575"/>
      <c r="K12" s="22"/>
    </row>
    <row r="13" spans="1:11">
      <c r="A13" s="846" t="s">
        <v>1081</v>
      </c>
      <c r="B13" s="15" t="s">
        <v>612</v>
      </c>
      <c r="C13" s="15"/>
      <c r="D13" s="15">
        <v>250</v>
      </c>
      <c r="E13" s="575">
        <v>408.58096649999993</v>
      </c>
      <c r="F13" s="581">
        <f t="shared" ref="F13:F27" si="0">ROUND(E13*(1-$F$11),2)</f>
        <v>408.58</v>
      </c>
      <c r="G13" s="1400">
        <f>ROUND((D13/D13)*F13,2)</f>
        <v>408.58</v>
      </c>
      <c r="H13" s="1827"/>
      <c r="J13" s="575"/>
      <c r="K13" s="22"/>
    </row>
    <row r="14" spans="1:11">
      <c r="A14" s="1048" t="s">
        <v>1082</v>
      </c>
      <c r="B14" s="12" t="s">
        <v>178</v>
      </c>
      <c r="C14" s="12">
        <v>3.3</v>
      </c>
      <c r="D14" s="12">
        <v>200</v>
      </c>
      <c r="E14" s="575">
        <v>292.28232749999995</v>
      </c>
      <c r="F14" s="581">
        <f t="shared" si="0"/>
        <v>292.27999999999997</v>
      </c>
      <c r="G14" s="1400">
        <f t="shared" ref="G14:G26" si="1">ROUND((D14/D14)*F14,2)</f>
        <v>292.27999999999997</v>
      </c>
      <c r="H14" s="1827"/>
      <c r="J14" s="575"/>
      <c r="K14" s="22"/>
    </row>
    <row r="15" spans="1:11">
      <c r="A15" s="1048" t="s">
        <v>5960</v>
      </c>
      <c r="B15" s="12" t="s">
        <v>180</v>
      </c>
      <c r="C15" s="12">
        <v>4.9000000000000004</v>
      </c>
      <c r="D15" s="12">
        <v>150</v>
      </c>
      <c r="E15" s="575">
        <v>342.19355249999995</v>
      </c>
      <c r="F15" s="581">
        <f t="shared" si="0"/>
        <v>342.19</v>
      </c>
      <c r="G15" s="1400">
        <f t="shared" si="1"/>
        <v>342.19</v>
      </c>
      <c r="H15" s="1827"/>
      <c r="J15" s="575"/>
      <c r="K15" s="22"/>
    </row>
    <row r="16" spans="1:11">
      <c r="A16" s="1048" t="s">
        <v>1083</v>
      </c>
      <c r="B16" s="12" t="s">
        <v>182</v>
      </c>
      <c r="C16" s="12">
        <v>7.3</v>
      </c>
      <c r="D16" s="12">
        <v>100</v>
      </c>
      <c r="E16" s="575">
        <v>312.78432300000003</v>
      </c>
      <c r="F16" s="581">
        <f t="shared" si="0"/>
        <v>312.77999999999997</v>
      </c>
      <c r="G16" s="1400">
        <f t="shared" si="1"/>
        <v>312.77999999999997</v>
      </c>
      <c r="H16" s="1827"/>
      <c r="J16" s="575"/>
      <c r="K16" s="22"/>
    </row>
    <row r="17" spans="1:11">
      <c r="A17" s="846" t="s">
        <v>1084</v>
      </c>
      <c r="B17" s="12" t="s">
        <v>192</v>
      </c>
      <c r="C17" s="12">
        <v>8.5</v>
      </c>
      <c r="D17" s="12">
        <v>100</v>
      </c>
      <c r="E17" s="575">
        <v>428.68806000000001</v>
      </c>
      <c r="F17" s="581">
        <f t="shared" si="0"/>
        <v>428.69</v>
      </c>
      <c r="G17" s="1400">
        <f t="shared" si="1"/>
        <v>428.69</v>
      </c>
      <c r="H17" s="1827"/>
      <c r="J17" s="575"/>
      <c r="K17" s="22"/>
    </row>
    <row r="18" spans="1:11">
      <c r="A18" s="846" t="s">
        <v>1085</v>
      </c>
      <c r="B18" s="12" t="s">
        <v>194</v>
      </c>
      <c r="C18" s="12">
        <v>11</v>
      </c>
      <c r="D18" s="12">
        <v>50</v>
      </c>
      <c r="E18" s="575">
        <v>274.10586599999999</v>
      </c>
      <c r="F18" s="581">
        <f t="shared" si="0"/>
        <v>274.11</v>
      </c>
      <c r="G18" s="1400">
        <f t="shared" si="1"/>
        <v>274.11</v>
      </c>
      <c r="H18" s="1827"/>
      <c r="J18" s="575"/>
      <c r="K18" s="22"/>
    </row>
    <row r="19" spans="1:11">
      <c r="A19" s="1048" t="s">
        <v>1086</v>
      </c>
      <c r="B19" s="12" t="s">
        <v>195</v>
      </c>
      <c r="C19" s="12">
        <v>13.8</v>
      </c>
      <c r="D19" s="12">
        <v>50</v>
      </c>
      <c r="E19" s="575">
        <v>341.23665</v>
      </c>
      <c r="F19" s="581">
        <f t="shared" si="0"/>
        <v>341.24</v>
      </c>
      <c r="G19" s="1400">
        <f t="shared" si="1"/>
        <v>341.24</v>
      </c>
      <c r="H19" s="1827"/>
      <c r="J19" s="575"/>
      <c r="K19" s="22"/>
    </row>
    <row r="20" spans="1:11">
      <c r="A20" s="1048" t="s">
        <v>1087</v>
      </c>
      <c r="B20" s="12" t="s">
        <v>196</v>
      </c>
      <c r="C20" s="12">
        <v>16.5</v>
      </c>
      <c r="D20" s="12">
        <v>50</v>
      </c>
      <c r="E20" s="575">
        <v>412.49579999999997</v>
      </c>
      <c r="F20" s="581">
        <f t="shared" si="0"/>
        <v>412.5</v>
      </c>
      <c r="G20" s="1400">
        <f t="shared" si="1"/>
        <v>412.5</v>
      </c>
      <c r="H20" s="1827"/>
      <c r="J20" s="575"/>
      <c r="K20" s="22"/>
    </row>
    <row r="21" spans="1:11">
      <c r="A21" s="846" t="s">
        <v>1088</v>
      </c>
      <c r="B21" s="12" t="s">
        <v>197</v>
      </c>
      <c r="C21" s="12">
        <v>20.3</v>
      </c>
      <c r="D21" s="12">
        <v>50</v>
      </c>
      <c r="E21" s="575">
        <v>487.91909999999996</v>
      </c>
      <c r="F21" s="581">
        <f t="shared" si="0"/>
        <v>487.92</v>
      </c>
      <c r="G21" s="1400">
        <f t="shared" si="1"/>
        <v>487.92</v>
      </c>
      <c r="H21" s="1827"/>
      <c r="J21" s="575"/>
      <c r="K21" s="22"/>
    </row>
    <row r="22" spans="1:11">
      <c r="A22" s="1048" t="s">
        <v>1089</v>
      </c>
      <c r="B22" s="12" t="s">
        <v>198</v>
      </c>
      <c r="C22" s="12">
        <v>24</v>
      </c>
      <c r="D22" s="12">
        <v>50</v>
      </c>
      <c r="E22" s="575">
        <v>540.73244999999997</v>
      </c>
      <c r="F22" s="581">
        <f t="shared" si="0"/>
        <v>540.73</v>
      </c>
      <c r="G22" s="1400">
        <f t="shared" si="1"/>
        <v>540.73</v>
      </c>
      <c r="H22" s="1827"/>
      <c r="J22" s="575"/>
      <c r="K22" s="22"/>
    </row>
    <row r="23" spans="1:11">
      <c r="A23" s="846" t="s">
        <v>1090</v>
      </c>
      <c r="B23" s="12" t="s">
        <v>203</v>
      </c>
      <c r="C23" s="20"/>
      <c r="D23" s="12">
        <v>50</v>
      </c>
      <c r="E23" s="575">
        <v>762.79559999999992</v>
      </c>
      <c r="F23" s="581">
        <f t="shared" si="0"/>
        <v>762.8</v>
      </c>
      <c r="G23" s="1400">
        <f t="shared" si="1"/>
        <v>762.8</v>
      </c>
      <c r="H23" s="1827"/>
      <c r="J23" s="575"/>
      <c r="K23" s="22"/>
    </row>
    <row r="24" spans="1:11">
      <c r="A24" s="846" t="s">
        <v>1091</v>
      </c>
      <c r="B24" s="12" t="s">
        <v>204</v>
      </c>
      <c r="C24" s="20"/>
      <c r="D24" s="12">
        <v>50</v>
      </c>
      <c r="E24" s="575">
        <v>947.08607549999988</v>
      </c>
      <c r="F24" s="581">
        <f t="shared" si="0"/>
        <v>947.09</v>
      </c>
      <c r="G24" s="1400">
        <f t="shared" si="1"/>
        <v>947.09</v>
      </c>
      <c r="H24" s="1827"/>
      <c r="J24" s="575"/>
      <c r="K24" s="22"/>
    </row>
    <row r="25" spans="1:11">
      <c r="A25" s="846" t="s">
        <v>1092</v>
      </c>
      <c r="B25" s="12" t="s">
        <v>205</v>
      </c>
      <c r="C25" s="20"/>
      <c r="D25" s="12">
        <v>50</v>
      </c>
      <c r="E25" s="575">
        <v>1081.0016249999999</v>
      </c>
      <c r="F25" s="581">
        <f t="shared" si="0"/>
        <v>1081</v>
      </c>
      <c r="G25" s="1400">
        <f t="shared" si="1"/>
        <v>1081</v>
      </c>
      <c r="H25" s="1827"/>
      <c r="J25" s="575"/>
      <c r="K25" s="22"/>
    </row>
    <row r="26" spans="1:11">
      <c r="A26" s="846" t="s">
        <v>1093</v>
      </c>
      <c r="B26" s="12" t="s">
        <v>206</v>
      </c>
      <c r="C26" s="20"/>
      <c r="D26" s="12">
        <v>50</v>
      </c>
      <c r="E26" s="575">
        <v>1232.8301549999999</v>
      </c>
      <c r="F26" s="581">
        <f t="shared" si="0"/>
        <v>1232.83</v>
      </c>
      <c r="G26" s="1400">
        <f t="shared" si="1"/>
        <v>1232.83</v>
      </c>
      <c r="H26" s="1827"/>
      <c r="J26" s="575"/>
      <c r="K26" s="22"/>
    </row>
    <row r="27" spans="1:11" ht="13.5" thickBot="1">
      <c r="A27" s="847" t="s">
        <v>1094</v>
      </c>
      <c r="B27" s="280" t="s">
        <v>207</v>
      </c>
      <c r="C27" s="283"/>
      <c r="D27" s="280">
        <v>50</v>
      </c>
      <c r="E27" s="575">
        <v>1545.0018899999998</v>
      </c>
      <c r="F27" s="1401">
        <f t="shared" si="0"/>
        <v>1545</v>
      </c>
      <c r="G27" s="1402">
        <f>ROUND((D27/D27)*F27,2)</f>
        <v>1545</v>
      </c>
      <c r="H27" s="1828"/>
      <c r="J27" s="575"/>
      <c r="K27" s="22"/>
    </row>
    <row r="28" spans="1:11">
      <c r="B28" s="13"/>
      <c r="C28" s="1392"/>
      <c r="D28" s="13"/>
      <c r="E28" s="740"/>
      <c r="F28" s="1403"/>
      <c r="J28" s="575"/>
    </row>
    <row r="29" spans="1:11" ht="13.5" thickBot="1">
      <c r="B29" s="13"/>
      <c r="C29" s="1392"/>
      <c r="D29" s="13"/>
      <c r="E29" s="740"/>
      <c r="F29" s="1403"/>
      <c r="J29" s="575"/>
    </row>
    <row r="30" spans="1:11" ht="30">
      <c r="A30" s="950"/>
      <c r="B30" s="91" t="s">
        <v>6105</v>
      </c>
      <c r="C30" s="91"/>
      <c r="D30" s="93"/>
      <c r="E30" s="562"/>
      <c r="F30" s="1393"/>
      <c r="G30" s="1393"/>
      <c r="H30" s="1823"/>
      <c r="J30" s="575"/>
    </row>
    <row r="31" spans="1:11" ht="30">
      <c r="A31" s="951"/>
      <c r="B31" s="108"/>
      <c r="C31" s="108"/>
      <c r="D31" s="109" t="s">
        <v>508</v>
      </c>
      <c r="E31" s="568"/>
      <c r="F31" s="429"/>
      <c r="G31" s="1394"/>
      <c r="H31" s="1824"/>
      <c r="J31" s="575"/>
    </row>
    <row r="32" spans="1:11">
      <c r="A32" s="951"/>
      <c r="B32" s="17"/>
      <c r="C32" s="183"/>
      <c r="D32" s="183"/>
      <c r="E32" s="557"/>
      <c r="F32" s="98"/>
      <c r="G32" s="1395"/>
      <c r="H32" s="17"/>
      <c r="J32" s="575"/>
    </row>
    <row r="33" spans="1:10">
      <c r="A33" s="951"/>
      <c r="B33" s="17"/>
      <c r="C33" s="183"/>
      <c r="D33" s="183"/>
      <c r="E33" s="557"/>
      <c r="F33" s="98"/>
      <c r="G33" s="1395"/>
      <c r="H33" s="17"/>
      <c r="J33" s="575"/>
    </row>
    <row r="34" spans="1:10">
      <c r="A34" s="951"/>
      <c r="B34" s="17"/>
      <c r="C34" s="183"/>
      <c r="D34" s="183"/>
      <c r="E34" s="557"/>
      <c r="F34" s="98"/>
      <c r="G34" s="1395"/>
      <c r="H34" s="17"/>
      <c r="J34" s="575"/>
    </row>
    <row r="35" spans="1:10" ht="13.5" thickBot="1">
      <c r="A35" s="952"/>
      <c r="B35" s="171"/>
      <c r="C35" s="184"/>
      <c r="D35" s="184"/>
      <c r="E35" s="558"/>
      <c r="F35" s="101"/>
      <c r="G35" s="1396"/>
      <c r="H35" s="171"/>
      <c r="J35" s="575"/>
    </row>
    <row r="36" spans="1:10" ht="22.5" customHeight="1">
      <c r="A36" s="1046" t="s">
        <v>1028</v>
      </c>
      <c r="B36" s="389" t="s">
        <v>1029</v>
      </c>
      <c r="C36" s="475" t="s">
        <v>678</v>
      </c>
      <c r="D36" s="475" t="s">
        <v>3130</v>
      </c>
      <c r="E36" s="559" t="s">
        <v>10894</v>
      </c>
      <c r="F36" s="430" t="s">
        <v>2779</v>
      </c>
      <c r="G36" s="2735" t="s">
        <v>497</v>
      </c>
      <c r="H36" s="1825" t="s">
        <v>4239</v>
      </c>
      <c r="J36" s="575"/>
    </row>
    <row r="37" spans="1:10" ht="13.5" thickBot="1">
      <c r="A37" s="1046"/>
      <c r="B37" s="389"/>
      <c r="C37" s="475" t="s">
        <v>3629</v>
      </c>
      <c r="D37" s="476" t="s">
        <v>2628</v>
      </c>
      <c r="E37" s="564" t="s">
        <v>265</v>
      </c>
      <c r="F37" s="1397">
        <f>'Заказ, cкидки и курсы валют'!$I$12</f>
        <v>0</v>
      </c>
      <c r="G37" s="2736"/>
      <c r="H37" s="248"/>
      <c r="J37" s="575"/>
    </row>
    <row r="38" spans="1:10">
      <c r="A38" s="1050" t="s">
        <v>6057</v>
      </c>
      <c r="B38" s="1405" t="s">
        <v>178</v>
      </c>
      <c r="C38" s="1405">
        <v>3.3</v>
      </c>
      <c r="D38" s="1405">
        <v>200</v>
      </c>
      <c r="E38" s="575">
        <v>408.93869999999998</v>
      </c>
      <c r="F38" s="1398">
        <f>ROUND(E38*(1-$F$11),2)</f>
        <v>408.94</v>
      </c>
      <c r="G38" s="1399">
        <f>ROUND((D38/D38)*F38,2)</f>
        <v>408.94</v>
      </c>
      <c r="H38" s="1829"/>
      <c r="J38" s="575"/>
    </row>
    <row r="39" spans="1:10">
      <c r="A39" s="1048" t="s">
        <v>6058</v>
      </c>
      <c r="B39" s="12" t="s">
        <v>180</v>
      </c>
      <c r="C39" s="12">
        <v>4.9000000000000004</v>
      </c>
      <c r="D39" s="12">
        <v>200</v>
      </c>
      <c r="E39" s="575">
        <v>599.52044999999987</v>
      </c>
      <c r="F39" s="581">
        <f t="shared" ref="F39:F46" si="2">ROUND(E39*(1-$F$11),2)</f>
        <v>599.52</v>
      </c>
      <c r="G39" s="1400">
        <f>ROUND((D39/D39)*F39,2)</f>
        <v>599.52</v>
      </c>
      <c r="H39" s="1827"/>
      <c r="J39" s="575"/>
    </row>
    <row r="40" spans="1:10">
      <c r="A40" s="1048" t="s">
        <v>6059</v>
      </c>
      <c r="B40" s="12" t="s">
        <v>182</v>
      </c>
      <c r="C40" s="12">
        <v>7.3</v>
      </c>
      <c r="D40" s="12">
        <v>100</v>
      </c>
      <c r="E40" s="575">
        <v>405.61590000000001</v>
      </c>
      <c r="F40" s="581">
        <f t="shared" si="2"/>
        <v>405.62</v>
      </c>
      <c r="G40" s="1400">
        <f t="shared" ref="G40:G49" si="3">ROUND((D40/D40)*F40,2)</f>
        <v>405.62</v>
      </c>
      <c r="H40" s="1827"/>
      <c r="J40" s="575"/>
    </row>
    <row r="41" spans="1:10">
      <c r="A41" s="846" t="s">
        <v>6060</v>
      </c>
      <c r="B41" s="12" t="s">
        <v>192</v>
      </c>
      <c r="C41" s="12">
        <v>8.5</v>
      </c>
      <c r="D41" s="12">
        <v>100</v>
      </c>
      <c r="E41" s="575">
        <v>501.50849999999997</v>
      </c>
      <c r="F41" s="581">
        <f t="shared" si="2"/>
        <v>501.51</v>
      </c>
      <c r="G41" s="1400">
        <f t="shared" si="3"/>
        <v>501.51</v>
      </c>
      <c r="H41" s="1827"/>
      <c r="J41" s="575"/>
    </row>
    <row r="42" spans="1:10">
      <c r="A42" s="846" t="s">
        <v>6061</v>
      </c>
      <c r="B42" s="12" t="s">
        <v>194</v>
      </c>
      <c r="C42" s="12">
        <v>11</v>
      </c>
      <c r="D42" s="12">
        <v>100</v>
      </c>
      <c r="E42" s="575">
        <v>643.39844999999991</v>
      </c>
      <c r="F42" s="581">
        <f t="shared" si="2"/>
        <v>643.4</v>
      </c>
      <c r="G42" s="1400">
        <f t="shared" si="3"/>
        <v>643.4</v>
      </c>
      <c r="H42" s="1827"/>
      <c r="J42" s="575"/>
    </row>
    <row r="43" spans="1:10">
      <c r="A43" s="1048" t="s">
        <v>6062</v>
      </c>
      <c r="B43" s="12" t="s">
        <v>195</v>
      </c>
      <c r="C43" s="12">
        <v>13.8</v>
      </c>
      <c r="D43" s="12">
        <v>100</v>
      </c>
      <c r="E43" s="575">
        <v>809.83664999999996</v>
      </c>
      <c r="F43" s="581">
        <f t="shared" si="2"/>
        <v>809.84</v>
      </c>
      <c r="G43" s="1400">
        <f t="shared" si="3"/>
        <v>809.84</v>
      </c>
      <c r="H43" s="1827"/>
      <c r="J43" s="575"/>
    </row>
    <row r="44" spans="1:10">
      <c r="A44" s="1048" t="s">
        <v>6063</v>
      </c>
      <c r="B44" s="12" t="s">
        <v>196</v>
      </c>
      <c r="C44" s="12">
        <v>16.5</v>
      </c>
      <c r="D44" s="12">
        <v>100</v>
      </c>
      <c r="E44" s="575">
        <v>926.67779999999993</v>
      </c>
      <c r="F44" s="581">
        <f t="shared" si="2"/>
        <v>926.68</v>
      </c>
      <c r="G44" s="1400">
        <f t="shared" si="3"/>
        <v>926.68</v>
      </c>
      <c r="H44" s="1827"/>
      <c r="J44" s="575"/>
    </row>
    <row r="45" spans="1:10">
      <c r="A45" s="846" t="s">
        <v>6064</v>
      </c>
      <c r="B45" s="12" t="s">
        <v>197</v>
      </c>
      <c r="C45" s="12">
        <v>20.3</v>
      </c>
      <c r="D45" s="12">
        <v>50</v>
      </c>
      <c r="E45" s="575">
        <v>788.85614999999996</v>
      </c>
      <c r="F45" s="581">
        <f t="shared" si="2"/>
        <v>788.86</v>
      </c>
      <c r="G45" s="1400">
        <f t="shared" si="3"/>
        <v>788.86</v>
      </c>
      <c r="H45" s="1827"/>
      <c r="J45" s="575"/>
    </row>
    <row r="46" spans="1:10">
      <c r="A46" s="846" t="s">
        <v>6875</v>
      </c>
      <c r="B46" s="12" t="s">
        <v>198</v>
      </c>
      <c r="C46" s="12">
        <v>24</v>
      </c>
      <c r="D46" s="12">
        <v>50</v>
      </c>
      <c r="E46" s="575">
        <v>877.99664999999993</v>
      </c>
      <c r="F46" s="581">
        <f t="shared" si="2"/>
        <v>878</v>
      </c>
      <c r="G46" s="1400">
        <f t="shared" si="3"/>
        <v>878</v>
      </c>
      <c r="H46" s="1827"/>
      <c r="J46" s="575"/>
    </row>
    <row r="47" spans="1:10">
      <c r="A47" s="846" t="s">
        <v>6065</v>
      </c>
      <c r="B47" s="12" t="s">
        <v>204</v>
      </c>
      <c r="C47" s="20"/>
      <c r="D47" s="12">
        <v>50</v>
      </c>
      <c r="E47" s="575">
        <v>1139.7203999999999</v>
      </c>
      <c r="F47" s="581">
        <f>ROUND(E47*(1-$F$11),2)</f>
        <v>1139.72</v>
      </c>
      <c r="G47" s="1400">
        <f t="shared" si="3"/>
        <v>1139.72</v>
      </c>
      <c r="H47" s="1827"/>
      <c r="J47" s="575"/>
    </row>
    <row r="48" spans="1:10">
      <c r="A48" s="846" t="s">
        <v>6066</v>
      </c>
      <c r="B48" s="12" t="s">
        <v>205</v>
      </c>
      <c r="C48" s="20"/>
      <c r="D48" s="12">
        <v>50</v>
      </c>
      <c r="E48" s="575">
        <v>1235.13375</v>
      </c>
      <c r="F48" s="581">
        <f>ROUND(E48*(1-$F$11),2)</f>
        <v>1235.1300000000001</v>
      </c>
      <c r="G48" s="1400">
        <f t="shared" si="3"/>
        <v>1235.1300000000001</v>
      </c>
      <c r="H48" s="1827"/>
      <c r="J48" s="575"/>
    </row>
    <row r="49" spans="1:10">
      <c r="A49" s="846" t="s">
        <v>6067</v>
      </c>
      <c r="B49" s="12" t="s">
        <v>206</v>
      </c>
      <c r="C49" s="20"/>
      <c r="D49" s="12">
        <v>50</v>
      </c>
      <c r="E49" s="575">
        <v>1430.1352499999998</v>
      </c>
      <c r="F49" s="581">
        <f>ROUND(E49*(1-$F$11),2)</f>
        <v>1430.14</v>
      </c>
      <c r="G49" s="1400">
        <f t="shared" si="3"/>
        <v>1430.14</v>
      </c>
      <c r="H49" s="1827"/>
      <c r="J49" s="575"/>
    </row>
    <row r="50" spans="1:10" ht="13.5" thickBot="1">
      <c r="A50" s="847" t="s">
        <v>6068</v>
      </c>
      <c r="B50" s="280" t="s">
        <v>207</v>
      </c>
      <c r="C50" s="283"/>
      <c r="D50" s="280">
        <v>50</v>
      </c>
      <c r="E50" s="575">
        <v>1578.6494999999998</v>
      </c>
      <c r="F50" s="1401">
        <f>ROUND(E50*(1-$F$11),2)</f>
        <v>1578.65</v>
      </c>
      <c r="G50" s="1402">
        <f>ROUND((D50/D50)*F50,2)</f>
        <v>1578.65</v>
      </c>
      <c r="H50" s="1828"/>
      <c r="J50" s="575"/>
    </row>
    <row r="51" spans="1:10">
      <c r="J51" s="575"/>
    </row>
    <row r="52" spans="1:10" ht="13.5" thickBot="1">
      <c r="J52" s="575"/>
    </row>
    <row r="53" spans="1:10" ht="18">
      <c r="A53" s="950"/>
      <c r="B53" s="91" t="s">
        <v>6104</v>
      </c>
      <c r="C53" s="91"/>
      <c r="D53" s="93"/>
      <c r="E53" s="631"/>
      <c r="F53" s="1393"/>
      <c r="G53" s="1393"/>
      <c r="H53" s="163"/>
      <c r="J53" s="575"/>
    </row>
    <row r="54" spans="1:10" ht="18">
      <c r="A54" s="951"/>
      <c r="B54" s="108"/>
      <c r="C54" s="108"/>
      <c r="D54" s="109" t="s">
        <v>2873</v>
      </c>
      <c r="E54" s="568"/>
      <c r="F54" s="1408"/>
      <c r="G54" s="1394"/>
      <c r="H54" s="17"/>
      <c r="J54" s="575"/>
    </row>
    <row r="55" spans="1:10">
      <c r="A55" s="951"/>
      <c r="B55" s="17"/>
      <c r="C55" s="183"/>
      <c r="D55" s="183"/>
      <c r="E55" s="557"/>
      <c r="F55" s="98"/>
      <c r="G55" s="1395"/>
      <c r="H55" s="17"/>
      <c r="J55" s="575"/>
    </row>
    <row r="56" spans="1:10">
      <c r="A56" s="951"/>
      <c r="B56" s="17"/>
      <c r="C56" s="183"/>
      <c r="D56" s="183"/>
      <c r="E56" s="557"/>
      <c r="F56" s="98"/>
      <c r="G56" s="1395"/>
      <c r="H56" s="17"/>
      <c r="J56" s="575"/>
    </row>
    <row r="57" spans="1:10">
      <c r="A57" s="951"/>
      <c r="B57" s="17"/>
      <c r="C57" s="183"/>
      <c r="D57" s="183"/>
      <c r="E57" s="557"/>
      <c r="F57" s="98"/>
      <c r="G57" s="1395"/>
      <c r="H57" s="17"/>
      <c r="J57" s="575"/>
    </row>
    <row r="58" spans="1:10" ht="13.5" thickBot="1">
      <c r="A58" s="952"/>
      <c r="B58" s="171"/>
      <c r="C58" s="184"/>
      <c r="D58" s="184"/>
      <c r="E58" s="558"/>
      <c r="F58" s="101"/>
      <c r="G58" s="1396"/>
      <c r="H58" s="171"/>
      <c r="J58" s="575"/>
    </row>
    <row r="59" spans="1:10" ht="22.5" customHeight="1">
      <c r="A59" s="1046" t="s">
        <v>1028</v>
      </c>
      <c r="B59" s="389" t="s">
        <v>1029</v>
      </c>
      <c r="C59" s="475" t="s">
        <v>678</v>
      </c>
      <c r="D59" s="475" t="s">
        <v>3130</v>
      </c>
      <c r="E59" s="1173" t="s">
        <v>10894</v>
      </c>
      <c r="F59" s="430" t="s">
        <v>2779</v>
      </c>
      <c r="G59" s="2735" t="s">
        <v>497</v>
      </c>
      <c r="H59" s="1825" t="s">
        <v>4239</v>
      </c>
      <c r="J59" s="575"/>
    </row>
    <row r="60" spans="1:10" ht="13.5" thickBot="1">
      <c r="A60" s="1051"/>
      <c r="B60" s="190"/>
      <c r="C60" s="1140" t="s">
        <v>3629</v>
      </c>
      <c r="D60" s="382" t="s">
        <v>2628</v>
      </c>
      <c r="E60" s="560" t="s">
        <v>265</v>
      </c>
      <c r="F60" s="1407">
        <f>'Заказ, cкидки и курсы валют'!$I$12</f>
        <v>0</v>
      </c>
      <c r="G60" s="2737"/>
      <c r="H60" s="249"/>
      <c r="J60" s="575"/>
    </row>
    <row r="61" spans="1:10">
      <c r="A61" s="1048" t="s">
        <v>5961</v>
      </c>
      <c r="B61" s="6" t="s">
        <v>178</v>
      </c>
      <c r="C61" s="6">
        <v>3.3</v>
      </c>
      <c r="D61" s="6">
        <v>200</v>
      </c>
      <c r="E61" s="575">
        <v>290.45180549999998</v>
      </c>
      <c r="F61" s="581">
        <f>ROUND(E61*(1-$F$11),2)</f>
        <v>290.45</v>
      </c>
      <c r="G61" s="1400">
        <f>ROUND((D61/D61)*F61,2)</f>
        <v>290.45</v>
      </c>
      <c r="H61" s="1827"/>
      <c r="J61" s="575"/>
    </row>
    <row r="62" spans="1:10">
      <c r="A62" s="1048" t="s">
        <v>1095</v>
      </c>
      <c r="B62" s="6" t="s">
        <v>180</v>
      </c>
      <c r="C62" s="6">
        <v>4.9000000000000004</v>
      </c>
      <c r="D62" s="6">
        <v>100</v>
      </c>
      <c r="E62" s="575">
        <v>237.248346</v>
      </c>
      <c r="F62" s="581">
        <f t="shared" ref="F62:F63" si="4">ROUND(E62*(1-$F$11),2)</f>
        <v>237.25</v>
      </c>
      <c r="G62" s="1400">
        <f>ROUND((D62/D62)*F62,2)</f>
        <v>237.25</v>
      </c>
      <c r="H62" s="1827"/>
      <c r="J62" s="575"/>
    </row>
    <row r="63" spans="1:10" ht="13.5" thickBot="1">
      <c r="A63" s="1052" t="s">
        <v>1096</v>
      </c>
      <c r="B63" s="280" t="s">
        <v>182</v>
      </c>
      <c r="C63" s="280">
        <v>7.3</v>
      </c>
      <c r="D63" s="280">
        <v>100</v>
      </c>
      <c r="E63" s="575">
        <v>320.56169849999998</v>
      </c>
      <c r="F63" s="1401">
        <f t="shared" si="4"/>
        <v>320.56</v>
      </c>
      <c r="G63" s="1402">
        <f>ROUND((D63/D63)*F63,2)</f>
        <v>320.56</v>
      </c>
      <c r="H63" s="1828"/>
      <c r="J63" s="575"/>
    </row>
    <row r="64" spans="1:10">
      <c r="J64" s="575"/>
    </row>
    <row r="65" spans="1:10" ht="13.5" thickBot="1">
      <c r="J65" s="575"/>
    </row>
    <row r="66" spans="1:10" ht="18">
      <c r="A66" s="950"/>
      <c r="B66" s="91" t="s">
        <v>6103</v>
      </c>
      <c r="C66" s="91"/>
      <c r="D66" s="93"/>
      <c r="E66" s="631"/>
      <c r="F66" s="1393"/>
      <c r="G66" s="1393"/>
      <c r="H66" s="163"/>
      <c r="J66" s="575"/>
    </row>
    <row r="67" spans="1:10" ht="18">
      <c r="A67" s="951"/>
      <c r="B67" s="108"/>
      <c r="C67" s="108"/>
      <c r="D67" s="109" t="s">
        <v>2873</v>
      </c>
      <c r="E67" s="568"/>
      <c r="F67" s="1408"/>
      <c r="G67" s="1394"/>
      <c r="H67" s="17"/>
      <c r="J67" s="575"/>
    </row>
    <row r="68" spans="1:10">
      <c r="A68" s="951"/>
      <c r="B68" s="17"/>
      <c r="C68" s="183"/>
      <c r="D68" s="183"/>
      <c r="E68" s="557"/>
      <c r="F68" s="98"/>
      <c r="G68" s="1395"/>
      <c r="H68" s="17"/>
      <c r="J68" s="575"/>
    </row>
    <row r="69" spans="1:10">
      <c r="A69" s="951"/>
      <c r="B69" s="17"/>
      <c r="C69" s="183"/>
      <c r="D69" s="183"/>
      <c r="E69" s="557"/>
      <c r="F69" s="98"/>
      <c r="G69" s="1395"/>
      <c r="H69" s="17"/>
      <c r="J69" s="575"/>
    </row>
    <row r="70" spans="1:10">
      <c r="A70" s="951"/>
      <c r="B70" s="17"/>
      <c r="C70" s="183"/>
      <c r="D70" s="183"/>
      <c r="E70" s="557"/>
      <c r="F70" s="98"/>
      <c r="G70" s="1395"/>
      <c r="H70" s="17"/>
      <c r="J70" s="575"/>
    </row>
    <row r="71" spans="1:10" ht="13.5" thickBot="1">
      <c r="A71" s="952"/>
      <c r="B71" s="171"/>
      <c r="C71" s="184"/>
      <c r="D71" s="184"/>
      <c r="E71" s="558"/>
      <c r="F71" s="101"/>
      <c r="G71" s="1396"/>
      <c r="H71" s="171"/>
      <c r="J71" s="575"/>
    </row>
    <row r="72" spans="1:10" ht="22.5" customHeight="1">
      <c r="A72" s="1046" t="s">
        <v>1028</v>
      </c>
      <c r="B72" s="389" t="s">
        <v>1029</v>
      </c>
      <c r="C72" s="475" t="s">
        <v>678</v>
      </c>
      <c r="D72" s="475" t="s">
        <v>3130</v>
      </c>
      <c r="E72" s="1173" t="s">
        <v>10894</v>
      </c>
      <c r="F72" s="430" t="s">
        <v>2779</v>
      </c>
      <c r="G72" s="2735" t="s">
        <v>497</v>
      </c>
      <c r="H72" s="1825" t="s">
        <v>4239</v>
      </c>
      <c r="J72" s="575"/>
    </row>
    <row r="73" spans="1:10" ht="32.25" customHeight="1" thickBot="1">
      <c r="A73" s="1051"/>
      <c r="B73" s="190"/>
      <c r="C73" s="1140" t="s">
        <v>3629</v>
      </c>
      <c r="D73" s="382" t="s">
        <v>2628</v>
      </c>
      <c r="E73" s="560" t="s">
        <v>265</v>
      </c>
      <c r="F73" s="1407">
        <f>'Заказ, cкидки и курсы валют'!$I$12</f>
        <v>0</v>
      </c>
      <c r="G73" s="2737"/>
      <c r="H73" s="249"/>
      <c r="J73" s="575"/>
    </row>
    <row r="74" spans="1:10" ht="18.75" customHeight="1">
      <c r="A74" s="1048" t="s">
        <v>6069</v>
      </c>
      <c r="B74" s="6" t="s">
        <v>178</v>
      </c>
      <c r="C74" s="6">
        <v>3.3</v>
      </c>
      <c r="D74" s="6">
        <v>200</v>
      </c>
      <c r="E74" s="575">
        <v>408.93869999999998</v>
      </c>
      <c r="F74" s="581">
        <f>ROUND(E74*(1-$F$11),2)</f>
        <v>408.94</v>
      </c>
      <c r="G74" s="1400">
        <f>ROUND((D74/D74)*F74,2)</f>
        <v>408.94</v>
      </c>
      <c r="H74" s="1827"/>
      <c r="J74" s="575"/>
    </row>
    <row r="75" spans="1:10">
      <c r="A75" s="1048" t="s">
        <v>6070</v>
      </c>
      <c r="B75" s="6" t="s">
        <v>180</v>
      </c>
      <c r="C75" s="6">
        <v>4.9000000000000004</v>
      </c>
      <c r="D75" s="6">
        <v>200</v>
      </c>
      <c r="E75" s="575">
        <v>599.52044999999987</v>
      </c>
      <c r="F75" s="581">
        <f t="shared" ref="F75:F76" si="5">ROUND(E75*(1-$F$11),2)</f>
        <v>599.52</v>
      </c>
      <c r="G75" s="1400">
        <f>ROUND((D75/D75)*F75,2)</f>
        <v>599.52</v>
      </c>
      <c r="H75" s="1827"/>
      <c r="J75" s="575"/>
    </row>
    <row r="76" spans="1:10" ht="13.5" thickBot="1">
      <c r="A76" s="1052" t="s">
        <v>6071</v>
      </c>
      <c r="B76" s="280" t="s">
        <v>182</v>
      </c>
      <c r="C76" s="280">
        <v>7.3</v>
      </c>
      <c r="D76" s="280">
        <v>100</v>
      </c>
      <c r="E76" s="575">
        <v>403.48590000000002</v>
      </c>
      <c r="F76" s="1401">
        <f t="shared" si="5"/>
        <v>403.49</v>
      </c>
      <c r="G76" s="1402">
        <f>ROUND((D76/D76)*F76,2)</f>
        <v>403.49</v>
      </c>
      <c r="H76" s="1828"/>
      <c r="J76" s="575"/>
    </row>
    <row r="77" spans="1:10">
      <c r="J77" s="575"/>
    </row>
    <row r="78" spans="1:10" ht="17.25" customHeight="1" thickBot="1">
      <c r="J78" s="575"/>
    </row>
    <row r="79" spans="1:10" ht="18">
      <c r="A79" s="950"/>
      <c r="B79" s="91" t="s">
        <v>6107</v>
      </c>
      <c r="C79" s="91"/>
      <c r="D79" s="1357"/>
      <c r="E79" s="555"/>
      <c r="F79" s="93"/>
      <c r="G79" s="1409"/>
      <c r="H79" s="94"/>
      <c r="J79" s="575"/>
    </row>
    <row r="80" spans="1:10" ht="18">
      <c r="A80" s="951"/>
      <c r="B80" s="108"/>
      <c r="C80" s="108" t="s">
        <v>2874</v>
      </c>
      <c r="D80" s="109"/>
      <c r="E80" s="568"/>
      <c r="F80" s="1406"/>
      <c r="H80" s="110"/>
      <c r="J80" s="575"/>
    </row>
    <row r="81" spans="1:10">
      <c r="A81" s="951"/>
      <c r="B81" s="17"/>
      <c r="C81" s="183"/>
      <c r="D81" s="183"/>
      <c r="E81" s="557"/>
      <c r="F81" s="98"/>
      <c r="G81" s="1395"/>
      <c r="H81" s="17"/>
      <c r="J81" s="575"/>
    </row>
    <row r="82" spans="1:10">
      <c r="A82" s="951"/>
      <c r="B82" s="17"/>
      <c r="C82" s="183"/>
      <c r="D82" s="183"/>
      <c r="E82" s="557"/>
      <c r="F82" s="98"/>
      <c r="G82" s="1395"/>
      <c r="H82" s="17"/>
      <c r="J82" s="575"/>
    </row>
    <row r="83" spans="1:10">
      <c r="A83" s="951"/>
      <c r="B83" s="17"/>
      <c r="C83" s="183"/>
      <c r="D83" s="183"/>
      <c r="E83" s="557"/>
      <c r="F83" s="98"/>
      <c r="G83" s="1395"/>
      <c r="H83" s="17"/>
      <c r="J83" s="575"/>
    </row>
    <row r="84" spans="1:10" ht="13.5" thickBot="1">
      <c r="A84" s="952"/>
      <c r="B84" s="171"/>
      <c r="C84" s="184"/>
      <c r="D84" s="184"/>
      <c r="E84" s="558"/>
      <c r="F84" s="101"/>
      <c r="G84" s="1396"/>
      <c r="H84" s="171"/>
      <c r="J84" s="575"/>
    </row>
    <row r="85" spans="1:10" ht="22.5" customHeight="1">
      <c r="A85" s="1046" t="s">
        <v>1028</v>
      </c>
      <c r="B85" s="389" t="s">
        <v>1029</v>
      </c>
      <c r="C85" s="475" t="s">
        <v>678</v>
      </c>
      <c r="D85" s="475" t="s">
        <v>3130</v>
      </c>
      <c r="E85" s="1173" t="s">
        <v>10894</v>
      </c>
      <c r="F85" s="430" t="s">
        <v>2779</v>
      </c>
      <c r="G85" s="2735" t="s">
        <v>497</v>
      </c>
      <c r="H85" s="1825" t="s">
        <v>4239</v>
      </c>
      <c r="J85" s="575"/>
    </row>
    <row r="86" spans="1:10" ht="13.5" thickBot="1">
      <c r="A86" s="1051"/>
      <c r="B86" s="190"/>
      <c r="C86" s="1140" t="s">
        <v>3629</v>
      </c>
      <c r="D86" s="382" t="s">
        <v>2628</v>
      </c>
      <c r="E86" s="560" t="s">
        <v>265</v>
      </c>
      <c r="F86" s="1407">
        <f>'Заказ, cкидки и курсы валют'!$I$12</f>
        <v>0</v>
      </c>
      <c r="G86" s="2737"/>
      <c r="H86" s="249"/>
      <c r="J86" s="575"/>
    </row>
    <row r="87" spans="1:10">
      <c r="A87" s="1048" t="s">
        <v>1101</v>
      </c>
      <c r="B87" s="6" t="s">
        <v>203</v>
      </c>
      <c r="C87" s="6">
        <v>6.7</v>
      </c>
      <c r="D87" s="7">
        <v>1000</v>
      </c>
      <c r="E87" s="575">
        <v>4777.749749999999</v>
      </c>
      <c r="F87" s="581">
        <f>ROUND(E87*(1-$F$11),2)</f>
        <v>4777.75</v>
      </c>
      <c r="G87" s="1400">
        <f>ROUND((D87/D87)*F87,2)</f>
        <v>4777.75</v>
      </c>
      <c r="H87" s="1827"/>
      <c r="I87" s="1753"/>
      <c r="J87" s="575"/>
    </row>
    <row r="88" spans="1:10">
      <c r="A88" s="1048" t="s">
        <v>1102</v>
      </c>
      <c r="B88" s="6" t="s">
        <v>613</v>
      </c>
      <c r="C88" s="6">
        <v>7</v>
      </c>
      <c r="D88" s="7">
        <v>1000</v>
      </c>
      <c r="E88" s="575">
        <v>5139.0509999999995</v>
      </c>
      <c r="F88" s="581">
        <f t="shared" ref="F88:F96" si="6">ROUND(E88*(1-$F$11),2)</f>
        <v>5139.05</v>
      </c>
      <c r="G88" s="1400">
        <f>ROUND((D88/D88)*F88,2)</f>
        <v>5139.05</v>
      </c>
      <c r="H88" s="1827"/>
      <c r="I88" s="1753"/>
      <c r="J88" s="575"/>
    </row>
    <row r="89" spans="1:10">
      <c r="A89" s="846" t="s">
        <v>1097</v>
      </c>
      <c r="B89" s="12" t="s">
        <v>204</v>
      </c>
      <c r="C89" s="20">
        <v>7.1</v>
      </c>
      <c r="D89" s="20">
        <v>800</v>
      </c>
      <c r="E89" s="575">
        <v>4302.6106499999996</v>
      </c>
      <c r="F89" s="581">
        <f t="shared" si="6"/>
        <v>4302.6099999999997</v>
      </c>
      <c r="G89" s="1400">
        <f t="shared" ref="G89:G95" si="7">ROUND((D89/D89)*F89,2)</f>
        <v>4302.6099999999997</v>
      </c>
      <c r="H89" s="1827"/>
      <c r="I89" s="1753"/>
      <c r="J89" s="575"/>
    </row>
    <row r="90" spans="1:10">
      <c r="A90" s="846" t="s">
        <v>1098</v>
      </c>
      <c r="B90" s="12" t="s">
        <v>3126</v>
      </c>
      <c r="C90" s="12">
        <v>7.2</v>
      </c>
      <c r="D90" s="20">
        <v>700</v>
      </c>
      <c r="E90" s="575">
        <v>3899.0118599999996</v>
      </c>
      <c r="F90" s="581">
        <f t="shared" si="6"/>
        <v>3899.01</v>
      </c>
      <c r="G90" s="1400">
        <f t="shared" si="7"/>
        <v>3899.01</v>
      </c>
      <c r="H90" s="1827"/>
      <c r="I90" s="1753"/>
      <c r="J90" s="575"/>
    </row>
    <row r="91" spans="1:10">
      <c r="A91" s="1048" t="s">
        <v>1103</v>
      </c>
      <c r="B91" s="12" t="s">
        <v>205</v>
      </c>
      <c r="C91" s="12">
        <v>7.3</v>
      </c>
      <c r="D91" s="12">
        <v>700</v>
      </c>
      <c r="E91" s="575">
        <v>4084.2323999999999</v>
      </c>
      <c r="F91" s="581">
        <f t="shared" si="6"/>
        <v>4084.23</v>
      </c>
      <c r="G91" s="1400">
        <f t="shared" si="7"/>
        <v>4084.23</v>
      </c>
      <c r="H91" s="1827"/>
      <c r="I91" s="1753"/>
      <c r="J91" s="575"/>
    </row>
    <row r="92" spans="1:10">
      <c r="A92" s="1048" t="s">
        <v>1104</v>
      </c>
      <c r="B92" s="12" t="s">
        <v>206</v>
      </c>
      <c r="C92" s="12">
        <v>8.8000000000000007</v>
      </c>
      <c r="D92" s="12">
        <v>600</v>
      </c>
      <c r="E92" s="575">
        <v>3899.1886500000001</v>
      </c>
      <c r="F92" s="581">
        <f t="shared" si="6"/>
        <v>3899.19</v>
      </c>
      <c r="G92" s="1400">
        <f t="shared" si="7"/>
        <v>3899.19</v>
      </c>
      <c r="H92" s="1827"/>
      <c r="I92" s="1753"/>
      <c r="J92" s="575"/>
    </row>
    <row r="93" spans="1:10">
      <c r="A93" s="1048" t="s">
        <v>1105</v>
      </c>
      <c r="B93" s="12" t="s">
        <v>207</v>
      </c>
      <c r="C93" s="12">
        <v>12.3</v>
      </c>
      <c r="D93" s="12">
        <v>500</v>
      </c>
      <c r="E93" s="575">
        <v>3655.8787499999999</v>
      </c>
      <c r="F93" s="581">
        <f t="shared" si="6"/>
        <v>3655.88</v>
      </c>
      <c r="G93" s="1400">
        <f t="shared" si="7"/>
        <v>3655.88</v>
      </c>
      <c r="H93" s="1827"/>
      <c r="I93" s="1753"/>
      <c r="J93" s="575"/>
    </row>
    <row r="94" spans="1:10">
      <c r="A94" s="1048" t="s">
        <v>1106</v>
      </c>
      <c r="B94" s="12" t="s">
        <v>208</v>
      </c>
      <c r="C94" s="12">
        <v>16.2</v>
      </c>
      <c r="D94" s="12">
        <v>500</v>
      </c>
      <c r="E94" s="575">
        <v>3766.50882</v>
      </c>
      <c r="F94" s="581">
        <f t="shared" si="6"/>
        <v>3766.51</v>
      </c>
      <c r="G94" s="1400">
        <f t="shared" si="7"/>
        <v>3766.51</v>
      </c>
      <c r="H94" s="1827"/>
      <c r="I94" s="1753"/>
      <c r="J94" s="575"/>
    </row>
    <row r="95" spans="1:10">
      <c r="A95" s="1048" t="s">
        <v>1099</v>
      </c>
      <c r="B95" s="12" t="s">
        <v>209</v>
      </c>
      <c r="C95" s="12">
        <v>19.2</v>
      </c>
      <c r="D95" s="12">
        <v>500</v>
      </c>
      <c r="E95" s="575">
        <v>4049.0234999999998</v>
      </c>
      <c r="F95" s="581">
        <f t="shared" si="6"/>
        <v>4049.02</v>
      </c>
      <c r="G95" s="1400">
        <f t="shared" si="7"/>
        <v>4049.02</v>
      </c>
      <c r="H95" s="1827"/>
      <c r="I95" s="1753"/>
      <c r="J95" s="575"/>
    </row>
    <row r="96" spans="1:10" ht="13.5" thickBot="1">
      <c r="A96" s="1052" t="s">
        <v>1100</v>
      </c>
      <c r="B96" s="280" t="s">
        <v>210</v>
      </c>
      <c r="C96" s="280">
        <v>20</v>
      </c>
      <c r="D96" s="280">
        <v>400</v>
      </c>
      <c r="E96" s="575">
        <v>3557.5579499999994</v>
      </c>
      <c r="F96" s="1401">
        <f t="shared" si="6"/>
        <v>3557.56</v>
      </c>
      <c r="G96" s="1402">
        <f>ROUND((D96/D96)*F96,2)</f>
        <v>3557.56</v>
      </c>
      <c r="H96" s="1828"/>
      <c r="I96" s="1753"/>
      <c r="J96" s="575"/>
    </row>
    <row r="97" spans="1:10" ht="31.5" customHeight="1">
      <c r="A97" s="1053"/>
      <c r="B97" s="13"/>
      <c r="C97" s="13"/>
      <c r="D97" s="13"/>
      <c r="E97" s="1174"/>
      <c r="F97" s="1410"/>
      <c r="G97" s="1403"/>
      <c r="H97" s="14"/>
      <c r="J97" s="575"/>
    </row>
    <row r="98" spans="1:10" ht="18.75" customHeight="1" thickBot="1">
      <c r="A98" s="1053"/>
      <c r="B98" s="13"/>
      <c r="C98" s="13"/>
      <c r="D98" s="13"/>
      <c r="E98" s="1174"/>
      <c r="F98" s="1410"/>
      <c r="G98" s="1403"/>
      <c r="H98" s="14"/>
      <c r="J98" s="575"/>
    </row>
    <row r="99" spans="1:10" ht="18">
      <c r="A99" s="950"/>
      <c r="B99" s="91" t="s">
        <v>6081</v>
      </c>
      <c r="C99" s="91"/>
      <c r="D99" s="91"/>
      <c r="E99" s="555"/>
      <c r="F99" s="1357"/>
      <c r="G99" s="93"/>
      <c r="H99" s="94"/>
      <c r="J99" s="575"/>
    </row>
    <row r="100" spans="1:10" ht="18">
      <c r="A100" s="951"/>
      <c r="B100" s="108" t="s">
        <v>6102</v>
      </c>
      <c r="C100" s="109"/>
      <c r="D100" s="1406"/>
      <c r="E100" s="568"/>
      <c r="F100" s="110"/>
      <c r="J100" s="575"/>
    </row>
    <row r="101" spans="1:10">
      <c r="A101" s="951"/>
      <c r="B101" s="17"/>
      <c r="C101" s="183"/>
      <c r="D101" s="183"/>
      <c r="E101" s="557"/>
      <c r="F101" s="98"/>
      <c r="G101" s="1395"/>
      <c r="H101" s="17"/>
      <c r="J101" s="575"/>
    </row>
    <row r="102" spans="1:10">
      <c r="A102" s="951"/>
      <c r="B102" s="17"/>
      <c r="C102" s="183"/>
      <c r="D102" s="183"/>
      <c r="E102" s="557"/>
      <c r="F102" s="98"/>
      <c r="G102" s="1395"/>
      <c r="H102" s="17"/>
      <c r="J102" s="575"/>
    </row>
    <row r="103" spans="1:10">
      <c r="A103" s="951"/>
      <c r="B103" s="17"/>
      <c r="C103" s="183"/>
      <c r="D103" s="183"/>
      <c r="E103" s="557"/>
      <c r="F103" s="98"/>
      <c r="G103" s="1395"/>
      <c r="H103" s="17"/>
      <c r="J103" s="575"/>
    </row>
    <row r="104" spans="1:10" ht="13.5" thickBot="1">
      <c r="A104" s="952"/>
      <c r="B104" s="171"/>
      <c r="C104" s="184"/>
      <c r="D104" s="184"/>
      <c r="E104" s="558"/>
      <c r="F104" s="101"/>
      <c r="G104" s="1396"/>
      <c r="H104" s="171"/>
      <c r="J104" s="575"/>
    </row>
    <row r="105" spans="1:10" ht="22.5" customHeight="1">
      <c r="A105" s="1046" t="s">
        <v>1028</v>
      </c>
      <c r="B105" s="389" t="s">
        <v>1029</v>
      </c>
      <c r="C105" s="475" t="s">
        <v>678</v>
      </c>
      <c r="D105" s="475" t="s">
        <v>3130</v>
      </c>
      <c r="E105" s="1173" t="s">
        <v>10894</v>
      </c>
      <c r="F105" s="430" t="s">
        <v>2779</v>
      </c>
      <c r="G105" s="2735" t="s">
        <v>497</v>
      </c>
      <c r="H105" s="1825" t="s">
        <v>4239</v>
      </c>
      <c r="J105" s="575"/>
    </row>
    <row r="106" spans="1:10" ht="13.5" thickBot="1">
      <c r="A106" s="1046"/>
      <c r="B106" s="389"/>
      <c r="C106" s="475" t="s">
        <v>3629</v>
      </c>
      <c r="D106" s="476" t="s">
        <v>2628</v>
      </c>
      <c r="E106" s="564" t="s">
        <v>265</v>
      </c>
      <c r="F106" s="1397">
        <f>'Заказ, cкидки и курсы валют'!$I$12</f>
        <v>0</v>
      </c>
      <c r="G106" s="2736"/>
      <c r="H106" s="248"/>
      <c r="J106" s="575"/>
    </row>
    <row r="107" spans="1:10">
      <c r="A107" s="1050" t="s">
        <v>6072</v>
      </c>
      <c r="B107" s="542" t="s">
        <v>203</v>
      </c>
      <c r="C107" s="542">
        <v>6.7</v>
      </c>
      <c r="D107" s="1086">
        <v>1000</v>
      </c>
      <c r="E107" s="575">
        <v>5565.1276800000005</v>
      </c>
      <c r="F107" s="1398">
        <f>ROUND(E107*(1-$F$11),2)</f>
        <v>5565.13</v>
      </c>
      <c r="G107" s="1399">
        <f>ROUND((D107/1000)*F107,2)</f>
        <v>5565.13</v>
      </c>
      <c r="H107" s="1826"/>
      <c r="J107" s="575"/>
    </row>
    <row r="108" spans="1:10">
      <c r="A108" s="1048" t="s">
        <v>6073</v>
      </c>
      <c r="B108" s="6" t="s">
        <v>613</v>
      </c>
      <c r="C108" s="6">
        <v>7</v>
      </c>
      <c r="D108" s="7">
        <v>1000</v>
      </c>
      <c r="E108" s="575">
        <v>5771.2435199999991</v>
      </c>
      <c r="F108" s="581">
        <f t="shared" ref="F108:F115" si="8">ROUND(E108*(1-$F$11),2)</f>
        <v>5771.24</v>
      </c>
      <c r="G108" s="1400">
        <f>ROUND((D108/D108)*F108,2)</f>
        <v>5771.24</v>
      </c>
      <c r="H108" s="1827"/>
      <c r="J108" s="575"/>
    </row>
    <row r="109" spans="1:10">
      <c r="A109" s="846" t="s">
        <v>6074</v>
      </c>
      <c r="B109" s="12" t="s">
        <v>204</v>
      </c>
      <c r="C109" s="20">
        <v>7.1</v>
      </c>
      <c r="D109" s="844">
        <v>1000</v>
      </c>
      <c r="E109" s="575">
        <v>6080.4172800000006</v>
      </c>
      <c r="F109" s="581">
        <f t="shared" si="8"/>
        <v>6080.42</v>
      </c>
      <c r="G109" s="1400">
        <f t="shared" ref="G109:G115" si="9">ROUND((D109/D109)*F109,2)</f>
        <v>6080.42</v>
      </c>
      <c r="H109" s="1827"/>
      <c r="J109" s="575"/>
    </row>
    <row r="110" spans="1:10">
      <c r="A110" s="846" t="s">
        <v>6075</v>
      </c>
      <c r="B110" s="12" t="s">
        <v>3126</v>
      </c>
      <c r="C110" s="12">
        <v>7.2</v>
      </c>
      <c r="D110" s="844">
        <v>1000</v>
      </c>
      <c r="E110" s="575">
        <v>6259.5417599999992</v>
      </c>
      <c r="F110" s="581">
        <f t="shared" si="8"/>
        <v>6259.54</v>
      </c>
      <c r="G110" s="1400">
        <f t="shared" si="9"/>
        <v>6259.54</v>
      </c>
      <c r="H110" s="1827"/>
      <c r="J110" s="575"/>
    </row>
    <row r="111" spans="1:10">
      <c r="A111" s="1048" t="s">
        <v>6076</v>
      </c>
      <c r="B111" s="12" t="s">
        <v>205</v>
      </c>
      <c r="C111" s="12">
        <v>7.3</v>
      </c>
      <c r="D111" s="845">
        <v>1000</v>
      </c>
      <c r="E111" s="575">
        <v>6774.8313600000001</v>
      </c>
      <c r="F111" s="581">
        <f t="shared" si="8"/>
        <v>6774.83</v>
      </c>
      <c r="G111" s="1400">
        <f t="shared" si="9"/>
        <v>6774.83</v>
      </c>
      <c r="H111" s="1827"/>
      <c r="J111" s="575"/>
    </row>
    <row r="112" spans="1:10">
      <c r="A112" s="1048" t="s">
        <v>6077</v>
      </c>
      <c r="B112" s="12" t="s">
        <v>206</v>
      </c>
      <c r="C112" s="12">
        <v>8.8000000000000007</v>
      </c>
      <c r="D112" s="12">
        <v>500</v>
      </c>
      <c r="E112" s="575">
        <v>3643.8335999999995</v>
      </c>
      <c r="F112" s="581">
        <f t="shared" si="8"/>
        <v>3643.83</v>
      </c>
      <c r="G112" s="1400">
        <f t="shared" si="9"/>
        <v>3643.83</v>
      </c>
      <c r="H112" s="1827"/>
      <c r="J112" s="575"/>
    </row>
    <row r="113" spans="1:10">
      <c r="A113" s="1048" t="s">
        <v>6078</v>
      </c>
      <c r="B113" s="12" t="s">
        <v>207</v>
      </c>
      <c r="C113" s="12">
        <v>12.3</v>
      </c>
      <c r="D113" s="12">
        <v>500</v>
      </c>
      <c r="E113" s="575">
        <v>3761.6140799999998</v>
      </c>
      <c r="F113" s="581">
        <f t="shared" si="8"/>
        <v>3761.61</v>
      </c>
      <c r="G113" s="1400">
        <f t="shared" si="9"/>
        <v>3761.61</v>
      </c>
      <c r="H113" s="1827"/>
      <c r="J113" s="575"/>
    </row>
    <row r="114" spans="1:10">
      <c r="A114" s="1048" t="s">
        <v>6079</v>
      </c>
      <c r="B114" s="12" t="s">
        <v>208</v>
      </c>
      <c r="C114" s="12">
        <v>16.2</v>
      </c>
      <c r="D114" s="12">
        <v>500</v>
      </c>
      <c r="E114" s="575">
        <v>5319.7516800000012</v>
      </c>
      <c r="F114" s="581">
        <f t="shared" si="8"/>
        <v>5319.75</v>
      </c>
      <c r="G114" s="1400">
        <f t="shared" si="9"/>
        <v>5319.75</v>
      </c>
      <c r="H114" s="1827"/>
      <c r="J114" s="575"/>
    </row>
    <row r="115" spans="1:10" ht="13.5" customHeight="1" thickBot="1">
      <c r="A115" s="1052" t="s">
        <v>6080</v>
      </c>
      <c r="B115" s="280" t="s">
        <v>209</v>
      </c>
      <c r="C115" s="280">
        <v>19.2</v>
      </c>
      <c r="D115" s="280">
        <v>500</v>
      </c>
      <c r="E115" s="575">
        <v>5911.1078399999997</v>
      </c>
      <c r="F115" s="1401">
        <f t="shared" si="8"/>
        <v>5911.11</v>
      </c>
      <c r="G115" s="1402">
        <f t="shared" si="9"/>
        <v>5911.11</v>
      </c>
      <c r="H115" s="1828"/>
      <c r="J115" s="575"/>
    </row>
    <row r="116" spans="1:10" ht="15.95" customHeight="1">
      <c r="J116" s="575"/>
    </row>
    <row r="117" spans="1:10" ht="12.75" customHeight="1" thickBot="1">
      <c r="J117" s="575"/>
    </row>
    <row r="118" spans="1:10" ht="18">
      <c r="A118" s="950"/>
      <c r="B118" s="91" t="s">
        <v>6108</v>
      </c>
      <c r="C118" s="91"/>
      <c r="D118" s="91"/>
      <c r="E118" s="555"/>
      <c r="F118" s="1357"/>
      <c r="G118" s="93"/>
      <c r="H118" s="94"/>
      <c r="J118" s="575"/>
    </row>
    <row r="119" spans="1:10" ht="18">
      <c r="A119" s="951"/>
      <c r="B119" s="108" t="s">
        <v>6109</v>
      </c>
      <c r="C119" s="109"/>
      <c r="D119" s="1406"/>
      <c r="E119" s="568"/>
      <c r="H119" s="110"/>
      <c r="J119" s="575"/>
    </row>
    <row r="120" spans="1:10">
      <c r="A120" s="951"/>
      <c r="B120" s="17"/>
      <c r="C120" s="183"/>
      <c r="D120" s="183"/>
      <c r="E120" s="557"/>
      <c r="F120" s="98"/>
      <c r="G120" s="1395"/>
      <c r="H120" s="17"/>
      <c r="J120" s="575"/>
    </row>
    <row r="121" spans="1:10">
      <c r="A121" s="951"/>
      <c r="B121" s="17"/>
      <c r="C121" s="183"/>
      <c r="D121" s="183"/>
      <c r="E121" s="557"/>
      <c r="F121" s="98"/>
      <c r="G121" s="1395"/>
      <c r="H121" s="17"/>
      <c r="J121" s="575"/>
    </row>
    <row r="122" spans="1:10">
      <c r="A122" s="951"/>
      <c r="B122" s="17"/>
      <c r="C122" s="183"/>
      <c r="D122" s="183"/>
      <c r="E122" s="557"/>
      <c r="F122" s="98"/>
      <c r="G122" s="1395"/>
      <c r="H122" s="17"/>
      <c r="J122" s="575"/>
    </row>
    <row r="123" spans="1:10" ht="13.5" thickBot="1">
      <c r="A123" s="952"/>
      <c r="B123" s="171"/>
      <c r="C123" s="184"/>
      <c r="D123" s="184"/>
      <c r="E123" s="558"/>
      <c r="F123" s="101"/>
      <c r="G123" s="1396"/>
      <c r="H123" s="171"/>
      <c r="J123" s="575"/>
    </row>
    <row r="124" spans="1:10" ht="31.5">
      <c r="A124" s="1046" t="s">
        <v>1028</v>
      </c>
      <c r="B124" s="389" t="s">
        <v>1029</v>
      </c>
      <c r="C124" s="475" t="s">
        <v>678</v>
      </c>
      <c r="D124" s="475" t="s">
        <v>3130</v>
      </c>
      <c r="E124" s="1173" t="s">
        <v>10894</v>
      </c>
      <c r="F124" s="430" t="s">
        <v>2779</v>
      </c>
      <c r="G124" s="1390" t="s">
        <v>497</v>
      </c>
      <c r="H124" s="1825" t="s">
        <v>4239</v>
      </c>
      <c r="J124" s="575"/>
    </row>
    <row r="125" spans="1:10" ht="13.5" thickBot="1">
      <c r="A125" s="1046"/>
      <c r="B125" s="389"/>
      <c r="C125" s="475" t="s">
        <v>3629</v>
      </c>
      <c r="D125" s="476" t="s">
        <v>2628</v>
      </c>
      <c r="E125" s="564" t="s">
        <v>265</v>
      </c>
      <c r="F125" s="1397">
        <f>'Заказ, cкидки и курсы валют'!$I$12</f>
        <v>0</v>
      </c>
      <c r="G125" s="1391"/>
      <c r="H125" s="248"/>
      <c r="J125" s="575"/>
    </row>
    <row r="126" spans="1:10">
      <c r="A126" s="1050" t="s">
        <v>1107</v>
      </c>
      <c r="B126" s="542" t="s">
        <v>613</v>
      </c>
      <c r="C126" s="542">
        <v>24.4</v>
      </c>
      <c r="D126" s="1086">
        <v>1000</v>
      </c>
      <c r="E126" s="575">
        <v>9026.0134499999986</v>
      </c>
      <c r="F126" s="1398">
        <f>ROUND(E126*(1-$F$11),2)</f>
        <v>9026.01</v>
      </c>
      <c r="G126" s="1399">
        <f>ROUND((D126/D126)*F126,2)</f>
        <v>9026.01</v>
      </c>
      <c r="H126" s="1826"/>
      <c r="I126" s="371"/>
      <c r="J126" s="575"/>
    </row>
    <row r="127" spans="1:10">
      <c r="A127" s="1048" t="s">
        <v>1108</v>
      </c>
      <c r="B127" s="6" t="s">
        <v>205</v>
      </c>
      <c r="C127" s="6">
        <v>35.4</v>
      </c>
      <c r="D127" s="6">
        <v>700</v>
      </c>
      <c r="E127" s="575">
        <v>7544.8135799999991</v>
      </c>
      <c r="F127" s="581">
        <f t="shared" ref="F127:F134" si="10">ROUND(E127*(1-$F$11),2)</f>
        <v>7544.81</v>
      </c>
      <c r="G127" s="1400">
        <f>ROUND((D127/D127)*F127,2)</f>
        <v>7544.81</v>
      </c>
      <c r="H127" s="1827"/>
      <c r="I127" s="371"/>
      <c r="J127" s="575"/>
    </row>
    <row r="128" spans="1:10">
      <c r="A128" s="1048" t="s">
        <v>1109</v>
      </c>
      <c r="B128" s="6" t="s">
        <v>206</v>
      </c>
      <c r="C128" s="6">
        <v>40.5</v>
      </c>
      <c r="D128" s="6">
        <v>600</v>
      </c>
      <c r="E128" s="575">
        <v>7492.0577400000002</v>
      </c>
      <c r="F128" s="581">
        <f t="shared" si="10"/>
        <v>7492.06</v>
      </c>
      <c r="G128" s="1400">
        <f t="shared" ref="G128:G133" si="11">ROUND((D128/D128)*F128,2)</f>
        <v>7492.06</v>
      </c>
      <c r="H128" s="1830"/>
      <c r="I128" s="371"/>
      <c r="J128" s="575"/>
    </row>
    <row r="129" spans="1:10">
      <c r="A129" s="1048" t="s">
        <v>1110</v>
      </c>
      <c r="B129" s="6" t="s">
        <v>207</v>
      </c>
      <c r="C129" s="6">
        <v>46.5</v>
      </c>
      <c r="D129" s="6">
        <v>500</v>
      </c>
      <c r="E129" s="575">
        <v>6898.5800999999992</v>
      </c>
      <c r="F129" s="581">
        <f t="shared" si="10"/>
        <v>6898.58</v>
      </c>
      <c r="G129" s="1400">
        <f t="shared" si="11"/>
        <v>6898.58</v>
      </c>
      <c r="H129" s="1827"/>
      <c r="I129" s="371"/>
      <c r="J129" s="575"/>
    </row>
    <row r="130" spans="1:10">
      <c r="A130" s="1048" t="s">
        <v>1111</v>
      </c>
      <c r="B130" s="6" t="s">
        <v>208</v>
      </c>
      <c r="C130" s="6">
        <v>50.5</v>
      </c>
      <c r="D130" s="6">
        <v>500</v>
      </c>
      <c r="E130" s="575">
        <v>7879.6879200000003</v>
      </c>
      <c r="F130" s="581">
        <f t="shared" si="10"/>
        <v>7879.69</v>
      </c>
      <c r="G130" s="1400">
        <f t="shared" si="11"/>
        <v>7879.69</v>
      </c>
      <c r="H130" s="1827"/>
      <c r="I130" s="371"/>
      <c r="J130" s="575"/>
    </row>
    <row r="131" spans="1:10">
      <c r="A131" s="1048" t="s">
        <v>1112</v>
      </c>
      <c r="B131" s="6" t="s">
        <v>209</v>
      </c>
      <c r="C131" s="6">
        <v>55.7</v>
      </c>
      <c r="D131" s="6">
        <v>500</v>
      </c>
      <c r="E131" s="575">
        <v>8365.6090799999984</v>
      </c>
      <c r="F131" s="581">
        <f t="shared" si="10"/>
        <v>8365.61</v>
      </c>
      <c r="G131" s="1400">
        <f t="shared" si="11"/>
        <v>8365.61</v>
      </c>
      <c r="H131" s="1827"/>
      <c r="I131" s="371"/>
      <c r="J131" s="575"/>
    </row>
    <row r="132" spans="1:10">
      <c r="A132" s="1048" t="s">
        <v>1113</v>
      </c>
      <c r="B132" s="6" t="s">
        <v>210</v>
      </c>
      <c r="C132" s="6">
        <v>65</v>
      </c>
      <c r="D132" s="6">
        <v>400</v>
      </c>
      <c r="E132" s="575">
        <v>7042.3444499999996</v>
      </c>
      <c r="F132" s="581">
        <f t="shared" si="10"/>
        <v>7042.34</v>
      </c>
      <c r="G132" s="1400">
        <f t="shared" si="11"/>
        <v>7042.34</v>
      </c>
      <c r="H132" s="1827"/>
      <c r="I132" s="371"/>
      <c r="J132" s="575"/>
    </row>
    <row r="133" spans="1:10">
      <c r="A133" s="1048" t="s">
        <v>1114</v>
      </c>
      <c r="B133" s="6" t="s">
        <v>212</v>
      </c>
      <c r="C133" s="6">
        <v>70.099999999999994</v>
      </c>
      <c r="D133" s="6">
        <v>400</v>
      </c>
      <c r="E133" s="575">
        <v>11827.250999999998</v>
      </c>
      <c r="F133" s="581">
        <f t="shared" si="10"/>
        <v>11827.25</v>
      </c>
      <c r="G133" s="1400">
        <f t="shared" si="11"/>
        <v>11827.25</v>
      </c>
      <c r="H133" s="1827"/>
      <c r="I133" s="371"/>
      <c r="J133" s="575"/>
    </row>
    <row r="134" spans="1:10" ht="13.5" thickBot="1">
      <c r="A134" s="1052" t="s">
        <v>1115</v>
      </c>
      <c r="B134" s="282" t="s">
        <v>615</v>
      </c>
      <c r="C134" s="282">
        <v>78</v>
      </c>
      <c r="D134" s="282">
        <v>400</v>
      </c>
      <c r="E134" s="575">
        <v>13255.211520000001</v>
      </c>
      <c r="F134" s="1401">
        <f t="shared" si="10"/>
        <v>13255.21</v>
      </c>
      <c r="G134" s="1402">
        <f>ROUND((D134/D134)*F134,2)</f>
        <v>13255.21</v>
      </c>
      <c r="H134" s="1828"/>
      <c r="I134" s="371"/>
      <c r="J134" s="575"/>
    </row>
    <row r="135" spans="1:10">
      <c r="J135" s="575"/>
    </row>
    <row r="136" spans="1:10" ht="13.5" thickBot="1">
      <c r="J136" s="575"/>
    </row>
    <row r="137" spans="1:10" ht="18">
      <c r="A137" s="950"/>
      <c r="B137" s="91" t="s">
        <v>6082</v>
      </c>
      <c r="C137" s="91"/>
      <c r="D137" s="91"/>
      <c r="E137" s="555"/>
      <c r="F137" s="1357"/>
      <c r="G137" s="93"/>
      <c r="H137" s="94"/>
      <c r="J137" s="575"/>
    </row>
    <row r="138" spans="1:10" ht="18">
      <c r="A138" s="951"/>
      <c r="B138" s="108" t="s">
        <v>6101</v>
      </c>
      <c r="C138" s="109"/>
      <c r="D138" s="1406"/>
      <c r="E138" s="568"/>
      <c r="F138" s="110"/>
      <c r="J138" s="575"/>
    </row>
    <row r="139" spans="1:10">
      <c r="A139" s="951"/>
      <c r="B139" s="17"/>
      <c r="C139" s="183"/>
      <c r="D139" s="183"/>
      <c r="E139" s="557"/>
      <c r="F139" s="98"/>
      <c r="G139" s="1395"/>
      <c r="H139" s="17"/>
      <c r="J139" s="575"/>
    </row>
    <row r="140" spans="1:10">
      <c r="A140" s="951"/>
      <c r="B140" s="17"/>
      <c r="C140" s="183"/>
      <c r="D140" s="183"/>
      <c r="E140" s="557"/>
      <c r="F140" s="98"/>
      <c r="G140" s="1395"/>
      <c r="H140" s="17"/>
      <c r="J140" s="575"/>
    </row>
    <row r="141" spans="1:10">
      <c r="A141" s="951"/>
      <c r="B141" s="17"/>
      <c r="C141" s="183"/>
      <c r="D141" s="183"/>
      <c r="E141" s="557"/>
      <c r="F141" s="98"/>
      <c r="G141" s="1395"/>
      <c r="H141" s="17"/>
      <c r="J141" s="575"/>
    </row>
    <row r="142" spans="1:10" ht="13.5" thickBot="1">
      <c r="A142" s="952"/>
      <c r="B142" s="171"/>
      <c r="C142" s="184"/>
      <c r="D142" s="184"/>
      <c r="E142" s="558"/>
      <c r="F142" s="101"/>
      <c r="G142" s="1396"/>
      <c r="H142" s="171"/>
      <c r="J142" s="575"/>
    </row>
    <row r="143" spans="1:10" ht="31.5">
      <c r="A143" s="1046" t="s">
        <v>1028</v>
      </c>
      <c r="B143" s="389" t="s">
        <v>1029</v>
      </c>
      <c r="C143" s="475" t="s">
        <v>678</v>
      </c>
      <c r="D143" s="475" t="s">
        <v>3130</v>
      </c>
      <c r="E143" s="1173" t="s">
        <v>10894</v>
      </c>
      <c r="F143" s="430" t="s">
        <v>2779</v>
      </c>
      <c r="G143" s="1390" t="s">
        <v>497</v>
      </c>
      <c r="H143" s="1825" t="s">
        <v>4239</v>
      </c>
      <c r="J143" s="575"/>
    </row>
    <row r="144" spans="1:10" ht="13.5" thickBot="1">
      <c r="A144" s="1046"/>
      <c r="B144" s="389"/>
      <c r="C144" s="475" t="s">
        <v>3629</v>
      </c>
      <c r="D144" s="476" t="s">
        <v>2628</v>
      </c>
      <c r="E144" s="564" t="s">
        <v>265</v>
      </c>
      <c r="F144" s="1397">
        <f>'Заказ, cкидки и курсы валют'!$I$12</f>
        <v>0</v>
      </c>
      <c r="G144" s="1391"/>
      <c r="H144" s="248"/>
      <c r="J144" s="575"/>
    </row>
    <row r="145" spans="1:10">
      <c r="A145" s="1050" t="s">
        <v>6083</v>
      </c>
      <c r="B145" s="542" t="s">
        <v>613</v>
      </c>
      <c r="C145" s="542">
        <v>24.4</v>
      </c>
      <c r="D145" s="1086">
        <v>1000</v>
      </c>
      <c r="E145" s="575">
        <v>11282.38848</v>
      </c>
      <c r="F145" s="1398">
        <f>ROUND(E145*(1-$F$11),2)</f>
        <v>11282.39</v>
      </c>
      <c r="G145" s="1399">
        <f>ROUND((D145/D145)*F145,2)</f>
        <v>11282.39</v>
      </c>
      <c r="H145" s="1826"/>
      <c r="J145" s="575"/>
    </row>
    <row r="146" spans="1:10">
      <c r="A146" s="1048" t="s">
        <v>6084</v>
      </c>
      <c r="B146" s="6" t="s">
        <v>205</v>
      </c>
      <c r="C146" s="6">
        <v>35.4</v>
      </c>
      <c r="D146" s="7">
        <v>1000</v>
      </c>
      <c r="E146" s="575">
        <v>13414.705919999999</v>
      </c>
      <c r="F146" s="581">
        <f t="shared" ref="F146:F153" si="12">ROUND(E146*(1-$F$11),2)</f>
        <v>13414.71</v>
      </c>
      <c r="G146" s="1400">
        <f t="shared" ref="G146:G153" si="13">ROUND((D146/D146)*F146,2)</f>
        <v>13414.71</v>
      </c>
      <c r="H146" s="1827"/>
      <c r="J146" s="575"/>
    </row>
    <row r="147" spans="1:10">
      <c r="A147" s="1048" t="s">
        <v>6085</v>
      </c>
      <c r="B147" s="6" t="s">
        <v>206</v>
      </c>
      <c r="C147" s="6">
        <v>40.5</v>
      </c>
      <c r="D147" s="7">
        <v>1000</v>
      </c>
      <c r="E147" s="575">
        <v>14818.25664</v>
      </c>
      <c r="F147" s="581">
        <f t="shared" si="12"/>
        <v>14818.26</v>
      </c>
      <c r="G147" s="1400">
        <f t="shared" si="13"/>
        <v>14818.26</v>
      </c>
      <c r="H147" s="1827"/>
      <c r="J147" s="575"/>
    </row>
    <row r="148" spans="1:10">
      <c r="A148" s="1048" t="s">
        <v>6086</v>
      </c>
      <c r="B148" s="6" t="s">
        <v>207</v>
      </c>
      <c r="C148" s="6">
        <v>46.5</v>
      </c>
      <c r="D148" s="6">
        <v>500</v>
      </c>
      <c r="E148" s="575">
        <v>8244.633600000001</v>
      </c>
      <c r="F148" s="581">
        <f t="shared" si="12"/>
        <v>8244.6299999999992</v>
      </c>
      <c r="G148" s="1400">
        <f t="shared" si="13"/>
        <v>8244.6299999999992</v>
      </c>
      <c r="H148" s="1827"/>
      <c r="J148" s="575"/>
    </row>
    <row r="149" spans="1:10">
      <c r="A149" s="1048" t="s">
        <v>10524</v>
      </c>
      <c r="B149" s="6" t="s">
        <v>208</v>
      </c>
      <c r="C149" s="6">
        <v>50.5</v>
      </c>
      <c r="D149" s="6">
        <v>500</v>
      </c>
      <c r="E149" s="575">
        <v>9500.9587199999987</v>
      </c>
      <c r="F149" s="581">
        <f t="shared" si="12"/>
        <v>9500.9599999999991</v>
      </c>
      <c r="G149" s="1400">
        <f t="shared" si="13"/>
        <v>9500.9599999999991</v>
      </c>
      <c r="H149" s="1827"/>
      <c r="J149" s="575"/>
    </row>
    <row r="150" spans="1:10">
      <c r="A150" s="1048" t="s">
        <v>6087</v>
      </c>
      <c r="B150" s="6" t="s">
        <v>209</v>
      </c>
      <c r="C150" s="6">
        <v>55.7</v>
      </c>
      <c r="D150" s="6">
        <v>500</v>
      </c>
      <c r="E150" s="575">
        <v>10283.70816</v>
      </c>
      <c r="F150" s="581">
        <f t="shared" si="12"/>
        <v>10283.709999999999</v>
      </c>
      <c r="G150" s="1400">
        <f t="shared" si="13"/>
        <v>10283.709999999999</v>
      </c>
      <c r="H150" s="1827"/>
      <c r="J150" s="575"/>
    </row>
    <row r="151" spans="1:10">
      <c r="A151" s="1048" t="s">
        <v>6088</v>
      </c>
      <c r="B151" s="6" t="s">
        <v>210</v>
      </c>
      <c r="C151" s="6">
        <v>65</v>
      </c>
      <c r="D151" s="6">
        <v>400</v>
      </c>
      <c r="E151" s="575">
        <v>8916.9638400000003</v>
      </c>
      <c r="F151" s="581">
        <f t="shared" si="12"/>
        <v>8916.9599999999991</v>
      </c>
      <c r="G151" s="1400">
        <f t="shared" si="13"/>
        <v>8916.9599999999991</v>
      </c>
      <c r="H151" s="1827"/>
      <c r="J151" s="575"/>
    </row>
    <row r="152" spans="1:10">
      <c r="A152" s="1048" t="s">
        <v>6089</v>
      </c>
      <c r="B152" s="6" t="s">
        <v>212</v>
      </c>
      <c r="C152" s="6">
        <v>70.099999999999994</v>
      </c>
      <c r="D152" s="6">
        <v>400</v>
      </c>
      <c r="E152" s="575">
        <v>11778.047999999999</v>
      </c>
      <c r="F152" s="581">
        <f t="shared" si="12"/>
        <v>11778.05</v>
      </c>
      <c r="G152" s="1400">
        <f t="shared" si="13"/>
        <v>11778.05</v>
      </c>
      <c r="H152" s="1827"/>
      <c r="J152" s="575"/>
    </row>
    <row r="153" spans="1:10" ht="13.5" thickBot="1">
      <c r="A153" s="1052" t="s">
        <v>6090</v>
      </c>
      <c r="B153" s="282" t="s">
        <v>615</v>
      </c>
      <c r="C153" s="282">
        <v>78</v>
      </c>
      <c r="D153" s="282">
        <v>400</v>
      </c>
      <c r="E153" s="575">
        <v>14315.235840000001</v>
      </c>
      <c r="F153" s="1401">
        <f t="shared" si="12"/>
        <v>14315.24</v>
      </c>
      <c r="G153" s="1402">
        <f t="shared" si="13"/>
        <v>14315.24</v>
      </c>
      <c r="H153" s="1828"/>
      <c r="J153" s="575"/>
    </row>
    <row r="154" spans="1:10" ht="13.5" thickBot="1">
      <c r="J154" s="575"/>
    </row>
    <row r="155" spans="1:10" ht="18">
      <c r="A155" s="950"/>
      <c r="B155" s="91" t="s">
        <v>6110</v>
      </c>
      <c r="C155" s="91"/>
      <c r="D155" s="91"/>
      <c r="E155" s="555"/>
      <c r="F155" s="1357"/>
      <c r="G155" s="93"/>
      <c r="H155" s="94"/>
      <c r="J155" s="575"/>
    </row>
    <row r="156" spans="1:10" ht="18">
      <c r="A156" s="951"/>
      <c r="B156" s="108" t="s">
        <v>6111</v>
      </c>
      <c r="C156" s="108"/>
      <c r="D156" s="109"/>
      <c r="E156" s="568"/>
      <c r="F156" s="1406"/>
      <c r="H156" s="110"/>
      <c r="J156" s="575"/>
    </row>
    <row r="157" spans="1:10">
      <c r="A157" s="951"/>
      <c r="B157" s="17"/>
      <c r="C157" s="183"/>
      <c r="D157" s="183"/>
      <c r="E157" s="557"/>
      <c r="F157" s="98"/>
      <c r="G157" s="1395"/>
      <c r="H157" s="17"/>
      <c r="J157" s="575"/>
    </row>
    <row r="158" spans="1:10" ht="30" customHeight="1">
      <c r="A158" s="951"/>
      <c r="B158" s="17"/>
      <c r="C158" s="183"/>
      <c r="D158" s="183"/>
      <c r="E158" s="557"/>
      <c r="F158" s="98"/>
      <c r="G158" s="1395"/>
      <c r="H158" s="17"/>
      <c r="J158" s="575"/>
    </row>
    <row r="159" spans="1:10">
      <c r="A159" s="951"/>
      <c r="B159" s="17"/>
      <c r="C159" s="183"/>
      <c r="D159" s="183"/>
      <c r="E159" s="557"/>
      <c r="F159" s="98"/>
      <c r="G159" s="1395"/>
      <c r="H159" s="17"/>
      <c r="J159" s="575"/>
    </row>
    <row r="160" spans="1:10" ht="13.5" thickBot="1">
      <c r="A160" s="952"/>
      <c r="B160" s="171"/>
      <c r="C160" s="184"/>
      <c r="D160" s="184"/>
      <c r="E160" s="558"/>
      <c r="F160" s="101"/>
      <c r="G160" s="1396"/>
      <c r="H160" s="171"/>
      <c r="J160" s="575"/>
    </row>
    <row r="161" spans="1:10" ht="31.5">
      <c r="A161" s="1046" t="s">
        <v>1028</v>
      </c>
      <c r="B161" s="389" t="s">
        <v>1029</v>
      </c>
      <c r="C161" s="475" t="s">
        <v>678</v>
      </c>
      <c r="D161" s="475" t="s">
        <v>3130</v>
      </c>
      <c r="E161" s="1173" t="s">
        <v>10894</v>
      </c>
      <c r="F161" s="430" t="s">
        <v>2779</v>
      </c>
      <c r="G161" s="1390" t="s">
        <v>497</v>
      </c>
      <c r="H161" s="1825" t="s">
        <v>4239</v>
      </c>
      <c r="J161" s="575"/>
    </row>
    <row r="162" spans="1:10" ht="13.5" thickBot="1">
      <c r="A162" s="1046"/>
      <c r="B162" s="389"/>
      <c r="C162" s="475" t="s">
        <v>3629</v>
      </c>
      <c r="D162" s="476" t="s">
        <v>2628</v>
      </c>
      <c r="E162" s="564" t="s">
        <v>265</v>
      </c>
      <c r="F162" s="1397">
        <f>'Заказ, cкидки и курсы валют'!$I$12</f>
        <v>0</v>
      </c>
      <c r="G162" s="1391"/>
      <c r="H162" s="248"/>
      <c r="J162" s="575"/>
    </row>
    <row r="163" spans="1:10">
      <c r="A163" s="1047" t="s">
        <v>6874</v>
      </c>
      <c r="B163" s="1076" t="s">
        <v>205</v>
      </c>
      <c r="C163" s="542">
        <v>36</v>
      </c>
      <c r="D163" s="1076">
        <v>700</v>
      </c>
      <c r="E163" s="575">
        <v>10203.858719999998</v>
      </c>
      <c r="F163" s="1398">
        <f>ROUND(E163*(1-$F$11),2)</f>
        <v>10203.86</v>
      </c>
      <c r="G163" s="1399">
        <f>ROUND((D163/D163)*F163,2)</f>
        <v>10203.86</v>
      </c>
      <c r="H163" s="1826"/>
      <c r="I163" s="371"/>
      <c r="J163" s="575"/>
    </row>
    <row r="164" spans="1:10">
      <c r="A164" s="846" t="s">
        <v>1116</v>
      </c>
      <c r="B164" s="20" t="s">
        <v>206</v>
      </c>
      <c r="C164" s="6">
        <v>40.5</v>
      </c>
      <c r="D164" s="20">
        <v>600</v>
      </c>
      <c r="E164" s="575">
        <v>9786.6811800000014</v>
      </c>
      <c r="F164" s="581">
        <f>ROUND(E164*(1-$F$11),2)</f>
        <v>9786.68</v>
      </c>
      <c r="G164" s="1400">
        <f>ROUND((D164/D164)*F164,2)</f>
        <v>9786.68</v>
      </c>
      <c r="H164" s="1827"/>
      <c r="I164" s="371"/>
      <c r="J164" s="575"/>
    </row>
    <row r="165" spans="1:10">
      <c r="A165" s="846" t="s">
        <v>1117</v>
      </c>
      <c r="B165" s="20" t="s">
        <v>207</v>
      </c>
      <c r="C165" s="6">
        <v>46.5</v>
      </c>
      <c r="D165" s="20">
        <v>500</v>
      </c>
      <c r="E165" s="575">
        <v>8935.7376600000007</v>
      </c>
      <c r="F165" s="581">
        <f t="shared" ref="F165:F170" si="14">ROUND(E165*(1-$F$11),2)</f>
        <v>8935.74</v>
      </c>
      <c r="G165" s="1400">
        <f t="shared" ref="G165:G169" si="15">ROUND((D165/D165)*F165,2)</f>
        <v>8935.74</v>
      </c>
      <c r="H165" s="1827"/>
      <c r="I165" s="371"/>
      <c r="J165" s="575"/>
    </row>
    <row r="166" spans="1:10">
      <c r="A166" s="846" t="s">
        <v>1118</v>
      </c>
      <c r="B166" s="20" t="s">
        <v>208</v>
      </c>
      <c r="C166" s="6">
        <v>50.5</v>
      </c>
      <c r="D166" s="20">
        <v>500</v>
      </c>
      <c r="E166" s="575">
        <v>9923.9511600000005</v>
      </c>
      <c r="F166" s="581">
        <f t="shared" si="14"/>
        <v>9923.9500000000007</v>
      </c>
      <c r="G166" s="1400">
        <f t="shared" si="15"/>
        <v>9923.9500000000007</v>
      </c>
      <c r="H166" s="1827"/>
      <c r="I166" s="371"/>
      <c r="J166" s="575"/>
    </row>
    <row r="167" spans="1:10">
      <c r="A167" s="846" t="s">
        <v>1119</v>
      </c>
      <c r="B167" s="20" t="s">
        <v>209</v>
      </c>
      <c r="C167" s="6">
        <v>55.7</v>
      </c>
      <c r="D167" s="35">
        <v>500</v>
      </c>
      <c r="E167" s="575">
        <v>10691.939699999999</v>
      </c>
      <c r="F167" s="581">
        <f t="shared" si="14"/>
        <v>10691.94</v>
      </c>
      <c r="G167" s="1400">
        <f t="shared" si="15"/>
        <v>10691.94</v>
      </c>
      <c r="H167" s="1827"/>
      <c r="I167" s="371"/>
      <c r="J167" s="575"/>
    </row>
    <row r="168" spans="1:10">
      <c r="A168" s="846" t="s">
        <v>1120</v>
      </c>
      <c r="B168" s="12" t="s">
        <v>210</v>
      </c>
      <c r="C168" s="12">
        <v>65</v>
      </c>
      <c r="D168" s="12">
        <v>400</v>
      </c>
      <c r="E168" s="575">
        <v>9341.2470600000015</v>
      </c>
      <c r="F168" s="581">
        <f t="shared" si="14"/>
        <v>9341.25</v>
      </c>
      <c r="G168" s="1400">
        <f t="shared" si="15"/>
        <v>9341.25</v>
      </c>
      <c r="H168" s="1827"/>
      <c r="I168" s="371"/>
      <c r="J168" s="575"/>
    </row>
    <row r="169" spans="1:10">
      <c r="A169" s="846" t="s">
        <v>1121</v>
      </c>
      <c r="B169" s="12" t="s">
        <v>212</v>
      </c>
      <c r="C169" s="12">
        <v>70.099999999999994</v>
      </c>
      <c r="D169" s="12">
        <v>400</v>
      </c>
      <c r="E169" s="575">
        <v>13339.1037</v>
      </c>
      <c r="F169" s="581">
        <f t="shared" si="14"/>
        <v>13339.1</v>
      </c>
      <c r="G169" s="1400">
        <f t="shared" si="15"/>
        <v>13339.1</v>
      </c>
      <c r="H169" s="1827"/>
      <c r="I169" s="371"/>
      <c r="J169" s="575"/>
    </row>
    <row r="170" spans="1:10" ht="13.5" thickBot="1">
      <c r="A170" s="847" t="s">
        <v>3015</v>
      </c>
      <c r="B170" s="280" t="s">
        <v>615</v>
      </c>
      <c r="C170" s="280">
        <v>78</v>
      </c>
      <c r="D170" s="280">
        <v>400</v>
      </c>
      <c r="E170" s="575">
        <v>14919.525360000001</v>
      </c>
      <c r="F170" s="1401">
        <f t="shared" si="14"/>
        <v>14919.53</v>
      </c>
      <c r="G170" s="1402">
        <f>ROUND((D170/D170)*F170,2)</f>
        <v>14919.53</v>
      </c>
      <c r="H170" s="1828"/>
      <c r="I170" s="371"/>
      <c r="J170" s="575"/>
    </row>
    <row r="171" spans="1:10" ht="16.5" customHeight="1" thickBot="1">
      <c r="J171" s="575"/>
    </row>
    <row r="172" spans="1:10" ht="16.5" customHeight="1">
      <c r="A172" s="950"/>
      <c r="B172" s="91" t="s">
        <v>6091</v>
      </c>
      <c r="C172" s="91"/>
      <c r="D172" s="91"/>
      <c r="E172" s="555"/>
      <c r="F172" s="1357"/>
      <c r="G172" s="93"/>
      <c r="H172" s="94"/>
      <c r="J172" s="575"/>
    </row>
    <row r="173" spans="1:10" ht="18">
      <c r="A173" s="951"/>
      <c r="B173" s="108" t="s">
        <v>2875</v>
      </c>
      <c r="C173" s="108"/>
      <c r="D173" s="109"/>
      <c r="E173" s="568"/>
      <c r="F173" s="1406"/>
      <c r="H173" s="110"/>
      <c r="J173" s="575"/>
    </row>
    <row r="174" spans="1:10">
      <c r="A174" s="951"/>
      <c r="B174" s="17"/>
      <c r="C174" s="183"/>
      <c r="D174" s="183"/>
      <c r="E174" s="557"/>
      <c r="F174" s="98"/>
      <c r="G174" s="1395"/>
      <c r="H174" s="17"/>
      <c r="J174" s="575"/>
    </row>
    <row r="175" spans="1:10">
      <c r="A175" s="951"/>
      <c r="B175" s="17"/>
      <c r="C175" s="183"/>
      <c r="D175" s="183"/>
      <c r="E175" s="557"/>
      <c r="F175" s="98"/>
      <c r="G175" s="1395"/>
      <c r="H175" s="17"/>
      <c r="J175" s="575"/>
    </row>
    <row r="176" spans="1:10">
      <c r="A176" s="951"/>
      <c r="B176" s="17"/>
      <c r="C176" s="183"/>
      <c r="D176" s="183"/>
      <c r="E176" s="557"/>
      <c r="F176" s="98"/>
      <c r="G176" s="1395"/>
      <c r="H176" s="17"/>
      <c r="J176" s="575"/>
    </row>
    <row r="177" spans="1:10" ht="13.5" thickBot="1">
      <c r="A177" s="952"/>
      <c r="B177" s="171"/>
      <c r="C177" s="184"/>
      <c r="D177" s="184"/>
      <c r="E177" s="558"/>
      <c r="F177" s="101"/>
      <c r="G177" s="1396"/>
      <c r="H177" s="171"/>
      <c r="J177" s="575"/>
    </row>
    <row r="178" spans="1:10" ht="31.5">
      <c r="A178" s="1046" t="s">
        <v>1028</v>
      </c>
      <c r="B178" s="389" t="s">
        <v>1029</v>
      </c>
      <c r="C178" s="475" t="s">
        <v>678</v>
      </c>
      <c r="D178" s="475" t="s">
        <v>3130</v>
      </c>
      <c r="E178" s="1173" t="s">
        <v>10894</v>
      </c>
      <c r="F178" s="430" t="s">
        <v>2779</v>
      </c>
      <c r="G178" s="1390" t="s">
        <v>497</v>
      </c>
      <c r="H178" s="1825" t="s">
        <v>4239</v>
      </c>
      <c r="J178" s="575"/>
    </row>
    <row r="179" spans="1:10" ht="33" customHeight="1" thickBot="1">
      <c r="A179" s="1051"/>
      <c r="B179" s="190"/>
      <c r="C179" s="1140" t="s">
        <v>3629</v>
      </c>
      <c r="D179" s="382" t="s">
        <v>2628</v>
      </c>
      <c r="E179" s="560" t="s">
        <v>265</v>
      </c>
      <c r="F179" s="1407">
        <f>'Заказ, cкидки и курсы валют'!$I$12</f>
        <v>0</v>
      </c>
      <c r="G179" s="953"/>
      <c r="H179" s="249"/>
      <c r="J179" s="575"/>
    </row>
    <row r="180" spans="1:10" ht="13.5" customHeight="1">
      <c r="A180" s="1778" t="s">
        <v>6093</v>
      </c>
      <c r="B180" s="1779" t="s">
        <v>203</v>
      </c>
      <c r="C180" s="1530">
        <v>22</v>
      </c>
      <c r="D180" s="1780">
        <v>1000</v>
      </c>
      <c r="E180" s="575">
        <v>13758.232320000001</v>
      </c>
      <c r="F180" s="1781">
        <f>ROUND(E180*(1-$F$11),2)</f>
        <v>13758.23</v>
      </c>
      <c r="G180" s="1782">
        <f>ROUND((D180/D180)*F180,2)</f>
        <v>13758.23</v>
      </c>
      <c r="H180" s="1831"/>
      <c r="J180" s="575"/>
    </row>
    <row r="181" spans="1:10" ht="13.5" customHeight="1">
      <c r="A181" s="846" t="s">
        <v>6094</v>
      </c>
      <c r="B181" s="20" t="s">
        <v>204</v>
      </c>
      <c r="C181" s="6">
        <v>26</v>
      </c>
      <c r="D181" s="844">
        <v>1000</v>
      </c>
      <c r="E181" s="575">
        <v>15613.274879999997</v>
      </c>
      <c r="F181" s="581">
        <f t="shared" ref="F181:F191" si="16">ROUND(E181*(1-$F$11),2)</f>
        <v>15613.27</v>
      </c>
      <c r="G181" s="1400">
        <f t="shared" ref="G181:G191" si="17">ROUND((D181/D181)*F181,2)</f>
        <v>15613.27</v>
      </c>
      <c r="H181" s="1827"/>
      <c r="J181" s="575"/>
    </row>
    <row r="182" spans="1:10" ht="13.5" customHeight="1">
      <c r="A182" s="846" t="s">
        <v>6095</v>
      </c>
      <c r="B182" s="20" t="s">
        <v>3126</v>
      </c>
      <c r="C182" s="6">
        <v>31</v>
      </c>
      <c r="D182" s="844">
        <v>1000</v>
      </c>
      <c r="E182" s="575">
        <v>16616.862720000001</v>
      </c>
      <c r="F182" s="581">
        <f t="shared" si="16"/>
        <v>16616.86</v>
      </c>
      <c r="G182" s="1400">
        <f t="shared" si="17"/>
        <v>16616.86</v>
      </c>
      <c r="H182" s="1827"/>
      <c r="J182" s="575"/>
    </row>
    <row r="183" spans="1:10" ht="13.5" customHeight="1">
      <c r="A183" s="846" t="s">
        <v>6901</v>
      </c>
      <c r="B183" s="20" t="s">
        <v>205</v>
      </c>
      <c r="C183" s="6">
        <v>35.4</v>
      </c>
      <c r="D183" s="844">
        <v>1000</v>
      </c>
      <c r="E183" s="575">
        <v>17492.855039999999</v>
      </c>
      <c r="F183" s="581">
        <f t="shared" si="16"/>
        <v>17492.86</v>
      </c>
      <c r="G183" s="1400">
        <f t="shared" si="17"/>
        <v>17492.86</v>
      </c>
      <c r="H183" s="1827"/>
      <c r="J183" s="575"/>
    </row>
    <row r="184" spans="1:10" ht="13.5" customHeight="1">
      <c r="A184" s="846" t="s">
        <v>6092</v>
      </c>
      <c r="B184" s="20" t="s">
        <v>206</v>
      </c>
      <c r="C184" s="6">
        <v>40.5</v>
      </c>
      <c r="D184" s="844">
        <v>1000</v>
      </c>
      <c r="E184" s="575">
        <v>18344.309759999996</v>
      </c>
      <c r="F184" s="581">
        <f t="shared" si="16"/>
        <v>18344.310000000001</v>
      </c>
      <c r="G184" s="1400">
        <f t="shared" si="17"/>
        <v>18344.310000000001</v>
      </c>
      <c r="H184" s="1827"/>
      <c r="J184" s="575"/>
    </row>
    <row r="185" spans="1:10" ht="13.5" customHeight="1">
      <c r="A185" s="846" t="s">
        <v>6096</v>
      </c>
      <c r="B185" s="20" t="s">
        <v>207</v>
      </c>
      <c r="C185" s="6">
        <v>46.5</v>
      </c>
      <c r="D185" s="20">
        <v>500</v>
      </c>
      <c r="E185" s="575">
        <v>10227.27168</v>
      </c>
      <c r="F185" s="581">
        <f t="shared" si="16"/>
        <v>10227.27</v>
      </c>
      <c r="G185" s="1400">
        <f t="shared" si="17"/>
        <v>10227.27</v>
      </c>
      <c r="H185" s="1827"/>
      <c r="J185" s="575"/>
    </row>
    <row r="186" spans="1:10" ht="13.5" customHeight="1">
      <c r="A186" s="846" t="s">
        <v>10645</v>
      </c>
      <c r="B186" s="20" t="s">
        <v>207</v>
      </c>
      <c r="C186" s="6">
        <v>46.5</v>
      </c>
      <c r="D186" s="20">
        <v>500</v>
      </c>
      <c r="E186" s="575">
        <v>10227.27168</v>
      </c>
      <c r="F186" s="581">
        <f t="shared" ref="F186" si="18">ROUND(E186*(1-$F$11),2)</f>
        <v>10227.27</v>
      </c>
      <c r="G186" s="1400">
        <f t="shared" si="17"/>
        <v>10227.27</v>
      </c>
      <c r="H186" s="1827"/>
      <c r="J186" s="575"/>
    </row>
    <row r="187" spans="1:10" ht="13.5" customHeight="1">
      <c r="A187" s="846" t="s">
        <v>6097</v>
      </c>
      <c r="B187" s="20" t="s">
        <v>208</v>
      </c>
      <c r="C187" s="6">
        <v>50.5</v>
      </c>
      <c r="D187" s="20">
        <v>500</v>
      </c>
      <c r="E187" s="575">
        <v>11206.321919999998</v>
      </c>
      <c r="F187" s="581">
        <f t="shared" si="16"/>
        <v>11206.32</v>
      </c>
      <c r="G187" s="1400">
        <f t="shared" si="17"/>
        <v>11206.32</v>
      </c>
      <c r="H187" s="1827"/>
      <c r="J187" s="575"/>
    </row>
    <row r="188" spans="1:10" ht="13.5" customHeight="1">
      <c r="A188" s="846" t="s">
        <v>10479</v>
      </c>
      <c r="B188" s="20" t="s">
        <v>209</v>
      </c>
      <c r="C188" s="6">
        <v>55.7</v>
      </c>
      <c r="D188" s="35">
        <v>500</v>
      </c>
      <c r="E188" s="575">
        <v>12030.78528</v>
      </c>
      <c r="F188" s="581">
        <f t="shared" si="16"/>
        <v>12030.79</v>
      </c>
      <c r="G188" s="1400">
        <f t="shared" si="17"/>
        <v>12030.79</v>
      </c>
      <c r="H188" s="1827"/>
      <c r="J188" s="575"/>
    </row>
    <row r="189" spans="1:10" ht="13.5" customHeight="1">
      <c r="A189" s="846" t="s">
        <v>10480</v>
      </c>
      <c r="B189" s="12" t="s">
        <v>210</v>
      </c>
      <c r="C189" s="12">
        <v>65</v>
      </c>
      <c r="D189" s="12">
        <v>400</v>
      </c>
      <c r="E189" s="575">
        <v>10592.881919999998</v>
      </c>
      <c r="F189" s="581">
        <f t="shared" si="16"/>
        <v>10592.88</v>
      </c>
      <c r="G189" s="1400">
        <f t="shared" si="17"/>
        <v>10592.88</v>
      </c>
      <c r="H189" s="1827"/>
      <c r="J189" s="575"/>
    </row>
    <row r="190" spans="1:10" ht="13.5" customHeight="1">
      <c r="A190" s="846" t="s">
        <v>6098</v>
      </c>
      <c r="B190" s="12" t="s">
        <v>212</v>
      </c>
      <c r="C190" s="12">
        <v>70.099999999999994</v>
      </c>
      <c r="D190" s="12">
        <v>400</v>
      </c>
      <c r="E190" s="575">
        <v>13117.800959999999</v>
      </c>
      <c r="F190" s="581">
        <f t="shared" si="16"/>
        <v>13117.8</v>
      </c>
      <c r="G190" s="1400">
        <f t="shared" si="17"/>
        <v>13117.8</v>
      </c>
      <c r="H190" s="1827"/>
      <c r="J190" s="575"/>
    </row>
    <row r="191" spans="1:10" ht="13.5" customHeight="1" thickBot="1">
      <c r="A191" s="847" t="s">
        <v>6099</v>
      </c>
      <c r="B191" s="280" t="s">
        <v>615</v>
      </c>
      <c r="C191" s="280">
        <v>78</v>
      </c>
      <c r="D191" s="280">
        <v>400</v>
      </c>
      <c r="E191" s="575">
        <v>14685.7536</v>
      </c>
      <c r="F191" s="1401">
        <f t="shared" si="16"/>
        <v>14685.75</v>
      </c>
      <c r="G191" s="1402">
        <f t="shared" si="17"/>
        <v>14685.75</v>
      </c>
      <c r="H191" s="1828"/>
      <c r="J191" s="575"/>
    </row>
    <row r="192" spans="1:10">
      <c r="J192" s="575"/>
    </row>
    <row r="193" spans="1:10" ht="13.5" thickBot="1">
      <c r="J193" s="575"/>
    </row>
    <row r="194" spans="1:10" ht="18">
      <c r="A194" s="950"/>
      <c r="B194" s="91" t="s">
        <v>6864</v>
      </c>
      <c r="C194" s="91"/>
      <c r="D194" s="91"/>
      <c r="E194" s="555"/>
      <c r="F194" s="1357"/>
      <c r="G194" s="93"/>
      <c r="H194" s="94"/>
      <c r="J194" s="575"/>
    </row>
    <row r="195" spans="1:10" ht="18">
      <c r="A195" s="951"/>
      <c r="B195" s="108" t="s">
        <v>6100</v>
      </c>
      <c r="C195" s="108"/>
      <c r="D195" s="109"/>
      <c r="E195" s="568"/>
      <c r="F195" s="1406"/>
      <c r="H195" s="110"/>
      <c r="J195" s="575"/>
    </row>
    <row r="196" spans="1:10">
      <c r="A196" s="951"/>
      <c r="B196" s="17"/>
      <c r="C196" s="183"/>
      <c r="D196" s="183"/>
      <c r="E196" s="557"/>
      <c r="F196" s="98"/>
      <c r="G196" s="1395"/>
      <c r="H196" s="17"/>
      <c r="J196" s="575"/>
    </row>
    <row r="197" spans="1:10">
      <c r="A197" s="951"/>
      <c r="B197" s="17"/>
      <c r="C197" s="183"/>
      <c r="D197" s="183"/>
      <c r="E197" s="557"/>
      <c r="F197" s="98"/>
      <c r="G197" s="1395"/>
      <c r="H197" s="17"/>
      <c r="J197" s="575"/>
    </row>
    <row r="198" spans="1:10">
      <c r="A198" s="951"/>
      <c r="B198" s="17"/>
      <c r="C198" s="183"/>
      <c r="D198" s="183"/>
      <c r="E198" s="557"/>
      <c r="F198" s="98"/>
      <c r="G198" s="1395"/>
      <c r="H198" s="17"/>
      <c r="J198" s="575"/>
    </row>
    <row r="199" spans="1:10" ht="13.5" thickBot="1">
      <c r="A199" s="952"/>
      <c r="B199" s="171"/>
      <c r="C199" s="184"/>
      <c r="D199" s="184"/>
      <c r="E199" s="558"/>
      <c r="F199" s="101"/>
      <c r="G199" s="1396"/>
      <c r="H199" s="171"/>
      <c r="J199" s="575"/>
    </row>
    <row r="200" spans="1:10" ht="31.5">
      <c r="A200" s="1046" t="s">
        <v>1028</v>
      </c>
      <c r="B200" s="389" t="s">
        <v>1029</v>
      </c>
      <c r="C200" s="475" t="s">
        <v>678</v>
      </c>
      <c r="D200" s="475" t="s">
        <v>3130</v>
      </c>
      <c r="E200" s="1173" t="s">
        <v>10894</v>
      </c>
      <c r="F200" s="430" t="s">
        <v>2779</v>
      </c>
      <c r="G200" s="1390" t="s">
        <v>497</v>
      </c>
      <c r="H200" s="1825" t="s">
        <v>4239</v>
      </c>
      <c r="J200" s="575"/>
    </row>
    <row r="201" spans="1:10" ht="11.25" customHeight="1" thickBot="1">
      <c r="A201" s="1046"/>
      <c r="B201" s="389"/>
      <c r="C201" s="475" t="s">
        <v>3629</v>
      </c>
      <c r="D201" s="476" t="s">
        <v>2628</v>
      </c>
      <c r="E201" s="564" t="s">
        <v>265</v>
      </c>
      <c r="F201" s="1397">
        <f>'Заказ, cкидки и курсы валют'!$I$12</f>
        <v>0</v>
      </c>
      <c r="G201" s="1391"/>
      <c r="H201" s="248"/>
      <c r="J201" s="575"/>
    </row>
    <row r="202" spans="1:10" ht="12.75" customHeight="1">
      <c r="A202" s="1047" t="s">
        <v>6865</v>
      </c>
      <c r="B202" s="1076" t="s">
        <v>613</v>
      </c>
      <c r="C202" s="542">
        <v>22</v>
      </c>
      <c r="D202" s="1411">
        <v>1000</v>
      </c>
      <c r="E202" s="575">
        <v>11282.38848</v>
      </c>
      <c r="F202" s="1398">
        <f>ROUND(E202*(1-$F$11),2)</f>
        <v>11282.39</v>
      </c>
      <c r="G202" s="1399">
        <f>ROUND((D202/D202)*F202,2)</f>
        <v>11282.39</v>
      </c>
      <c r="H202" s="1826"/>
      <c r="J202" s="575"/>
    </row>
    <row r="203" spans="1:10">
      <c r="A203" s="846" t="s">
        <v>6866</v>
      </c>
      <c r="B203" s="20" t="s">
        <v>205</v>
      </c>
      <c r="C203" s="6">
        <v>35.4</v>
      </c>
      <c r="D203" s="844">
        <v>1000</v>
      </c>
      <c r="E203" s="575">
        <v>13414.705919999999</v>
      </c>
      <c r="F203" s="581">
        <f t="shared" ref="F203:F208" si="19">ROUND(E203*(1-$F$11),2)</f>
        <v>13414.71</v>
      </c>
      <c r="G203" s="1400">
        <f>ROUND((D203/D203)*F203,2)</f>
        <v>13414.71</v>
      </c>
      <c r="H203" s="1827"/>
      <c r="J203" s="575"/>
    </row>
    <row r="204" spans="1:10" ht="13.5" customHeight="1">
      <c r="A204" s="846" t="s">
        <v>6867</v>
      </c>
      <c r="B204" s="20" t="s">
        <v>206</v>
      </c>
      <c r="C204" s="6">
        <v>40.5</v>
      </c>
      <c r="D204" s="844">
        <v>1000</v>
      </c>
      <c r="E204" s="575">
        <v>14818.25664</v>
      </c>
      <c r="F204" s="581">
        <f t="shared" si="19"/>
        <v>14818.26</v>
      </c>
      <c r="G204" s="1400">
        <f t="shared" ref="G204:G208" si="20">ROUND((D204/D204)*F204,2)</f>
        <v>14818.26</v>
      </c>
      <c r="H204" s="1827"/>
      <c r="J204" s="575"/>
    </row>
    <row r="205" spans="1:10">
      <c r="A205" s="846" t="s">
        <v>6868</v>
      </c>
      <c r="B205" s="20" t="s">
        <v>207</v>
      </c>
      <c r="C205" s="6">
        <v>46.5</v>
      </c>
      <c r="D205" s="20">
        <v>500</v>
      </c>
      <c r="E205" s="575">
        <v>8244.633600000001</v>
      </c>
      <c r="F205" s="581">
        <f t="shared" si="19"/>
        <v>8244.6299999999992</v>
      </c>
      <c r="G205" s="1400">
        <f t="shared" si="20"/>
        <v>8244.6299999999992</v>
      </c>
      <c r="H205" s="1827"/>
      <c r="J205" s="575"/>
    </row>
    <row r="206" spans="1:10">
      <c r="A206" s="846" t="s">
        <v>6869</v>
      </c>
      <c r="B206" s="20" t="s">
        <v>208</v>
      </c>
      <c r="C206" s="6">
        <v>50.5</v>
      </c>
      <c r="D206" s="20">
        <v>500</v>
      </c>
      <c r="E206" s="575">
        <v>9500.9587199999987</v>
      </c>
      <c r="F206" s="581">
        <f t="shared" si="19"/>
        <v>9500.9599999999991</v>
      </c>
      <c r="G206" s="1400">
        <f t="shared" si="20"/>
        <v>9500.9599999999991</v>
      </c>
      <c r="H206" s="1827"/>
      <c r="J206" s="575"/>
    </row>
    <row r="207" spans="1:10">
      <c r="A207" s="846" t="s">
        <v>6870</v>
      </c>
      <c r="B207" s="20" t="s">
        <v>209</v>
      </c>
      <c r="C207" s="6">
        <v>55.7</v>
      </c>
      <c r="D207" s="35">
        <v>500</v>
      </c>
      <c r="E207" s="575">
        <v>10283.70816</v>
      </c>
      <c r="F207" s="581">
        <f t="shared" si="19"/>
        <v>10283.709999999999</v>
      </c>
      <c r="G207" s="1400">
        <f t="shared" si="20"/>
        <v>10283.709999999999</v>
      </c>
      <c r="H207" s="1827"/>
      <c r="J207" s="575"/>
    </row>
    <row r="208" spans="1:10" ht="13.5" thickBot="1">
      <c r="A208" s="847" t="s">
        <v>6871</v>
      </c>
      <c r="B208" s="280" t="s">
        <v>210</v>
      </c>
      <c r="C208" s="280">
        <v>65</v>
      </c>
      <c r="D208" s="280">
        <v>400</v>
      </c>
      <c r="E208" s="575">
        <v>8916.9638400000003</v>
      </c>
      <c r="F208" s="1401">
        <f t="shared" si="19"/>
        <v>8916.9599999999991</v>
      </c>
      <c r="G208" s="1402">
        <f t="shared" si="20"/>
        <v>8916.9599999999991</v>
      </c>
      <c r="H208" s="1828"/>
      <c r="J208" s="575"/>
    </row>
    <row r="209" spans="1:10">
      <c r="J209" s="575"/>
    </row>
    <row r="210" spans="1:10" ht="13.5" thickBot="1">
      <c r="A210" s="938"/>
      <c r="B210" s="139"/>
      <c r="C210" s="9"/>
      <c r="D210" s="139"/>
      <c r="E210" s="604"/>
      <c r="F210" s="1410"/>
      <c r="G210" s="1403"/>
      <c r="H210" s="14"/>
      <c r="J210" s="575"/>
    </row>
    <row r="211" spans="1:10" ht="18">
      <c r="A211" s="950"/>
      <c r="B211" s="91" t="s">
        <v>6112</v>
      </c>
      <c r="C211" s="91"/>
      <c r="D211" s="91"/>
      <c r="E211" s="555"/>
      <c r="F211" s="1357"/>
      <c r="G211" s="93"/>
      <c r="H211" s="94"/>
      <c r="J211" s="575"/>
    </row>
    <row r="212" spans="1:10" ht="18">
      <c r="A212" s="951"/>
      <c r="B212" s="108"/>
      <c r="C212" s="108"/>
      <c r="D212" s="108"/>
      <c r="E212" s="556"/>
      <c r="F212" s="1406"/>
      <c r="G212" s="1406"/>
      <c r="H212" s="110"/>
      <c r="J212" s="575"/>
    </row>
    <row r="213" spans="1:10">
      <c r="A213" s="951"/>
      <c r="B213" s="17"/>
      <c r="C213" s="183"/>
      <c r="D213" s="183"/>
      <c r="E213" s="557"/>
      <c r="F213" s="98"/>
      <c r="G213" s="1395"/>
      <c r="H213" s="17"/>
      <c r="J213" s="575"/>
    </row>
    <row r="214" spans="1:10">
      <c r="A214" s="951"/>
      <c r="B214" s="17"/>
      <c r="C214" s="183"/>
      <c r="D214" s="183"/>
      <c r="E214" s="557"/>
      <c r="F214" s="98"/>
      <c r="G214" s="1395"/>
      <c r="H214" s="17"/>
      <c r="J214" s="575"/>
    </row>
    <row r="215" spans="1:10">
      <c r="A215" s="951"/>
      <c r="B215" s="17"/>
      <c r="C215" s="183"/>
      <c r="D215" s="183"/>
      <c r="E215" s="557"/>
      <c r="F215" s="98"/>
      <c r="G215" s="1395"/>
      <c r="H215" s="17"/>
      <c r="J215" s="575"/>
    </row>
    <row r="216" spans="1:10" ht="13.5" thickBot="1">
      <c r="A216" s="952"/>
      <c r="B216" s="171"/>
      <c r="C216" s="184"/>
      <c r="D216" s="184"/>
      <c r="E216" s="558"/>
      <c r="F216" s="101"/>
      <c r="G216" s="1396"/>
      <c r="H216" s="171"/>
      <c r="J216" s="575"/>
    </row>
    <row r="217" spans="1:10" ht="31.5">
      <c r="A217" s="1046" t="s">
        <v>1028</v>
      </c>
      <c r="B217" s="389" t="s">
        <v>1029</v>
      </c>
      <c r="C217" s="475" t="s">
        <v>678</v>
      </c>
      <c r="D217" s="475" t="s">
        <v>3130</v>
      </c>
      <c r="E217" s="1173" t="s">
        <v>10894</v>
      </c>
      <c r="F217" s="430" t="s">
        <v>2779</v>
      </c>
      <c r="G217" s="1390" t="s">
        <v>497</v>
      </c>
      <c r="H217" s="1825" t="s">
        <v>4239</v>
      </c>
      <c r="J217" s="575"/>
    </row>
    <row r="218" spans="1:10" ht="13.5" thickBot="1">
      <c r="A218" s="1051"/>
      <c r="B218" s="190"/>
      <c r="C218" s="1140" t="s">
        <v>3629</v>
      </c>
      <c r="D218" s="382" t="s">
        <v>2628</v>
      </c>
      <c r="E218" s="564" t="s">
        <v>265</v>
      </c>
      <c r="F218" s="1407">
        <f>'Заказ, cкидки и курсы валют'!$I$12</f>
        <v>0</v>
      </c>
      <c r="G218" s="953"/>
      <c r="H218" s="249"/>
      <c r="J218" s="575"/>
    </row>
    <row r="219" spans="1:10" ht="13.5" thickBot="1">
      <c r="A219" s="847" t="s">
        <v>9638</v>
      </c>
      <c r="B219" s="283" t="s">
        <v>9639</v>
      </c>
      <c r="C219" s="283"/>
      <c r="D219" s="283">
        <v>250</v>
      </c>
      <c r="E219" s="575">
        <v>385.82819999999992</v>
      </c>
      <c r="F219" s="1401">
        <f>ROUND(E219*(1-$F$11),2)</f>
        <v>385.83</v>
      </c>
      <c r="G219" s="1402">
        <f>ROUND((D219/D219)*F219,2)</f>
        <v>385.83</v>
      </c>
      <c r="H219" s="1828"/>
      <c r="J219" s="575"/>
    </row>
    <row r="220" spans="1:10">
      <c r="A220" s="2472"/>
      <c r="B220" s="2473"/>
      <c r="C220" s="2473"/>
      <c r="D220" s="2473"/>
      <c r="E220" s="575"/>
      <c r="F220" s="2474"/>
      <c r="G220" s="2475"/>
      <c r="H220" s="2476"/>
      <c r="J220" s="575"/>
    </row>
    <row r="221" spans="1:10" ht="13.5" thickBot="1">
      <c r="A221" s="2472"/>
      <c r="B221" s="2473"/>
      <c r="C221" s="2473"/>
      <c r="D221" s="2473"/>
      <c r="E221" s="575"/>
      <c r="F221" s="2474"/>
      <c r="G221" s="2475"/>
      <c r="H221" s="2476"/>
      <c r="J221" s="575"/>
    </row>
    <row r="222" spans="1:10" ht="18">
      <c r="A222" s="950"/>
      <c r="B222" s="91" t="s">
        <v>6112</v>
      </c>
      <c r="C222" s="91"/>
      <c r="D222" s="91"/>
      <c r="E222" s="555"/>
      <c r="F222" s="1357"/>
      <c r="G222" s="93"/>
      <c r="H222" s="94"/>
      <c r="J222" s="575"/>
    </row>
    <row r="223" spans="1:10" ht="18">
      <c r="A223"/>
      <c r="B223" s="108"/>
      <c r="C223" s="108"/>
      <c r="D223" s="108"/>
      <c r="E223" s="556"/>
      <c r="F223" s="1406"/>
      <c r="G223" s="1406"/>
      <c r="H223" s="110"/>
      <c r="J223" s="575"/>
    </row>
    <row r="224" spans="1:10">
      <c r="A224" s="951"/>
      <c r="B224" s="17"/>
      <c r="C224" s="183"/>
      <c r="D224" s="183"/>
      <c r="E224" s="557"/>
      <c r="F224" s="98"/>
      <c r="G224" s="1395"/>
      <c r="H224" s="17"/>
      <c r="J224" s="575"/>
    </row>
    <row r="225" spans="1:11">
      <c r="A225" s="951"/>
      <c r="B225" s="17"/>
      <c r="C225" s="183"/>
      <c r="D225" s="183"/>
      <c r="E225" s="557"/>
      <c r="F225" s="98"/>
      <c r="G225" s="1395"/>
      <c r="H225" s="17"/>
      <c r="J225" s="575"/>
    </row>
    <row r="226" spans="1:11">
      <c r="A226" s="951"/>
      <c r="B226" s="17"/>
      <c r="C226" s="183"/>
      <c r="D226" s="183"/>
      <c r="E226" s="557"/>
      <c r="F226" s="98"/>
      <c r="G226" s="1395"/>
      <c r="H226" s="17"/>
      <c r="J226" s="575"/>
    </row>
    <row r="227" spans="1:11" ht="13.5" thickBot="1">
      <c r="A227" s="952"/>
      <c r="B227" s="171"/>
      <c r="C227" s="184"/>
      <c r="D227" s="184"/>
      <c r="E227" s="558"/>
      <c r="F227" s="101"/>
      <c r="G227" s="1396"/>
      <c r="H227" s="171"/>
      <c r="J227" s="575"/>
    </row>
    <row r="228" spans="1:11" ht="31.5">
      <c r="A228" s="1046" t="s">
        <v>1028</v>
      </c>
      <c r="B228" s="389" t="s">
        <v>1029</v>
      </c>
      <c r="C228" s="2468" t="s">
        <v>678</v>
      </c>
      <c r="D228" s="2468" t="s">
        <v>3130</v>
      </c>
      <c r="E228" s="1173" t="s">
        <v>10894</v>
      </c>
      <c r="F228" s="430" t="s">
        <v>2779</v>
      </c>
      <c r="G228" s="2469" t="s">
        <v>497</v>
      </c>
      <c r="H228" s="1825" t="s">
        <v>4239</v>
      </c>
      <c r="J228" s="575"/>
    </row>
    <row r="229" spans="1:11" ht="13.5" thickBot="1">
      <c r="A229" s="1051"/>
      <c r="B229" s="190"/>
      <c r="C229" s="2471" t="s">
        <v>3629</v>
      </c>
      <c r="D229" s="382" t="s">
        <v>2628</v>
      </c>
      <c r="E229" s="564" t="s">
        <v>265</v>
      </c>
      <c r="F229" s="1407">
        <f>'Заказ, cкидки и курсы валют'!$I$12</f>
        <v>0</v>
      </c>
      <c r="G229" s="2470"/>
      <c r="H229" s="249"/>
      <c r="J229" s="575"/>
    </row>
    <row r="230" spans="1:11" ht="13.5" thickBot="1">
      <c r="A230" s="847" t="s">
        <v>12108</v>
      </c>
      <c r="B230" s="283" t="s">
        <v>9639</v>
      </c>
      <c r="C230" s="283"/>
      <c r="D230" s="283">
        <v>100</v>
      </c>
      <c r="E230" s="575">
        <v>320.39999999999998</v>
      </c>
      <c r="F230" s="1401">
        <f>ROUND(E230*(1-$F$11),2)</f>
        <v>320.39999999999998</v>
      </c>
      <c r="G230" s="1402">
        <f>ROUND((D230/D230)*F230,2)</f>
        <v>320.39999999999998</v>
      </c>
      <c r="H230" s="1828"/>
      <c r="J230" s="575"/>
    </row>
    <row r="231" spans="1:11">
      <c r="A231" s="2472"/>
      <c r="B231" s="2473"/>
      <c r="C231" s="2473"/>
      <c r="D231" s="2473"/>
      <c r="E231" s="575"/>
      <c r="F231" s="2474"/>
      <c r="G231" s="2475"/>
      <c r="H231" s="2476"/>
      <c r="J231" s="575"/>
    </row>
    <row r="232" spans="1:11" ht="13.5" thickBot="1">
      <c r="J232" s="575"/>
    </row>
    <row r="233" spans="1:11" ht="18.75" thickBot="1">
      <c r="A233" s="950"/>
      <c r="B233" s="91" t="s">
        <v>6112</v>
      </c>
      <c r="C233" s="91"/>
      <c r="D233" s="91"/>
      <c r="E233" s="555"/>
      <c r="F233" s="1357"/>
      <c r="G233" s="93"/>
      <c r="H233" s="94"/>
      <c r="J233" s="575"/>
      <c r="K233" s="1402"/>
    </row>
    <row r="234" spans="1:11" ht="18">
      <c r="A234" s="951"/>
      <c r="B234" s="108"/>
      <c r="C234" s="108"/>
      <c r="D234" s="108"/>
      <c r="E234" s="556"/>
      <c r="F234" s="1406"/>
      <c r="G234" s="1406"/>
      <c r="H234" s="110"/>
      <c r="J234" s="575"/>
    </row>
    <row r="235" spans="1:11">
      <c r="A235" s="951"/>
      <c r="B235" s="17"/>
      <c r="C235" s="183"/>
      <c r="D235" s="183"/>
      <c r="E235" s="557"/>
      <c r="F235" s="98"/>
      <c r="G235" s="1395"/>
      <c r="H235" s="17"/>
      <c r="J235" s="575"/>
    </row>
    <row r="236" spans="1:11">
      <c r="A236" s="951"/>
      <c r="B236" s="17"/>
      <c r="C236" s="183"/>
      <c r="D236" s="183"/>
      <c r="E236" s="557"/>
      <c r="F236" s="98"/>
      <c r="G236" s="1395"/>
      <c r="H236" s="17"/>
      <c r="J236" s="575"/>
    </row>
    <row r="237" spans="1:11">
      <c r="A237" s="951"/>
      <c r="B237" s="17"/>
      <c r="C237" s="183"/>
      <c r="D237" s="183"/>
      <c r="E237" s="557"/>
      <c r="F237" s="98"/>
      <c r="G237" s="1395"/>
      <c r="H237" s="17"/>
      <c r="J237" s="575"/>
    </row>
    <row r="238" spans="1:11" ht="13.5" thickBot="1">
      <c r="A238" s="952"/>
      <c r="B238" s="171"/>
      <c r="C238" s="184"/>
      <c r="D238" s="184"/>
      <c r="E238" s="558"/>
      <c r="F238" s="101"/>
      <c r="G238" s="1396"/>
      <c r="H238" s="171"/>
      <c r="J238" s="575"/>
    </row>
    <row r="239" spans="1:11" ht="31.5">
      <c r="A239" s="1046" t="s">
        <v>1028</v>
      </c>
      <c r="B239" s="389" t="s">
        <v>1029</v>
      </c>
      <c r="C239" s="475" t="s">
        <v>678</v>
      </c>
      <c r="D239" s="475" t="s">
        <v>3130</v>
      </c>
      <c r="E239" s="1173" t="s">
        <v>10894</v>
      </c>
      <c r="F239" s="430" t="s">
        <v>2779</v>
      </c>
      <c r="G239" s="1390" t="s">
        <v>497</v>
      </c>
      <c r="H239" s="1825" t="s">
        <v>4239</v>
      </c>
      <c r="J239" s="575"/>
    </row>
    <row r="240" spans="1:11" ht="13.5" thickBot="1">
      <c r="A240" s="1051"/>
      <c r="B240" s="190"/>
      <c r="C240" s="1140" t="s">
        <v>3629</v>
      </c>
      <c r="D240" s="382" t="s">
        <v>2628</v>
      </c>
      <c r="E240" s="564" t="s">
        <v>265</v>
      </c>
      <c r="F240" s="1407">
        <f>'Заказ, cкидки и курсы валют'!$I$12</f>
        <v>0</v>
      </c>
      <c r="G240" s="953"/>
      <c r="H240" s="249"/>
      <c r="J240" s="575"/>
    </row>
    <row r="241" spans="1:10" ht="13.5" thickBot="1">
      <c r="A241" s="847" t="s">
        <v>3164</v>
      </c>
      <c r="B241" s="283" t="s">
        <v>3163</v>
      </c>
      <c r="C241" s="283"/>
      <c r="D241" s="283">
        <v>1000</v>
      </c>
      <c r="E241" s="575">
        <v>2905.2134999999998</v>
      </c>
      <c r="F241" s="1401">
        <f>ROUND(E241*(1-$F$11),2)</f>
        <v>2905.21</v>
      </c>
      <c r="G241" s="1402">
        <f>ROUND((D241/1000)*F241,2)</f>
        <v>2905.21</v>
      </c>
      <c r="H241" s="1828"/>
      <c r="J241" s="575"/>
    </row>
    <row r="242" spans="1:10">
      <c r="A242" s="2472"/>
      <c r="B242" s="2473"/>
      <c r="C242" s="2473"/>
      <c r="D242" s="2473"/>
      <c r="E242" s="575"/>
      <c r="F242" s="2474"/>
      <c r="G242" s="2475"/>
      <c r="H242" s="2476"/>
      <c r="J242" s="575"/>
    </row>
    <row r="243" spans="1:10" ht="13.5" thickBot="1">
      <c r="J243" s="575"/>
    </row>
    <row r="244" spans="1:10" ht="18">
      <c r="A244" s="950"/>
      <c r="B244" s="91" t="s">
        <v>6897</v>
      </c>
      <c r="C244" s="91"/>
      <c r="D244" s="91"/>
      <c r="E244" s="555"/>
      <c r="F244" s="1357"/>
      <c r="G244" s="93"/>
      <c r="H244" s="94"/>
      <c r="J244" s="575"/>
    </row>
    <row r="245" spans="1:10" ht="18">
      <c r="A245" s="951"/>
      <c r="B245" s="108"/>
      <c r="C245" s="108"/>
      <c r="D245" s="108"/>
      <c r="E245" s="556"/>
      <c r="F245" s="1406"/>
      <c r="G245" s="1406"/>
      <c r="H245" s="110"/>
      <c r="J245" s="575"/>
    </row>
    <row r="246" spans="1:10">
      <c r="A246" s="951"/>
      <c r="B246" s="17"/>
      <c r="C246" s="183"/>
      <c r="D246" s="183"/>
      <c r="E246" s="557"/>
      <c r="F246" s="98"/>
      <c r="G246" s="1395"/>
      <c r="H246" s="17"/>
      <c r="J246" s="575"/>
    </row>
    <row r="247" spans="1:10">
      <c r="A247" s="951"/>
      <c r="B247" s="17"/>
      <c r="C247" s="183"/>
      <c r="D247" s="183"/>
      <c r="E247" s="557"/>
      <c r="F247" s="98"/>
      <c r="G247" s="1395"/>
      <c r="H247" s="17"/>
      <c r="J247" s="575"/>
    </row>
    <row r="248" spans="1:10">
      <c r="A248" s="951"/>
      <c r="B248" s="17"/>
      <c r="C248" s="183"/>
      <c r="D248" s="183"/>
      <c r="E248" s="557"/>
      <c r="F248" s="98"/>
      <c r="G248" s="1395"/>
      <c r="H248" s="17"/>
      <c r="J248" s="575"/>
    </row>
    <row r="249" spans="1:10" ht="13.5" thickBot="1">
      <c r="A249" s="952"/>
      <c r="B249" s="171"/>
      <c r="C249" s="184"/>
      <c r="D249" s="184"/>
      <c r="E249" s="558"/>
      <c r="F249" s="101"/>
      <c r="G249" s="1396"/>
      <c r="H249" s="171"/>
      <c r="J249" s="575"/>
    </row>
    <row r="250" spans="1:10" ht="31.5">
      <c r="A250" s="1046" t="s">
        <v>1028</v>
      </c>
      <c r="B250" s="389" t="s">
        <v>1029</v>
      </c>
      <c r="C250" s="475" t="s">
        <v>678</v>
      </c>
      <c r="D250" s="475" t="s">
        <v>3130</v>
      </c>
      <c r="E250" s="1173" t="s">
        <v>10894</v>
      </c>
      <c r="F250" s="430" t="s">
        <v>2779</v>
      </c>
      <c r="G250" s="1390" t="s">
        <v>497</v>
      </c>
      <c r="H250" s="1825" t="s">
        <v>4239</v>
      </c>
      <c r="J250" s="575"/>
    </row>
    <row r="251" spans="1:10" ht="13.5" thickBot="1">
      <c r="A251" s="1051"/>
      <c r="B251" s="190"/>
      <c r="C251" s="1140" t="s">
        <v>3629</v>
      </c>
      <c r="D251" s="382" t="s">
        <v>2628</v>
      </c>
      <c r="E251" s="564" t="s">
        <v>265</v>
      </c>
      <c r="F251" s="1407">
        <f>'Заказ, cкидки и курсы валют'!$I$12</f>
        <v>0</v>
      </c>
      <c r="G251" s="953"/>
      <c r="H251" s="249"/>
      <c r="J251" s="575"/>
    </row>
    <row r="252" spans="1:10" ht="13.5" thickBot="1">
      <c r="A252" s="847" t="s">
        <v>6896</v>
      </c>
      <c r="B252" s="656" t="s">
        <v>3163</v>
      </c>
      <c r="C252" s="656"/>
      <c r="D252" s="656">
        <v>500</v>
      </c>
      <c r="E252" s="575">
        <v>1058.8655999999999</v>
      </c>
      <c r="F252" s="1428">
        <f>ROUND(E252*(1-$F$11),2)</f>
        <v>1058.8699999999999</v>
      </c>
      <c r="G252" s="1429">
        <f>ROUND((D252/D252)*F252,2)</f>
        <v>1058.8699999999999</v>
      </c>
      <c r="H252" s="1834"/>
      <c r="J252" s="575"/>
    </row>
    <row r="253" spans="1:10">
      <c r="J253" s="575"/>
    </row>
    <row r="254" spans="1:10" ht="13.5" thickBot="1">
      <c r="J254" s="575"/>
    </row>
    <row r="255" spans="1:10" ht="18">
      <c r="A255" s="950"/>
      <c r="B255" s="163"/>
      <c r="C255" s="91" t="s">
        <v>2876</v>
      </c>
      <c r="D255" s="1357"/>
      <c r="E255" s="555"/>
      <c r="F255" s="93"/>
      <c r="G255" s="1393"/>
      <c r="H255" s="163"/>
      <c r="J255" s="575"/>
    </row>
    <row r="256" spans="1:10" ht="18">
      <c r="A256" s="951"/>
      <c r="B256" s="17"/>
      <c r="C256" s="108"/>
      <c r="D256" s="109" t="s">
        <v>2877</v>
      </c>
      <c r="E256" s="568"/>
      <c r="F256" s="1406"/>
      <c r="G256" s="1394"/>
      <c r="H256" s="17"/>
      <c r="J256" s="575"/>
    </row>
    <row r="257" spans="1:10">
      <c r="A257" s="951"/>
      <c r="B257" s="17"/>
      <c r="C257" s="183"/>
      <c r="D257" s="183"/>
      <c r="E257" s="557"/>
      <c r="F257" s="98"/>
      <c r="G257" s="1395"/>
      <c r="H257" s="17"/>
      <c r="J257" s="575"/>
    </row>
    <row r="258" spans="1:10">
      <c r="A258" s="951"/>
      <c r="B258" s="17"/>
      <c r="C258" s="183"/>
      <c r="D258" s="183"/>
      <c r="E258" s="557"/>
      <c r="F258" s="98"/>
      <c r="G258" s="1395"/>
      <c r="H258" s="17"/>
      <c r="J258" s="575"/>
    </row>
    <row r="259" spans="1:10">
      <c r="A259" s="951"/>
      <c r="B259" s="17"/>
      <c r="C259" s="183"/>
      <c r="D259" s="183"/>
      <c r="E259" s="557"/>
      <c r="F259" s="98"/>
      <c r="G259" s="1395"/>
      <c r="H259" s="17"/>
      <c r="J259" s="575"/>
    </row>
    <row r="260" spans="1:10" ht="13.5" thickBot="1">
      <c r="A260" s="952"/>
      <c r="B260" s="171"/>
      <c r="C260" s="184"/>
      <c r="D260" s="184"/>
      <c r="E260" s="558"/>
      <c r="F260" s="101"/>
      <c r="G260" s="1396"/>
      <c r="H260" s="171"/>
      <c r="J260" s="575"/>
    </row>
    <row r="261" spans="1:10" ht="31.5">
      <c r="A261" s="1046" t="s">
        <v>1028</v>
      </c>
      <c r="B261" s="389" t="s">
        <v>1029</v>
      </c>
      <c r="C261" s="475" t="s">
        <v>678</v>
      </c>
      <c r="D261" s="475" t="s">
        <v>3130</v>
      </c>
      <c r="E261" s="1173" t="s">
        <v>10894</v>
      </c>
      <c r="F261" s="430" t="s">
        <v>2779</v>
      </c>
      <c r="G261" s="1390" t="s">
        <v>497</v>
      </c>
      <c r="H261" s="1825" t="s">
        <v>4239</v>
      </c>
      <c r="J261" s="575"/>
    </row>
    <row r="262" spans="1:10" ht="13.5" thickBot="1">
      <c r="A262" s="1051"/>
      <c r="B262" s="190"/>
      <c r="C262" s="1140" t="s">
        <v>3629</v>
      </c>
      <c r="D262" s="382" t="s">
        <v>2628</v>
      </c>
      <c r="E262" s="560" t="s">
        <v>265</v>
      </c>
      <c r="F262" s="1407">
        <f>'Заказ, cкидки и курсы валют'!$I$12</f>
        <v>0</v>
      </c>
      <c r="G262" s="953"/>
      <c r="H262" s="249"/>
      <c r="J262" s="575"/>
    </row>
    <row r="263" spans="1:10" ht="13.5" thickBot="1">
      <c r="A263" s="1084" t="s">
        <v>3016</v>
      </c>
      <c r="B263" s="1085" t="s">
        <v>1377</v>
      </c>
      <c r="C263" s="1085">
        <v>1.25</v>
      </c>
      <c r="D263" s="1085">
        <v>100</v>
      </c>
      <c r="E263" s="575">
        <v>149.78159999999997</v>
      </c>
      <c r="F263" s="1412">
        <f>ROUND(E263*(1-$F$11),2)</f>
        <v>149.78</v>
      </c>
      <c r="G263" s="1413">
        <f>ROUND((D263/D263)*F263,2)</f>
        <v>149.78</v>
      </c>
      <c r="H263" s="1832"/>
      <c r="J263" s="575"/>
    </row>
    <row r="264" spans="1:10">
      <c r="A264" s="1053"/>
      <c r="B264" s="9"/>
      <c r="C264" s="9"/>
      <c r="D264" s="9"/>
      <c r="E264" s="1174"/>
      <c r="F264" s="1410"/>
      <c r="G264" s="1410"/>
      <c r="H264" s="14"/>
      <c r="J264" s="575"/>
    </row>
    <row r="265" spans="1:10">
      <c r="A265" s="1053"/>
      <c r="B265" s="9"/>
      <c r="C265" s="9"/>
      <c r="D265" s="9"/>
      <c r="E265" s="1174"/>
      <c r="F265" s="1410"/>
      <c r="G265" s="1410"/>
      <c r="H265" s="14"/>
      <c r="J265" s="575"/>
    </row>
    <row r="266" spans="1:10" ht="13.5" thickBot="1">
      <c r="A266" s="1053"/>
      <c r="B266" s="9"/>
      <c r="C266" s="9"/>
      <c r="D266" s="9"/>
      <c r="E266" s="1174"/>
      <c r="F266" s="1410"/>
      <c r="G266" s="1410"/>
      <c r="H266" s="14"/>
      <c r="J266" s="575"/>
    </row>
    <row r="267" spans="1:10" ht="18">
      <c r="A267" s="950"/>
      <c r="B267" s="163"/>
      <c r="C267" s="91" t="s">
        <v>2876</v>
      </c>
      <c r="D267" s="1357"/>
      <c r="E267" s="555"/>
      <c r="F267" s="93"/>
      <c r="G267" s="1409"/>
      <c r="H267" s="163"/>
      <c r="J267" s="575"/>
    </row>
    <row r="268" spans="1:10">
      <c r="A268" s="951"/>
      <c r="B268" s="17"/>
      <c r="C268" s="183"/>
      <c r="D268" s="183"/>
      <c r="E268" s="557"/>
      <c r="F268" s="98"/>
      <c r="G268" s="1395"/>
      <c r="H268" s="17"/>
      <c r="J268" s="575"/>
    </row>
    <row r="269" spans="1:10">
      <c r="A269" s="951"/>
      <c r="B269" s="17"/>
      <c r="C269" s="183"/>
      <c r="D269" s="183"/>
      <c r="E269" s="557"/>
      <c r="F269" s="98"/>
      <c r="G269" s="1395"/>
      <c r="H269" s="17"/>
      <c r="J269" s="575"/>
    </row>
    <row r="270" spans="1:10">
      <c r="A270" s="951"/>
      <c r="B270" s="17"/>
      <c r="C270" s="183"/>
      <c r="D270" s="183"/>
      <c r="E270" s="557"/>
      <c r="F270" s="98"/>
      <c r="G270" s="1395"/>
      <c r="H270" s="17"/>
      <c r="J270" s="575"/>
    </row>
    <row r="271" spans="1:10" ht="13.5" thickBot="1">
      <c r="A271" s="952"/>
      <c r="B271" s="171"/>
      <c r="C271" s="184"/>
      <c r="D271" s="184"/>
      <c r="E271" s="558"/>
      <c r="F271" s="101"/>
      <c r="G271" s="1396"/>
      <c r="H271" s="171"/>
      <c r="J271" s="575"/>
    </row>
    <row r="272" spans="1:10" ht="31.5">
      <c r="A272" s="1046" t="s">
        <v>1028</v>
      </c>
      <c r="B272" s="389" t="s">
        <v>1029</v>
      </c>
      <c r="C272" s="475" t="s">
        <v>678</v>
      </c>
      <c r="D272" s="475" t="s">
        <v>3130</v>
      </c>
      <c r="E272" s="1173" t="s">
        <v>10894</v>
      </c>
      <c r="F272" s="430" t="s">
        <v>2779</v>
      </c>
      <c r="G272" s="1390" t="s">
        <v>497</v>
      </c>
      <c r="H272" s="1825" t="s">
        <v>4239</v>
      </c>
      <c r="J272" s="575"/>
    </row>
    <row r="273" spans="1:10" ht="13.5" thickBot="1">
      <c r="A273" s="1051"/>
      <c r="B273" s="190"/>
      <c r="C273" s="1140" t="s">
        <v>3629</v>
      </c>
      <c r="D273" s="382" t="s">
        <v>2628</v>
      </c>
      <c r="E273" s="560" t="s">
        <v>265</v>
      </c>
      <c r="F273" s="1407">
        <f>'Заказ, cкидки и курсы валют'!$I$12</f>
        <v>0</v>
      </c>
      <c r="G273" s="953"/>
      <c r="H273" s="249"/>
      <c r="J273" s="575"/>
    </row>
    <row r="274" spans="1:10" ht="13.5" thickBot="1">
      <c r="A274" s="1084" t="s">
        <v>3017</v>
      </c>
      <c r="B274" s="1085" t="s">
        <v>1376</v>
      </c>
      <c r="C274" s="1085">
        <v>1.25</v>
      </c>
      <c r="D274" s="1085">
        <v>100</v>
      </c>
      <c r="E274" s="575">
        <v>132.50729999999999</v>
      </c>
      <c r="F274" s="1412">
        <f>ROUND(E274*(1-$F$11),2)</f>
        <v>132.51</v>
      </c>
      <c r="G274" s="1413">
        <f>ROUND((D274/D274)*F274,2)</f>
        <v>132.51</v>
      </c>
      <c r="H274" s="1832"/>
      <c r="J274" s="575"/>
    </row>
    <row r="275" spans="1:10">
      <c r="A275" s="1053"/>
      <c r="B275" s="9"/>
      <c r="C275" s="9"/>
      <c r="D275" s="9"/>
      <c r="E275" s="1174"/>
      <c r="F275" s="1410"/>
      <c r="G275" s="1410"/>
      <c r="H275" s="14"/>
      <c r="J275" s="575"/>
    </row>
    <row r="276" spans="1:10">
      <c r="A276" s="1053"/>
      <c r="B276" s="9"/>
      <c r="C276" s="9"/>
      <c r="D276" s="9"/>
      <c r="E276" s="1174"/>
      <c r="F276" s="1410"/>
      <c r="G276" s="1410"/>
      <c r="H276" s="14"/>
      <c r="J276" s="575"/>
    </row>
    <row r="277" spans="1:10" ht="13.5" thickBot="1">
      <c r="A277" s="1053"/>
      <c r="B277" s="9"/>
      <c r="C277" s="9"/>
      <c r="D277" s="9"/>
      <c r="E277" s="1174"/>
      <c r="F277" s="1410"/>
      <c r="G277" s="1410"/>
      <c r="H277" s="14"/>
      <c r="J277" s="575"/>
    </row>
    <row r="278" spans="1:10" ht="18">
      <c r="A278" s="950"/>
      <c r="B278" s="163"/>
      <c r="C278" s="91" t="s">
        <v>2878</v>
      </c>
      <c r="D278" s="1357"/>
      <c r="E278" s="555"/>
      <c r="F278" s="93"/>
      <c r="G278" s="1414"/>
      <c r="H278" s="163"/>
      <c r="J278" s="575"/>
    </row>
    <row r="279" spans="1:10">
      <c r="A279" s="951"/>
      <c r="B279" s="17"/>
      <c r="C279" s="183"/>
      <c r="D279" s="183"/>
      <c r="E279" s="557"/>
      <c r="F279" s="98"/>
      <c r="G279" s="1395"/>
      <c r="H279" s="17"/>
      <c r="J279" s="575"/>
    </row>
    <row r="280" spans="1:10">
      <c r="A280" s="951"/>
      <c r="B280" s="17"/>
      <c r="C280" s="183"/>
      <c r="D280" s="183"/>
      <c r="E280" s="557"/>
      <c r="F280" s="98"/>
      <c r="G280" s="1395"/>
      <c r="H280" s="17"/>
      <c r="J280" s="575"/>
    </row>
    <row r="281" spans="1:10">
      <c r="A281" s="951"/>
      <c r="B281" s="17"/>
      <c r="C281" s="183"/>
      <c r="D281" s="183"/>
      <c r="E281" s="557"/>
      <c r="F281" s="98"/>
      <c r="G281" s="1395"/>
      <c r="H281" s="17"/>
      <c r="J281" s="575"/>
    </row>
    <row r="282" spans="1:10" ht="13.5" thickBot="1">
      <c r="A282" s="952"/>
      <c r="B282" s="171"/>
      <c r="C282" s="184"/>
      <c r="D282" s="184"/>
      <c r="E282" s="558"/>
      <c r="F282" s="101"/>
      <c r="G282" s="1396"/>
      <c r="H282" s="171"/>
      <c r="J282" s="575"/>
    </row>
    <row r="283" spans="1:10" ht="31.5">
      <c r="A283" s="1046" t="s">
        <v>1028</v>
      </c>
      <c r="B283" s="389" t="s">
        <v>1029</v>
      </c>
      <c r="C283" s="475" t="s">
        <v>678</v>
      </c>
      <c r="D283" s="475" t="s">
        <v>3130</v>
      </c>
      <c r="E283" s="1173" t="s">
        <v>3954</v>
      </c>
      <c r="F283" s="430" t="s">
        <v>2779</v>
      </c>
      <c r="G283" s="1390" t="s">
        <v>497</v>
      </c>
      <c r="H283" s="1825" t="s">
        <v>4239</v>
      </c>
      <c r="J283" s="575"/>
    </row>
    <row r="284" spans="1:10" ht="13.5" thickBot="1">
      <c r="A284" s="1051"/>
      <c r="B284" s="190"/>
      <c r="C284" s="1140" t="s">
        <v>3629</v>
      </c>
      <c r="D284" s="382" t="s">
        <v>2628</v>
      </c>
      <c r="E284" s="560" t="s">
        <v>265</v>
      </c>
      <c r="F284" s="1407">
        <f>'Заказ, cкидки и курсы валют'!$I$12</f>
        <v>0</v>
      </c>
      <c r="G284" s="953"/>
      <c r="H284" s="249"/>
      <c r="J284" s="575"/>
    </row>
    <row r="285" spans="1:10" ht="13.5" thickBot="1">
      <c r="A285" s="1084" t="s">
        <v>3018</v>
      </c>
      <c r="B285" s="1085" t="s">
        <v>201</v>
      </c>
      <c r="C285" s="1085">
        <v>1.76</v>
      </c>
      <c r="D285" s="1085">
        <v>500</v>
      </c>
      <c r="E285" s="575">
        <v>723.85919999999987</v>
      </c>
      <c r="F285" s="1412">
        <f>ROUND(E285*(1-$F$11),2)</f>
        <v>723.86</v>
      </c>
      <c r="G285" s="1413">
        <f>ROUND((D285/D285)*F285,2)</f>
        <v>723.86</v>
      </c>
      <c r="H285" s="1832"/>
      <c r="J285" s="575"/>
    </row>
    <row r="286" spans="1:10">
      <c r="A286" s="1053"/>
      <c r="B286" s="9"/>
      <c r="C286" s="9"/>
      <c r="D286" s="9"/>
      <c r="E286" s="1175"/>
      <c r="F286" s="1410"/>
      <c r="G286" s="1403"/>
      <c r="H286" s="14"/>
      <c r="J286" s="575"/>
    </row>
    <row r="287" spans="1:10">
      <c r="A287" s="1053"/>
      <c r="B287" s="9"/>
      <c r="C287" s="9"/>
      <c r="D287" s="9"/>
      <c r="E287" s="1175"/>
      <c r="F287" s="1410"/>
      <c r="G287" s="1403"/>
      <c r="H287" s="14"/>
      <c r="J287" s="575"/>
    </row>
    <row r="288" spans="1:10" ht="13.5" thickBot="1">
      <c r="A288" s="1053"/>
      <c r="B288" s="9"/>
      <c r="C288" s="9"/>
      <c r="D288" s="9"/>
      <c r="E288" s="1175"/>
      <c r="F288" s="1410"/>
      <c r="G288" s="1403"/>
      <c r="H288" s="14"/>
      <c r="J288" s="575"/>
    </row>
    <row r="289" spans="1:10" ht="18">
      <c r="A289" s="950"/>
      <c r="B289" s="91" t="s">
        <v>2879</v>
      </c>
      <c r="C289" s="91"/>
      <c r="D289" s="91"/>
      <c r="E289" s="555"/>
      <c r="F289" s="1357"/>
      <c r="G289" s="93"/>
      <c r="H289" s="236"/>
      <c r="J289" s="575"/>
    </row>
    <row r="290" spans="1:10">
      <c r="A290" s="951"/>
      <c r="B290" s="17"/>
      <c r="C290" s="183"/>
      <c r="D290" s="183"/>
      <c r="E290" s="557"/>
      <c r="F290" s="98"/>
      <c r="G290" s="1395"/>
      <c r="H290" s="17"/>
      <c r="J290" s="575"/>
    </row>
    <row r="291" spans="1:10">
      <c r="A291" s="951"/>
      <c r="B291" s="17"/>
      <c r="C291" s="183"/>
      <c r="D291" s="183"/>
      <c r="E291" s="557"/>
      <c r="F291" s="98"/>
      <c r="G291" s="1395"/>
      <c r="H291" s="17"/>
      <c r="J291" s="575"/>
    </row>
    <row r="292" spans="1:10" ht="13.5" thickBot="1">
      <c r="A292" s="952"/>
      <c r="B292" s="171"/>
      <c r="C292" s="184"/>
      <c r="D292" s="184"/>
      <c r="E292" s="558"/>
      <c r="F292" s="101"/>
      <c r="G292" s="1396"/>
      <c r="H292" s="171"/>
      <c r="J292" s="575"/>
    </row>
    <row r="293" spans="1:10" ht="31.5">
      <c r="A293" s="1046" t="s">
        <v>1028</v>
      </c>
      <c r="B293" s="389" t="s">
        <v>1029</v>
      </c>
      <c r="C293" s="475" t="s">
        <v>678</v>
      </c>
      <c r="D293" s="475" t="s">
        <v>3130</v>
      </c>
      <c r="E293" s="559" t="s">
        <v>3955</v>
      </c>
      <c r="F293" s="430" t="s">
        <v>2779</v>
      </c>
      <c r="G293" s="1390" t="s">
        <v>497</v>
      </c>
      <c r="H293" s="1825" t="s">
        <v>4239</v>
      </c>
      <c r="J293" s="575"/>
    </row>
    <row r="294" spans="1:10" ht="13.5" thickBot="1">
      <c r="A294" s="1046"/>
      <c r="B294" s="389"/>
      <c r="C294" s="475" t="s">
        <v>3629</v>
      </c>
      <c r="D294" s="476" t="s">
        <v>2628</v>
      </c>
      <c r="E294" s="564" t="s">
        <v>265</v>
      </c>
      <c r="F294" s="1397">
        <f>'Заказ, cкидки и курсы валют'!$I$12</f>
        <v>0</v>
      </c>
      <c r="G294" s="1391"/>
      <c r="H294" s="248"/>
      <c r="J294" s="575"/>
    </row>
    <row r="295" spans="1:10">
      <c r="A295" s="1047" t="s">
        <v>3019</v>
      </c>
      <c r="B295" s="542" t="s">
        <v>169</v>
      </c>
      <c r="C295" s="542">
        <v>0.35</v>
      </c>
      <c r="D295" s="542">
        <v>2000</v>
      </c>
      <c r="E295" s="575">
        <v>1543.9006799999997</v>
      </c>
      <c r="F295" s="1398">
        <f>ROUND(E295*(1-$F$11),2)</f>
        <v>1543.9</v>
      </c>
      <c r="G295" s="1399">
        <f>F295</f>
        <v>1543.9</v>
      </c>
      <c r="H295" s="1826"/>
      <c r="I295" s="1754"/>
      <c r="J295" s="575"/>
    </row>
    <row r="296" spans="1:10">
      <c r="A296" s="846" t="s">
        <v>3020</v>
      </c>
      <c r="B296" s="6" t="s">
        <v>170</v>
      </c>
      <c r="C296" s="6">
        <v>0.41</v>
      </c>
      <c r="D296" s="6">
        <v>1000</v>
      </c>
      <c r="E296" s="575">
        <v>1062.96372</v>
      </c>
      <c r="F296" s="581">
        <f t="shared" ref="F296:F311" si="21">ROUND(E296*(1-$F$11),2)</f>
        <v>1062.96</v>
      </c>
      <c r="G296" s="1400">
        <f t="shared" ref="G296:G311" si="22">F296</f>
        <v>1062.96</v>
      </c>
      <c r="H296" s="1827"/>
      <c r="I296" s="1754"/>
      <c r="J296" s="575"/>
    </row>
    <row r="297" spans="1:10">
      <c r="A297" s="1048" t="s">
        <v>3021</v>
      </c>
      <c r="B297" s="6" t="s">
        <v>1346</v>
      </c>
      <c r="C297" s="6">
        <v>0.41</v>
      </c>
      <c r="D297" s="6">
        <v>1000</v>
      </c>
      <c r="E297" s="575">
        <v>342.42944999999997</v>
      </c>
      <c r="F297" s="581">
        <f t="shared" si="21"/>
        <v>342.43</v>
      </c>
      <c r="G297" s="1400">
        <f t="shared" si="22"/>
        <v>342.43</v>
      </c>
      <c r="H297" s="1827"/>
      <c r="I297" s="1754"/>
      <c r="J297" s="575"/>
    </row>
    <row r="298" spans="1:10">
      <c r="A298" s="1048" t="s">
        <v>3022</v>
      </c>
      <c r="B298" s="6" t="s">
        <v>189</v>
      </c>
      <c r="C298" s="6">
        <v>0.59</v>
      </c>
      <c r="D298" s="6">
        <v>1000</v>
      </c>
      <c r="E298" s="575">
        <v>395.64749999999998</v>
      </c>
      <c r="F298" s="581">
        <f t="shared" si="21"/>
        <v>395.65</v>
      </c>
      <c r="G298" s="1400">
        <f t="shared" si="22"/>
        <v>395.65</v>
      </c>
      <c r="H298" s="1827"/>
      <c r="I298" s="1754"/>
      <c r="J298" s="575"/>
    </row>
    <row r="299" spans="1:10">
      <c r="A299" s="1048" t="s">
        <v>3023</v>
      </c>
      <c r="B299" s="6" t="s">
        <v>616</v>
      </c>
      <c r="C299" s="6">
        <v>0.64</v>
      </c>
      <c r="D299" s="6">
        <v>1000</v>
      </c>
      <c r="E299" s="575">
        <v>462.74249999999995</v>
      </c>
      <c r="F299" s="581">
        <f t="shared" si="21"/>
        <v>462.74</v>
      </c>
      <c r="G299" s="1400">
        <f t="shared" si="22"/>
        <v>462.74</v>
      </c>
      <c r="H299" s="1827"/>
      <c r="I299" s="1754"/>
      <c r="J299" s="575"/>
    </row>
    <row r="300" spans="1:10">
      <c r="A300" s="1048" t="s">
        <v>3024</v>
      </c>
      <c r="B300" s="6" t="s">
        <v>178</v>
      </c>
      <c r="C300" s="6">
        <v>0.61</v>
      </c>
      <c r="D300" s="6">
        <v>1000</v>
      </c>
      <c r="E300" s="575">
        <v>509.01674999999994</v>
      </c>
      <c r="F300" s="581">
        <f t="shared" si="21"/>
        <v>509.02</v>
      </c>
      <c r="G300" s="1400">
        <f t="shared" si="22"/>
        <v>509.02</v>
      </c>
      <c r="H300" s="1827"/>
      <c r="I300" s="1754"/>
      <c r="J300" s="575"/>
    </row>
    <row r="301" spans="1:10">
      <c r="A301" s="1048" t="s">
        <v>3025</v>
      </c>
      <c r="B301" s="6" t="s">
        <v>179</v>
      </c>
      <c r="C301" s="6">
        <v>0.77</v>
      </c>
      <c r="D301" s="6">
        <v>500</v>
      </c>
      <c r="E301" s="575">
        <v>312.36450000000002</v>
      </c>
      <c r="F301" s="581">
        <f t="shared" si="21"/>
        <v>312.36</v>
      </c>
      <c r="G301" s="1400">
        <f t="shared" si="22"/>
        <v>312.36</v>
      </c>
      <c r="H301" s="1827"/>
      <c r="I301" s="1754"/>
      <c r="J301" s="575"/>
    </row>
    <row r="302" spans="1:10">
      <c r="A302" s="1048" t="s">
        <v>3026</v>
      </c>
      <c r="B302" s="6" t="s">
        <v>180</v>
      </c>
      <c r="C302" s="6">
        <v>0.88</v>
      </c>
      <c r="D302" s="6">
        <v>500</v>
      </c>
      <c r="E302" s="575">
        <v>337.79669999999999</v>
      </c>
      <c r="F302" s="581">
        <f t="shared" si="21"/>
        <v>337.8</v>
      </c>
      <c r="G302" s="1400">
        <f t="shared" si="22"/>
        <v>337.8</v>
      </c>
      <c r="H302" s="1827"/>
      <c r="I302" s="1754"/>
      <c r="J302" s="575"/>
    </row>
    <row r="303" spans="1:10">
      <c r="A303" s="1048" t="s">
        <v>3027</v>
      </c>
      <c r="B303" s="6" t="s">
        <v>617</v>
      </c>
      <c r="C303" s="6">
        <v>0.87</v>
      </c>
      <c r="D303" s="6">
        <v>1000</v>
      </c>
      <c r="E303" s="575">
        <v>1135.6052400000001</v>
      </c>
      <c r="F303" s="581">
        <f t="shared" si="21"/>
        <v>1135.6099999999999</v>
      </c>
      <c r="G303" s="1400">
        <f t="shared" si="22"/>
        <v>1135.6099999999999</v>
      </c>
      <c r="H303" s="1827"/>
      <c r="I303" s="1754"/>
      <c r="J303" s="575"/>
    </row>
    <row r="304" spans="1:10">
      <c r="A304" s="1048" t="s">
        <v>3028</v>
      </c>
      <c r="B304" s="6" t="s">
        <v>190</v>
      </c>
      <c r="C304" s="6">
        <v>1.05</v>
      </c>
      <c r="D304" s="6">
        <v>500</v>
      </c>
      <c r="E304" s="575">
        <v>328.55250000000001</v>
      </c>
      <c r="F304" s="581">
        <f t="shared" si="21"/>
        <v>328.55</v>
      </c>
      <c r="G304" s="1400">
        <f t="shared" si="22"/>
        <v>328.55</v>
      </c>
      <c r="H304" s="1827"/>
      <c r="I304" s="1754"/>
      <c r="J304" s="575"/>
    </row>
    <row r="305" spans="1:10">
      <c r="A305" s="1048" t="s">
        <v>3029</v>
      </c>
      <c r="B305" s="6" t="s">
        <v>191</v>
      </c>
      <c r="C305" s="6">
        <v>1.45</v>
      </c>
      <c r="D305" s="6">
        <v>500</v>
      </c>
      <c r="E305" s="575">
        <v>381.78120000000001</v>
      </c>
      <c r="F305" s="581">
        <f t="shared" si="21"/>
        <v>381.78</v>
      </c>
      <c r="G305" s="1400">
        <f t="shared" si="22"/>
        <v>381.78</v>
      </c>
      <c r="H305" s="1827"/>
      <c r="I305" s="1754"/>
      <c r="J305" s="575"/>
    </row>
    <row r="306" spans="1:10">
      <c r="A306" s="1048" t="s">
        <v>3030</v>
      </c>
      <c r="B306" s="6" t="s">
        <v>192</v>
      </c>
      <c r="C306" s="6">
        <v>1.7</v>
      </c>
      <c r="D306" s="6">
        <v>400</v>
      </c>
      <c r="E306" s="575">
        <v>478.93049999999994</v>
      </c>
      <c r="F306" s="581">
        <f t="shared" si="21"/>
        <v>478.93</v>
      </c>
      <c r="G306" s="1400">
        <f t="shared" si="22"/>
        <v>478.93</v>
      </c>
      <c r="H306" s="1827"/>
      <c r="I306" s="1754"/>
      <c r="J306" s="575"/>
    </row>
    <row r="307" spans="1:10">
      <c r="A307" s="1048" t="s">
        <v>3031</v>
      </c>
      <c r="B307" s="6" t="s">
        <v>194</v>
      </c>
      <c r="C307" s="6">
        <v>2.1</v>
      </c>
      <c r="D307" s="6">
        <v>500</v>
      </c>
      <c r="E307" s="575">
        <v>1023.4607399999999</v>
      </c>
      <c r="F307" s="581">
        <f t="shared" si="21"/>
        <v>1023.46</v>
      </c>
      <c r="G307" s="1400">
        <f t="shared" si="22"/>
        <v>1023.46</v>
      </c>
      <c r="H307" s="1827"/>
      <c r="I307" s="1754"/>
      <c r="J307" s="575"/>
    </row>
    <row r="308" spans="1:10">
      <c r="A308" s="1048" t="s">
        <v>3032</v>
      </c>
      <c r="B308" s="6" t="s">
        <v>202</v>
      </c>
      <c r="C308" s="6">
        <v>3</v>
      </c>
      <c r="D308" s="6">
        <v>500</v>
      </c>
      <c r="E308" s="575">
        <v>1035.0010799999998</v>
      </c>
      <c r="F308" s="581">
        <f t="shared" si="21"/>
        <v>1035</v>
      </c>
      <c r="G308" s="1400">
        <f t="shared" si="22"/>
        <v>1035</v>
      </c>
      <c r="H308" s="1827"/>
      <c r="I308" s="1754"/>
      <c r="J308" s="575"/>
    </row>
    <row r="309" spans="1:10">
      <c r="A309" s="1048" t="s">
        <v>3033</v>
      </c>
      <c r="B309" s="6" t="s">
        <v>204</v>
      </c>
      <c r="C309" s="6">
        <v>5</v>
      </c>
      <c r="D309" s="6">
        <v>250</v>
      </c>
      <c r="E309" s="575">
        <v>1067.62842</v>
      </c>
      <c r="F309" s="581">
        <f t="shared" si="21"/>
        <v>1067.6300000000001</v>
      </c>
      <c r="G309" s="1400">
        <f t="shared" si="22"/>
        <v>1067.6300000000001</v>
      </c>
      <c r="H309" s="1827"/>
      <c r="I309" s="1754"/>
      <c r="J309" s="575"/>
    </row>
    <row r="310" spans="1:10">
      <c r="A310" s="1048" t="s">
        <v>3034</v>
      </c>
      <c r="B310" s="6" t="s">
        <v>618</v>
      </c>
      <c r="C310" s="6">
        <v>4.21</v>
      </c>
      <c r="D310" s="6">
        <v>250</v>
      </c>
      <c r="E310" s="575">
        <v>959.17733999999996</v>
      </c>
      <c r="F310" s="581">
        <f t="shared" si="21"/>
        <v>959.18</v>
      </c>
      <c r="G310" s="1400">
        <f t="shared" si="22"/>
        <v>959.18</v>
      </c>
      <c r="H310" s="1827"/>
      <c r="I310" s="1754"/>
      <c r="J310" s="575"/>
    </row>
    <row r="311" spans="1:10" ht="13.5" thickBot="1">
      <c r="A311" s="1052" t="s">
        <v>3035</v>
      </c>
      <c r="B311" s="280" t="s">
        <v>1325</v>
      </c>
      <c r="C311" s="280">
        <v>6</v>
      </c>
      <c r="D311" s="280">
        <v>150</v>
      </c>
      <c r="E311" s="575">
        <v>838.94310000000007</v>
      </c>
      <c r="F311" s="1401">
        <f t="shared" si="21"/>
        <v>838.94</v>
      </c>
      <c r="G311" s="1402">
        <f t="shared" si="22"/>
        <v>838.94</v>
      </c>
      <c r="H311" s="1828"/>
      <c r="I311" s="1754"/>
      <c r="J311" s="575"/>
    </row>
    <row r="312" spans="1:10">
      <c r="A312" s="1053"/>
      <c r="B312" s="13"/>
      <c r="C312" s="13"/>
      <c r="D312" s="13"/>
      <c r="E312" s="1176"/>
      <c r="F312" s="1410"/>
      <c r="G312" s="1403"/>
      <c r="H312" s="14"/>
      <c r="J312" s="575"/>
    </row>
    <row r="313" spans="1:10" ht="13.5" thickBot="1">
      <c r="A313" s="1053"/>
      <c r="B313" s="13"/>
      <c r="C313" s="13"/>
      <c r="D313" s="13"/>
      <c r="E313" s="1176"/>
      <c r="F313" s="1410"/>
      <c r="G313" s="1403"/>
      <c r="H313" s="14"/>
      <c r="J313" s="575"/>
    </row>
    <row r="314" spans="1:10" ht="18">
      <c r="A314" s="950"/>
      <c r="B314" s="91" t="s">
        <v>2880</v>
      </c>
      <c r="C314" s="91"/>
      <c r="D314" s="93"/>
      <c r="E314" s="562"/>
      <c r="F314" s="1393"/>
      <c r="G314" s="1393"/>
      <c r="H314" s="236"/>
      <c r="J314" s="575"/>
    </row>
    <row r="315" spans="1:10">
      <c r="A315" s="951"/>
      <c r="B315" s="17"/>
      <c r="C315" s="183"/>
      <c r="D315" s="183"/>
      <c r="E315" s="557"/>
      <c r="F315" s="98"/>
      <c r="G315" s="1395"/>
      <c r="H315" s="17"/>
      <c r="J315" s="575"/>
    </row>
    <row r="316" spans="1:10">
      <c r="A316" s="951"/>
      <c r="B316" s="17"/>
      <c r="C316" s="183"/>
      <c r="D316" s="183"/>
      <c r="E316" s="557"/>
      <c r="F316" s="98"/>
      <c r="G316" s="1395"/>
      <c r="H316" s="17"/>
      <c r="J316" s="575"/>
    </row>
    <row r="317" spans="1:10">
      <c r="A317" s="951"/>
      <c r="B317" s="17"/>
      <c r="C317" s="183"/>
      <c r="D317" s="183"/>
      <c r="E317" s="557"/>
      <c r="F317" s="98"/>
      <c r="G317" s="1395"/>
      <c r="H317" s="17"/>
      <c r="J317" s="575"/>
    </row>
    <row r="318" spans="1:10" ht="13.5" thickBot="1">
      <c r="A318" s="952"/>
      <c r="B318" s="171"/>
      <c r="C318" s="184"/>
      <c r="D318" s="184"/>
      <c r="E318" s="558"/>
      <c r="F318" s="101"/>
      <c r="G318" s="1396"/>
      <c r="H318" s="171"/>
      <c r="J318" s="575"/>
    </row>
    <row r="319" spans="1:10" ht="31.5">
      <c r="A319" s="1046" t="s">
        <v>1028</v>
      </c>
      <c r="B319" s="389" t="s">
        <v>1029</v>
      </c>
      <c r="C319" s="475" t="s">
        <v>678</v>
      </c>
      <c r="D319" s="475" t="s">
        <v>3130</v>
      </c>
      <c r="E319" s="559" t="s">
        <v>3955</v>
      </c>
      <c r="F319" s="430" t="s">
        <v>2779</v>
      </c>
      <c r="G319" s="1390" t="s">
        <v>497</v>
      </c>
      <c r="H319" s="1825" t="s">
        <v>4239</v>
      </c>
      <c r="J319" s="575"/>
    </row>
    <row r="320" spans="1:10" ht="13.5" thickBot="1">
      <c r="A320" s="1046"/>
      <c r="B320" s="389"/>
      <c r="C320" s="475" t="s">
        <v>3629</v>
      </c>
      <c r="D320" s="476" t="s">
        <v>2628</v>
      </c>
      <c r="E320" s="564" t="s">
        <v>265</v>
      </c>
      <c r="F320" s="1397">
        <f>'Заказ, cкидки и курсы валют'!$I$12</f>
        <v>0</v>
      </c>
      <c r="G320" s="1391"/>
      <c r="H320" s="248"/>
      <c r="J320" s="575"/>
    </row>
    <row r="321" spans="1:10">
      <c r="A321" s="1050" t="s">
        <v>3036</v>
      </c>
      <c r="B321" s="542" t="s">
        <v>147</v>
      </c>
      <c r="C321" s="542">
        <v>0.14000000000000001</v>
      </c>
      <c r="D321" s="542">
        <v>1000</v>
      </c>
      <c r="E321" s="575">
        <v>902.74086</v>
      </c>
      <c r="F321" s="1398">
        <f>ROUND(E321*(1-$F$11),2)</f>
        <v>902.74</v>
      </c>
      <c r="G321" s="1399">
        <f>F321</f>
        <v>902.74</v>
      </c>
      <c r="H321" s="1826"/>
      <c r="I321" s="1754"/>
      <c r="J321" s="575"/>
    </row>
    <row r="322" spans="1:10">
      <c r="A322" s="1048" t="s">
        <v>3037</v>
      </c>
      <c r="B322" s="6" t="s">
        <v>168</v>
      </c>
      <c r="C322" s="6">
        <v>0.26</v>
      </c>
      <c r="D322" s="6">
        <v>2000</v>
      </c>
      <c r="E322" s="575">
        <v>1460.97126</v>
      </c>
      <c r="F322" s="581">
        <f t="shared" ref="F322:F330" si="23">ROUND(E322*(1-$F$11),2)</f>
        <v>1460.97</v>
      </c>
      <c r="G322" s="1400">
        <f t="shared" ref="G322:G330" si="24">F322</f>
        <v>1460.97</v>
      </c>
      <c r="H322" s="1827"/>
      <c r="I322" s="1754"/>
      <c r="J322" s="575"/>
    </row>
    <row r="323" spans="1:10">
      <c r="A323" s="1048" t="s">
        <v>3038</v>
      </c>
      <c r="B323" s="6" t="s">
        <v>1346</v>
      </c>
      <c r="C323" s="6">
        <v>0.37</v>
      </c>
      <c r="D323" s="6">
        <v>1000</v>
      </c>
      <c r="E323" s="575">
        <v>727.53983999999991</v>
      </c>
      <c r="F323" s="581">
        <f t="shared" si="23"/>
        <v>727.54</v>
      </c>
      <c r="G323" s="1400">
        <f t="shared" si="24"/>
        <v>727.54</v>
      </c>
      <c r="H323" s="1827"/>
      <c r="I323" s="1754"/>
      <c r="J323" s="575"/>
    </row>
    <row r="324" spans="1:10">
      <c r="A324" s="1048" t="s">
        <v>3039</v>
      </c>
      <c r="B324" s="6" t="s">
        <v>189</v>
      </c>
      <c r="C324" s="6">
        <v>0.46</v>
      </c>
      <c r="D324" s="6">
        <v>1000</v>
      </c>
      <c r="E324" s="575">
        <v>319.28699999999998</v>
      </c>
      <c r="F324" s="581">
        <f t="shared" si="23"/>
        <v>319.29000000000002</v>
      </c>
      <c r="G324" s="1400">
        <f t="shared" si="24"/>
        <v>319.29000000000002</v>
      </c>
      <c r="H324" s="1827"/>
      <c r="I324" s="1754"/>
      <c r="J324" s="575"/>
    </row>
    <row r="325" spans="1:10">
      <c r="A325" s="1048" t="s">
        <v>3040</v>
      </c>
      <c r="B325" s="6" t="s">
        <v>616</v>
      </c>
      <c r="C325" s="6">
        <v>0.5</v>
      </c>
      <c r="D325" s="6">
        <v>1000</v>
      </c>
      <c r="E325" s="575">
        <v>754.28838000000007</v>
      </c>
      <c r="F325" s="581">
        <f t="shared" si="23"/>
        <v>754.29</v>
      </c>
      <c r="G325" s="1400">
        <f t="shared" si="24"/>
        <v>754.29</v>
      </c>
      <c r="H325" s="1827"/>
      <c r="I325" s="1754"/>
      <c r="J325" s="575"/>
    </row>
    <row r="326" spans="1:10" ht="12.75" customHeight="1">
      <c r="A326" s="1048" t="s">
        <v>3041</v>
      </c>
      <c r="B326" s="12" t="s">
        <v>617</v>
      </c>
      <c r="C326" s="12">
        <v>1</v>
      </c>
      <c r="D326" s="12">
        <v>1000</v>
      </c>
      <c r="E326" s="575">
        <v>1039.1673599999999</v>
      </c>
      <c r="F326" s="581">
        <f t="shared" si="23"/>
        <v>1039.17</v>
      </c>
      <c r="G326" s="1400">
        <f t="shared" si="24"/>
        <v>1039.17</v>
      </c>
      <c r="H326" s="1827"/>
      <c r="I326" s="1754"/>
      <c r="J326" s="575"/>
    </row>
    <row r="327" spans="1:10">
      <c r="A327" s="1048" t="s">
        <v>3042</v>
      </c>
      <c r="B327" s="6" t="s">
        <v>190</v>
      </c>
      <c r="C327" s="6">
        <v>1.1200000000000001</v>
      </c>
      <c r="D327" s="6">
        <v>500</v>
      </c>
      <c r="E327" s="575">
        <v>270.70170000000002</v>
      </c>
      <c r="F327" s="581">
        <f t="shared" si="23"/>
        <v>270.7</v>
      </c>
      <c r="G327" s="1400">
        <f t="shared" si="24"/>
        <v>270.7</v>
      </c>
      <c r="H327" s="1827"/>
      <c r="I327" s="1754"/>
      <c r="J327" s="575"/>
    </row>
    <row r="328" spans="1:10">
      <c r="A328" s="1048" t="s">
        <v>3043</v>
      </c>
      <c r="B328" s="6" t="s">
        <v>191</v>
      </c>
      <c r="C328" s="6">
        <v>1.45</v>
      </c>
      <c r="D328" s="6">
        <v>1000</v>
      </c>
      <c r="E328" s="575">
        <v>1306.38438</v>
      </c>
      <c r="F328" s="581">
        <f t="shared" si="23"/>
        <v>1306.3800000000001</v>
      </c>
      <c r="G328" s="1400">
        <f t="shared" si="24"/>
        <v>1306.3800000000001</v>
      </c>
      <c r="H328" s="1827"/>
      <c r="I328" s="1754"/>
      <c r="J328" s="575"/>
    </row>
    <row r="329" spans="1:10">
      <c r="A329" s="1048" t="s">
        <v>3044</v>
      </c>
      <c r="B329" s="6" t="s">
        <v>201</v>
      </c>
      <c r="C329" s="6">
        <v>1.9</v>
      </c>
      <c r="D329" s="6">
        <v>500</v>
      </c>
      <c r="E329" s="575">
        <v>852.19596000000001</v>
      </c>
      <c r="F329" s="581">
        <f t="shared" si="23"/>
        <v>852.2</v>
      </c>
      <c r="G329" s="1400">
        <f t="shared" si="24"/>
        <v>852.2</v>
      </c>
      <c r="H329" s="1827"/>
      <c r="I329" s="1754"/>
      <c r="J329" s="575"/>
    </row>
    <row r="330" spans="1:10" ht="13.5" thickBot="1">
      <c r="A330" s="847" t="s">
        <v>3045</v>
      </c>
      <c r="B330" s="282" t="s">
        <v>243</v>
      </c>
      <c r="C330" s="282">
        <v>3.5</v>
      </c>
      <c r="D330" s="282">
        <v>250</v>
      </c>
      <c r="E330" s="575">
        <v>730.47924</v>
      </c>
      <c r="F330" s="1401">
        <f t="shared" si="23"/>
        <v>730.48</v>
      </c>
      <c r="G330" s="1402">
        <f t="shared" si="24"/>
        <v>730.48</v>
      </c>
      <c r="H330" s="1828"/>
      <c r="I330" s="1754"/>
      <c r="J330" s="575"/>
    </row>
    <row r="331" spans="1:10" ht="13.5" thickBot="1">
      <c r="J331" s="575"/>
    </row>
    <row r="332" spans="1:10" ht="18">
      <c r="A332" s="950"/>
      <c r="B332" s="91" t="s">
        <v>6898</v>
      </c>
      <c r="C332" s="91"/>
      <c r="D332" s="91"/>
      <c r="E332" s="555"/>
      <c r="F332" s="1357"/>
      <c r="G332" s="93"/>
      <c r="H332" s="236"/>
      <c r="J332" s="575"/>
    </row>
    <row r="333" spans="1:10">
      <c r="A333" s="951"/>
      <c r="B333" s="17"/>
      <c r="C333" s="183"/>
      <c r="E333" s="557"/>
      <c r="F333" s="98"/>
      <c r="G333" s="1395"/>
      <c r="H333" s="17"/>
      <c r="J333" s="575"/>
    </row>
    <row r="334" spans="1:10">
      <c r="A334" s="951"/>
      <c r="B334" s="17"/>
      <c r="C334" s="183"/>
      <c r="D334" s="183"/>
      <c r="E334" s="557"/>
      <c r="F334" s="98"/>
      <c r="G334" s="1395"/>
      <c r="H334" s="17"/>
      <c r="J334" s="575"/>
    </row>
    <row r="335" spans="1:10" ht="30.75" customHeight="1" thickBot="1">
      <c r="A335" s="952"/>
      <c r="B335" s="171"/>
      <c r="C335" s="184"/>
      <c r="D335" s="184"/>
      <c r="E335" s="558"/>
      <c r="F335" s="101"/>
      <c r="G335" s="1396"/>
      <c r="H335" s="171"/>
      <c r="J335" s="575"/>
    </row>
    <row r="336" spans="1:10" ht="31.5">
      <c r="A336" s="1046" t="s">
        <v>1028</v>
      </c>
      <c r="B336" s="389" t="s">
        <v>1029</v>
      </c>
      <c r="C336" s="475" t="s">
        <v>678</v>
      </c>
      <c r="D336" s="475" t="s">
        <v>3130</v>
      </c>
      <c r="E336" s="559" t="s">
        <v>3955</v>
      </c>
      <c r="F336" s="430" t="s">
        <v>2779</v>
      </c>
      <c r="G336" s="1390" t="s">
        <v>497</v>
      </c>
      <c r="H336" s="1825" t="s">
        <v>4239</v>
      </c>
      <c r="J336" s="575"/>
    </row>
    <row r="337" spans="1:10" ht="13.5" thickBot="1">
      <c r="A337" s="1046"/>
      <c r="B337" s="389"/>
      <c r="C337" s="475" t="s">
        <v>3629</v>
      </c>
      <c r="D337" s="476" t="s">
        <v>2628</v>
      </c>
      <c r="E337" s="1177" t="s">
        <v>265</v>
      </c>
      <c r="F337" s="1397">
        <f>'Заказ, cкидки и курсы валют'!$I$12</f>
        <v>0</v>
      </c>
      <c r="G337" s="1391"/>
      <c r="H337" s="248"/>
      <c r="J337" s="575"/>
    </row>
    <row r="338" spans="1:10">
      <c r="A338" s="1047" t="s">
        <v>6876</v>
      </c>
      <c r="B338" s="1803" t="s">
        <v>168</v>
      </c>
      <c r="C338" s="1292"/>
      <c r="D338" s="1292">
        <v>2000</v>
      </c>
      <c r="E338" s="575">
        <v>1126.77</v>
      </c>
      <c r="F338" s="1421">
        <f>ROUND(E338*(1-$F$11),2)</f>
        <v>1126.77</v>
      </c>
      <c r="G338" s="1422">
        <f>F338</f>
        <v>1126.77</v>
      </c>
      <c r="H338" s="1829"/>
      <c r="J338" s="575"/>
    </row>
    <row r="339" spans="1:10">
      <c r="A339" s="846" t="s">
        <v>6877</v>
      </c>
      <c r="B339" s="1301" t="s">
        <v>169</v>
      </c>
      <c r="C339" s="623"/>
      <c r="D339" s="623">
        <v>2000</v>
      </c>
      <c r="E339" s="575">
        <v>1371.72</v>
      </c>
      <c r="F339" s="1423">
        <f t="shared" ref="F339:F357" si="25">ROUND(E339*(1-$F$11),2)</f>
        <v>1371.72</v>
      </c>
      <c r="G339" s="1424">
        <f t="shared" ref="G339:G357" si="26">F339</f>
        <v>1371.72</v>
      </c>
      <c r="H339" s="1833"/>
      <c r="J339" s="575"/>
    </row>
    <row r="340" spans="1:10">
      <c r="A340" s="1048" t="s">
        <v>6878</v>
      </c>
      <c r="B340" s="1301" t="s">
        <v>170</v>
      </c>
      <c r="C340" s="623"/>
      <c r="D340" s="623">
        <v>1000</v>
      </c>
      <c r="E340" s="575">
        <v>734.84999999999991</v>
      </c>
      <c r="F340" s="1423">
        <f t="shared" si="25"/>
        <v>734.85</v>
      </c>
      <c r="G340" s="1424">
        <f t="shared" si="26"/>
        <v>734.85</v>
      </c>
      <c r="H340" s="1833"/>
      <c r="J340" s="575"/>
    </row>
    <row r="341" spans="1:10">
      <c r="A341" s="1048" t="s">
        <v>6879</v>
      </c>
      <c r="B341" s="1301" t="s">
        <v>1346</v>
      </c>
      <c r="C341" s="623"/>
      <c r="D341" s="623">
        <v>1000</v>
      </c>
      <c r="E341" s="575">
        <v>636.87</v>
      </c>
      <c r="F341" s="1423">
        <f t="shared" si="25"/>
        <v>636.87</v>
      </c>
      <c r="G341" s="1424">
        <f t="shared" si="26"/>
        <v>636.87</v>
      </c>
      <c r="H341" s="1833"/>
      <c r="J341" s="575"/>
    </row>
    <row r="342" spans="1:10">
      <c r="A342" s="1048" t="s">
        <v>6880</v>
      </c>
      <c r="B342" s="1301" t="s">
        <v>189</v>
      </c>
      <c r="C342" s="623"/>
      <c r="D342" s="623">
        <v>1000</v>
      </c>
      <c r="E342" s="575">
        <v>685.86</v>
      </c>
      <c r="F342" s="1423">
        <f t="shared" si="25"/>
        <v>685.86</v>
      </c>
      <c r="G342" s="1424">
        <f t="shared" si="26"/>
        <v>685.86</v>
      </c>
      <c r="H342" s="1833"/>
      <c r="J342" s="575"/>
    </row>
    <row r="343" spans="1:10">
      <c r="A343" s="1048" t="s">
        <v>6881</v>
      </c>
      <c r="B343" s="1301" t="s">
        <v>616</v>
      </c>
      <c r="C343" s="623"/>
      <c r="D343" s="623">
        <v>1000</v>
      </c>
      <c r="E343" s="575">
        <v>783.83999999999992</v>
      </c>
      <c r="F343" s="1423">
        <f t="shared" si="25"/>
        <v>783.84</v>
      </c>
      <c r="G343" s="1424">
        <f t="shared" si="26"/>
        <v>783.84</v>
      </c>
      <c r="H343" s="1833"/>
      <c r="J343" s="575"/>
    </row>
    <row r="344" spans="1:10">
      <c r="A344" s="1048" t="s">
        <v>6882</v>
      </c>
      <c r="B344" s="1301" t="s">
        <v>178</v>
      </c>
      <c r="C344" s="623"/>
      <c r="D344" s="623">
        <v>1000</v>
      </c>
      <c r="E344" s="575">
        <v>955.30499999999995</v>
      </c>
      <c r="F344" s="1423">
        <f t="shared" si="25"/>
        <v>955.31</v>
      </c>
      <c r="G344" s="1424">
        <f t="shared" si="26"/>
        <v>955.31</v>
      </c>
      <c r="H344" s="1833"/>
      <c r="J344" s="575"/>
    </row>
    <row r="345" spans="1:10">
      <c r="A345" s="1048" t="s">
        <v>6883</v>
      </c>
      <c r="B345" s="1301" t="s">
        <v>179</v>
      </c>
      <c r="C345" s="623"/>
      <c r="D345" s="623">
        <v>1000</v>
      </c>
      <c r="E345" s="575">
        <v>1028.79</v>
      </c>
      <c r="F345" s="1423">
        <f t="shared" si="25"/>
        <v>1028.79</v>
      </c>
      <c r="G345" s="1424">
        <f t="shared" si="26"/>
        <v>1028.79</v>
      </c>
      <c r="H345" s="1833"/>
      <c r="J345" s="575"/>
    </row>
    <row r="346" spans="1:10">
      <c r="A346" s="1048" t="s">
        <v>6884</v>
      </c>
      <c r="B346" s="1301" t="s">
        <v>180</v>
      </c>
      <c r="C346" s="623"/>
      <c r="D346" s="623">
        <v>500</v>
      </c>
      <c r="E346" s="575">
        <v>587.88</v>
      </c>
      <c r="F346" s="1423">
        <f t="shared" si="25"/>
        <v>587.88</v>
      </c>
      <c r="G346" s="1424">
        <f t="shared" si="26"/>
        <v>587.88</v>
      </c>
      <c r="H346" s="1833"/>
      <c r="J346" s="575"/>
    </row>
    <row r="347" spans="1:10">
      <c r="A347" s="1048" t="s">
        <v>6885</v>
      </c>
      <c r="B347" s="1301" t="s">
        <v>617</v>
      </c>
      <c r="C347" s="623"/>
      <c r="D347" s="623">
        <v>500</v>
      </c>
      <c r="E347" s="575">
        <v>453.42374999999998</v>
      </c>
      <c r="F347" s="1423">
        <f t="shared" si="25"/>
        <v>453.42</v>
      </c>
      <c r="G347" s="1424">
        <f t="shared" si="26"/>
        <v>453.42</v>
      </c>
      <c r="H347" s="1833"/>
      <c r="J347" s="575"/>
    </row>
    <row r="348" spans="1:10">
      <c r="A348" s="1048" t="s">
        <v>6886</v>
      </c>
      <c r="B348" s="1301" t="s">
        <v>190</v>
      </c>
      <c r="C348" s="623"/>
      <c r="D348" s="623">
        <v>500</v>
      </c>
      <c r="E348" s="575">
        <v>551.13749999999993</v>
      </c>
      <c r="F348" s="1423">
        <f t="shared" si="25"/>
        <v>551.14</v>
      </c>
      <c r="G348" s="1424">
        <f t="shared" si="26"/>
        <v>551.14</v>
      </c>
      <c r="H348" s="1833"/>
      <c r="J348" s="575"/>
    </row>
    <row r="349" spans="1:10">
      <c r="A349" s="1048" t="s">
        <v>6887</v>
      </c>
      <c r="B349" s="1301" t="s">
        <v>191</v>
      </c>
      <c r="C349" s="623"/>
      <c r="D349" s="623">
        <v>500</v>
      </c>
      <c r="E349" s="575">
        <v>722.60249999999996</v>
      </c>
      <c r="F349" s="1423">
        <f t="shared" si="25"/>
        <v>722.6</v>
      </c>
      <c r="G349" s="1424">
        <f t="shared" si="26"/>
        <v>722.6</v>
      </c>
      <c r="H349" s="1833"/>
      <c r="J349" s="575"/>
    </row>
    <row r="350" spans="1:10">
      <c r="A350" s="1048" t="s">
        <v>6888</v>
      </c>
      <c r="B350" s="1301" t="s">
        <v>192</v>
      </c>
      <c r="C350" s="623"/>
      <c r="D350" s="623">
        <v>500</v>
      </c>
      <c r="E350" s="575">
        <v>930.81</v>
      </c>
      <c r="F350" s="1423">
        <f t="shared" si="25"/>
        <v>930.81</v>
      </c>
      <c r="G350" s="1424">
        <f t="shared" si="26"/>
        <v>930.81</v>
      </c>
      <c r="H350" s="1833"/>
      <c r="J350" s="575"/>
    </row>
    <row r="351" spans="1:10">
      <c r="A351" s="1048" t="s">
        <v>6889</v>
      </c>
      <c r="B351" s="1301" t="s">
        <v>194</v>
      </c>
      <c r="C351" s="623"/>
      <c r="D351" s="623">
        <v>300</v>
      </c>
      <c r="E351" s="575">
        <v>727.50149999999996</v>
      </c>
      <c r="F351" s="1423">
        <f t="shared" si="25"/>
        <v>727.5</v>
      </c>
      <c r="G351" s="1424">
        <f t="shared" si="26"/>
        <v>727.5</v>
      </c>
      <c r="H351" s="1833"/>
      <c r="J351" s="575"/>
    </row>
    <row r="352" spans="1:10">
      <c r="A352" s="1048" t="s">
        <v>6890</v>
      </c>
      <c r="B352" s="1301" t="s">
        <v>201</v>
      </c>
      <c r="C352" s="623"/>
      <c r="D352" s="623">
        <v>500</v>
      </c>
      <c r="E352" s="575">
        <v>1285.9875</v>
      </c>
      <c r="F352" s="1423">
        <f t="shared" si="25"/>
        <v>1285.99</v>
      </c>
      <c r="G352" s="1424">
        <f t="shared" si="26"/>
        <v>1285.99</v>
      </c>
      <c r="H352" s="1833"/>
      <c r="J352" s="575"/>
    </row>
    <row r="353" spans="1:10">
      <c r="A353" s="1048" t="s">
        <v>6891</v>
      </c>
      <c r="B353" s="1301" t="s">
        <v>202</v>
      </c>
      <c r="C353" s="623"/>
      <c r="D353" s="623">
        <v>250</v>
      </c>
      <c r="E353" s="575">
        <v>838.95375000000001</v>
      </c>
      <c r="F353" s="1423">
        <f t="shared" si="25"/>
        <v>838.95</v>
      </c>
      <c r="G353" s="1424">
        <f t="shared" si="26"/>
        <v>838.95</v>
      </c>
      <c r="H353" s="1833"/>
      <c r="J353" s="575"/>
    </row>
    <row r="354" spans="1:10">
      <c r="A354" s="1048" t="s">
        <v>6892</v>
      </c>
      <c r="B354" s="524" t="s">
        <v>204</v>
      </c>
      <c r="C354" s="524"/>
      <c r="D354" s="524">
        <v>200</v>
      </c>
      <c r="E354" s="575">
        <v>862.22399999999993</v>
      </c>
      <c r="F354" s="1423">
        <f t="shared" si="25"/>
        <v>862.22</v>
      </c>
      <c r="G354" s="1424">
        <f t="shared" si="26"/>
        <v>862.22</v>
      </c>
      <c r="H354" s="1833"/>
      <c r="J354" s="575"/>
    </row>
    <row r="355" spans="1:10">
      <c r="A355" s="1048" t="s">
        <v>6893</v>
      </c>
      <c r="B355" s="524" t="s">
        <v>243</v>
      </c>
      <c r="C355" s="524"/>
      <c r="D355" s="524">
        <v>250</v>
      </c>
      <c r="E355" s="575">
        <v>1114.5225</v>
      </c>
      <c r="F355" s="1423">
        <f t="shared" si="25"/>
        <v>1114.52</v>
      </c>
      <c r="G355" s="1424">
        <f t="shared" si="26"/>
        <v>1114.52</v>
      </c>
      <c r="H355" s="1833"/>
      <c r="J355" s="575"/>
    </row>
    <row r="356" spans="1:10">
      <c r="A356" s="1048" t="s">
        <v>6894</v>
      </c>
      <c r="B356" s="524" t="s">
        <v>618</v>
      </c>
      <c r="C356" s="524"/>
      <c r="D356" s="524">
        <v>200</v>
      </c>
      <c r="E356" s="575">
        <v>1053.2849999999999</v>
      </c>
      <c r="F356" s="1423">
        <f t="shared" si="25"/>
        <v>1053.29</v>
      </c>
      <c r="G356" s="1424">
        <f t="shared" si="26"/>
        <v>1053.29</v>
      </c>
      <c r="H356" s="1833"/>
      <c r="J356" s="575"/>
    </row>
    <row r="357" spans="1:10" ht="13.5" thickBot="1">
      <c r="A357" s="1052" t="s">
        <v>6895</v>
      </c>
      <c r="B357" s="939" t="s">
        <v>1325</v>
      </c>
      <c r="C357" s="939"/>
      <c r="D357" s="939">
        <v>100</v>
      </c>
      <c r="E357" s="575">
        <v>756.89549999999997</v>
      </c>
      <c r="F357" s="1428">
        <f t="shared" si="25"/>
        <v>756.9</v>
      </c>
      <c r="G357" s="1429">
        <f t="shared" si="26"/>
        <v>756.9</v>
      </c>
      <c r="H357" s="1834"/>
      <c r="J357" s="575"/>
    </row>
    <row r="358" spans="1:10" ht="13.5" thickBot="1">
      <c r="B358" s="8"/>
      <c r="C358" s="9"/>
      <c r="D358" s="9"/>
      <c r="E358" s="1176"/>
      <c r="F358" s="21"/>
      <c r="J358" s="575"/>
    </row>
    <row r="359" spans="1:10" ht="18">
      <c r="A359" s="950"/>
      <c r="B359" s="163"/>
      <c r="C359" s="91" t="s">
        <v>2881</v>
      </c>
      <c r="D359" s="1357"/>
      <c r="E359" s="555"/>
      <c r="F359" s="93"/>
      <c r="G359" s="1409"/>
      <c r="H359" s="94"/>
      <c r="J359" s="575"/>
    </row>
    <row r="360" spans="1:10">
      <c r="A360" s="951"/>
      <c r="B360" s="17"/>
      <c r="C360" s="183"/>
      <c r="D360" s="183"/>
      <c r="E360" s="557"/>
      <c r="F360" s="98"/>
      <c r="G360" s="1395"/>
      <c r="H360" s="17"/>
      <c r="J360" s="575"/>
    </row>
    <row r="361" spans="1:10">
      <c r="A361" s="951"/>
      <c r="B361" s="17"/>
      <c r="C361" s="183"/>
      <c r="D361" s="183"/>
      <c r="E361" s="557"/>
      <c r="F361" s="98"/>
      <c r="G361" s="1395"/>
      <c r="H361" s="17"/>
      <c r="J361" s="575"/>
    </row>
    <row r="362" spans="1:10">
      <c r="A362" s="951"/>
      <c r="B362" s="17"/>
      <c r="C362" s="183"/>
      <c r="D362" s="183"/>
      <c r="E362" s="557"/>
      <c r="F362" s="98"/>
      <c r="G362" s="1395"/>
      <c r="H362" s="17"/>
      <c r="J362" s="575"/>
    </row>
    <row r="363" spans="1:10" ht="13.5" thickBot="1">
      <c r="A363" s="952"/>
      <c r="B363" s="171"/>
      <c r="C363" s="184"/>
      <c r="D363" s="184"/>
      <c r="E363" s="558"/>
      <c r="F363" s="101"/>
      <c r="G363" s="1396"/>
      <c r="H363" s="171"/>
      <c r="J363" s="575"/>
    </row>
    <row r="364" spans="1:10" ht="31.5">
      <c r="A364" s="1046" t="s">
        <v>1028</v>
      </c>
      <c r="B364" s="389" t="s">
        <v>1029</v>
      </c>
      <c r="C364" s="475" t="s">
        <v>678</v>
      </c>
      <c r="D364" s="475" t="s">
        <v>3130</v>
      </c>
      <c r="E364" s="559" t="s">
        <v>3955</v>
      </c>
      <c r="F364" s="430" t="s">
        <v>2779</v>
      </c>
      <c r="G364" s="1390" t="s">
        <v>497</v>
      </c>
      <c r="H364" s="1825" t="s">
        <v>4239</v>
      </c>
      <c r="J364" s="575"/>
    </row>
    <row r="365" spans="1:10" ht="13.5" thickBot="1">
      <c r="A365" s="1046"/>
      <c r="B365" s="389"/>
      <c r="C365" s="475" t="s">
        <v>3629</v>
      </c>
      <c r="D365" s="476" t="s">
        <v>2628</v>
      </c>
      <c r="E365" s="564" t="s">
        <v>265</v>
      </c>
      <c r="F365" s="1397">
        <f>'Заказ, cкидки и курсы валют'!$I$12</f>
        <v>0</v>
      </c>
      <c r="G365" s="1391"/>
      <c r="H365" s="248"/>
      <c r="J365" s="575"/>
    </row>
    <row r="366" spans="1:10">
      <c r="A366" s="1047" t="s">
        <v>3046</v>
      </c>
      <c r="B366" s="1076" t="s">
        <v>168</v>
      </c>
      <c r="C366" s="1076">
        <v>0.26</v>
      </c>
      <c r="D366" s="1415">
        <v>1000</v>
      </c>
      <c r="E366" s="575">
        <v>1242.5866199999998</v>
      </c>
      <c r="F366" s="1416">
        <f>ROUND(E366*(1-$F$11),2)</f>
        <v>1242.5899999999999</v>
      </c>
      <c r="G366" s="1399">
        <f>F366</f>
        <v>1242.5899999999999</v>
      </c>
      <c r="H366" s="1826"/>
      <c r="J366" s="575"/>
    </row>
    <row r="367" spans="1:10">
      <c r="A367" s="846" t="s">
        <v>3047</v>
      </c>
      <c r="B367" s="20" t="s">
        <v>189</v>
      </c>
      <c r="C367" s="20">
        <v>0.46</v>
      </c>
      <c r="D367" s="1417">
        <v>1000</v>
      </c>
      <c r="E367" s="575">
        <v>1640.0957399999998</v>
      </c>
      <c r="F367" s="1418">
        <f t="shared" ref="F367:F376" si="27">ROUND(E367*(1-$F$11),2)</f>
        <v>1640.1</v>
      </c>
      <c r="G367" s="1400">
        <f t="shared" ref="G367:G376" si="28">F367</f>
        <v>1640.1</v>
      </c>
      <c r="H367" s="1827"/>
      <c r="J367" s="575"/>
    </row>
    <row r="368" spans="1:10">
      <c r="A368" s="846" t="s">
        <v>3048</v>
      </c>
      <c r="B368" s="20" t="s">
        <v>178</v>
      </c>
      <c r="C368" s="20">
        <v>0.52</v>
      </c>
      <c r="D368" s="1417">
        <v>1000</v>
      </c>
      <c r="E368" s="575">
        <v>1739.2302</v>
      </c>
      <c r="F368" s="1418">
        <f t="shared" si="27"/>
        <v>1739.23</v>
      </c>
      <c r="G368" s="1400">
        <f t="shared" si="28"/>
        <v>1739.23</v>
      </c>
      <c r="H368" s="1827"/>
      <c r="J368" s="575"/>
    </row>
    <row r="369" spans="1:10">
      <c r="A369" s="846" t="s">
        <v>3049</v>
      </c>
      <c r="B369" s="20" t="s">
        <v>179</v>
      </c>
      <c r="C369" s="20">
        <v>0.77</v>
      </c>
      <c r="D369" s="1417">
        <v>1000</v>
      </c>
      <c r="E369" s="575">
        <v>1915.90092</v>
      </c>
      <c r="F369" s="1418">
        <f t="shared" si="27"/>
        <v>1915.9</v>
      </c>
      <c r="G369" s="1400">
        <f t="shared" si="28"/>
        <v>1915.9</v>
      </c>
      <c r="H369" s="1827"/>
      <c r="J369" s="575"/>
    </row>
    <row r="370" spans="1:10">
      <c r="A370" s="846" t="s">
        <v>3050</v>
      </c>
      <c r="B370" s="20" t="s">
        <v>190</v>
      </c>
      <c r="C370" s="20">
        <v>1.1200000000000001</v>
      </c>
      <c r="D370" s="1417">
        <v>1000</v>
      </c>
      <c r="E370" s="575">
        <v>2366.4087</v>
      </c>
      <c r="F370" s="1418">
        <f t="shared" si="27"/>
        <v>2366.41</v>
      </c>
      <c r="G370" s="1400">
        <f t="shared" si="28"/>
        <v>2366.41</v>
      </c>
      <c r="H370" s="1827"/>
      <c r="J370" s="575"/>
    </row>
    <row r="371" spans="1:10">
      <c r="A371" s="846" t="s">
        <v>3051</v>
      </c>
      <c r="B371" s="20" t="s">
        <v>191</v>
      </c>
      <c r="C371" s="20">
        <v>1.45</v>
      </c>
      <c r="D371" s="1417">
        <v>1000</v>
      </c>
      <c r="E371" s="575">
        <v>2678.0362199999995</v>
      </c>
      <c r="F371" s="1418">
        <f t="shared" si="27"/>
        <v>2678.04</v>
      </c>
      <c r="G371" s="1400">
        <f t="shared" si="28"/>
        <v>2678.04</v>
      </c>
      <c r="H371" s="1827"/>
      <c r="J371" s="575"/>
    </row>
    <row r="372" spans="1:10">
      <c r="A372" s="846" t="s">
        <v>3052</v>
      </c>
      <c r="B372" s="20" t="s">
        <v>237</v>
      </c>
      <c r="C372" s="20">
        <v>1.45</v>
      </c>
      <c r="D372" s="1417">
        <v>500</v>
      </c>
      <c r="E372" s="575">
        <v>1617.7690799999998</v>
      </c>
      <c r="F372" s="1418">
        <f t="shared" si="27"/>
        <v>1617.77</v>
      </c>
      <c r="G372" s="1400">
        <f t="shared" si="28"/>
        <v>1617.77</v>
      </c>
      <c r="H372" s="1827"/>
      <c r="J372" s="575"/>
    </row>
    <row r="373" spans="1:10">
      <c r="A373" s="846" t="s">
        <v>3053</v>
      </c>
      <c r="B373" s="20" t="s">
        <v>201</v>
      </c>
      <c r="C373" s="20">
        <v>1.9</v>
      </c>
      <c r="D373" s="1417">
        <v>500</v>
      </c>
      <c r="E373" s="575">
        <v>1774.3112999999998</v>
      </c>
      <c r="F373" s="1418">
        <f t="shared" si="27"/>
        <v>1774.31</v>
      </c>
      <c r="G373" s="1400">
        <f t="shared" si="28"/>
        <v>1774.31</v>
      </c>
      <c r="H373" s="1827"/>
      <c r="J373" s="575"/>
    </row>
    <row r="374" spans="1:10">
      <c r="A374" s="846" t="s">
        <v>3054</v>
      </c>
      <c r="B374" s="20" t="s">
        <v>203</v>
      </c>
      <c r="C374" s="20">
        <v>4</v>
      </c>
      <c r="D374" s="1417">
        <v>250</v>
      </c>
      <c r="E374" s="575">
        <v>1267.6098599999998</v>
      </c>
      <c r="F374" s="1418">
        <f t="shared" si="27"/>
        <v>1267.6099999999999</v>
      </c>
      <c r="G374" s="1400">
        <f t="shared" si="28"/>
        <v>1267.6099999999999</v>
      </c>
      <c r="H374" s="1827"/>
      <c r="J374" s="575"/>
    </row>
    <row r="375" spans="1:10">
      <c r="A375" s="846" t="s">
        <v>3055</v>
      </c>
      <c r="B375" s="20" t="s">
        <v>243</v>
      </c>
      <c r="C375" s="20">
        <v>3.5</v>
      </c>
      <c r="D375" s="1417">
        <v>250</v>
      </c>
      <c r="E375" s="575">
        <v>1460.97126</v>
      </c>
      <c r="F375" s="1418">
        <f t="shared" si="27"/>
        <v>1460.97</v>
      </c>
      <c r="G375" s="1400">
        <f t="shared" si="28"/>
        <v>1460.97</v>
      </c>
      <c r="H375" s="1827"/>
      <c r="J375" s="575"/>
    </row>
    <row r="376" spans="1:10" ht="13.5" thickBot="1">
      <c r="A376" s="847" t="s">
        <v>3056</v>
      </c>
      <c r="B376" s="283" t="s">
        <v>3380</v>
      </c>
      <c r="C376" s="283">
        <v>6</v>
      </c>
      <c r="D376" s="1419">
        <v>250</v>
      </c>
      <c r="E376" s="575">
        <v>2037.36204</v>
      </c>
      <c r="F376" s="1420">
        <f t="shared" si="27"/>
        <v>2037.36</v>
      </c>
      <c r="G376" s="1402">
        <f t="shared" si="28"/>
        <v>2037.36</v>
      </c>
      <c r="H376" s="1828"/>
      <c r="J376" s="575"/>
    </row>
    <row r="377" spans="1:10">
      <c r="A377" s="938"/>
      <c r="B377" s="139"/>
      <c r="C377" s="139"/>
      <c r="D377" s="139"/>
      <c r="E377" s="740"/>
      <c r="F377" s="1410"/>
      <c r="G377" s="1403"/>
      <c r="H377" s="14"/>
      <c r="J377" s="575"/>
    </row>
    <row r="378" spans="1:10" ht="13.5" thickBot="1">
      <c r="A378" s="938"/>
      <c r="B378" s="139"/>
      <c r="C378" s="139"/>
      <c r="D378" s="139"/>
      <c r="E378" s="740"/>
      <c r="F378" s="1410"/>
      <c r="G378" s="1403"/>
      <c r="H378" s="14"/>
      <c r="J378" s="575"/>
    </row>
    <row r="379" spans="1:10" ht="18">
      <c r="A379" s="950"/>
      <c r="B379" s="163"/>
      <c r="C379" s="91" t="s">
        <v>2882</v>
      </c>
      <c r="D379" s="1357"/>
      <c r="E379" s="555"/>
      <c r="F379" s="93"/>
      <c r="G379" s="1393"/>
      <c r="H379" s="163"/>
      <c r="J379" s="575"/>
    </row>
    <row r="380" spans="1:10">
      <c r="A380" s="951"/>
      <c r="B380" s="17"/>
      <c r="C380" s="183"/>
      <c r="D380" s="183"/>
      <c r="E380" s="557"/>
      <c r="F380" s="98"/>
      <c r="G380" s="1395"/>
      <c r="H380" s="17"/>
      <c r="J380" s="575"/>
    </row>
    <row r="381" spans="1:10">
      <c r="A381" s="951"/>
      <c r="B381" s="17"/>
      <c r="C381" s="183"/>
      <c r="D381" s="183"/>
      <c r="E381" s="557"/>
      <c r="F381" s="98"/>
      <c r="G381" s="1395"/>
      <c r="H381" s="17"/>
      <c r="J381" s="575"/>
    </row>
    <row r="382" spans="1:10">
      <c r="A382" s="951"/>
      <c r="B382" s="17"/>
      <c r="C382" s="183"/>
      <c r="D382" s="183"/>
      <c r="E382" s="557"/>
      <c r="F382" s="98"/>
      <c r="G382" s="1395"/>
      <c r="H382" s="17"/>
      <c r="J382" s="575"/>
    </row>
    <row r="383" spans="1:10" ht="13.5" thickBot="1">
      <c r="A383" s="952"/>
      <c r="B383" s="171"/>
      <c r="C383" s="184"/>
      <c r="D383" s="184"/>
      <c r="E383" s="558"/>
      <c r="F383" s="101"/>
      <c r="G383" s="1396"/>
      <c r="H383" s="171"/>
      <c r="J383" s="575"/>
    </row>
    <row r="384" spans="1:10" ht="31.5">
      <c r="A384" s="1046" t="s">
        <v>1028</v>
      </c>
      <c r="B384" s="389" t="s">
        <v>1029</v>
      </c>
      <c r="C384" s="475" t="s">
        <v>3956</v>
      </c>
      <c r="D384" s="475" t="s">
        <v>3130</v>
      </c>
      <c r="E384" s="559" t="s">
        <v>3955</v>
      </c>
      <c r="F384" s="430" t="s">
        <v>2779</v>
      </c>
      <c r="G384" s="1390" t="s">
        <v>497</v>
      </c>
      <c r="H384" s="1825" t="s">
        <v>4239</v>
      </c>
      <c r="J384" s="575"/>
    </row>
    <row r="385" spans="1:10" ht="13.5" thickBot="1">
      <c r="A385" s="1046"/>
      <c r="B385" s="389"/>
      <c r="C385" s="475" t="s">
        <v>3239</v>
      </c>
      <c r="D385" s="476" t="s">
        <v>2628</v>
      </c>
      <c r="E385" s="564" t="s">
        <v>265</v>
      </c>
      <c r="F385" s="1397">
        <f>'Заказ, cкидки и курсы валют'!$I$12</f>
        <v>0</v>
      </c>
      <c r="G385" s="1391"/>
      <c r="H385" s="248"/>
      <c r="J385" s="575"/>
    </row>
    <row r="386" spans="1:10">
      <c r="A386" s="1047" t="s">
        <v>3057</v>
      </c>
      <c r="B386" s="1076" t="s">
        <v>168</v>
      </c>
      <c r="C386" s="1076">
        <v>20</v>
      </c>
      <c r="D386" s="1076">
        <v>2000</v>
      </c>
      <c r="E386" s="575">
        <v>1496.5507799999998</v>
      </c>
      <c r="F386" s="1398">
        <f>ROUND(E386*(1-$F$11),2)</f>
        <v>1496.55</v>
      </c>
      <c r="G386" s="1399">
        <f>F386</f>
        <v>1496.55</v>
      </c>
      <c r="H386" s="1826"/>
      <c r="I386" s="1754"/>
      <c r="J386" s="575"/>
    </row>
    <row r="387" spans="1:10">
      <c r="A387" s="846" t="s">
        <v>3058</v>
      </c>
      <c r="B387" s="20" t="s">
        <v>1346</v>
      </c>
      <c r="C387" s="20">
        <v>25</v>
      </c>
      <c r="D387" s="20">
        <v>1000</v>
      </c>
      <c r="E387" s="575">
        <v>745.45739999999989</v>
      </c>
      <c r="F387" s="581">
        <f t="shared" ref="F387:F397" si="29">ROUND(E387*(1-$F$11),2)</f>
        <v>745.46</v>
      </c>
      <c r="G387" s="1400">
        <f t="shared" ref="G387:G397" si="30">F387</f>
        <v>745.46</v>
      </c>
      <c r="H387" s="1827"/>
      <c r="I387" s="1754"/>
      <c r="J387" s="575"/>
    </row>
    <row r="388" spans="1:10">
      <c r="A388" s="846" t="s">
        <v>3059</v>
      </c>
      <c r="B388" s="20" t="s">
        <v>189</v>
      </c>
      <c r="C388" s="20">
        <v>20</v>
      </c>
      <c r="D388" s="20">
        <v>1000</v>
      </c>
      <c r="E388" s="575">
        <v>908.63243999999986</v>
      </c>
      <c r="F388" s="581">
        <f t="shared" si="29"/>
        <v>908.63</v>
      </c>
      <c r="G388" s="1400">
        <f t="shared" si="30"/>
        <v>908.63</v>
      </c>
      <c r="H388" s="1827"/>
      <c r="I388" s="1754"/>
      <c r="J388" s="575"/>
    </row>
    <row r="389" spans="1:10">
      <c r="A389" s="846" t="s">
        <v>3060</v>
      </c>
      <c r="B389" s="20" t="s">
        <v>616</v>
      </c>
      <c r="C389" s="20">
        <v>20</v>
      </c>
      <c r="D389" s="20">
        <v>1000</v>
      </c>
      <c r="E389" s="575">
        <v>908.63243999999986</v>
      </c>
      <c r="F389" s="581">
        <f t="shared" si="29"/>
        <v>908.63</v>
      </c>
      <c r="G389" s="1400">
        <f t="shared" si="30"/>
        <v>908.63</v>
      </c>
      <c r="H389" s="1827"/>
      <c r="I389" s="1754"/>
      <c r="J389" s="575"/>
    </row>
    <row r="390" spans="1:10">
      <c r="A390" s="846" t="s">
        <v>3061</v>
      </c>
      <c r="B390" s="20" t="s">
        <v>617</v>
      </c>
      <c r="C390" s="20">
        <v>25</v>
      </c>
      <c r="D390" s="20">
        <v>1000</v>
      </c>
      <c r="E390" s="575">
        <v>1279.8786599999999</v>
      </c>
      <c r="F390" s="581">
        <f t="shared" si="29"/>
        <v>1279.8800000000001</v>
      </c>
      <c r="G390" s="1400">
        <f t="shared" si="30"/>
        <v>1279.8800000000001</v>
      </c>
      <c r="H390" s="1827"/>
      <c r="I390" s="1754"/>
      <c r="J390" s="575"/>
    </row>
    <row r="391" spans="1:10">
      <c r="A391" s="846" t="s">
        <v>3062</v>
      </c>
      <c r="B391" s="20" t="s">
        <v>190</v>
      </c>
      <c r="C391" s="20">
        <v>20</v>
      </c>
      <c r="D391" s="20">
        <v>1000</v>
      </c>
      <c r="E391" s="575">
        <v>1279.8786599999999</v>
      </c>
      <c r="F391" s="581">
        <f t="shared" si="29"/>
        <v>1279.8800000000001</v>
      </c>
      <c r="G391" s="1400">
        <f t="shared" si="30"/>
        <v>1279.8800000000001</v>
      </c>
      <c r="H391" s="1827"/>
      <c r="I391" s="1754"/>
      <c r="J391" s="575"/>
    </row>
    <row r="392" spans="1:10">
      <c r="A392" s="846" t="s">
        <v>3063</v>
      </c>
      <c r="B392" s="20" t="s">
        <v>191</v>
      </c>
      <c r="C392" s="20">
        <v>15</v>
      </c>
      <c r="D392" s="20">
        <v>1000</v>
      </c>
      <c r="E392" s="575">
        <v>1339.2673199999999</v>
      </c>
      <c r="F392" s="581">
        <f t="shared" si="29"/>
        <v>1339.27</v>
      </c>
      <c r="G392" s="1400">
        <f t="shared" si="30"/>
        <v>1339.27</v>
      </c>
      <c r="H392" s="1827"/>
      <c r="I392" s="1754"/>
      <c r="J392" s="575"/>
    </row>
    <row r="393" spans="1:10">
      <c r="A393" s="846" t="s">
        <v>3064</v>
      </c>
      <c r="B393" s="20" t="s">
        <v>201</v>
      </c>
      <c r="C393" s="20">
        <v>20</v>
      </c>
      <c r="D393" s="20">
        <v>500</v>
      </c>
      <c r="E393" s="575">
        <v>988.86527999999987</v>
      </c>
      <c r="F393" s="581">
        <f t="shared" si="29"/>
        <v>988.87</v>
      </c>
      <c r="G393" s="1400">
        <f t="shared" si="30"/>
        <v>988.87</v>
      </c>
      <c r="H393" s="1827"/>
      <c r="I393" s="1754"/>
      <c r="J393" s="575"/>
    </row>
    <row r="394" spans="1:10">
      <c r="A394" s="846" t="s">
        <v>3065</v>
      </c>
      <c r="B394" s="20" t="s">
        <v>243</v>
      </c>
      <c r="C394" s="20">
        <v>20</v>
      </c>
      <c r="D394" s="20">
        <v>250</v>
      </c>
      <c r="E394" s="575">
        <v>806.06016</v>
      </c>
      <c r="F394" s="581">
        <f t="shared" si="29"/>
        <v>806.06</v>
      </c>
      <c r="G394" s="1400">
        <f t="shared" si="30"/>
        <v>806.06</v>
      </c>
      <c r="H394" s="1827"/>
      <c r="I394" s="1754"/>
      <c r="J394" s="575"/>
    </row>
    <row r="395" spans="1:10">
      <c r="A395" s="846" t="s">
        <v>3066</v>
      </c>
      <c r="B395" s="20" t="s">
        <v>3380</v>
      </c>
      <c r="C395" s="20">
        <v>20</v>
      </c>
      <c r="D395" s="20">
        <v>250</v>
      </c>
      <c r="E395" s="575">
        <v>1061.6473799999999</v>
      </c>
      <c r="F395" s="581">
        <f t="shared" si="29"/>
        <v>1061.6500000000001</v>
      </c>
      <c r="G395" s="1400">
        <f t="shared" si="30"/>
        <v>1061.6500000000001</v>
      </c>
      <c r="H395" s="1827"/>
      <c r="I395" s="1754"/>
      <c r="J395" s="575"/>
    </row>
    <row r="396" spans="1:10">
      <c r="A396" s="846" t="s">
        <v>3067</v>
      </c>
      <c r="B396" s="20" t="s">
        <v>3381</v>
      </c>
      <c r="C396" s="20">
        <v>8</v>
      </c>
      <c r="D396" s="20">
        <v>150</v>
      </c>
      <c r="E396" s="575">
        <v>1425.1489200000001</v>
      </c>
      <c r="F396" s="581">
        <f t="shared" si="29"/>
        <v>1425.15</v>
      </c>
      <c r="G396" s="1400">
        <f t="shared" si="30"/>
        <v>1425.15</v>
      </c>
      <c r="H396" s="1827"/>
      <c r="I396" s="1754"/>
      <c r="J396" s="575"/>
    </row>
    <row r="397" spans="1:10" ht="13.5" thickBot="1">
      <c r="A397" s="847" t="s">
        <v>3068</v>
      </c>
      <c r="B397" s="283" t="s">
        <v>3626</v>
      </c>
      <c r="C397" s="283">
        <v>6</v>
      </c>
      <c r="D397" s="283">
        <v>100</v>
      </c>
      <c r="E397" s="575">
        <v>1781.42976</v>
      </c>
      <c r="F397" s="1401">
        <f t="shared" si="29"/>
        <v>1781.43</v>
      </c>
      <c r="G397" s="1402">
        <f t="shared" si="30"/>
        <v>1781.43</v>
      </c>
      <c r="H397" s="1828"/>
      <c r="I397" s="1754"/>
      <c r="J397" s="575"/>
    </row>
    <row r="398" spans="1:10" ht="13.5" thickBot="1">
      <c r="A398" s="938"/>
      <c r="B398" s="139"/>
      <c r="C398" s="139"/>
      <c r="D398" s="139"/>
      <c r="E398" s="740"/>
      <c r="F398" s="1410"/>
      <c r="G398" s="1403"/>
      <c r="H398" s="14"/>
      <c r="J398" s="575"/>
    </row>
    <row r="399" spans="1:10" ht="15" customHeight="1">
      <c r="A399" s="950"/>
      <c r="B399" s="163"/>
      <c r="C399" s="91" t="s">
        <v>2883</v>
      </c>
      <c r="D399" s="1357"/>
      <c r="E399" s="555"/>
      <c r="F399" s="93"/>
      <c r="G399" s="1393"/>
      <c r="H399" s="163"/>
      <c r="J399" s="575"/>
    </row>
    <row r="400" spans="1:10">
      <c r="A400" s="951"/>
      <c r="B400" s="17"/>
      <c r="C400" s="183"/>
      <c r="D400" s="183"/>
      <c r="E400" s="557"/>
      <c r="F400" s="98"/>
      <c r="G400" s="1395"/>
      <c r="H400" s="17"/>
      <c r="J400" s="575"/>
    </row>
    <row r="401" spans="1:10">
      <c r="A401" s="951"/>
      <c r="B401" s="17"/>
      <c r="C401" s="183"/>
      <c r="D401" s="183"/>
      <c r="E401" s="557"/>
      <c r="F401" s="98"/>
      <c r="G401" s="1395"/>
      <c r="H401" s="17"/>
      <c r="J401" s="575"/>
    </row>
    <row r="402" spans="1:10" ht="13.5" thickBot="1">
      <c r="A402" s="952"/>
      <c r="B402" s="171"/>
      <c r="C402" s="184"/>
      <c r="D402" s="184"/>
      <c r="E402" s="558"/>
      <c r="F402" s="101"/>
      <c r="G402" s="1396"/>
      <c r="H402" s="171"/>
      <c r="J402" s="575"/>
    </row>
    <row r="403" spans="1:10" ht="31.5">
      <c r="A403" s="1046" t="s">
        <v>1028</v>
      </c>
      <c r="B403" s="389" t="s">
        <v>1029</v>
      </c>
      <c r="C403" s="475" t="s">
        <v>3956</v>
      </c>
      <c r="D403" s="475" t="s">
        <v>3130</v>
      </c>
      <c r="E403" s="559" t="s">
        <v>3955</v>
      </c>
      <c r="F403" s="430" t="s">
        <v>2779</v>
      </c>
      <c r="G403" s="1390" t="s">
        <v>497</v>
      </c>
      <c r="H403" s="1825" t="s">
        <v>4239</v>
      </c>
      <c r="J403" s="575"/>
    </row>
    <row r="404" spans="1:10" ht="13.5" thickBot="1">
      <c r="A404" s="1046"/>
      <c r="B404" s="389"/>
      <c r="C404" s="475" t="s">
        <v>3239</v>
      </c>
      <c r="D404" s="476" t="s">
        <v>2628</v>
      </c>
      <c r="E404" s="564" t="s">
        <v>265</v>
      </c>
      <c r="F404" s="1397">
        <f>'Заказ, cкидки и курсы валют'!$I$12</f>
        <v>0</v>
      </c>
      <c r="G404" s="1391"/>
      <c r="H404" s="248"/>
      <c r="J404" s="575"/>
    </row>
    <row r="405" spans="1:10">
      <c r="A405" s="1047" t="s">
        <v>3069</v>
      </c>
      <c r="B405" s="1076" t="s">
        <v>1042</v>
      </c>
      <c r="C405" s="1076">
        <v>20</v>
      </c>
      <c r="D405" s="1076">
        <v>1000</v>
      </c>
      <c r="E405" s="575">
        <v>697.79</v>
      </c>
      <c r="F405" s="1398">
        <f>ROUND(E405*(1-$F$11),2)</f>
        <v>697.79</v>
      </c>
      <c r="G405" s="1399">
        <f>F405</f>
        <v>697.79</v>
      </c>
      <c r="H405" s="1826"/>
      <c r="J405" s="575"/>
    </row>
    <row r="406" spans="1:10">
      <c r="A406" s="846" t="s">
        <v>3070</v>
      </c>
      <c r="B406" s="20" t="s">
        <v>1358</v>
      </c>
      <c r="C406" s="20">
        <v>25</v>
      </c>
      <c r="D406" s="20">
        <v>1000</v>
      </c>
      <c r="E406" s="575">
        <v>701.77535999999998</v>
      </c>
      <c r="F406" s="581">
        <f t="shared" ref="F406:F412" si="31">ROUND(E406*(1-$F$11),2)</f>
        <v>701.78</v>
      </c>
      <c r="G406" s="1400">
        <f t="shared" ref="G406:G412" si="32">F406</f>
        <v>701.78</v>
      </c>
      <c r="H406" s="1827"/>
      <c r="J406" s="575"/>
    </row>
    <row r="407" spans="1:10">
      <c r="A407" s="846" t="s">
        <v>3071</v>
      </c>
      <c r="B407" s="20" t="s">
        <v>3240</v>
      </c>
      <c r="C407" s="20">
        <v>25</v>
      </c>
      <c r="D407" s="20">
        <v>1000</v>
      </c>
      <c r="E407" s="575">
        <v>755.75807999999995</v>
      </c>
      <c r="F407" s="581">
        <f t="shared" si="31"/>
        <v>755.76</v>
      </c>
      <c r="G407" s="1400">
        <f t="shared" si="32"/>
        <v>755.76</v>
      </c>
      <c r="H407" s="1827"/>
      <c r="J407" s="575"/>
    </row>
    <row r="408" spans="1:10">
      <c r="A408" s="846" t="s">
        <v>3072</v>
      </c>
      <c r="B408" s="20" t="s">
        <v>1359</v>
      </c>
      <c r="C408" s="20">
        <v>10</v>
      </c>
      <c r="D408" s="20">
        <v>1000</v>
      </c>
      <c r="E408" s="575">
        <v>809.74080000000004</v>
      </c>
      <c r="F408" s="581">
        <f t="shared" si="31"/>
        <v>809.74</v>
      </c>
      <c r="G408" s="1400">
        <f t="shared" si="32"/>
        <v>809.74</v>
      </c>
      <c r="H408" s="1827"/>
      <c r="J408" s="575"/>
    </row>
    <row r="409" spans="1:10">
      <c r="A409" s="846" t="s">
        <v>3073</v>
      </c>
      <c r="B409" s="20" t="s">
        <v>3241</v>
      </c>
      <c r="C409" s="20">
        <v>20</v>
      </c>
      <c r="D409" s="20">
        <v>500</v>
      </c>
      <c r="E409" s="575">
        <v>566.81856000000005</v>
      </c>
      <c r="F409" s="581">
        <f t="shared" si="31"/>
        <v>566.82000000000005</v>
      </c>
      <c r="G409" s="1400">
        <f t="shared" si="32"/>
        <v>566.82000000000005</v>
      </c>
      <c r="H409" s="1827"/>
      <c r="J409" s="575"/>
    </row>
    <row r="410" spans="1:10">
      <c r="A410" s="846" t="s">
        <v>3074</v>
      </c>
      <c r="B410" s="20" t="s">
        <v>86</v>
      </c>
      <c r="C410" s="20">
        <v>20</v>
      </c>
      <c r="D410" s="20">
        <v>500</v>
      </c>
      <c r="E410" s="575">
        <v>742.26239999999996</v>
      </c>
      <c r="F410" s="581">
        <f t="shared" si="31"/>
        <v>742.26</v>
      </c>
      <c r="G410" s="1400">
        <f t="shared" si="32"/>
        <v>742.26</v>
      </c>
      <c r="H410" s="1827"/>
      <c r="J410" s="575"/>
    </row>
    <row r="411" spans="1:10">
      <c r="A411" s="846" t="s">
        <v>3075</v>
      </c>
      <c r="B411" s="20" t="s">
        <v>3242</v>
      </c>
      <c r="C411" s="20">
        <v>8</v>
      </c>
      <c r="D411" s="20">
        <v>500</v>
      </c>
      <c r="E411" s="575">
        <v>971.68895999999995</v>
      </c>
      <c r="F411" s="581">
        <f t="shared" si="31"/>
        <v>971.69</v>
      </c>
      <c r="G411" s="1400">
        <f t="shared" si="32"/>
        <v>971.69</v>
      </c>
      <c r="H411" s="1827"/>
      <c r="J411" s="575"/>
    </row>
    <row r="412" spans="1:10" ht="13.5" thickBot="1">
      <c r="A412" s="847" t="s">
        <v>3076</v>
      </c>
      <c r="B412" s="283" t="s">
        <v>987</v>
      </c>
      <c r="C412" s="283">
        <v>8</v>
      </c>
      <c r="D412" s="283">
        <v>250</v>
      </c>
      <c r="E412" s="575">
        <v>668.16395999999997</v>
      </c>
      <c r="F412" s="1401">
        <f t="shared" si="31"/>
        <v>668.16</v>
      </c>
      <c r="G412" s="1402">
        <f t="shared" si="32"/>
        <v>668.16</v>
      </c>
      <c r="H412" s="1828"/>
      <c r="J412" s="575"/>
    </row>
    <row r="413" spans="1:10">
      <c r="A413" s="938"/>
      <c r="B413" s="139"/>
      <c r="C413" s="139"/>
      <c r="D413" s="139"/>
      <c r="E413" s="1178"/>
      <c r="F413" s="1410"/>
      <c r="G413" s="1410"/>
      <c r="H413" s="14"/>
      <c r="J413" s="575"/>
    </row>
    <row r="414" spans="1:10" ht="13.5" thickBot="1">
      <c r="A414" s="938"/>
      <c r="B414" s="139"/>
      <c r="C414" s="139"/>
      <c r="D414" s="139"/>
      <c r="E414" s="740"/>
      <c r="F414" s="1410"/>
      <c r="G414" s="1403"/>
      <c r="H414" s="14"/>
      <c r="J414" s="575"/>
    </row>
    <row r="415" spans="1:10" ht="21.75" customHeight="1">
      <c r="A415" s="2738" t="s">
        <v>6973</v>
      </c>
      <c r="B415" s="2739"/>
      <c r="C415" s="2739"/>
      <c r="D415" s="2739"/>
      <c r="E415" s="2739"/>
      <c r="F415" s="2739"/>
      <c r="G415" s="2739"/>
      <c r="H415" s="2740"/>
      <c r="J415" s="575"/>
    </row>
    <row r="416" spans="1:10">
      <c r="A416" s="951"/>
      <c r="B416" s="17"/>
      <c r="C416" s="183"/>
      <c r="D416" s="183"/>
      <c r="E416" s="557"/>
      <c r="F416" s="98"/>
      <c r="G416" s="1395"/>
      <c r="H416" s="17"/>
      <c r="J416" s="575"/>
    </row>
    <row r="417" spans="1:10">
      <c r="A417" s="951"/>
      <c r="B417" s="17"/>
      <c r="C417" s="183"/>
      <c r="D417" s="183"/>
      <c r="E417" s="557"/>
      <c r="F417" s="98"/>
      <c r="G417" s="1395"/>
      <c r="H417" s="17"/>
      <c r="J417" s="575"/>
    </row>
    <row r="418" spans="1:10" ht="13.5" thickBot="1">
      <c r="A418" s="952"/>
      <c r="B418" s="171"/>
      <c r="C418" s="184"/>
      <c r="D418" s="184"/>
      <c r="E418" s="558"/>
      <c r="F418" s="101"/>
      <c r="G418" s="1396"/>
      <c r="H418" s="171"/>
      <c r="J418" s="575"/>
    </row>
    <row r="419" spans="1:10" ht="31.5">
      <c r="A419" s="1046" t="s">
        <v>1028</v>
      </c>
      <c r="B419" s="389" t="s">
        <v>1029</v>
      </c>
      <c r="C419" s="475" t="s">
        <v>3956</v>
      </c>
      <c r="D419" s="475" t="s">
        <v>3130</v>
      </c>
      <c r="E419" s="559" t="s">
        <v>3955</v>
      </c>
      <c r="F419" s="430" t="s">
        <v>2779</v>
      </c>
      <c r="G419" s="1390" t="s">
        <v>497</v>
      </c>
      <c r="H419" s="1825" t="s">
        <v>4239</v>
      </c>
      <c r="J419" s="575"/>
    </row>
    <row r="420" spans="1:10" ht="13.5" thickBot="1">
      <c r="A420" s="1046"/>
      <c r="B420" s="389"/>
      <c r="C420" s="475" t="s">
        <v>3239</v>
      </c>
      <c r="D420" s="476" t="s">
        <v>2628</v>
      </c>
      <c r="E420" s="564" t="s">
        <v>265</v>
      </c>
      <c r="F420" s="1397">
        <f>'Заказ, cкидки и курсы валют'!$I$12</f>
        <v>0</v>
      </c>
      <c r="G420" s="1391"/>
      <c r="H420" s="248"/>
      <c r="J420" s="575"/>
    </row>
    <row r="421" spans="1:10">
      <c r="A421" s="1047" t="s">
        <v>5490</v>
      </c>
      <c r="B421" s="1076" t="s">
        <v>1042</v>
      </c>
      <c r="C421" s="1076">
        <v>20</v>
      </c>
      <c r="D421" s="1076">
        <v>1000</v>
      </c>
      <c r="E421" s="575">
        <v>697.79</v>
      </c>
      <c r="F421" s="1398">
        <f>ROUND(E421*(1-$F$11),2)</f>
        <v>697.79</v>
      </c>
      <c r="G421" s="1399">
        <f>F421</f>
        <v>697.79</v>
      </c>
      <c r="H421" s="1826"/>
      <c r="J421" s="575"/>
    </row>
    <row r="422" spans="1:10">
      <c r="A422" s="846" t="s">
        <v>5491</v>
      </c>
      <c r="B422" s="20" t="s">
        <v>1358</v>
      </c>
      <c r="C422" s="20">
        <v>25</v>
      </c>
      <c r="D422" s="20">
        <v>1000</v>
      </c>
      <c r="E422" s="575">
        <v>701.77535999999998</v>
      </c>
      <c r="F422" s="581">
        <f t="shared" ref="F422:F428" si="33">ROUND(E422*(1-$F$11),2)</f>
        <v>701.78</v>
      </c>
      <c r="G422" s="1400">
        <f t="shared" ref="G422:G428" si="34">F422</f>
        <v>701.78</v>
      </c>
      <c r="H422" s="1827"/>
      <c r="J422" s="575"/>
    </row>
    <row r="423" spans="1:10">
      <c r="A423" s="846" t="s">
        <v>5492</v>
      </c>
      <c r="B423" s="20" t="s">
        <v>3240</v>
      </c>
      <c r="C423" s="20">
        <v>25</v>
      </c>
      <c r="D423" s="20">
        <v>1000</v>
      </c>
      <c r="E423" s="575">
        <v>755.75807999999995</v>
      </c>
      <c r="F423" s="581">
        <f t="shared" si="33"/>
        <v>755.76</v>
      </c>
      <c r="G423" s="1400">
        <f t="shared" si="34"/>
        <v>755.76</v>
      </c>
      <c r="H423" s="1827"/>
      <c r="J423" s="575"/>
    </row>
    <row r="424" spans="1:10">
      <c r="A424" s="846" t="s">
        <v>5493</v>
      </c>
      <c r="B424" s="20" t="s">
        <v>1359</v>
      </c>
      <c r="C424" s="20">
        <v>10</v>
      </c>
      <c r="D424" s="20">
        <v>1000</v>
      </c>
      <c r="E424" s="575">
        <v>809.74080000000004</v>
      </c>
      <c r="F424" s="581">
        <f t="shared" si="33"/>
        <v>809.74</v>
      </c>
      <c r="G424" s="1400">
        <f t="shared" si="34"/>
        <v>809.74</v>
      </c>
      <c r="H424" s="1827"/>
      <c r="J424" s="575"/>
    </row>
    <row r="425" spans="1:10">
      <c r="A425" s="846" t="s">
        <v>5494</v>
      </c>
      <c r="B425" s="20" t="s">
        <v>3241</v>
      </c>
      <c r="C425" s="20">
        <v>20</v>
      </c>
      <c r="D425" s="20">
        <v>500</v>
      </c>
      <c r="E425" s="575">
        <v>566.81856000000005</v>
      </c>
      <c r="F425" s="581">
        <f t="shared" si="33"/>
        <v>566.82000000000005</v>
      </c>
      <c r="G425" s="1400">
        <f t="shared" si="34"/>
        <v>566.82000000000005</v>
      </c>
      <c r="H425" s="1827"/>
      <c r="J425" s="575"/>
    </row>
    <row r="426" spans="1:10">
      <c r="A426" s="846" t="s">
        <v>5495</v>
      </c>
      <c r="B426" s="20" t="s">
        <v>86</v>
      </c>
      <c r="C426" s="20">
        <v>20</v>
      </c>
      <c r="D426" s="20">
        <v>500</v>
      </c>
      <c r="E426" s="575">
        <v>742.26239999999996</v>
      </c>
      <c r="F426" s="581">
        <f t="shared" si="33"/>
        <v>742.26</v>
      </c>
      <c r="G426" s="1400">
        <f t="shared" si="34"/>
        <v>742.26</v>
      </c>
      <c r="H426" s="1827"/>
      <c r="J426" s="575"/>
    </row>
    <row r="427" spans="1:10">
      <c r="A427" s="846" t="s">
        <v>5496</v>
      </c>
      <c r="B427" s="20" t="s">
        <v>3242</v>
      </c>
      <c r="C427" s="20">
        <v>8</v>
      </c>
      <c r="D427" s="20">
        <v>500</v>
      </c>
      <c r="E427" s="575">
        <v>971.68895999999995</v>
      </c>
      <c r="F427" s="581">
        <f t="shared" si="33"/>
        <v>971.69</v>
      </c>
      <c r="G427" s="1400">
        <f t="shared" si="34"/>
        <v>971.69</v>
      </c>
      <c r="H427" s="1827"/>
      <c r="J427" s="575"/>
    </row>
    <row r="428" spans="1:10" ht="13.5" thickBot="1">
      <c r="A428" s="847" t="s">
        <v>5497</v>
      </c>
      <c r="B428" s="283" t="s">
        <v>987</v>
      </c>
      <c r="C428" s="283">
        <v>8</v>
      </c>
      <c r="D428" s="283">
        <v>250</v>
      </c>
      <c r="E428" s="575">
        <v>668.16395999999997</v>
      </c>
      <c r="F428" s="1401">
        <f t="shared" si="33"/>
        <v>668.16</v>
      </c>
      <c r="G428" s="1402">
        <f t="shared" si="34"/>
        <v>668.16</v>
      </c>
      <c r="H428" s="1828"/>
      <c r="J428" s="575"/>
    </row>
    <row r="429" spans="1:10">
      <c r="J429" s="575"/>
    </row>
    <row r="430" spans="1:10" ht="13.5" thickBot="1">
      <c r="A430" s="938"/>
      <c r="B430" s="139"/>
      <c r="C430" s="139"/>
      <c r="D430" s="139"/>
      <c r="E430" s="740"/>
      <c r="F430" s="1410"/>
      <c r="G430" s="1403"/>
      <c r="H430" s="14"/>
      <c r="J430" s="575"/>
    </row>
    <row r="431" spans="1:10" ht="18">
      <c r="A431" s="950"/>
      <c r="B431" s="91" t="s">
        <v>4830</v>
      </c>
      <c r="C431" s="91"/>
      <c r="D431" s="91"/>
      <c r="E431" s="555"/>
      <c r="F431" s="1357"/>
      <c r="G431" s="93"/>
      <c r="H431" s="94"/>
      <c r="J431" s="575"/>
    </row>
    <row r="432" spans="1:10" ht="18">
      <c r="A432" s="951"/>
      <c r="B432" s="108"/>
      <c r="C432" s="108"/>
      <c r="D432" s="108"/>
      <c r="E432" s="556" t="s">
        <v>4831</v>
      </c>
      <c r="F432" s="1406"/>
      <c r="G432" s="1406"/>
      <c r="H432" s="110"/>
      <c r="J432" s="575"/>
    </row>
    <row r="433" spans="1:10">
      <c r="A433" s="951"/>
      <c r="B433" s="17"/>
      <c r="C433" s="183"/>
      <c r="D433" s="183"/>
      <c r="E433" s="557"/>
      <c r="F433" s="98"/>
      <c r="G433" s="1395"/>
      <c r="H433" s="17"/>
      <c r="J433" s="575"/>
    </row>
    <row r="434" spans="1:10">
      <c r="A434" s="951"/>
      <c r="B434" s="17"/>
      <c r="C434" s="183"/>
      <c r="D434" s="183"/>
      <c r="E434" s="557"/>
      <c r="F434" s="98"/>
      <c r="G434" s="1395"/>
      <c r="H434" s="17"/>
      <c r="J434" s="575"/>
    </row>
    <row r="435" spans="1:10">
      <c r="A435" s="951"/>
      <c r="B435" s="17"/>
      <c r="C435" s="183"/>
      <c r="D435" s="183"/>
      <c r="E435" s="557"/>
      <c r="F435" s="98"/>
      <c r="G435" s="1395"/>
      <c r="H435" s="17"/>
      <c r="J435" s="575"/>
    </row>
    <row r="436" spans="1:10" ht="13.5" thickBot="1">
      <c r="A436" s="952"/>
      <c r="B436" s="171"/>
      <c r="C436" s="184"/>
      <c r="D436" s="184"/>
      <c r="E436" s="558"/>
      <c r="F436" s="101"/>
      <c r="G436" s="1396"/>
      <c r="H436" s="171"/>
      <c r="J436" s="575"/>
    </row>
    <row r="437" spans="1:10" ht="32.25" thickBot="1">
      <c r="A437" s="1046" t="s">
        <v>1028</v>
      </c>
      <c r="B437" s="389" t="s">
        <v>1029</v>
      </c>
      <c r="C437" s="475" t="s">
        <v>3956</v>
      </c>
      <c r="D437" s="475" t="s">
        <v>3130</v>
      </c>
      <c r="E437" s="1189" t="s">
        <v>3955</v>
      </c>
      <c r="F437" s="430" t="s">
        <v>2779</v>
      </c>
      <c r="G437" s="1390" t="s">
        <v>497</v>
      </c>
      <c r="H437" s="1825" t="s">
        <v>4239</v>
      </c>
      <c r="J437" s="575"/>
    </row>
    <row r="438" spans="1:10" ht="13.5" thickBot="1">
      <c r="A438" s="1051"/>
      <c r="B438" s="190"/>
      <c r="C438" s="1140" t="s">
        <v>3243</v>
      </c>
      <c r="D438" s="382" t="s">
        <v>2628</v>
      </c>
      <c r="E438" s="829" t="s">
        <v>265</v>
      </c>
      <c r="F438" s="1407">
        <f>'Заказ, cкидки и курсы валют'!$I$12</f>
        <v>0</v>
      </c>
      <c r="G438" s="953"/>
      <c r="H438" s="249"/>
      <c r="J438" s="575"/>
    </row>
    <row r="439" spans="1:10">
      <c r="A439" s="846" t="s">
        <v>2664</v>
      </c>
      <c r="B439" s="654" t="s">
        <v>203</v>
      </c>
      <c r="C439" s="654">
        <v>45</v>
      </c>
      <c r="D439" s="654">
        <v>50</v>
      </c>
      <c r="E439" s="575">
        <v>551.85317999999995</v>
      </c>
      <c r="F439" s="581">
        <f>ROUND(E439*(1-$F$11),2)</f>
        <v>551.85</v>
      </c>
      <c r="G439" s="1400">
        <f>F439</f>
        <v>551.85</v>
      </c>
      <c r="H439" s="1833"/>
      <c r="J439" s="575"/>
    </row>
    <row r="440" spans="1:10">
      <c r="A440" s="846" t="s">
        <v>513</v>
      </c>
      <c r="B440" s="654" t="s">
        <v>204</v>
      </c>
      <c r="C440" s="654">
        <v>45</v>
      </c>
      <c r="D440" s="654">
        <v>50</v>
      </c>
      <c r="E440" s="575">
        <v>708.89382000000012</v>
      </c>
      <c r="F440" s="581">
        <f t="shared" ref="F440:F446" si="35">ROUND(E440*(1-$F$11),2)</f>
        <v>708.89</v>
      </c>
      <c r="G440" s="1400">
        <f t="shared" ref="G440:G446" si="36">F440</f>
        <v>708.89</v>
      </c>
      <c r="H440" s="1833"/>
      <c r="J440" s="575"/>
    </row>
    <row r="441" spans="1:10">
      <c r="A441" s="846" t="s">
        <v>514</v>
      </c>
      <c r="B441" s="654" t="s">
        <v>205</v>
      </c>
      <c r="C441" s="654">
        <v>40</v>
      </c>
      <c r="D441" s="654">
        <v>50</v>
      </c>
      <c r="E441" s="575">
        <v>708.89382000000012</v>
      </c>
      <c r="F441" s="581">
        <f t="shared" si="35"/>
        <v>708.89</v>
      </c>
      <c r="G441" s="1400">
        <f t="shared" si="36"/>
        <v>708.89</v>
      </c>
      <c r="H441" s="1833"/>
      <c r="J441" s="575"/>
    </row>
    <row r="442" spans="1:10">
      <c r="A442" s="846" t="s">
        <v>515</v>
      </c>
      <c r="B442" s="654" t="s">
        <v>206</v>
      </c>
      <c r="C442" s="654">
        <v>30</v>
      </c>
      <c r="D442" s="654">
        <v>50</v>
      </c>
      <c r="E442" s="575">
        <v>741.77675999999997</v>
      </c>
      <c r="F442" s="581">
        <f t="shared" si="35"/>
        <v>741.78</v>
      </c>
      <c r="G442" s="1400">
        <f t="shared" si="36"/>
        <v>741.78</v>
      </c>
      <c r="H442" s="1833"/>
      <c r="J442" s="575"/>
    </row>
    <row r="443" spans="1:10">
      <c r="A443" s="846" t="s">
        <v>516</v>
      </c>
      <c r="B443" s="654" t="s">
        <v>207</v>
      </c>
      <c r="C443" s="654">
        <v>30</v>
      </c>
      <c r="D443" s="654">
        <v>50</v>
      </c>
      <c r="E443" s="575">
        <v>784.71756000000005</v>
      </c>
      <c r="F443" s="581">
        <f t="shared" si="35"/>
        <v>784.72</v>
      </c>
      <c r="G443" s="1400">
        <f t="shared" si="36"/>
        <v>784.72</v>
      </c>
      <c r="H443" s="1833"/>
      <c r="J443" s="575"/>
    </row>
    <row r="444" spans="1:10">
      <c r="A444" s="846" t="s">
        <v>517</v>
      </c>
      <c r="B444" s="654" t="s">
        <v>209</v>
      </c>
      <c r="C444" s="654">
        <v>14</v>
      </c>
      <c r="D444" s="654">
        <v>50</v>
      </c>
      <c r="E444" s="575">
        <v>903.46932000000004</v>
      </c>
      <c r="F444" s="581">
        <f t="shared" si="35"/>
        <v>903.47</v>
      </c>
      <c r="G444" s="1400">
        <f t="shared" si="36"/>
        <v>903.47</v>
      </c>
      <c r="H444" s="1833"/>
      <c r="J444" s="575"/>
    </row>
    <row r="445" spans="1:10">
      <c r="A445" s="846" t="s">
        <v>518</v>
      </c>
      <c r="B445" s="654" t="s">
        <v>2634</v>
      </c>
      <c r="C445" s="654">
        <v>15</v>
      </c>
      <c r="D445" s="654">
        <v>50</v>
      </c>
      <c r="E445" s="575">
        <v>1008.00972</v>
      </c>
      <c r="F445" s="581">
        <f t="shared" si="35"/>
        <v>1008.01</v>
      </c>
      <c r="G445" s="1400">
        <f t="shared" si="36"/>
        <v>1008.01</v>
      </c>
      <c r="H445" s="1833"/>
      <c r="J445" s="575"/>
    </row>
    <row r="446" spans="1:10" ht="13.5" thickBot="1">
      <c r="A446" s="847" t="s">
        <v>519</v>
      </c>
      <c r="B446" s="656" t="s">
        <v>989</v>
      </c>
      <c r="C446" s="656">
        <v>15</v>
      </c>
      <c r="D446" s="656">
        <v>50</v>
      </c>
      <c r="E446" s="575">
        <v>1307.6112600000001</v>
      </c>
      <c r="F446" s="1401">
        <f t="shared" si="35"/>
        <v>1307.6099999999999</v>
      </c>
      <c r="G446" s="1402">
        <f t="shared" si="36"/>
        <v>1307.6099999999999</v>
      </c>
      <c r="H446" s="1834"/>
      <c r="J446" s="575"/>
    </row>
    <row r="447" spans="1:10">
      <c r="A447" s="938"/>
      <c r="B447" s="139"/>
      <c r="C447" s="139"/>
      <c r="D447" s="139"/>
      <c r="E447" s="740"/>
      <c r="F447" s="1410"/>
      <c r="G447" s="1403"/>
      <c r="H447" s="14"/>
      <c r="J447" s="575"/>
    </row>
    <row r="448" spans="1:10" ht="13.5" thickBot="1">
      <c r="A448" s="938"/>
      <c r="B448" s="139"/>
      <c r="C448" s="139"/>
      <c r="D448" s="139"/>
      <c r="E448" s="740"/>
      <c r="F448" s="1410"/>
      <c r="G448" s="1403"/>
      <c r="H448" s="14"/>
      <c r="J448" s="575"/>
    </row>
    <row r="449" spans="1:10" ht="18">
      <c r="A449" s="950"/>
      <c r="B449" s="91" t="s">
        <v>4832</v>
      </c>
      <c r="C449" s="91"/>
      <c r="D449" s="91"/>
      <c r="E449" s="555"/>
      <c r="F449" s="1357"/>
      <c r="G449" s="93"/>
      <c r="H449" s="94"/>
      <c r="J449" s="575"/>
    </row>
    <row r="450" spans="1:10" ht="18">
      <c r="A450" s="951"/>
      <c r="B450" s="108"/>
      <c r="C450" s="108"/>
      <c r="D450" s="108"/>
      <c r="E450" s="556" t="s">
        <v>4831</v>
      </c>
      <c r="F450" s="1406"/>
      <c r="G450" s="1406"/>
      <c r="H450" s="110"/>
      <c r="J450" s="575"/>
    </row>
    <row r="451" spans="1:10">
      <c r="A451" s="951"/>
      <c r="B451" s="17"/>
      <c r="C451" s="183"/>
      <c r="D451" s="183"/>
      <c r="E451" s="557"/>
      <c r="F451" s="98"/>
      <c r="G451" s="1395"/>
      <c r="H451" s="17"/>
      <c r="J451" s="575"/>
    </row>
    <row r="452" spans="1:10">
      <c r="A452" s="951"/>
      <c r="B452" s="17"/>
      <c r="C452" s="183"/>
      <c r="D452" s="183"/>
      <c r="E452" s="557"/>
      <c r="F452" s="98"/>
      <c r="G452" s="1395"/>
      <c r="H452" s="17"/>
      <c r="J452" s="575"/>
    </row>
    <row r="453" spans="1:10" ht="13.5" thickBot="1">
      <c r="A453" s="952"/>
      <c r="B453" s="171"/>
      <c r="C453" s="184"/>
      <c r="D453" s="184"/>
      <c r="E453" s="558"/>
      <c r="F453" s="101"/>
      <c r="G453" s="1396"/>
      <c r="H453" s="171"/>
      <c r="J453" s="575"/>
    </row>
    <row r="454" spans="1:10" ht="31.5">
      <c r="A454" s="1046" t="s">
        <v>1028</v>
      </c>
      <c r="B454" s="389" t="s">
        <v>1029</v>
      </c>
      <c r="C454" s="475" t="s">
        <v>3956</v>
      </c>
      <c r="D454" s="475" t="s">
        <v>3130</v>
      </c>
      <c r="E454" s="559" t="s">
        <v>3955</v>
      </c>
      <c r="F454" s="430" t="s">
        <v>2779</v>
      </c>
      <c r="G454" s="1390" t="s">
        <v>497</v>
      </c>
      <c r="H454" s="1825" t="s">
        <v>4239</v>
      </c>
      <c r="J454" s="575"/>
    </row>
    <row r="455" spans="1:10" ht="13.5" thickBot="1">
      <c r="A455" s="1046"/>
      <c r="B455" s="389"/>
      <c r="C455" s="475" t="s">
        <v>3243</v>
      </c>
      <c r="D455" s="476" t="s">
        <v>2628</v>
      </c>
      <c r="E455" s="560" t="s">
        <v>265</v>
      </c>
      <c r="F455" s="1397">
        <f>'Заказ, cкидки и курсы валют'!$I$12</f>
        <v>0</v>
      </c>
      <c r="G455" s="1391"/>
      <c r="H455" s="248"/>
      <c r="J455" s="575"/>
    </row>
    <row r="456" spans="1:10">
      <c r="A456" s="1425" t="s">
        <v>2665</v>
      </c>
      <c r="B456" s="1079" t="s">
        <v>203</v>
      </c>
      <c r="C456" s="1079">
        <v>45</v>
      </c>
      <c r="D456" s="1079">
        <v>50</v>
      </c>
      <c r="E456" s="575">
        <v>551.85317999999995</v>
      </c>
      <c r="F456" s="1421">
        <f>ROUND(E456*(1-$F$11),2)</f>
        <v>551.85</v>
      </c>
      <c r="G456" s="1422">
        <f>F456</f>
        <v>551.85</v>
      </c>
      <c r="H456" s="1835"/>
      <c r="J456" s="575"/>
    </row>
    <row r="457" spans="1:10">
      <c r="A457" s="846" t="s">
        <v>520</v>
      </c>
      <c r="B457" s="654" t="s">
        <v>204</v>
      </c>
      <c r="C457" s="654">
        <v>45</v>
      </c>
      <c r="D457" s="654">
        <v>50</v>
      </c>
      <c r="E457" s="575">
        <v>708.89382000000012</v>
      </c>
      <c r="F457" s="1423">
        <f t="shared" ref="F457:F466" si="37">ROUND(E457*(1-$F$11),2)</f>
        <v>708.89</v>
      </c>
      <c r="G457" s="1424">
        <f t="shared" ref="G457:G466" si="38">F457</f>
        <v>708.89</v>
      </c>
      <c r="H457" s="1833"/>
      <c r="J457" s="575"/>
    </row>
    <row r="458" spans="1:10">
      <c r="A458" s="846" t="s">
        <v>521</v>
      </c>
      <c r="B458" s="20" t="s">
        <v>205</v>
      </c>
      <c r="C458" s="20">
        <v>40</v>
      </c>
      <c r="D458" s="20">
        <v>50</v>
      </c>
      <c r="E458" s="575">
        <v>708.89382000000012</v>
      </c>
      <c r="F458" s="581">
        <f t="shared" si="37"/>
        <v>708.89</v>
      </c>
      <c r="G458" s="1400">
        <f t="shared" si="38"/>
        <v>708.89</v>
      </c>
      <c r="H458" s="1827"/>
      <c r="J458" s="575"/>
    </row>
    <row r="459" spans="1:10">
      <c r="A459" s="846" t="s">
        <v>522</v>
      </c>
      <c r="B459" s="20" t="s">
        <v>206</v>
      </c>
      <c r="C459" s="20">
        <v>30</v>
      </c>
      <c r="D459" s="20">
        <v>50</v>
      </c>
      <c r="E459" s="575">
        <v>741.77675999999997</v>
      </c>
      <c r="F459" s="581">
        <f t="shared" si="37"/>
        <v>741.78</v>
      </c>
      <c r="G459" s="1400">
        <f t="shared" si="38"/>
        <v>741.78</v>
      </c>
      <c r="H459" s="1827"/>
      <c r="J459" s="575"/>
    </row>
    <row r="460" spans="1:10">
      <c r="A460" s="846" t="s">
        <v>523</v>
      </c>
      <c r="B460" s="20" t="s">
        <v>207</v>
      </c>
      <c r="C460" s="20">
        <v>30</v>
      </c>
      <c r="D460" s="20">
        <v>50</v>
      </c>
      <c r="E460" s="575">
        <v>784.71756000000005</v>
      </c>
      <c r="F460" s="581">
        <f t="shared" si="37"/>
        <v>784.72</v>
      </c>
      <c r="G460" s="1400">
        <f t="shared" si="38"/>
        <v>784.72</v>
      </c>
      <c r="H460" s="1827"/>
      <c r="J460" s="575"/>
    </row>
    <row r="461" spans="1:10">
      <c r="A461" s="846" t="s">
        <v>524</v>
      </c>
      <c r="B461" s="20" t="s">
        <v>209</v>
      </c>
      <c r="C461" s="20">
        <v>14</v>
      </c>
      <c r="D461" s="20">
        <v>50</v>
      </c>
      <c r="E461" s="575">
        <v>903.46932000000004</v>
      </c>
      <c r="F461" s="581">
        <f t="shared" si="37"/>
        <v>903.47</v>
      </c>
      <c r="G461" s="1400">
        <f t="shared" si="38"/>
        <v>903.47</v>
      </c>
      <c r="H461" s="1827"/>
      <c r="J461" s="575"/>
    </row>
    <row r="462" spans="1:10">
      <c r="A462" s="846" t="s">
        <v>5481</v>
      </c>
      <c r="B462" s="654">
        <v>12100</v>
      </c>
      <c r="C462" s="654">
        <v>50</v>
      </c>
      <c r="D462" s="654">
        <v>50</v>
      </c>
      <c r="E462" s="575">
        <v>713.55852000000004</v>
      </c>
      <c r="F462" s="581">
        <f t="shared" si="37"/>
        <v>713.56</v>
      </c>
      <c r="G462" s="1400">
        <f t="shared" si="38"/>
        <v>713.56</v>
      </c>
      <c r="H462" s="1833"/>
      <c r="J462" s="575"/>
    </row>
    <row r="463" spans="1:10">
      <c r="A463" s="846" t="s">
        <v>5482</v>
      </c>
      <c r="B463" s="654">
        <v>12120</v>
      </c>
      <c r="C463" s="654">
        <v>50</v>
      </c>
      <c r="D463" s="654">
        <v>50</v>
      </c>
      <c r="E463" s="575">
        <v>798.69887999999992</v>
      </c>
      <c r="F463" s="581">
        <f t="shared" si="37"/>
        <v>798.7</v>
      </c>
      <c r="G463" s="1400">
        <f t="shared" si="38"/>
        <v>798.7</v>
      </c>
      <c r="H463" s="1833"/>
      <c r="J463" s="575"/>
    </row>
    <row r="464" spans="1:10">
      <c r="A464" s="846" t="s">
        <v>5483</v>
      </c>
      <c r="B464" s="654">
        <v>12160</v>
      </c>
      <c r="C464" s="654">
        <v>50</v>
      </c>
      <c r="D464" s="654">
        <v>50</v>
      </c>
      <c r="E464" s="575">
        <v>918.19187999999997</v>
      </c>
      <c r="F464" s="581">
        <f t="shared" si="37"/>
        <v>918.19</v>
      </c>
      <c r="G464" s="1400">
        <f t="shared" si="38"/>
        <v>918.19</v>
      </c>
      <c r="H464" s="1833"/>
      <c r="J464" s="575"/>
    </row>
    <row r="465" spans="1:10">
      <c r="A465" s="846" t="s">
        <v>525</v>
      </c>
      <c r="B465" s="20" t="s">
        <v>2634</v>
      </c>
      <c r="C465" s="20">
        <v>15</v>
      </c>
      <c r="D465" s="20">
        <v>50</v>
      </c>
      <c r="E465" s="575">
        <v>1008.00972</v>
      </c>
      <c r="F465" s="581">
        <f t="shared" si="37"/>
        <v>1008.01</v>
      </c>
      <c r="G465" s="1400">
        <f t="shared" si="38"/>
        <v>1008.01</v>
      </c>
      <c r="H465" s="1827"/>
      <c r="J465" s="575"/>
    </row>
    <row r="466" spans="1:10" ht="13.5" thickBot="1">
      <c r="A466" s="847" t="s">
        <v>526</v>
      </c>
      <c r="B466" s="283" t="s">
        <v>989</v>
      </c>
      <c r="C466" s="283">
        <v>15</v>
      </c>
      <c r="D466" s="283">
        <v>50</v>
      </c>
      <c r="E466" s="575">
        <v>1307.6112600000001</v>
      </c>
      <c r="F466" s="1401">
        <f t="shared" si="37"/>
        <v>1307.6099999999999</v>
      </c>
      <c r="G466" s="1402">
        <f t="shared" si="38"/>
        <v>1307.6099999999999</v>
      </c>
      <c r="H466" s="1828"/>
      <c r="J466" s="575"/>
    </row>
    <row r="467" spans="1:10">
      <c r="A467" s="938"/>
      <c r="B467" s="139"/>
      <c r="C467" s="139"/>
      <c r="D467" s="139"/>
      <c r="E467" s="740"/>
      <c r="F467" s="1410"/>
      <c r="G467" s="1403"/>
      <c r="H467" s="14"/>
      <c r="J467" s="575"/>
    </row>
    <row r="468" spans="1:10" ht="13.5" thickBot="1">
      <c r="A468" s="938"/>
      <c r="B468" s="139"/>
      <c r="C468" s="139"/>
      <c r="D468" s="139"/>
      <c r="E468" s="740"/>
      <c r="F468" s="1410"/>
      <c r="G468" s="1403"/>
      <c r="H468" s="14"/>
      <c r="J468" s="575"/>
    </row>
    <row r="469" spans="1:10" ht="18">
      <c r="A469" s="950"/>
      <c r="B469" s="163"/>
      <c r="C469" s="91" t="s">
        <v>4833</v>
      </c>
      <c r="D469" s="1357"/>
      <c r="E469" s="555"/>
      <c r="F469" s="1414" t="s">
        <v>4834</v>
      </c>
      <c r="G469" s="1393"/>
      <c r="H469" s="163"/>
      <c r="J469" s="575"/>
    </row>
    <row r="470" spans="1:10" ht="18">
      <c r="A470" s="951"/>
      <c r="B470" s="17"/>
      <c r="C470" s="108"/>
      <c r="D470" s="109" t="s">
        <v>4831</v>
      </c>
      <c r="E470" s="568"/>
      <c r="F470" s="1406"/>
      <c r="G470" s="1408"/>
      <c r="H470" s="17"/>
      <c r="J470" s="575"/>
    </row>
    <row r="471" spans="1:10">
      <c r="A471" s="951"/>
      <c r="B471" s="17"/>
      <c r="C471" s="183"/>
      <c r="D471" s="183"/>
      <c r="E471" s="557"/>
      <c r="F471" s="98"/>
      <c r="G471" s="1395"/>
      <c r="H471" s="17"/>
      <c r="J471" s="575"/>
    </row>
    <row r="472" spans="1:10">
      <c r="A472" s="951"/>
      <c r="B472" s="17"/>
      <c r="C472" s="183"/>
      <c r="D472" s="183"/>
      <c r="E472" s="557"/>
      <c r="F472" s="98"/>
      <c r="G472" s="1395"/>
      <c r="H472" s="17"/>
      <c r="J472" s="575"/>
    </row>
    <row r="473" spans="1:10">
      <c r="A473" s="951"/>
      <c r="B473" s="17"/>
      <c r="C473" s="183"/>
      <c r="D473" s="183"/>
      <c r="E473" s="557"/>
      <c r="F473" s="98"/>
      <c r="G473" s="1395"/>
      <c r="H473" s="17"/>
      <c r="J473" s="575"/>
    </row>
    <row r="474" spans="1:10" ht="13.5" thickBot="1">
      <c r="A474" s="952"/>
      <c r="B474" s="171"/>
      <c r="C474" s="184"/>
      <c r="D474" s="184"/>
      <c r="E474" s="558"/>
      <c r="F474" s="101"/>
      <c r="G474" s="1396"/>
      <c r="H474" s="171"/>
      <c r="J474" s="575"/>
    </row>
    <row r="475" spans="1:10" ht="31.5">
      <c r="A475" s="1046" t="s">
        <v>1028</v>
      </c>
      <c r="B475" s="389" t="s">
        <v>1029</v>
      </c>
      <c r="C475" s="475" t="s">
        <v>3956</v>
      </c>
      <c r="D475" s="475" t="s">
        <v>3130</v>
      </c>
      <c r="E475" s="559" t="s">
        <v>3955</v>
      </c>
      <c r="F475" s="430" t="s">
        <v>2779</v>
      </c>
      <c r="G475" s="1390" t="s">
        <v>497</v>
      </c>
      <c r="H475" s="1825" t="s">
        <v>4239</v>
      </c>
      <c r="J475" s="575"/>
    </row>
    <row r="476" spans="1:10" ht="13.5" thickBot="1">
      <c r="A476" s="1046"/>
      <c r="B476" s="389"/>
      <c r="C476" s="475" t="s">
        <v>3243</v>
      </c>
      <c r="D476" s="476" t="s">
        <v>2628</v>
      </c>
      <c r="E476" s="564" t="s">
        <v>265</v>
      </c>
      <c r="F476" s="1397">
        <f>'Заказ, cкидки и курсы валют'!$I$12</f>
        <v>0</v>
      </c>
      <c r="G476" s="1391"/>
      <c r="H476" s="248"/>
      <c r="J476" s="575"/>
    </row>
    <row r="477" spans="1:10" ht="13.5" thickBot="1">
      <c r="A477" s="1077" t="s">
        <v>527</v>
      </c>
      <c r="B477" s="1078" t="s">
        <v>1359</v>
      </c>
      <c r="C477" s="1078">
        <v>20</v>
      </c>
      <c r="D477" s="1078">
        <v>250</v>
      </c>
      <c r="E477" s="575">
        <v>1027.8847499999999</v>
      </c>
      <c r="F477" s="1426">
        <f>ROUND(E477*(1-$F$11),2)</f>
        <v>1027.8800000000001</v>
      </c>
      <c r="G477" s="1427">
        <f>F477</f>
        <v>1027.8800000000001</v>
      </c>
      <c r="H477" s="1832"/>
      <c r="J477" s="575"/>
    </row>
    <row r="478" spans="1:10">
      <c r="A478" s="938"/>
      <c r="B478" s="139"/>
      <c r="C478" s="139"/>
      <c r="D478" s="139"/>
      <c r="E478" s="740"/>
      <c r="F478" s="1410"/>
      <c r="G478" s="1403"/>
      <c r="H478" s="14"/>
      <c r="J478" s="575"/>
    </row>
    <row r="479" spans="1:10">
      <c r="A479" s="938"/>
      <c r="B479" s="139"/>
      <c r="C479" s="139"/>
      <c r="D479" s="139"/>
      <c r="E479" s="740"/>
      <c r="F479" s="1410"/>
      <c r="G479" s="1403"/>
      <c r="H479" s="14"/>
      <c r="J479" s="575"/>
    </row>
    <row r="480" spans="1:10" ht="13.5" thickBot="1">
      <c r="A480" s="938"/>
      <c r="B480" s="139"/>
      <c r="C480" s="139"/>
      <c r="D480" s="139"/>
      <c r="E480" s="740"/>
      <c r="F480" s="1410"/>
      <c r="G480" s="1403"/>
      <c r="H480" s="14"/>
      <c r="J480" s="575"/>
    </row>
    <row r="481" spans="1:10" ht="18">
      <c r="A481" s="950"/>
      <c r="B481" s="163"/>
      <c r="C481" s="91" t="s">
        <v>4833</v>
      </c>
      <c r="D481" s="1357"/>
      <c r="E481" s="555"/>
      <c r="F481" s="1409"/>
      <c r="G481" s="93"/>
      <c r="H481" s="163"/>
      <c r="J481" s="575"/>
    </row>
    <row r="482" spans="1:10" ht="18">
      <c r="A482" s="951"/>
      <c r="B482" s="17"/>
      <c r="C482" s="108"/>
      <c r="D482" s="109" t="s">
        <v>4831</v>
      </c>
      <c r="E482" s="568"/>
      <c r="G482" s="1406"/>
      <c r="H482" s="17"/>
      <c r="J482" s="575"/>
    </row>
    <row r="483" spans="1:10">
      <c r="A483" s="951"/>
      <c r="B483" s="17"/>
      <c r="C483" s="183"/>
      <c r="D483" s="183"/>
      <c r="E483" s="557"/>
      <c r="F483" s="98"/>
      <c r="G483" s="1395"/>
      <c r="H483" s="17"/>
      <c r="J483" s="575"/>
    </row>
    <row r="484" spans="1:10">
      <c r="A484" s="951"/>
      <c r="B484" s="17"/>
      <c r="C484" s="183"/>
      <c r="D484" s="183"/>
      <c r="E484" s="557"/>
      <c r="F484" s="98"/>
      <c r="G484" s="1395"/>
      <c r="H484" s="17"/>
      <c r="J484" s="575"/>
    </row>
    <row r="485" spans="1:10">
      <c r="A485" s="951"/>
      <c r="B485" s="17"/>
      <c r="C485" s="183"/>
      <c r="D485" s="183"/>
      <c r="E485" s="557"/>
      <c r="F485" s="98"/>
      <c r="G485" s="1395"/>
      <c r="H485" s="17"/>
      <c r="J485" s="575"/>
    </row>
    <row r="486" spans="1:10" ht="13.5" thickBot="1">
      <c r="A486" s="952"/>
      <c r="B486" s="171"/>
      <c r="C486" s="184"/>
      <c r="D486" s="184"/>
      <c r="E486" s="558"/>
      <c r="F486" s="101"/>
      <c r="G486" s="1396"/>
      <c r="H486" s="171"/>
      <c r="J486" s="575"/>
    </row>
    <row r="487" spans="1:10" ht="31.5">
      <c r="A487" s="1046" t="s">
        <v>1028</v>
      </c>
      <c r="B487" s="389" t="s">
        <v>1029</v>
      </c>
      <c r="C487" s="475" t="s">
        <v>3956</v>
      </c>
      <c r="D487" s="475" t="s">
        <v>3130</v>
      </c>
      <c r="E487" s="559" t="s">
        <v>3955</v>
      </c>
      <c r="F487" s="430" t="s">
        <v>2779</v>
      </c>
      <c r="G487" s="1390" t="s">
        <v>497</v>
      </c>
      <c r="H487" s="1825" t="s">
        <v>4239</v>
      </c>
      <c r="J487" s="575"/>
    </row>
    <row r="488" spans="1:10" ht="13.5" thickBot="1">
      <c r="A488" s="1046"/>
      <c r="B488" s="389"/>
      <c r="C488" s="475" t="s">
        <v>3243</v>
      </c>
      <c r="D488" s="476" t="s">
        <v>2628</v>
      </c>
      <c r="E488" s="564" t="s">
        <v>265</v>
      </c>
      <c r="F488" s="1397">
        <f>'Заказ, cкидки и курсы валют'!$I$12</f>
        <v>0</v>
      </c>
      <c r="G488" s="1391"/>
      <c r="H488" s="248"/>
      <c r="J488" s="575"/>
    </row>
    <row r="489" spans="1:10">
      <c r="A489" s="1047" t="s">
        <v>528</v>
      </c>
      <c r="B489" s="1076" t="s">
        <v>3244</v>
      </c>
      <c r="C489" s="1076">
        <v>25</v>
      </c>
      <c r="D489" s="1076">
        <v>100</v>
      </c>
      <c r="E489" s="575">
        <v>786.43007999999998</v>
      </c>
      <c r="F489" s="1421">
        <f>ROUND(E489*(1-$F$11),2)</f>
        <v>786.43</v>
      </c>
      <c r="G489" s="1422">
        <f>F489</f>
        <v>786.43</v>
      </c>
      <c r="H489" s="1826"/>
      <c r="J489" s="575"/>
    </row>
    <row r="490" spans="1:10">
      <c r="A490" s="846" t="s">
        <v>5484</v>
      </c>
      <c r="B490" s="20" t="s">
        <v>202</v>
      </c>
      <c r="C490" s="20">
        <v>20</v>
      </c>
      <c r="D490" s="20">
        <v>100</v>
      </c>
      <c r="E490" s="575">
        <v>899.54585999999995</v>
      </c>
      <c r="F490" s="1423">
        <f t="shared" ref="F490:F491" si="39">ROUND(E490*(1-$F$11),2)</f>
        <v>899.55</v>
      </c>
      <c r="G490" s="1424">
        <f t="shared" ref="G490:G491" si="40">F490</f>
        <v>899.55</v>
      </c>
      <c r="H490" s="1827"/>
      <c r="J490" s="575"/>
    </row>
    <row r="491" spans="1:10" ht="13.5" thickBot="1">
      <c r="A491" s="847" t="s">
        <v>529</v>
      </c>
      <c r="B491" s="283" t="s">
        <v>1018</v>
      </c>
      <c r="C491" s="283">
        <v>12</v>
      </c>
      <c r="D491" s="283">
        <v>100</v>
      </c>
      <c r="E491" s="575">
        <v>1743.3964799999999</v>
      </c>
      <c r="F491" s="1428">
        <f t="shared" si="39"/>
        <v>1743.4</v>
      </c>
      <c r="G491" s="1429">
        <f t="shared" si="40"/>
        <v>1743.4</v>
      </c>
      <c r="H491" s="1828"/>
      <c r="J491" s="575"/>
    </row>
    <row r="492" spans="1:10">
      <c r="A492" s="938"/>
      <c r="B492" s="139"/>
      <c r="C492" s="139"/>
      <c r="D492" s="139"/>
      <c r="E492" s="740"/>
      <c r="F492" s="1410"/>
      <c r="G492" s="1403"/>
      <c r="H492" s="14"/>
      <c r="J492" s="575"/>
    </row>
    <row r="493" spans="1:10">
      <c r="A493" s="938"/>
      <c r="B493" s="139"/>
      <c r="C493" s="139"/>
      <c r="D493" s="139"/>
      <c r="E493" s="740"/>
      <c r="F493" s="1410"/>
      <c r="G493" s="1403"/>
      <c r="H493" s="14"/>
      <c r="J493" s="575"/>
    </row>
    <row r="494" spans="1:10" ht="13.5" thickBot="1">
      <c r="A494" s="938"/>
      <c r="B494" s="139"/>
      <c r="C494" s="139"/>
      <c r="D494" s="139"/>
      <c r="E494" s="740"/>
      <c r="F494" s="1410"/>
      <c r="G494" s="1403"/>
      <c r="H494" s="14"/>
      <c r="J494" s="575"/>
    </row>
    <row r="495" spans="1:10" ht="18">
      <c r="A495" s="950"/>
      <c r="B495" s="91" t="s">
        <v>4835</v>
      </c>
      <c r="C495" s="91"/>
      <c r="D495" s="91"/>
      <c r="E495" s="555"/>
      <c r="F495" s="1357"/>
      <c r="G495" s="93"/>
      <c r="H495" s="94"/>
      <c r="J495" s="575"/>
    </row>
    <row r="496" spans="1:10">
      <c r="A496" s="951"/>
      <c r="B496" s="17"/>
      <c r="C496" s="183"/>
      <c r="D496" s="183"/>
      <c r="E496" s="557"/>
      <c r="F496" s="98"/>
      <c r="G496" s="1395"/>
      <c r="H496" s="17"/>
      <c r="J496" s="575"/>
    </row>
    <row r="497" spans="1:10">
      <c r="A497" s="951"/>
      <c r="B497" s="17"/>
      <c r="C497" s="183"/>
      <c r="D497" s="183"/>
      <c r="E497" s="557"/>
      <c r="F497" s="98"/>
      <c r="G497" s="1395"/>
      <c r="H497" s="17"/>
      <c r="J497" s="575"/>
    </row>
    <row r="498" spans="1:10">
      <c r="A498" s="951"/>
      <c r="B498" s="17"/>
      <c r="C498" s="183"/>
      <c r="D498" s="183"/>
      <c r="E498" s="557"/>
      <c r="F498" s="98"/>
      <c r="G498" s="1395"/>
      <c r="H498" s="17"/>
      <c r="J498" s="575"/>
    </row>
    <row r="499" spans="1:10" ht="13.5" thickBot="1">
      <c r="A499" s="952"/>
      <c r="B499" s="171"/>
      <c r="C499" s="184"/>
      <c r="D499" s="184"/>
      <c r="E499" s="558"/>
      <c r="F499" s="101"/>
      <c r="G499" s="1396"/>
      <c r="H499" s="171"/>
      <c r="J499" s="575"/>
    </row>
    <row r="500" spans="1:10" ht="33.75">
      <c r="A500" s="1046" t="s">
        <v>1028</v>
      </c>
      <c r="B500" s="389" t="s">
        <v>1699</v>
      </c>
      <c r="C500" s="475" t="s">
        <v>678</v>
      </c>
      <c r="D500" s="475" t="s">
        <v>3130</v>
      </c>
      <c r="E500" s="559" t="s">
        <v>1701</v>
      </c>
      <c r="F500" s="430" t="s">
        <v>2779</v>
      </c>
      <c r="G500" s="456" t="s">
        <v>497</v>
      </c>
      <c r="H500" s="1825" t="s">
        <v>4239</v>
      </c>
      <c r="J500" s="575"/>
    </row>
    <row r="501" spans="1:10" ht="13.5" thickBot="1">
      <c r="A501" s="1046"/>
      <c r="B501" s="389" t="s">
        <v>1700</v>
      </c>
      <c r="C501" s="475" t="s">
        <v>3629</v>
      </c>
      <c r="D501" s="476" t="s">
        <v>2628</v>
      </c>
      <c r="E501" s="564" t="s">
        <v>265</v>
      </c>
      <c r="F501" s="1397">
        <f>'Заказ, cкидки и курсы валют'!$I$12</f>
        <v>0</v>
      </c>
      <c r="G501" s="457"/>
      <c r="H501" s="248"/>
      <c r="J501" s="575"/>
    </row>
    <row r="502" spans="1:10">
      <c r="A502" s="1047" t="s">
        <v>5485</v>
      </c>
      <c r="B502" s="1344">
        <v>15</v>
      </c>
      <c r="C502" s="1079"/>
      <c r="D502" s="1079">
        <v>2000</v>
      </c>
      <c r="E502" s="575">
        <v>7363.2481199999993</v>
      </c>
      <c r="F502" s="1421">
        <f>ROUND(E502*(1-$F$11),2)</f>
        <v>7363.25</v>
      </c>
      <c r="G502" s="1422">
        <f>F502</f>
        <v>7363.25</v>
      </c>
      <c r="H502" s="1829"/>
      <c r="J502" s="575"/>
    </row>
    <row r="503" spans="1:10">
      <c r="A503" s="846" t="s">
        <v>5532</v>
      </c>
      <c r="B503" s="524" t="s">
        <v>5533</v>
      </c>
      <c r="C503" s="654"/>
      <c r="D503" s="654">
        <v>800</v>
      </c>
      <c r="E503" s="575">
        <v>4004.40852</v>
      </c>
      <c r="F503" s="1423">
        <f t="shared" ref="F503:F507" si="41">ROUND(E503*(1-$F$11),2)</f>
        <v>4004.41</v>
      </c>
      <c r="G503" s="1424">
        <f t="shared" ref="G503:G507" si="42">F503</f>
        <v>4004.41</v>
      </c>
      <c r="H503" s="1833"/>
      <c r="J503" s="575"/>
    </row>
    <row r="504" spans="1:10">
      <c r="A504" s="846" t="s">
        <v>5486</v>
      </c>
      <c r="B504" s="524">
        <v>20</v>
      </c>
      <c r="C504" s="654"/>
      <c r="D504" s="654">
        <v>1800</v>
      </c>
      <c r="E504" s="575">
        <v>7001.0629200000003</v>
      </c>
      <c r="F504" s="1423">
        <f t="shared" si="41"/>
        <v>7001.06</v>
      </c>
      <c r="G504" s="1424">
        <f t="shared" si="42"/>
        <v>7001.06</v>
      </c>
      <c r="H504" s="1833"/>
      <c r="J504" s="575"/>
    </row>
    <row r="505" spans="1:10">
      <c r="A505" s="846" t="s">
        <v>5487</v>
      </c>
      <c r="B505" s="524">
        <v>25</v>
      </c>
      <c r="C505" s="654"/>
      <c r="D505" s="654">
        <v>1500</v>
      </c>
      <c r="E505" s="575">
        <v>5967.7871400000004</v>
      </c>
      <c r="F505" s="1423">
        <f t="shared" si="41"/>
        <v>5967.79</v>
      </c>
      <c r="G505" s="1424">
        <f t="shared" si="42"/>
        <v>5967.79</v>
      </c>
      <c r="H505" s="1833"/>
      <c r="J505" s="575"/>
    </row>
    <row r="506" spans="1:10">
      <c r="A506" s="846" t="s">
        <v>5488</v>
      </c>
      <c r="B506" s="524">
        <v>30</v>
      </c>
      <c r="C506" s="654"/>
      <c r="D506" s="654">
        <v>1300</v>
      </c>
      <c r="E506" s="575">
        <v>5442.4396800000004</v>
      </c>
      <c r="F506" s="1423">
        <f t="shared" si="41"/>
        <v>5442.44</v>
      </c>
      <c r="G506" s="1424">
        <f t="shared" si="42"/>
        <v>5442.44</v>
      </c>
      <c r="H506" s="1833"/>
      <c r="J506" s="575"/>
    </row>
    <row r="507" spans="1:10" ht="13.5" thickBot="1">
      <c r="A507" s="1384" t="s">
        <v>5489</v>
      </c>
      <c r="B507" s="1430">
        <v>35</v>
      </c>
      <c r="C507" s="1431"/>
      <c r="D507" s="1431">
        <v>1200</v>
      </c>
      <c r="E507" s="575">
        <v>5166.1488599999984</v>
      </c>
      <c r="F507" s="1432">
        <f t="shared" si="41"/>
        <v>5166.1499999999996</v>
      </c>
      <c r="G507" s="1433">
        <f t="shared" si="42"/>
        <v>5166.1499999999996</v>
      </c>
      <c r="H507" s="1836"/>
      <c r="J507" s="575"/>
    </row>
    <row r="508" spans="1:10" ht="13.5" thickBot="1">
      <c r="A508" s="938"/>
      <c r="B508" s="13"/>
      <c r="C508" s="139"/>
      <c r="D508" s="139"/>
      <c r="E508" s="740"/>
      <c r="F508" s="1410"/>
      <c r="G508" s="1403"/>
      <c r="H508" s="14"/>
      <c r="J508" s="575"/>
    </row>
    <row r="509" spans="1:10" ht="18">
      <c r="A509" s="950"/>
      <c r="B509" s="91" t="s">
        <v>1702</v>
      </c>
      <c r="C509" s="91"/>
      <c r="D509" s="91"/>
      <c r="E509" s="555"/>
      <c r="F509" s="1357"/>
      <c r="G509" s="93"/>
      <c r="H509" s="94"/>
      <c r="J509" s="575"/>
    </row>
    <row r="510" spans="1:10">
      <c r="A510" s="951"/>
      <c r="B510" s="17"/>
      <c r="C510" s="183"/>
      <c r="D510" s="183"/>
      <c r="E510" s="557"/>
      <c r="F510" s="98"/>
      <c r="G510" s="1395"/>
      <c r="H510" s="17"/>
      <c r="J510" s="575"/>
    </row>
    <row r="511" spans="1:10">
      <c r="A511" s="951"/>
      <c r="B511" s="17"/>
      <c r="C511" s="183"/>
      <c r="D511" s="183"/>
      <c r="E511" s="557"/>
      <c r="F511" s="98"/>
      <c r="G511" s="1395"/>
      <c r="H511" s="17"/>
      <c r="J511" s="575"/>
    </row>
    <row r="512" spans="1:10">
      <c r="A512" s="951"/>
      <c r="B512" s="17"/>
      <c r="C512" s="183"/>
      <c r="D512" s="183"/>
      <c r="E512" s="557"/>
      <c r="F512" s="98"/>
      <c r="G512" s="1395"/>
      <c r="H512" s="17"/>
      <c r="J512" s="575"/>
    </row>
    <row r="513" spans="1:10" ht="13.5" thickBot="1">
      <c r="A513" s="952"/>
      <c r="B513" s="171"/>
      <c r="C513" s="184"/>
      <c r="D513" s="184"/>
      <c r="E513" s="558"/>
      <c r="F513" s="101"/>
      <c r="G513" s="1396"/>
      <c r="H513" s="171"/>
      <c r="J513" s="575"/>
    </row>
    <row r="514" spans="1:10" ht="33.75">
      <c r="A514" s="1054" t="s">
        <v>1028</v>
      </c>
      <c r="B514" s="473" t="s">
        <v>1699</v>
      </c>
      <c r="C514" s="1206" t="s">
        <v>678</v>
      </c>
      <c r="D514" s="1206" t="s">
        <v>3130</v>
      </c>
      <c r="E514" s="561" t="s">
        <v>1701</v>
      </c>
      <c r="F514" s="431" t="s">
        <v>2779</v>
      </c>
      <c r="G514" s="458" t="s">
        <v>497</v>
      </c>
      <c r="H514" s="1837" t="s">
        <v>4239</v>
      </c>
      <c r="J514" s="575"/>
    </row>
    <row r="515" spans="1:10" ht="13.5" thickBot="1">
      <c r="A515" s="1046"/>
      <c r="B515" s="389" t="s">
        <v>1700</v>
      </c>
      <c r="C515" s="475" t="s">
        <v>3629</v>
      </c>
      <c r="D515" s="476" t="s">
        <v>2628</v>
      </c>
      <c r="E515" s="564" t="s">
        <v>265</v>
      </c>
      <c r="F515" s="1397">
        <f>'Заказ, cкидки и курсы валют'!$I$12</f>
        <v>0</v>
      </c>
      <c r="G515" s="457"/>
      <c r="H515" s="248"/>
      <c r="J515" s="575"/>
    </row>
    <row r="516" spans="1:10">
      <c r="A516" s="1047" t="s">
        <v>1703</v>
      </c>
      <c r="B516" s="1292">
        <v>20</v>
      </c>
      <c r="C516" s="1192"/>
      <c r="D516" s="1192">
        <v>1300</v>
      </c>
      <c r="E516" s="575">
        <v>3898.5389999999998</v>
      </c>
      <c r="F516" s="1421">
        <f>ROUND(E516*(1-$F$11),2)</f>
        <v>3898.54</v>
      </c>
      <c r="G516" s="1422">
        <f>F516</f>
        <v>3898.54</v>
      </c>
      <c r="H516" s="1829"/>
      <c r="J516" s="575"/>
    </row>
    <row r="517" spans="1:10">
      <c r="A517" s="846" t="s">
        <v>1704</v>
      </c>
      <c r="B517" s="623">
        <v>25</v>
      </c>
      <c r="C517" s="525"/>
      <c r="D517" s="525">
        <v>1000</v>
      </c>
      <c r="E517" s="575">
        <v>4216.0453200000002</v>
      </c>
      <c r="F517" s="1423">
        <f t="shared" ref="F517:F521" si="43">ROUND(E517*(1-$F$11),2)</f>
        <v>4216.05</v>
      </c>
      <c r="G517" s="1424">
        <f t="shared" ref="G517:G521" si="44">F517</f>
        <v>4216.05</v>
      </c>
      <c r="H517" s="1833"/>
      <c r="J517" s="575"/>
    </row>
    <row r="518" spans="1:10">
      <c r="A518" s="846" t="s">
        <v>1705</v>
      </c>
      <c r="B518" s="623">
        <v>30</v>
      </c>
      <c r="C518" s="525"/>
      <c r="D518" s="525">
        <v>700</v>
      </c>
      <c r="E518" s="575">
        <v>4260.7114199999996</v>
      </c>
      <c r="F518" s="1423">
        <f t="shared" si="43"/>
        <v>4260.71</v>
      </c>
      <c r="G518" s="1424">
        <f t="shared" si="44"/>
        <v>4260.71</v>
      </c>
      <c r="H518" s="1833"/>
      <c r="J518" s="575"/>
    </row>
    <row r="519" spans="1:10">
      <c r="A519" s="846" t="s">
        <v>1706</v>
      </c>
      <c r="B519" s="623">
        <v>35</v>
      </c>
      <c r="C519" s="525"/>
      <c r="D519" s="525">
        <v>550</v>
      </c>
      <c r="E519" s="575">
        <v>3347.9126999999999</v>
      </c>
      <c r="F519" s="1423">
        <f t="shared" si="43"/>
        <v>3347.91</v>
      </c>
      <c r="G519" s="1424">
        <f t="shared" si="44"/>
        <v>3347.91</v>
      </c>
      <c r="H519" s="1833"/>
      <c r="J519" s="575"/>
    </row>
    <row r="520" spans="1:10">
      <c r="A520" s="846" t="s">
        <v>1707</v>
      </c>
      <c r="B520" s="623">
        <v>40</v>
      </c>
      <c r="C520" s="525"/>
      <c r="D520" s="525">
        <v>400</v>
      </c>
      <c r="E520" s="575">
        <v>3467.9041199999997</v>
      </c>
      <c r="F520" s="1423">
        <f t="shared" si="43"/>
        <v>3467.9</v>
      </c>
      <c r="G520" s="1424">
        <f t="shared" si="44"/>
        <v>3467.9</v>
      </c>
      <c r="H520" s="1833"/>
      <c r="J520" s="575"/>
    </row>
    <row r="521" spans="1:10" ht="13.5" thickBot="1">
      <c r="A521" s="847" t="s">
        <v>1708</v>
      </c>
      <c r="B521" s="940">
        <v>50</v>
      </c>
      <c r="C521" s="941"/>
      <c r="D521" s="941">
        <v>250</v>
      </c>
      <c r="E521" s="575">
        <v>3570.4636199999995</v>
      </c>
      <c r="F521" s="1428">
        <f t="shared" si="43"/>
        <v>3570.46</v>
      </c>
      <c r="G521" s="1429">
        <f t="shared" si="44"/>
        <v>3570.46</v>
      </c>
      <c r="H521" s="1834"/>
      <c r="J521" s="575"/>
    </row>
    <row r="522" spans="1:10" ht="13.5" thickBot="1">
      <c r="A522" s="938"/>
      <c r="B522" s="13"/>
      <c r="C522" s="139"/>
      <c r="D522" s="139"/>
      <c r="E522" s="740"/>
      <c r="F522" s="1410"/>
      <c r="G522" s="1403"/>
      <c r="H522" s="14"/>
      <c r="J522" s="575"/>
    </row>
    <row r="523" spans="1:10" ht="18">
      <c r="A523" s="950"/>
      <c r="B523" s="91" t="s">
        <v>1709</v>
      </c>
      <c r="C523" s="91"/>
      <c r="D523" s="91"/>
      <c r="E523" s="555"/>
      <c r="F523" s="1357"/>
      <c r="G523" s="93"/>
      <c r="H523" s="94"/>
      <c r="J523" s="575"/>
    </row>
    <row r="524" spans="1:10">
      <c r="A524" s="951"/>
      <c r="B524" s="17"/>
      <c r="C524" s="183"/>
      <c r="D524" s="183"/>
      <c r="E524" s="557"/>
      <c r="F524" s="98"/>
      <c r="G524" s="1395"/>
      <c r="H524" s="17"/>
      <c r="J524" s="575"/>
    </row>
    <row r="525" spans="1:10">
      <c r="A525" s="951"/>
      <c r="B525" s="17"/>
      <c r="C525" s="183"/>
      <c r="D525" s="183"/>
      <c r="E525" s="557"/>
      <c r="F525" s="98"/>
      <c r="G525" s="1395"/>
      <c r="H525" s="17"/>
      <c r="J525" s="575"/>
    </row>
    <row r="526" spans="1:10">
      <c r="A526" s="951"/>
      <c r="B526" s="17"/>
      <c r="C526" s="183"/>
      <c r="D526" s="183"/>
      <c r="E526" s="557"/>
      <c r="F526" s="98"/>
      <c r="G526" s="1395"/>
      <c r="H526" s="17"/>
      <c r="J526" s="575"/>
    </row>
    <row r="527" spans="1:10" ht="13.5" thickBot="1">
      <c r="A527" s="952"/>
      <c r="B527" s="171"/>
      <c r="C527" s="184"/>
      <c r="D527" s="184"/>
      <c r="E527" s="558"/>
      <c r="F527" s="101"/>
      <c r="G527" s="1396"/>
      <c r="H527" s="171"/>
      <c r="J527" s="575"/>
    </row>
    <row r="528" spans="1:10" ht="33.75">
      <c r="A528" s="1054" t="s">
        <v>1028</v>
      </c>
      <c r="B528" s="473" t="s">
        <v>1699</v>
      </c>
      <c r="C528" s="1206" t="s">
        <v>678</v>
      </c>
      <c r="D528" s="1206" t="s">
        <v>3130</v>
      </c>
      <c r="E528" s="561" t="s">
        <v>1701</v>
      </c>
      <c r="F528" s="431" t="s">
        <v>2779</v>
      </c>
      <c r="G528" s="458" t="s">
        <v>497</v>
      </c>
      <c r="H528" s="1837" t="s">
        <v>4239</v>
      </c>
      <c r="J528" s="575"/>
    </row>
    <row r="529" spans="1:10" ht="13.5" thickBot="1">
      <c r="A529" s="1046"/>
      <c r="B529" s="389" t="s">
        <v>1710</v>
      </c>
      <c r="C529" s="475" t="s">
        <v>3629</v>
      </c>
      <c r="D529" s="476" t="s">
        <v>2628</v>
      </c>
      <c r="E529" s="564" t="s">
        <v>265</v>
      </c>
      <c r="F529" s="1397">
        <f>'Заказ, cкидки и курсы валют'!$I$12</f>
        <v>0</v>
      </c>
      <c r="G529" s="457"/>
      <c r="H529" s="248"/>
      <c r="J529" s="575"/>
    </row>
    <row r="530" spans="1:10">
      <c r="A530" s="1047" t="s">
        <v>1711</v>
      </c>
      <c r="B530" s="1344">
        <v>1.6</v>
      </c>
      <c r="C530" s="1079"/>
      <c r="D530" s="1079">
        <v>250</v>
      </c>
      <c r="E530" s="575">
        <v>2093.3000999999999</v>
      </c>
      <c r="F530" s="1421">
        <f>ROUND(E530*(1-$F$11),2)</f>
        <v>2093.3000000000002</v>
      </c>
      <c r="G530" s="1422">
        <f>F530</f>
        <v>2093.3000000000002</v>
      </c>
      <c r="H530" s="1829"/>
      <c r="J530" s="575"/>
    </row>
    <row r="531" spans="1:10" ht="13.5" thickBot="1">
      <c r="A531" s="847" t="s">
        <v>1712</v>
      </c>
      <c r="B531" s="939">
        <v>2.1</v>
      </c>
      <c r="C531" s="656"/>
      <c r="D531" s="656">
        <v>250</v>
      </c>
      <c r="E531" s="575">
        <v>2590.6849200000001</v>
      </c>
      <c r="F531" s="1428">
        <f>ROUND(E531*(1-$F$11),2)</f>
        <v>2590.6799999999998</v>
      </c>
      <c r="G531" s="1429">
        <f>F531</f>
        <v>2590.6799999999998</v>
      </c>
      <c r="H531" s="1834"/>
      <c r="J531" s="575"/>
    </row>
    <row r="532" spans="1:10" ht="13.5" thickBot="1">
      <c r="A532" s="938"/>
      <c r="B532" s="13"/>
      <c r="C532" s="139"/>
      <c r="D532" s="139"/>
      <c r="E532" s="740"/>
      <c r="F532" s="1410"/>
      <c r="G532" s="1403"/>
      <c r="H532" s="14"/>
      <c r="J532" s="575"/>
    </row>
    <row r="533" spans="1:10" ht="18">
      <c r="A533" s="950"/>
      <c r="B533" s="91" t="s">
        <v>1713</v>
      </c>
      <c r="C533" s="91"/>
      <c r="D533" s="91"/>
      <c r="E533" s="555"/>
      <c r="F533" s="1357"/>
      <c r="G533" s="93"/>
      <c r="H533" s="94"/>
      <c r="J533" s="575"/>
    </row>
    <row r="534" spans="1:10">
      <c r="A534" s="951"/>
      <c r="B534" s="17"/>
      <c r="C534" s="183"/>
      <c r="D534" s="183"/>
      <c r="E534" s="557"/>
      <c r="F534" s="98"/>
      <c r="G534" s="1395"/>
      <c r="H534" s="17"/>
      <c r="J534" s="575"/>
    </row>
    <row r="535" spans="1:10">
      <c r="A535" s="951"/>
      <c r="B535" s="17"/>
      <c r="C535" s="183"/>
      <c r="D535" s="183"/>
      <c r="E535" s="557"/>
      <c r="F535" s="98"/>
      <c r="G535" s="1395"/>
      <c r="H535" s="17"/>
      <c r="J535" s="575"/>
    </row>
    <row r="536" spans="1:10">
      <c r="A536" s="951"/>
      <c r="B536" s="17"/>
      <c r="C536" s="183"/>
      <c r="D536" s="183"/>
      <c r="E536" s="557"/>
      <c r="F536" s="98"/>
      <c r="G536" s="1395"/>
      <c r="H536" s="17"/>
      <c r="J536" s="575"/>
    </row>
    <row r="537" spans="1:10" ht="13.5" thickBot="1">
      <c r="A537" s="952"/>
      <c r="B537" s="171"/>
      <c r="C537" s="184"/>
      <c r="D537" s="184"/>
      <c r="E537" s="558"/>
      <c r="F537" s="101"/>
      <c r="G537" s="1396"/>
      <c r="H537" s="171"/>
      <c r="J537" s="575"/>
    </row>
    <row r="538" spans="1:10" ht="33.75">
      <c r="A538" s="1046" t="s">
        <v>1028</v>
      </c>
      <c r="B538" s="389" t="s">
        <v>1699</v>
      </c>
      <c r="C538" s="475" t="s">
        <v>678</v>
      </c>
      <c r="D538" s="475" t="s">
        <v>3130</v>
      </c>
      <c r="E538" s="559" t="s">
        <v>1701</v>
      </c>
      <c r="F538" s="430" t="s">
        <v>2779</v>
      </c>
      <c r="G538" s="456" t="s">
        <v>497</v>
      </c>
      <c r="H538" s="1825" t="s">
        <v>4239</v>
      </c>
      <c r="J538" s="575"/>
    </row>
    <row r="539" spans="1:10" ht="13.5" thickBot="1">
      <c r="A539" s="1046"/>
      <c r="B539" s="389"/>
      <c r="C539" s="475" t="s">
        <v>3629</v>
      </c>
      <c r="D539" s="476" t="s">
        <v>2628</v>
      </c>
      <c r="E539" s="564" t="s">
        <v>265</v>
      </c>
      <c r="F539" s="1397">
        <f>'Заказ, cкидки и курсы валют'!$I$12</f>
        <v>0</v>
      </c>
      <c r="G539" s="457"/>
      <c r="H539" s="248"/>
      <c r="J539" s="575"/>
    </row>
    <row r="540" spans="1:10" ht="13.5" thickBot="1">
      <c r="A540" s="1077" t="s">
        <v>1714</v>
      </c>
      <c r="B540" s="1385"/>
      <c r="C540" s="1373"/>
      <c r="D540" s="1373">
        <v>500</v>
      </c>
      <c r="E540" s="575">
        <v>3592.5432000000001</v>
      </c>
      <c r="F540" s="1426">
        <f>ROUND(E540*(1-$F$11),2)</f>
        <v>3592.54</v>
      </c>
      <c r="G540" s="1427">
        <f>F540</f>
        <v>3592.54</v>
      </c>
      <c r="H540" s="1838"/>
      <c r="J540" s="575"/>
    </row>
    <row r="541" spans="1:10" ht="13.5" thickBot="1">
      <c r="A541" s="938"/>
      <c r="B541" s="13"/>
      <c r="C541" s="139"/>
      <c r="D541" s="139"/>
      <c r="E541" s="740"/>
      <c r="F541" s="1410"/>
      <c r="G541" s="1403"/>
      <c r="H541" s="14"/>
      <c r="J541" s="575"/>
    </row>
    <row r="542" spans="1:10" ht="18">
      <c r="A542" s="950"/>
      <c r="B542" s="91" t="s">
        <v>1715</v>
      </c>
      <c r="C542" s="91"/>
      <c r="D542" s="91"/>
      <c r="E542" s="555"/>
      <c r="F542" s="1357"/>
      <c r="G542" s="93"/>
      <c r="H542" s="94"/>
      <c r="J542" s="575"/>
    </row>
    <row r="543" spans="1:10">
      <c r="A543" s="951"/>
      <c r="B543" s="17"/>
      <c r="C543" s="183"/>
      <c r="D543" s="183"/>
      <c r="E543" s="557"/>
      <c r="F543" s="98"/>
      <c r="G543" s="1395"/>
      <c r="H543" s="17"/>
      <c r="J543" s="575"/>
    </row>
    <row r="544" spans="1:10">
      <c r="A544" s="951"/>
      <c r="B544" s="17"/>
      <c r="C544" s="183"/>
      <c r="D544" s="183"/>
      <c r="E544" s="557"/>
      <c r="F544" s="98"/>
      <c r="G544" s="1395"/>
      <c r="H544" s="17"/>
      <c r="J544" s="575"/>
    </row>
    <row r="545" spans="1:10">
      <c r="A545" s="951"/>
      <c r="B545" s="17"/>
      <c r="C545" s="183"/>
      <c r="D545" s="183"/>
      <c r="E545" s="557"/>
      <c r="F545" s="98"/>
      <c r="G545" s="1395"/>
      <c r="H545" s="17"/>
      <c r="J545" s="575"/>
    </row>
    <row r="546" spans="1:10" ht="13.5" thickBot="1">
      <c r="A546" s="952"/>
      <c r="B546" s="171"/>
      <c r="C546" s="184"/>
      <c r="D546" s="184"/>
      <c r="E546" s="558"/>
      <c r="F546" s="101"/>
      <c r="G546" s="1396"/>
      <c r="H546" s="171"/>
      <c r="J546" s="575"/>
    </row>
    <row r="547" spans="1:10" ht="33.75">
      <c r="A547" s="1046" t="s">
        <v>1028</v>
      </c>
      <c r="B547" s="389" t="s">
        <v>1699</v>
      </c>
      <c r="C547" s="475" t="s">
        <v>678</v>
      </c>
      <c r="D547" s="475" t="s">
        <v>3130</v>
      </c>
      <c r="E547" s="559" t="s">
        <v>1701</v>
      </c>
      <c r="F547" s="430" t="s">
        <v>2779</v>
      </c>
      <c r="G547" s="456" t="s">
        <v>497</v>
      </c>
      <c r="H547" s="1825" t="s">
        <v>4239</v>
      </c>
      <c r="J547" s="575"/>
    </row>
    <row r="548" spans="1:10" ht="13.5" thickBot="1">
      <c r="A548" s="1046"/>
      <c r="B548" s="389"/>
      <c r="C548" s="475" t="s">
        <v>3629</v>
      </c>
      <c r="D548" s="476" t="s">
        <v>2628</v>
      </c>
      <c r="E548" s="564" t="s">
        <v>265</v>
      </c>
      <c r="F548" s="1397">
        <f>'Заказ, cкидки и курсы валют'!$I$12</f>
        <v>0</v>
      </c>
      <c r="G548" s="457"/>
      <c r="H548" s="248"/>
      <c r="J548" s="575"/>
    </row>
    <row r="549" spans="1:10" ht="13.5" thickBot="1">
      <c r="A549" s="1077" t="s">
        <v>4175</v>
      </c>
      <c r="B549" s="1385"/>
      <c r="C549" s="1373"/>
      <c r="D549" s="1373">
        <v>1500</v>
      </c>
      <c r="E549" s="575">
        <v>6725.0170499999995</v>
      </c>
      <c r="F549" s="1426">
        <f>ROUND(E549*(1-$F$11),2)</f>
        <v>6725.02</v>
      </c>
      <c r="G549" s="1427">
        <f>F549</f>
        <v>6725.02</v>
      </c>
      <c r="H549" s="1838"/>
      <c r="J549" s="575"/>
    </row>
    <row r="550" spans="1:10" ht="13.5" thickBot="1">
      <c r="J550" s="575"/>
    </row>
    <row r="551" spans="1:10" ht="18">
      <c r="A551" s="950"/>
      <c r="B551" s="163"/>
      <c r="C551" s="91"/>
      <c r="D551" s="1357" t="s">
        <v>3264</v>
      </c>
      <c r="E551" s="555"/>
      <c r="F551" s="93"/>
      <c r="G551" s="1393"/>
      <c r="H551" s="163"/>
      <c r="J551" s="575"/>
    </row>
    <row r="552" spans="1:10">
      <c r="A552" s="951"/>
      <c r="B552" s="17"/>
      <c r="C552" s="183"/>
      <c r="D552" s="183"/>
      <c r="E552" s="557"/>
      <c r="F552" s="98"/>
      <c r="G552" s="1395"/>
      <c r="H552" s="17"/>
      <c r="J552" s="575"/>
    </row>
    <row r="553" spans="1:10">
      <c r="A553" s="951"/>
      <c r="B553" s="17"/>
      <c r="C553" s="183"/>
      <c r="D553" s="183"/>
      <c r="E553" s="557"/>
      <c r="F553" s="98"/>
      <c r="G553" s="1395"/>
      <c r="H553" s="17"/>
      <c r="J553" s="575"/>
    </row>
    <row r="554" spans="1:10">
      <c r="A554" s="951"/>
      <c r="B554" s="17"/>
      <c r="C554" s="183"/>
      <c r="D554" s="183"/>
      <c r="E554" s="557"/>
      <c r="F554" s="98"/>
      <c r="G554" s="1395"/>
      <c r="H554" s="17"/>
      <c r="J554" s="575"/>
    </row>
    <row r="555" spans="1:10" ht="13.5" thickBot="1">
      <c r="A555" s="952"/>
      <c r="B555" s="171"/>
      <c r="C555" s="184"/>
      <c r="D555" s="184"/>
      <c r="E555" s="558"/>
      <c r="F555" s="101"/>
      <c r="G555" s="1396"/>
      <c r="H555" s="171"/>
      <c r="J555" s="575"/>
    </row>
    <row r="556" spans="1:10" ht="33.75">
      <c r="A556" s="1046" t="s">
        <v>1028</v>
      </c>
      <c r="B556" s="389" t="s">
        <v>1029</v>
      </c>
      <c r="C556" s="475" t="s">
        <v>678</v>
      </c>
      <c r="D556" s="475" t="s">
        <v>3130</v>
      </c>
      <c r="E556" s="559" t="s">
        <v>1701</v>
      </c>
      <c r="F556" s="430" t="s">
        <v>2779</v>
      </c>
      <c r="G556" s="456" t="s">
        <v>497</v>
      </c>
      <c r="H556" s="1825" t="s">
        <v>4239</v>
      </c>
      <c r="J556" s="575"/>
    </row>
    <row r="557" spans="1:10" ht="13.5" thickBot="1">
      <c r="A557" s="1046"/>
      <c r="B557" s="389"/>
      <c r="C557" s="475" t="s">
        <v>3629</v>
      </c>
      <c r="D557" s="476" t="s">
        <v>2628</v>
      </c>
      <c r="E557" s="564" t="s">
        <v>265</v>
      </c>
      <c r="F557" s="1397">
        <f>'Заказ, cкидки и курсы валют'!$I$12</f>
        <v>0</v>
      </c>
      <c r="G557" s="457"/>
      <c r="H557" s="248"/>
      <c r="J557" s="575"/>
    </row>
    <row r="558" spans="1:10" ht="13.5" thickBot="1">
      <c r="A558" s="1077" t="s">
        <v>10481</v>
      </c>
      <c r="B558" s="1382" t="s">
        <v>3265</v>
      </c>
      <c r="C558" s="1373"/>
      <c r="D558" s="1383">
        <v>1</v>
      </c>
      <c r="E558" s="575">
        <v>59.128799999999998</v>
      </c>
      <c r="F558" s="1426">
        <f>ROUND(E558*(1-$F$11),2)</f>
        <v>59.13</v>
      </c>
      <c r="G558" s="1427">
        <f>E558</f>
        <v>59.128799999999998</v>
      </c>
      <c r="H558" s="1838"/>
      <c r="J558" s="575"/>
    </row>
    <row r="559" spans="1:10">
      <c r="A559" s="938"/>
      <c r="B559" s="14"/>
      <c r="C559" s="14"/>
      <c r="D559" s="14"/>
      <c r="E559" s="740"/>
      <c r="F559" s="1410"/>
      <c r="G559" s="1403"/>
      <c r="H559" s="14"/>
      <c r="J559" s="575"/>
    </row>
    <row r="560" spans="1:10">
      <c r="A560" s="938"/>
      <c r="B560" s="14"/>
      <c r="C560" s="14"/>
      <c r="D560" s="14"/>
      <c r="E560" s="740"/>
      <c r="F560" s="1410"/>
      <c r="G560" s="1403"/>
      <c r="H560" s="14"/>
      <c r="J560" s="575"/>
    </row>
    <row r="561" spans="1:10" ht="13.5" thickBot="1">
      <c r="A561" s="938"/>
      <c r="B561" s="14"/>
      <c r="C561" s="14"/>
      <c r="D561" s="14"/>
      <c r="E561" s="740"/>
      <c r="F561" s="1410"/>
      <c r="G561" s="1403"/>
      <c r="H561" s="14"/>
      <c r="J561" s="575"/>
    </row>
    <row r="562" spans="1:10" ht="18">
      <c r="A562" s="950"/>
      <c r="B562" s="163"/>
      <c r="C562" s="91"/>
      <c r="D562" s="91" t="s">
        <v>27</v>
      </c>
      <c r="E562" s="555"/>
      <c r="F562" s="1357"/>
      <c r="G562" s="93"/>
      <c r="H562" s="163"/>
      <c r="J562" s="575"/>
    </row>
    <row r="563" spans="1:10" ht="18">
      <c r="A563" s="951"/>
      <c r="B563" s="17"/>
      <c r="C563" s="108"/>
      <c r="D563" s="108"/>
      <c r="E563" s="568"/>
      <c r="F563" s="1408"/>
      <c r="G563" s="1408"/>
      <c r="H563" s="17"/>
      <c r="J563" s="575"/>
    </row>
    <row r="564" spans="1:10">
      <c r="A564" s="951"/>
      <c r="B564" s="17"/>
      <c r="C564" s="183"/>
      <c r="D564" s="183"/>
      <c r="E564" s="557"/>
      <c r="F564" s="98"/>
      <c r="G564" s="1395"/>
      <c r="H564" s="17"/>
      <c r="J564" s="575"/>
    </row>
    <row r="565" spans="1:10">
      <c r="A565" s="951"/>
      <c r="B565" s="17"/>
      <c r="C565" s="183"/>
      <c r="D565" s="183"/>
      <c r="E565" s="557"/>
      <c r="F565" s="98"/>
      <c r="G565" s="1395"/>
      <c r="H565" s="17"/>
      <c r="J565" s="575"/>
    </row>
    <row r="566" spans="1:10">
      <c r="A566" s="951"/>
      <c r="B566" s="17"/>
      <c r="C566" s="183"/>
      <c r="D566" s="183"/>
      <c r="E566" s="557"/>
      <c r="F566" s="98"/>
      <c r="G566" s="1395"/>
      <c r="H566" s="17"/>
      <c r="J566" s="575"/>
    </row>
    <row r="567" spans="1:10" ht="13.5" thickBot="1">
      <c r="A567" s="952"/>
      <c r="B567" s="171"/>
      <c r="C567" s="184"/>
      <c r="D567" s="184"/>
      <c r="E567" s="558"/>
      <c r="F567" s="101"/>
      <c r="G567" s="1396"/>
      <c r="H567" s="171"/>
      <c r="J567" s="575"/>
    </row>
    <row r="568" spans="1:10" ht="31.5">
      <c r="A568" s="1046" t="s">
        <v>1028</v>
      </c>
      <c r="B568" s="389" t="s">
        <v>1029</v>
      </c>
      <c r="C568" s="475" t="s">
        <v>678</v>
      </c>
      <c r="D568" s="475" t="s">
        <v>3130</v>
      </c>
      <c r="E568" s="1173" t="s">
        <v>3957</v>
      </c>
      <c r="F568" s="430" t="s">
        <v>2779</v>
      </c>
      <c r="G568" s="1390" t="s">
        <v>497</v>
      </c>
      <c r="H568" s="1825" t="s">
        <v>4239</v>
      </c>
      <c r="J568" s="575"/>
    </row>
    <row r="569" spans="1:10" ht="13.5" thickBot="1">
      <c r="A569" s="1051"/>
      <c r="B569" s="190"/>
      <c r="C569" s="1140" t="s">
        <v>3629</v>
      </c>
      <c r="D569" s="382" t="s">
        <v>2628</v>
      </c>
      <c r="E569" s="560" t="s">
        <v>265</v>
      </c>
      <c r="F569" s="1407">
        <f>'Заказ, cкидки и курсы валют'!$I$12</f>
        <v>0</v>
      </c>
      <c r="G569" s="953"/>
      <c r="H569" s="249"/>
      <c r="J569" s="575"/>
    </row>
    <row r="570" spans="1:10" ht="13.5" thickBot="1">
      <c r="A570" s="1757" t="s">
        <v>5498</v>
      </c>
      <c r="B570" s="940" t="s">
        <v>3265</v>
      </c>
      <c r="C570" s="941"/>
      <c r="D570" s="656">
        <v>50</v>
      </c>
      <c r="E570" s="575">
        <v>125.13749999999999</v>
      </c>
      <c r="F570" s="1428">
        <f>ROUND(E570*(1-$F$11),2)</f>
        <v>125.14</v>
      </c>
      <c r="G570" s="1429">
        <f>F570</f>
        <v>125.14</v>
      </c>
      <c r="H570" s="1828"/>
      <c r="J570" s="575"/>
    </row>
  </sheetData>
  <mergeCells count="8">
    <mergeCell ref="G105:G106"/>
    <mergeCell ref="G72:G73"/>
    <mergeCell ref="A415:H415"/>
    <mergeCell ref="A1:H1"/>
    <mergeCell ref="G10:G11"/>
    <mergeCell ref="G59:G60"/>
    <mergeCell ref="G85:G86"/>
    <mergeCell ref="G36:G37"/>
  </mergeCells>
  <phoneticPr fontId="0" type="noConversion"/>
  <hyperlinks>
    <hyperlink ref="A1:H1" location="ОГЛАВЛЕНИЕ!R1C1" display="Нажмите ЗДЕСЬ для возврата в оглавление "/>
    <hyperlink ref="A570" r:id="rId1" display="perfokrepteh@mail.ru"/>
  </hyperlinks>
  <pageMargins left="0.25" right="0.25" top="0.75" bottom="0.75" header="0.3" footer="0.3"/>
  <pageSetup paperSize="9" scale="80" orientation="portrait" verticalDpi="300" r:id="rId2"/>
  <headerFooter alignWithMargins="0"/>
  <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0">
    <tabColor theme="9" tint="-0.249977111117893"/>
  </sheetPr>
  <dimension ref="A1:L373"/>
  <sheetViews>
    <sheetView zoomScale="90" zoomScaleNormal="90" workbookViewId="0">
      <selection activeCell="A172" sqref="A172:J194"/>
    </sheetView>
  </sheetViews>
  <sheetFormatPr defaultRowHeight="12.75"/>
  <cols>
    <col min="1" max="1" width="20.5703125" customWidth="1"/>
    <col min="2" max="2" width="15" customWidth="1"/>
    <col min="3" max="3" width="9.5703125" bestFit="1" customWidth="1"/>
    <col min="4" max="4" width="8.5703125" customWidth="1"/>
    <col min="5" max="5" width="10.140625" style="548" hidden="1" customWidth="1"/>
    <col min="6" max="6" width="10" customWidth="1"/>
    <col min="8" max="8" width="12" customWidth="1"/>
    <col min="9" max="9" width="18.5703125" customWidth="1"/>
  </cols>
  <sheetData>
    <row r="1" spans="1:12" ht="20.25">
      <c r="A1" s="2676" t="s">
        <v>3</v>
      </c>
      <c r="B1" s="2676"/>
      <c r="C1" s="2676"/>
      <c r="D1" s="2676"/>
      <c r="E1" s="2676"/>
      <c r="F1" s="2676"/>
      <c r="G1" s="2676"/>
      <c r="H1" s="2676"/>
      <c r="I1" s="2676"/>
      <c r="J1" s="2741" t="s">
        <v>12320</v>
      </c>
      <c r="K1" s="2741"/>
      <c r="L1" s="2741"/>
    </row>
    <row r="2" spans="1:12" ht="30.75">
      <c r="A2" s="158" t="s">
        <v>3802</v>
      </c>
      <c r="B2" s="158"/>
      <c r="C2" s="158"/>
      <c r="D2" s="158"/>
      <c r="E2" s="588"/>
      <c r="F2" s="159"/>
      <c r="G2" s="159"/>
      <c r="H2" s="160"/>
      <c r="I2" s="161"/>
    </row>
    <row r="3" spans="1:12" ht="13.5" thickBot="1">
      <c r="A3" s="4"/>
      <c r="B3" s="4"/>
      <c r="C3" s="4"/>
      <c r="D3" s="4"/>
      <c r="E3" s="630"/>
      <c r="F3" s="21"/>
      <c r="G3" s="22"/>
    </row>
    <row r="4" spans="1:12" ht="18">
      <c r="A4" s="185"/>
      <c r="B4" s="91" t="s">
        <v>3801</v>
      </c>
      <c r="C4" s="91"/>
      <c r="D4" s="96"/>
      <c r="E4" s="631"/>
      <c r="F4" s="163"/>
      <c r="G4" s="163"/>
      <c r="H4" s="163"/>
      <c r="I4" s="95"/>
    </row>
    <row r="5" spans="1:12" ht="18">
      <c r="A5" s="164"/>
      <c r="B5" s="108"/>
      <c r="C5" s="108"/>
      <c r="D5" s="166"/>
      <c r="E5" s="571"/>
      <c r="F5" s="17"/>
      <c r="G5" s="17"/>
      <c r="H5" s="17"/>
      <c r="I5" s="167"/>
    </row>
    <row r="6" spans="1:12">
      <c r="A6" s="164"/>
      <c r="B6" s="183"/>
      <c r="C6" s="183"/>
      <c r="D6" s="183"/>
      <c r="E6" s="557"/>
      <c r="F6" s="98"/>
      <c r="G6" s="168"/>
      <c r="H6" s="17"/>
      <c r="I6" s="167"/>
    </row>
    <row r="7" spans="1:12">
      <c r="A7" s="164"/>
      <c r="B7" s="183"/>
      <c r="C7" s="183"/>
      <c r="D7" s="183"/>
      <c r="E7" s="557"/>
      <c r="F7" s="98"/>
      <c r="G7" s="168"/>
      <c r="H7" s="17"/>
      <c r="I7" s="167"/>
    </row>
    <row r="8" spans="1:12">
      <c r="A8" s="164"/>
      <c r="B8" s="183"/>
      <c r="C8" s="183"/>
      <c r="D8" s="183"/>
      <c r="E8" s="557"/>
      <c r="F8" s="98"/>
      <c r="G8" s="168"/>
      <c r="H8" s="17"/>
      <c r="I8" s="167"/>
    </row>
    <row r="9" spans="1:12" ht="21" customHeight="1" thickBot="1">
      <c r="A9" s="1152" t="s">
        <v>7679</v>
      </c>
      <c r="B9" s="183"/>
      <c r="C9" s="183"/>
      <c r="D9" s="183"/>
      <c r="E9" s="557"/>
      <c r="F9" s="98"/>
      <c r="G9" s="168"/>
      <c r="H9" s="17"/>
      <c r="I9" s="167"/>
    </row>
    <row r="10" spans="1:12" ht="29.25" customHeight="1">
      <c r="A10" s="187" t="s">
        <v>1028</v>
      </c>
      <c r="B10" s="473" t="s">
        <v>1029</v>
      </c>
      <c r="C10" s="1206" t="s">
        <v>678</v>
      </c>
      <c r="D10" s="1206" t="s">
        <v>3130</v>
      </c>
      <c r="E10" s="632" t="s">
        <v>11197</v>
      </c>
      <c r="F10" s="842" t="s">
        <v>2779</v>
      </c>
      <c r="G10" s="2742" t="s">
        <v>3847</v>
      </c>
      <c r="H10" s="2744" t="s">
        <v>497</v>
      </c>
      <c r="I10" s="173" t="s">
        <v>4239</v>
      </c>
    </row>
    <row r="11" spans="1:12" ht="23.45" customHeight="1" thickBot="1">
      <c r="A11" s="195"/>
      <c r="B11" s="389"/>
      <c r="C11" s="475" t="s">
        <v>3629</v>
      </c>
      <c r="D11" s="476" t="s">
        <v>3779</v>
      </c>
      <c r="E11" s="564" t="s">
        <v>265</v>
      </c>
      <c r="F11" s="942">
        <f>'Заказ, cкидки и курсы валют'!$I$12</f>
        <v>0</v>
      </c>
      <c r="G11" s="2743"/>
      <c r="H11" s="2745"/>
      <c r="I11" s="325"/>
    </row>
    <row r="12" spans="1:12" ht="15">
      <c r="A12" s="2250" t="s">
        <v>3893</v>
      </c>
      <c r="B12" s="995" t="s">
        <v>3894</v>
      </c>
      <c r="C12" s="2251">
        <v>0.19</v>
      </c>
      <c r="D12" s="995">
        <v>5</v>
      </c>
      <c r="E12" s="574">
        <v>46.99</v>
      </c>
      <c r="F12" s="995">
        <f>ROUND(E12*(1-$F$11),2)</f>
        <v>46.99</v>
      </c>
      <c r="G12" s="2252">
        <f>'Заказ, cкидки и курсы валют'!$J$23*F12</f>
        <v>563.88</v>
      </c>
      <c r="H12" s="977">
        <f>ROUND(D12*G12,2)</f>
        <v>2819.4</v>
      </c>
      <c r="I12" s="2253"/>
    </row>
    <row r="13" spans="1:12" ht="15">
      <c r="A13" s="954" t="s">
        <v>3780</v>
      </c>
      <c r="B13" s="59" t="s">
        <v>3758</v>
      </c>
      <c r="C13" s="827">
        <v>0.23</v>
      </c>
      <c r="D13" s="59">
        <v>5</v>
      </c>
      <c r="E13" s="574">
        <v>46.99</v>
      </c>
      <c r="F13" s="59">
        <f t="shared" ref="F13:F34" si="0">ROUND(E13*(1-$F$11),2)</f>
        <v>46.99</v>
      </c>
      <c r="G13" s="943">
        <f>'Заказ, cкидки и курсы валют'!$J$23*F13</f>
        <v>563.88</v>
      </c>
      <c r="H13" s="58">
        <f t="shared" ref="H13:H34" si="1">ROUND(D13*G13,2)</f>
        <v>2819.4</v>
      </c>
      <c r="I13" s="955"/>
    </row>
    <row r="14" spans="1:12" ht="15">
      <c r="A14" s="954" t="s">
        <v>3781</v>
      </c>
      <c r="B14" s="59" t="s">
        <v>3759</v>
      </c>
      <c r="C14" s="827">
        <v>0.28000000000000003</v>
      </c>
      <c r="D14" s="59">
        <v>5</v>
      </c>
      <c r="E14" s="574">
        <v>46.99</v>
      </c>
      <c r="F14" s="59">
        <f t="shared" si="0"/>
        <v>46.99</v>
      </c>
      <c r="G14" s="943">
        <f>'Заказ, cкидки и курсы валют'!$J$23*F14</f>
        <v>563.88</v>
      </c>
      <c r="H14" s="58">
        <f t="shared" si="1"/>
        <v>2819.4</v>
      </c>
      <c r="I14" s="955"/>
    </row>
    <row r="15" spans="1:12" ht="15">
      <c r="A15" s="954" t="s">
        <v>3782</v>
      </c>
      <c r="B15" s="59" t="s">
        <v>3760</v>
      </c>
      <c r="C15" s="827">
        <v>0.34</v>
      </c>
      <c r="D15" s="59">
        <v>5</v>
      </c>
      <c r="E15" s="574">
        <v>46.99</v>
      </c>
      <c r="F15" s="59">
        <f t="shared" si="0"/>
        <v>46.99</v>
      </c>
      <c r="G15" s="943">
        <f>'Заказ, cкидки и курсы валют'!$J$23*F15</f>
        <v>563.88</v>
      </c>
      <c r="H15" s="58">
        <f t="shared" si="1"/>
        <v>2819.4</v>
      </c>
      <c r="I15" s="955"/>
    </row>
    <row r="16" spans="1:12" ht="15">
      <c r="A16" s="954" t="s">
        <v>3783</v>
      </c>
      <c r="B16" s="59" t="s">
        <v>3761</v>
      </c>
      <c r="C16" s="827">
        <v>0.38</v>
      </c>
      <c r="D16" s="59">
        <v>5</v>
      </c>
      <c r="E16" s="574">
        <v>46.99</v>
      </c>
      <c r="F16" s="59">
        <f t="shared" si="0"/>
        <v>46.99</v>
      </c>
      <c r="G16" s="943">
        <f>'Заказ, cкидки и курсы валют'!$J$23*F16</f>
        <v>563.88</v>
      </c>
      <c r="H16" s="58">
        <f t="shared" si="1"/>
        <v>2819.4</v>
      </c>
      <c r="I16" s="955"/>
    </row>
    <row r="17" spans="1:9" ht="15">
      <c r="A17" s="954" t="s">
        <v>3784</v>
      </c>
      <c r="B17" s="59" t="s">
        <v>3762</v>
      </c>
      <c r="C17" s="827">
        <v>0.42</v>
      </c>
      <c r="D17" s="59">
        <v>5</v>
      </c>
      <c r="E17" s="574">
        <v>46.99</v>
      </c>
      <c r="F17" s="59">
        <f t="shared" si="0"/>
        <v>46.99</v>
      </c>
      <c r="G17" s="943">
        <f>'Заказ, cкидки и курсы валют'!$J$23*F17</f>
        <v>563.88</v>
      </c>
      <c r="H17" s="58">
        <f t="shared" si="1"/>
        <v>2819.4</v>
      </c>
      <c r="I17" s="955"/>
    </row>
    <row r="18" spans="1:9" ht="15">
      <c r="A18" s="954" t="s">
        <v>3785</v>
      </c>
      <c r="B18" s="59" t="s">
        <v>3763</v>
      </c>
      <c r="C18" s="827">
        <v>0.48</v>
      </c>
      <c r="D18" s="59">
        <v>5</v>
      </c>
      <c r="E18" s="574">
        <v>46.99</v>
      </c>
      <c r="F18" s="59">
        <f t="shared" si="0"/>
        <v>46.99</v>
      </c>
      <c r="G18" s="943">
        <f>'Заказ, cкидки и курсы валют'!$J$23*F18</f>
        <v>563.88</v>
      </c>
      <c r="H18" s="58">
        <f t="shared" si="1"/>
        <v>2819.4</v>
      </c>
      <c r="I18" s="955"/>
    </row>
    <row r="19" spans="1:9" ht="15">
      <c r="A19" s="954" t="s">
        <v>3786</v>
      </c>
      <c r="B19" s="59" t="s">
        <v>3764</v>
      </c>
      <c r="C19" s="827">
        <v>0.26</v>
      </c>
      <c r="D19" s="59">
        <v>5</v>
      </c>
      <c r="E19" s="574">
        <v>46.99</v>
      </c>
      <c r="F19" s="59">
        <f t="shared" si="0"/>
        <v>46.99</v>
      </c>
      <c r="G19" s="943">
        <f>'Заказ, cкидки и курсы валют'!$J$23*F19</f>
        <v>563.88</v>
      </c>
      <c r="H19" s="58">
        <f t="shared" si="1"/>
        <v>2819.4</v>
      </c>
      <c r="I19" s="955"/>
    </row>
    <row r="20" spans="1:9" ht="15">
      <c r="A20" s="954" t="s">
        <v>3787</v>
      </c>
      <c r="B20" s="59" t="s">
        <v>3765</v>
      </c>
      <c r="C20" s="827">
        <v>0.32</v>
      </c>
      <c r="D20" s="59">
        <v>5</v>
      </c>
      <c r="E20" s="574">
        <v>46.99</v>
      </c>
      <c r="F20" s="59">
        <f t="shared" si="0"/>
        <v>46.99</v>
      </c>
      <c r="G20" s="943">
        <f>'Заказ, cкидки и курсы валют'!$J$23*F20</f>
        <v>563.88</v>
      </c>
      <c r="H20" s="58">
        <f t="shared" si="1"/>
        <v>2819.4</v>
      </c>
      <c r="I20" s="955"/>
    </row>
    <row r="21" spans="1:9" ht="15">
      <c r="A21" s="954" t="s">
        <v>3788</v>
      </c>
      <c r="B21" s="59" t="s">
        <v>3766</v>
      </c>
      <c r="C21" s="827">
        <v>0.38</v>
      </c>
      <c r="D21" s="59">
        <v>5</v>
      </c>
      <c r="E21" s="574">
        <v>46.99</v>
      </c>
      <c r="F21" s="59">
        <f t="shared" si="0"/>
        <v>46.99</v>
      </c>
      <c r="G21" s="943">
        <f>'Заказ, cкидки и курсы валют'!$J$23*F21</f>
        <v>563.88</v>
      </c>
      <c r="H21" s="58">
        <f t="shared" si="1"/>
        <v>2819.4</v>
      </c>
      <c r="I21" s="955"/>
    </row>
    <row r="22" spans="1:9" ht="15">
      <c r="A22" s="954" t="s">
        <v>3789</v>
      </c>
      <c r="B22" s="59" t="s">
        <v>3767</v>
      </c>
      <c r="C22" s="827">
        <v>0.45</v>
      </c>
      <c r="D22" s="59">
        <v>5</v>
      </c>
      <c r="E22" s="574">
        <v>46.99</v>
      </c>
      <c r="F22" s="59">
        <f t="shared" si="0"/>
        <v>46.99</v>
      </c>
      <c r="G22" s="943">
        <f>'Заказ, cкидки и курсы валют'!$J$23*F22</f>
        <v>563.88</v>
      </c>
      <c r="H22" s="58">
        <f t="shared" si="1"/>
        <v>2819.4</v>
      </c>
      <c r="I22" s="955"/>
    </row>
    <row r="23" spans="1:9" ht="15">
      <c r="A23" s="954" t="s">
        <v>3790</v>
      </c>
      <c r="B23" s="59" t="s">
        <v>3768</v>
      </c>
      <c r="C23" s="827">
        <v>0.52</v>
      </c>
      <c r="D23" s="59">
        <v>5</v>
      </c>
      <c r="E23" s="574">
        <v>46.99</v>
      </c>
      <c r="F23" s="59">
        <f t="shared" si="0"/>
        <v>46.99</v>
      </c>
      <c r="G23" s="943">
        <f>'Заказ, cкидки и курсы валют'!$J$23*F23</f>
        <v>563.88</v>
      </c>
      <c r="H23" s="58">
        <f t="shared" si="1"/>
        <v>2819.4</v>
      </c>
      <c r="I23" s="955"/>
    </row>
    <row r="24" spans="1:9" ht="15">
      <c r="A24" s="954" t="s">
        <v>3791</v>
      </c>
      <c r="B24" s="59" t="s">
        <v>3769</v>
      </c>
      <c r="C24" s="827">
        <v>0.59</v>
      </c>
      <c r="D24" s="59">
        <v>5</v>
      </c>
      <c r="E24" s="574">
        <v>46.99</v>
      </c>
      <c r="F24" s="59">
        <f t="shared" si="0"/>
        <v>46.99</v>
      </c>
      <c r="G24" s="943">
        <f>'Заказ, cкидки и курсы валют'!$J$23*F24</f>
        <v>563.88</v>
      </c>
      <c r="H24" s="58">
        <f t="shared" si="1"/>
        <v>2819.4</v>
      </c>
      <c r="I24" s="955"/>
    </row>
    <row r="25" spans="1:9" ht="15">
      <c r="A25" s="954" t="s">
        <v>3792</v>
      </c>
      <c r="B25" s="59" t="s">
        <v>3770</v>
      </c>
      <c r="C25" s="827">
        <v>0.66</v>
      </c>
      <c r="D25" s="59">
        <v>5</v>
      </c>
      <c r="E25" s="574">
        <v>46.99</v>
      </c>
      <c r="F25" s="59">
        <f t="shared" si="0"/>
        <v>46.99</v>
      </c>
      <c r="G25" s="943">
        <f>'Заказ, cкидки и курсы валют'!$J$23*F25</f>
        <v>563.88</v>
      </c>
      <c r="H25" s="58">
        <f t="shared" si="1"/>
        <v>2819.4</v>
      </c>
      <c r="I25" s="955"/>
    </row>
    <row r="26" spans="1:9" ht="15">
      <c r="A26" s="954" t="s">
        <v>3793</v>
      </c>
      <c r="B26" s="59" t="s">
        <v>3771</v>
      </c>
      <c r="C26" s="827">
        <v>0.42</v>
      </c>
      <c r="D26" s="59">
        <v>5</v>
      </c>
      <c r="E26" s="574">
        <v>46.99</v>
      </c>
      <c r="F26" s="59">
        <f t="shared" si="0"/>
        <v>46.99</v>
      </c>
      <c r="G26" s="943">
        <f>'Заказ, cкидки и курсы валют'!$J$23*F26</f>
        <v>563.88</v>
      </c>
      <c r="H26" s="58">
        <f t="shared" si="1"/>
        <v>2819.4</v>
      </c>
      <c r="I26" s="955"/>
    </row>
    <row r="27" spans="1:9" ht="15">
      <c r="A27" s="954" t="s">
        <v>3794</v>
      </c>
      <c r="B27" s="59" t="s">
        <v>3772</v>
      </c>
      <c r="C27" s="827">
        <v>0.5</v>
      </c>
      <c r="D27" s="59">
        <v>5</v>
      </c>
      <c r="E27" s="574">
        <v>46.99</v>
      </c>
      <c r="F27" s="59">
        <f t="shared" si="0"/>
        <v>46.99</v>
      </c>
      <c r="G27" s="943">
        <f>'Заказ, cкидки и курсы валют'!$J$23*F27</f>
        <v>563.88</v>
      </c>
      <c r="H27" s="58">
        <f t="shared" si="1"/>
        <v>2819.4</v>
      </c>
      <c r="I27" s="955"/>
    </row>
    <row r="28" spans="1:9" ht="15">
      <c r="A28" s="954" t="s">
        <v>3795</v>
      </c>
      <c r="B28" s="59" t="s">
        <v>3773</v>
      </c>
      <c r="C28" s="827">
        <v>0.57999999999999996</v>
      </c>
      <c r="D28" s="59">
        <v>5</v>
      </c>
      <c r="E28" s="574">
        <v>46.99</v>
      </c>
      <c r="F28" s="59">
        <f t="shared" si="0"/>
        <v>46.99</v>
      </c>
      <c r="G28" s="943">
        <f>'Заказ, cкидки и курсы валют'!$J$23*F28</f>
        <v>563.88</v>
      </c>
      <c r="H28" s="58">
        <f t="shared" si="1"/>
        <v>2819.4</v>
      </c>
      <c r="I28" s="955"/>
    </row>
    <row r="29" spans="1:9" ht="15">
      <c r="A29" s="954" t="s">
        <v>3796</v>
      </c>
      <c r="B29" s="59" t="s">
        <v>3774</v>
      </c>
      <c r="C29" s="827">
        <v>0.66</v>
      </c>
      <c r="D29" s="59">
        <v>5</v>
      </c>
      <c r="E29" s="574">
        <v>46.99</v>
      </c>
      <c r="F29" s="59">
        <f t="shared" si="0"/>
        <v>46.99</v>
      </c>
      <c r="G29" s="943">
        <f>'Заказ, cкидки и курсы валют'!$J$23*F29</f>
        <v>563.88</v>
      </c>
      <c r="H29" s="58">
        <f t="shared" si="1"/>
        <v>2819.4</v>
      </c>
      <c r="I29" s="955"/>
    </row>
    <row r="30" spans="1:9" ht="15">
      <c r="A30" s="954" t="s">
        <v>3797</v>
      </c>
      <c r="B30" s="1434" t="s">
        <v>3775</v>
      </c>
      <c r="C30" s="827">
        <v>0.81</v>
      </c>
      <c r="D30" s="59">
        <v>5</v>
      </c>
      <c r="E30" s="574">
        <v>46.99</v>
      </c>
      <c r="F30" s="59">
        <f t="shared" si="0"/>
        <v>46.99</v>
      </c>
      <c r="G30" s="943">
        <f>'Заказ, cкидки и курсы валют'!$J$23*F30</f>
        <v>563.88</v>
      </c>
      <c r="H30" s="58">
        <f t="shared" si="1"/>
        <v>2819.4</v>
      </c>
      <c r="I30" s="955"/>
    </row>
    <row r="31" spans="1:9" ht="15">
      <c r="A31" s="954" t="s">
        <v>3798</v>
      </c>
      <c r="B31" s="59" t="s">
        <v>3776</v>
      </c>
      <c r="C31" s="827">
        <v>0.63</v>
      </c>
      <c r="D31" s="59">
        <v>5</v>
      </c>
      <c r="E31" s="574">
        <v>46.99</v>
      </c>
      <c r="F31" s="59">
        <f t="shared" si="0"/>
        <v>46.99</v>
      </c>
      <c r="G31" s="943">
        <f>'Заказ, cкидки и курсы валют'!$J$23*F31</f>
        <v>563.88</v>
      </c>
      <c r="H31" s="58">
        <f t="shared" si="1"/>
        <v>2819.4</v>
      </c>
      <c r="I31" s="955"/>
    </row>
    <row r="32" spans="1:9" ht="15">
      <c r="A32" s="954" t="s">
        <v>3799</v>
      </c>
      <c r="B32" s="1434" t="s">
        <v>3777</v>
      </c>
      <c r="C32" s="827">
        <v>0.73</v>
      </c>
      <c r="D32" s="59">
        <v>5</v>
      </c>
      <c r="E32" s="574">
        <v>46.99</v>
      </c>
      <c r="F32" s="59">
        <f t="shared" si="0"/>
        <v>46.99</v>
      </c>
      <c r="G32" s="943">
        <f>'Заказ, cкидки и курсы валют'!$J$23*F32</f>
        <v>563.88</v>
      </c>
      <c r="H32" s="58">
        <f t="shared" si="1"/>
        <v>2819.4</v>
      </c>
      <c r="I32" s="955"/>
    </row>
    <row r="33" spans="1:10" ht="15">
      <c r="A33" s="954" t="s">
        <v>3800</v>
      </c>
      <c r="B33" s="1434" t="s">
        <v>3778</v>
      </c>
      <c r="C33" s="827">
        <v>0.83</v>
      </c>
      <c r="D33" s="59">
        <v>5</v>
      </c>
      <c r="E33" s="574">
        <v>46.99</v>
      </c>
      <c r="F33" s="59">
        <f t="shared" si="0"/>
        <v>46.99</v>
      </c>
      <c r="G33" s="943">
        <f>'Заказ, cкидки и курсы валют'!$J$23*F33</f>
        <v>563.88</v>
      </c>
      <c r="H33" s="58">
        <f t="shared" si="1"/>
        <v>2819.4</v>
      </c>
      <c r="I33" s="955"/>
    </row>
    <row r="34" spans="1:10" ht="15.75" thickBot="1">
      <c r="A34" s="956" t="s">
        <v>3895</v>
      </c>
      <c r="B34" s="1435" t="s">
        <v>3896</v>
      </c>
      <c r="C34" s="830">
        <v>0.93</v>
      </c>
      <c r="D34" s="245">
        <v>5</v>
      </c>
      <c r="E34" s="574">
        <v>46.99</v>
      </c>
      <c r="F34" s="245">
        <f t="shared" si="0"/>
        <v>46.99</v>
      </c>
      <c r="G34" s="957">
        <f>'Заказ, cкидки и курсы валют'!$J$23*F34</f>
        <v>563.88</v>
      </c>
      <c r="H34" s="791">
        <f t="shared" si="1"/>
        <v>2819.4</v>
      </c>
      <c r="I34" s="958"/>
    </row>
    <row r="35" spans="1:10" ht="15.75" thickBot="1">
      <c r="A35" s="124"/>
      <c r="B35" s="1436"/>
      <c r="C35" s="826"/>
      <c r="D35" s="124"/>
      <c r="E35" s="667"/>
      <c r="F35" s="124"/>
      <c r="G35" s="604"/>
      <c r="H35" s="124"/>
      <c r="I35" s="371"/>
    </row>
    <row r="36" spans="1:10" ht="18">
      <c r="A36" s="185"/>
      <c r="B36" s="91" t="s">
        <v>3801</v>
      </c>
      <c r="C36" s="91"/>
      <c r="D36" s="96"/>
      <c r="E36" s="631"/>
      <c r="F36" s="163"/>
      <c r="G36" s="163"/>
      <c r="H36" s="163"/>
      <c r="I36" s="95"/>
    </row>
    <row r="37" spans="1:10" ht="18">
      <c r="A37" s="164"/>
      <c r="B37" s="108"/>
      <c r="C37" s="108"/>
      <c r="D37" s="166"/>
      <c r="E37" s="571"/>
      <c r="F37" s="17"/>
      <c r="G37" s="17"/>
      <c r="H37" s="17"/>
      <c r="I37" s="167"/>
    </row>
    <row r="38" spans="1:10">
      <c r="A38" s="164"/>
      <c r="B38" s="183"/>
      <c r="C38" s="183"/>
      <c r="D38" s="183"/>
      <c r="E38" s="557"/>
      <c r="F38" s="98"/>
      <c r="G38" s="168"/>
      <c r="H38" s="17"/>
      <c r="I38" s="167"/>
    </row>
    <row r="39" spans="1:10">
      <c r="A39" s="164"/>
      <c r="B39" s="183"/>
      <c r="C39" s="183"/>
      <c r="D39" s="183"/>
      <c r="E39" s="557"/>
      <c r="F39" s="98"/>
      <c r="G39" s="168"/>
      <c r="H39" s="17"/>
      <c r="I39" s="167"/>
    </row>
    <row r="40" spans="1:10">
      <c r="A40" s="164"/>
      <c r="B40" s="183"/>
      <c r="C40" s="183"/>
      <c r="D40" s="183"/>
      <c r="E40" s="557"/>
      <c r="F40" s="98"/>
      <c r="G40" s="168"/>
      <c r="H40" s="17"/>
      <c r="I40" s="167"/>
    </row>
    <row r="41" spans="1:10" ht="21" customHeight="1" thickBot="1">
      <c r="A41" s="2559" t="s">
        <v>7681</v>
      </c>
      <c r="B41" s="183"/>
      <c r="C41" s="183"/>
      <c r="D41" s="183"/>
      <c r="E41" s="557"/>
      <c r="F41" s="98"/>
      <c r="G41" s="168"/>
      <c r="H41" s="17"/>
      <c r="I41" s="167"/>
    </row>
    <row r="42" spans="1:10" ht="29.25" customHeight="1">
      <c r="A42" s="187" t="s">
        <v>1028</v>
      </c>
      <c r="B42" s="473" t="s">
        <v>1029</v>
      </c>
      <c r="C42" s="1206" t="s">
        <v>678</v>
      </c>
      <c r="D42" s="1206" t="s">
        <v>3130</v>
      </c>
      <c r="E42" s="632" t="s">
        <v>11197</v>
      </c>
      <c r="F42" s="842" t="s">
        <v>2779</v>
      </c>
      <c r="G42" s="2742" t="s">
        <v>3847</v>
      </c>
      <c r="H42" s="2744" t="s">
        <v>497</v>
      </c>
      <c r="I42" s="173" t="s">
        <v>4239</v>
      </c>
      <c r="J42" s="2668" t="s">
        <v>12335</v>
      </c>
    </row>
    <row r="43" spans="1:10" ht="36.75" customHeight="1" thickBot="1">
      <c r="A43" s="195"/>
      <c r="B43" s="389"/>
      <c r="C43" s="475" t="s">
        <v>3629</v>
      </c>
      <c r="D43" s="476" t="s">
        <v>3779</v>
      </c>
      <c r="E43" s="564" t="s">
        <v>265</v>
      </c>
      <c r="F43" s="942">
        <f>'Заказ, cкидки и курсы валют'!$I$12</f>
        <v>0</v>
      </c>
      <c r="G43" s="2743"/>
      <c r="H43" s="2745"/>
      <c r="I43" s="325"/>
      <c r="J43" s="2669"/>
    </row>
    <row r="44" spans="1:10" ht="15.75" thickBot="1">
      <c r="A44" s="2250" t="s">
        <v>8630</v>
      </c>
      <c r="B44" s="995" t="s">
        <v>3894</v>
      </c>
      <c r="C44" s="2251">
        <v>0.19</v>
      </c>
      <c r="D44" s="995">
        <v>0.2</v>
      </c>
      <c r="E44" s="2103">
        <f>(E12*2)+(1/D44*7.5)</f>
        <v>131.48000000000002</v>
      </c>
      <c r="F44" s="995">
        <f>ROUND(E44*(1-$F$11),2)</f>
        <v>131.47999999999999</v>
      </c>
      <c r="G44" s="2252">
        <f>'Заказ, cкидки и курсы валют'!$J$23*F44</f>
        <v>1577.7599999999998</v>
      </c>
      <c r="H44" s="977">
        <f t="shared" ref="H44:H66" si="2">ROUND(D44*G44,2)</f>
        <v>315.55</v>
      </c>
      <c r="I44" s="2253"/>
      <c r="J44" s="128">
        <f>ROUND(IF(H44&lt;'Заказ, cкидки и курсы валют'!$B$39,H44*0.54*100/(100-'Заказ, cкидки и курсы валют'!$C$39),IF(H44&lt;'Заказ, cкидки и курсы валют'!$B$40,H44*0.54*100/(100-'Заказ, cкидки и курсы валют'!$C$40),IF(H44&lt;'Заказ, cкидки и курсы валют'!$B$41,H44*0.54*100/(100-'Заказ, cкидки и курсы валют'!$C$41),IF(H44&lt;'Заказ, cкидки и курсы валют'!$B$42,H44*0.54*100/(100-'Заказ, cкидки и курсы валют'!$C$42),IF(H44&lt;'Заказ, cкидки и курсы валют'!$B$43,H44*0.54*100/(100-'Заказ, cкидки и курсы валют'!$C$43),H44))))),2)</f>
        <v>425.99</v>
      </c>
    </row>
    <row r="45" spans="1:10" ht="15.75" thickBot="1">
      <c r="A45" s="954" t="s">
        <v>8631</v>
      </c>
      <c r="B45" s="59" t="s">
        <v>3758</v>
      </c>
      <c r="C45" s="827">
        <v>0.23</v>
      </c>
      <c r="D45" s="59">
        <v>0.2</v>
      </c>
      <c r="E45" s="2103">
        <f t="shared" ref="E45:E66" si="3">(E13*2)+(1/D45*7.5)</f>
        <v>131.48000000000002</v>
      </c>
      <c r="F45" s="59">
        <f t="shared" ref="F45:F66" si="4">ROUND(E45*(1-$F$11),2)</f>
        <v>131.47999999999999</v>
      </c>
      <c r="G45" s="943">
        <f>'Заказ, cкидки и курсы валют'!$J$23*F45</f>
        <v>1577.7599999999998</v>
      </c>
      <c r="H45" s="58">
        <f t="shared" si="2"/>
        <v>315.55</v>
      </c>
      <c r="I45" s="955"/>
      <c r="J45" s="128">
        <f>ROUND(IF(H45&lt;'Заказ, cкидки и курсы валют'!$B$39,H45*0.54*100/(100-'Заказ, cкидки и курсы валют'!$C$39),IF(H45&lt;'Заказ, cкидки и курсы валют'!$B$40,H45*0.54*100/(100-'Заказ, cкидки и курсы валют'!$C$40),IF(H45&lt;'Заказ, cкидки и курсы валют'!$B$41,H45*0.54*100/(100-'Заказ, cкидки и курсы валют'!$C$41),IF(H45&lt;'Заказ, cкидки и курсы валют'!$B$42,H45*0.54*100/(100-'Заказ, cкидки и курсы валют'!$C$42),IF(H45&lt;'Заказ, cкидки и курсы валют'!$B$43,H45*0.54*100/(100-'Заказ, cкидки и курсы валют'!$C$43),H45))))),2)</f>
        <v>425.99</v>
      </c>
    </row>
    <row r="46" spans="1:10" ht="15.75" thickBot="1">
      <c r="A46" s="954" t="s">
        <v>8632</v>
      </c>
      <c r="B46" s="59" t="s">
        <v>3759</v>
      </c>
      <c r="C46" s="827">
        <v>0.28000000000000003</v>
      </c>
      <c r="D46" s="59">
        <v>0.2</v>
      </c>
      <c r="E46" s="2103">
        <f t="shared" si="3"/>
        <v>131.48000000000002</v>
      </c>
      <c r="F46" s="59">
        <f t="shared" si="4"/>
        <v>131.47999999999999</v>
      </c>
      <c r="G46" s="943">
        <f>'Заказ, cкидки и курсы валют'!$J$23*F46</f>
        <v>1577.7599999999998</v>
      </c>
      <c r="H46" s="58">
        <f t="shared" si="2"/>
        <v>315.55</v>
      </c>
      <c r="I46" s="955"/>
      <c r="J46" s="128">
        <f>ROUND(IF(H46&lt;'Заказ, cкидки и курсы валют'!$B$39,H46*0.54*100/(100-'Заказ, cкидки и курсы валют'!$C$39),IF(H46&lt;'Заказ, cкидки и курсы валют'!$B$40,H46*0.54*100/(100-'Заказ, cкидки и курсы валют'!$C$40),IF(H46&lt;'Заказ, cкидки и курсы валют'!$B$41,H46*0.54*100/(100-'Заказ, cкидки и курсы валют'!$C$41),IF(H46&lt;'Заказ, cкидки и курсы валют'!$B$42,H46*0.54*100/(100-'Заказ, cкидки и курсы валют'!$C$42),IF(H46&lt;'Заказ, cкидки и курсы валют'!$B$43,H46*0.54*100/(100-'Заказ, cкидки и курсы валют'!$C$43),H46))))),2)</f>
        <v>425.99</v>
      </c>
    </row>
    <row r="47" spans="1:10" ht="15.75" thickBot="1">
      <c r="A47" s="954" t="s">
        <v>8633</v>
      </c>
      <c r="B47" s="59" t="s">
        <v>3760</v>
      </c>
      <c r="C47" s="827">
        <v>0.34</v>
      </c>
      <c r="D47" s="59">
        <v>0.2</v>
      </c>
      <c r="E47" s="2103">
        <f t="shared" si="3"/>
        <v>131.48000000000002</v>
      </c>
      <c r="F47" s="59">
        <f t="shared" si="4"/>
        <v>131.47999999999999</v>
      </c>
      <c r="G47" s="943">
        <f>'Заказ, cкидки и курсы валют'!$J$23*F47</f>
        <v>1577.7599999999998</v>
      </c>
      <c r="H47" s="58">
        <f t="shared" si="2"/>
        <v>315.55</v>
      </c>
      <c r="I47" s="955"/>
      <c r="J47" s="128">
        <f>ROUND(IF(H47&lt;'Заказ, cкидки и курсы валют'!$B$39,H47*0.54*100/(100-'Заказ, cкидки и курсы валют'!$C$39),IF(H47&lt;'Заказ, cкидки и курсы валют'!$B$40,H47*0.54*100/(100-'Заказ, cкидки и курсы валют'!$C$40),IF(H47&lt;'Заказ, cкидки и курсы валют'!$B$41,H47*0.54*100/(100-'Заказ, cкидки и курсы валют'!$C$41),IF(H47&lt;'Заказ, cкидки и курсы валют'!$B$42,H47*0.54*100/(100-'Заказ, cкидки и курсы валют'!$C$42),IF(H47&lt;'Заказ, cкидки и курсы валют'!$B$43,H47*0.54*100/(100-'Заказ, cкидки и курсы валют'!$C$43),H47))))),2)</f>
        <v>425.99</v>
      </c>
    </row>
    <row r="48" spans="1:10" ht="15.75" thickBot="1">
      <c r="A48" s="954" t="s">
        <v>8634</v>
      </c>
      <c r="B48" s="59" t="s">
        <v>3761</v>
      </c>
      <c r="C48" s="827">
        <v>0.38</v>
      </c>
      <c r="D48" s="59">
        <v>0.2</v>
      </c>
      <c r="E48" s="2103">
        <f t="shared" si="3"/>
        <v>131.48000000000002</v>
      </c>
      <c r="F48" s="59">
        <f t="shared" si="4"/>
        <v>131.47999999999999</v>
      </c>
      <c r="G48" s="943">
        <f>'Заказ, cкидки и курсы валют'!$J$23*F48</f>
        <v>1577.7599999999998</v>
      </c>
      <c r="H48" s="58">
        <f t="shared" si="2"/>
        <v>315.55</v>
      </c>
      <c r="I48" s="955"/>
      <c r="J48" s="128">
        <f>ROUND(IF(H48&lt;'Заказ, cкидки и курсы валют'!$B$39,H48*0.54*100/(100-'Заказ, cкидки и курсы валют'!$C$39),IF(H48&lt;'Заказ, cкидки и курсы валют'!$B$40,H48*0.54*100/(100-'Заказ, cкидки и курсы валют'!$C$40),IF(H48&lt;'Заказ, cкидки и курсы валют'!$B$41,H48*0.54*100/(100-'Заказ, cкидки и курсы валют'!$C$41),IF(H48&lt;'Заказ, cкидки и курсы валют'!$B$42,H48*0.54*100/(100-'Заказ, cкидки и курсы валют'!$C$42),IF(H48&lt;'Заказ, cкидки и курсы валют'!$B$43,H48*0.54*100/(100-'Заказ, cкидки и курсы валют'!$C$43),H48))))),2)</f>
        <v>425.99</v>
      </c>
    </row>
    <row r="49" spans="1:10" ht="15.75" thickBot="1">
      <c r="A49" s="954" t="s">
        <v>8635</v>
      </c>
      <c r="B49" s="59" t="s">
        <v>3762</v>
      </c>
      <c r="C49" s="827">
        <v>0.42</v>
      </c>
      <c r="D49" s="59">
        <v>0.2</v>
      </c>
      <c r="E49" s="2103">
        <f t="shared" si="3"/>
        <v>131.48000000000002</v>
      </c>
      <c r="F49" s="59">
        <f t="shared" si="4"/>
        <v>131.47999999999999</v>
      </c>
      <c r="G49" s="943">
        <f>'Заказ, cкидки и курсы валют'!$J$23*F49</f>
        <v>1577.7599999999998</v>
      </c>
      <c r="H49" s="58">
        <f t="shared" si="2"/>
        <v>315.55</v>
      </c>
      <c r="I49" s="955"/>
      <c r="J49" s="128">
        <f>ROUND(IF(H49&lt;'Заказ, cкидки и курсы валют'!$B$39,H49*0.54*100/(100-'Заказ, cкидки и курсы валют'!$C$39),IF(H49&lt;'Заказ, cкидки и курсы валют'!$B$40,H49*0.54*100/(100-'Заказ, cкидки и курсы валют'!$C$40),IF(H49&lt;'Заказ, cкидки и курсы валют'!$B$41,H49*0.54*100/(100-'Заказ, cкидки и курсы валют'!$C$41),IF(H49&lt;'Заказ, cкидки и курсы валют'!$B$42,H49*0.54*100/(100-'Заказ, cкидки и курсы валют'!$C$42),IF(H49&lt;'Заказ, cкидки и курсы валют'!$B$43,H49*0.54*100/(100-'Заказ, cкидки и курсы валют'!$C$43),H49))))),2)</f>
        <v>425.99</v>
      </c>
    </row>
    <row r="50" spans="1:10" ht="15.75" thickBot="1">
      <c r="A50" s="954" t="s">
        <v>8636</v>
      </c>
      <c r="B50" s="59" t="s">
        <v>3763</v>
      </c>
      <c r="C50" s="827">
        <v>0.48</v>
      </c>
      <c r="D50" s="59">
        <v>0.2</v>
      </c>
      <c r="E50" s="2103">
        <f t="shared" si="3"/>
        <v>131.48000000000002</v>
      </c>
      <c r="F50" s="59">
        <f t="shared" si="4"/>
        <v>131.47999999999999</v>
      </c>
      <c r="G50" s="943">
        <f>'Заказ, cкидки и курсы валют'!$J$23*F50</f>
        <v>1577.7599999999998</v>
      </c>
      <c r="H50" s="58">
        <f t="shared" si="2"/>
        <v>315.55</v>
      </c>
      <c r="I50" s="955"/>
      <c r="J50" s="128">
        <f>ROUND(IF(H50&lt;'Заказ, cкидки и курсы валют'!$B$39,H50*0.54*100/(100-'Заказ, cкидки и курсы валют'!$C$39),IF(H50&lt;'Заказ, cкидки и курсы валют'!$B$40,H50*0.54*100/(100-'Заказ, cкидки и курсы валют'!$C$40),IF(H50&lt;'Заказ, cкидки и курсы валют'!$B$41,H50*0.54*100/(100-'Заказ, cкидки и курсы валют'!$C$41),IF(H50&lt;'Заказ, cкидки и курсы валют'!$B$42,H50*0.54*100/(100-'Заказ, cкидки и курсы валют'!$C$42),IF(H50&lt;'Заказ, cкидки и курсы валют'!$B$43,H50*0.54*100/(100-'Заказ, cкидки и курсы валют'!$C$43),H50))))),2)</f>
        <v>425.99</v>
      </c>
    </row>
    <row r="51" spans="1:10" ht="15.75" thickBot="1">
      <c r="A51" s="954" t="s">
        <v>8637</v>
      </c>
      <c r="B51" s="59" t="s">
        <v>3764</v>
      </c>
      <c r="C51" s="827">
        <v>0.26</v>
      </c>
      <c r="D51" s="59">
        <v>0.2</v>
      </c>
      <c r="E51" s="2103">
        <f t="shared" si="3"/>
        <v>131.48000000000002</v>
      </c>
      <c r="F51" s="59">
        <f t="shared" si="4"/>
        <v>131.47999999999999</v>
      </c>
      <c r="G51" s="943">
        <f>'Заказ, cкидки и курсы валют'!$J$23*F51</f>
        <v>1577.7599999999998</v>
      </c>
      <c r="H51" s="58">
        <f t="shared" si="2"/>
        <v>315.55</v>
      </c>
      <c r="I51" s="955"/>
      <c r="J51" s="128">
        <f>ROUND(IF(H51&lt;'Заказ, cкидки и курсы валют'!$B$39,H51*0.54*100/(100-'Заказ, cкидки и курсы валют'!$C$39),IF(H51&lt;'Заказ, cкидки и курсы валют'!$B$40,H51*0.54*100/(100-'Заказ, cкидки и курсы валют'!$C$40),IF(H51&lt;'Заказ, cкидки и курсы валют'!$B$41,H51*0.54*100/(100-'Заказ, cкидки и курсы валют'!$C$41),IF(H51&lt;'Заказ, cкидки и курсы валют'!$B$42,H51*0.54*100/(100-'Заказ, cкидки и курсы валют'!$C$42),IF(H51&lt;'Заказ, cкидки и курсы валют'!$B$43,H51*0.54*100/(100-'Заказ, cкидки и курсы валют'!$C$43),H51))))),2)</f>
        <v>425.99</v>
      </c>
    </row>
    <row r="52" spans="1:10" ht="15.75" thickBot="1">
      <c r="A52" s="954" t="s">
        <v>8638</v>
      </c>
      <c r="B52" s="59" t="s">
        <v>3765</v>
      </c>
      <c r="C52" s="827">
        <v>0.32</v>
      </c>
      <c r="D52" s="59">
        <v>0.2</v>
      </c>
      <c r="E52" s="2103">
        <f t="shared" si="3"/>
        <v>131.48000000000002</v>
      </c>
      <c r="F52" s="59">
        <f t="shared" si="4"/>
        <v>131.47999999999999</v>
      </c>
      <c r="G52" s="943">
        <f>'Заказ, cкидки и курсы валют'!$J$23*F52</f>
        <v>1577.7599999999998</v>
      </c>
      <c r="H52" s="58">
        <f t="shared" si="2"/>
        <v>315.55</v>
      </c>
      <c r="I52" s="955"/>
      <c r="J52" s="128">
        <f>ROUND(IF(H52&lt;'Заказ, cкидки и курсы валют'!$B$39,H52*0.54*100/(100-'Заказ, cкидки и курсы валют'!$C$39),IF(H52&lt;'Заказ, cкидки и курсы валют'!$B$40,H52*0.54*100/(100-'Заказ, cкидки и курсы валют'!$C$40),IF(H52&lt;'Заказ, cкидки и курсы валют'!$B$41,H52*0.54*100/(100-'Заказ, cкидки и курсы валют'!$C$41),IF(H52&lt;'Заказ, cкидки и курсы валют'!$B$42,H52*0.54*100/(100-'Заказ, cкидки и курсы валют'!$C$42),IF(H52&lt;'Заказ, cкидки и курсы валют'!$B$43,H52*0.54*100/(100-'Заказ, cкидки и курсы валют'!$C$43),H52))))),2)</f>
        <v>425.99</v>
      </c>
    </row>
    <row r="53" spans="1:10" ht="15.75" thickBot="1">
      <c r="A53" s="954" t="s">
        <v>8639</v>
      </c>
      <c r="B53" s="59" t="s">
        <v>3766</v>
      </c>
      <c r="C53" s="827">
        <v>0.38</v>
      </c>
      <c r="D53" s="59">
        <v>0.2</v>
      </c>
      <c r="E53" s="2103">
        <f t="shared" si="3"/>
        <v>131.48000000000002</v>
      </c>
      <c r="F53" s="59">
        <f t="shared" si="4"/>
        <v>131.47999999999999</v>
      </c>
      <c r="G53" s="943">
        <f>'Заказ, cкидки и курсы валют'!$J$23*F53</f>
        <v>1577.7599999999998</v>
      </c>
      <c r="H53" s="58">
        <f t="shared" si="2"/>
        <v>315.55</v>
      </c>
      <c r="I53" s="955"/>
      <c r="J53" s="128">
        <f>ROUND(IF(H53&lt;'Заказ, cкидки и курсы валют'!$B$39,H53*0.54*100/(100-'Заказ, cкидки и курсы валют'!$C$39),IF(H53&lt;'Заказ, cкидки и курсы валют'!$B$40,H53*0.54*100/(100-'Заказ, cкидки и курсы валют'!$C$40),IF(H53&lt;'Заказ, cкидки и курсы валют'!$B$41,H53*0.54*100/(100-'Заказ, cкидки и курсы валют'!$C$41),IF(H53&lt;'Заказ, cкидки и курсы валют'!$B$42,H53*0.54*100/(100-'Заказ, cкидки и курсы валют'!$C$42),IF(H53&lt;'Заказ, cкидки и курсы валют'!$B$43,H53*0.54*100/(100-'Заказ, cкидки и курсы валют'!$C$43),H53))))),2)</f>
        <v>425.99</v>
      </c>
    </row>
    <row r="54" spans="1:10" ht="15.75" thickBot="1">
      <c r="A54" s="954" t="s">
        <v>8640</v>
      </c>
      <c r="B54" s="59" t="s">
        <v>3767</v>
      </c>
      <c r="C54" s="827">
        <v>0.45</v>
      </c>
      <c r="D54" s="59">
        <v>0.2</v>
      </c>
      <c r="E54" s="2103">
        <f t="shared" si="3"/>
        <v>131.48000000000002</v>
      </c>
      <c r="F54" s="59">
        <f t="shared" si="4"/>
        <v>131.47999999999999</v>
      </c>
      <c r="G54" s="943">
        <f>'Заказ, cкидки и курсы валют'!$J$23*F54</f>
        <v>1577.7599999999998</v>
      </c>
      <c r="H54" s="58">
        <f t="shared" si="2"/>
        <v>315.55</v>
      </c>
      <c r="I54" s="955"/>
      <c r="J54" s="128">
        <f>ROUND(IF(H54&lt;'Заказ, cкидки и курсы валют'!$B$39,H54*0.54*100/(100-'Заказ, cкидки и курсы валют'!$C$39),IF(H54&lt;'Заказ, cкидки и курсы валют'!$B$40,H54*0.54*100/(100-'Заказ, cкидки и курсы валют'!$C$40),IF(H54&lt;'Заказ, cкидки и курсы валют'!$B$41,H54*0.54*100/(100-'Заказ, cкидки и курсы валют'!$C$41),IF(H54&lt;'Заказ, cкидки и курсы валют'!$B$42,H54*0.54*100/(100-'Заказ, cкидки и курсы валют'!$C$42),IF(H54&lt;'Заказ, cкидки и курсы валют'!$B$43,H54*0.54*100/(100-'Заказ, cкидки и курсы валют'!$C$43),H54))))),2)</f>
        <v>425.99</v>
      </c>
    </row>
    <row r="55" spans="1:10" ht="15.75" thickBot="1">
      <c r="A55" s="954" t="s">
        <v>8641</v>
      </c>
      <c r="B55" s="59" t="s">
        <v>3768</v>
      </c>
      <c r="C55" s="827">
        <v>0.52</v>
      </c>
      <c r="D55" s="59">
        <v>0.2</v>
      </c>
      <c r="E55" s="2103">
        <f t="shared" si="3"/>
        <v>131.48000000000002</v>
      </c>
      <c r="F55" s="59">
        <f t="shared" si="4"/>
        <v>131.47999999999999</v>
      </c>
      <c r="G55" s="943">
        <f>'Заказ, cкидки и курсы валют'!$J$23*F55</f>
        <v>1577.7599999999998</v>
      </c>
      <c r="H55" s="58">
        <f t="shared" si="2"/>
        <v>315.55</v>
      </c>
      <c r="I55" s="955"/>
      <c r="J55" s="128">
        <f>ROUND(IF(H55&lt;'Заказ, cкидки и курсы валют'!$B$39,H55*0.54*100/(100-'Заказ, cкидки и курсы валют'!$C$39),IF(H55&lt;'Заказ, cкидки и курсы валют'!$B$40,H55*0.54*100/(100-'Заказ, cкидки и курсы валют'!$C$40),IF(H55&lt;'Заказ, cкидки и курсы валют'!$B$41,H55*0.54*100/(100-'Заказ, cкидки и курсы валют'!$C$41),IF(H55&lt;'Заказ, cкидки и курсы валют'!$B$42,H55*0.54*100/(100-'Заказ, cкидки и курсы валют'!$C$42),IF(H55&lt;'Заказ, cкидки и курсы валют'!$B$43,H55*0.54*100/(100-'Заказ, cкидки и курсы валют'!$C$43),H55))))),2)</f>
        <v>425.99</v>
      </c>
    </row>
    <row r="56" spans="1:10" ht="15.75" thickBot="1">
      <c r="A56" s="954" t="s">
        <v>8642</v>
      </c>
      <c r="B56" s="59" t="s">
        <v>3769</v>
      </c>
      <c r="C56" s="827">
        <v>0.59</v>
      </c>
      <c r="D56" s="59">
        <v>0.2</v>
      </c>
      <c r="E56" s="2103">
        <f t="shared" si="3"/>
        <v>131.48000000000002</v>
      </c>
      <c r="F56" s="59">
        <f t="shared" si="4"/>
        <v>131.47999999999999</v>
      </c>
      <c r="G56" s="943">
        <f>'Заказ, cкидки и курсы валют'!$J$23*F56</f>
        <v>1577.7599999999998</v>
      </c>
      <c r="H56" s="58">
        <f t="shared" si="2"/>
        <v>315.55</v>
      </c>
      <c r="I56" s="955"/>
      <c r="J56" s="128">
        <f>ROUND(IF(H56&lt;'Заказ, cкидки и курсы валют'!$B$39,H56*0.54*100/(100-'Заказ, cкидки и курсы валют'!$C$39),IF(H56&lt;'Заказ, cкидки и курсы валют'!$B$40,H56*0.54*100/(100-'Заказ, cкидки и курсы валют'!$C$40),IF(H56&lt;'Заказ, cкидки и курсы валют'!$B$41,H56*0.54*100/(100-'Заказ, cкидки и курсы валют'!$C$41),IF(H56&lt;'Заказ, cкидки и курсы валют'!$B$42,H56*0.54*100/(100-'Заказ, cкидки и курсы валют'!$C$42),IF(H56&lt;'Заказ, cкидки и курсы валют'!$B$43,H56*0.54*100/(100-'Заказ, cкидки и курсы валют'!$C$43),H56))))),2)</f>
        <v>425.99</v>
      </c>
    </row>
    <row r="57" spans="1:10" ht="15.75" thickBot="1">
      <c r="A57" s="954" t="s">
        <v>8643</v>
      </c>
      <c r="B57" s="59" t="s">
        <v>3770</v>
      </c>
      <c r="C57" s="827">
        <v>0.66</v>
      </c>
      <c r="D57" s="59">
        <v>0.2</v>
      </c>
      <c r="E57" s="2103">
        <f t="shared" si="3"/>
        <v>131.48000000000002</v>
      </c>
      <c r="F57" s="59">
        <f t="shared" si="4"/>
        <v>131.47999999999999</v>
      </c>
      <c r="G57" s="943">
        <f>'Заказ, cкидки и курсы валют'!$J$23*F57</f>
        <v>1577.7599999999998</v>
      </c>
      <c r="H57" s="58">
        <f t="shared" si="2"/>
        <v>315.55</v>
      </c>
      <c r="I57" s="955"/>
      <c r="J57" s="128">
        <f>ROUND(IF(H57&lt;'Заказ, cкидки и курсы валют'!$B$39,H57*0.54*100/(100-'Заказ, cкидки и курсы валют'!$C$39),IF(H57&lt;'Заказ, cкидки и курсы валют'!$B$40,H57*0.54*100/(100-'Заказ, cкидки и курсы валют'!$C$40),IF(H57&lt;'Заказ, cкидки и курсы валют'!$B$41,H57*0.54*100/(100-'Заказ, cкидки и курсы валют'!$C$41),IF(H57&lt;'Заказ, cкидки и курсы валют'!$B$42,H57*0.54*100/(100-'Заказ, cкидки и курсы валют'!$C$42),IF(H57&lt;'Заказ, cкидки и курсы валют'!$B$43,H57*0.54*100/(100-'Заказ, cкидки и курсы валют'!$C$43),H57))))),2)</f>
        <v>425.99</v>
      </c>
    </row>
    <row r="58" spans="1:10" ht="15.75" thickBot="1">
      <c r="A58" s="954" t="s">
        <v>8644</v>
      </c>
      <c r="B58" s="59" t="s">
        <v>3771</v>
      </c>
      <c r="C58" s="827">
        <v>0.42</v>
      </c>
      <c r="D58" s="59">
        <v>0.2</v>
      </c>
      <c r="E58" s="2103">
        <f t="shared" si="3"/>
        <v>131.48000000000002</v>
      </c>
      <c r="F58" s="59">
        <f t="shared" si="4"/>
        <v>131.47999999999999</v>
      </c>
      <c r="G58" s="943">
        <f>'Заказ, cкидки и курсы валют'!$J$23*F58</f>
        <v>1577.7599999999998</v>
      </c>
      <c r="H58" s="58">
        <f t="shared" si="2"/>
        <v>315.55</v>
      </c>
      <c r="I58" s="955"/>
      <c r="J58" s="128">
        <f>ROUND(IF(H58&lt;'Заказ, cкидки и курсы валют'!$B$39,H58*0.54*100/(100-'Заказ, cкидки и курсы валют'!$C$39),IF(H58&lt;'Заказ, cкидки и курсы валют'!$B$40,H58*0.54*100/(100-'Заказ, cкидки и курсы валют'!$C$40),IF(H58&lt;'Заказ, cкидки и курсы валют'!$B$41,H58*0.54*100/(100-'Заказ, cкидки и курсы валют'!$C$41),IF(H58&lt;'Заказ, cкидки и курсы валют'!$B$42,H58*0.54*100/(100-'Заказ, cкидки и курсы валют'!$C$42),IF(H58&lt;'Заказ, cкидки и курсы валют'!$B$43,H58*0.54*100/(100-'Заказ, cкидки и курсы валют'!$C$43),H58))))),2)</f>
        <v>425.99</v>
      </c>
    </row>
    <row r="59" spans="1:10" ht="15.75" thickBot="1">
      <c r="A59" s="954" t="s">
        <v>8645</v>
      </c>
      <c r="B59" s="59" t="s">
        <v>3772</v>
      </c>
      <c r="C59" s="827">
        <v>0.5</v>
      </c>
      <c r="D59" s="59">
        <v>0.2</v>
      </c>
      <c r="E59" s="2103">
        <f t="shared" si="3"/>
        <v>131.48000000000002</v>
      </c>
      <c r="F59" s="59">
        <f t="shared" si="4"/>
        <v>131.47999999999999</v>
      </c>
      <c r="G59" s="943">
        <f>'Заказ, cкидки и курсы валют'!$J$23*F59</f>
        <v>1577.7599999999998</v>
      </c>
      <c r="H59" s="58">
        <f t="shared" si="2"/>
        <v>315.55</v>
      </c>
      <c r="I59" s="955"/>
      <c r="J59" s="128">
        <f>ROUND(IF(H59&lt;'Заказ, cкидки и курсы валют'!$B$39,H59*0.54*100/(100-'Заказ, cкидки и курсы валют'!$C$39),IF(H59&lt;'Заказ, cкидки и курсы валют'!$B$40,H59*0.54*100/(100-'Заказ, cкидки и курсы валют'!$C$40),IF(H59&lt;'Заказ, cкидки и курсы валют'!$B$41,H59*0.54*100/(100-'Заказ, cкидки и курсы валют'!$C$41),IF(H59&lt;'Заказ, cкидки и курсы валют'!$B$42,H59*0.54*100/(100-'Заказ, cкидки и курсы валют'!$C$42),IF(H59&lt;'Заказ, cкидки и курсы валют'!$B$43,H59*0.54*100/(100-'Заказ, cкидки и курсы валют'!$C$43),H59))))),2)</f>
        <v>425.99</v>
      </c>
    </row>
    <row r="60" spans="1:10" ht="15.75" thickBot="1">
      <c r="A60" s="954" t="s">
        <v>8646</v>
      </c>
      <c r="B60" s="59" t="s">
        <v>3773</v>
      </c>
      <c r="C60" s="827">
        <v>0.57999999999999996</v>
      </c>
      <c r="D60" s="59">
        <v>0.2</v>
      </c>
      <c r="E60" s="2103">
        <f t="shared" si="3"/>
        <v>131.48000000000002</v>
      </c>
      <c r="F60" s="59">
        <f t="shared" si="4"/>
        <v>131.47999999999999</v>
      </c>
      <c r="G60" s="943">
        <f>'Заказ, cкидки и курсы валют'!$J$23*F60</f>
        <v>1577.7599999999998</v>
      </c>
      <c r="H60" s="58">
        <f t="shared" si="2"/>
        <v>315.55</v>
      </c>
      <c r="I60" s="955"/>
      <c r="J60" s="128">
        <f>ROUND(IF(H60&lt;'Заказ, cкидки и курсы валют'!$B$39,H60*0.54*100/(100-'Заказ, cкидки и курсы валют'!$C$39),IF(H60&lt;'Заказ, cкидки и курсы валют'!$B$40,H60*0.54*100/(100-'Заказ, cкидки и курсы валют'!$C$40),IF(H60&lt;'Заказ, cкидки и курсы валют'!$B$41,H60*0.54*100/(100-'Заказ, cкидки и курсы валют'!$C$41),IF(H60&lt;'Заказ, cкидки и курсы валют'!$B$42,H60*0.54*100/(100-'Заказ, cкидки и курсы валют'!$C$42),IF(H60&lt;'Заказ, cкидки и курсы валют'!$B$43,H60*0.54*100/(100-'Заказ, cкидки и курсы валют'!$C$43),H60))))),2)</f>
        <v>425.99</v>
      </c>
    </row>
    <row r="61" spans="1:10" ht="15.75" thickBot="1">
      <c r="A61" s="954" t="s">
        <v>8647</v>
      </c>
      <c r="B61" s="59" t="s">
        <v>3774</v>
      </c>
      <c r="C61" s="827">
        <v>0.66</v>
      </c>
      <c r="D61" s="59">
        <v>0.2</v>
      </c>
      <c r="E61" s="2103">
        <f t="shared" si="3"/>
        <v>131.48000000000002</v>
      </c>
      <c r="F61" s="59">
        <f t="shared" si="4"/>
        <v>131.47999999999999</v>
      </c>
      <c r="G61" s="943">
        <f>'Заказ, cкидки и курсы валют'!$J$23*F61</f>
        <v>1577.7599999999998</v>
      </c>
      <c r="H61" s="58">
        <f t="shared" si="2"/>
        <v>315.55</v>
      </c>
      <c r="I61" s="955"/>
      <c r="J61" s="128">
        <f>ROUND(IF(H61&lt;'Заказ, cкидки и курсы валют'!$B$39,H61*0.54*100/(100-'Заказ, cкидки и курсы валют'!$C$39),IF(H61&lt;'Заказ, cкидки и курсы валют'!$B$40,H61*0.54*100/(100-'Заказ, cкидки и курсы валют'!$C$40),IF(H61&lt;'Заказ, cкидки и курсы валют'!$B$41,H61*0.54*100/(100-'Заказ, cкидки и курсы валют'!$C$41),IF(H61&lt;'Заказ, cкидки и курсы валют'!$B$42,H61*0.54*100/(100-'Заказ, cкидки и курсы валют'!$C$42),IF(H61&lt;'Заказ, cкидки и курсы валют'!$B$43,H61*0.54*100/(100-'Заказ, cкидки и курсы валют'!$C$43),H61))))),2)</f>
        <v>425.99</v>
      </c>
    </row>
    <row r="62" spans="1:10" ht="15.75" thickBot="1">
      <c r="A62" s="954" t="s">
        <v>8648</v>
      </c>
      <c r="B62" s="1434" t="s">
        <v>3775</v>
      </c>
      <c r="C62" s="827">
        <v>0.81</v>
      </c>
      <c r="D62" s="59">
        <v>0.2</v>
      </c>
      <c r="E62" s="2103">
        <f t="shared" si="3"/>
        <v>131.48000000000002</v>
      </c>
      <c r="F62" s="59">
        <f t="shared" si="4"/>
        <v>131.47999999999999</v>
      </c>
      <c r="G62" s="943">
        <f>'Заказ, cкидки и курсы валют'!$J$23*F62</f>
        <v>1577.7599999999998</v>
      </c>
      <c r="H62" s="58">
        <f t="shared" si="2"/>
        <v>315.55</v>
      </c>
      <c r="I62" s="955"/>
      <c r="J62" s="128">
        <f>ROUND(IF(H62&lt;'Заказ, cкидки и курсы валют'!$B$39,H62*0.54*100/(100-'Заказ, cкидки и курсы валют'!$C$39),IF(H62&lt;'Заказ, cкидки и курсы валют'!$B$40,H62*0.54*100/(100-'Заказ, cкидки и курсы валют'!$C$40),IF(H62&lt;'Заказ, cкидки и курсы валют'!$B$41,H62*0.54*100/(100-'Заказ, cкидки и курсы валют'!$C$41),IF(H62&lt;'Заказ, cкидки и курсы валют'!$B$42,H62*0.54*100/(100-'Заказ, cкидки и курсы валют'!$C$42),IF(H62&lt;'Заказ, cкидки и курсы валют'!$B$43,H62*0.54*100/(100-'Заказ, cкидки и курсы валют'!$C$43),H62))))),2)</f>
        <v>425.99</v>
      </c>
    </row>
    <row r="63" spans="1:10" ht="15.75" thickBot="1">
      <c r="A63" s="954" t="s">
        <v>8649</v>
      </c>
      <c r="B63" s="59" t="s">
        <v>3776</v>
      </c>
      <c r="C63" s="827">
        <v>0.63</v>
      </c>
      <c r="D63" s="59">
        <v>0.2</v>
      </c>
      <c r="E63" s="2103">
        <f t="shared" si="3"/>
        <v>131.48000000000002</v>
      </c>
      <c r="F63" s="59">
        <f t="shared" si="4"/>
        <v>131.47999999999999</v>
      </c>
      <c r="G63" s="943">
        <f>'Заказ, cкидки и курсы валют'!$J$23*F63</f>
        <v>1577.7599999999998</v>
      </c>
      <c r="H63" s="58">
        <f t="shared" si="2"/>
        <v>315.55</v>
      </c>
      <c r="I63" s="955"/>
      <c r="J63" s="128">
        <f>ROUND(IF(H63&lt;'Заказ, cкидки и курсы валют'!$B$39,H63*0.54*100/(100-'Заказ, cкидки и курсы валют'!$C$39),IF(H63&lt;'Заказ, cкидки и курсы валют'!$B$40,H63*0.54*100/(100-'Заказ, cкидки и курсы валют'!$C$40),IF(H63&lt;'Заказ, cкидки и курсы валют'!$B$41,H63*0.54*100/(100-'Заказ, cкидки и курсы валют'!$C$41),IF(H63&lt;'Заказ, cкидки и курсы валют'!$B$42,H63*0.54*100/(100-'Заказ, cкидки и курсы валют'!$C$42),IF(H63&lt;'Заказ, cкидки и курсы валют'!$B$43,H63*0.54*100/(100-'Заказ, cкидки и курсы валют'!$C$43),H63))))),2)</f>
        <v>425.99</v>
      </c>
    </row>
    <row r="64" spans="1:10" ht="15.75" thickBot="1">
      <c r="A64" s="954" t="s">
        <v>8650</v>
      </c>
      <c r="B64" s="1434" t="s">
        <v>3777</v>
      </c>
      <c r="C64" s="827">
        <v>0.73</v>
      </c>
      <c r="D64" s="59">
        <v>0.2</v>
      </c>
      <c r="E64" s="2103">
        <f t="shared" si="3"/>
        <v>131.48000000000002</v>
      </c>
      <c r="F64" s="59">
        <f t="shared" si="4"/>
        <v>131.47999999999999</v>
      </c>
      <c r="G64" s="943">
        <f>'Заказ, cкидки и курсы валют'!$J$23*F64</f>
        <v>1577.7599999999998</v>
      </c>
      <c r="H64" s="58">
        <f t="shared" si="2"/>
        <v>315.55</v>
      </c>
      <c r="I64" s="955"/>
      <c r="J64" s="128">
        <f>ROUND(IF(H64&lt;'Заказ, cкидки и курсы валют'!$B$39,H64*0.54*100/(100-'Заказ, cкидки и курсы валют'!$C$39),IF(H64&lt;'Заказ, cкидки и курсы валют'!$B$40,H64*0.54*100/(100-'Заказ, cкидки и курсы валют'!$C$40),IF(H64&lt;'Заказ, cкидки и курсы валют'!$B$41,H64*0.54*100/(100-'Заказ, cкидки и курсы валют'!$C$41),IF(H64&lt;'Заказ, cкидки и курсы валют'!$B$42,H64*0.54*100/(100-'Заказ, cкидки и курсы валют'!$C$42),IF(H64&lt;'Заказ, cкидки и курсы валют'!$B$43,H64*0.54*100/(100-'Заказ, cкидки и курсы валют'!$C$43),H64))))),2)</f>
        <v>425.99</v>
      </c>
    </row>
    <row r="65" spans="1:10" ht="15.75" thickBot="1">
      <c r="A65" s="954" t="s">
        <v>8651</v>
      </c>
      <c r="B65" s="1434" t="s">
        <v>3778</v>
      </c>
      <c r="C65" s="827">
        <v>0.83</v>
      </c>
      <c r="D65" s="59">
        <v>0.2</v>
      </c>
      <c r="E65" s="2103">
        <f t="shared" si="3"/>
        <v>131.48000000000002</v>
      </c>
      <c r="F65" s="59">
        <f t="shared" si="4"/>
        <v>131.47999999999999</v>
      </c>
      <c r="G65" s="943">
        <f>'Заказ, cкидки и курсы валют'!$J$23*F65</f>
        <v>1577.7599999999998</v>
      </c>
      <c r="H65" s="58">
        <f t="shared" si="2"/>
        <v>315.55</v>
      </c>
      <c r="I65" s="955"/>
      <c r="J65" s="128">
        <f>ROUND(IF(H65&lt;'Заказ, cкидки и курсы валют'!$B$39,H65*0.54*100/(100-'Заказ, cкидки и курсы валют'!$C$39),IF(H65&lt;'Заказ, cкидки и курсы валют'!$B$40,H65*0.54*100/(100-'Заказ, cкидки и курсы валют'!$C$40),IF(H65&lt;'Заказ, cкидки и курсы валют'!$B$41,H65*0.54*100/(100-'Заказ, cкидки и курсы валют'!$C$41),IF(H65&lt;'Заказ, cкидки и курсы валют'!$B$42,H65*0.54*100/(100-'Заказ, cкидки и курсы валют'!$C$42),IF(H65&lt;'Заказ, cкидки и курсы валют'!$B$43,H65*0.54*100/(100-'Заказ, cкидки и курсы валют'!$C$43),H65))))),2)</f>
        <v>425.99</v>
      </c>
    </row>
    <row r="66" spans="1:10" ht="15.75" thickBot="1">
      <c r="A66" s="956" t="s">
        <v>8652</v>
      </c>
      <c r="B66" s="1435" t="s">
        <v>3896</v>
      </c>
      <c r="C66" s="830">
        <v>0.93</v>
      </c>
      <c r="D66" s="245">
        <v>0.2</v>
      </c>
      <c r="E66" s="2103">
        <f t="shared" si="3"/>
        <v>131.48000000000002</v>
      </c>
      <c r="F66" s="245">
        <f t="shared" si="4"/>
        <v>131.47999999999999</v>
      </c>
      <c r="G66" s="957">
        <f>'Заказ, cкидки и курсы валют'!$J$23*F66</f>
        <v>1577.7599999999998</v>
      </c>
      <c r="H66" s="791">
        <f t="shared" si="2"/>
        <v>315.55</v>
      </c>
      <c r="I66" s="958"/>
      <c r="J66" s="128">
        <f>ROUND(IF(H66&lt;'Заказ, cкидки и курсы валют'!$B$39,H66*0.54*100/(100-'Заказ, cкидки и курсы валют'!$C$39),IF(H66&lt;'Заказ, cкидки и курсы валют'!$B$40,H66*0.54*100/(100-'Заказ, cкидки и курсы валют'!$C$40),IF(H66&lt;'Заказ, cкидки и курсы валют'!$B$41,H66*0.54*100/(100-'Заказ, cкидки и курсы валют'!$C$41),IF(H66&lt;'Заказ, cкидки и курсы валют'!$B$42,H66*0.54*100/(100-'Заказ, cкидки и курсы валют'!$C$42),IF(H66&lt;'Заказ, cкидки и курсы валют'!$B$43,H66*0.54*100/(100-'Заказ, cкидки и курсы валют'!$C$43),H66))))),2)</f>
        <v>425.99</v>
      </c>
    </row>
    <row r="67" spans="1:10" ht="15.75" thickBot="1">
      <c r="A67" s="124"/>
      <c r="B67" s="1436"/>
      <c r="C67" s="826"/>
      <c r="D67" s="124"/>
      <c r="E67" s="667"/>
      <c r="F67" s="124"/>
      <c r="G67" s="604"/>
      <c r="H67" s="122"/>
      <c r="I67" s="371"/>
    </row>
    <row r="68" spans="1:10" ht="18">
      <c r="A68" s="185"/>
      <c r="B68" s="91" t="s">
        <v>3803</v>
      </c>
      <c r="C68" s="91"/>
      <c r="D68" s="96"/>
      <c r="E68" s="636"/>
      <c r="F68" s="441"/>
      <c r="G68" s="592"/>
      <c r="H68" s="163"/>
      <c r="I68" s="95"/>
    </row>
    <row r="69" spans="1:10" ht="18">
      <c r="A69" s="164"/>
      <c r="B69" s="108"/>
      <c r="C69" s="108"/>
      <c r="D69" s="166"/>
      <c r="E69" s="633"/>
      <c r="F69" s="18"/>
      <c r="G69" s="553"/>
      <c r="H69" s="17"/>
      <c r="I69" s="167"/>
    </row>
    <row r="70" spans="1:10">
      <c r="A70" s="164"/>
      <c r="B70" s="183"/>
      <c r="C70" s="183"/>
      <c r="D70" s="183"/>
      <c r="E70" s="634"/>
      <c r="F70" s="439"/>
      <c r="G70" s="620"/>
      <c r="H70" s="17"/>
      <c r="I70" s="167"/>
    </row>
    <row r="71" spans="1:10">
      <c r="A71" s="164"/>
      <c r="B71" s="183"/>
      <c r="C71" s="183"/>
      <c r="D71" s="183"/>
      <c r="E71" s="634"/>
      <c r="F71" s="439"/>
      <c r="G71" s="620"/>
      <c r="H71" s="17"/>
      <c r="I71" s="167"/>
    </row>
    <row r="72" spans="1:10">
      <c r="A72" s="164"/>
      <c r="B72" s="183"/>
      <c r="C72" s="183"/>
      <c r="D72" s="183"/>
      <c r="E72" s="634"/>
      <c r="F72" s="439"/>
      <c r="G72" s="620"/>
      <c r="H72" s="17"/>
      <c r="I72" s="167"/>
    </row>
    <row r="73" spans="1:10" ht="22.5" customHeight="1" thickBot="1">
      <c r="A73" s="1152" t="s">
        <v>7679</v>
      </c>
      <c r="B73" s="184"/>
      <c r="C73" s="184"/>
      <c r="D73" s="184"/>
      <c r="E73" s="635"/>
      <c r="F73" s="440"/>
      <c r="G73" s="621"/>
      <c r="H73" s="171"/>
      <c r="I73" s="172"/>
    </row>
    <row r="74" spans="1:10" ht="47.25" customHeight="1">
      <c r="A74" s="187" t="s">
        <v>1028</v>
      </c>
      <c r="B74" s="473" t="s">
        <v>1029</v>
      </c>
      <c r="C74" s="1206" t="s">
        <v>678</v>
      </c>
      <c r="D74" s="1206" t="s">
        <v>3130</v>
      </c>
      <c r="E74" s="632" t="s">
        <v>11197</v>
      </c>
      <c r="F74" s="831" t="s">
        <v>2779</v>
      </c>
      <c r="G74" s="640" t="s">
        <v>3847</v>
      </c>
      <c r="H74" s="419" t="s">
        <v>497</v>
      </c>
      <c r="I74" s="173" t="s">
        <v>4239</v>
      </c>
    </row>
    <row r="75" spans="1:10" ht="13.5" thickBot="1">
      <c r="A75" s="195"/>
      <c r="B75" s="389"/>
      <c r="C75" s="475" t="s">
        <v>3629</v>
      </c>
      <c r="D75" s="476" t="s">
        <v>3779</v>
      </c>
      <c r="E75" s="564" t="s">
        <v>265</v>
      </c>
      <c r="F75" s="342">
        <f>'Заказ, cкидки и курсы валют'!$I$12</f>
        <v>0</v>
      </c>
      <c r="G75" s="949"/>
      <c r="H75" s="455"/>
      <c r="I75" s="325"/>
    </row>
    <row r="76" spans="1:10" ht="15">
      <c r="A76" s="2250" t="s">
        <v>3897</v>
      </c>
      <c r="B76" s="995" t="s">
        <v>3894</v>
      </c>
      <c r="C76" s="2251">
        <v>0.19</v>
      </c>
      <c r="D76" s="995">
        <v>5</v>
      </c>
      <c r="E76" s="574">
        <v>45.26</v>
      </c>
      <c r="F76" s="995">
        <f>ROUND(E76*(1-$F$11),2)</f>
        <v>45.26</v>
      </c>
      <c r="G76" s="2252">
        <f>'Заказ, cкидки и курсы валют'!$J$23*F76</f>
        <v>543.12</v>
      </c>
      <c r="H76" s="977">
        <f t="shared" ref="H76:H98" si="5">ROUND(D76*G76,2)</f>
        <v>2715.6</v>
      </c>
      <c r="I76" s="2253"/>
    </row>
    <row r="77" spans="1:10" ht="15">
      <c r="A77" s="954" t="s">
        <v>3804</v>
      </c>
      <c r="B77" s="59" t="s">
        <v>3758</v>
      </c>
      <c r="C77" s="827">
        <v>0.23</v>
      </c>
      <c r="D77" s="59">
        <v>5</v>
      </c>
      <c r="E77" s="574">
        <v>45.26</v>
      </c>
      <c r="F77" s="59">
        <f t="shared" ref="F77:F98" si="6">ROUND(E77*(1-$F$11),2)</f>
        <v>45.26</v>
      </c>
      <c r="G77" s="943">
        <f>'Заказ, cкидки и курсы валют'!$J$23*F77</f>
        <v>543.12</v>
      </c>
      <c r="H77" s="58">
        <f t="shared" si="5"/>
        <v>2715.6</v>
      </c>
      <c r="I77" s="955"/>
    </row>
    <row r="78" spans="1:10" ht="15">
      <c r="A78" s="954" t="s">
        <v>3805</v>
      </c>
      <c r="B78" s="59" t="s">
        <v>3759</v>
      </c>
      <c r="C78" s="827">
        <v>0.28000000000000003</v>
      </c>
      <c r="D78" s="59">
        <v>5</v>
      </c>
      <c r="E78" s="574">
        <v>45.26</v>
      </c>
      <c r="F78" s="59">
        <f t="shared" si="6"/>
        <v>45.26</v>
      </c>
      <c r="G78" s="943">
        <f>'Заказ, cкидки и курсы валют'!$J$23*F78</f>
        <v>543.12</v>
      </c>
      <c r="H78" s="58">
        <f t="shared" si="5"/>
        <v>2715.6</v>
      </c>
      <c r="I78" s="955"/>
    </row>
    <row r="79" spans="1:10" ht="15">
      <c r="A79" s="954" t="s">
        <v>3806</v>
      </c>
      <c r="B79" s="59" t="s">
        <v>3760</v>
      </c>
      <c r="C79" s="827">
        <v>0.34</v>
      </c>
      <c r="D79" s="59">
        <v>5</v>
      </c>
      <c r="E79" s="574">
        <v>45.26</v>
      </c>
      <c r="F79" s="59">
        <f t="shared" si="6"/>
        <v>45.26</v>
      </c>
      <c r="G79" s="943">
        <f>'Заказ, cкидки и курсы валют'!$J$23*F79</f>
        <v>543.12</v>
      </c>
      <c r="H79" s="58">
        <f t="shared" si="5"/>
        <v>2715.6</v>
      </c>
      <c r="I79" s="955"/>
    </row>
    <row r="80" spans="1:10" ht="15">
      <c r="A80" s="954" t="s">
        <v>3807</v>
      </c>
      <c r="B80" s="59" t="s">
        <v>3761</v>
      </c>
      <c r="C80" s="827">
        <v>0.38</v>
      </c>
      <c r="D80" s="59">
        <v>5</v>
      </c>
      <c r="E80" s="574">
        <v>45.26</v>
      </c>
      <c r="F80" s="59">
        <f t="shared" si="6"/>
        <v>45.26</v>
      </c>
      <c r="G80" s="943">
        <f>'Заказ, cкидки и курсы валют'!$J$23*F80</f>
        <v>543.12</v>
      </c>
      <c r="H80" s="58">
        <f t="shared" si="5"/>
        <v>2715.6</v>
      </c>
      <c r="I80" s="955"/>
    </row>
    <row r="81" spans="1:9" ht="15">
      <c r="A81" s="954" t="s">
        <v>3808</v>
      </c>
      <c r="B81" s="59" t="s">
        <v>3762</v>
      </c>
      <c r="C81" s="827">
        <v>0.42</v>
      </c>
      <c r="D81" s="59">
        <v>5</v>
      </c>
      <c r="E81" s="574">
        <v>45.26</v>
      </c>
      <c r="F81" s="59">
        <f t="shared" si="6"/>
        <v>45.26</v>
      </c>
      <c r="G81" s="943">
        <f>'Заказ, cкидки и курсы валют'!$J$23*F81</f>
        <v>543.12</v>
      </c>
      <c r="H81" s="58">
        <f t="shared" si="5"/>
        <v>2715.6</v>
      </c>
      <c r="I81" s="955"/>
    </row>
    <row r="82" spans="1:9" ht="15">
      <c r="A82" s="954" t="s">
        <v>3809</v>
      </c>
      <c r="B82" s="59" t="s">
        <v>3763</v>
      </c>
      <c r="C82" s="827">
        <v>0.48</v>
      </c>
      <c r="D82" s="59">
        <v>5</v>
      </c>
      <c r="E82" s="574">
        <v>45.26</v>
      </c>
      <c r="F82" s="59">
        <f t="shared" si="6"/>
        <v>45.26</v>
      </c>
      <c r="G82" s="943">
        <f>'Заказ, cкидки и курсы валют'!$J$23*F82</f>
        <v>543.12</v>
      </c>
      <c r="H82" s="58">
        <f t="shared" si="5"/>
        <v>2715.6</v>
      </c>
      <c r="I82" s="955"/>
    </row>
    <row r="83" spans="1:9" ht="15">
      <c r="A83" s="954" t="s">
        <v>3810</v>
      </c>
      <c r="B83" s="59" t="s">
        <v>3764</v>
      </c>
      <c r="C83" s="827">
        <v>0.26</v>
      </c>
      <c r="D83" s="59">
        <v>5</v>
      </c>
      <c r="E83" s="574">
        <v>45.26</v>
      </c>
      <c r="F83" s="59">
        <f t="shared" si="6"/>
        <v>45.26</v>
      </c>
      <c r="G83" s="943">
        <f>'Заказ, cкидки и курсы валют'!$J$23*F83</f>
        <v>543.12</v>
      </c>
      <c r="H83" s="58">
        <f t="shared" si="5"/>
        <v>2715.6</v>
      </c>
      <c r="I83" s="955"/>
    </row>
    <row r="84" spans="1:9" ht="15">
      <c r="A84" s="954" t="s">
        <v>3811</v>
      </c>
      <c r="B84" s="59" t="s">
        <v>3765</v>
      </c>
      <c r="C84" s="827">
        <v>0.32</v>
      </c>
      <c r="D84" s="59">
        <v>5</v>
      </c>
      <c r="E84" s="574">
        <v>45.26</v>
      </c>
      <c r="F84" s="59">
        <f t="shared" si="6"/>
        <v>45.26</v>
      </c>
      <c r="G84" s="943">
        <f>'Заказ, cкидки и курсы валют'!$J$23*F84</f>
        <v>543.12</v>
      </c>
      <c r="H84" s="58">
        <f t="shared" si="5"/>
        <v>2715.6</v>
      </c>
      <c r="I84" s="955"/>
    </row>
    <row r="85" spans="1:9" ht="15">
      <c r="A85" s="954" t="s">
        <v>3812</v>
      </c>
      <c r="B85" s="59" t="s">
        <v>3766</v>
      </c>
      <c r="C85" s="827">
        <v>0.38</v>
      </c>
      <c r="D85" s="59">
        <v>5</v>
      </c>
      <c r="E85" s="574">
        <v>45.26</v>
      </c>
      <c r="F85" s="59">
        <f t="shared" si="6"/>
        <v>45.26</v>
      </c>
      <c r="G85" s="943">
        <f>'Заказ, cкидки и курсы валют'!$J$23*F85</f>
        <v>543.12</v>
      </c>
      <c r="H85" s="58">
        <f t="shared" si="5"/>
        <v>2715.6</v>
      </c>
      <c r="I85" s="955"/>
    </row>
    <row r="86" spans="1:9" ht="15">
      <c r="A86" s="954" t="s">
        <v>3813</v>
      </c>
      <c r="B86" s="59" t="s">
        <v>3767</v>
      </c>
      <c r="C86" s="827">
        <v>0.45</v>
      </c>
      <c r="D86" s="59">
        <v>5</v>
      </c>
      <c r="E86" s="574">
        <v>45.26</v>
      </c>
      <c r="F86" s="59">
        <f t="shared" si="6"/>
        <v>45.26</v>
      </c>
      <c r="G86" s="943">
        <f>'Заказ, cкидки и курсы валют'!$J$23*F86</f>
        <v>543.12</v>
      </c>
      <c r="H86" s="58">
        <f t="shared" si="5"/>
        <v>2715.6</v>
      </c>
      <c r="I86" s="955"/>
    </row>
    <row r="87" spans="1:9" ht="15">
      <c r="A87" s="954" t="s">
        <v>3814</v>
      </c>
      <c r="B87" s="59" t="s">
        <v>3768</v>
      </c>
      <c r="C87" s="827">
        <v>0.52</v>
      </c>
      <c r="D87" s="59">
        <v>5</v>
      </c>
      <c r="E87" s="574">
        <v>45.26</v>
      </c>
      <c r="F87" s="59">
        <f t="shared" si="6"/>
        <v>45.26</v>
      </c>
      <c r="G87" s="943">
        <f>'Заказ, cкидки и курсы валют'!$J$23*F87</f>
        <v>543.12</v>
      </c>
      <c r="H87" s="58">
        <f t="shared" si="5"/>
        <v>2715.6</v>
      </c>
      <c r="I87" s="955"/>
    </row>
    <row r="88" spans="1:9" ht="15">
      <c r="A88" s="954" t="s">
        <v>3815</v>
      </c>
      <c r="B88" s="59" t="s">
        <v>3769</v>
      </c>
      <c r="C88" s="827">
        <v>0.59</v>
      </c>
      <c r="D88" s="59">
        <v>5</v>
      </c>
      <c r="E88" s="574">
        <v>45.26</v>
      </c>
      <c r="F88" s="59">
        <f t="shared" si="6"/>
        <v>45.26</v>
      </c>
      <c r="G88" s="943">
        <f>'Заказ, cкидки и курсы валют'!$J$23*F88</f>
        <v>543.12</v>
      </c>
      <c r="H88" s="58">
        <f t="shared" si="5"/>
        <v>2715.6</v>
      </c>
      <c r="I88" s="955"/>
    </row>
    <row r="89" spans="1:9" ht="15">
      <c r="A89" s="954" t="s">
        <v>3816</v>
      </c>
      <c r="B89" s="59" t="s">
        <v>3770</v>
      </c>
      <c r="C89" s="827">
        <v>0.66</v>
      </c>
      <c r="D89" s="59">
        <v>5</v>
      </c>
      <c r="E89" s="574">
        <v>45.26</v>
      </c>
      <c r="F89" s="59">
        <f t="shared" si="6"/>
        <v>45.26</v>
      </c>
      <c r="G89" s="943">
        <f>'Заказ, cкидки и курсы валют'!$J$23*F89</f>
        <v>543.12</v>
      </c>
      <c r="H89" s="58">
        <f t="shared" si="5"/>
        <v>2715.6</v>
      </c>
      <c r="I89" s="955"/>
    </row>
    <row r="90" spans="1:9" ht="15">
      <c r="A90" s="954" t="s">
        <v>3817</v>
      </c>
      <c r="B90" s="59" t="s">
        <v>3771</v>
      </c>
      <c r="C90" s="827">
        <v>0.42</v>
      </c>
      <c r="D90" s="59">
        <v>5</v>
      </c>
      <c r="E90" s="574">
        <v>45.26</v>
      </c>
      <c r="F90" s="59">
        <f t="shared" si="6"/>
        <v>45.26</v>
      </c>
      <c r="G90" s="943">
        <f>'Заказ, cкидки и курсы валют'!$J$23*F90</f>
        <v>543.12</v>
      </c>
      <c r="H90" s="58">
        <f t="shared" si="5"/>
        <v>2715.6</v>
      </c>
      <c r="I90" s="955"/>
    </row>
    <row r="91" spans="1:9" ht="15">
      <c r="A91" s="954" t="s">
        <v>3818</v>
      </c>
      <c r="B91" s="59" t="s">
        <v>3772</v>
      </c>
      <c r="C91" s="827">
        <v>0.5</v>
      </c>
      <c r="D91" s="59">
        <v>5</v>
      </c>
      <c r="E91" s="574">
        <v>45.26</v>
      </c>
      <c r="F91" s="59">
        <f t="shared" si="6"/>
        <v>45.26</v>
      </c>
      <c r="G91" s="943">
        <f>'Заказ, cкидки и курсы валют'!$J$23*F91</f>
        <v>543.12</v>
      </c>
      <c r="H91" s="58">
        <f t="shared" si="5"/>
        <v>2715.6</v>
      </c>
      <c r="I91" s="955"/>
    </row>
    <row r="92" spans="1:9" ht="15">
      <c r="A92" s="954" t="s">
        <v>3819</v>
      </c>
      <c r="B92" s="59" t="s">
        <v>3773</v>
      </c>
      <c r="C92" s="827">
        <v>0.57999999999999996</v>
      </c>
      <c r="D92" s="59">
        <v>5</v>
      </c>
      <c r="E92" s="574">
        <v>45.26</v>
      </c>
      <c r="F92" s="59">
        <f t="shared" si="6"/>
        <v>45.26</v>
      </c>
      <c r="G92" s="943">
        <f>'Заказ, cкидки и курсы валют'!$J$23*F92</f>
        <v>543.12</v>
      </c>
      <c r="H92" s="58">
        <f t="shared" si="5"/>
        <v>2715.6</v>
      </c>
      <c r="I92" s="955"/>
    </row>
    <row r="93" spans="1:9" ht="15">
      <c r="A93" s="954" t="s">
        <v>3820</v>
      </c>
      <c r="B93" s="59" t="s">
        <v>3774</v>
      </c>
      <c r="C93" s="827">
        <v>0.66</v>
      </c>
      <c r="D93" s="59">
        <v>5</v>
      </c>
      <c r="E93" s="574">
        <v>45.26</v>
      </c>
      <c r="F93" s="59">
        <f t="shared" si="6"/>
        <v>45.26</v>
      </c>
      <c r="G93" s="943">
        <f>'Заказ, cкидки и курсы валют'!$J$23*F93</f>
        <v>543.12</v>
      </c>
      <c r="H93" s="58">
        <f t="shared" si="5"/>
        <v>2715.6</v>
      </c>
      <c r="I93" s="955"/>
    </row>
    <row r="94" spans="1:9" ht="15">
      <c r="A94" s="954" t="s">
        <v>3821</v>
      </c>
      <c r="B94" s="1434" t="s">
        <v>3775</v>
      </c>
      <c r="C94" s="827">
        <v>0.81</v>
      </c>
      <c r="D94" s="59">
        <v>5</v>
      </c>
      <c r="E94" s="574">
        <v>45.26</v>
      </c>
      <c r="F94" s="59">
        <f t="shared" si="6"/>
        <v>45.26</v>
      </c>
      <c r="G94" s="943">
        <f>'Заказ, cкидки и курсы валют'!$J$23*F94</f>
        <v>543.12</v>
      </c>
      <c r="H94" s="58">
        <f t="shared" si="5"/>
        <v>2715.6</v>
      </c>
      <c r="I94" s="955"/>
    </row>
    <row r="95" spans="1:9" ht="15">
      <c r="A95" s="954" t="s">
        <v>3822</v>
      </c>
      <c r="B95" s="59" t="s">
        <v>3776</v>
      </c>
      <c r="C95" s="827">
        <v>0.63</v>
      </c>
      <c r="D95" s="59">
        <v>5</v>
      </c>
      <c r="E95" s="574">
        <v>45.26</v>
      </c>
      <c r="F95" s="59">
        <f t="shared" si="6"/>
        <v>45.26</v>
      </c>
      <c r="G95" s="943">
        <f>'Заказ, cкидки и курсы валют'!$J$23*F95</f>
        <v>543.12</v>
      </c>
      <c r="H95" s="58">
        <f t="shared" si="5"/>
        <v>2715.6</v>
      </c>
      <c r="I95" s="955"/>
    </row>
    <row r="96" spans="1:9" ht="15">
      <c r="A96" s="954" t="s">
        <v>3823</v>
      </c>
      <c r="B96" s="1434" t="s">
        <v>3777</v>
      </c>
      <c r="C96" s="827">
        <v>0.73</v>
      </c>
      <c r="D96" s="59">
        <v>5</v>
      </c>
      <c r="E96" s="574">
        <v>45.26</v>
      </c>
      <c r="F96" s="59">
        <f t="shared" si="6"/>
        <v>45.26</v>
      </c>
      <c r="G96" s="943">
        <f>'Заказ, cкидки и курсы валют'!$J$23*F96</f>
        <v>543.12</v>
      </c>
      <c r="H96" s="58">
        <f t="shared" si="5"/>
        <v>2715.6</v>
      </c>
      <c r="I96" s="955"/>
    </row>
    <row r="97" spans="1:10" ht="15">
      <c r="A97" s="954" t="s">
        <v>3824</v>
      </c>
      <c r="B97" s="1434" t="s">
        <v>3778</v>
      </c>
      <c r="C97" s="827">
        <v>0.83</v>
      </c>
      <c r="D97" s="59">
        <v>5</v>
      </c>
      <c r="E97" s="574">
        <v>45.26</v>
      </c>
      <c r="F97" s="59">
        <f t="shared" si="6"/>
        <v>45.26</v>
      </c>
      <c r="G97" s="943">
        <f>'Заказ, cкидки и курсы валют'!$J$23*F97</f>
        <v>543.12</v>
      </c>
      <c r="H97" s="58">
        <f t="shared" si="5"/>
        <v>2715.6</v>
      </c>
      <c r="I97" s="955"/>
    </row>
    <row r="98" spans="1:10" ht="15.75" thickBot="1">
      <c r="A98" s="956" t="s">
        <v>3898</v>
      </c>
      <c r="B98" s="1435" t="s">
        <v>3896</v>
      </c>
      <c r="C98" s="830">
        <v>0.93</v>
      </c>
      <c r="D98" s="245">
        <v>5</v>
      </c>
      <c r="E98" s="574">
        <v>45.26</v>
      </c>
      <c r="F98" s="245">
        <f t="shared" si="6"/>
        <v>45.26</v>
      </c>
      <c r="G98" s="957">
        <f>'Заказ, cкидки и курсы валют'!$J$23*F98</f>
        <v>543.12</v>
      </c>
      <c r="H98" s="791">
        <f t="shared" si="5"/>
        <v>2715.6</v>
      </c>
      <c r="I98" s="958"/>
    </row>
    <row r="99" spans="1:10" ht="15.75" thickBot="1">
      <c r="A99" s="124"/>
      <c r="B99" s="1436"/>
      <c r="C99" s="826"/>
      <c r="D99" s="124"/>
      <c r="E99" s="667"/>
      <c r="F99" s="124"/>
      <c r="G99" s="604"/>
      <c r="H99" s="124"/>
      <c r="I99" s="371"/>
    </row>
    <row r="100" spans="1:10" ht="18">
      <c r="A100" s="185"/>
      <c r="B100" s="91" t="s">
        <v>3803</v>
      </c>
      <c r="C100" s="91"/>
      <c r="D100" s="96"/>
      <c r="E100" s="636"/>
      <c r="F100" s="441"/>
      <c r="G100" s="592"/>
      <c r="H100" s="163"/>
      <c r="I100" s="95"/>
    </row>
    <row r="101" spans="1:10" ht="18">
      <c r="A101" s="164"/>
      <c r="B101" s="108"/>
      <c r="C101" s="108"/>
      <c r="D101" s="166"/>
      <c r="E101" s="633"/>
      <c r="F101" s="18"/>
      <c r="G101" s="553"/>
      <c r="H101" s="17"/>
      <c r="I101" s="167"/>
    </row>
    <row r="102" spans="1:10">
      <c r="A102" s="164"/>
      <c r="B102" s="183"/>
      <c r="C102" s="183"/>
      <c r="D102" s="183"/>
      <c r="E102" s="634"/>
      <c r="F102" s="439"/>
      <c r="G102" s="620"/>
      <c r="H102" s="17"/>
      <c r="I102" s="167"/>
    </row>
    <row r="103" spans="1:10">
      <c r="A103" s="164"/>
      <c r="B103" s="183"/>
      <c r="C103" s="183"/>
      <c r="D103" s="183"/>
      <c r="E103" s="634"/>
      <c r="F103" s="439"/>
      <c r="G103" s="620"/>
      <c r="H103" s="17"/>
      <c r="I103" s="167"/>
    </row>
    <row r="104" spans="1:10">
      <c r="A104" s="164"/>
      <c r="B104" s="183"/>
      <c r="C104" s="183"/>
      <c r="D104" s="183"/>
      <c r="E104" s="634"/>
      <c r="F104" s="439"/>
      <c r="G104" s="620"/>
      <c r="H104" s="17"/>
      <c r="I104" s="167"/>
    </row>
    <row r="105" spans="1:10" ht="22.5" customHeight="1" thickBot="1">
      <c r="A105" s="2559" t="s">
        <v>7681</v>
      </c>
      <c r="B105" s="184"/>
      <c r="C105" s="184"/>
      <c r="D105" s="184"/>
      <c r="E105" s="635"/>
      <c r="F105" s="440"/>
      <c r="G105" s="621"/>
      <c r="H105" s="171"/>
      <c r="I105" s="172"/>
    </row>
    <row r="106" spans="1:10" ht="47.25" customHeight="1">
      <c r="A106" s="187" t="s">
        <v>1028</v>
      </c>
      <c r="B106" s="473" t="s">
        <v>1029</v>
      </c>
      <c r="C106" s="1206" t="s">
        <v>678</v>
      </c>
      <c r="D106" s="1206" t="s">
        <v>3130</v>
      </c>
      <c r="E106" s="632" t="s">
        <v>11197</v>
      </c>
      <c r="F106" s="831" t="s">
        <v>2779</v>
      </c>
      <c r="G106" s="640" t="s">
        <v>3847</v>
      </c>
      <c r="H106" s="419" t="s">
        <v>497</v>
      </c>
      <c r="I106" s="173" t="s">
        <v>4239</v>
      </c>
      <c r="J106" s="2668" t="s">
        <v>12335</v>
      </c>
    </row>
    <row r="107" spans="1:10" ht="13.5" thickBot="1">
      <c r="A107" s="195"/>
      <c r="B107" s="389"/>
      <c r="C107" s="475" t="s">
        <v>3629</v>
      </c>
      <c r="D107" s="476" t="s">
        <v>3779</v>
      </c>
      <c r="E107" s="564" t="s">
        <v>265</v>
      </c>
      <c r="F107" s="342">
        <f>'Заказ, cкидки и курсы валют'!$I$12</f>
        <v>0</v>
      </c>
      <c r="G107" s="949"/>
      <c r="H107" s="455"/>
      <c r="I107" s="325"/>
      <c r="J107" s="2669"/>
    </row>
    <row r="108" spans="1:10" ht="15.75" thickBot="1">
      <c r="A108" s="2250" t="s">
        <v>8653</v>
      </c>
      <c r="B108" s="995" t="s">
        <v>3894</v>
      </c>
      <c r="C108" s="2251">
        <v>0.19</v>
      </c>
      <c r="D108" s="995">
        <v>0.2</v>
      </c>
      <c r="E108" s="2103">
        <f>(E76*2)+(1/D108*7.5)</f>
        <v>128.01999999999998</v>
      </c>
      <c r="F108" s="995">
        <f>ROUND(E108*(1-$F$11),2)</f>
        <v>128.02000000000001</v>
      </c>
      <c r="G108" s="2252">
        <f>'Заказ, cкидки и курсы валют'!$J$23*F108</f>
        <v>1536.2400000000002</v>
      </c>
      <c r="H108" s="977">
        <f t="shared" ref="H108:H130" si="7">ROUND(D108*G108,2)</f>
        <v>307.25</v>
      </c>
      <c r="I108" s="2253"/>
      <c r="J108" s="128">
        <f>ROUND(IF(H108&lt;'Заказ, cкидки и курсы валют'!$B$39,H108*0.54*100/(100-'Заказ, cкидки и курсы валют'!$C$39),IF(H108&lt;'Заказ, cкидки и курсы валют'!$B$40,H108*0.54*100/(100-'Заказ, cкидки и курсы валют'!$C$40),IF(H108&lt;'Заказ, cкидки и курсы валют'!$B$41,H108*0.54*100/(100-'Заказ, cкидки и курсы валют'!$C$41),IF(H108&lt;'Заказ, cкидки и курсы валют'!$B$42,H108*0.54*100/(100-'Заказ, cкидки и курсы валют'!$C$42),IF(H108&lt;'Заказ, cкидки и курсы валют'!$B$43,H108*0.54*100/(100-'Заказ, cкидки и курсы валют'!$C$43),H108))))),2)</f>
        <v>414.79</v>
      </c>
    </row>
    <row r="109" spans="1:10" ht="15.75" thickBot="1">
      <c r="A109" s="954" t="s">
        <v>8654</v>
      </c>
      <c r="B109" s="59" t="s">
        <v>3758</v>
      </c>
      <c r="C109" s="827">
        <v>0.23</v>
      </c>
      <c r="D109" s="59">
        <v>0.2</v>
      </c>
      <c r="E109" s="2103">
        <f t="shared" ref="E109:E130" si="8">(E77*2)+(1/D109*7.5)</f>
        <v>128.01999999999998</v>
      </c>
      <c r="F109" s="59">
        <f t="shared" ref="F109:F130" si="9">ROUND(E109*(1-$F$11),2)</f>
        <v>128.02000000000001</v>
      </c>
      <c r="G109" s="943">
        <f>'Заказ, cкидки и курсы валют'!$J$23*F109</f>
        <v>1536.2400000000002</v>
      </c>
      <c r="H109" s="58">
        <f t="shared" si="7"/>
        <v>307.25</v>
      </c>
      <c r="I109" s="955"/>
      <c r="J109" s="128">
        <f>ROUND(IF(H109&lt;'Заказ, cкидки и курсы валют'!$B$39,H109*0.54*100/(100-'Заказ, cкидки и курсы валют'!$C$39),IF(H109&lt;'Заказ, cкидки и курсы валют'!$B$40,H109*0.54*100/(100-'Заказ, cкидки и курсы валют'!$C$40),IF(H109&lt;'Заказ, cкидки и курсы валют'!$B$41,H109*0.54*100/(100-'Заказ, cкидки и курсы валют'!$C$41),IF(H109&lt;'Заказ, cкидки и курсы валют'!$B$42,H109*0.54*100/(100-'Заказ, cкидки и курсы валют'!$C$42),IF(H109&lt;'Заказ, cкидки и курсы валют'!$B$43,H109*0.54*100/(100-'Заказ, cкидки и курсы валют'!$C$43),H109))))),2)</f>
        <v>414.79</v>
      </c>
    </row>
    <row r="110" spans="1:10" ht="15.75" thickBot="1">
      <c r="A110" s="954" t="s">
        <v>8655</v>
      </c>
      <c r="B110" s="59" t="s">
        <v>3759</v>
      </c>
      <c r="C110" s="827">
        <v>0.28000000000000003</v>
      </c>
      <c r="D110" s="59">
        <v>0.2</v>
      </c>
      <c r="E110" s="2103">
        <f t="shared" si="8"/>
        <v>128.01999999999998</v>
      </c>
      <c r="F110" s="59">
        <f t="shared" si="9"/>
        <v>128.02000000000001</v>
      </c>
      <c r="G110" s="943">
        <f>'Заказ, cкидки и курсы валют'!$J$23*F110</f>
        <v>1536.2400000000002</v>
      </c>
      <c r="H110" s="58">
        <f t="shared" si="7"/>
        <v>307.25</v>
      </c>
      <c r="I110" s="955"/>
      <c r="J110" s="128">
        <f>ROUND(IF(H110&lt;'Заказ, cкидки и курсы валют'!$B$39,H110*0.54*100/(100-'Заказ, cкидки и курсы валют'!$C$39),IF(H110&lt;'Заказ, cкидки и курсы валют'!$B$40,H110*0.54*100/(100-'Заказ, cкидки и курсы валют'!$C$40),IF(H110&lt;'Заказ, cкидки и курсы валют'!$B$41,H110*0.54*100/(100-'Заказ, cкидки и курсы валют'!$C$41),IF(H110&lt;'Заказ, cкидки и курсы валют'!$B$42,H110*0.54*100/(100-'Заказ, cкидки и курсы валют'!$C$42),IF(H110&lt;'Заказ, cкидки и курсы валют'!$B$43,H110*0.54*100/(100-'Заказ, cкидки и курсы валют'!$C$43),H110))))),2)</f>
        <v>414.79</v>
      </c>
    </row>
    <row r="111" spans="1:10" ht="15.75" thickBot="1">
      <c r="A111" s="954" t="s">
        <v>8656</v>
      </c>
      <c r="B111" s="59" t="s">
        <v>3760</v>
      </c>
      <c r="C111" s="827">
        <v>0.34</v>
      </c>
      <c r="D111" s="59">
        <v>0.2</v>
      </c>
      <c r="E111" s="2103">
        <f t="shared" si="8"/>
        <v>128.01999999999998</v>
      </c>
      <c r="F111" s="59">
        <f t="shared" si="9"/>
        <v>128.02000000000001</v>
      </c>
      <c r="G111" s="943">
        <f>'Заказ, cкидки и курсы валют'!$J$23*F111</f>
        <v>1536.2400000000002</v>
      </c>
      <c r="H111" s="58">
        <f t="shared" si="7"/>
        <v>307.25</v>
      </c>
      <c r="I111" s="955"/>
      <c r="J111" s="128">
        <f>ROUND(IF(H111&lt;'Заказ, cкидки и курсы валют'!$B$39,H111*0.54*100/(100-'Заказ, cкидки и курсы валют'!$C$39),IF(H111&lt;'Заказ, cкидки и курсы валют'!$B$40,H111*0.54*100/(100-'Заказ, cкидки и курсы валют'!$C$40),IF(H111&lt;'Заказ, cкидки и курсы валют'!$B$41,H111*0.54*100/(100-'Заказ, cкидки и курсы валют'!$C$41),IF(H111&lt;'Заказ, cкидки и курсы валют'!$B$42,H111*0.54*100/(100-'Заказ, cкидки и курсы валют'!$C$42),IF(H111&lt;'Заказ, cкидки и курсы валют'!$B$43,H111*0.54*100/(100-'Заказ, cкидки и курсы валют'!$C$43),H111))))),2)</f>
        <v>414.79</v>
      </c>
    </row>
    <row r="112" spans="1:10" ht="15.75" thickBot="1">
      <c r="A112" s="954" t="s">
        <v>8657</v>
      </c>
      <c r="B112" s="59" t="s">
        <v>3761</v>
      </c>
      <c r="C112" s="827">
        <v>0.38</v>
      </c>
      <c r="D112" s="59">
        <v>0.2</v>
      </c>
      <c r="E112" s="2103">
        <f t="shared" si="8"/>
        <v>128.01999999999998</v>
      </c>
      <c r="F112" s="59">
        <f t="shared" si="9"/>
        <v>128.02000000000001</v>
      </c>
      <c r="G112" s="943">
        <f>'Заказ, cкидки и курсы валют'!$J$23*F112</f>
        <v>1536.2400000000002</v>
      </c>
      <c r="H112" s="58">
        <f t="shared" si="7"/>
        <v>307.25</v>
      </c>
      <c r="I112" s="955"/>
      <c r="J112" s="128">
        <f>ROUND(IF(H112&lt;'Заказ, cкидки и курсы валют'!$B$39,H112*0.54*100/(100-'Заказ, cкидки и курсы валют'!$C$39),IF(H112&lt;'Заказ, cкидки и курсы валют'!$B$40,H112*0.54*100/(100-'Заказ, cкидки и курсы валют'!$C$40),IF(H112&lt;'Заказ, cкидки и курсы валют'!$B$41,H112*0.54*100/(100-'Заказ, cкидки и курсы валют'!$C$41),IF(H112&lt;'Заказ, cкидки и курсы валют'!$B$42,H112*0.54*100/(100-'Заказ, cкидки и курсы валют'!$C$42),IF(H112&lt;'Заказ, cкидки и курсы валют'!$B$43,H112*0.54*100/(100-'Заказ, cкидки и курсы валют'!$C$43),H112))))),2)</f>
        <v>414.79</v>
      </c>
    </row>
    <row r="113" spans="1:10" ht="15.75" thickBot="1">
      <c r="A113" s="954" t="s">
        <v>8658</v>
      </c>
      <c r="B113" s="59" t="s">
        <v>3762</v>
      </c>
      <c r="C113" s="827">
        <v>0.42</v>
      </c>
      <c r="D113" s="59">
        <v>0.2</v>
      </c>
      <c r="E113" s="2103">
        <f t="shared" si="8"/>
        <v>128.01999999999998</v>
      </c>
      <c r="F113" s="59">
        <f t="shared" si="9"/>
        <v>128.02000000000001</v>
      </c>
      <c r="G113" s="943">
        <f>'Заказ, cкидки и курсы валют'!$J$23*F113</f>
        <v>1536.2400000000002</v>
      </c>
      <c r="H113" s="58">
        <f t="shared" si="7"/>
        <v>307.25</v>
      </c>
      <c r="I113" s="955"/>
      <c r="J113" s="128">
        <f>ROUND(IF(H113&lt;'Заказ, cкидки и курсы валют'!$B$39,H113*0.54*100/(100-'Заказ, cкидки и курсы валют'!$C$39),IF(H113&lt;'Заказ, cкидки и курсы валют'!$B$40,H113*0.54*100/(100-'Заказ, cкидки и курсы валют'!$C$40),IF(H113&lt;'Заказ, cкидки и курсы валют'!$B$41,H113*0.54*100/(100-'Заказ, cкидки и курсы валют'!$C$41),IF(H113&lt;'Заказ, cкидки и курсы валют'!$B$42,H113*0.54*100/(100-'Заказ, cкидки и курсы валют'!$C$42),IF(H113&lt;'Заказ, cкидки и курсы валют'!$B$43,H113*0.54*100/(100-'Заказ, cкидки и курсы валют'!$C$43),H113))))),2)</f>
        <v>414.79</v>
      </c>
    </row>
    <row r="114" spans="1:10" ht="15.75" thickBot="1">
      <c r="A114" s="954" t="s">
        <v>8659</v>
      </c>
      <c r="B114" s="59" t="s">
        <v>3763</v>
      </c>
      <c r="C114" s="827">
        <v>0.48</v>
      </c>
      <c r="D114" s="59">
        <v>0.2</v>
      </c>
      <c r="E114" s="2103">
        <f t="shared" si="8"/>
        <v>128.01999999999998</v>
      </c>
      <c r="F114" s="59">
        <f t="shared" si="9"/>
        <v>128.02000000000001</v>
      </c>
      <c r="G114" s="943">
        <f>'Заказ, cкидки и курсы валют'!$J$23*F114</f>
        <v>1536.2400000000002</v>
      </c>
      <c r="H114" s="58">
        <f t="shared" si="7"/>
        <v>307.25</v>
      </c>
      <c r="I114" s="955"/>
      <c r="J114" s="128">
        <f>ROUND(IF(H114&lt;'Заказ, cкидки и курсы валют'!$B$39,H114*0.54*100/(100-'Заказ, cкидки и курсы валют'!$C$39),IF(H114&lt;'Заказ, cкидки и курсы валют'!$B$40,H114*0.54*100/(100-'Заказ, cкидки и курсы валют'!$C$40),IF(H114&lt;'Заказ, cкидки и курсы валют'!$B$41,H114*0.54*100/(100-'Заказ, cкидки и курсы валют'!$C$41),IF(H114&lt;'Заказ, cкидки и курсы валют'!$B$42,H114*0.54*100/(100-'Заказ, cкидки и курсы валют'!$C$42),IF(H114&lt;'Заказ, cкидки и курсы валют'!$B$43,H114*0.54*100/(100-'Заказ, cкидки и курсы валют'!$C$43),H114))))),2)</f>
        <v>414.79</v>
      </c>
    </row>
    <row r="115" spans="1:10" ht="15.75" thickBot="1">
      <c r="A115" s="954" t="s">
        <v>8660</v>
      </c>
      <c r="B115" s="59" t="s">
        <v>3764</v>
      </c>
      <c r="C115" s="827">
        <v>0.26</v>
      </c>
      <c r="D115" s="59">
        <v>0.2</v>
      </c>
      <c r="E115" s="2103">
        <f t="shared" si="8"/>
        <v>128.01999999999998</v>
      </c>
      <c r="F115" s="59">
        <f t="shared" si="9"/>
        <v>128.02000000000001</v>
      </c>
      <c r="G115" s="943">
        <f>'Заказ, cкидки и курсы валют'!$J$23*F115</f>
        <v>1536.2400000000002</v>
      </c>
      <c r="H115" s="58">
        <f t="shared" si="7"/>
        <v>307.25</v>
      </c>
      <c r="I115" s="955"/>
      <c r="J115" s="128">
        <f>ROUND(IF(H115&lt;'Заказ, cкидки и курсы валют'!$B$39,H115*0.54*100/(100-'Заказ, cкидки и курсы валют'!$C$39),IF(H115&lt;'Заказ, cкидки и курсы валют'!$B$40,H115*0.54*100/(100-'Заказ, cкидки и курсы валют'!$C$40),IF(H115&lt;'Заказ, cкидки и курсы валют'!$B$41,H115*0.54*100/(100-'Заказ, cкидки и курсы валют'!$C$41),IF(H115&lt;'Заказ, cкидки и курсы валют'!$B$42,H115*0.54*100/(100-'Заказ, cкидки и курсы валют'!$C$42),IF(H115&lt;'Заказ, cкидки и курсы валют'!$B$43,H115*0.54*100/(100-'Заказ, cкидки и курсы валют'!$C$43),H115))))),2)</f>
        <v>414.79</v>
      </c>
    </row>
    <row r="116" spans="1:10" ht="15.75" thickBot="1">
      <c r="A116" s="954" t="s">
        <v>8661</v>
      </c>
      <c r="B116" s="59" t="s">
        <v>3765</v>
      </c>
      <c r="C116" s="827">
        <v>0.32</v>
      </c>
      <c r="D116" s="59">
        <v>0.2</v>
      </c>
      <c r="E116" s="2103">
        <f t="shared" si="8"/>
        <v>128.01999999999998</v>
      </c>
      <c r="F116" s="59">
        <f t="shared" si="9"/>
        <v>128.02000000000001</v>
      </c>
      <c r="G116" s="943">
        <f>'Заказ, cкидки и курсы валют'!$J$23*F116</f>
        <v>1536.2400000000002</v>
      </c>
      <c r="H116" s="58">
        <f t="shared" si="7"/>
        <v>307.25</v>
      </c>
      <c r="I116" s="955"/>
      <c r="J116" s="128">
        <f>ROUND(IF(H116&lt;'Заказ, cкидки и курсы валют'!$B$39,H116*0.54*100/(100-'Заказ, cкидки и курсы валют'!$C$39),IF(H116&lt;'Заказ, cкидки и курсы валют'!$B$40,H116*0.54*100/(100-'Заказ, cкидки и курсы валют'!$C$40),IF(H116&lt;'Заказ, cкидки и курсы валют'!$B$41,H116*0.54*100/(100-'Заказ, cкидки и курсы валют'!$C$41),IF(H116&lt;'Заказ, cкидки и курсы валют'!$B$42,H116*0.54*100/(100-'Заказ, cкидки и курсы валют'!$C$42),IF(H116&lt;'Заказ, cкидки и курсы валют'!$B$43,H116*0.54*100/(100-'Заказ, cкидки и курсы валют'!$C$43),H116))))),2)</f>
        <v>414.79</v>
      </c>
    </row>
    <row r="117" spans="1:10" ht="15.75" thickBot="1">
      <c r="A117" s="954" t="s">
        <v>8662</v>
      </c>
      <c r="B117" s="59" t="s">
        <v>3766</v>
      </c>
      <c r="C117" s="827">
        <v>0.38</v>
      </c>
      <c r="D117" s="59">
        <v>0.2</v>
      </c>
      <c r="E117" s="2103">
        <f t="shared" si="8"/>
        <v>128.01999999999998</v>
      </c>
      <c r="F117" s="59">
        <f t="shared" si="9"/>
        <v>128.02000000000001</v>
      </c>
      <c r="G117" s="943">
        <f>'Заказ, cкидки и курсы валют'!$J$23*F117</f>
        <v>1536.2400000000002</v>
      </c>
      <c r="H117" s="58">
        <f t="shared" si="7"/>
        <v>307.25</v>
      </c>
      <c r="I117" s="955"/>
      <c r="J117" s="128">
        <f>ROUND(IF(H117&lt;'Заказ, cкидки и курсы валют'!$B$39,H117*0.54*100/(100-'Заказ, cкидки и курсы валют'!$C$39),IF(H117&lt;'Заказ, cкидки и курсы валют'!$B$40,H117*0.54*100/(100-'Заказ, cкидки и курсы валют'!$C$40),IF(H117&lt;'Заказ, cкидки и курсы валют'!$B$41,H117*0.54*100/(100-'Заказ, cкидки и курсы валют'!$C$41),IF(H117&lt;'Заказ, cкидки и курсы валют'!$B$42,H117*0.54*100/(100-'Заказ, cкидки и курсы валют'!$C$42),IF(H117&lt;'Заказ, cкидки и курсы валют'!$B$43,H117*0.54*100/(100-'Заказ, cкидки и курсы валют'!$C$43),H117))))),2)</f>
        <v>414.79</v>
      </c>
    </row>
    <row r="118" spans="1:10" ht="15.75" thickBot="1">
      <c r="A118" s="954" t="s">
        <v>8663</v>
      </c>
      <c r="B118" s="59" t="s">
        <v>3767</v>
      </c>
      <c r="C118" s="827">
        <v>0.45</v>
      </c>
      <c r="D118" s="59">
        <v>0.2</v>
      </c>
      <c r="E118" s="2103">
        <f t="shared" si="8"/>
        <v>128.01999999999998</v>
      </c>
      <c r="F118" s="59">
        <f t="shared" si="9"/>
        <v>128.02000000000001</v>
      </c>
      <c r="G118" s="943">
        <f>'Заказ, cкидки и курсы валют'!$J$23*F118</f>
        <v>1536.2400000000002</v>
      </c>
      <c r="H118" s="58">
        <f t="shared" si="7"/>
        <v>307.25</v>
      </c>
      <c r="I118" s="955"/>
      <c r="J118" s="128">
        <f>ROUND(IF(H118&lt;'Заказ, cкидки и курсы валют'!$B$39,H118*0.54*100/(100-'Заказ, cкидки и курсы валют'!$C$39),IF(H118&lt;'Заказ, cкидки и курсы валют'!$B$40,H118*0.54*100/(100-'Заказ, cкидки и курсы валют'!$C$40),IF(H118&lt;'Заказ, cкидки и курсы валют'!$B$41,H118*0.54*100/(100-'Заказ, cкидки и курсы валют'!$C$41),IF(H118&lt;'Заказ, cкидки и курсы валют'!$B$42,H118*0.54*100/(100-'Заказ, cкидки и курсы валют'!$C$42),IF(H118&lt;'Заказ, cкидки и курсы валют'!$B$43,H118*0.54*100/(100-'Заказ, cкидки и курсы валют'!$C$43),H118))))),2)</f>
        <v>414.79</v>
      </c>
    </row>
    <row r="119" spans="1:10" ht="15.75" thickBot="1">
      <c r="A119" s="954" t="s">
        <v>8664</v>
      </c>
      <c r="B119" s="59" t="s">
        <v>3768</v>
      </c>
      <c r="C119" s="827">
        <v>0.52</v>
      </c>
      <c r="D119" s="59">
        <v>0.2</v>
      </c>
      <c r="E119" s="2103">
        <f t="shared" si="8"/>
        <v>128.01999999999998</v>
      </c>
      <c r="F119" s="59">
        <f t="shared" si="9"/>
        <v>128.02000000000001</v>
      </c>
      <c r="G119" s="943">
        <f>'Заказ, cкидки и курсы валют'!$J$23*F119</f>
        <v>1536.2400000000002</v>
      </c>
      <c r="H119" s="58">
        <f t="shared" si="7"/>
        <v>307.25</v>
      </c>
      <c r="I119" s="955"/>
      <c r="J119" s="128">
        <f>ROUND(IF(H119&lt;'Заказ, cкидки и курсы валют'!$B$39,H119*0.54*100/(100-'Заказ, cкидки и курсы валют'!$C$39),IF(H119&lt;'Заказ, cкидки и курсы валют'!$B$40,H119*0.54*100/(100-'Заказ, cкидки и курсы валют'!$C$40),IF(H119&lt;'Заказ, cкидки и курсы валют'!$B$41,H119*0.54*100/(100-'Заказ, cкидки и курсы валют'!$C$41),IF(H119&lt;'Заказ, cкидки и курсы валют'!$B$42,H119*0.54*100/(100-'Заказ, cкидки и курсы валют'!$C$42),IF(H119&lt;'Заказ, cкидки и курсы валют'!$B$43,H119*0.54*100/(100-'Заказ, cкидки и курсы валют'!$C$43),H119))))),2)</f>
        <v>414.79</v>
      </c>
    </row>
    <row r="120" spans="1:10" ht="15.75" thickBot="1">
      <c r="A120" s="954" t="s">
        <v>8665</v>
      </c>
      <c r="B120" s="59" t="s">
        <v>3769</v>
      </c>
      <c r="C120" s="827">
        <v>0.59</v>
      </c>
      <c r="D120" s="59">
        <v>0.2</v>
      </c>
      <c r="E120" s="2103">
        <f t="shared" si="8"/>
        <v>128.01999999999998</v>
      </c>
      <c r="F120" s="59">
        <f t="shared" si="9"/>
        <v>128.02000000000001</v>
      </c>
      <c r="G120" s="943">
        <f>'Заказ, cкидки и курсы валют'!$J$23*F120</f>
        <v>1536.2400000000002</v>
      </c>
      <c r="H120" s="58">
        <f t="shared" si="7"/>
        <v>307.25</v>
      </c>
      <c r="I120" s="955"/>
      <c r="J120" s="128">
        <f>ROUND(IF(H120&lt;'Заказ, cкидки и курсы валют'!$B$39,H120*0.54*100/(100-'Заказ, cкидки и курсы валют'!$C$39),IF(H120&lt;'Заказ, cкидки и курсы валют'!$B$40,H120*0.54*100/(100-'Заказ, cкидки и курсы валют'!$C$40),IF(H120&lt;'Заказ, cкидки и курсы валют'!$B$41,H120*0.54*100/(100-'Заказ, cкидки и курсы валют'!$C$41),IF(H120&lt;'Заказ, cкидки и курсы валют'!$B$42,H120*0.54*100/(100-'Заказ, cкидки и курсы валют'!$C$42),IF(H120&lt;'Заказ, cкидки и курсы валют'!$B$43,H120*0.54*100/(100-'Заказ, cкидки и курсы валют'!$C$43),H120))))),2)</f>
        <v>414.79</v>
      </c>
    </row>
    <row r="121" spans="1:10" ht="15.75" thickBot="1">
      <c r="A121" s="954" t="s">
        <v>8666</v>
      </c>
      <c r="B121" s="59" t="s">
        <v>3770</v>
      </c>
      <c r="C121" s="827">
        <v>0.66</v>
      </c>
      <c r="D121" s="59">
        <v>0.2</v>
      </c>
      <c r="E121" s="2103">
        <f t="shared" si="8"/>
        <v>128.01999999999998</v>
      </c>
      <c r="F121" s="59">
        <f t="shared" si="9"/>
        <v>128.02000000000001</v>
      </c>
      <c r="G121" s="943">
        <f>'Заказ, cкидки и курсы валют'!$J$23*F121</f>
        <v>1536.2400000000002</v>
      </c>
      <c r="H121" s="58">
        <f t="shared" si="7"/>
        <v>307.25</v>
      </c>
      <c r="I121" s="955"/>
      <c r="J121" s="128">
        <f>ROUND(IF(H121&lt;'Заказ, cкидки и курсы валют'!$B$39,H121*0.54*100/(100-'Заказ, cкидки и курсы валют'!$C$39),IF(H121&lt;'Заказ, cкидки и курсы валют'!$B$40,H121*0.54*100/(100-'Заказ, cкидки и курсы валют'!$C$40),IF(H121&lt;'Заказ, cкидки и курсы валют'!$B$41,H121*0.54*100/(100-'Заказ, cкидки и курсы валют'!$C$41),IF(H121&lt;'Заказ, cкидки и курсы валют'!$B$42,H121*0.54*100/(100-'Заказ, cкидки и курсы валют'!$C$42),IF(H121&lt;'Заказ, cкидки и курсы валют'!$B$43,H121*0.54*100/(100-'Заказ, cкидки и курсы валют'!$C$43),H121))))),2)</f>
        <v>414.79</v>
      </c>
    </row>
    <row r="122" spans="1:10" ht="15.75" thickBot="1">
      <c r="A122" s="954" t="s">
        <v>8667</v>
      </c>
      <c r="B122" s="59" t="s">
        <v>3771</v>
      </c>
      <c r="C122" s="827">
        <v>0.42</v>
      </c>
      <c r="D122" s="59">
        <v>0.2</v>
      </c>
      <c r="E122" s="2103">
        <f t="shared" si="8"/>
        <v>128.01999999999998</v>
      </c>
      <c r="F122" s="59">
        <f t="shared" si="9"/>
        <v>128.02000000000001</v>
      </c>
      <c r="G122" s="943">
        <f>'Заказ, cкидки и курсы валют'!$J$23*F122</f>
        <v>1536.2400000000002</v>
      </c>
      <c r="H122" s="58">
        <f t="shared" si="7"/>
        <v>307.25</v>
      </c>
      <c r="I122" s="955"/>
      <c r="J122" s="128">
        <f>ROUND(IF(H122&lt;'Заказ, cкидки и курсы валют'!$B$39,H122*0.54*100/(100-'Заказ, cкидки и курсы валют'!$C$39),IF(H122&lt;'Заказ, cкидки и курсы валют'!$B$40,H122*0.54*100/(100-'Заказ, cкидки и курсы валют'!$C$40),IF(H122&lt;'Заказ, cкидки и курсы валют'!$B$41,H122*0.54*100/(100-'Заказ, cкидки и курсы валют'!$C$41),IF(H122&lt;'Заказ, cкидки и курсы валют'!$B$42,H122*0.54*100/(100-'Заказ, cкидки и курсы валют'!$C$42),IF(H122&lt;'Заказ, cкидки и курсы валют'!$B$43,H122*0.54*100/(100-'Заказ, cкидки и курсы валют'!$C$43),H122))))),2)</f>
        <v>414.79</v>
      </c>
    </row>
    <row r="123" spans="1:10" ht="15.75" thickBot="1">
      <c r="A123" s="954" t="s">
        <v>8668</v>
      </c>
      <c r="B123" s="59" t="s">
        <v>3772</v>
      </c>
      <c r="C123" s="827">
        <v>0.5</v>
      </c>
      <c r="D123" s="59">
        <v>0.2</v>
      </c>
      <c r="E123" s="2103">
        <f t="shared" si="8"/>
        <v>128.01999999999998</v>
      </c>
      <c r="F123" s="59">
        <f t="shared" si="9"/>
        <v>128.02000000000001</v>
      </c>
      <c r="G123" s="943">
        <f>'Заказ, cкидки и курсы валют'!$J$23*F123</f>
        <v>1536.2400000000002</v>
      </c>
      <c r="H123" s="58">
        <f t="shared" si="7"/>
        <v>307.25</v>
      </c>
      <c r="I123" s="955"/>
      <c r="J123" s="128">
        <f>ROUND(IF(H123&lt;'Заказ, cкидки и курсы валют'!$B$39,H123*0.54*100/(100-'Заказ, cкидки и курсы валют'!$C$39),IF(H123&lt;'Заказ, cкидки и курсы валют'!$B$40,H123*0.54*100/(100-'Заказ, cкидки и курсы валют'!$C$40),IF(H123&lt;'Заказ, cкидки и курсы валют'!$B$41,H123*0.54*100/(100-'Заказ, cкидки и курсы валют'!$C$41),IF(H123&lt;'Заказ, cкидки и курсы валют'!$B$42,H123*0.54*100/(100-'Заказ, cкидки и курсы валют'!$C$42),IF(H123&lt;'Заказ, cкидки и курсы валют'!$B$43,H123*0.54*100/(100-'Заказ, cкидки и курсы валют'!$C$43),H123))))),2)</f>
        <v>414.79</v>
      </c>
    </row>
    <row r="124" spans="1:10" ht="15.75" thickBot="1">
      <c r="A124" s="954" t="s">
        <v>8669</v>
      </c>
      <c r="B124" s="59" t="s">
        <v>3773</v>
      </c>
      <c r="C124" s="827">
        <v>0.57999999999999996</v>
      </c>
      <c r="D124" s="59">
        <v>0.2</v>
      </c>
      <c r="E124" s="2103">
        <f t="shared" si="8"/>
        <v>128.01999999999998</v>
      </c>
      <c r="F124" s="59">
        <f t="shared" si="9"/>
        <v>128.02000000000001</v>
      </c>
      <c r="G124" s="943">
        <f>'Заказ, cкидки и курсы валют'!$J$23*F124</f>
        <v>1536.2400000000002</v>
      </c>
      <c r="H124" s="58">
        <f t="shared" si="7"/>
        <v>307.25</v>
      </c>
      <c r="I124" s="955"/>
      <c r="J124" s="128">
        <f>ROUND(IF(H124&lt;'Заказ, cкидки и курсы валют'!$B$39,H124*0.54*100/(100-'Заказ, cкидки и курсы валют'!$C$39),IF(H124&lt;'Заказ, cкидки и курсы валют'!$B$40,H124*0.54*100/(100-'Заказ, cкидки и курсы валют'!$C$40),IF(H124&lt;'Заказ, cкидки и курсы валют'!$B$41,H124*0.54*100/(100-'Заказ, cкидки и курсы валют'!$C$41),IF(H124&lt;'Заказ, cкидки и курсы валют'!$B$42,H124*0.54*100/(100-'Заказ, cкидки и курсы валют'!$C$42),IF(H124&lt;'Заказ, cкидки и курсы валют'!$B$43,H124*0.54*100/(100-'Заказ, cкидки и курсы валют'!$C$43),H124))))),2)</f>
        <v>414.79</v>
      </c>
    </row>
    <row r="125" spans="1:10" ht="15.75" thickBot="1">
      <c r="A125" s="954" t="s">
        <v>8670</v>
      </c>
      <c r="B125" s="59" t="s">
        <v>3774</v>
      </c>
      <c r="C125" s="827">
        <v>0.66</v>
      </c>
      <c r="D125" s="59">
        <v>0.2</v>
      </c>
      <c r="E125" s="2103">
        <f t="shared" si="8"/>
        <v>128.01999999999998</v>
      </c>
      <c r="F125" s="59">
        <f t="shared" si="9"/>
        <v>128.02000000000001</v>
      </c>
      <c r="G125" s="943">
        <f>'Заказ, cкидки и курсы валют'!$J$23*F125</f>
        <v>1536.2400000000002</v>
      </c>
      <c r="H125" s="58">
        <f t="shared" si="7"/>
        <v>307.25</v>
      </c>
      <c r="I125" s="955"/>
      <c r="J125" s="128">
        <f>ROUND(IF(H125&lt;'Заказ, cкидки и курсы валют'!$B$39,H125*0.54*100/(100-'Заказ, cкидки и курсы валют'!$C$39),IF(H125&lt;'Заказ, cкидки и курсы валют'!$B$40,H125*0.54*100/(100-'Заказ, cкидки и курсы валют'!$C$40),IF(H125&lt;'Заказ, cкидки и курсы валют'!$B$41,H125*0.54*100/(100-'Заказ, cкидки и курсы валют'!$C$41),IF(H125&lt;'Заказ, cкидки и курсы валют'!$B$42,H125*0.54*100/(100-'Заказ, cкидки и курсы валют'!$C$42),IF(H125&lt;'Заказ, cкидки и курсы валют'!$B$43,H125*0.54*100/(100-'Заказ, cкидки и курсы валют'!$C$43),H125))))),2)</f>
        <v>414.79</v>
      </c>
    </row>
    <row r="126" spans="1:10" ht="15.75" thickBot="1">
      <c r="A126" s="954" t="s">
        <v>8671</v>
      </c>
      <c r="B126" s="1434" t="s">
        <v>3775</v>
      </c>
      <c r="C126" s="827">
        <v>0.81</v>
      </c>
      <c r="D126" s="59">
        <v>0.2</v>
      </c>
      <c r="E126" s="2103">
        <f t="shared" si="8"/>
        <v>128.01999999999998</v>
      </c>
      <c r="F126" s="59">
        <f t="shared" si="9"/>
        <v>128.02000000000001</v>
      </c>
      <c r="G126" s="943">
        <f>'Заказ, cкидки и курсы валют'!$J$23*F126</f>
        <v>1536.2400000000002</v>
      </c>
      <c r="H126" s="58">
        <f t="shared" si="7"/>
        <v>307.25</v>
      </c>
      <c r="I126" s="955"/>
      <c r="J126" s="128">
        <f>ROUND(IF(H126&lt;'Заказ, cкидки и курсы валют'!$B$39,H126*0.54*100/(100-'Заказ, cкидки и курсы валют'!$C$39),IF(H126&lt;'Заказ, cкидки и курсы валют'!$B$40,H126*0.54*100/(100-'Заказ, cкидки и курсы валют'!$C$40),IF(H126&lt;'Заказ, cкидки и курсы валют'!$B$41,H126*0.54*100/(100-'Заказ, cкидки и курсы валют'!$C$41),IF(H126&lt;'Заказ, cкидки и курсы валют'!$B$42,H126*0.54*100/(100-'Заказ, cкидки и курсы валют'!$C$42),IF(H126&lt;'Заказ, cкидки и курсы валют'!$B$43,H126*0.54*100/(100-'Заказ, cкидки и курсы валют'!$C$43),H126))))),2)</f>
        <v>414.79</v>
      </c>
    </row>
    <row r="127" spans="1:10" ht="15.75" thickBot="1">
      <c r="A127" s="954" t="s">
        <v>8672</v>
      </c>
      <c r="B127" s="59" t="s">
        <v>3776</v>
      </c>
      <c r="C127" s="827">
        <v>0.63</v>
      </c>
      <c r="D127" s="59">
        <v>0.2</v>
      </c>
      <c r="E127" s="2103">
        <f t="shared" si="8"/>
        <v>128.01999999999998</v>
      </c>
      <c r="F127" s="59">
        <f t="shared" si="9"/>
        <v>128.02000000000001</v>
      </c>
      <c r="G127" s="943">
        <f>'Заказ, cкидки и курсы валют'!$J$23*F127</f>
        <v>1536.2400000000002</v>
      </c>
      <c r="H127" s="58">
        <f t="shared" si="7"/>
        <v>307.25</v>
      </c>
      <c r="I127" s="955"/>
      <c r="J127" s="128">
        <f>ROUND(IF(H127&lt;'Заказ, cкидки и курсы валют'!$B$39,H127*0.54*100/(100-'Заказ, cкидки и курсы валют'!$C$39),IF(H127&lt;'Заказ, cкидки и курсы валют'!$B$40,H127*0.54*100/(100-'Заказ, cкидки и курсы валют'!$C$40),IF(H127&lt;'Заказ, cкидки и курсы валют'!$B$41,H127*0.54*100/(100-'Заказ, cкидки и курсы валют'!$C$41),IF(H127&lt;'Заказ, cкидки и курсы валют'!$B$42,H127*0.54*100/(100-'Заказ, cкидки и курсы валют'!$C$42),IF(H127&lt;'Заказ, cкидки и курсы валют'!$B$43,H127*0.54*100/(100-'Заказ, cкидки и курсы валют'!$C$43),H127))))),2)</f>
        <v>414.79</v>
      </c>
    </row>
    <row r="128" spans="1:10" ht="15.75" thickBot="1">
      <c r="A128" s="954" t="s">
        <v>8673</v>
      </c>
      <c r="B128" s="1434" t="s">
        <v>3777</v>
      </c>
      <c r="C128" s="827">
        <v>0.73</v>
      </c>
      <c r="D128" s="59">
        <v>0.2</v>
      </c>
      <c r="E128" s="2103">
        <f t="shared" si="8"/>
        <v>128.01999999999998</v>
      </c>
      <c r="F128" s="59">
        <f t="shared" si="9"/>
        <v>128.02000000000001</v>
      </c>
      <c r="G128" s="943">
        <f>'Заказ, cкидки и курсы валют'!$J$23*F128</f>
        <v>1536.2400000000002</v>
      </c>
      <c r="H128" s="58">
        <f t="shared" si="7"/>
        <v>307.25</v>
      </c>
      <c r="I128" s="955"/>
      <c r="J128" s="128">
        <f>ROUND(IF(H128&lt;'Заказ, cкидки и курсы валют'!$B$39,H128*0.54*100/(100-'Заказ, cкидки и курсы валют'!$C$39),IF(H128&lt;'Заказ, cкидки и курсы валют'!$B$40,H128*0.54*100/(100-'Заказ, cкидки и курсы валют'!$C$40),IF(H128&lt;'Заказ, cкидки и курсы валют'!$B$41,H128*0.54*100/(100-'Заказ, cкидки и курсы валют'!$C$41),IF(H128&lt;'Заказ, cкидки и курсы валют'!$B$42,H128*0.54*100/(100-'Заказ, cкидки и курсы валют'!$C$42),IF(H128&lt;'Заказ, cкидки и курсы валют'!$B$43,H128*0.54*100/(100-'Заказ, cкидки и курсы валют'!$C$43),H128))))),2)</f>
        <v>414.79</v>
      </c>
    </row>
    <row r="129" spans="1:10" ht="15.75" thickBot="1">
      <c r="A129" s="954" t="s">
        <v>8674</v>
      </c>
      <c r="B129" s="1434" t="s">
        <v>3778</v>
      </c>
      <c r="C129" s="827">
        <v>0.83</v>
      </c>
      <c r="D129" s="59">
        <v>0.2</v>
      </c>
      <c r="E129" s="2103">
        <f t="shared" si="8"/>
        <v>128.01999999999998</v>
      </c>
      <c r="F129" s="59">
        <f t="shared" si="9"/>
        <v>128.02000000000001</v>
      </c>
      <c r="G129" s="943">
        <f>'Заказ, cкидки и курсы валют'!$J$23*F129</f>
        <v>1536.2400000000002</v>
      </c>
      <c r="H129" s="58">
        <f t="shared" si="7"/>
        <v>307.25</v>
      </c>
      <c r="I129" s="955"/>
      <c r="J129" s="128">
        <f>ROUND(IF(H129&lt;'Заказ, cкидки и курсы валют'!$B$39,H129*0.54*100/(100-'Заказ, cкидки и курсы валют'!$C$39),IF(H129&lt;'Заказ, cкидки и курсы валют'!$B$40,H129*0.54*100/(100-'Заказ, cкидки и курсы валют'!$C$40),IF(H129&lt;'Заказ, cкидки и курсы валют'!$B$41,H129*0.54*100/(100-'Заказ, cкидки и курсы валют'!$C$41),IF(H129&lt;'Заказ, cкидки и курсы валют'!$B$42,H129*0.54*100/(100-'Заказ, cкидки и курсы валют'!$C$42),IF(H129&lt;'Заказ, cкидки и курсы валют'!$B$43,H129*0.54*100/(100-'Заказ, cкидки и курсы валют'!$C$43),H129))))),2)</f>
        <v>414.79</v>
      </c>
    </row>
    <row r="130" spans="1:10" ht="15.75" thickBot="1">
      <c r="A130" s="956" t="s">
        <v>8675</v>
      </c>
      <c r="B130" s="1435" t="s">
        <v>3896</v>
      </c>
      <c r="C130" s="830">
        <v>0.93</v>
      </c>
      <c r="D130" s="245">
        <v>0.2</v>
      </c>
      <c r="E130" s="2103">
        <f t="shared" si="8"/>
        <v>128.01999999999998</v>
      </c>
      <c r="F130" s="245">
        <f t="shared" si="9"/>
        <v>128.02000000000001</v>
      </c>
      <c r="G130" s="957">
        <f>'Заказ, cкидки и курсы валют'!$J$23*F130</f>
        <v>1536.2400000000002</v>
      </c>
      <c r="H130" s="791">
        <f t="shared" si="7"/>
        <v>307.25</v>
      </c>
      <c r="I130" s="958"/>
      <c r="J130" s="128">
        <f>ROUND(IF(H130&lt;'Заказ, cкидки и курсы валют'!$B$39,H130*0.54*100/(100-'Заказ, cкидки и курсы валют'!$C$39),IF(H130&lt;'Заказ, cкидки и курсы валют'!$B$40,H130*0.54*100/(100-'Заказ, cкидки и курсы валют'!$C$40),IF(H130&lt;'Заказ, cкидки и курсы валют'!$B$41,H130*0.54*100/(100-'Заказ, cкидки и курсы валют'!$C$41),IF(H130&lt;'Заказ, cкидки и курсы валют'!$B$42,H130*0.54*100/(100-'Заказ, cкидки и курсы валют'!$C$42),IF(H130&lt;'Заказ, cкидки и курсы валют'!$B$43,H130*0.54*100/(100-'Заказ, cкидки и курсы валют'!$C$43),H130))))),2)</f>
        <v>414.79</v>
      </c>
    </row>
    <row r="131" spans="1:10" ht="15.75" thickBot="1">
      <c r="A131" s="124"/>
      <c r="B131" s="1436"/>
      <c r="C131" s="826"/>
      <c r="D131" s="124"/>
      <c r="E131" s="667"/>
      <c r="F131" s="124"/>
      <c r="G131" s="604"/>
      <c r="H131" s="122"/>
      <c r="I131" s="371"/>
    </row>
    <row r="132" spans="1:10" ht="18">
      <c r="A132" s="185"/>
      <c r="B132" s="91" t="s">
        <v>3825</v>
      </c>
      <c r="C132" s="91"/>
      <c r="D132" s="96"/>
      <c r="E132" s="636"/>
      <c r="F132" s="441"/>
      <c r="G132" s="592"/>
      <c r="H132" s="163"/>
      <c r="I132" s="95"/>
    </row>
    <row r="133" spans="1:10" ht="18">
      <c r="A133" s="164"/>
      <c r="B133" s="108"/>
      <c r="C133" s="108"/>
      <c r="D133" s="166"/>
      <c r="E133" s="633"/>
      <c r="F133" s="18"/>
      <c r="G133" s="553"/>
      <c r="H133" s="17"/>
      <c r="I133" s="167"/>
    </row>
    <row r="134" spans="1:10">
      <c r="A134" s="164"/>
      <c r="B134" s="183"/>
      <c r="C134" s="183"/>
      <c r="D134" s="183"/>
      <c r="E134" s="634"/>
      <c r="F134" s="439"/>
      <c r="G134" s="620"/>
      <c r="H134" s="17"/>
      <c r="I134" s="167"/>
    </row>
    <row r="135" spans="1:10">
      <c r="A135" s="164"/>
      <c r="B135" s="183"/>
      <c r="C135" s="183"/>
      <c r="D135" s="183"/>
      <c r="E135" s="634"/>
      <c r="F135" s="439"/>
      <c r="G135" s="620"/>
      <c r="H135" s="17"/>
      <c r="I135" s="167"/>
    </row>
    <row r="136" spans="1:10" ht="22.5" customHeight="1">
      <c r="A136" s="164"/>
      <c r="B136" s="183"/>
      <c r="C136" s="183"/>
      <c r="D136" s="183"/>
      <c r="E136" s="634"/>
      <c r="F136" s="439"/>
      <c r="G136" s="620"/>
      <c r="H136" s="17"/>
      <c r="I136" s="167"/>
    </row>
    <row r="137" spans="1:10" ht="18.75" thickBot="1">
      <c r="A137" s="1152" t="s">
        <v>7679</v>
      </c>
      <c r="B137" s="184"/>
      <c r="C137" s="184"/>
      <c r="D137" s="184"/>
      <c r="E137" s="635"/>
      <c r="F137" s="440"/>
      <c r="G137" s="621"/>
      <c r="H137" s="171"/>
      <c r="I137" s="172"/>
    </row>
    <row r="138" spans="1:10" ht="61.5" customHeight="1">
      <c r="A138" s="187" t="s">
        <v>1028</v>
      </c>
      <c r="B138" s="473" t="s">
        <v>1029</v>
      </c>
      <c r="C138" s="1206" t="s">
        <v>678</v>
      </c>
      <c r="D138" s="1206" t="s">
        <v>3130</v>
      </c>
      <c r="E138" s="632" t="s">
        <v>11197</v>
      </c>
      <c r="F138" s="831" t="s">
        <v>2779</v>
      </c>
      <c r="G138" s="640" t="s">
        <v>3847</v>
      </c>
      <c r="H138" s="419" t="s">
        <v>497</v>
      </c>
      <c r="I138" s="173" t="s">
        <v>4239</v>
      </c>
    </row>
    <row r="139" spans="1:10" ht="13.5" thickBot="1">
      <c r="A139" s="195"/>
      <c r="B139" s="389"/>
      <c r="C139" s="475" t="s">
        <v>3629</v>
      </c>
      <c r="D139" s="476" t="s">
        <v>3779</v>
      </c>
      <c r="E139" s="564" t="s">
        <v>265</v>
      </c>
      <c r="F139" s="342">
        <f>'Заказ, cкидки и курсы валют'!$I$12</f>
        <v>0</v>
      </c>
      <c r="G139" s="949"/>
      <c r="H139" s="455"/>
      <c r="I139" s="325"/>
    </row>
    <row r="140" spans="1:10" ht="15">
      <c r="A140" s="2250" t="s">
        <v>6862</v>
      </c>
      <c r="B140" s="995" t="s">
        <v>3894</v>
      </c>
      <c r="C140" s="2251">
        <v>0.19</v>
      </c>
      <c r="D140" s="995">
        <v>5</v>
      </c>
      <c r="E140" s="574">
        <v>45.26</v>
      </c>
      <c r="F140" s="995">
        <f>ROUND(E140*(1-$F$11),2)</f>
        <v>45.26</v>
      </c>
      <c r="G140" s="2252">
        <f>'Заказ, cкидки и курсы валют'!$J$23*F140</f>
        <v>543.12</v>
      </c>
      <c r="H140" s="977">
        <f t="shared" ref="H140:H162" si="10">ROUND(D140*G140,2)</f>
        <v>2715.6</v>
      </c>
      <c r="I140" s="2253"/>
    </row>
    <row r="141" spans="1:10" ht="15">
      <c r="A141" s="954" t="s">
        <v>3826</v>
      </c>
      <c r="B141" s="59" t="s">
        <v>3758</v>
      </c>
      <c r="C141" s="827">
        <v>0.23</v>
      </c>
      <c r="D141" s="59">
        <v>5</v>
      </c>
      <c r="E141" s="574">
        <v>45.26</v>
      </c>
      <c r="F141" s="59">
        <f t="shared" ref="F141:F162" si="11">ROUND(E141*(1-$F$11),2)</f>
        <v>45.26</v>
      </c>
      <c r="G141" s="943">
        <f>'Заказ, cкидки и курсы валют'!$J$23*F141</f>
        <v>543.12</v>
      </c>
      <c r="H141" s="58">
        <f t="shared" si="10"/>
        <v>2715.6</v>
      </c>
      <c r="I141" s="955"/>
    </row>
    <row r="142" spans="1:10" ht="15">
      <c r="A142" s="954" t="s">
        <v>3827</v>
      </c>
      <c r="B142" s="59" t="s">
        <v>3759</v>
      </c>
      <c r="C142" s="827">
        <v>0.28000000000000003</v>
      </c>
      <c r="D142" s="59">
        <v>5</v>
      </c>
      <c r="E142" s="574">
        <v>45.26</v>
      </c>
      <c r="F142" s="59">
        <f t="shared" si="11"/>
        <v>45.26</v>
      </c>
      <c r="G142" s="943">
        <f>'Заказ, cкидки и курсы валют'!$J$23*F142</f>
        <v>543.12</v>
      </c>
      <c r="H142" s="58">
        <f t="shared" si="10"/>
        <v>2715.6</v>
      </c>
      <c r="I142" s="955"/>
    </row>
    <row r="143" spans="1:10" ht="15">
      <c r="A143" s="954" t="s">
        <v>3828</v>
      </c>
      <c r="B143" s="59" t="s">
        <v>3760</v>
      </c>
      <c r="C143" s="827">
        <v>0.34</v>
      </c>
      <c r="D143" s="59">
        <v>5</v>
      </c>
      <c r="E143" s="574">
        <v>45.26</v>
      </c>
      <c r="F143" s="59">
        <f t="shared" si="11"/>
        <v>45.26</v>
      </c>
      <c r="G143" s="943">
        <f>'Заказ, cкидки и курсы валют'!$J$23*F143</f>
        <v>543.12</v>
      </c>
      <c r="H143" s="58">
        <f t="shared" si="10"/>
        <v>2715.6</v>
      </c>
      <c r="I143" s="955"/>
    </row>
    <row r="144" spans="1:10" ht="15">
      <c r="A144" s="954" t="s">
        <v>3829</v>
      </c>
      <c r="B144" s="59" t="s">
        <v>3761</v>
      </c>
      <c r="C144" s="827">
        <v>0.38</v>
      </c>
      <c r="D144" s="59">
        <v>5</v>
      </c>
      <c r="E144" s="574">
        <v>45.26</v>
      </c>
      <c r="F144" s="59">
        <f t="shared" si="11"/>
        <v>45.26</v>
      </c>
      <c r="G144" s="943">
        <f>'Заказ, cкидки и курсы валют'!$J$23*F144</f>
        <v>543.12</v>
      </c>
      <c r="H144" s="58">
        <f t="shared" si="10"/>
        <v>2715.6</v>
      </c>
      <c r="I144" s="955"/>
    </row>
    <row r="145" spans="1:9" ht="15">
      <c r="A145" s="954" t="s">
        <v>3830</v>
      </c>
      <c r="B145" s="59" t="s">
        <v>3762</v>
      </c>
      <c r="C145" s="827">
        <v>0.42</v>
      </c>
      <c r="D145" s="59">
        <v>5</v>
      </c>
      <c r="E145" s="574">
        <v>45.26</v>
      </c>
      <c r="F145" s="59">
        <f t="shared" si="11"/>
        <v>45.26</v>
      </c>
      <c r="G145" s="943">
        <f>'Заказ, cкидки и курсы валют'!$J$23*F145</f>
        <v>543.12</v>
      </c>
      <c r="H145" s="58">
        <f t="shared" si="10"/>
        <v>2715.6</v>
      </c>
      <c r="I145" s="955"/>
    </row>
    <row r="146" spans="1:9" ht="15">
      <c r="A146" s="954" t="s">
        <v>3831</v>
      </c>
      <c r="B146" s="59" t="s">
        <v>3763</v>
      </c>
      <c r="C146" s="827">
        <v>0.48</v>
      </c>
      <c r="D146" s="59">
        <v>5</v>
      </c>
      <c r="E146" s="574">
        <v>45.26</v>
      </c>
      <c r="F146" s="59">
        <f t="shared" si="11"/>
        <v>45.26</v>
      </c>
      <c r="G146" s="943">
        <f>'Заказ, cкидки и курсы валют'!$J$23*F146</f>
        <v>543.12</v>
      </c>
      <c r="H146" s="58">
        <f t="shared" si="10"/>
        <v>2715.6</v>
      </c>
      <c r="I146" s="955"/>
    </row>
    <row r="147" spans="1:9" ht="15">
      <c r="A147" s="954" t="s">
        <v>3832</v>
      </c>
      <c r="B147" s="59" t="s">
        <v>3764</v>
      </c>
      <c r="C147" s="827">
        <v>0.26</v>
      </c>
      <c r="D147" s="59">
        <v>5</v>
      </c>
      <c r="E147" s="574">
        <v>45.26</v>
      </c>
      <c r="F147" s="59">
        <f t="shared" si="11"/>
        <v>45.26</v>
      </c>
      <c r="G147" s="943">
        <f>'Заказ, cкидки и курсы валют'!$J$23*F147</f>
        <v>543.12</v>
      </c>
      <c r="H147" s="58">
        <f t="shared" si="10"/>
        <v>2715.6</v>
      </c>
      <c r="I147" s="955"/>
    </row>
    <row r="148" spans="1:9" ht="15">
      <c r="A148" s="954" t="s">
        <v>3833</v>
      </c>
      <c r="B148" s="59" t="s">
        <v>3765</v>
      </c>
      <c r="C148" s="827">
        <v>0.32</v>
      </c>
      <c r="D148" s="59">
        <v>5</v>
      </c>
      <c r="E148" s="574">
        <v>45.26</v>
      </c>
      <c r="F148" s="59">
        <f t="shared" si="11"/>
        <v>45.26</v>
      </c>
      <c r="G148" s="943">
        <f>'Заказ, cкидки и курсы валют'!$J$23*F148</f>
        <v>543.12</v>
      </c>
      <c r="H148" s="58">
        <f t="shared" si="10"/>
        <v>2715.6</v>
      </c>
      <c r="I148" s="955"/>
    </row>
    <row r="149" spans="1:9" ht="15">
      <c r="A149" s="954" t="s">
        <v>3834</v>
      </c>
      <c r="B149" s="59" t="s">
        <v>3766</v>
      </c>
      <c r="C149" s="827">
        <v>0.38</v>
      </c>
      <c r="D149" s="59">
        <v>5</v>
      </c>
      <c r="E149" s="574">
        <v>45.26</v>
      </c>
      <c r="F149" s="59">
        <f t="shared" si="11"/>
        <v>45.26</v>
      </c>
      <c r="G149" s="943">
        <f>'Заказ, cкидки и курсы валют'!$J$23*F149</f>
        <v>543.12</v>
      </c>
      <c r="H149" s="58">
        <f t="shared" si="10"/>
        <v>2715.6</v>
      </c>
      <c r="I149" s="955"/>
    </row>
    <row r="150" spans="1:9" ht="15">
      <c r="A150" s="954" t="s">
        <v>3835</v>
      </c>
      <c r="B150" s="59" t="s">
        <v>3767</v>
      </c>
      <c r="C150" s="827">
        <v>0.45</v>
      </c>
      <c r="D150" s="59">
        <v>5</v>
      </c>
      <c r="E150" s="574">
        <v>45.26</v>
      </c>
      <c r="F150" s="59">
        <f t="shared" si="11"/>
        <v>45.26</v>
      </c>
      <c r="G150" s="943">
        <f>'Заказ, cкидки и курсы валют'!$J$23*F150</f>
        <v>543.12</v>
      </c>
      <c r="H150" s="58">
        <f t="shared" si="10"/>
        <v>2715.6</v>
      </c>
      <c r="I150" s="955"/>
    </row>
    <row r="151" spans="1:9" ht="15">
      <c r="A151" s="954" t="s">
        <v>3836</v>
      </c>
      <c r="B151" s="59" t="s">
        <v>3768</v>
      </c>
      <c r="C151" s="827">
        <v>0.52</v>
      </c>
      <c r="D151" s="59">
        <v>5</v>
      </c>
      <c r="E151" s="574">
        <v>45.26</v>
      </c>
      <c r="F151" s="59">
        <f t="shared" si="11"/>
        <v>45.26</v>
      </c>
      <c r="G151" s="943">
        <f>'Заказ, cкидки и курсы валют'!$J$23*F151</f>
        <v>543.12</v>
      </c>
      <c r="H151" s="58">
        <f t="shared" si="10"/>
        <v>2715.6</v>
      </c>
      <c r="I151" s="955"/>
    </row>
    <row r="152" spans="1:9" ht="15">
      <c r="A152" s="954" t="s">
        <v>3837</v>
      </c>
      <c r="B152" s="59" t="s">
        <v>3769</v>
      </c>
      <c r="C152" s="827">
        <v>0.59</v>
      </c>
      <c r="D152" s="59">
        <v>5</v>
      </c>
      <c r="E152" s="574">
        <v>45.26</v>
      </c>
      <c r="F152" s="59">
        <f t="shared" si="11"/>
        <v>45.26</v>
      </c>
      <c r="G152" s="943">
        <f>'Заказ, cкидки и курсы валют'!$J$23*F152</f>
        <v>543.12</v>
      </c>
      <c r="H152" s="58">
        <f t="shared" si="10"/>
        <v>2715.6</v>
      </c>
      <c r="I152" s="955"/>
    </row>
    <row r="153" spans="1:9" ht="15">
      <c r="A153" s="954" t="s">
        <v>3838</v>
      </c>
      <c r="B153" s="59" t="s">
        <v>3770</v>
      </c>
      <c r="C153" s="827">
        <v>0.66</v>
      </c>
      <c r="D153" s="59">
        <v>5</v>
      </c>
      <c r="E153" s="574">
        <v>45.26</v>
      </c>
      <c r="F153" s="59">
        <f t="shared" si="11"/>
        <v>45.26</v>
      </c>
      <c r="G153" s="943">
        <f>'Заказ, cкидки и курсы валют'!$J$23*F153</f>
        <v>543.12</v>
      </c>
      <c r="H153" s="58">
        <f t="shared" si="10"/>
        <v>2715.6</v>
      </c>
      <c r="I153" s="955"/>
    </row>
    <row r="154" spans="1:9" ht="15">
      <c r="A154" s="954" t="s">
        <v>3839</v>
      </c>
      <c r="B154" s="59" t="s">
        <v>3771</v>
      </c>
      <c r="C154" s="827">
        <v>0.42</v>
      </c>
      <c r="D154" s="59">
        <v>5</v>
      </c>
      <c r="E154" s="574">
        <v>45.26</v>
      </c>
      <c r="F154" s="59">
        <f t="shared" si="11"/>
        <v>45.26</v>
      </c>
      <c r="G154" s="943">
        <f>'Заказ, cкидки и курсы валют'!$J$23*F154</f>
        <v>543.12</v>
      </c>
      <c r="H154" s="58">
        <f t="shared" si="10"/>
        <v>2715.6</v>
      </c>
      <c r="I154" s="955"/>
    </row>
    <row r="155" spans="1:9" ht="15">
      <c r="A155" s="954" t="s">
        <v>3840</v>
      </c>
      <c r="B155" s="59" t="s">
        <v>3772</v>
      </c>
      <c r="C155" s="827">
        <v>0.5</v>
      </c>
      <c r="D155" s="59">
        <v>5</v>
      </c>
      <c r="E155" s="574">
        <v>45.26</v>
      </c>
      <c r="F155" s="59">
        <f t="shared" si="11"/>
        <v>45.26</v>
      </c>
      <c r="G155" s="943">
        <f>'Заказ, cкидки и курсы валют'!$J$23*F155</f>
        <v>543.12</v>
      </c>
      <c r="H155" s="58">
        <f t="shared" si="10"/>
        <v>2715.6</v>
      </c>
      <c r="I155" s="955"/>
    </row>
    <row r="156" spans="1:9" ht="15">
      <c r="A156" s="954" t="s">
        <v>3841</v>
      </c>
      <c r="B156" s="59" t="s">
        <v>3773</v>
      </c>
      <c r="C156" s="827">
        <v>0.57999999999999996</v>
      </c>
      <c r="D156" s="59">
        <v>5</v>
      </c>
      <c r="E156" s="574">
        <v>45.26</v>
      </c>
      <c r="F156" s="59">
        <f t="shared" si="11"/>
        <v>45.26</v>
      </c>
      <c r="G156" s="943">
        <f>'Заказ, cкидки и курсы валют'!$J$23*F156</f>
        <v>543.12</v>
      </c>
      <c r="H156" s="58">
        <f t="shared" si="10"/>
        <v>2715.6</v>
      </c>
      <c r="I156" s="955"/>
    </row>
    <row r="157" spans="1:9" ht="15">
      <c r="A157" s="954" t="s">
        <v>3842</v>
      </c>
      <c r="B157" s="59" t="s">
        <v>3774</v>
      </c>
      <c r="C157" s="827">
        <v>0.66</v>
      </c>
      <c r="D157" s="59">
        <v>5</v>
      </c>
      <c r="E157" s="574">
        <v>45.26</v>
      </c>
      <c r="F157" s="59">
        <f t="shared" si="11"/>
        <v>45.26</v>
      </c>
      <c r="G157" s="943">
        <f>'Заказ, cкидки и курсы валют'!$J$23*F157</f>
        <v>543.12</v>
      </c>
      <c r="H157" s="58">
        <f t="shared" si="10"/>
        <v>2715.6</v>
      </c>
      <c r="I157" s="955"/>
    </row>
    <row r="158" spans="1:9" ht="15">
      <c r="A158" s="954" t="s">
        <v>3843</v>
      </c>
      <c r="B158" s="1434" t="s">
        <v>3775</v>
      </c>
      <c r="C158" s="827">
        <v>0.81</v>
      </c>
      <c r="D158" s="59">
        <v>5</v>
      </c>
      <c r="E158" s="574">
        <v>45.26</v>
      </c>
      <c r="F158" s="59">
        <f t="shared" si="11"/>
        <v>45.26</v>
      </c>
      <c r="G158" s="943">
        <f>'Заказ, cкидки и курсы валют'!$J$23*F158</f>
        <v>543.12</v>
      </c>
      <c r="H158" s="58">
        <f t="shared" si="10"/>
        <v>2715.6</v>
      </c>
      <c r="I158" s="955"/>
    </row>
    <row r="159" spans="1:9" ht="15">
      <c r="A159" s="954" t="s">
        <v>3844</v>
      </c>
      <c r="B159" s="59" t="s">
        <v>3776</v>
      </c>
      <c r="C159" s="827">
        <v>0.63</v>
      </c>
      <c r="D159" s="59">
        <v>5</v>
      </c>
      <c r="E159" s="574">
        <v>45.26</v>
      </c>
      <c r="F159" s="59">
        <f t="shared" si="11"/>
        <v>45.26</v>
      </c>
      <c r="G159" s="943">
        <f>'Заказ, cкидки и курсы валют'!$J$23*F159</f>
        <v>543.12</v>
      </c>
      <c r="H159" s="58">
        <f t="shared" si="10"/>
        <v>2715.6</v>
      </c>
      <c r="I159" s="955"/>
    </row>
    <row r="160" spans="1:9" ht="15">
      <c r="A160" s="954" t="s">
        <v>3845</v>
      </c>
      <c r="B160" s="1434" t="s">
        <v>3777</v>
      </c>
      <c r="C160" s="827">
        <v>0.73</v>
      </c>
      <c r="D160" s="59">
        <v>5</v>
      </c>
      <c r="E160" s="574">
        <v>45.26</v>
      </c>
      <c r="F160" s="59">
        <f t="shared" si="11"/>
        <v>45.26</v>
      </c>
      <c r="G160" s="943">
        <f>'Заказ, cкидки и курсы валют'!$J$23*F160</f>
        <v>543.12</v>
      </c>
      <c r="H160" s="58">
        <f t="shared" si="10"/>
        <v>2715.6</v>
      </c>
      <c r="I160" s="955"/>
    </row>
    <row r="161" spans="1:10" ht="15">
      <c r="A161" s="954" t="s">
        <v>3846</v>
      </c>
      <c r="B161" s="1434" t="s">
        <v>3778</v>
      </c>
      <c r="C161" s="827">
        <v>0.83</v>
      </c>
      <c r="D161" s="59">
        <v>5</v>
      </c>
      <c r="E161" s="574">
        <v>45.26</v>
      </c>
      <c r="F161" s="59">
        <f t="shared" si="11"/>
        <v>45.26</v>
      </c>
      <c r="G161" s="943">
        <f>'Заказ, cкидки и курсы валют'!$J$23*F161</f>
        <v>543.12</v>
      </c>
      <c r="H161" s="58">
        <f t="shared" si="10"/>
        <v>2715.6</v>
      </c>
      <c r="I161" s="955"/>
    </row>
    <row r="162" spans="1:10" ht="15.75" thickBot="1">
      <c r="A162" s="956" t="s">
        <v>3899</v>
      </c>
      <c r="B162" s="1435" t="s">
        <v>3896</v>
      </c>
      <c r="C162" s="830">
        <v>0.93</v>
      </c>
      <c r="D162" s="245">
        <v>5</v>
      </c>
      <c r="E162" s="574">
        <v>45.26</v>
      </c>
      <c r="F162" s="245">
        <f t="shared" si="11"/>
        <v>45.26</v>
      </c>
      <c r="G162" s="957">
        <f>'Заказ, cкидки и курсы валют'!$J$23*F162</f>
        <v>543.12</v>
      </c>
      <c r="H162" s="791">
        <f t="shared" si="10"/>
        <v>2715.6</v>
      </c>
      <c r="I162" s="958"/>
    </row>
    <row r="163" spans="1:10" ht="15.75" thickBot="1">
      <c r="A163" s="124"/>
      <c r="B163" s="1436"/>
      <c r="C163" s="826"/>
      <c r="D163" s="124"/>
      <c r="E163" s="667"/>
      <c r="F163" s="124"/>
      <c r="G163" s="604"/>
      <c r="H163" s="124"/>
      <c r="I163" s="371"/>
    </row>
    <row r="164" spans="1:10" ht="18">
      <c r="A164" s="185"/>
      <c r="B164" s="91" t="s">
        <v>3825</v>
      </c>
      <c r="C164" s="91"/>
      <c r="D164" s="96"/>
      <c r="E164" s="636"/>
      <c r="F164" s="441"/>
      <c r="G164" s="592"/>
      <c r="H164" s="163"/>
      <c r="I164" s="95"/>
    </row>
    <row r="165" spans="1:10" ht="18">
      <c r="A165" s="164"/>
      <c r="B165" s="108"/>
      <c r="C165" s="108"/>
      <c r="D165" s="166"/>
      <c r="E165" s="633"/>
      <c r="F165" s="18"/>
      <c r="G165" s="553"/>
      <c r="H165" s="17"/>
      <c r="I165" s="167"/>
    </row>
    <row r="166" spans="1:10">
      <c r="A166" s="164"/>
      <c r="B166" s="183"/>
      <c r="C166" s="183"/>
      <c r="D166" s="183"/>
      <c r="E166" s="634"/>
      <c r="F166" s="439"/>
      <c r="G166" s="620"/>
      <c r="H166" s="17"/>
      <c r="I166" s="167"/>
    </row>
    <row r="167" spans="1:10">
      <c r="A167" s="164"/>
      <c r="B167" s="183"/>
      <c r="C167" s="183"/>
      <c r="D167" s="183"/>
      <c r="E167" s="634"/>
      <c r="F167" s="439"/>
      <c r="G167" s="620"/>
      <c r="H167" s="17"/>
      <c r="I167" s="167"/>
    </row>
    <row r="168" spans="1:10" ht="22.5" customHeight="1">
      <c r="A168" s="164"/>
      <c r="B168" s="183"/>
      <c r="C168" s="183"/>
      <c r="D168" s="183"/>
      <c r="E168" s="634"/>
      <c r="F168" s="439"/>
      <c r="G168" s="620"/>
      <c r="H168" s="17"/>
      <c r="I168" s="167"/>
    </row>
    <row r="169" spans="1:10" ht="18.75" thickBot="1">
      <c r="A169" s="2559" t="s">
        <v>7681</v>
      </c>
      <c r="B169" s="184"/>
      <c r="C169" s="184"/>
      <c r="D169" s="184"/>
      <c r="E169" s="635"/>
      <c r="F169" s="440"/>
      <c r="G169" s="621"/>
      <c r="H169" s="171"/>
      <c r="I169" s="172"/>
    </row>
    <row r="170" spans="1:10" ht="61.5" customHeight="1">
      <c r="A170" s="187" t="s">
        <v>1028</v>
      </c>
      <c r="B170" s="473" t="s">
        <v>1029</v>
      </c>
      <c r="C170" s="1206" t="s">
        <v>678</v>
      </c>
      <c r="D170" s="1206" t="s">
        <v>3130</v>
      </c>
      <c r="E170" s="632" t="s">
        <v>11197</v>
      </c>
      <c r="F170" s="831" t="s">
        <v>2779</v>
      </c>
      <c r="G170" s="640" t="s">
        <v>3847</v>
      </c>
      <c r="H170" s="419" t="s">
        <v>497</v>
      </c>
      <c r="I170" s="173" t="s">
        <v>4239</v>
      </c>
      <c r="J170" s="2668" t="s">
        <v>12335</v>
      </c>
    </row>
    <row r="171" spans="1:10" ht="13.5" thickBot="1">
      <c r="A171" s="195"/>
      <c r="B171" s="389"/>
      <c r="C171" s="475" t="s">
        <v>3629</v>
      </c>
      <c r="D171" s="476" t="s">
        <v>3779</v>
      </c>
      <c r="E171" s="564" t="s">
        <v>265</v>
      </c>
      <c r="F171" s="342">
        <f>'Заказ, cкидки и курсы валют'!$I$12</f>
        <v>0</v>
      </c>
      <c r="G171" s="949"/>
      <c r="H171" s="455"/>
      <c r="I171" s="325"/>
      <c r="J171" s="2669"/>
    </row>
    <row r="172" spans="1:10" ht="15.75" thickBot="1">
      <c r="A172" s="2250" t="s">
        <v>8676</v>
      </c>
      <c r="B172" s="995" t="s">
        <v>3894</v>
      </c>
      <c r="C172" s="2251">
        <v>0.19</v>
      </c>
      <c r="D172" s="995">
        <v>0.2</v>
      </c>
      <c r="E172" s="2103">
        <f>(E140*2)+(1/D172*7.5)</f>
        <v>128.01999999999998</v>
      </c>
      <c r="F172" s="995">
        <f>ROUND(E172*(1-$F$11),2)</f>
        <v>128.02000000000001</v>
      </c>
      <c r="G172" s="2252">
        <f>'Заказ, cкидки и курсы валют'!$J$23*F172</f>
        <v>1536.2400000000002</v>
      </c>
      <c r="H172" s="977">
        <f t="shared" ref="H172:H194" si="12">ROUND(D172*G172,2)</f>
        <v>307.25</v>
      </c>
      <c r="I172" s="2253"/>
      <c r="J172" s="128">
        <f>ROUND(IF(H172&lt;'Заказ, cкидки и курсы валют'!$B$39,H172*0.54*100/(100-'Заказ, cкидки и курсы валют'!$C$39),IF(H172&lt;'Заказ, cкидки и курсы валют'!$B$40,H172*0.54*100/(100-'Заказ, cкидки и курсы валют'!$C$40),IF(H172&lt;'Заказ, cкидки и курсы валют'!$B$41,H172*0.54*100/(100-'Заказ, cкидки и курсы валют'!$C$41),IF(H172&lt;'Заказ, cкидки и курсы валют'!$B$42,H172*0.54*100/(100-'Заказ, cкидки и курсы валют'!$C$42),IF(H172&lt;'Заказ, cкидки и курсы валют'!$B$43,H172*0.54*100/(100-'Заказ, cкидки и курсы валют'!$C$43),H172))))),2)</f>
        <v>414.79</v>
      </c>
    </row>
    <row r="173" spans="1:10" ht="15.75" thickBot="1">
      <c r="A173" s="954" t="s">
        <v>8677</v>
      </c>
      <c r="B173" s="59" t="s">
        <v>3758</v>
      </c>
      <c r="C173" s="827">
        <v>0.23</v>
      </c>
      <c r="D173" s="59">
        <v>0.2</v>
      </c>
      <c r="E173" s="2103">
        <f t="shared" ref="E173:E194" si="13">(E141*2)+(1/D173*7.5)</f>
        <v>128.01999999999998</v>
      </c>
      <c r="F173" s="59">
        <f t="shared" ref="F173:F194" si="14">ROUND(E173*(1-$F$11),2)</f>
        <v>128.02000000000001</v>
      </c>
      <c r="G173" s="943">
        <f>'Заказ, cкидки и курсы валют'!$J$23*F173</f>
        <v>1536.2400000000002</v>
      </c>
      <c r="H173" s="58">
        <f t="shared" si="12"/>
        <v>307.25</v>
      </c>
      <c r="I173" s="955"/>
      <c r="J173" s="128">
        <f>ROUND(IF(H173&lt;'Заказ, cкидки и курсы валют'!$B$39,H173*0.54*100/(100-'Заказ, cкидки и курсы валют'!$C$39),IF(H173&lt;'Заказ, cкидки и курсы валют'!$B$40,H173*0.54*100/(100-'Заказ, cкидки и курсы валют'!$C$40),IF(H173&lt;'Заказ, cкидки и курсы валют'!$B$41,H173*0.54*100/(100-'Заказ, cкидки и курсы валют'!$C$41),IF(H173&lt;'Заказ, cкидки и курсы валют'!$B$42,H173*0.54*100/(100-'Заказ, cкидки и курсы валют'!$C$42),IF(H173&lt;'Заказ, cкидки и курсы валют'!$B$43,H173*0.54*100/(100-'Заказ, cкидки и курсы валют'!$C$43),H173))))),2)</f>
        <v>414.79</v>
      </c>
    </row>
    <row r="174" spans="1:10" ht="15.75" thickBot="1">
      <c r="A174" s="954" t="s">
        <v>8678</v>
      </c>
      <c r="B174" s="59" t="s">
        <v>3759</v>
      </c>
      <c r="C174" s="827">
        <v>0.28000000000000003</v>
      </c>
      <c r="D174" s="59">
        <v>0.2</v>
      </c>
      <c r="E174" s="2103">
        <f t="shared" si="13"/>
        <v>128.01999999999998</v>
      </c>
      <c r="F174" s="59">
        <f t="shared" si="14"/>
        <v>128.02000000000001</v>
      </c>
      <c r="G174" s="943">
        <f>'Заказ, cкидки и курсы валют'!$J$23*F174</f>
        <v>1536.2400000000002</v>
      </c>
      <c r="H174" s="58">
        <f t="shared" si="12"/>
        <v>307.25</v>
      </c>
      <c r="I174" s="955"/>
      <c r="J174" s="128">
        <f>ROUND(IF(H174&lt;'Заказ, cкидки и курсы валют'!$B$39,H174*0.54*100/(100-'Заказ, cкидки и курсы валют'!$C$39),IF(H174&lt;'Заказ, cкидки и курсы валют'!$B$40,H174*0.54*100/(100-'Заказ, cкидки и курсы валют'!$C$40),IF(H174&lt;'Заказ, cкидки и курсы валют'!$B$41,H174*0.54*100/(100-'Заказ, cкидки и курсы валют'!$C$41),IF(H174&lt;'Заказ, cкидки и курсы валют'!$B$42,H174*0.54*100/(100-'Заказ, cкидки и курсы валют'!$C$42),IF(H174&lt;'Заказ, cкидки и курсы валют'!$B$43,H174*0.54*100/(100-'Заказ, cкидки и курсы валют'!$C$43),H174))))),2)</f>
        <v>414.79</v>
      </c>
    </row>
    <row r="175" spans="1:10" ht="15.75" thickBot="1">
      <c r="A175" s="954" t="s">
        <v>8679</v>
      </c>
      <c r="B175" s="59" t="s">
        <v>3760</v>
      </c>
      <c r="C175" s="827">
        <v>0.34</v>
      </c>
      <c r="D175" s="59">
        <v>0.2</v>
      </c>
      <c r="E175" s="2103">
        <f t="shared" si="13"/>
        <v>128.01999999999998</v>
      </c>
      <c r="F175" s="59">
        <f t="shared" si="14"/>
        <v>128.02000000000001</v>
      </c>
      <c r="G175" s="943">
        <f>'Заказ, cкидки и курсы валют'!$J$23*F175</f>
        <v>1536.2400000000002</v>
      </c>
      <c r="H175" s="58">
        <f t="shared" si="12"/>
        <v>307.25</v>
      </c>
      <c r="I175" s="955"/>
      <c r="J175" s="128">
        <f>ROUND(IF(H175&lt;'Заказ, cкидки и курсы валют'!$B$39,H175*0.54*100/(100-'Заказ, cкидки и курсы валют'!$C$39),IF(H175&lt;'Заказ, cкидки и курсы валют'!$B$40,H175*0.54*100/(100-'Заказ, cкидки и курсы валют'!$C$40),IF(H175&lt;'Заказ, cкидки и курсы валют'!$B$41,H175*0.54*100/(100-'Заказ, cкидки и курсы валют'!$C$41),IF(H175&lt;'Заказ, cкидки и курсы валют'!$B$42,H175*0.54*100/(100-'Заказ, cкидки и курсы валют'!$C$42),IF(H175&lt;'Заказ, cкидки и курсы валют'!$B$43,H175*0.54*100/(100-'Заказ, cкидки и курсы валют'!$C$43),H175))))),2)</f>
        <v>414.79</v>
      </c>
    </row>
    <row r="176" spans="1:10" ht="15.75" thickBot="1">
      <c r="A176" s="954" t="s">
        <v>8680</v>
      </c>
      <c r="B176" s="59" t="s">
        <v>3761</v>
      </c>
      <c r="C176" s="827">
        <v>0.38</v>
      </c>
      <c r="D176" s="59">
        <v>0.2</v>
      </c>
      <c r="E176" s="2103">
        <f t="shared" si="13"/>
        <v>128.01999999999998</v>
      </c>
      <c r="F176" s="59">
        <f t="shared" si="14"/>
        <v>128.02000000000001</v>
      </c>
      <c r="G176" s="943">
        <f>'Заказ, cкидки и курсы валют'!$J$23*F176</f>
        <v>1536.2400000000002</v>
      </c>
      <c r="H176" s="58">
        <f t="shared" si="12"/>
        <v>307.25</v>
      </c>
      <c r="I176" s="955"/>
      <c r="J176" s="128">
        <f>ROUND(IF(H176&lt;'Заказ, cкидки и курсы валют'!$B$39,H176*0.54*100/(100-'Заказ, cкидки и курсы валют'!$C$39),IF(H176&lt;'Заказ, cкидки и курсы валют'!$B$40,H176*0.54*100/(100-'Заказ, cкидки и курсы валют'!$C$40),IF(H176&lt;'Заказ, cкидки и курсы валют'!$B$41,H176*0.54*100/(100-'Заказ, cкидки и курсы валют'!$C$41),IF(H176&lt;'Заказ, cкидки и курсы валют'!$B$42,H176*0.54*100/(100-'Заказ, cкидки и курсы валют'!$C$42),IF(H176&lt;'Заказ, cкидки и курсы валют'!$B$43,H176*0.54*100/(100-'Заказ, cкидки и курсы валют'!$C$43),H176))))),2)</f>
        <v>414.79</v>
      </c>
    </row>
    <row r="177" spans="1:10" ht="15.75" thickBot="1">
      <c r="A177" s="954" t="s">
        <v>8681</v>
      </c>
      <c r="B177" s="59" t="s">
        <v>3762</v>
      </c>
      <c r="C177" s="827">
        <v>0.42</v>
      </c>
      <c r="D177" s="59">
        <v>0.2</v>
      </c>
      <c r="E177" s="2103">
        <f t="shared" si="13"/>
        <v>128.01999999999998</v>
      </c>
      <c r="F177" s="59">
        <f t="shared" si="14"/>
        <v>128.02000000000001</v>
      </c>
      <c r="G177" s="943">
        <f>'Заказ, cкидки и курсы валют'!$J$23*F177</f>
        <v>1536.2400000000002</v>
      </c>
      <c r="H177" s="58">
        <f t="shared" si="12"/>
        <v>307.25</v>
      </c>
      <c r="I177" s="955"/>
      <c r="J177" s="128">
        <f>ROUND(IF(H177&lt;'Заказ, cкидки и курсы валют'!$B$39,H177*0.54*100/(100-'Заказ, cкидки и курсы валют'!$C$39),IF(H177&lt;'Заказ, cкидки и курсы валют'!$B$40,H177*0.54*100/(100-'Заказ, cкидки и курсы валют'!$C$40),IF(H177&lt;'Заказ, cкидки и курсы валют'!$B$41,H177*0.54*100/(100-'Заказ, cкидки и курсы валют'!$C$41),IF(H177&lt;'Заказ, cкидки и курсы валют'!$B$42,H177*0.54*100/(100-'Заказ, cкидки и курсы валют'!$C$42),IF(H177&lt;'Заказ, cкидки и курсы валют'!$B$43,H177*0.54*100/(100-'Заказ, cкидки и курсы валют'!$C$43),H177))))),2)</f>
        <v>414.79</v>
      </c>
    </row>
    <row r="178" spans="1:10" ht="15.75" thickBot="1">
      <c r="A178" s="954" t="s">
        <v>8682</v>
      </c>
      <c r="B178" s="59" t="s">
        <v>3763</v>
      </c>
      <c r="C178" s="827">
        <v>0.48</v>
      </c>
      <c r="D178" s="59">
        <v>0.2</v>
      </c>
      <c r="E178" s="2103">
        <f t="shared" si="13"/>
        <v>128.01999999999998</v>
      </c>
      <c r="F178" s="59">
        <f t="shared" si="14"/>
        <v>128.02000000000001</v>
      </c>
      <c r="G178" s="943">
        <f>'Заказ, cкидки и курсы валют'!$J$23*F178</f>
        <v>1536.2400000000002</v>
      </c>
      <c r="H178" s="58">
        <f t="shared" si="12"/>
        <v>307.25</v>
      </c>
      <c r="I178" s="955"/>
      <c r="J178" s="128">
        <f>ROUND(IF(H178&lt;'Заказ, cкидки и курсы валют'!$B$39,H178*0.54*100/(100-'Заказ, cкидки и курсы валют'!$C$39),IF(H178&lt;'Заказ, cкидки и курсы валют'!$B$40,H178*0.54*100/(100-'Заказ, cкидки и курсы валют'!$C$40),IF(H178&lt;'Заказ, cкидки и курсы валют'!$B$41,H178*0.54*100/(100-'Заказ, cкидки и курсы валют'!$C$41),IF(H178&lt;'Заказ, cкидки и курсы валют'!$B$42,H178*0.54*100/(100-'Заказ, cкидки и курсы валют'!$C$42),IF(H178&lt;'Заказ, cкидки и курсы валют'!$B$43,H178*0.54*100/(100-'Заказ, cкидки и курсы валют'!$C$43),H178))))),2)</f>
        <v>414.79</v>
      </c>
    </row>
    <row r="179" spans="1:10" ht="15.75" thickBot="1">
      <c r="A179" s="954" t="s">
        <v>8683</v>
      </c>
      <c r="B179" s="59" t="s">
        <v>3764</v>
      </c>
      <c r="C179" s="827">
        <v>0.26</v>
      </c>
      <c r="D179" s="59">
        <v>0.2</v>
      </c>
      <c r="E179" s="2103">
        <f t="shared" si="13"/>
        <v>128.01999999999998</v>
      </c>
      <c r="F179" s="59">
        <f t="shared" si="14"/>
        <v>128.02000000000001</v>
      </c>
      <c r="G179" s="943">
        <f>'Заказ, cкидки и курсы валют'!$J$23*F179</f>
        <v>1536.2400000000002</v>
      </c>
      <c r="H179" s="58">
        <f t="shared" si="12"/>
        <v>307.25</v>
      </c>
      <c r="I179" s="955"/>
      <c r="J179" s="128">
        <f>ROUND(IF(H179&lt;'Заказ, cкидки и курсы валют'!$B$39,H179*0.54*100/(100-'Заказ, cкидки и курсы валют'!$C$39),IF(H179&lt;'Заказ, cкидки и курсы валют'!$B$40,H179*0.54*100/(100-'Заказ, cкидки и курсы валют'!$C$40),IF(H179&lt;'Заказ, cкидки и курсы валют'!$B$41,H179*0.54*100/(100-'Заказ, cкидки и курсы валют'!$C$41),IF(H179&lt;'Заказ, cкидки и курсы валют'!$B$42,H179*0.54*100/(100-'Заказ, cкидки и курсы валют'!$C$42),IF(H179&lt;'Заказ, cкидки и курсы валют'!$B$43,H179*0.54*100/(100-'Заказ, cкидки и курсы валют'!$C$43),H179))))),2)</f>
        <v>414.79</v>
      </c>
    </row>
    <row r="180" spans="1:10" ht="15.75" thickBot="1">
      <c r="A180" s="954" t="s">
        <v>8684</v>
      </c>
      <c r="B180" s="59" t="s">
        <v>3765</v>
      </c>
      <c r="C180" s="827">
        <v>0.32</v>
      </c>
      <c r="D180" s="59">
        <v>0.2</v>
      </c>
      <c r="E180" s="2103">
        <f t="shared" si="13"/>
        <v>128.01999999999998</v>
      </c>
      <c r="F180" s="59">
        <f t="shared" si="14"/>
        <v>128.02000000000001</v>
      </c>
      <c r="G180" s="943">
        <f>'Заказ, cкидки и курсы валют'!$J$23*F180</f>
        <v>1536.2400000000002</v>
      </c>
      <c r="H180" s="58">
        <f t="shared" si="12"/>
        <v>307.25</v>
      </c>
      <c r="I180" s="955"/>
      <c r="J180" s="128">
        <f>ROUND(IF(H180&lt;'Заказ, cкидки и курсы валют'!$B$39,H180*0.54*100/(100-'Заказ, cкидки и курсы валют'!$C$39),IF(H180&lt;'Заказ, cкидки и курсы валют'!$B$40,H180*0.54*100/(100-'Заказ, cкидки и курсы валют'!$C$40),IF(H180&lt;'Заказ, cкидки и курсы валют'!$B$41,H180*0.54*100/(100-'Заказ, cкидки и курсы валют'!$C$41),IF(H180&lt;'Заказ, cкидки и курсы валют'!$B$42,H180*0.54*100/(100-'Заказ, cкидки и курсы валют'!$C$42),IF(H180&lt;'Заказ, cкидки и курсы валют'!$B$43,H180*0.54*100/(100-'Заказ, cкидки и курсы валют'!$C$43),H180))))),2)</f>
        <v>414.79</v>
      </c>
    </row>
    <row r="181" spans="1:10" ht="15.75" thickBot="1">
      <c r="A181" s="954" t="s">
        <v>8685</v>
      </c>
      <c r="B181" s="59" t="s">
        <v>3766</v>
      </c>
      <c r="C181" s="827">
        <v>0.38</v>
      </c>
      <c r="D181" s="59">
        <v>0.2</v>
      </c>
      <c r="E181" s="2103">
        <f t="shared" si="13"/>
        <v>128.01999999999998</v>
      </c>
      <c r="F181" s="59">
        <f t="shared" si="14"/>
        <v>128.02000000000001</v>
      </c>
      <c r="G181" s="943">
        <f>'Заказ, cкидки и курсы валют'!$J$23*F181</f>
        <v>1536.2400000000002</v>
      </c>
      <c r="H181" s="58">
        <f t="shared" si="12"/>
        <v>307.25</v>
      </c>
      <c r="I181" s="955"/>
      <c r="J181" s="128">
        <f>ROUND(IF(H181&lt;'Заказ, cкидки и курсы валют'!$B$39,H181*0.54*100/(100-'Заказ, cкидки и курсы валют'!$C$39),IF(H181&lt;'Заказ, cкидки и курсы валют'!$B$40,H181*0.54*100/(100-'Заказ, cкидки и курсы валют'!$C$40),IF(H181&lt;'Заказ, cкидки и курсы валют'!$B$41,H181*0.54*100/(100-'Заказ, cкидки и курсы валют'!$C$41),IF(H181&lt;'Заказ, cкидки и курсы валют'!$B$42,H181*0.54*100/(100-'Заказ, cкидки и курсы валют'!$C$42),IF(H181&lt;'Заказ, cкидки и курсы валют'!$B$43,H181*0.54*100/(100-'Заказ, cкидки и курсы валют'!$C$43),H181))))),2)</f>
        <v>414.79</v>
      </c>
    </row>
    <row r="182" spans="1:10" ht="15.75" thickBot="1">
      <c r="A182" s="954" t="s">
        <v>8686</v>
      </c>
      <c r="B182" s="59" t="s">
        <v>3767</v>
      </c>
      <c r="C182" s="827">
        <v>0.45</v>
      </c>
      <c r="D182" s="59">
        <v>0.2</v>
      </c>
      <c r="E182" s="2103">
        <f t="shared" si="13"/>
        <v>128.01999999999998</v>
      </c>
      <c r="F182" s="59">
        <f t="shared" si="14"/>
        <v>128.02000000000001</v>
      </c>
      <c r="G182" s="943">
        <f>'Заказ, cкидки и курсы валют'!$J$23*F182</f>
        <v>1536.2400000000002</v>
      </c>
      <c r="H182" s="58">
        <f t="shared" si="12"/>
        <v>307.25</v>
      </c>
      <c r="I182" s="955"/>
      <c r="J182" s="128">
        <f>ROUND(IF(H182&lt;'Заказ, cкидки и курсы валют'!$B$39,H182*0.54*100/(100-'Заказ, cкидки и курсы валют'!$C$39),IF(H182&lt;'Заказ, cкидки и курсы валют'!$B$40,H182*0.54*100/(100-'Заказ, cкидки и курсы валют'!$C$40),IF(H182&lt;'Заказ, cкидки и курсы валют'!$B$41,H182*0.54*100/(100-'Заказ, cкидки и курсы валют'!$C$41),IF(H182&lt;'Заказ, cкидки и курсы валют'!$B$42,H182*0.54*100/(100-'Заказ, cкидки и курсы валют'!$C$42),IF(H182&lt;'Заказ, cкидки и курсы валют'!$B$43,H182*0.54*100/(100-'Заказ, cкидки и курсы валют'!$C$43),H182))))),2)</f>
        <v>414.79</v>
      </c>
    </row>
    <row r="183" spans="1:10" ht="15.75" thickBot="1">
      <c r="A183" s="954" t="s">
        <v>8687</v>
      </c>
      <c r="B183" s="59" t="s">
        <v>3768</v>
      </c>
      <c r="C183" s="827">
        <v>0.52</v>
      </c>
      <c r="D183" s="59">
        <v>0.2</v>
      </c>
      <c r="E183" s="2103">
        <f t="shared" si="13"/>
        <v>128.01999999999998</v>
      </c>
      <c r="F183" s="59">
        <f t="shared" si="14"/>
        <v>128.02000000000001</v>
      </c>
      <c r="G183" s="943">
        <f>'Заказ, cкидки и курсы валют'!$J$23*F183</f>
        <v>1536.2400000000002</v>
      </c>
      <c r="H183" s="58">
        <f t="shared" si="12"/>
        <v>307.25</v>
      </c>
      <c r="I183" s="955"/>
      <c r="J183" s="128">
        <f>ROUND(IF(H183&lt;'Заказ, cкидки и курсы валют'!$B$39,H183*0.54*100/(100-'Заказ, cкидки и курсы валют'!$C$39),IF(H183&lt;'Заказ, cкидки и курсы валют'!$B$40,H183*0.54*100/(100-'Заказ, cкидки и курсы валют'!$C$40),IF(H183&lt;'Заказ, cкидки и курсы валют'!$B$41,H183*0.54*100/(100-'Заказ, cкидки и курсы валют'!$C$41),IF(H183&lt;'Заказ, cкидки и курсы валют'!$B$42,H183*0.54*100/(100-'Заказ, cкидки и курсы валют'!$C$42),IF(H183&lt;'Заказ, cкидки и курсы валют'!$B$43,H183*0.54*100/(100-'Заказ, cкидки и курсы валют'!$C$43),H183))))),2)</f>
        <v>414.79</v>
      </c>
    </row>
    <row r="184" spans="1:10" ht="15.75" thickBot="1">
      <c r="A184" s="954" t="s">
        <v>8688</v>
      </c>
      <c r="B184" s="59" t="s">
        <v>3769</v>
      </c>
      <c r="C184" s="827">
        <v>0.59</v>
      </c>
      <c r="D184" s="59">
        <v>0.2</v>
      </c>
      <c r="E184" s="2103">
        <f t="shared" si="13"/>
        <v>128.01999999999998</v>
      </c>
      <c r="F184" s="59">
        <f t="shared" si="14"/>
        <v>128.02000000000001</v>
      </c>
      <c r="G184" s="943">
        <f>'Заказ, cкидки и курсы валют'!$J$23*F184</f>
        <v>1536.2400000000002</v>
      </c>
      <c r="H184" s="58">
        <f t="shared" si="12"/>
        <v>307.25</v>
      </c>
      <c r="I184" s="955"/>
      <c r="J184" s="128">
        <f>ROUND(IF(H184&lt;'Заказ, cкидки и курсы валют'!$B$39,H184*0.54*100/(100-'Заказ, cкидки и курсы валют'!$C$39),IF(H184&lt;'Заказ, cкидки и курсы валют'!$B$40,H184*0.54*100/(100-'Заказ, cкидки и курсы валют'!$C$40),IF(H184&lt;'Заказ, cкидки и курсы валют'!$B$41,H184*0.54*100/(100-'Заказ, cкидки и курсы валют'!$C$41),IF(H184&lt;'Заказ, cкидки и курсы валют'!$B$42,H184*0.54*100/(100-'Заказ, cкидки и курсы валют'!$C$42),IF(H184&lt;'Заказ, cкидки и курсы валют'!$B$43,H184*0.54*100/(100-'Заказ, cкидки и курсы валют'!$C$43),H184))))),2)</f>
        <v>414.79</v>
      </c>
    </row>
    <row r="185" spans="1:10" ht="15.75" thickBot="1">
      <c r="A185" s="954" t="s">
        <v>8689</v>
      </c>
      <c r="B185" s="59" t="s">
        <v>3770</v>
      </c>
      <c r="C185" s="827">
        <v>0.66</v>
      </c>
      <c r="D185" s="59">
        <v>0.2</v>
      </c>
      <c r="E185" s="2103">
        <f t="shared" si="13"/>
        <v>128.01999999999998</v>
      </c>
      <c r="F185" s="59">
        <f t="shared" si="14"/>
        <v>128.02000000000001</v>
      </c>
      <c r="G185" s="943">
        <f>'Заказ, cкидки и курсы валют'!$J$23*F185</f>
        <v>1536.2400000000002</v>
      </c>
      <c r="H185" s="58">
        <f t="shared" si="12"/>
        <v>307.25</v>
      </c>
      <c r="I185" s="955"/>
      <c r="J185" s="128">
        <f>ROUND(IF(H185&lt;'Заказ, cкидки и курсы валют'!$B$39,H185*0.54*100/(100-'Заказ, cкидки и курсы валют'!$C$39),IF(H185&lt;'Заказ, cкидки и курсы валют'!$B$40,H185*0.54*100/(100-'Заказ, cкидки и курсы валют'!$C$40),IF(H185&lt;'Заказ, cкидки и курсы валют'!$B$41,H185*0.54*100/(100-'Заказ, cкидки и курсы валют'!$C$41),IF(H185&lt;'Заказ, cкидки и курсы валют'!$B$42,H185*0.54*100/(100-'Заказ, cкидки и курсы валют'!$C$42),IF(H185&lt;'Заказ, cкидки и курсы валют'!$B$43,H185*0.54*100/(100-'Заказ, cкидки и курсы валют'!$C$43),H185))))),2)</f>
        <v>414.79</v>
      </c>
    </row>
    <row r="186" spans="1:10" ht="15.75" thickBot="1">
      <c r="A186" s="954" t="s">
        <v>8690</v>
      </c>
      <c r="B186" s="59" t="s">
        <v>3771</v>
      </c>
      <c r="C186" s="827">
        <v>0.42</v>
      </c>
      <c r="D186" s="59">
        <v>0.2</v>
      </c>
      <c r="E186" s="2103">
        <f t="shared" si="13"/>
        <v>128.01999999999998</v>
      </c>
      <c r="F186" s="59">
        <f t="shared" si="14"/>
        <v>128.02000000000001</v>
      </c>
      <c r="G186" s="943">
        <f>'Заказ, cкидки и курсы валют'!$J$23*F186</f>
        <v>1536.2400000000002</v>
      </c>
      <c r="H186" s="58">
        <f t="shared" si="12"/>
        <v>307.25</v>
      </c>
      <c r="I186" s="955"/>
      <c r="J186" s="128">
        <f>ROUND(IF(H186&lt;'Заказ, cкидки и курсы валют'!$B$39,H186*0.54*100/(100-'Заказ, cкидки и курсы валют'!$C$39),IF(H186&lt;'Заказ, cкидки и курсы валют'!$B$40,H186*0.54*100/(100-'Заказ, cкидки и курсы валют'!$C$40),IF(H186&lt;'Заказ, cкидки и курсы валют'!$B$41,H186*0.54*100/(100-'Заказ, cкидки и курсы валют'!$C$41),IF(H186&lt;'Заказ, cкидки и курсы валют'!$B$42,H186*0.54*100/(100-'Заказ, cкидки и курсы валют'!$C$42),IF(H186&lt;'Заказ, cкидки и курсы валют'!$B$43,H186*0.54*100/(100-'Заказ, cкидки и курсы валют'!$C$43),H186))))),2)</f>
        <v>414.79</v>
      </c>
    </row>
    <row r="187" spans="1:10" ht="15.75" thickBot="1">
      <c r="A187" s="954" t="s">
        <v>8691</v>
      </c>
      <c r="B187" s="59" t="s">
        <v>3772</v>
      </c>
      <c r="C187" s="827">
        <v>0.5</v>
      </c>
      <c r="D187" s="59">
        <v>0.2</v>
      </c>
      <c r="E187" s="2103">
        <f t="shared" si="13"/>
        <v>128.01999999999998</v>
      </c>
      <c r="F187" s="59">
        <f t="shared" si="14"/>
        <v>128.02000000000001</v>
      </c>
      <c r="G187" s="943">
        <f>'Заказ, cкидки и курсы валют'!$J$23*F187</f>
        <v>1536.2400000000002</v>
      </c>
      <c r="H187" s="58">
        <f t="shared" si="12"/>
        <v>307.25</v>
      </c>
      <c r="I187" s="955"/>
      <c r="J187" s="128">
        <f>ROUND(IF(H187&lt;'Заказ, cкидки и курсы валют'!$B$39,H187*0.54*100/(100-'Заказ, cкидки и курсы валют'!$C$39),IF(H187&lt;'Заказ, cкидки и курсы валют'!$B$40,H187*0.54*100/(100-'Заказ, cкидки и курсы валют'!$C$40),IF(H187&lt;'Заказ, cкидки и курсы валют'!$B$41,H187*0.54*100/(100-'Заказ, cкидки и курсы валют'!$C$41),IF(H187&lt;'Заказ, cкидки и курсы валют'!$B$42,H187*0.54*100/(100-'Заказ, cкидки и курсы валют'!$C$42),IF(H187&lt;'Заказ, cкидки и курсы валют'!$B$43,H187*0.54*100/(100-'Заказ, cкидки и курсы валют'!$C$43),H187))))),2)</f>
        <v>414.79</v>
      </c>
    </row>
    <row r="188" spans="1:10" ht="15.75" thickBot="1">
      <c r="A188" s="954" t="s">
        <v>8692</v>
      </c>
      <c r="B188" s="59" t="s">
        <v>3773</v>
      </c>
      <c r="C188" s="827">
        <v>0.57999999999999996</v>
      </c>
      <c r="D188" s="59">
        <v>0.2</v>
      </c>
      <c r="E188" s="2103">
        <f t="shared" si="13"/>
        <v>128.01999999999998</v>
      </c>
      <c r="F188" s="59">
        <f t="shared" si="14"/>
        <v>128.02000000000001</v>
      </c>
      <c r="G188" s="943">
        <f>'Заказ, cкидки и курсы валют'!$J$23*F188</f>
        <v>1536.2400000000002</v>
      </c>
      <c r="H188" s="58">
        <f t="shared" si="12"/>
        <v>307.25</v>
      </c>
      <c r="I188" s="955"/>
      <c r="J188" s="128">
        <f>ROUND(IF(H188&lt;'Заказ, cкидки и курсы валют'!$B$39,H188*0.54*100/(100-'Заказ, cкидки и курсы валют'!$C$39),IF(H188&lt;'Заказ, cкидки и курсы валют'!$B$40,H188*0.54*100/(100-'Заказ, cкидки и курсы валют'!$C$40),IF(H188&lt;'Заказ, cкидки и курсы валют'!$B$41,H188*0.54*100/(100-'Заказ, cкидки и курсы валют'!$C$41),IF(H188&lt;'Заказ, cкидки и курсы валют'!$B$42,H188*0.54*100/(100-'Заказ, cкидки и курсы валют'!$C$42),IF(H188&lt;'Заказ, cкидки и курсы валют'!$B$43,H188*0.54*100/(100-'Заказ, cкидки и курсы валют'!$C$43),H188))))),2)</f>
        <v>414.79</v>
      </c>
    </row>
    <row r="189" spans="1:10" ht="15.75" thickBot="1">
      <c r="A189" s="954" t="s">
        <v>8693</v>
      </c>
      <c r="B189" s="59" t="s">
        <v>3774</v>
      </c>
      <c r="C189" s="827">
        <v>0.66</v>
      </c>
      <c r="D189" s="59">
        <v>0.2</v>
      </c>
      <c r="E189" s="2103">
        <f t="shared" si="13"/>
        <v>128.01999999999998</v>
      </c>
      <c r="F189" s="59">
        <f t="shared" si="14"/>
        <v>128.02000000000001</v>
      </c>
      <c r="G189" s="943">
        <f>'Заказ, cкидки и курсы валют'!$J$23*F189</f>
        <v>1536.2400000000002</v>
      </c>
      <c r="H189" s="58">
        <f t="shared" si="12"/>
        <v>307.25</v>
      </c>
      <c r="I189" s="955"/>
      <c r="J189" s="128">
        <f>ROUND(IF(H189&lt;'Заказ, cкидки и курсы валют'!$B$39,H189*0.54*100/(100-'Заказ, cкидки и курсы валют'!$C$39),IF(H189&lt;'Заказ, cкидки и курсы валют'!$B$40,H189*0.54*100/(100-'Заказ, cкидки и курсы валют'!$C$40),IF(H189&lt;'Заказ, cкидки и курсы валют'!$B$41,H189*0.54*100/(100-'Заказ, cкидки и курсы валют'!$C$41),IF(H189&lt;'Заказ, cкидки и курсы валют'!$B$42,H189*0.54*100/(100-'Заказ, cкидки и курсы валют'!$C$42),IF(H189&lt;'Заказ, cкидки и курсы валют'!$B$43,H189*0.54*100/(100-'Заказ, cкидки и курсы валют'!$C$43),H189))))),2)</f>
        <v>414.79</v>
      </c>
    </row>
    <row r="190" spans="1:10" ht="15.75" thickBot="1">
      <c r="A190" s="954" t="s">
        <v>8694</v>
      </c>
      <c r="B190" s="1434" t="s">
        <v>3775</v>
      </c>
      <c r="C190" s="827">
        <v>0.81</v>
      </c>
      <c r="D190" s="59">
        <v>0.2</v>
      </c>
      <c r="E190" s="2103">
        <f t="shared" si="13"/>
        <v>128.01999999999998</v>
      </c>
      <c r="F190" s="59">
        <f t="shared" si="14"/>
        <v>128.02000000000001</v>
      </c>
      <c r="G190" s="943">
        <f>'Заказ, cкидки и курсы валют'!$J$23*F190</f>
        <v>1536.2400000000002</v>
      </c>
      <c r="H190" s="58">
        <f t="shared" si="12"/>
        <v>307.25</v>
      </c>
      <c r="I190" s="955"/>
      <c r="J190" s="128">
        <f>ROUND(IF(H190&lt;'Заказ, cкидки и курсы валют'!$B$39,H190*0.54*100/(100-'Заказ, cкидки и курсы валют'!$C$39),IF(H190&lt;'Заказ, cкидки и курсы валют'!$B$40,H190*0.54*100/(100-'Заказ, cкидки и курсы валют'!$C$40),IF(H190&lt;'Заказ, cкидки и курсы валют'!$B$41,H190*0.54*100/(100-'Заказ, cкидки и курсы валют'!$C$41),IF(H190&lt;'Заказ, cкидки и курсы валют'!$B$42,H190*0.54*100/(100-'Заказ, cкидки и курсы валют'!$C$42),IF(H190&lt;'Заказ, cкидки и курсы валют'!$B$43,H190*0.54*100/(100-'Заказ, cкидки и курсы валют'!$C$43),H190))))),2)</f>
        <v>414.79</v>
      </c>
    </row>
    <row r="191" spans="1:10" ht="15.75" thickBot="1">
      <c r="A191" s="954" t="s">
        <v>8695</v>
      </c>
      <c r="B191" s="59" t="s">
        <v>3776</v>
      </c>
      <c r="C191" s="827">
        <v>0.63</v>
      </c>
      <c r="D191" s="59">
        <v>0.2</v>
      </c>
      <c r="E191" s="2103">
        <f t="shared" si="13"/>
        <v>128.01999999999998</v>
      </c>
      <c r="F191" s="59">
        <f t="shared" si="14"/>
        <v>128.02000000000001</v>
      </c>
      <c r="G191" s="943">
        <f>'Заказ, cкидки и курсы валют'!$J$23*F191</f>
        <v>1536.2400000000002</v>
      </c>
      <c r="H191" s="58">
        <f t="shared" si="12"/>
        <v>307.25</v>
      </c>
      <c r="I191" s="955"/>
      <c r="J191" s="128">
        <f>ROUND(IF(H191&lt;'Заказ, cкидки и курсы валют'!$B$39,H191*0.54*100/(100-'Заказ, cкидки и курсы валют'!$C$39),IF(H191&lt;'Заказ, cкидки и курсы валют'!$B$40,H191*0.54*100/(100-'Заказ, cкидки и курсы валют'!$C$40),IF(H191&lt;'Заказ, cкидки и курсы валют'!$B$41,H191*0.54*100/(100-'Заказ, cкидки и курсы валют'!$C$41),IF(H191&lt;'Заказ, cкидки и курсы валют'!$B$42,H191*0.54*100/(100-'Заказ, cкидки и курсы валют'!$C$42),IF(H191&lt;'Заказ, cкидки и курсы валют'!$B$43,H191*0.54*100/(100-'Заказ, cкидки и курсы валют'!$C$43),H191))))),2)</f>
        <v>414.79</v>
      </c>
    </row>
    <row r="192" spans="1:10" ht="15.75" thickBot="1">
      <c r="A192" s="954" t="s">
        <v>8696</v>
      </c>
      <c r="B192" s="1434" t="s">
        <v>3777</v>
      </c>
      <c r="C192" s="827">
        <v>0.73</v>
      </c>
      <c r="D192" s="59">
        <v>0.2</v>
      </c>
      <c r="E192" s="2103">
        <f t="shared" si="13"/>
        <v>128.01999999999998</v>
      </c>
      <c r="F192" s="59">
        <f t="shared" si="14"/>
        <v>128.02000000000001</v>
      </c>
      <c r="G192" s="943">
        <f>'Заказ, cкидки и курсы валют'!$J$23*F192</f>
        <v>1536.2400000000002</v>
      </c>
      <c r="H192" s="58">
        <f t="shared" si="12"/>
        <v>307.25</v>
      </c>
      <c r="I192" s="955"/>
      <c r="J192" s="128">
        <f>ROUND(IF(H192&lt;'Заказ, cкидки и курсы валют'!$B$39,H192*0.54*100/(100-'Заказ, cкидки и курсы валют'!$C$39),IF(H192&lt;'Заказ, cкидки и курсы валют'!$B$40,H192*0.54*100/(100-'Заказ, cкидки и курсы валют'!$C$40),IF(H192&lt;'Заказ, cкидки и курсы валют'!$B$41,H192*0.54*100/(100-'Заказ, cкидки и курсы валют'!$C$41),IF(H192&lt;'Заказ, cкидки и курсы валют'!$B$42,H192*0.54*100/(100-'Заказ, cкидки и курсы валют'!$C$42),IF(H192&lt;'Заказ, cкидки и курсы валют'!$B$43,H192*0.54*100/(100-'Заказ, cкидки и курсы валют'!$C$43),H192))))),2)</f>
        <v>414.79</v>
      </c>
    </row>
    <row r="193" spans="1:11" ht="15.75" thickBot="1">
      <c r="A193" s="954" t="s">
        <v>8697</v>
      </c>
      <c r="B193" s="1434" t="s">
        <v>3778</v>
      </c>
      <c r="C193" s="827">
        <v>0.83</v>
      </c>
      <c r="D193" s="59">
        <v>0.2</v>
      </c>
      <c r="E193" s="2103">
        <f t="shared" si="13"/>
        <v>128.01999999999998</v>
      </c>
      <c r="F193" s="59">
        <f t="shared" si="14"/>
        <v>128.02000000000001</v>
      </c>
      <c r="G193" s="943">
        <f>'Заказ, cкидки и курсы валют'!$J$23*F193</f>
        <v>1536.2400000000002</v>
      </c>
      <c r="H193" s="58">
        <f t="shared" si="12"/>
        <v>307.25</v>
      </c>
      <c r="I193" s="955"/>
      <c r="J193" s="128">
        <f>ROUND(IF(H193&lt;'Заказ, cкидки и курсы валют'!$B$39,H193*0.54*100/(100-'Заказ, cкидки и курсы валют'!$C$39),IF(H193&lt;'Заказ, cкидки и курсы валют'!$B$40,H193*0.54*100/(100-'Заказ, cкидки и курсы валют'!$C$40),IF(H193&lt;'Заказ, cкидки и курсы валют'!$B$41,H193*0.54*100/(100-'Заказ, cкидки и курсы валют'!$C$41),IF(H193&lt;'Заказ, cкидки и курсы валют'!$B$42,H193*0.54*100/(100-'Заказ, cкидки и курсы валют'!$C$42),IF(H193&lt;'Заказ, cкидки и курсы валют'!$B$43,H193*0.54*100/(100-'Заказ, cкидки и курсы валют'!$C$43),H193))))),2)</f>
        <v>414.79</v>
      </c>
    </row>
    <row r="194" spans="1:11" ht="15.75" thickBot="1">
      <c r="A194" s="956" t="s">
        <v>8698</v>
      </c>
      <c r="B194" s="1435" t="s">
        <v>3896</v>
      </c>
      <c r="C194" s="830">
        <v>0.93</v>
      </c>
      <c r="D194" s="245">
        <v>0.2</v>
      </c>
      <c r="E194" s="2103">
        <f t="shared" si="13"/>
        <v>128.01999999999998</v>
      </c>
      <c r="F194" s="245">
        <f t="shared" si="14"/>
        <v>128.02000000000001</v>
      </c>
      <c r="G194" s="957">
        <f>'Заказ, cкидки и курсы валют'!$J$23*F194</f>
        <v>1536.2400000000002</v>
      </c>
      <c r="H194" s="791">
        <f t="shared" si="12"/>
        <v>307.25</v>
      </c>
      <c r="I194" s="958"/>
      <c r="J194" s="128">
        <f>ROUND(IF(H194&lt;'Заказ, cкидки и курсы валют'!$B$39,H194*0.54*100/(100-'Заказ, cкидки и курсы валют'!$C$39),IF(H194&lt;'Заказ, cкидки и курсы валют'!$B$40,H194*0.54*100/(100-'Заказ, cкидки и курсы валют'!$C$40),IF(H194&lt;'Заказ, cкидки и курсы валют'!$B$41,H194*0.54*100/(100-'Заказ, cкидки и курсы валют'!$C$41),IF(H194&lt;'Заказ, cкидки и курсы валют'!$B$42,H194*0.54*100/(100-'Заказ, cкидки и курсы валют'!$C$42),IF(H194&lt;'Заказ, cкидки и курсы валют'!$B$43,H194*0.54*100/(100-'Заказ, cкидки и курсы валют'!$C$43),H194))))),2)</f>
        <v>414.79</v>
      </c>
    </row>
    <row r="195" spans="1:11" ht="15.75" thickBot="1">
      <c r="A195" s="124"/>
      <c r="B195" s="1436"/>
      <c r="C195" s="826"/>
      <c r="D195" s="124"/>
      <c r="E195" s="667"/>
      <c r="F195" s="124"/>
      <c r="G195" s="604"/>
      <c r="H195" s="122"/>
      <c r="I195" s="371"/>
    </row>
    <row r="196" spans="1:11" ht="18">
      <c r="A196" s="185"/>
      <c r="B196" s="91" t="s">
        <v>284</v>
      </c>
      <c r="C196" s="91"/>
      <c r="D196" s="96"/>
      <c r="E196" s="636"/>
      <c r="F196" s="441"/>
      <c r="G196" s="592"/>
      <c r="H196" s="163"/>
      <c r="I196" s="95"/>
    </row>
    <row r="197" spans="1:11" ht="18">
      <c r="A197" s="164"/>
      <c r="B197" s="108"/>
      <c r="C197" s="108"/>
      <c r="D197" s="166"/>
      <c r="E197" s="633"/>
      <c r="F197" s="18"/>
      <c r="G197" s="553"/>
      <c r="H197" s="17"/>
      <c r="I197" s="167"/>
    </row>
    <row r="198" spans="1:11">
      <c r="A198" s="164"/>
      <c r="B198" s="183"/>
      <c r="C198" s="183"/>
      <c r="D198" s="183"/>
      <c r="E198" s="634"/>
      <c r="F198" s="439"/>
      <c r="G198" s="620"/>
      <c r="H198" s="17"/>
      <c r="I198" s="167"/>
    </row>
    <row r="199" spans="1:11">
      <c r="A199" s="164"/>
      <c r="B199" s="183"/>
      <c r="C199" s="183"/>
      <c r="D199" s="183"/>
      <c r="E199" s="634"/>
      <c r="F199" s="439"/>
      <c r="G199" s="620"/>
      <c r="H199" s="17"/>
      <c r="I199" s="167"/>
    </row>
    <row r="200" spans="1:11" ht="26.25" customHeight="1">
      <c r="A200" s="164"/>
      <c r="B200" s="183"/>
      <c r="C200" s="183"/>
      <c r="D200" s="183"/>
      <c r="E200" s="634"/>
      <c r="F200" s="439"/>
      <c r="G200" s="620"/>
      <c r="H200" s="17"/>
      <c r="I200" s="167"/>
    </row>
    <row r="201" spans="1:11" ht="21.75" customHeight="1" thickBot="1">
      <c r="A201" s="164"/>
      <c r="B201" s="183"/>
      <c r="C201" s="183"/>
      <c r="D201" s="183"/>
      <c r="E201" s="634"/>
      <c r="F201" s="439"/>
      <c r="G201" s="620"/>
      <c r="H201" s="17"/>
      <c r="I201" s="167"/>
    </row>
    <row r="202" spans="1:11" ht="55.7" customHeight="1" thickBot="1">
      <c r="A202" s="187" t="s">
        <v>1028</v>
      </c>
      <c r="B202" s="473" t="s">
        <v>1029</v>
      </c>
      <c r="C202" s="1206" t="s">
        <v>678</v>
      </c>
      <c r="D202" s="1206" t="s">
        <v>3130</v>
      </c>
      <c r="E202" s="637" t="s">
        <v>285</v>
      </c>
      <c r="F202" s="474" t="s">
        <v>2779</v>
      </c>
      <c r="G202" s="640" t="s">
        <v>3847</v>
      </c>
      <c r="H202" s="419" t="s">
        <v>497</v>
      </c>
      <c r="I202" s="173" t="s">
        <v>4239</v>
      </c>
    </row>
    <row r="203" spans="1:11" ht="13.5" thickBot="1">
      <c r="A203" s="195"/>
      <c r="B203" s="389"/>
      <c r="C203" s="475" t="s">
        <v>3629</v>
      </c>
      <c r="D203" s="476" t="s">
        <v>3779</v>
      </c>
      <c r="E203" s="829" t="s">
        <v>265</v>
      </c>
      <c r="F203" s="191">
        <f>'Заказ, cкидки и курсы валют'!$I$12</f>
        <v>0</v>
      </c>
      <c r="G203" s="1645"/>
      <c r="H203" s="455"/>
      <c r="I203" s="325"/>
    </row>
    <row r="204" spans="1:11">
      <c r="A204" s="295"/>
      <c r="B204" s="389"/>
      <c r="C204" s="1765"/>
      <c r="D204" s="1764"/>
      <c r="E204" s="2255"/>
      <c r="F204" s="1081"/>
      <c r="G204" s="2256"/>
      <c r="H204" s="1771"/>
      <c r="I204" s="167"/>
    </row>
    <row r="205" spans="1:11">
      <c r="A205" s="524" t="s">
        <v>11833</v>
      </c>
      <c r="B205" s="623" t="s">
        <v>11834</v>
      </c>
      <c r="C205" s="2397">
        <v>0.18</v>
      </c>
      <c r="D205" s="2398">
        <v>5</v>
      </c>
      <c r="E205" s="579">
        <v>325.38</v>
      </c>
      <c r="F205" s="2399">
        <v>325.38</v>
      </c>
      <c r="G205" s="2260">
        <f>F205</f>
        <v>325.38</v>
      </c>
      <c r="H205" s="1690">
        <f>G205*D205</f>
        <v>1626.9</v>
      </c>
      <c r="I205" s="585"/>
      <c r="K205" s="575"/>
    </row>
    <row r="206" spans="1:11">
      <c r="A206" s="2257" t="s">
        <v>9750</v>
      </c>
      <c r="B206" s="2258" t="s">
        <v>286</v>
      </c>
      <c r="C206" s="1690" t="s">
        <v>6001</v>
      </c>
      <c r="D206" s="2258">
        <v>5</v>
      </c>
      <c r="E206" s="579">
        <v>265.64508000000001</v>
      </c>
      <c r="F206" s="2259">
        <f t="shared" ref="F206:F218" si="15">ROUND(E206*(1-$F$11),2)</f>
        <v>265.64999999999998</v>
      </c>
      <c r="G206" s="2260">
        <f>F206</f>
        <v>265.64999999999998</v>
      </c>
      <c r="H206" s="1690">
        <f>G206*D206</f>
        <v>1328.25</v>
      </c>
      <c r="I206" s="1298"/>
      <c r="K206" s="575"/>
    </row>
    <row r="207" spans="1:11">
      <c r="A207" s="625" t="s">
        <v>287</v>
      </c>
      <c r="B207" s="525" t="s">
        <v>288</v>
      </c>
      <c r="C207" s="585" t="s">
        <v>6002</v>
      </c>
      <c r="D207" s="525">
        <v>5</v>
      </c>
      <c r="E207" s="579">
        <v>265.64508000000001</v>
      </c>
      <c r="F207" s="59">
        <f t="shared" si="15"/>
        <v>265.64999999999998</v>
      </c>
      <c r="G207" s="1423">
        <f>F207</f>
        <v>265.64999999999998</v>
      </c>
      <c r="H207" s="1688">
        <f t="shared" ref="H207:H218" si="16">G207*D207</f>
        <v>1328.25</v>
      </c>
      <c r="I207" s="1272"/>
      <c r="K207" s="575"/>
    </row>
    <row r="208" spans="1:11">
      <c r="A208" s="625" t="s">
        <v>9751</v>
      </c>
      <c r="B208" s="525" t="s">
        <v>289</v>
      </c>
      <c r="C208" s="585" t="s">
        <v>6003</v>
      </c>
      <c r="D208" s="525">
        <v>5</v>
      </c>
      <c r="E208" s="579">
        <v>265.64508000000001</v>
      </c>
      <c r="F208" s="59">
        <f t="shared" si="15"/>
        <v>265.64999999999998</v>
      </c>
      <c r="G208" s="1423">
        <f t="shared" ref="G208:G218" si="17">F208</f>
        <v>265.64999999999998</v>
      </c>
      <c r="H208" s="1688">
        <f t="shared" si="16"/>
        <v>1328.25</v>
      </c>
      <c r="I208" s="1272"/>
      <c r="K208" s="575"/>
    </row>
    <row r="209" spans="1:11">
      <c r="A209" s="625" t="s">
        <v>9752</v>
      </c>
      <c r="B209" s="525" t="s">
        <v>290</v>
      </c>
      <c r="C209" s="585" t="s">
        <v>6007</v>
      </c>
      <c r="D209" s="525">
        <v>5</v>
      </c>
      <c r="E209" s="579">
        <v>265.64508000000001</v>
      </c>
      <c r="F209" s="59">
        <f t="shared" si="15"/>
        <v>265.64999999999998</v>
      </c>
      <c r="G209" s="1423">
        <f t="shared" si="17"/>
        <v>265.64999999999998</v>
      </c>
      <c r="H209" s="1688">
        <f t="shared" si="16"/>
        <v>1328.25</v>
      </c>
      <c r="I209" s="1272"/>
      <c r="K209" s="575"/>
    </row>
    <row r="210" spans="1:11">
      <c r="A210" s="625" t="s">
        <v>9756</v>
      </c>
      <c r="B210" s="525" t="s">
        <v>290</v>
      </c>
      <c r="C210" s="585" t="s">
        <v>6007</v>
      </c>
      <c r="D210" s="525">
        <v>25</v>
      </c>
      <c r="E210" s="579">
        <v>264.58007999999995</v>
      </c>
      <c r="F210" s="59">
        <f t="shared" si="15"/>
        <v>264.58</v>
      </c>
      <c r="G210" s="1423">
        <f t="shared" si="17"/>
        <v>264.58</v>
      </c>
      <c r="H210" s="1688">
        <f>G210*D210</f>
        <v>6614.5</v>
      </c>
      <c r="I210" s="1272"/>
      <c r="K210" s="575"/>
    </row>
    <row r="211" spans="1:11">
      <c r="A211" s="2511" t="s">
        <v>9753</v>
      </c>
      <c r="B211" s="2353" t="s">
        <v>291</v>
      </c>
      <c r="C211" s="2512" t="s">
        <v>6008</v>
      </c>
      <c r="D211" s="2353">
        <v>5</v>
      </c>
      <c r="E211" s="572">
        <v>265.30001999999996</v>
      </c>
      <c r="F211" s="59">
        <f t="shared" si="15"/>
        <v>265.3</v>
      </c>
      <c r="G211" s="1423">
        <f t="shared" si="17"/>
        <v>265.3</v>
      </c>
      <c r="H211" s="2513">
        <f t="shared" si="16"/>
        <v>1326.5</v>
      </c>
      <c r="I211" s="2514"/>
      <c r="K211" s="575"/>
    </row>
    <row r="212" spans="1:11">
      <c r="A212" s="2511" t="s">
        <v>9757</v>
      </c>
      <c r="B212" s="2353" t="s">
        <v>291</v>
      </c>
      <c r="C212" s="2512" t="s">
        <v>6008</v>
      </c>
      <c r="D212" s="2353">
        <v>25</v>
      </c>
      <c r="E212" s="572">
        <v>264.22224</v>
      </c>
      <c r="F212" s="59">
        <f t="shared" si="15"/>
        <v>264.22000000000003</v>
      </c>
      <c r="G212" s="1423">
        <f t="shared" si="17"/>
        <v>264.22000000000003</v>
      </c>
      <c r="H212" s="2513">
        <f t="shared" si="16"/>
        <v>6605.5000000000009</v>
      </c>
      <c r="I212" s="2514"/>
      <c r="K212" s="575"/>
    </row>
    <row r="213" spans="1:11">
      <c r="A213" s="2511" t="s">
        <v>9754</v>
      </c>
      <c r="B213" s="2353" t="s">
        <v>292</v>
      </c>
      <c r="C213" s="2512" t="s">
        <v>6009</v>
      </c>
      <c r="D213" s="2353">
        <v>5</v>
      </c>
      <c r="E213" s="572">
        <v>265.27445999999998</v>
      </c>
      <c r="F213" s="59">
        <f t="shared" si="15"/>
        <v>265.27</v>
      </c>
      <c r="G213" s="1423">
        <f t="shared" si="17"/>
        <v>265.27</v>
      </c>
      <c r="H213" s="2513">
        <f>G213*D213</f>
        <v>1326.35</v>
      </c>
      <c r="I213" s="2514"/>
      <c r="K213" s="575"/>
    </row>
    <row r="214" spans="1:11">
      <c r="A214" s="2511" t="s">
        <v>9758</v>
      </c>
      <c r="B214" s="2353" t="s">
        <v>292</v>
      </c>
      <c r="C214" s="2512" t="s">
        <v>6009</v>
      </c>
      <c r="D214" s="2353">
        <v>25</v>
      </c>
      <c r="E214" s="572">
        <v>264.19668000000001</v>
      </c>
      <c r="F214" s="59">
        <f t="shared" si="15"/>
        <v>264.2</v>
      </c>
      <c r="G214" s="1423">
        <f t="shared" si="17"/>
        <v>264.2</v>
      </c>
      <c r="H214" s="2513">
        <f>G214*D214</f>
        <v>6605</v>
      </c>
      <c r="I214" s="2514"/>
      <c r="K214" s="575"/>
    </row>
    <row r="215" spans="1:11">
      <c r="A215" s="2511" t="s">
        <v>293</v>
      </c>
      <c r="B215" s="2353" t="s">
        <v>294</v>
      </c>
      <c r="C215" s="2512" t="s">
        <v>6010</v>
      </c>
      <c r="D215" s="2353">
        <v>5</v>
      </c>
      <c r="E215" s="572">
        <v>265.27445999999998</v>
      </c>
      <c r="F215" s="59">
        <f t="shared" si="15"/>
        <v>265.27</v>
      </c>
      <c r="G215" s="1423">
        <f t="shared" si="17"/>
        <v>265.27</v>
      </c>
      <c r="H215" s="2513">
        <f t="shared" si="16"/>
        <v>1326.35</v>
      </c>
      <c r="I215" s="2514"/>
      <c r="J215" s="1081"/>
      <c r="K215" s="575"/>
    </row>
    <row r="216" spans="1:11">
      <c r="A216" s="2511" t="s">
        <v>9759</v>
      </c>
      <c r="B216" s="2353" t="s">
        <v>294</v>
      </c>
      <c r="C216" s="2512" t="s">
        <v>6010</v>
      </c>
      <c r="D216" s="2353">
        <v>25</v>
      </c>
      <c r="E216" s="572">
        <v>264.19668000000001</v>
      </c>
      <c r="F216" s="59">
        <f>ROUND(E216*(1-$F$11),2)</f>
        <v>264.2</v>
      </c>
      <c r="G216" s="1423">
        <f>F216</f>
        <v>264.2</v>
      </c>
      <c r="H216" s="2513">
        <f>G216*D216</f>
        <v>6605</v>
      </c>
      <c r="I216" s="2514"/>
      <c r="J216" s="1081"/>
      <c r="K216" s="575"/>
    </row>
    <row r="217" spans="1:11">
      <c r="A217" s="625" t="s">
        <v>295</v>
      </c>
      <c r="B217" s="525" t="s">
        <v>296</v>
      </c>
      <c r="C217" s="585" t="s">
        <v>6011</v>
      </c>
      <c r="D217" s="525">
        <v>5</v>
      </c>
      <c r="E217" s="579">
        <v>265.27445999999998</v>
      </c>
      <c r="F217" s="59">
        <f t="shared" si="15"/>
        <v>265.27</v>
      </c>
      <c r="G217" s="1423">
        <f t="shared" si="17"/>
        <v>265.27</v>
      </c>
      <c r="H217" s="1688">
        <f t="shared" si="16"/>
        <v>1326.35</v>
      </c>
      <c r="I217" s="1272"/>
      <c r="K217" s="575"/>
    </row>
    <row r="218" spans="1:11" ht="13.5" thickBot="1">
      <c r="A218" s="655" t="s">
        <v>9755</v>
      </c>
      <c r="B218" s="941" t="s">
        <v>188</v>
      </c>
      <c r="C218" s="1275" t="s">
        <v>6012</v>
      </c>
      <c r="D218" s="941">
        <v>5</v>
      </c>
      <c r="E218" s="579">
        <v>265.27445999999998</v>
      </c>
      <c r="F218" s="245">
        <f t="shared" si="15"/>
        <v>265.27</v>
      </c>
      <c r="G218" s="1428">
        <f t="shared" si="17"/>
        <v>265.27</v>
      </c>
      <c r="H218" s="1689">
        <f t="shared" si="16"/>
        <v>1326.35</v>
      </c>
      <c r="I218" s="1276"/>
      <c r="K218" s="575"/>
    </row>
    <row r="219" spans="1:11" ht="13.5" thickBot="1">
      <c r="K219" s="575"/>
    </row>
    <row r="220" spans="1:11" ht="18">
      <c r="A220" s="185"/>
      <c r="B220" s="91" t="s">
        <v>297</v>
      </c>
      <c r="C220" s="91"/>
      <c r="D220" s="96"/>
      <c r="E220" s="636"/>
      <c r="F220" s="441"/>
      <c r="G220" s="163"/>
      <c r="H220" s="163"/>
      <c r="I220" s="95"/>
      <c r="K220" s="575"/>
    </row>
    <row r="221" spans="1:11" ht="18">
      <c r="A221" s="164"/>
      <c r="B221" s="108"/>
      <c r="C221" s="108"/>
      <c r="D221" s="166"/>
      <c r="E221" s="633"/>
      <c r="F221" s="18"/>
      <c r="G221" s="17"/>
      <c r="H221" s="17"/>
      <c r="I221" s="167"/>
      <c r="K221" s="575"/>
    </row>
    <row r="222" spans="1:11">
      <c r="A222" s="164"/>
      <c r="B222" s="183"/>
      <c r="C222" s="183"/>
      <c r="D222" s="183"/>
      <c r="E222" s="634"/>
      <c r="F222" s="439"/>
      <c r="G222" s="168"/>
      <c r="H222" s="17"/>
      <c r="I222" s="167"/>
      <c r="K222" s="575"/>
    </row>
    <row r="223" spans="1:11">
      <c r="A223" s="164"/>
      <c r="B223" s="183"/>
      <c r="C223" s="183"/>
      <c r="D223" s="183"/>
      <c r="E223" s="634"/>
      <c r="F223" s="439"/>
      <c r="G223" s="168"/>
      <c r="H223" s="17"/>
      <c r="I223" s="167"/>
      <c r="K223" s="575"/>
    </row>
    <row r="224" spans="1:11">
      <c r="A224" s="164"/>
      <c r="B224" s="183"/>
      <c r="C224" s="183"/>
      <c r="D224" s="183"/>
      <c r="E224" s="634"/>
      <c r="F224" s="439"/>
      <c r="G224" s="168"/>
      <c r="H224" s="17"/>
      <c r="I224" s="167"/>
      <c r="K224" s="575"/>
    </row>
    <row r="225" spans="1:11" ht="17.45" customHeight="1" thickBot="1">
      <c r="A225" s="169"/>
      <c r="B225" s="184"/>
      <c r="C225" s="184"/>
      <c r="D225" s="184"/>
      <c r="E225" s="635"/>
      <c r="F225" s="440"/>
      <c r="G225" s="170"/>
      <c r="H225" s="171"/>
      <c r="I225" s="172"/>
      <c r="K225" s="575"/>
    </row>
    <row r="226" spans="1:11" ht="43.5" customHeight="1" thickBot="1">
      <c r="A226" s="187" t="s">
        <v>1028</v>
      </c>
      <c r="B226" s="473" t="s">
        <v>1029</v>
      </c>
      <c r="C226" s="1206" t="s">
        <v>678</v>
      </c>
      <c r="D226" s="1206" t="s">
        <v>3130</v>
      </c>
      <c r="E226" s="637" t="s">
        <v>285</v>
      </c>
      <c r="F226" s="474" t="s">
        <v>2779</v>
      </c>
      <c r="G226" s="419" t="s">
        <v>3847</v>
      </c>
      <c r="H226" s="419" t="s">
        <v>497</v>
      </c>
      <c r="I226" s="173" t="s">
        <v>4239</v>
      </c>
      <c r="K226" s="575"/>
    </row>
    <row r="227" spans="1:11" ht="13.5" thickBot="1">
      <c r="A227" s="188"/>
      <c r="B227" s="190"/>
      <c r="C227" s="1140" t="s">
        <v>3629</v>
      </c>
      <c r="D227" s="382" t="s">
        <v>3779</v>
      </c>
      <c r="E227" s="829" t="s">
        <v>265</v>
      </c>
      <c r="F227" s="191">
        <f>'Заказ, cкидки и курсы валют'!$I$12</f>
        <v>0</v>
      </c>
      <c r="G227" s="339"/>
      <c r="H227" s="339"/>
      <c r="I227" s="186"/>
      <c r="K227" s="575"/>
    </row>
    <row r="228" spans="1:11">
      <c r="A228" s="1277" t="s">
        <v>9719</v>
      </c>
      <c r="B228" s="1278" t="s">
        <v>319</v>
      </c>
      <c r="C228" s="1278">
        <v>0.42299999999999999</v>
      </c>
      <c r="D228" s="1278">
        <v>5</v>
      </c>
      <c r="E228" s="579">
        <v>388.15</v>
      </c>
      <c r="F228" s="2269">
        <v>388.15</v>
      </c>
      <c r="G228" s="1421">
        <f>F228</f>
        <v>388.15</v>
      </c>
      <c r="H228" s="1274">
        <f>D228*E228</f>
        <v>1940.75</v>
      </c>
      <c r="I228" s="1082"/>
      <c r="K228" s="575"/>
    </row>
    <row r="229" spans="1:11">
      <c r="A229" s="1279" t="s">
        <v>311</v>
      </c>
      <c r="B229" s="1266" t="s">
        <v>298</v>
      </c>
      <c r="C229" s="1266">
        <v>0.78700000000000003</v>
      </c>
      <c r="D229" s="1266">
        <v>5</v>
      </c>
      <c r="E229" s="579">
        <v>354.66</v>
      </c>
      <c r="F229" s="59">
        <f t="shared" ref="F229:F237" si="18">ROUND(E229*(1-$F$11),2)</f>
        <v>354.66</v>
      </c>
      <c r="G229" s="1437">
        <f>F229</f>
        <v>354.66</v>
      </c>
      <c r="H229" s="1690">
        <f t="shared" ref="H229:H237" si="19">G229*D229</f>
        <v>1773.3000000000002</v>
      </c>
      <c r="I229" s="1280"/>
      <c r="K229" s="575"/>
    </row>
    <row r="230" spans="1:11">
      <c r="A230" s="2516" t="s">
        <v>310</v>
      </c>
      <c r="B230" s="2517" t="s">
        <v>299</v>
      </c>
      <c r="C230" s="2517">
        <v>0.94899999999999995</v>
      </c>
      <c r="D230" s="2517">
        <v>5</v>
      </c>
      <c r="E230" s="572">
        <v>345.18</v>
      </c>
      <c r="F230" s="59">
        <f t="shared" si="18"/>
        <v>345.18</v>
      </c>
      <c r="G230" s="1437">
        <f t="shared" ref="G230:G236" si="20">F230</f>
        <v>345.18</v>
      </c>
      <c r="H230" s="2518">
        <f t="shared" si="19"/>
        <v>1725.9</v>
      </c>
      <c r="I230" s="2515"/>
      <c r="K230" s="575"/>
    </row>
    <row r="231" spans="1:11">
      <c r="A231" s="2516" t="s">
        <v>9720</v>
      </c>
      <c r="B231" s="2517" t="s">
        <v>321</v>
      </c>
      <c r="C231" s="2517">
        <v>1.19</v>
      </c>
      <c r="D231" s="2517">
        <v>5</v>
      </c>
      <c r="E231" s="572">
        <v>338.27381999999994</v>
      </c>
      <c r="F231" s="59">
        <f t="shared" si="18"/>
        <v>338.27</v>
      </c>
      <c r="G231" s="1437">
        <f t="shared" si="20"/>
        <v>338.27</v>
      </c>
      <c r="H231" s="2518">
        <f>G231*D231</f>
        <v>1691.35</v>
      </c>
      <c r="I231" s="1282"/>
      <c r="K231" s="575"/>
    </row>
    <row r="232" spans="1:11">
      <c r="A232" s="2516" t="s">
        <v>309</v>
      </c>
      <c r="B232" s="2517" t="s">
        <v>300</v>
      </c>
      <c r="C232" s="2517" t="s">
        <v>6001</v>
      </c>
      <c r="D232" s="2517">
        <v>5</v>
      </c>
      <c r="E232" s="572">
        <v>338.27381999999994</v>
      </c>
      <c r="F232" s="59">
        <f t="shared" si="18"/>
        <v>338.27</v>
      </c>
      <c r="G232" s="1437">
        <f t="shared" si="20"/>
        <v>338.27</v>
      </c>
      <c r="H232" s="2518">
        <f>D232*E232</f>
        <v>1691.3690999999997</v>
      </c>
      <c r="I232" s="1282"/>
      <c r="K232" s="575"/>
    </row>
    <row r="233" spans="1:11" s="868" customFormat="1">
      <c r="A233" s="2516" t="s">
        <v>308</v>
      </c>
      <c r="B233" s="2517" t="s">
        <v>301</v>
      </c>
      <c r="C233" s="2517" t="s">
        <v>6002</v>
      </c>
      <c r="D233" s="2517">
        <v>5</v>
      </c>
      <c r="E233" s="572">
        <v>338.27381999999994</v>
      </c>
      <c r="F233" s="59">
        <f t="shared" si="18"/>
        <v>338.27</v>
      </c>
      <c r="G233" s="1437">
        <f t="shared" si="20"/>
        <v>338.27</v>
      </c>
      <c r="H233" s="2518">
        <f>D233*E233</f>
        <v>1691.3690999999997</v>
      </c>
      <c r="I233" s="2515"/>
      <c r="K233" s="575"/>
    </row>
    <row r="234" spans="1:11">
      <c r="A234" s="1281" t="s">
        <v>307</v>
      </c>
      <c r="B234" s="522" t="s">
        <v>302</v>
      </c>
      <c r="C234" s="522" t="s">
        <v>6003</v>
      </c>
      <c r="D234" s="522">
        <v>5</v>
      </c>
      <c r="E234" s="579">
        <v>336.22901999999999</v>
      </c>
      <c r="F234" s="59">
        <f t="shared" si="18"/>
        <v>336.23</v>
      </c>
      <c r="G234" s="1437">
        <f t="shared" si="20"/>
        <v>336.23</v>
      </c>
      <c r="H234" s="1690">
        <f>G234*D234</f>
        <v>1681.15</v>
      </c>
      <c r="I234" s="1282"/>
      <c r="K234" s="575"/>
    </row>
    <row r="235" spans="1:11" s="2492" customFormat="1">
      <c r="A235" s="2516" t="s">
        <v>306</v>
      </c>
      <c r="B235" s="2517" t="s">
        <v>303</v>
      </c>
      <c r="C235" s="2517" t="s">
        <v>6004</v>
      </c>
      <c r="D235" s="2517">
        <v>5</v>
      </c>
      <c r="E235" s="572">
        <v>338.35901999999999</v>
      </c>
      <c r="F235" s="59">
        <f t="shared" si="18"/>
        <v>338.36</v>
      </c>
      <c r="G235" s="1437">
        <f t="shared" si="20"/>
        <v>338.36</v>
      </c>
      <c r="H235" s="2518">
        <f t="shared" si="19"/>
        <v>1691.8000000000002</v>
      </c>
      <c r="I235" s="2519"/>
      <c r="K235" s="816"/>
    </row>
    <row r="236" spans="1:11" ht="13.5" thickBot="1">
      <c r="A236" s="1287" t="s">
        <v>11835</v>
      </c>
      <c r="B236" s="1264" t="s">
        <v>304</v>
      </c>
      <c r="C236" s="1288" t="s">
        <v>11836</v>
      </c>
      <c r="D236" s="1288">
        <v>1</v>
      </c>
      <c r="E236" s="579">
        <v>361.07760000000002</v>
      </c>
      <c r="F236" s="2263">
        <f t="shared" si="18"/>
        <v>361.08</v>
      </c>
      <c r="G236" s="2264">
        <f t="shared" si="20"/>
        <v>361.08</v>
      </c>
      <c r="H236" s="2265">
        <f>D236*E236</f>
        <v>361.07760000000002</v>
      </c>
      <c r="I236" s="1290"/>
      <c r="K236" s="575"/>
    </row>
    <row r="237" spans="1:11" ht="13.5" thickBot="1">
      <c r="A237" s="1283" t="s">
        <v>305</v>
      </c>
      <c r="B237" s="1264" t="s">
        <v>304</v>
      </c>
      <c r="C237" s="1264" t="s">
        <v>6005</v>
      </c>
      <c r="D237" s="1264">
        <v>5</v>
      </c>
      <c r="E237" s="579">
        <v>336.22901999999999</v>
      </c>
      <c r="F237" s="245">
        <f t="shared" si="18"/>
        <v>336.23</v>
      </c>
      <c r="G237" s="1428">
        <f>F237</f>
        <v>336.23</v>
      </c>
      <c r="H237" s="1689">
        <f t="shared" si="19"/>
        <v>1681.15</v>
      </c>
      <c r="I237" s="1083"/>
      <c r="K237" s="575"/>
    </row>
    <row r="238" spans="1:11" ht="13.5" thickBot="1">
      <c r="F238" t="s">
        <v>9953</v>
      </c>
      <c r="K238" s="575"/>
    </row>
    <row r="239" spans="1:11" ht="18">
      <c r="A239" s="185"/>
      <c r="B239" s="91" t="s">
        <v>316</v>
      </c>
      <c r="C239" s="91"/>
      <c r="D239" s="96"/>
      <c r="E239" s="636"/>
      <c r="F239" s="441"/>
      <c r="G239" s="163"/>
      <c r="H239" s="163"/>
      <c r="I239" s="95"/>
      <c r="K239" s="575"/>
    </row>
    <row r="240" spans="1:11" ht="18">
      <c r="A240" s="164"/>
      <c r="B240" s="108"/>
      <c r="C240" s="108"/>
      <c r="D240" s="166"/>
      <c r="E240" s="633"/>
      <c r="F240" s="18"/>
      <c r="G240" s="17"/>
      <c r="H240" s="17"/>
      <c r="I240" s="167"/>
      <c r="K240" s="575"/>
    </row>
    <row r="241" spans="1:11">
      <c r="A241" s="164"/>
      <c r="B241" s="183"/>
      <c r="C241" s="183"/>
      <c r="D241" s="183"/>
      <c r="E241" s="634"/>
      <c r="F241" s="439"/>
      <c r="G241" s="168"/>
      <c r="H241" s="17"/>
      <c r="I241" s="167"/>
      <c r="K241" s="575"/>
    </row>
    <row r="242" spans="1:11">
      <c r="A242" s="164"/>
      <c r="B242" s="183"/>
      <c r="C242" s="183"/>
      <c r="D242" s="183"/>
      <c r="E242" s="634"/>
      <c r="F242" s="439"/>
      <c r="G242" s="168"/>
      <c r="H242" s="17"/>
      <c r="I242" s="167"/>
      <c r="K242" s="575"/>
    </row>
    <row r="243" spans="1:11">
      <c r="A243" s="164"/>
      <c r="B243" s="183"/>
      <c r="C243" s="183"/>
      <c r="D243" s="183"/>
      <c r="E243" s="634"/>
      <c r="F243" s="439"/>
      <c r="G243" s="168"/>
      <c r="H243" s="17"/>
      <c r="I243" s="167"/>
      <c r="K243" s="575"/>
    </row>
    <row r="244" spans="1:11" ht="13.5" thickBot="1">
      <c r="A244" s="169"/>
      <c r="B244" s="184"/>
      <c r="C244" s="184"/>
      <c r="D244" s="184"/>
      <c r="E244" s="635"/>
      <c r="F244" s="440"/>
      <c r="G244" s="170"/>
      <c r="H244" s="171"/>
      <c r="I244" s="172"/>
      <c r="K244" s="575"/>
    </row>
    <row r="245" spans="1:11" ht="34.5" customHeight="1" thickBot="1">
      <c r="A245" s="187" t="s">
        <v>1028</v>
      </c>
      <c r="B245" s="473" t="s">
        <v>1029</v>
      </c>
      <c r="C245" s="1206" t="s">
        <v>678</v>
      </c>
      <c r="D245" s="1206" t="s">
        <v>3130</v>
      </c>
      <c r="E245" s="637" t="s">
        <v>285</v>
      </c>
      <c r="F245" s="474" t="s">
        <v>2779</v>
      </c>
      <c r="G245" s="2668" t="s">
        <v>3847</v>
      </c>
      <c r="H245" s="2668" t="s">
        <v>497</v>
      </c>
      <c r="I245" s="173" t="s">
        <v>4239</v>
      </c>
      <c r="J245" s="545"/>
      <c r="K245" s="575"/>
    </row>
    <row r="246" spans="1:11" ht="23.45" customHeight="1" thickBot="1">
      <c r="A246" s="188"/>
      <c r="B246" s="190"/>
      <c r="C246" s="1140" t="s">
        <v>3629</v>
      </c>
      <c r="D246" s="382" t="s">
        <v>3779</v>
      </c>
      <c r="E246" s="829" t="s">
        <v>265</v>
      </c>
      <c r="F246" s="191">
        <f>'Заказ, cкидки и курсы валют'!$I$12</f>
        <v>0</v>
      </c>
      <c r="G246" s="2683"/>
      <c r="H246" s="2683"/>
      <c r="I246" s="186"/>
      <c r="J246" s="545"/>
      <c r="K246" s="575"/>
    </row>
    <row r="247" spans="1:11">
      <c r="A247" s="525" t="s">
        <v>9760</v>
      </c>
      <c r="B247" s="525" t="s">
        <v>312</v>
      </c>
      <c r="C247" s="525" t="s">
        <v>6006</v>
      </c>
      <c r="D247" s="525">
        <v>5</v>
      </c>
      <c r="E247" s="579">
        <v>412.84</v>
      </c>
      <c r="F247" s="2269">
        <f t="shared" ref="F247:F248" si="21">ROUND(E247*(1-$F$11),2)</f>
        <v>412.84</v>
      </c>
      <c r="G247" s="1423">
        <f>F247</f>
        <v>412.84</v>
      </c>
      <c r="H247" s="1688">
        <f t="shared" ref="H247:H248" si="22">G247*D247</f>
        <v>2064.1999999999998</v>
      </c>
      <c r="I247" s="525"/>
      <c r="J247" s="545"/>
      <c r="K247" s="575"/>
    </row>
    <row r="248" spans="1:11" ht="13.5" thickBot="1">
      <c r="A248" s="655" t="s">
        <v>314</v>
      </c>
      <c r="B248" s="941" t="s">
        <v>313</v>
      </c>
      <c r="C248" s="941" t="s">
        <v>6002</v>
      </c>
      <c r="D248" s="941">
        <v>5</v>
      </c>
      <c r="E248" s="579">
        <v>412.96439999999996</v>
      </c>
      <c r="F248" s="245">
        <f t="shared" si="21"/>
        <v>412.96</v>
      </c>
      <c r="G248" s="1428">
        <f>F248</f>
        <v>412.96</v>
      </c>
      <c r="H248" s="1689">
        <f t="shared" si="22"/>
        <v>2064.7999999999997</v>
      </c>
      <c r="I248" s="937"/>
      <c r="J248" s="545"/>
      <c r="K248" s="575"/>
    </row>
    <row r="249" spans="1:11">
      <c r="K249" s="575"/>
    </row>
    <row r="250" spans="1:11" ht="13.5" thickBot="1">
      <c r="K250" s="575"/>
    </row>
    <row r="251" spans="1:11" ht="18">
      <c r="A251" s="185"/>
      <c r="B251" s="91" t="s">
        <v>315</v>
      </c>
      <c r="C251" s="91"/>
      <c r="D251" s="96"/>
      <c r="E251" s="636"/>
      <c r="F251" s="441"/>
      <c r="G251" s="163"/>
      <c r="H251" s="163"/>
      <c r="I251" s="95"/>
      <c r="J251" s="2406"/>
      <c r="K251" s="575"/>
    </row>
    <row r="252" spans="1:11" ht="18">
      <c r="A252" s="164"/>
      <c r="B252" s="108"/>
      <c r="C252" s="108"/>
      <c r="D252" s="166"/>
      <c r="E252" s="633"/>
      <c r="F252" s="18"/>
      <c r="G252" s="17"/>
      <c r="H252" s="17"/>
      <c r="I252" s="167"/>
      <c r="J252" s="2406"/>
      <c r="K252" s="575"/>
    </row>
    <row r="253" spans="1:11">
      <c r="A253" s="164"/>
      <c r="B253" s="183"/>
      <c r="C253" s="183"/>
      <c r="D253" s="183"/>
      <c r="E253" s="634"/>
      <c r="F253" s="439"/>
      <c r="G253" s="168"/>
      <c r="H253" s="17"/>
      <c r="I253" s="167"/>
      <c r="J253" s="2406"/>
      <c r="K253" s="575"/>
    </row>
    <row r="254" spans="1:11">
      <c r="A254" s="164"/>
      <c r="B254" s="183"/>
      <c r="C254" s="183"/>
      <c r="D254" s="183"/>
      <c r="E254" s="634"/>
      <c r="F254" s="439"/>
      <c r="G254" s="168"/>
      <c r="H254" s="17"/>
      <c r="I254" s="167"/>
      <c r="J254" s="2406"/>
      <c r="K254" s="575"/>
    </row>
    <row r="255" spans="1:11">
      <c r="A255" s="164"/>
      <c r="B255" s="183"/>
      <c r="C255" s="183"/>
      <c r="D255" s="183"/>
      <c r="E255" s="634"/>
      <c r="F255" s="439"/>
      <c r="G255" s="168"/>
      <c r="H255" s="17"/>
      <c r="I255" s="167"/>
      <c r="J255" s="2406"/>
      <c r="K255" s="575"/>
    </row>
    <row r="256" spans="1:11" ht="13.5" thickBot="1">
      <c r="A256" s="169"/>
      <c r="B256" s="184"/>
      <c r="C256" s="184"/>
      <c r="D256" s="184"/>
      <c r="E256" s="635"/>
      <c r="F256" s="440"/>
      <c r="G256" s="170"/>
      <c r="H256" s="171"/>
      <c r="I256" s="172"/>
      <c r="J256" s="2406"/>
      <c r="K256" s="575"/>
    </row>
    <row r="257" spans="1:11" ht="30.75" customHeight="1" thickBot="1">
      <c r="A257" s="187" t="s">
        <v>1028</v>
      </c>
      <c r="B257" s="473" t="s">
        <v>1029</v>
      </c>
      <c r="C257" s="1206" t="s">
        <v>678</v>
      </c>
      <c r="D257" s="1206" t="s">
        <v>3130</v>
      </c>
      <c r="E257" s="637" t="s">
        <v>285</v>
      </c>
      <c r="F257" s="474" t="s">
        <v>2779</v>
      </c>
      <c r="G257" s="2668" t="s">
        <v>3847</v>
      </c>
      <c r="H257" s="2668" t="s">
        <v>497</v>
      </c>
      <c r="I257" s="173" t="s">
        <v>4239</v>
      </c>
      <c r="J257" s="2406"/>
      <c r="K257" s="575"/>
    </row>
    <row r="258" spans="1:11" ht="26.25" customHeight="1" thickBot="1">
      <c r="A258" s="188"/>
      <c r="B258" s="190"/>
      <c r="C258" s="1140" t="s">
        <v>3629</v>
      </c>
      <c r="D258" s="382" t="s">
        <v>3779</v>
      </c>
      <c r="E258" s="829" t="s">
        <v>265</v>
      </c>
      <c r="F258" s="191">
        <f>'Заказ, cкидки и курсы валют'!$I$12</f>
        <v>0</v>
      </c>
      <c r="G258" s="2683"/>
      <c r="H258" s="2683"/>
      <c r="I258" s="186"/>
      <c r="J258" s="2406"/>
      <c r="K258" s="575"/>
    </row>
    <row r="259" spans="1:11">
      <c r="A259" s="1277" t="s">
        <v>5972</v>
      </c>
      <c r="B259" s="1278" t="s">
        <v>317</v>
      </c>
      <c r="C259" s="1278">
        <v>21.27</v>
      </c>
      <c r="D259" s="1278">
        <v>10</v>
      </c>
      <c r="E259" s="579">
        <v>456.93</v>
      </c>
      <c r="F259" s="2269">
        <f t="shared" ref="F259" si="23">ROUND(E259*(1-$F$11),2)</f>
        <v>456.93</v>
      </c>
      <c r="G259" s="1421">
        <f>F259</f>
        <v>456.93</v>
      </c>
      <c r="H259" s="1274">
        <f>D259*E259</f>
        <v>4569.3</v>
      </c>
      <c r="I259" s="1082"/>
      <c r="J259" s="2406"/>
      <c r="K259" s="575"/>
    </row>
    <row r="260" spans="1:11" ht="13.5" thickBot="1">
      <c r="K260" s="575"/>
    </row>
    <row r="261" spans="1:11" ht="18">
      <c r="A261" s="185"/>
      <c r="B261" s="91" t="s">
        <v>318</v>
      </c>
      <c r="C261" s="91"/>
      <c r="D261" s="96"/>
      <c r="E261" s="636"/>
      <c r="F261" s="441"/>
      <c r="G261" s="163"/>
      <c r="H261" s="163"/>
      <c r="I261" s="95"/>
      <c r="K261" s="575"/>
    </row>
    <row r="262" spans="1:11" ht="18">
      <c r="A262" s="164"/>
      <c r="B262" s="108"/>
      <c r="C262" s="108"/>
      <c r="D262" s="166"/>
      <c r="E262" s="633"/>
      <c r="F262" s="18"/>
      <c r="G262" s="17"/>
      <c r="H262" s="17"/>
      <c r="I262" s="167"/>
      <c r="K262" s="575"/>
    </row>
    <row r="263" spans="1:11">
      <c r="A263" s="164"/>
      <c r="B263" s="183"/>
      <c r="C263" s="183"/>
      <c r="D263" s="183"/>
      <c r="E263" s="634"/>
      <c r="F263" s="439"/>
      <c r="G263" s="168"/>
      <c r="H263" s="17"/>
      <c r="I263" s="167"/>
      <c r="K263" s="575"/>
    </row>
    <row r="264" spans="1:11">
      <c r="A264" s="164"/>
      <c r="B264" s="183"/>
      <c r="C264" s="183"/>
      <c r="D264" s="183"/>
      <c r="E264" s="634"/>
      <c r="F264" s="439"/>
      <c r="G264" s="168"/>
      <c r="H264" s="17"/>
      <c r="I264" s="167"/>
      <c r="K264" s="575"/>
    </row>
    <row r="265" spans="1:11">
      <c r="A265" s="164"/>
      <c r="B265" s="183"/>
      <c r="C265" s="183"/>
      <c r="D265" s="183"/>
      <c r="E265" s="634"/>
      <c r="F265" s="439"/>
      <c r="G265" s="168"/>
      <c r="H265" s="17"/>
      <c r="I265" s="167"/>
      <c r="K265" s="575"/>
    </row>
    <row r="266" spans="1:11" ht="13.5" thickBot="1">
      <c r="A266" s="169"/>
      <c r="B266" s="184"/>
      <c r="C266" s="184"/>
      <c r="D266" s="184"/>
      <c r="E266" s="635"/>
      <c r="F266" s="440"/>
      <c r="G266" s="170"/>
      <c r="H266" s="171"/>
      <c r="I266" s="172"/>
      <c r="K266" s="575"/>
    </row>
    <row r="267" spans="1:11" ht="34.5" customHeight="1" thickBot="1">
      <c r="A267" s="187" t="s">
        <v>1028</v>
      </c>
      <c r="B267" s="473" t="s">
        <v>1029</v>
      </c>
      <c r="C267" s="1206" t="s">
        <v>678</v>
      </c>
      <c r="D267" s="1206" t="s">
        <v>3130</v>
      </c>
      <c r="E267" s="637" t="s">
        <v>285</v>
      </c>
      <c r="F267" s="474" t="s">
        <v>2779</v>
      </c>
      <c r="G267" s="2668" t="s">
        <v>3847</v>
      </c>
      <c r="H267" s="2668" t="s">
        <v>497</v>
      </c>
      <c r="I267" s="173" t="s">
        <v>4239</v>
      </c>
      <c r="K267" s="575"/>
    </row>
    <row r="268" spans="1:11" ht="18.75" customHeight="1" thickBot="1">
      <c r="A268" s="195"/>
      <c r="B268" s="389"/>
      <c r="C268" s="475" t="s">
        <v>3629</v>
      </c>
      <c r="D268" s="476" t="s">
        <v>3779</v>
      </c>
      <c r="E268" s="829" t="s">
        <v>265</v>
      </c>
      <c r="F268" s="191">
        <f>'Заказ, cкидки и курсы валют'!$I$12</f>
        <v>0</v>
      </c>
      <c r="G268" s="2677"/>
      <c r="H268" s="2677"/>
      <c r="I268" s="325"/>
      <c r="K268" s="575"/>
    </row>
    <row r="269" spans="1:11">
      <c r="A269" s="1277" t="s">
        <v>326</v>
      </c>
      <c r="B269" s="1278" t="s">
        <v>319</v>
      </c>
      <c r="C269" s="1284">
        <v>0.42</v>
      </c>
      <c r="D269" s="1278">
        <v>5</v>
      </c>
      <c r="E269" s="579">
        <v>449.58335999999997</v>
      </c>
      <c r="F269" s="995">
        <f t="shared" ref="F269:F276" si="24">ROUND(E269*(1-$F$11),2)</f>
        <v>449.58</v>
      </c>
      <c r="G269" s="1421">
        <f>F269</f>
        <v>449.58</v>
      </c>
      <c r="H269" s="1274">
        <f t="shared" ref="H269:H276" si="25">G269*D269</f>
        <v>2247.9</v>
      </c>
      <c r="I269" s="1082"/>
      <c r="K269" s="575"/>
    </row>
    <row r="270" spans="1:11">
      <c r="A270" s="1281" t="s">
        <v>9722</v>
      </c>
      <c r="B270" s="522" t="s">
        <v>9721</v>
      </c>
      <c r="C270" s="1285">
        <v>0.63</v>
      </c>
      <c r="D270" s="522">
        <v>5</v>
      </c>
      <c r="E270" s="579">
        <v>449.58335999999997</v>
      </c>
      <c r="F270" s="59">
        <f t="shared" si="24"/>
        <v>449.58</v>
      </c>
      <c r="G270" s="1423">
        <f>F270</f>
        <v>449.58</v>
      </c>
      <c r="H270" s="1690">
        <f t="shared" si="25"/>
        <v>2247.9</v>
      </c>
      <c r="I270" s="1282"/>
      <c r="K270" s="575"/>
    </row>
    <row r="271" spans="1:11">
      <c r="A271" s="1281" t="s">
        <v>325</v>
      </c>
      <c r="B271" s="522" t="s">
        <v>298</v>
      </c>
      <c r="C271" s="1285">
        <v>0.83</v>
      </c>
      <c r="D271" s="522">
        <v>5</v>
      </c>
      <c r="E271" s="579">
        <v>449.58335999999997</v>
      </c>
      <c r="F271" s="59">
        <f t="shared" si="24"/>
        <v>449.58</v>
      </c>
      <c r="G271" s="1423">
        <f t="shared" ref="G271:G275" si="26">F271</f>
        <v>449.58</v>
      </c>
      <c r="H271" s="1690">
        <f t="shared" si="25"/>
        <v>2247.9</v>
      </c>
      <c r="I271" s="1282"/>
      <c r="K271" s="575"/>
    </row>
    <row r="272" spans="1:11">
      <c r="A272" s="1281" t="s">
        <v>11837</v>
      </c>
      <c r="B272" s="522" t="s">
        <v>11838</v>
      </c>
      <c r="C272" s="1285">
        <v>1.4</v>
      </c>
      <c r="D272" s="522">
        <v>5</v>
      </c>
      <c r="E272" s="579">
        <v>449.58335999999997</v>
      </c>
      <c r="F272" s="59">
        <f>ROUND(E272*(1-$F$11),2)</f>
        <v>449.58</v>
      </c>
      <c r="G272" s="1423">
        <f>F272</f>
        <v>449.58</v>
      </c>
      <c r="H272" s="1690">
        <f>G272*D272</f>
        <v>2247.9</v>
      </c>
      <c r="I272" s="1282"/>
      <c r="K272" s="575"/>
    </row>
    <row r="273" spans="1:11">
      <c r="A273" s="1281" t="s">
        <v>324</v>
      </c>
      <c r="B273" s="522" t="s">
        <v>321</v>
      </c>
      <c r="C273" s="1285">
        <v>1.33</v>
      </c>
      <c r="D273" s="522">
        <v>5</v>
      </c>
      <c r="E273" s="579">
        <v>449.58335999999997</v>
      </c>
      <c r="F273" s="59">
        <f>ROUND(E273*(1-$F$11),2)</f>
        <v>449.58</v>
      </c>
      <c r="G273" s="1423">
        <f t="shared" si="26"/>
        <v>449.58</v>
      </c>
      <c r="H273" s="1690">
        <f t="shared" si="25"/>
        <v>2247.9</v>
      </c>
      <c r="I273" s="1282"/>
      <c r="K273" s="575"/>
    </row>
    <row r="274" spans="1:11">
      <c r="A274" s="1281" t="s">
        <v>9761</v>
      </c>
      <c r="B274" s="522" t="s">
        <v>320</v>
      </c>
      <c r="C274" s="1285">
        <v>1.53</v>
      </c>
      <c r="D274" s="522">
        <v>5</v>
      </c>
      <c r="E274" s="579">
        <v>449.58335999999997</v>
      </c>
      <c r="F274" s="59">
        <f t="shared" si="24"/>
        <v>449.58</v>
      </c>
      <c r="G274" s="1423">
        <f t="shared" si="26"/>
        <v>449.58</v>
      </c>
      <c r="H274" s="1690">
        <f t="shared" si="25"/>
        <v>2247.9</v>
      </c>
      <c r="I274" s="1282"/>
      <c r="K274" s="575"/>
    </row>
    <row r="275" spans="1:11">
      <c r="A275" s="1281" t="s">
        <v>323</v>
      </c>
      <c r="B275" s="522" t="s">
        <v>302</v>
      </c>
      <c r="C275" s="1285">
        <v>4.04</v>
      </c>
      <c r="D275" s="522">
        <v>5</v>
      </c>
      <c r="E275" s="579">
        <v>449.58335999999997</v>
      </c>
      <c r="F275" s="59">
        <f t="shared" si="24"/>
        <v>449.58</v>
      </c>
      <c r="G275" s="1423">
        <f t="shared" si="26"/>
        <v>449.58</v>
      </c>
      <c r="H275" s="1690">
        <f t="shared" si="25"/>
        <v>2247.9</v>
      </c>
      <c r="I275" s="1282"/>
      <c r="K275" s="575"/>
    </row>
    <row r="276" spans="1:11" ht="13.5" thickBot="1">
      <c r="A276" s="1283" t="s">
        <v>322</v>
      </c>
      <c r="B276" s="1264" t="s">
        <v>303</v>
      </c>
      <c r="C276" s="1286">
        <v>4.5999999999999996</v>
      </c>
      <c r="D276" s="1264">
        <v>5</v>
      </c>
      <c r="E276" s="579">
        <v>449.58335999999997</v>
      </c>
      <c r="F276" s="245">
        <f t="shared" si="24"/>
        <v>449.58</v>
      </c>
      <c r="G276" s="1428">
        <f>F276</f>
        <v>449.58</v>
      </c>
      <c r="H276" s="1689">
        <f t="shared" si="25"/>
        <v>2247.9</v>
      </c>
      <c r="I276" s="1083"/>
      <c r="K276" s="575"/>
    </row>
    <row r="277" spans="1:11">
      <c r="K277" s="575"/>
    </row>
    <row r="278" spans="1:11" ht="13.5" thickBot="1">
      <c r="K278" s="575"/>
    </row>
    <row r="279" spans="1:11" ht="18">
      <c r="A279" s="185"/>
      <c r="B279" s="91" t="s">
        <v>327</v>
      </c>
      <c r="C279" s="91"/>
      <c r="D279" s="96"/>
      <c r="E279" s="636"/>
      <c r="F279" s="441"/>
      <c r="G279" s="163"/>
      <c r="H279" s="163"/>
      <c r="I279" s="95"/>
      <c r="K279" s="575"/>
    </row>
    <row r="280" spans="1:11" ht="18">
      <c r="A280" s="164"/>
      <c r="B280" s="108"/>
      <c r="C280" s="108"/>
      <c r="D280" s="166"/>
      <c r="E280" s="633"/>
      <c r="F280" s="18"/>
      <c r="G280" s="17"/>
      <c r="H280" s="17"/>
      <c r="I280" s="167"/>
      <c r="K280" s="575"/>
    </row>
    <row r="281" spans="1:11">
      <c r="A281" s="164"/>
      <c r="B281" s="183"/>
      <c r="C281" s="183"/>
      <c r="D281" s="183"/>
      <c r="E281" s="634"/>
      <c r="F281" s="439"/>
      <c r="G281" s="168"/>
      <c r="H281" s="17"/>
      <c r="I281" s="167"/>
      <c r="K281" s="575"/>
    </row>
    <row r="282" spans="1:11">
      <c r="A282" s="164"/>
      <c r="B282" s="183"/>
      <c r="C282" s="183"/>
      <c r="E282" s="634"/>
      <c r="F282" s="439"/>
      <c r="G282" s="168"/>
      <c r="H282" s="17"/>
      <c r="I282" s="167"/>
      <c r="K282" s="575"/>
    </row>
    <row r="283" spans="1:11">
      <c r="A283" s="164"/>
      <c r="B283" s="183"/>
      <c r="C283" s="183"/>
      <c r="D283" s="183"/>
      <c r="E283" s="634"/>
      <c r="F283" s="439"/>
      <c r="G283" s="168"/>
      <c r="H283" s="17"/>
      <c r="I283" s="167"/>
      <c r="K283" s="575"/>
    </row>
    <row r="284" spans="1:11" ht="13.5" thickBot="1">
      <c r="A284" s="169"/>
      <c r="B284" s="184"/>
      <c r="C284" s="184"/>
      <c r="D284" s="184"/>
      <c r="E284" s="635"/>
      <c r="F284" s="440"/>
      <c r="G284" s="170"/>
      <c r="H284" s="171"/>
      <c r="I284" s="172"/>
      <c r="K284" s="575"/>
    </row>
    <row r="285" spans="1:11" ht="45.75" customHeight="1" thickBot="1">
      <c r="A285" s="187" t="s">
        <v>1028</v>
      </c>
      <c r="B285" s="473" t="s">
        <v>1029</v>
      </c>
      <c r="C285" s="1206" t="s">
        <v>678</v>
      </c>
      <c r="D285" s="1206" t="s">
        <v>3130</v>
      </c>
      <c r="E285" s="637" t="s">
        <v>285</v>
      </c>
      <c r="F285" s="474" t="s">
        <v>2779</v>
      </c>
      <c r="G285" s="2668" t="s">
        <v>3847</v>
      </c>
      <c r="H285" s="2668" t="s">
        <v>497</v>
      </c>
      <c r="I285" s="173" t="s">
        <v>4239</v>
      </c>
      <c r="K285" s="575"/>
    </row>
    <row r="286" spans="1:11" ht="30" customHeight="1" thickBot="1">
      <c r="A286" s="195"/>
      <c r="B286" s="389"/>
      <c r="C286" s="475" t="s">
        <v>3629</v>
      </c>
      <c r="D286" s="476" t="s">
        <v>3779</v>
      </c>
      <c r="E286" s="829" t="s">
        <v>265</v>
      </c>
      <c r="F286" s="191">
        <f>'Заказ, cкидки и курсы валют'!$I$12</f>
        <v>0</v>
      </c>
      <c r="G286" s="2677"/>
      <c r="H286" s="2677"/>
      <c r="I286" s="325"/>
      <c r="K286" s="575"/>
    </row>
    <row r="287" spans="1:11">
      <c r="A287" s="1277" t="s">
        <v>333</v>
      </c>
      <c r="B287" s="1278" t="s">
        <v>328</v>
      </c>
      <c r="C287" s="1278">
        <v>4.2699999999999996</v>
      </c>
      <c r="D287" s="1278">
        <v>5</v>
      </c>
      <c r="E287" s="579">
        <v>353.54</v>
      </c>
      <c r="F287" s="995">
        <f t="shared" ref="F287:F291" si="27">ROUND(E287*(1-$F$11),2)</f>
        <v>353.54</v>
      </c>
      <c r="G287" s="1421">
        <f>F287</f>
        <v>353.54</v>
      </c>
      <c r="H287" s="1274">
        <f>G287*D287</f>
        <v>1767.7</v>
      </c>
      <c r="I287" s="1082"/>
      <c r="K287" s="575"/>
    </row>
    <row r="288" spans="1:11">
      <c r="A288" s="1281" t="s">
        <v>332</v>
      </c>
      <c r="B288" s="522" t="s">
        <v>329</v>
      </c>
      <c r="C288" s="522">
        <v>4.8899999999999997</v>
      </c>
      <c r="D288" s="522">
        <v>5</v>
      </c>
      <c r="E288" s="579">
        <v>353.54</v>
      </c>
      <c r="F288" s="59">
        <f>ROUND(E288*(1-$F$11),2)</f>
        <v>353.54</v>
      </c>
      <c r="G288" s="1423">
        <f>F288</f>
        <v>353.54</v>
      </c>
      <c r="H288" s="1690">
        <f t="shared" ref="H288:H291" si="28">G288*D288</f>
        <v>1767.7</v>
      </c>
      <c r="I288" s="1282"/>
      <c r="K288" s="575"/>
    </row>
    <row r="289" spans="1:11">
      <c r="A289" s="1287" t="s">
        <v>331</v>
      </c>
      <c r="B289" s="1288" t="s">
        <v>330</v>
      </c>
      <c r="C289" s="1288">
        <v>5.51</v>
      </c>
      <c r="D289" s="1288">
        <v>5</v>
      </c>
      <c r="E289" s="579">
        <v>353.54</v>
      </c>
      <c r="F289" s="59">
        <f>ROUND(E289*(1-$F$11),2)</f>
        <v>353.54</v>
      </c>
      <c r="G289" s="1423">
        <f>F289</f>
        <v>353.54</v>
      </c>
      <c r="H289" s="1690">
        <f>G289*D289</f>
        <v>1767.7</v>
      </c>
      <c r="I289" s="1290"/>
      <c r="K289" s="575"/>
    </row>
    <row r="290" spans="1:11">
      <c r="A290" s="1287" t="s">
        <v>11839</v>
      </c>
      <c r="B290" s="1288" t="s">
        <v>11840</v>
      </c>
      <c r="C290" s="1288">
        <v>6.78</v>
      </c>
      <c r="D290" s="1288">
        <v>5</v>
      </c>
      <c r="E290" s="579">
        <v>353.54</v>
      </c>
      <c r="F290" s="59">
        <f>ROUND(E290*(1-$F$11),2)</f>
        <v>353.54</v>
      </c>
      <c r="G290" s="2266">
        <f>F290</f>
        <v>353.54</v>
      </c>
      <c r="H290" s="2262">
        <f>G290*D290</f>
        <v>1767.7</v>
      </c>
      <c r="I290" s="1290"/>
      <c r="K290" s="575"/>
    </row>
    <row r="291" spans="1:11" ht="15" thickBot="1">
      <c r="A291" s="1283" t="s">
        <v>5973</v>
      </c>
      <c r="B291" s="1264" t="s">
        <v>5974</v>
      </c>
      <c r="C291" s="1289">
        <v>4.67</v>
      </c>
      <c r="D291" s="1264">
        <v>5</v>
      </c>
      <c r="E291" s="579">
        <v>353.54</v>
      </c>
      <c r="F291" s="245">
        <f t="shared" si="27"/>
        <v>353.54</v>
      </c>
      <c r="G291" s="1428">
        <f>F291</f>
        <v>353.54</v>
      </c>
      <c r="H291" s="1689">
        <f t="shared" si="28"/>
        <v>1767.7</v>
      </c>
      <c r="I291" s="1083"/>
      <c r="K291" s="575"/>
    </row>
    <row r="292" spans="1:11" ht="13.5" thickBot="1">
      <c r="K292" s="575"/>
    </row>
    <row r="293" spans="1:11" ht="18">
      <c r="A293" s="185"/>
      <c r="B293" s="91" t="s">
        <v>334</v>
      </c>
      <c r="C293" s="91"/>
      <c r="D293" s="96"/>
      <c r="E293" s="636"/>
      <c r="F293" s="441"/>
      <c r="G293" s="163"/>
      <c r="H293" s="163"/>
      <c r="I293" s="95"/>
      <c r="K293" s="575"/>
    </row>
    <row r="294" spans="1:11" ht="18">
      <c r="A294" s="164"/>
      <c r="B294" s="108"/>
      <c r="C294" s="108"/>
      <c r="D294" s="166"/>
      <c r="E294" s="633"/>
      <c r="F294" s="18"/>
      <c r="G294" s="17"/>
      <c r="H294" s="17"/>
      <c r="I294" s="167"/>
      <c r="K294" s="575"/>
    </row>
    <row r="295" spans="1:11">
      <c r="A295" s="164"/>
      <c r="B295" s="183"/>
      <c r="C295" s="183"/>
      <c r="D295" s="183"/>
      <c r="E295" s="634"/>
      <c r="F295" s="439"/>
      <c r="G295" s="168"/>
      <c r="H295" s="17"/>
      <c r="I295" s="167"/>
      <c r="K295" s="575"/>
    </row>
    <row r="296" spans="1:11">
      <c r="A296" s="164"/>
      <c r="B296" s="183"/>
      <c r="C296" s="183"/>
      <c r="D296" s="183"/>
      <c r="E296" s="634"/>
      <c r="F296" s="439"/>
      <c r="G296" s="168"/>
      <c r="H296" s="17"/>
      <c r="I296" s="167"/>
      <c r="K296" s="575"/>
    </row>
    <row r="297" spans="1:11">
      <c r="A297" s="164"/>
      <c r="B297" s="183"/>
      <c r="C297" s="183"/>
      <c r="D297" s="183"/>
      <c r="E297" s="634"/>
      <c r="F297" s="439"/>
      <c r="G297" s="168"/>
      <c r="H297" s="17"/>
      <c r="I297" s="167"/>
      <c r="K297" s="575"/>
    </row>
    <row r="298" spans="1:11" ht="13.5" thickBot="1">
      <c r="A298" s="169"/>
      <c r="B298" s="184"/>
      <c r="C298" s="184"/>
      <c r="D298" s="184"/>
      <c r="E298" s="635"/>
      <c r="F298" s="440"/>
      <c r="G298" s="170"/>
      <c r="H298" s="171"/>
      <c r="I298" s="172"/>
      <c r="K298" s="575"/>
    </row>
    <row r="299" spans="1:11" ht="45.75" customHeight="1" thickBot="1">
      <c r="A299" s="187" t="s">
        <v>1028</v>
      </c>
      <c r="B299" s="473" t="s">
        <v>1029</v>
      </c>
      <c r="C299" s="2496" t="s">
        <v>678</v>
      </c>
      <c r="D299" s="2496" t="s">
        <v>3130</v>
      </c>
      <c r="E299" s="637" t="s">
        <v>285</v>
      </c>
      <c r="F299" s="474" t="s">
        <v>2779</v>
      </c>
      <c r="G299" s="2668" t="s">
        <v>3847</v>
      </c>
      <c r="H299" s="2668" t="s">
        <v>497</v>
      </c>
      <c r="I299" s="173" t="s">
        <v>4239</v>
      </c>
      <c r="K299" s="575"/>
    </row>
    <row r="300" spans="1:11" ht="30" customHeight="1" thickBot="1">
      <c r="A300" s="195"/>
      <c r="B300" s="389"/>
      <c r="C300" s="2497" t="s">
        <v>3629</v>
      </c>
      <c r="D300" s="476" t="s">
        <v>3779</v>
      </c>
      <c r="E300" s="829" t="s">
        <v>265</v>
      </c>
      <c r="F300" s="191">
        <f>'Заказ, cкидки и курсы валют'!$I$12</f>
        <v>0</v>
      </c>
      <c r="G300" s="2677"/>
      <c r="H300" s="2677"/>
      <c r="I300" s="325"/>
      <c r="K300" s="575"/>
    </row>
    <row r="301" spans="1:11">
      <c r="A301" s="2268" t="s">
        <v>343</v>
      </c>
      <c r="B301" s="1278" t="s">
        <v>335</v>
      </c>
      <c r="C301" s="1291">
        <v>2.09</v>
      </c>
      <c r="D301" s="1278">
        <v>5</v>
      </c>
      <c r="E301" s="579">
        <v>540.45000000000005</v>
      </c>
      <c r="F301" s="1041">
        <f t="shared" ref="F301:F310" si="29">ROUND(E301*(1-$F$11),2)</f>
        <v>540.45000000000005</v>
      </c>
      <c r="G301" s="1421">
        <f>F301</f>
        <v>540.45000000000005</v>
      </c>
      <c r="H301" s="1274">
        <f>G301*D301</f>
        <v>2702.25</v>
      </c>
      <c r="I301" s="1082"/>
      <c r="J301" s="2406"/>
      <c r="K301" s="575"/>
    </row>
    <row r="302" spans="1:11">
      <c r="A302" s="2270" t="s">
        <v>342</v>
      </c>
      <c r="B302" s="522" t="s">
        <v>336</v>
      </c>
      <c r="C302" s="522">
        <v>2.67</v>
      </c>
      <c r="D302" s="522">
        <v>5</v>
      </c>
      <c r="E302" s="579">
        <v>540.45000000000005</v>
      </c>
      <c r="F302" s="811">
        <f t="shared" si="29"/>
        <v>540.45000000000005</v>
      </c>
      <c r="G302" s="1423">
        <f>F302</f>
        <v>540.45000000000005</v>
      </c>
      <c r="H302" s="1690">
        <f>G302*D302</f>
        <v>2702.25</v>
      </c>
      <c r="I302" s="1282"/>
      <c r="J302" s="2406"/>
      <c r="K302" s="575"/>
    </row>
    <row r="303" spans="1:11" ht="13.5" thickBot="1">
      <c r="A303" s="2270" t="s">
        <v>9724</v>
      </c>
      <c r="B303" s="522" t="s">
        <v>9723</v>
      </c>
      <c r="C303" s="522">
        <v>3.25</v>
      </c>
      <c r="D303" s="522">
        <v>5</v>
      </c>
      <c r="E303" s="579">
        <v>540.45000000000005</v>
      </c>
      <c r="F303" s="811">
        <f t="shared" si="29"/>
        <v>540.45000000000005</v>
      </c>
      <c r="G303" s="1423">
        <f t="shared" ref="G303:G309" si="30">F303</f>
        <v>540.45000000000005</v>
      </c>
      <c r="H303" s="1690">
        <f>G303*D303</f>
        <v>2702.25</v>
      </c>
      <c r="I303" s="1282"/>
      <c r="J303" s="2406"/>
      <c r="K303" s="575"/>
    </row>
    <row r="304" spans="1:11">
      <c r="A304" s="2270" t="s">
        <v>341</v>
      </c>
      <c r="B304" s="522" t="s">
        <v>337</v>
      </c>
      <c r="C304" s="522">
        <v>3.835</v>
      </c>
      <c r="D304" s="522">
        <v>5</v>
      </c>
      <c r="E304" s="579">
        <v>540.45000000000005</v>
      </c>
      <c r="F304" s="811">
        <v>469.96</v>
      </c>
      <c r="G304" s="1423">
        <f>F304</f>
        <v>469.96</v>
      </c>
      <c r="H304" s="1274">
        <f>E304*D304</f>
        <v>2702.25</v>
      </c>
      <c r="I304" s="1282"/>
      <c r="J304" s="2406"/>
      <c r="K304" s="575"/>
    </row>
    <row r="305" spans="1:11">
      <c r="A305" s="2270" t="s">
        <v>340</v>
      </c>
      <c r="B305" s="522" t="s">
        <v>302</v>
      </c>
      <c r="C305" s="522">
        <v>4.4160000000000004</v>
      </c>
      <c r="D305" s="522">
        <v>5</v>
      </c>
      <c r="E305" s="579">
        <v>540.45000000000005</v>
      </c>
      <c r="F305" s="811">
        <f t="shared" si="29"/>
        <v>540.45000000000005</v>
      </c>
      <c r="G305" s="1423">
        <f t="shared" si="30"/>
        <v>540.45000000000005</v>
      </c>
      <c r="H305" s="1690">
        <f t="shared" ref="H305:H310" si="31">G305*D305</f>
        <v>2702.25</v>
      </c>
      <c r="I305" s="1282"/>
      <c r="J305" s="2406"/>
      <c r="K305" s="575"/>
    </row>
    <row r="306" spans="1:11">
      <c r="A306" s="2520" t="s">
        <v>339</v>
      </c>
      <c r="B306" s="2517" t="s">
        <v>303</v>
      </c>
      <c r="C306" s="2517">
        <v>4.9969999999999999</v>
      </c>
      <c r="D306" s="2517">
        <v>5</v>
      </c>
      <c r="E306" s="572">
        <v>540.45000000000005</v>
      </c>
      <c r="F306" s="811">
        <f t="shared" si="29"/>
        <v>540.45000000000005</v>
      </c>
      <c r="G306" s="1423">
        <f t="shared" si="30"/>
        <v>540.45000000000005</v>
      </c>
      <c r="H306" s="2518">
        <f t="shared" si="31"/>
        <v>2702.25</v>
      </c>
      <c r="I306" s="1282"/>
      <c r="J306" s="2406"/>
      <c r="K306" s="575"/>
    </row>
    <row r="307" spans="1:11">
      <c r="A307" s="2521" t="s">
        <v>9725</v>
      </c>
      <c r="B307" s="2522" t="s">
        <v>304</v>
      </c>
      <c r="C307" s="2522">
        <v>16.399999999999999</v>
      </c>
      <c r="D307" s="2522">
        <v>5</v>
      </c>
      <c r="E307" s="572">
        <v>540.45000000000005</v>
      </c>
      <c r="F307" s="811">
        <f t="shared" si="29"/>
        <v>540.45000000000005</v>
      </c>
      <c r="G307" s="1423">
        <f t="shared" si="30"/>
        <v>540.45000000000005</v>
      </c>
      <c r="H307" s="2518">
        <f t="shared" si="31"/>
        <v>2702.25</v>
      </c>
      <c r="I307" s="1290"/>
      <c r="J307" s="2406"/>
      <c r="K307" s="575"/>
    </row>
    <row r="308" spans="1:11">
      <c r="A308" s="2521" t="s">
        <v>11856</v>
      </c>
      <c r="B308" s="2522" t="s">
        <v>338</v>
      </c>
      <c r="C308" s="2522">
        <v>19.7</v>
      </c>
      <c r="D308" s="2522">
        <v>5</v>
      </c>
      <c r="E308" s="572">
        <v>540.45000000000005</v>
      </c>
      <c r="F308" s="811">
        <f t="shared" si="29"/>
        <v>540.45000000000005</v>
      </c>
      <c r="G308" s="1423">
        <f t="shared" si="30"/>
        <v>540.45000000000005</v>
      </c>
      <c r="H308" s="2513">
        <f t="shared" si="31"/>
        <v>2702.25</v>
      </c>
      <c r="I308" s="1290"/>
      <c r="J308" s="2406"/>
      <c r="K308" s="575"/>
    </row>
    <row r="309" spans="1:11">
      <c r="A309" s="2520" t="s">
        <v>5975</v>
      </c>
      <c r="B309" s="2517" t="s">
        <v>5976</v>
      </c>
      <c r="C309" s="2517">
        <v>16.399999999999999</v>
      </c>
      <c r="D309" s="2517">
        <v>5</v>
      </c>
      <c r="E309" s="572">
        <v>540.45000000000005</v>
      </c>
      <c r="F309" s="572">
        <v>540.45000000000005</v>
      </c>
      <c r="G309" s="1423">
        <f t="shared" si="30"/>
        <v>540.45000000000005</v>
      </c>
      <c r="H309" s="2518">
        <f t="shared" si="31"/>
        <v>2702.25</v>
      </c>
      <c r="I309" s="1282"/>
      <c r="J309" s="2406"/>
      <c r="K309" s="575"/>
    </row>
    <row r="310" spans="1:11" ht="13.5" thickBot="1">
      <c r="A310" s="2523" t="s">
        <v>9727</v>
      </c>
      <c r="B310" s="2524" t="s">
        <v>9726</v>
      </c>
      <c r="C310" s="2524">
        <v>19.7</v>
      </c>
      <c r="D310" s="2524">
        <v>5</v>
      </c>
      <c r="E310" s="572">
        <v>540.45000000000005</v>
      </c>
      <c r="F310" s="1042">
        <f t="shared" si="29"/>
        <v>540.45000000000005</v>
      </c>
      <c r="G310" s="1432">
        <f>F310</f>
        <v>540.45000000000005</v>
      </c>
      <c r="H310" s="2518">
        <f t="shared" si="31"/>
        <v>2702.25</v>
      </c>
      <c r="I310" s="2400"/>
      <c r="J310" s="2406"/>
      <c r="K310" s="575"/>
    </row>
    <row r="311" spans="1:11">
      <c r="K311" s="575"/>
    </row>
    <row r="312" spans="1:11" ht="13.5" thickBot="1">
      <c r="K312" s="575"/>
    </row>
    <row r="313" spans="1:11" ht="18">
      <c r="A313" s="185"/>
      <c r="B313" s="91" t="s">
        <v>344</v>
      </c>
      <c r="C313" s="91"/>
      <c r="D313" s="96"/>
      <c r="E313" s="636"/>
      <c r="F313" s="441"/>
      <c r="G313" s="163"/>
      <c r="H313" s="163"/>
      <c r="I313" s="95"/>
      <c r="K313" s="575"/>
    </row>
    <row r="314" spans="1:11" ht="18">
      <c r="A314" s="164"/>
      <c r="B314" s="108"/>
      <c r="C314" s="108"/>
      <c r="D314" s="166"/>
      <c r="E314" s="633"/>
      <c r="F314" s="18"/>
      <c r="G314" s="17"/>
      <c r="H314" s="17"/>
      <c r="I314" s="167"/>
      <c r="K314" s="575"/>
    </row>
    <row r="315" spans="1:11">
      <c r="A315" s="164"/>
      <c r="B315" s="183"/>
      <c r="C315" s="183"/>
      <c r="D315" s="183"/>
      <c r="E315" s="634"/>
      <c r="F315" s="439"/>
      <c r="G315" s="168"/>
      <c r="H315" s="17"/>
      <c r="I315" s="167"/>
      <c r="K315" s="575"/>
    </row>
    <row r="316" spans="1:11">
      <c r="A316" s="164"/>
      <c r="B316" s="183"/>
      <c r="C316" s="183"/>
      <c r="D316" s="183"/>
      <c r="E316" s="634"/>
      <c r="F316" s="439"/>
      <c r="G316" s="168"/>
      <c r="H316" s="17"/>
      <c r="I316" s="167"/>
      <c r="K316" s="575"/>
    </row>
    <row r="317" spans="1:11">
      <c r="A317" s="164"/>
      <c r="B317" s="183"/>
      <c r="C317" s="183"/>
      <c r="D317" s="183"/>
      <c r="E317" s="634"/>
      <c r="F317" s="439"/>
      <c r="G317" s="168"/>
      <c r="H317" s="17"/>
      <c r="I317" s="167"/>
      <c r="K317" s="575"/>
    </row>
    <row r="318" spans="1:11" ht="13.5" thickBot="1">
      <c r="A318" s="169"/>
      <c r="B318" s="184"/>
      <c r="C318" s="184"/>
      <c r="D318" s="184"/>
      <c r="E318" s="635"/>
      <c r="F318" s="440"/>
      <c r="G318" s="170"/>
      <c r="H318" s="171"/>
      <c r="I318" s="172"/>
      <c r="K318" s="575"/>
    </row>
    <row r="319" spans="1:11" ht="41.45" customHeight="1" thickBot="1">
      <c r="A319" s="187" t="s">
        <v>1028</v>
      </c>
      <c r="B319" s="473" t="s">
        <v>1029</v>
      </c>
      <c r="C319" s="1206" t="s">
        <v>678</v>
      </c>
      <c r="D319" s="1206" t="s">
        <v>3130</v>
      </c>
      <c r="E319" s="637" t="s">
        <v>285</v>
      </c>
      <c r="F319" s="474" t="s">
        <v>2779</v>
      </c>
      <c r="G319" s="2668" t="s">
        <v>3847</v>
      </c>
      <c r="H319" s="2668" t="s">
        <v>497</v>
      </c>
      <c r="I319" s="173" t="s">
        <v>4239</v>
      </c>
      <c r="K319" s="575"/>
    </row>
    <row r="320" spans="1:11" ht="26.25" customHeight="1" thickBot="1">
      <c r="A320" s="195"/>
      <c r="B320" s="389"/>
      <c r="C320" s="475" t="s">
        <v>3629</v>
      </c>
      <c r="D320" s="476" t="s">
        <v>3779</v>
      </c>
      <c r="E320" s="829" t="s">
        <v>265</v>
      </c>
      <c r="F320" s="191">
        <f>'Заказ, cкидки и курсы валют'!$I$12</f>
        <v>0</v>
      </c>
      <c r="G320" s="2677"/>
      <c r="H320" s="2677"/>
      <c r="I320" s="325"/>
      <c r="K320" s="575"/>
    </row>
    <row r="321" spans="1:11" ht="13.5" customHeight="1">
      <c r="A321" s="1136" t="s">
        <v>5977</v>
      </c>
      <c r="B321" s="1292" t="s">
        <v>5978</v>
      </c>
      <c r="C321" s="1293">
        <v>1.32</v>
      </c>
      <c r="D321" s="1294">
        <v>5</v>
      </c>
      <c r="E321" s="579">
        <v>397.26204000000001</v>
      </c>
      <c r="F321" s="59">
        <f t="shared" ref="F321:F338" si="32">ROUND(E321*(1-$F$11),2)</f>
        <v>397.26</v>
      </c>
      <c r="G321" s="1421">
        <f>F321</f>
        <v>397.26</v>
      </c>
      <c r="H321" s="1274">
        <f t="shared" ref="H321:H338" si="33">G321*D321</f>
        <v>1986.3</v>
      </c>
      <c r="I321" s="1273"/>
      <c r="K321" s="575"/>
    </row>
    <row r="322" spans="1:11" ht="13.5" customHeight="1">
      <c r="A322" s="1268" t="s">
        <v>11841</v>
      </c>
      <c r="B322" s="1295" t="s">
        <v>5982</v>
      </c>
      <c r="C322" s="2267">
        <v>1.71</v>
      </c>
      <c r="D322" s="1297">
        <v>1</v>
      </c>
      <c r="E322" s="579">
        <v>421.4631</v>
      </c>
      <c r="F322" s="59">
        <f>ROUND(E322*(1-$F$11),2)</f>
        <v>421.46</v>
      </c>
      <c r="G322" s="1437">
        <f>F322</f>
        <v>421.46</v>
      </c>
      <c r="H322" s="1690">
        <f>G322*D322</f>
        <v>421.46</v>
      </c>
      <c r="I322" s="1298"/>
      <c r="K322" s="575"/>
    </row>
    <row r="323" spans="1:11" ht="13.5" customHeight="1">
      <c r="A323" s="1268" t="s">
        <v>5981</v>
      </c>
      <c r="B323" s="1295" t="s">
        <v>5982</v>
      </c>
      <c r="C323" s="1296">
        <v>1.71</v>
      </c>
      <c r="D323" s="1297">
        <v>5</v>
      </c>
      <c r="E323" s="579">
        <v>421.4631</v>
      </c>
      <c r="F323" s="59">
        <f>ROUND(E323*(1-$F$11),2)</f>
        <v>421.46</v>
      </c>
      <c r="G323" s="1423">
        <f>F323</f>
        <v>421.46</v>
      </c>
      <c r="H323" s="1690">
        <f>G323*D323</f>
        <v>2107.2999999999997</v>
      </c>
      <c r="I323" s="1298"/>
      <c r="K323" s="575"/>
    </row>
    <row r="324" spans="1:11" ht="13.5" customHeight="1">
      <c r="A324" s="1268" t="s">
        <v>5987</v>
      </c>
      <c r="B324" s="1295" t="s">
        <v>5988</v>
      </c>
      <c r="C324" s="1296">
        <v>2.4900000000000002</v>
      </c>
      <c r="D324" s="1297">
        <v>5</v>
      </c>
      <c r="E324" s="579">
        <v>421.4631</v>
      </c>
      <c r="F324" s="59">
        <f t="shared" ref="F324" si="34">ROUND(E324*(1-$F$11),2)</f>
        <v>421.46</v>
      </c>
      <c r="G324" s="1423">
        <f t="shared" ref="G324" si="35">F324</f>
        <v>421.46</v>
      </c>
      <c r="H324" s="1690">
        <f t="shared" ref="H324" si="36">G324*D324</f>
        <v>2107.2999999999997</v>
      </c>
      <c r="I324" s="1298"/>
      <c r="K324" s="575"/>
    </row>
    <row r="325" spans="1:11" ht="13.5" customHeight="1">
      <c r="A325" s="1268" t="s">
        <v>5979</v>
      </c>
      <c r="B325" s="1295" t="s">
        <v>5980</v>
      </c>
      <c r="C325" s="1296">
        <v>2.1800000000000002</v>
      </c>
      <c r="D325" s="1297">
        <v>5</v>
      </c>
      <c r="E325" s="579">
        <v>421.4631</v>
      </c>
      <c r="F325" s="59">
        <f t="shared" si="32"/>
        <v>421.46</v>
      </c>
      <c r="G325" s="1423">
        <f>F325</f>
        <v>421.46</v>
      </c>
      <c r="H325" s="1690">
        <f t="shared" si="33"/>
        <v>2107.2999999999997</v>
      </c>
      <c r="I325" s="1298"/>
      <c r="K325" s="575"/>
    </row>
    <row r="326" spans="1:11" ht="13.5" customHeight="1">
      <c r="A326" s="1268" t="s">
        <v>5983</v>
      </c>
      <c r="B326" s="1295" t="s">
        <v>5984</v>
      </c>
      <c r="C326" s="1296">
        <v>2.67</v>
      </c>
      <c r="D326" s="1297">
        <v>5</v>
      </c>
      <c r="E326" s="579">
        <v>421.4631</v>
      </c>
      <c r="F326" s="59">
        <f t="shared" si="32"/>
        <v>421.46</v>
      </c>
      <c r="G326" s="1423">
        <f t="shared" ref="G326:G337" si="37">F326</f>
        <v>421.46</v>
      </c>
      <c r="H326" s="1690">
        <f t="shared" si="33"/>
        <v>2107.2999999999997</v>
      </c>
      <c r="I326" s="1298"/>
      <c r="K326" s="575"/>
    </row>
    <row r="327" spans="1:11" ht="13.5" customHeight="1">
      <c r="A327" s="1268" t="s">
        <v>5985</v>
      </c>
      <c r="B327" s="1295" t="s">
        <v>5986</v>
      </c>
      <c r="C327" s="1296">
        <v>3.16</v>
      </c>
      <c r="D327" s="1297">
        <v>5</v>
      </c>
      <c r="E327" s="579">
        <v>421.4631</v>
      </c>
      <c r="F327" s="59">
        <f t="shared" si="32"/>
        <v>421.46</v>
      </c>
      <c r="G327" s="1423">
        <f t="shared" si="37"/>
        <v>421.46</v>
      </c>
      <c r="H327" s="1690">
        <f t="shared" si="33"/>
        <v>2107.2999999999997</v>
      </c>
      <c r="I327" s="1298"/>
      <c r="K327" s="575"/>
    </row>
    <row r="328" spans="1:11" ht="13.5" customHeight="1">
      <c r="A328" s="1268" t="s">
        <v>5989</v>
      </c>
      <c r="B328" s="1295" t="s">
        <v>5990</v>
      </c>
      <c r="C328" s="1296">
        <v>3.65</v>
      </c>
      <c r="D328" s="1297">
        <v>5</v>
      </c>
      <c r="E328" s="579">
        <v>421.4631</v>
      </c>
      <c r="F328" s="59">
        <f>ROUND(E328*(1-$F$11),2)</f>
        <v>421.46</v>
      </c>
      <c r="G328" s="1423">
        <f t="shared" si="37"/>
        <v>421.46</v>
      </c>
      <c r="H328" s="1690">
        <f t="shared" si="33"/>
        <v>2107.2999999999997</v>
      </c>
      <c r="I328" s="1298"/>
      <c r="K328" s="575"/>
    </row>
    <row r="329" spans="1:11" ht="13.5" customHeight="1">
      <c r="A329" s="1268" t="s">
        <v>11830</v>
      </c>
      <c r="B329" s="1299" t="s">
        <v>11831</v>
      </c>
      <c r="C329" s="1296">
        <v>5.0999999999999996</v>
      </c>
      <c r="D329" s="1297">
        <v>5</v>
      </c>
      <c r="E329" s="579">
        <v>421.4631</v>
      </c>
      <c r="F329" s="59">
        <f>ROUND(E329*(1-$F$11),2)</f>
        <v>421.46</v>
      </c>
      <c r="G329" s="1423">
        <v>345.72</v>
      </c>
      <c r="H329" s="1690">
        <f>G329*D329</f>
        <v>1728.6000000000001</v>
      </c>
      <c r="I329" s="1298"/>
      <c r="K329" s="575"/>
    </row>
    <row r="330" spans="1:11" ht="13.5" customHeight="1">
      <c r="A330" s="1268" t="s">
        <v>9716</v>
      </c>
      <c r="B330" s="1299" t="s">
        <v>9715</v>
      </c>
      <c r="C330" s="1296">
        <v>4.4000000000000004</v>
      </c>
      <c r="D330" s="1297">
        <v>5</v>
      </c>
      <c r="E330" s="579">
        <v>403.86930000000001</v>
      </c>
      <c r="F330" s="59">
        <f>ROUND(E330*(1-$F$11),2)</f>
        <v>403.87</v>
      </c>
      <c r="G330" s="1423">
        <f t="shared" si="37"/>
        <v>403.87</v>
      </c>
      <c r="H330" s="1690">
        <f t="shared" si="33"/>
        <v>2019.35</v>
      </c>
      <c r="I330" s="1298"/>
      <c r="K330" s="575"/>
    </row>
    <row r="331" spans="1:11" ht="13.5" customHeight="1">
      <c r="A331" s="1268" t="s">
        <v>5991</v>
      </c>
      <c r="B331" s="1295" t="s">
        <v>5992</v>
      </c>
      <c r="C331" s="1296">
        <v>4.42</v>
      </c>
      <c r="D331" s="1297">
        <v>5</v>
      </c>
      <c r="E331" s="579">
        <v>403.86930000000001</v>
      </c>
      <c r="F331" s="59">
        <f t="shared" si="32"/>
        <v>403.87</v>
      </c>
      <c r="G331" s="1423">
        <f t="shared" si="37"/>
        <v>403.87</v>
      </c>
      <c r="H331" s="1690">
        <f t="shared" si="33"/>
        <v>2019.35</v>
      </c>
      <c r="I331" s="1298"/>
      <c r="K331" s="575"/>
    </row>
    <row r="332" spans="1:11" ht="13.5" customHeight="1">
      <c r="A332" s="1268" t="s">
        <v>5993</v>
      </c>
      <c r="B332" s="1295" t="s">
        <v>5994</v>
      </c>
      <c r="C332" s="1296">
        <v>5.01</v>
      </c>
      <c r="D332" s="1297">
        <v>5</v>
      </c>
      <c r="E332" s="579">
        <v>403.86930000000001</v>
      </c>
      <c r="F332" s="59">
        <f t="shared" si="32"/>
        <v>403.87</v>
      </c>
      <c r="G332" s="1423">
        <f t="shared" si="37"/>
        <v>403.87</v>
      </c>
      <c r="H332" s="1690">
        <f t="shared" si="33"/>
        <v>2019.35</v>
      </c>
      <c r="I332" s="1298"/>
      <c r="K332" s="575"/>
    </row>
    <row r="333" spans="1:11" ht="13.5" customHeight="1">
      <c r="A333" s="1268" t="s">
        <v>5995</v>
      </c>
      <c r="B333" s="1295" t="s">
        <v>5996</v>
      </c>
      <c r="C333" s="1296">
        <v>5.6</v>
      </c>
      <c r="D333" s="1297">
        <v>5</v>
      </c>
      <c r="E333" s="579">
        <v>403.86930000000001</v>
      </c>
      <c r="F333" s="59">
        <f t="shared" si="32"/>
        <v>403.87</v>
      </c>
      <c r="G333" s="1423">
        <f t="shared" si="37"/>
        <v>403.87</v>
      </c>
      <c r="H333" s="1690">
        <f t="shared" si="33"/>
        <v>2019.35</v>
      </c>
      <c r="I333" s="1298"/>
      <c r="K333" s="575"/>
    </row>
    <row r="334" spans="1:11" ht="13.5" customHeight="1">
      <c r="A334" s="1268" t="s">
        <v>9718</v>
      </c>
      <c r="B334" s="1299" t="s">
        <v>9717</v>
      </c>
      <c r="C334" s="1296">
        <v>5.2</v>
      </c>
      <c r="D334" s="1297">
        <v>5</v>
      </c>
      <c r="E334" s="579">
        <v>403.86930000000001</v>
      </c>
      <c r="F334" s="59">
        <f t="shared" si="32"/>
        <v>403.87</v>
      </c>
      <c r="G334" s="1423">
        <f t="shared" si="37"/>
        <v>403.87</v>
      </c>
      <c r="H334" s="1690">
        <f t="shared" si="33"/>
        <v>2019.35</v>
      </c>
      <c r="I334" s="1298"/>
      <c r="K334" s="575"/>
    </row>
    <row r="335" spans="1:11" ht="13.5" customHeight="1">
      <c r="A335" s="1268" t="s">
        <v>5997</v>
      </c>
      <c r="B335" s="1295" t="s">
        <v>5998</v>
      </c>
      <c r="C335" s="1296">
        <v>5.36</v>
      </c>
      <c r="D335" s="1297">
        <v>5</v>
      </c>
      <c r="E335" s="579">
        <v>403.86930000000001</v>
      </c>
      <c r="F335" s="59">
        <f t="shared" si="32"/>
        <v>403.87</v>
      </c>
      <c r="G335" s="1423">
        <f t="shared" si="37"/>
        <v>403.87</v>
      </c>
      <c r="H335" s="1690">
        <f t="shared" si="33"/>
        <v>2019.35</v>
      </c>
      <c r="I335" s="1298"/>
      <c r="K335" s="575"/>
    </row>
    <row r="336" spans="1:11">
      <c r="A336" s="1279" t="s">
        <v>347</v>
      </c>
      <c r="B336" s="1266" t="s">
        <v>345</v>
      </c>
      <c r="C336" s="1266">
        <v>6.07</v>
      </c>
      <c r="D336" s="1266">
        <v>5</v>
      </c>
      <c r="E336" s="579">
        <v>403.86930000000001</v>
      </c>
      <c r="F336" s="59">
        <f t="shared" si="32"/>
        <v>403.87</v>
      </c>
      <c r="G336" s="1423">
        <f t="shared" si="37"/>
        <v>403.87</v>
      </c>
      <c r="H336" s="1690">
        <f t="shared" si="33"/>
        <v>2019.35</v>
      </c>
      <c r="I336" s="1280"/>
      <c r="K336" s="575"/>
    </row>
    <row r="337" spans="1:11">
      <c r="A337" s="1287" t="s">
        <v>348</v>
      </c>
      <c r="B337" s="1288" t="s">
        <v>346</v>
      </c>
      <c r="C337" s="1288">
        <v>6.78</v>
      </c>
      <c r="D337" s="1288">
        <v>5</v>
      </c>
      <c r="E337" s="579">
        <v>403.86930000000001</v>
      </c>
      <c r="F337" s="59">
        <f t="shared" si="32"/>
        <v>403.87</v>
      </c>
      <c r="G337" s="1423">
        <f t="shared" si="37"/>
        <v>403.87</v>
      </c>
      <c r="H337" s="1690">
        <f t="shared" si="33"/>
        <v>2019.35</v>
      </c>
      <c r="I337" s="1290"/>
      <c r="K337" s="575"/>
    </row>
    <row r="338" spans="1:11" ht="13.5" thickBot="1">
      <c r="A338" s="1283" t="s">
        <v>5999</v>
      </c>
      <c r="B338" s="1264" t="s">
        <v>6000</v>
      </c>
      <c r="C338" s="1264">
        <v>5.2</v>
      </c>
      <c r="D338" s="1264">
        <v>5</v>
      </c>
      <c r="E338" s="579">
        <v>403.86930000000001</v>
      </c>
      <c r="F338" s="245">
        <f t="shared" si="32"/>
        <v>403.87</v>
      </c>
      <c r="G338" s="1428">
        <f>F338</f>
        <v>403.87</v>
      </c>
      <c r="H338" s="1689">
        <f t="shared" si="33"/>
        <v>2019.35</v>
      </c>
      <c r="I338" s="1083"/>
      <c r="K338" s="575"/>
    </row>
    <row r="339" spans="1:11" ht="13.5" thickBot="1">
      <c r="K339" s="575"/>
    </row>
    <row r="340" spans="1:11" ht="12.75" customHeight="1">
      <c r="A340" s="832"/>
      <c r="B340" s="833"/>
      <c r="C340" s="2746" t="s">
        <v>6013</v>
      </c>
      <c r="D340" s="2746"/>
      <c r="E340" s="2746"/>
      <c r="F340" s="2746"/>
      <c r="G340" s="2746"/>
      <c r="H340" s="840"/>
      <c r="I340" s="834"/>
      <c r="K340" s="575"/>
    </row>
    <row r="341" spans="1:11" ht="12.75" customHeight="1">
      <c r="A341" s="835"/>
      <c r="B341" s="143"/>
      <c r="C341" s="2747"/>
      <c r="D341" s="2747"/>
      <c r="E341" s="2747"/>
      <c r="F341" s="2747"/>
      <c r="G341" s="2747"/>
      <c r="H341" s="841"/>
      <c r="I341" s="836"/>
      <c r="K341" s="575"/>
    </row>
    <row r="342" spans="1:11" ht="12.75" customHeight="1">
      <c r="A342" s="835"/>
      <c r="B342" s="143"/>
      <c r="C342" s="841"/>
      <c r="D342" s="841"/>
      <c r="E342" s="902"/>
      <c r="F342" s="841"/>
      <c r="G342" s="841"/>
      <c r="H342" s="841"/>
      <c r="I342" s="836"/>
      <c r="K342" s="575"/>
    </row>
    <row r="343" spans="1:11" ht="12.75" customHeight="1">
      <c r="A343" s="835"/>
      <c r="B343" s="143"/>
      <c r="C343" s="143"/>
      <c r="D343" s="143"/>
      <c r="E343" s="903"/>
      <c r="F343" s="143"/>
      <c r="G343" s="143"/>
      <c r="H343" s="143"/>
      <c r="I343" s="836"/>
      <c r="K343" s="575"/>
    </row>
    <row r="344" spans="1:11" ht="12.75" customHeight="1">
      <c r="A344" s="835"/>
      <c r="B344" s="143"/>
      <c r="C344" s="143"/>
      <c r="D344" s="143"/>
      <c r="E344" s="903"/>
      <c r="F344" s="143"/>
      <c r="G344" s="143"/>
      <c r="H344" s="143"/>
      <c r="I344" s="836"/>
      <c r="K344" s="575"/>
    </row>
    <row r="345" spans="1:11" ht="12.75" customHeight="1">
      <c r="A345" s="835"/>
      <c r="B345" s="143"/>
      <c r="C345" s="143"/>
      <c r="D345" s="143"/>
      <c r="E345" s="903"/>
      <c r="F345" s="143"/>
      <c r="G345" s="143"/>
      <c r="H345" s="143"/>
      <c r="I345" s="836"/>
      <c r="K345" s="575"/>
    </row>
    <row r="346" spans="1:11" ht="13.5" customHeight="1" thickBot="1">
      <c r="A346" s="837"/>
      <c r="B346" s="838"/>
      <c r="C346" s="838"/>
      <c r="D346" s="838"/>
      <c r="E346" s="904"/>
      <c r="F346" s="838"/>
      <c r="G346" s="838"/>
      <c r="H346" s="838"/>
      <c r="I346" s="839"/>
      <c r="K346" s="575"/>
    </row>
    <row r="347" spans="1:11" ht="56.25" customHeight="1" thickBot="1">
      <c r="A347" s="187" t="s">
        <v>1028</v>
      </c>
      <c r="B347" s="473" t="s">
        <v>1029</v>
      </c>
      <c r="C347" s="1206" t="s">
        <v>678</v>
      </c>
      <c r="D347" s="1206" t="s">
        <v>3130</v>
      </c>
      <c r="E347" s="637" t="s">
        <v>10673</v>
      </c>
      <c r="F347" s="474" t="s">
        <v>2779</v>
      </c>
      <c r="G347" s="2668" t="s">
        <v>6017</v>
      </c>
      <c r="H347" s="2668" t="s">
        <v>497</v>
      </c>
      <c r="I347" s="173" t="s">
        <v>4239</v>
      </c>
      <c r="K347" s="575"/>
    </row>
    <row r="348" spans="1:11" ht="13.5" thickBot="1">
      <c r="A348" s="195"/>
      <c r="B348" s="389"/>
      <c r="C348" s="475" t="s">
        <v>6016</v>
      </c>
      <c r="D348" s="476" t="s">
        <v>6045</v>
      </c>
      <c r="E348" s="829" t="s">
        <v>265</v>
      </c>
      <c r="F348" s="191">
        <f>'Заказ, cкидки и курсы валют'!$I$12</f>
        <v>0</v>
      </c>
      <c r="G348" s="2677"/>
      <c r="H348" s="2677"/>
      <c r="I348" s="325"/>
      <c r="K348" s="575"/>
    </row>
    <row r="349" spans="1:11">
      <c r="A349" s="1136" t="s">
        <v>6040</v>
      </c>
      <c r="B349" s="1292" t="s">
        <v>6584</v>
      </c>
      <c r="C349" s="1300">
        <v>5.6000000000000001E-2</v>
      </c>
      <c r="D349" s="1300">
        <v>1</v>
      </c>
      <c r="E349" s="579">
        <v>45.409895999999996</v>
      </c>
      <c r="F349" s="59">
        <f t="shared" ref="F349:F371" si="38">ROUND(E349*(1-$F$11),2)</f>
        <v>45.41</v>
      </c>
      <c r="G349" s="1421">
        <f>F349</f>
        <v>45.41</v>
      </c>
      <c r="H349" s="1274">
        <f t="shared" ref="H349:H371" si="39">G349*D349</f>
        <v>45.41</v>
      </c>
      <c r="I349" s="1273"/>
      <c r="K349" s="575"/>
    </row>
    <row r="350" spans="1:11">
      <c r="A350" s="520" t="s">
        <v>6039</v>
      </c>
      <c r="B350" s="1301" t="s">
        <v>9728</v>
      </c>
      <c r="C350" s="1302">
        <v>7.2999999999999995E-2</v>
      </c>
      <c r="D350" s="1302">
        <v>1</v>
      </c>
      <c r="E350" s="579">
        <v>44.428391999999995</v>
      </c>
      <c r="F350" s="59">
        <f t="shared" si="38"/>
        <v>44.43</v>
      </c>
      <c r="G350" s="1423">
        <f>F350</f>
        <v>44.43</v>
      </c>
      <c r="H350" s="1688">
        <f t="shared" si="39"/>
        <v>44.43</v>
      </c>
      <c r="I350" s="1272"/>
      <c r="K350" s="575"/>
    </row>
    <row r="351" spans="1:11">
      <c r="A351" s="520" t="s">
        <v>6038</v>
      </c>
      <c r="B351" s="1301" t="s">
        <v>10647</v>
      </c>
      <c r="C351" s="1302">
        <v>8.3000000000000004E-2</v>
      </c>
      <c r="D351" s="1302">
        <v>1</v>
      </c>
      <c r="E351" s="579">
        <v>43.630920000000003</v>
      </c>
      <c r="F351" s="59">
        <f t="shared" si="38"/>
        <v>43.63</v>
      </c>
      <c r="G351" s="1423">
        <f>F351</f>
        <v>43.63</v>
      </c>
      <c r="H351" s="1688">
        <f t="shared" si="39"/>
        <v>43.63</v>
      </c>
      <c r="I351" s="1272"/>
      <c r="K351" s="575"/>
    </row>
    <row r="352" spans="1:11">
      <c r="A352" s="520" t="s">
        <v>10646</v>
      </c>
      <c r="B352" s="1301" t="s">
        <v>6980</v>
      </c>
      <c r="C352" s="1302">
        <v>8.5999999999999993E-2</v>
      </c>
      <c r="D352" s="1302">
        <v>1</v>
      </c>
      <c r="E352" s="579">
        <v>48.385080000000002</v>
      </c>
      <c r="F352" s="59">
        <f t="shared" si="38"/>
        <v>48.39</v>
      </c>
      <c r="G352" s="1423">
        <f t="shared" ref="G352:G371" si="40">F352</f>
        <v>48.39</v>
      </c>
      <c r="H352" s="1688">
        <f t="shared" si="39"/>
        <v>48.39</v>
      </c>
      <c r="I352" s="1272"/>
      <c r="K352" s="575"/>
    </row>
    <row r="353" spans="1:11">
      <c r="A353" s="520" t="s">
        <v>6036</v>
      </c>
      <c r="B353" s="623" t="s">
        <v>6037</v>
      </c>
      <c r="C353" s="1302">
        <v>9.9000000000000005E-2</v>
      </c>
      <c r="D353" s="1302">
        <v>1</v>
      </c>
      <c r="E353" s="579">
        <v>64.656576000000001</v>
      </c>
      <c r="F353" s="59">
        <f t="shared" si="38"/>
        <v>64.66</v>
      </c>
      <c r="G353" s="1423">
        <f t="shared" si="40"/>
        <v>64.66</v>
      </c>
      <c r="H353" s="1688">
        <f t="shared" si="39"/>
        <v>64.66</v>
      </c>
      <c r="I353" s="1272"/>
      <c r="K353" s="575"/>
    </row>
    <row r="354" spans="1:11">
      <c r="A354" s="520" t="s">
        <v>6035</v>
      </c>
      <c r="B354" s="1301" t="s">
        <v>9729</v>
      </c>
      <c r="C354" s="1302">
        <v>0.111</v>
      </c>
      <c r="D354" s="1302">
        <v>1</v>
      </c>
      <c r="E354" s="579">
        <v>62.846927999999991</v>
      </c>
      <c r="F354" s="59">
        <f>ROUND(E354*(1-$F$11),2)</f>
        <v>62.85</v>
      </c>
      <c r="G354" s="1423">
        <f>F354</f>
        <v>62.85</v>
      </c>
      <c r="H354" s="1688">
        <f>G354*D354</f>
        <v>62.85</v>
      </c>
      <c r="I354" s="1272"/>
      <c r="K354" s="575"/>
    </row>
    <row r="355" spans="1:11">
      <c r="A355" s="520" t="s">
        <v>11842</v>
      </c>
      <c r="B355" s="1301" t="s">
        <v>11843</v>
      </c>
      <c r="C355" s="1302">
        <v>0.115</v>
      </c>
      <c r="D355" s="1302">
        <v>1</v>
      </c>
      <c r="E355" s="579">
        <v>59.24</v>
      </c>
      <c r="F355" s="59">
        <f>ROUND(E355*(1-$F$11),2)</f>
        <v>59.24</v>
      </c>
      <c r="G355" s="1423">
        <f>F355</f>
        <v>59.24</v>
      </c>
      <c r="H355" s="1688">
        <f>G355*D355</f>
        <v>59.24</v>
      </c>
      <c r="I355" s="1272"/>
      <c r="K355" s="575"/>
    </row>
    <row r="356" spans="1:11">
      <c r="A356" s="520" t="s">
        <v>6034</v>
      </c>
      <c r="B356" s="1301" t="s">
        <v>9730</v>
      </c>
      <c r="C356" s="1302">
        <v>0.11899999999999999</v>
      </c>
      <c r="D356" s="1302">
        <v>1</v>
      </c>
      <c r="E356" s="579">
        <v>58.046759999999992</v>
      </c>
      <c r="F356" s="59">
        <f t="shared" si="38"/>
        <v>58.05</v>
      </c>
      <c r="G356" s="1423">
        <f t="shared" si="40"/>
        <v>58.05</v>
      </c>
      <c r="H356" s="1688">
        <f t="shared" si="39"/>
        <v>58.05</v>
      </c>
      <c r="I356" s="1272"/>
      <c r="K356" s="575"/>
    </row>
    <row r="357" spans="1:11">
      <c r="A357" s="520" t="s">
        <v>6032</v>
      </c>
      <c r="B357" s="623" t="s">
        <v>6033</v>
      </c>
      <c r="C357" s="1302">
        <v>0.13100000000000001</v>
      </c>
      <c r="D357" s="1302">
        <v>1</v>
      </c>
      <c r="E357" s="579">
        <v>62.310168000000004</v>
      </c>
      <c r="F357" s="59">
        <f t="shared" si="38"/>
        <v>62.31</v>
      </c>
      <c r="G357" s="1423">
        <f t="shared" si="40"/>
        <v>62.31</v>
      </c>
      <c r="H357" s="1688">
        <f t="shared" si="39"/>
        <v>62.31</v>
      </c>
      <c r="I357" s="1272"/>
      <c r="K357" s="575"/>
    </row>
    <row r="358" spans="1:11">
      <c r="A358" s="520" t="s">
        <v>6030</v>
      </c>
      <c r="B358" s="623" t="s">
        <v>6031</v>
      </c>
      <c r="C358" s="1302">
        <v>0.13100000000000001</v>
      </c>
      <c r="D358" s="1302">
        <v>1</v>
      </c>
      <c r="E358" s="579">
        <v>77.477472000000006</v>
      </c>
      <c r="F358" s="59">
        <f t="shared" si="38"/>
        <v>77.48</v>
      </c>
      <c r="G358" s="1423">
        <f t="shared" si="40"/>
        <v>77.48</v>
      </c>
      <c r="H358" s="1688">
        <f t="shared" si="39"/>
        <v>77.48</v>
      </c>
      <c r="I358" s="1272"/>
      <c r="K358" s="575"/>
    </row>
    <row r="359" spans="1:11">
      <c r="A359" s="520" t="s">
        <v>6028</v>
      </c>
      <c r="B359" s="623" t="s">
        <v>6029</v>
      </c>
      <c r="C359" s="1302">
        <v>0.14599999999999999</v>
      </c>
      <c r="D359" s="1302">
        <v>1</v>
      </c>
      <c r="E359" s="579">
        <v>82.277639999999977</v>
      </c>
      <c r="F359" s="59">
        <f t="shared" si="38"/>
        <v>82.28</v>
      </c>
      <c r="G359" s="1423">
        <f t="shared" si="40"/>
        <v>82.28</v>
      </c>
      <c r="H359" s="1688">
        <f t="shared" si="39"/>
        <v>82.28</v>
      </c>
      <c r="I359" s="1272"/>
      <c r="K359" s="575"/>
    </row>
    <row r="360" spans="1:11">
      <c r="A360" s="520" t="s">
        <v>11845</v>
      </c>
      <c r="B360" s="623" t="s">
        <v>11844</v>
      </c>
      <c r="C360" s="1302">
        <v>0.153</v>
      </c>
      <c r="D360" s="1302">
        <v>1</v>
      </c>
      <c r="E360" s="579">
        <v>81.206249999999997</v>
      </c>
      <c r="F360" s="59">
        <f t="shared" si="38"/>
        <v>81.209999999999994</v>
      </c>
      <c r="G360" s="1423">
        <f t="shared" si="40"/>
        <v>81.209999999999994</v>
      </c>
      <c r="H360" s="1688">
        <f t="shared" si="39"/>
        <v>81.209999999999994</v>
      </c>
      <c r="I360" s="1272"/>
      <c r="K360" s="575"/>
    </row>
    <row r="361" spans="1:11">
      <c r="A361" s="520" t="s">
        <v>6026</v>
      </c>
      <c r="B361" s="623" t="s">
        <v>6027</v>
      </c>
      <c r="C361" s="1302">
        <v>0.158</v>
      </c>
      <c r="D361" s="1302">
        <v>1</v>
      </c>
      <c r="E361" s="579">
        <v>86.679071999999991</v>
      </c>
      <c r="F361" s="59">
        <f t="shared" si="38"/>
        <v>86.68</v>
      </c>
      <c r="G361" s="1423">
        <f t="shared" si="40"/>
        <v>86.68</v>
      </c>
      <c r="H361" s="1688">
        <f t="shared" si="39"/>
        <v>86.68</v>
      </c>
      <c r="I361" s="1272"/>
      <c r="K361" s="575"/>
    </row>
    <row r="362" spans="1:11" ht="12.75" customHeight="1">
      <c r="A362" s="520" t="s">
        <v>6024</v>
      </c>
      <c r="B362" s="623" t="s">
        <v>6025</v>
      </c>
      <c r="C362" s="1302">
        <v>0.17799999999999999</v>
      </c>
      <c r="D362" s="1302">
        <v>1</v>
      </c>
      <c r="E362" s="579">
        <v>94.807151999999988</v>
      </c>
      <c r="F362" s="59">
        <f t="shared" si="38"/>
        <v>94.81</v>
      </c>
      <c r="G362" s="1423">
        <f t="shared" si="40"/>
        <v>94.81</v>
      </c>
      <c r="H362" s="1688">
        <f t="shared" si="39"/>
        <v>94.81</v>
      </c>
      <c r="I362" s="1272"/>
      <c r="K362" s="575"/>
    </row>
    <row r="363" spans="1:11" ht="12.75" customHeight="1">
      <c r="A363" s="520" t="s">
        <v>6014</v>
      </c>
      <c r="B363" s="623" t="s">
        <v>6015</v>
      </c>
      <c r="C363" s="1302">
        <v>0.20899999999999999</v>
      </c>
      <c r="D363" s="1302">
        <v>1</v>
      </c>
      <c r="E363" s="579">
        <v>94.638455999999991</v>
      </c>
      <c r="F363" s="59">
        <f t="shared" si="38"/>
        <v>94.64</v>
      </c>
      <c r="G363" s="1423">
        <f t="shared" si="40"/>
        <v>94.64</v>
      </c>
      <c r="H363" s="1688">
        <f>G363*D363</f>
        <v>94.64</v>
      </c>
      <c r="I363" s="1272"/>
      <c r="K363" s="575"/>
    </row>
    <row r="364" spans="1:11" ht="12.75" customHeight="1">
      <c r="A364" s="520" t="s">
        <v>11847</v>
      </c>
      <c r="B364" s="623" t="s">
        <v>11846</v>
      </c>
      <c r="C364" s="1302">
        <v>0.19</v>
      </c>
      <c r="D364" s="1302">
        <v>1</v>
      </c>
      <c r="E364" s="579">
        <v>84.944400000000002</v>
      </c>
      <c r="F364" s="59">
        <f t="shared" si="38"/>
        <v>84.94</v>
      </c>
      <c r="G364" s="1423">
        <f t="shared" si="40"/>
        <v>84.94</v>
      </c>
      <c r="H364" s="1688">
        <f>G364*D364</f>
        <v>84.94</v>
      </c>
      <c r="I364" s="1272"/>
      <c r="K364" s="575"/>
    </row>
    <row r="365" spans="1:11" ht="12.75" customHeight="1">
      <c r="A365" s="520" t="s">
        <v>10921</v>
      </c>
      <c r="B365" s="1301" t="s">
        <v>10922</v>
      </c>
      <c r="C365" s="1302">
        <v>0.20899999999999999</v>
      </c>
      <c r="D365" s="1302">
        <v>1</v>
      </c>
      <c r="E365" s="579">
        <v>98.717832000000001</v>
      </c>
      <c r="F365" s="59">
        <f t="shared" si="38"/>
        <v>98.72</v>
      </c>
      <c r="G365" s="1423">
        <f t="shared" si="40"/>
        <v>98.72</v>
      </c>
      <c r="H365" s="1688">
        <f>G365*D365</f>
        <v>98.72</v>
      </c>
      <c r="I365" s="1272"/>
      <c r="K365" s="575"/>
    </row>
    <row r="366" spans="1:11" ht="12.75" customHeight="1">
      <c r="A366" s="520" t="s">
        <v>10923</v>
      </c>
      <c r="B366" s="1301" t="s">
        <v>10924</v>
      </c>
      <c r="C366" s="1302">
        <v>0.20899999999999999</v>
      </c>
      <c r="D366" s="1302">
        <v>1</v>
      </c>
      <c r="E366" s="579">
        <v>99.772607999999991</v>
      </c>
      <c r="F366" s="59">
        <f t="shared" si="38"/>
        <v>99.77</v>
      </c>
      <c r="G366" s="1423">
        <f t="shared" si="40"/>
        <v>99.77</v>
      </c>
      <c r="H366" s="1688">
        <f>G366*D366</f>
        <v>99.77</v>
      </c>
      <c r="I366" s="1272"/>
      <c r="K366" s="575"/>
    </row>
    <row r="367" spans="1:11" ht="12.75" customHeight="1">
      <c r="A367" s="520" t="s">
        <v>6018</v>
      </c>
      <c r="B367" s="623" t="s">
        <v>6019</v>
      </c>
      <c r="C367" s="1302">
        <v>0.20899999999999999</v>
      </c>
      <c r="D367" s="1302">
        <v>1</v>
      </c>
      <c r="E367" s="579">
        <v>100.87679999999999</v>
      </c>
      <c r="F367" s="59">
        <f t="shared" si="38"/>
        <v>100.88</v>
      </c>
      <c r="G367" s="1423">
        <f t="shared" si="40"/>
        <v>100.88</v>
      </c>
      <c r="H367" s="1688">
        <f t="shared" si="39"/>
        <v>100.88</v>
      </c>
      <c r="I367" s="1272"/>
      <c r="K367" s="575"/>
    </row>
    <row r="368" spans="1:11" ht="12.75" customHeight="1">
      <c r="A368" s="520" t="s">
        <v>6020</v>
      </c>
      <c r="B368" s="623" t="s">
        <v>6021</v>
      </c>
      <c r="C368" s="1302">
        <v>0.222</v>
      </c>
      <c r="D368" s="1302">
        <v>1</v>
      </c>
      <c r="E368" s="579">
        <v>100.97265</v>
      </c>
      <c r="F368" s="59">
        <f t="shared" si="38"/>
        <v>100.97</v>
      </c>
      <c r="G368" s="1423">
        <f t="shared" si="40"/>
        <v>100.97</v>
      </c>
      <c r="H368" s="1688">
        <f t="shared" si="39"/>
        <v>100.97</v>
      </c>
      <c r="I368" s="1272"/>
      <c r="K368" s="575"/>
    </row>
    <row r="369" spans="1:11" ht="12.75" customHeight="1">
      <c r="A369" s="520" t="s">
        <v>6022</v>
      </c>
      <c r="B369" s="623" t="s">
        <v>6023</v>
      </c>
      <c r="C369" s="1302">
        <v>0.24199999999999999</v>
      </c>
      <c r="D369" s="1302">
        <v>1</v>
      </c>
      <c r="E369" s="579">
        <v>103.61</v>
      </c>
      <c r="F369" s="59">
        <f t="shared" si="38"/>
        <v>103.61</v>
      </c>
      <c r="G369" s="1423">
        <f t="shared" si="40"/>
        <v>103.61</v>
      </c>
      <c r="H369" s="1688">
        <f t="shared" si="39"/>
        <v>103.61</v>
      </c>
      <c r="I369" s="1272"/>
      <c r="K369" s="575"/>
    </row>
    <row r="370" spans="1:11" s="584" customFormat="1" ht="12.75" customHeight="1">
      <c r="A370" s="2525" t="s">
        <v>11848</v>
      </c>
      <c r="B370" s="877" t="s">
        <v>11849</v>
      </c>
      <c r="C370" s="2526">
        <v>0.29399999999999998</v>
      </c>
      <c r="D370" s="2526">
        <v>1</v>
      </c>
      <c r="E370" s="579">
        <v>101.43230399999999</v>
      </c>
      <c r="F370" s="1799">
        <f t="shared" si="38"/>
        <v>101.43</v>
      </c>
      <c r="G370" s="1804">
        <f t="shared" si="40"/>
        <v>101.43</v>
      </c>
      <c r="H370" s="2527">
        <f t="shared" si="39"/>
        <v>101.43</v>
      </c>
      <c r="I370" s="2528"/>
      <c r="K370" s="575"/>
    </row>
    <row r="371" spans="1:11" s="584" customFormat="1" ht="12.75" customHeight="1">
      <c r="A371" s="2529" t="s">
        <v>6043</v>
      </c>
      <c r="B371" s="2529" t="s">
        <v>6044</v>
      </c>
      <c r="C371" s="2529">
        <v>0.27100000000000002</v>
      </c>
      <c r="D371" s="2526">
        <v>1</v>
      </c>
      <c r="E371" s="579">
        <v>113.68</v>
      </c>
      <c r="F371" s="1799">
        <f t="shared" si="38"/>
        <v>113.68</v>
      </c>
      <c r="G371" s="1804">
        <f t="shared" si="40"/>
        <v>113.68</v>
      </c>
      <c r="H371" s="2527">
        <f t="shared" si="39"/>
        <v>113.68</v>
      </c>
      <c r="I371" s="2530"/>
      <c r="K371" s="575"/>
    </row>
    <row r="372" spans="1:11" s="584" customFormat="1" ht="12.75" customHeight="1">
      <c r="A372" s="2529" t="s">
        <v>6041</v>
      </c>
      <c r="B372" s="2529" t="s">
        <v>6042</v>
      </c>
      <c r="C372" s="2529">
        <v>0.30199999999999999</v>
      </c>
      <c r="D372" s="2526">
        <v>1</v>
      </c>
      <c r="E372" s="579">
        <v>124.46</v>
      </c>
      <c r="F372" s="1799">
        <f>ROUND(E372*(1-$F$11),2)</f>
        <v>124.46</v>
      </c>
      <c r="G372" s="1804">
        <f>F372</f>
        <v>124.46</v>
      </c>
      <c r="H372" s="2527">
        <f>G372*D372</f>
        <v>124.46</v>
      </c>
      <c r="I372" s="2531"/>
      <c r="K372" s="575"/>
    </row>
    <row r="373" spans="1:11" s="584" customFormat="1" ht="13.5" thickBot="1">
      <c r="A373" s="2532" t="s">
        <v>11850</v>
      </c>
      <c r="B373" s="2533" t="s">
        <v>11851</v>
      </c>
      <c r="C373" s="2533">
        <v>0.31</v>
      </c>
      <c r="D373" s="2534">
        <v>1</v>
      </c>
      <c r="E373" s="579">
        <v>124.46</v>
      </c>
      <c r="F373" s="2535">
        <f>ROUND(E373*(1-$F$11),2)</f>
        <v>124.46</v>
      </c>
      <c r="G373" s="2536">
        <f>F373</f>
        <v>124.46</v>
      </c>
      <c r="H373" s="2537">
        <f>G373*D373</f>
        <v>124.46</v>
      </c>
      <c r="I373" s="2538"/>
      <c r="K373" s="575"/>
    </row>
  </sheetData>
  <mergeCells count="24">
    <mergeCell ref="G257:G258"/>
    <mergeCell ref="H257:H258"/>
    <mergeCell ref="G267:G268"/>
    <mergeCell ref="H267:H268"/>
    <mergeCell ref="H299:H300"/>
    <mergeCell ref="G285:G286"/>
    <mergeCell ref="H285:H286"/>
    <mergeCell ref="G299:G300"/>
    <mergeCell ref="G347:G348"/>
    <mergeCell ref="H347:H348"/>
    <mergeCell ref="C340:G341"/>
    <mergeCell ref="G319:G320"/>
    <mergeCell ref="H319:H320"/>
    <mergeCell ref="J1:L1"/>
    <mergeCell ref="A1:I1"/>
    <mergeCell ref="G10:G11"/>
    <mergeCell ref="H10:H11"/>
    <mergeCell ref="H245:H246"/>
    <mergeCell ref="G245:G246"/>
    <mergeCell ref="G42:G43"/>
    <mergeCell ref="H42:H43"/>
    <mergeCell ref="J42:J43"/>
    <mergeCell ref="J106:J107"/>
    <mergeCell ref="J170:J171"/>
  </mergeCells>
  <phoneticPr fontId="0" type="noConversion"/>
  <hyperlinks>
    <hyperlink ref="A1:I1" location="ОГЛАВЛЕНИЕ!R1C1" display="Нажмите ЗДЕСЬ для возврата в оглавление "/>
  </hyperlinks>
  <pageMargins left="0.25" right="0.25" top="0.75" bottom="0.75" header="0.3" footer="0.3"/>
  <pageSetup paperSize="9" scale="80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">
    <tabColor rgb="FFFFC000"/>
  </sheetPr>
  <dimension ref="A1:S1124"/>
  <sheetViews>
    <sheetView zoomScale="90" zoomScaleNormal="90" workbookViewId="0">
      <pane xSplit="9" ySplit="1" topLeftCell="J2" activePane="bottomRight" state="frozen"/>
      <selection pane="topRight" activeCell="J1" sqref="J1"/>
      <selection pane="bottomLeft" activeCell="A2" sqref="A2"/>
      <selection pane="bottomRight" activeCell="A737" sqref="A737:H742"/>
    </sheetView>
  </sheetViews>
  <sheetFormatPr defaultRowHeight="12.75"/>
  <cols>
    <col min="1" max="1" width="21.5703125" customWidth="1"/>
    <col min="2" max="2" width="13" customWidth="1"/>
    <col min="3" max="3" width="13.42578125" customWidth="1"/>
    <col min="4" max="4" width="10.42578125" customWidth="1"/>
    <col min="5" max="5" width="14.42578125" customWidth="1"/>
    <col min="6" max="6" width="12.5703125" style="548" customWidth="1"/>
    <col min="7" max="7" width="12.42578125" style="22" customWidth="1"/>
    <col min="8" max="8" width="13.85546875" customWidth="1"/>
    <col min="9" max="9" width="12.42578125" customWidth="1"/>
    <col min="11" max="11" width="17" customWidth="1"/>
    <col min="12" max="12" width="11.5703125" customWidth="1"/>
  </cols>
  <sheetData>
    <row r="1" spans="1:19" s="132" customFormat="1" ht="30" customHeight="1">
      <c r="A1" s="2676" t="s">
        <v>3</v>
      </c>
      <c r="B1" s="2676"/>
      <c r="C1" s="2676"/>
      <c r="D1" s="2676"/>
      <c r="E1" s="2676"/>
      <c r="F1" s="2676"/>
      <c r="G1" s="2676"/>
      <c r="H1" s="2676"/>
      <c r="I1" s="2676"/>
      <c r="J1" s="2750" t="s">
        <v>12103</v>
      </c>
      <c r="K1" s="2750"/>
      <c r="L1" s="2750"/>
    </row>
    <row r="2" spans="1:19" ht="30.75">
      <c r="A2" s="1720" t="s">
        <v>5218</v>
      </c>
      <c r="B2" s="1720"/>
      <c r="C2" s="1720"/>
      <c r="D2" s="1720"/>
      <c r="E2" s="1721"/>
      <c r="F2" s="1719"/>
      <c r="G2" s="1722"/>
      <c r="H2" s="1723"/>
      <c r="I2" s="1722"/>
    </row>
    <row r="3" spans="1:19" ht="13.5" thickBot="1">
      <c r="A3" s="4"/>
      <c r="B3" s="4"/>
      <c r="C3" s="4"/>
      <c r="D3" s="4"/>
      <c r="E3" s="1"/>
      <c r="F3" s="630"/>
    </row>
    <row r="4" spans="1:19" ht="12.75" customHeight="1">
      <c r="A4" s="2751" t="s">
        <v>11297</v>
      </c>
      <c r="B4" s="2752"/>
      <c r="C4" s="2752"/>
      <c r="D4" s="2752"/>
      <c r="E4" s="2752"/>
      <c r="F4" s="2752"/>
      <c r="G4" s="2752"/>
      <c r="H4" s="2752"/>
      <c r="I4" s="2753"/>
    </row>
    <row r="5" spans="1:19" ht="12.75" customHeight="1">
      <c r="A5" s="2754"/>
      <c r="B5" s="2755"/>
      <c r="C5" s="2755"/>
      <c r="D5" s="2755"/>
      <c r="E5" s="2755"/>
      <c r="F5" s="2755"/>
      <c r="G5" s="2755"/>
      <c r="H5" s="2755"/>
      <c r="I5" s="2756"/>
    </row>
    <row r="6" spans="1:19" ht="12.75" customHeight="1">
      <c r="A6" s="2754"/>
      <c r="B6" s="2755"/>
      <c r="C6" s="2755"/>
      <c r="D6" s="2755"/>
      <c r="E6" s="2755"/>
      <c r="F6" s="2755"/>
      <c r="G6" s="2755"/>
      <c r="H6" s="2755"/>
      <c r="I6" s="2756"/>
    </row>
    <row r="7" spans="1:19" ht="12.75" customHeight="1">
      <c r="A7" s="2754"/>
      <c r="B7" s="2755"/>
      <c r="C7" s="2755"/>
      <c r="D7" s="2755"/>
      <c r="E7" s="2755"/>
      <c r="F7" s="2755"/>
      <c r="G7" s="2755"/>
      <c r="H7" s="2755"/>
      <c r="I7" s="2756"/>
    </row>
    <row r="8" spans="1:19" ht="12.75" customHeight="1">
      <c r="A8" s="2754"/>
      <c r="B8" s="2755"/>
      <c r="C8" s="2755"/>
      <c r="D8" s="2755"/>
      <c r="E8" s="2755"/>
      <c r="F8" s="2755"/>
      <c r="G8" s="2755"/>
      <c r="H8" s="2755"/>
      <c r="I8" s="2756"/>
      <c r="L8" s="17"/>
      <c r="M8" s="1349"/>
      <c r="N8" s="1349"/>
      <c r="O8" s="1349"/>
      <c r="P8" s="1727"/>
      <c r="Q8" s="1728"/>
      <c r="R8" s="154"/>
      <c r="S8" s="17"/>
    </row>
    <row r="9" spans="1:19" ht="36.75" customHeight="1" thickBot="1">
      <c r="A9" s="2757"/>
      <c r="B9" s="2758"/>
      <c r="C9" s="2758"/>
      <c r="D9" s="2758"/>
      <c r="E9" s="2758"/>
      <c r="F9" s="2758"/>
      <c r="G9" s="2758"/>
      <c r="H9" s="2758"/>
      <c r="I9" s="2759"/>
      <c r="L9" s="17"/>
      <c r="M9" s="1362"/>
      <c r="N9" s="1362"/>
      <c r="O9" s="109"/>
      <c r="P9" s="1179"/>
      <c r="Q9" s="111"/>
      <c r="R9" s="1729"/>
      <c r="S9" s="17"/>
    </row>
    <row r="10" spans="1:19" ht="33.950000000000003" customHeight="1">
      <c r="A10" s="345" t="s">
        <v>1028</v>
      </c>
      <c r="B10" s="187" t="s">
        <v>4159</v>
      </c>
      <c r="C10" s="389" t="s">
        <v>1029</v>
      </c>
      <c r="D10" s="475" t="s">
        <v>678</v>
      </c>
      <c r="E10" s="475" t="s">
        <v>3961</v>
      </c>
      <c r="F10" s="1708" t="s">
        <v>1695</v>
      </c>
      <c r="G10" s="198" t="s">
        <v>2779</v>
      </c>
      <c r="H10" s="2669" t="s">
        <v>497</v>
      </c>
      <c r="I10" s="199" t="s">
        <v>4239</v>
      </c>
    </row>
    <row r="11" spans="1:19" ht="21.75" customHeight="1" thickBot="1">
      <c r="A11" s="295"/>
      <c r="B11" s="195" t="s">
        <v>1818</v>
      </c>
      <c r="C11" s="414" t="s">
        <v>1818</v>
      </c>
      <c r="D11" s="475" t="s">
        <v>3294</v>
      </c>
      <c r="E11" s="476" t="s">
        <v>3962</v>
      </c>
      <c r="F11" s="1709" t="s">
        <v>265</v>
      </c>
      <c r="G11" s="191">
        <f>'Заказ, cкидки и курсы валют'!$I$12</f>
        <v>0</v>
      </c>
      <c r="H11" s="2677"/>
      <c r="I11" s="325"/>
    </row>
    <row r="12" spans="1:19">
      <c r="A12" s="1447" t="s">
        <v>4160</v>
      </c>
      <c r="B12" s="1227">
        <v>0.5</v>
      </c>
      <c r="C12" s="1227" t="s">
        <v>11853</v>
      </c>
      <c r="D12" s="1227"/>
      <c r="E12" s="1227">
        <v>25</v>
      </c>
      <c r="F12" s="1755">
        <v>538.89</v>
      </c>
      <c r="G12" s="1448">
        <f>ROUND(F12*(1-$G$11),2)</f>
        <v>538.89</v>
      </c>
      <c r="H12" s="1448">
        <f>G12</f>
        <v>538.89</v>
      </c>
      <c r="I12" s="1449"/>
      <c r="K12" s="1755"/>
      <c r="L12" s="22"/>
    </row>
    <row r="13" spans="1:19">
      <c r="A13" s="1186" t="s">
        <v>10244</v>
      </c>
      <c r="B13" s="11">
        <v>0.7</v>
      </c>
      <c r="C13" s="11" t="s">
        <v>6983</v>
      </c>
      <c r="D13" s="11"/>
      <c r="E13" s="11">
        <v>25</v>
      </c>
      <c r="F13" s="1755">
        <v>707.90549999999996</v>
      </c>
      <c r="G13" s="1450">
        <f t="shared" ref="G13:G22" si="0">ROUND(F13*(1-$G$11),2)</f>
        <v>707.91</v>
      </c>
      <c r="H13" s="1450">
        <f t="shared" ref="H13:H22" si="1">G13</f>
        <v>707.91</v>
      </c>
      <c r="I13" s="1451"/>
      <c r="K13" s="1755"/>
      <c r="L13" s="22"/>
    </row>
    <row r="14" spans="1:19">
      <c r="A14" s="669" t="s">
        <v>4161</v>
      </c>
      <c r="B14" s="1071">
        <v>0.55000000000000004</v>
      </c>
      <c r="C14" s="1071" t="s">
        <v>671</v>
      </c>
      <c r="D14" s="1071"/>
      <c r="E14" s="11">
        <v>25</v>
      </c>
      <c r="F14" s="1755">
        <v>739.48690349999993</v>
      </c>
      <c r="G14" s="1450">
        <f>ROUND(F14*(1-$G$11),2)</f>
        <v>739.49</v>
      </c>
      <c r="H14" s="1450">
        <f>G14</f>
        <v>739.49</v>
      </c>
      <c r="I14" s="1451"/>
      <c r="K14" s="1755"/>
      <c r="L14" s="22"/>
    </row>
    <row r="15" spans="1:19">
      <c r="A15" s="15" t="s">
        <v>11852</v>
      </c>
      <c r="B15" s="1071">
        <v>0.55000000000000004</v>
      </c>
      <c r="C15" s="1071" t="s">
        <v>671</v>
      </c>
      <c r="D15" s="16"/>
      <c r="E15" s="11">
        <v>25</v>
      </c>
      <c r="F15" s="1755">
        <v>759.34499999999991</v>
      </c>
      <c r="G15" s="1450">
        <f>ROUND(F15*(1-$G$11),2)</f>
        <v>759.35</v>
      </c>
      <c r="H15" s="1450">
        <f t="shared" ref="H15:H16" si="2">G15</f>
        <v>759.35</v>
      </c>
      <c r="I15" s="1451"/>
      <c r="K15" s="1755"/>
      <c r="L15" s="22"/>
    </row>
    <row r="16" spans="1:19">
      <c r="A16" s="15" t="s">
        <v>11854</v>
      </c>
      <c r="B16" s="1071">
        <v>0.7</v>
      </c>
      <c r="C16" s="1071" t="s">
        <v>8953</v>
      </c>
      <c r="D16" s="16"/>
      <c r="E16" s="11">
        <v>25</v>
      </c>
      <c r="F16" s="1755">
        <v>999.39599999999996</v>
      </c>
      <c r="G16" s="1450">
        <f>ROUND(F16*(1-$G$11),2)</f>
        <v>999.4</v>
      </c>
      <c r="H16" s="1450">
        <f t="shared" si="2"/>
        <v>999.4</v>
      </c>
      <c r="I16" s="1451"/>
      <c r="K16" s="1755"/>
      <c r="L16" s="22"/>
    </row>
    <row r="17" spans="1:13">
      <c r="A17" s="669" t="s">
        <v>8952</v>
      </c>
      <c r="B17" s="1071">
        <v>0.7</v>
      </c>
      <c r="C17" s="1071" t="s">
        <v>8953</v>
      </c>
      <c r="D17" s="1071"/>
      <c r="E17" s="11">
        <v>25</v>
      </c>
      <c r="F17" s="1755">
        <v>1003.3574166</v>
      </c>
      <c r="G17" s="1450">
        <f>ROUND(F17*(1-$G$11),2)</f>
        <v>1003.36</v>
      </c>
      <c r="H17" s="1450">
        <f t="shared" si="1"/>
        <v>1003.36</v>
      </c>
      <c r="I17" s="1451"/>
      <c r="K17" s="1755"/>
      <c r="L17" s="22"/>
    </row>
    <row r="18" spans="1:13">
      <c r="A18" s="669" t="s">
        <v>4162</v>
      </c>
      <c r="B18" s="1071">
        <v>0.55000000000000004</v>
      </c>
      <c r="C18" s="11" t="s">
        <v>978</v>
      </c>
      <c r="D18" s="11"/>
      <c r="E18" s="11">
        <v>25</v>
      </c>
      <c r="F18" s="1755">
        <v>847.52699999999993</v>
      </c>
      <c r="G18" s="1450">
        <f t="shared" si="0"/>
        <v>847.53</v>
      </c>
      <c r="H18" s="1450">
        <f t="shared" si="1"/>
        <v>847.53</v>
      </c>
      <c r="I18" s="1451"/>
      <c r="K18" s="1755"/>
      <c r="L18" s="22"/>
    </row>
    <row r="19" spans="1:13">
      <c r="A19" s="1190" t="s">
        <v>4163</v>
      </c>
      <c r="B19" s="1452">
        <v>0.7</v>
      </c>
      <c r="C19" s="1191" t="s">
        <v>11855</v>
      </c>
      <c r="D19" s="1071"/>
      <c r="E19" s="11">
        <v>25</v>
      </c>
      <c r="F19" s="1755">
        <v>1180.3996511999999</v>
      </c>
      <c r="G19" s="1450">
        <f t="shared" si="0"/>
        <v>1180.4000000000001</v>
      </c>
      <c r="H19" s="1450">
        <f t="shared" si="1"/>
        <v>1180.4000000000001</v>
      </c>
      <c r="I19" s="1451"/>
      <c r="K19" s="1755"/>
      <c r="L19" s="22"/>
    </row>
    <row r="20" spans="1:13">
      <c r="A20" s="1190" t="s">
        <v>5592</v>
      </c>
      <c r="B20" s="1452" t="s">
        <v>4166</v>
      </c>
      <c r="C20" s="1191" t="s">
        <v>4237</v>
      </c>
      <c r="D20" s="1071"/>
      <c r="E20" s="11">
        <v>25</v>
      </c>
      <c r="F20" s="1755">
        <v>1686.3206421599998</v>
      </c>
      <c r="G20" s="1450">
        <f t="shared" si="0"/>
        <v>1686.32</v>
      </c>
      <c r="H20" s="1450">
        <f t="shared" si="1"/>
        <v>1686.32</v>
      </c>
      <c r="I20" s="1451"/>
      <c r="K20" s="1755"/>
      <c r="L20" s="22"/>
    </row>
    <row r="21" spans="1:13">
      <c r="A21" s="1453" t="s">
        <v>4164</v>
      </c>
      <c r="B21" s="1191">
        <v>0.55000000000000004</v>
      </c>
      <c r="C21" s="1191" t="s">
        <v>673</v>
      </c>
      <c r="D21" s="11"/>
      <c r="E21" s="11">
        <v>25</v>
      </c>
      <c r="F21" s="1755">
        <v>1053.9459730800002</v>
      </c>
      <c r="G21" s="1450">
        <f t="shared" si="0"/>
        <v>1053.95</v>
      </c>
      <c r="H21" s="1450">
        <f t="shared" si="1"/>
        <v>1053.95</v>
      </c>
      <c r="I21" s="1451"/>
      <c r="K21" s="1755"/>
      <c r="L21" s="22"/>
    </row>
    <row r="22" spans="1:13" ht="13.5" thickBot="1">
      <c r="A22" s="1454" t="s">
        <v>4165</v>
      </c>
      <c r="B22" s="1455">
        <v>0.7</v>
      </c>
      <c r="C22" s="1455" t="s">
        <v>674</v>
      </c>
      <c r="D22" s="314"/>
      <c r="E22" s="314">
        <v>25</v>
      </c>
      <c r="F22" s="1755">
        <v>1475.499564</v>
      </c>
      <c r="G22" s="1456">
        <f t="shared" si="0"/>
        <v>1475.5</v>
      </c>
      <c r="H22" s="1456">
        <f t="shared" si="1"/>
        <v>1475.5</v>
      </c>
      <c r="I22" s="1457"/>
      <c r="K22" s="1755"/>
      <c r="L22" s="22"/>
      <c r="M22" s="1738"/>
    </row>
    <row r="23" spans="1:13" ht="13.5" thickBot="1">
      <c r="A23" s="1"/>
      <c r="B23" s="1458"/>
      <c r="C23" s="78"/>
      <c r="D23" s="78"/>
      <c r="E23" s="78"/>
      <c r="F23" s="572"/>
      <c r="G23" s="1459"/>
      <c r="K23" s="1755"/>
      <c r="L23" s="1737"/>
      <c r="M23" s="1738"/>
    </row>
    <row r="24" spans="1:13" ht="12.75" customHeight="1">
      <c r="A24" s="2751" t="s">
        <v>11286</v>
      </c>
      <c r="B24" s="2752"/>
      <c r="C24" s="2752"/>
      <c r="D24" s="2752"/>
      <c r="E24" s="2752"/>
      <c r="F24" s="2752"/>
      <c r="G24" s="2752"/>
      <c r="H24" s="2752"/>
      <c r="I24" s="2753"/>
      <c r="K24" s="1755"/>
      <c r="L24" s="1737"/>
      <c r="M24" s="1738"/>
    </row>
    <row r="25" spans="1:13" ht="12.75" customHeight="1">
      <c r="A25" s="2754"/>
      <c r="B25" s="2755"/>
      <c r="C25" s="2755"/>
      <c r="D25" s="2755"/>
      <c r="E25" s="2755"/>
      <c r="F25" s="2755"/>
      <c r="G25" s="2755"/>
      <c r="H25" s="2755"/>
      <c r="I25" s="2756"/>
      <c r="K25" s="1755"/>
      <c r="L25" s="1737"/>
      <c r="M25" s="1738"/>
    </row>
    <row r="26" spans="1:13" ht="12.75" customHeight="1">
      <c r="A26" s="2754"/>
      <c r="B26" s="2755"/>
      <c r="C26" s="2755"/>
      <c r="D26" s="2755"/>
      <c r="E26" s="2755"/>
      <c r="F26" s="2755"/>
      <c r="G26" s="2755"/>
      <c r="H26" s="2755"/>
      <c r="I26" s="2756"/>
      <c r="K26" s="1755"/>
      <c r="L26" s="1737"/>
      <c r="M26" s="1738"/>
    </row>
    <row r="27" spans="1:13" ht="12.75" customHeight="1">
      <c r="A27" s="2754"/>
      <c r="B27" s="2755"/>
      <c r="C27" s="2755"/>
      <c r="D27" s="2755"/>
      <c r="E27" s="2755"/>
      <c r="F27" s="2755"/>
      <c r="G27" s="2755"/>
      <c r="H27" s="2755"/>
      <c r="I27" s="2756"/>
      <c r="K27" s="1755"/>
      <c r="L27" s="1737"/>
      <c r="M27" s="1738"/>
    </row>
    <row r="28" spans="1:13" ht="12.75" customHeight="1">
      <c r="A28" s="2754"/>
      <c r="B28" s="2755"/>
      <c r="C28" s="2755"/>
      <c r="D28" s="2755"/>
      <c r="E28" s="2755"/>
      <c r="F28" s="2755"/>
      <c r="G28" s="2755"/>
      <c r="H28" s="2755"/>
      <c r="I28" s="2756"/>
      <c r="K28" s="1755"/>
      <c r="L28" s="1737"/>
      <c r="M28" s="1738"/>
    </row>
    <row r="29" spans="1:13" ht="24" customHeight="1" thickBot="1">
      <c r="A29" s="2757"/>
      <c r="B29" s="2758"/>
      <c r="C29" s="2758"/>
      <c r="D29" s="2758"/>
      <c r="E29" s="2758"/>
      <c r="F29" s="2758"/>
      <c r="G29" s="2758"/>
      <c r="H29" s="2758"/>
      <c r="I29" s="2759"/>
      <c r="K29" s="1755"/>
      <c r="L29" s="1737"/>
      <c r="M29" s="1738"/>
    </row>
    <row r="30" spans="1:13" ht="33.950000000000003" customHeight="1">
      <c r="A30" s="187" t="s">
        <v>1028</v>
      </c>
      <c r="B30" s="187" t="s">
        <v>4159</v>
      </c>
      <c r="C30" s="389" t="s">
        <v>1029</v>
      </c>
      <c r="D30" s="475" t="s">
        <v>678</v>
      </c>
      <c r="E30" s="475" t="s">
        <v>3961</v>
      </c>
      <c r="F30" s="1708" t="s">
        <v>1695</v>
      </c>
      <c r="G30" s="198" t="s">
        <v>2779</v>
      </c>
      <c r="H30" s="2669" t="s">
        <v>497</v>
      </c>
      <c r="I30" s="199" t="s">
        <v>4239</v>
      </c>
      <c r="K30" s="1755"/>
      <c r="L30" s="1737"/>
      <c r="M30" s="1738"/>
    </row>
    <row r="31" spans="1:13" ht="21.75" customHeight="1" thickBot="1">
      <c r="A31" s="195"/>
      <c r="B31" s="195" t="s">
        <v>1818</v>
      </c>
      <c r="C31" s="389"/>
      <c r="D31" s="475" t="s">
        <v>3294</v>
      </c>
      <c r="E31" s="476" t="s">
        <v>3962</v>
      </c>
      <c r="F31" s="1709" t="s">
        <v>265</v>
      </c>
      <c r="G31" s="191">
        <f>'Заказ, cкидки и курсы валют'!$I$12</f>
        <v>0</v>
      </c>
      <c r="H31" s="2677"/>
      <c r="I31" s="325"/>
      <c r="K31" s="1755"/>
      <c r="L31" s="1737"/>
      <c r="M31" s="1738"/>
    </row>
    <row r="32" spans="1:13">
      <c r="A32" s="1460" t="s">
        <v>4167</v>
      </c>
      <c r="B32" s="1461">
        <v>0.55000000000000004</v>
      </c>
      <c r="C32" s="1461" t="s">
        <v>3524</v>
      </c>
      <c r="D32" s="1461"/>
      <c r="E32" s="1461">
        <v>25</v>
      </c>
      <c r="F32" s="1755">
        <v>551.13749999999993</v>
      </c>
      <c r="G32" s="1448">
        <f>ROUND(F32*(1-$G$11),2)</f>
        <v>551.14</v>
      </c>
      <c r="H32" s="1448">
        <f>G32</f>
        <v>551.14</v>
      </c>
      <c r="I32" s="1462"/>
      <c r="K32" s="1755"/>
      <c r="L32" s="1737"/>
      <c r="M32" s="1738"/>
    </row>
    <row r="33" spans="1:13">
      <c r="A33" s="1463" t="s">
        <v>4168</v>
      </c>
      <c r="B33" s="1464">
        <v>0.75</v>
      </c>
      <c r="C33" s="1464" t="s">
        <v>670</v>
      </c>
      <c r="D33" s="1464"/>
      <c r="E33" s="1464">
        <v>25</v>
      </c>
      <c r="F33" s="1755">
        <v>756.89549999999997</v>
      </c>
      <c r="G33" s="1450">
        <f t="shared" ref="G33:G35" si="3">ROUND(F33*(1-$G$11),2)</f>
        <v>756.9</v>
      </c>
      <c r="H33" s="1450">
        <f t="shared" ref="H33:H35" si="4">G33</f>
        <v>756.9</v>
      </c>
      <c r="I33" s="1465"/>
      <c r="K33" s="1755"/>
      <c r="L33" s="1737"/>
      <c r="M33" s="1738"/>
    </row>
    <row r="34" spans="1:13">
      <c r="A34" s="1463" t="s">
        <v>4169</v>
      </c>
      <c r="B34" s="1464">
        <v>0.55000000000000004</v>
      </c>
      <c r="C34" s="1464" t="s">
        <v>671</v>
      </c>
      <c r="D34" s="1464"/>
      <c r="E34" s="1464">
        <v>25</v>
      </c>
      <c r="F34" s="1755">
        <v>784.93742712000005</v>
      </c>
      <c r="G34" s="1450">
        <f t="shared" si="3"/>
        <v>784.94</v>
      </c>
      <c r="H34" s="1450">
        <f t="shared" si="4"/>
        <v>784.94</v>
      </c>
      <c r="I34" s="1465"/>
      <c r="K34" s="1755"/>
      <c r="L34" s="1737"/>
      <c r="M34" s="1738"/>
    </row>
    <row r="35" spans="1:13" ht="13.5" thickBot="1">
      <c r="A35" s="331" t="s">
        <v>4170</v>
      </c>
      <c r="B35" s="1466">
        <v>0.75</v>
      </c>
      <c r="C35" s="1466" t="s">
        <v>672</v>
      </c>
      <c r="D35" s="1466"/>
      <c r="E35" s="1466">
        <v>25</v>
      </c>
      <c r="F35" s="1755">
        <v>1098.9194832000001</v>
      </c>
      <c r="G35" s="1456">
        <f t="shared" si="3"/>
        <v>1098.92</v>
      </c>
      <c r="H35" s="1456">
        <f t="shared" si="4"/>
        <v>1098.92</v>
      </c>
      <c r="I35" s="1467"/>
      <c r="K35" s="1755"/>
      <c r="L35" s="1737"/>
      <c r="M35" s="1738"/>
    </row>
    <row r="36" spans="1:13" ht="9.75" customHeight="1">
      <c r="A36" s="1"/>
      <c r="B36" s="78"/>
      <c r="C36" s="78"/>
      <c r="D36" s="78"/>
      <c r="E36" s="78"/>
      <c r="F36" s="572"/>
      <c r="G36" s="1468"/>
      <c r="H36" s="14"/>
      <c r="I36" s="14"/>
      <c r="K36" s="1755"/>
      <c r="L36" s="1737"/>
      <c r="M36" s="1738"/>
    </row>
    <row r="37" spans="1:13" ht="13.5" thickBot="1">
      <c r="A37" s="1"/>
      <c r="B37" s="1458"/>
      <c r="C37" s="78"/>
      <c r="D37" s="78"/>
      <c r="E37" s="78"/>
      <c r="F37" s="572"/>
      <c r="G37" s="1459"/>
      <c r="K37" s="1755"/>
      <c r="L37" s="1737"/>
      <c r="M37" s="1738"/>
    </row>
    <row r="38" spans="1:13" ht="12.75" customHeight="1">
      <c r="A38" s="2751" t="s">
        <v>11287</v>
      </c>
      <c r="B38" s="2752"/>
      <c r="C38" s="2752"/>
      <c r="D38" s="2752"/>
      <c r="E38" s="2752"/>
      <c r="F38" s="2752"/>
      <c r="G38" s="2752"/>
      <c r="H38" s="2752"/>
      <c r="I38" s="2753"/>
      <c r="K38" s="1755"/>
      <c r="L38" s="1737"/>
      <c r="M38" s="1738"/>
    </row>
    <row r="39" spans="1:13" ht="12.75" customHeight="1">
      <c r="A39" s="2754"/>
      <c r="B39" s="2755"/>
      <c r="C39" s="2755"/>
      <c r="D39" s="2755"/>
      <c r="E39" s="2755"/>
      <c r="F39" s="2755"/>
      <c r="G39" s="2755"/>
      <c r="H39" s="2755"/>
      <c r="I39" s="2756"/>
      <c r="K39" s="1755"/>
      <c r="L39" s="1737"/>
      <c r="M39" s="1738"/>
    </row>
    <row r="40" spans="1:13" ht="12.75" customHeight="1">
      <c r="A40" s="2754"/>
      <c r="B40" s="2755"/>
      <c r="C40" s="2755"/>
      <c r="D40" s="2755"/>
      <c r="E40" s="2755"/>
      <c r="F40" s="2755"/>
      <c r="G40" s="2755"/>
      <c r="H40" s="2755"/>
      <c r="I40" s="2756"/>
      <c r="K40" s="1755"/>
    </row>
    <row r="41" spans="1:13" ht="12.75" customHeight="1">
      <c r="A41" s="2754"/>
      <c r="B41" s="2755"/>
      <c r="C41" s="2755"/>
      <c r="D41" s="2755"/>
      <c r="E41" s="2755"/>
      <c r="F41" s="2755"/>
      <c r="G41" s="2755"/>
      <c r="H41" s="2755"/>
      <c r="I41" s="2756"/>
      <c r="K41" s="1755"/>
    </row>
    <row r="42" spans="1:13" ht="12.75" customHeight="1">
      <c r="A42" s="2754"/>
      <c r="B42" s="2755"/>
      <c r="C42" s="2755"/>
      <c r="D42" s="2755"/>
      <c r="E42" s="2755"/>
      <c r="F42" s="2755"/>
      <c r="G42" s="2755"/>
      <c r="H42" s="2755"/>
      <c r="I42" s="2756"/>
      <c r="K42" s="1755"/>
    </row>
    <row r="43" spans="1:13" ht="27.75" customHeight="1" thickBot="1">
      <c r="A43" s="2757"/>
      <c r="B43" s="2758"/>
      <c r="C43" s="2758"/>
      <c r="D43" s="2758"/>
      <c r="E43" s="2758"/>
      <c r="F43" s="2758"/>
      <c r="G43" s="2758"/>
      <c r="H43" s="2758"/>
      <c r="I43" s="2759"/>
      <c r="K43" s="1755"/>
    </row>
    <row r="44" spans="1:13" ht="33.950000000000003" customHeight="1">
      <c r="A44" s="187" t="s">
        <v>1028</v>
      </c>
      <c r="B44" s="187" t="s">
        <v>4159</v>
      </c>
      <c r="C44" s="389" t="s">
        <v>1029</v>
      </c>
      <c r="D44" s="475" t="s">
        <v>678</v>
      </c>
      <c r="E44" s="475" t="s">
        <v>3961</v>
      </c>
      <c r="F44" s="1708" t="s">
        <v>1695</v>
      </c>
      <c r="G44" s="198" t="s">
        <v>2779</v>
      </c>
      <c r="H44" s="2669" t="s">
        <v>497</v>
      </c>
      <c r="I44" s="199" t="s">
        <v>4239</v>
      </c>
      <c r="K44" s="1755"/>
    </row>
    <row r="45" spans="1:13" ht="21.75" customHeight="1" thickBot="1">
      <c r="A45" s="188"/>
      <c r="B45" s="188" t="s">
        <v>1818</v>
      </c>
      <c r="C45" s="190"/>
      <c r="D45" s="1140" t="s">
        <v>3294</v>
      </c>
      <c r="E45" s="382" t="s">
        <v>3962</v>
      </c>
      <c r="F45" s="1710" t="s">
        <v>265</v>
      </c>
      <c r="G45" s="191">
        <f>'Заказ, cкидки и курсы валют'!$I$12</f>
        <v>0</v>
      </c>
      <c r="H45" s="2683"/>
      <c r="I45" s="186"/>
      <c r="K45" s="1755"/>
    </row>
    <row r="46" spans="1:13">
      <c r="A46" s="1657" t="s">
        <v>4171</v>
      </c>
      <c r="B46" s="1447">
        <v>0.55000000000000004</v>
      </c>
      <c r="C46" s="1227" t="s">
        <v>4233</v>
      </c>
      <c r="D46" s="1227"/>
      <c r="E46" s="1227">
        <v>10</v>
      </c>
      <c r="F46" s="1755">
        <v>422.87954999999999</v>
      </c>
      <c r="G46" s="1496">
        <f>ROUND(F46*(1-$G$11),2)</f>
        <v>422.88</v>
      </c>
      <c r="H46" s="1448">
        <f>G46</f>
        <v>422.88</v>
      </c>
      <c r="I46" s="1449"/>
      <c r="K46" s="1755"/>
    </row>
    <row r="47" spans="1:13" ht="14.25" customHeight="1" thickBot="1">
      <c r="A47" s="1655" t="s">
        <v>6984</v>
      </c>
      <c r="B47" s="1656">
        <v>0.55000000000000004</v>
      </c>
      <c r="C47" s="1515" t="s">
        <v>4233</v>
      </c>
      <c r="D47" s="1515"/>
      <c r="E47" s="1515">
        <v>25</v>
      </c>
      <c r="F47" s="1755">
        <v>1026.4081274999999</v>
      </c>
      <c r="G47" s="1456">
        <f>ROUND(F47*(1-$G$11),2)</f>
        <v>1026.4100000000001</v>
      </c>
      <c r="H47" s="1456">
        <f>G47</f>
        <v>1026.4100000000001</v>
      </c>
      <c r="I47" s="1839"/>
      <c r="K47" s="1755"/>
    </row>
    <row r="48" spans="1:13" ht="14.25" customHeight="1">
      <c r="A48" s="78"/>
      <c r="B48" s="1732"/>
      <c r="C48" s="78"/>
      <c r="D48" s="78"/>
      <c r="E48" s="78"/>
      <c r="F48" s="579"/>
      <c r="G48" s="1468"/>
      <c r="H48" s="1468"/>
      <c r="I48" s="1733"/>
      <c r="K48" s="1755"/>
    </row>
    <row r="49" spans="1:11" ht="14.25" customHeight="1" thickBot="1">
      <c r="A49" s="78"/>
      <c r="B49" s="1732"/>
      <c r="C49" s="78"/>
      <c r="D49" s="78"/>
      <c r="E49" s="78"/>
      <c r="F49" s="579"/>
      <c r="G49" s="1468"/>
      <c r="H49" s="1468"/>
      <c r="I49" s="1733"/>
      <c r="K49" s="1755"/>
    </row>
    <row r="50" spans="1:11">
      <c r="A50" s="2760" t="s">
        <v>973</v>
      </c>
      <c r="B50" s="2761"/>
      <c r="C50" s="2761"/>
      <c r="D50" s="2761"/>
      <c r="E50" s="2761"/>
      <c r="F50" s="2761"/>
      <c r="G50" s="2761"/>
      <c r="H50" s="2761"/>
      <c r="I50" s="2762"/>
      <c r="K50" s="1755"/>
    </row>
    <row r="51" spans="1:11">
      <c r="A51" s="2763"/>
      <c r="B51" s="2764"/>
      <c r="C51" s="2764"/>
      <c r="D51" s="2764"/>
      <c r="E51" s="2764"/>
      <c r="F51" s="2764"/>
      <c r="G51" s="2764"/>
      <c r="H51" s="2764"/>
      <c r="I51" s="2765"/>
      <c r="K51" s="1755"/>
    </row>
    <row r="52" spans="1:11">
      <c r="A52" s="2763"/>
      <c r="B52" s="2764"/>
      <c r="C52" s="2764"/>
      <c r="D52" s="2764"/>
      <c r="E52" s="2764"/>
      <c r="F52" s="2764"/>
      <c r="G52" s="2764"/>
      <c r="H52" s="2764"/>
      <c r="I52" s="2765"/>
      <c r="K52" s="1755"/>
    </row>
    <row r="53" spans="1:11">
      <c r="A53" s="2763"/>
      <c r="B53" s="2764"/>
      <c r="C53" s="2764"/>
      <c r="D53" s="2764"/>
      <c r="E53" s="2764"/>
      <c r="F53" s="2764"/>
      <c r="G53" s="2764"/>
      <c r="H53" s="2764"/>
      <c r="I53" s="2765"/>
      <c r="K53" s="1755"/>
    </row>
    <row r="54" spans="1:11" ht="33.950000000000003" customHeight="1" thickBot="1">
      <c r="A54" s="2766"/>
      <c r="B54" s="2767"/>
      <c r="C54" s="2767"/>
      <c r="D54" s="2767"/>
      <c r="E54" s="2767"/>
      <c r="F54" s="2767"/>
      <c r="G54" s="2767"/>
      <c r="H54" s="2767"/>
      <c r="I54" s="2768"/>
      <c r="K54" s="1755"/>
    </row>
    <row r="55" spans="1:11" ht="33.950000000000003" customHeight="1">
      <c r="A55" s="187" t="s">
        <v>1028</v>
      </c>
      <c r="B55" s="187" t="s">
        <v>4159</v>
      </c>
      <c r="C55" s="389" t="s">
        <v>1029</v>
      </c>
      <c r="D55" s="475" t="s">
        <v>678</v>
      </c>
      <c r="E55" s="475" t="s">
        <v>3961</v>
      </c>
      <c r="F55" s="1708" t="s">
        <v>1695</v>
      </c>
      <c r="G55" s="198" t="s">
        <v>2779</v>
      </c>
      <c r="H55" s="2669" t="s">
        <v>497</v>
      </c>
      <c r="I55" s="199" t="s">
        <v>4239</v>
      </c>
      <c r="K55" s="1755"/>
    </row>
    <row r="56" spans="1:11" ht="21.75" customHeight="1" thickBot="1">
      <c r="A56" s="195"/>
      <c r="B56" s="195" t="s">
        <v>1818</v>
      </c>
      <c r="C56" s="389"/>
      <c r="D56" s="475" t="s">
        <v>3294</v>
      </c>
      <c r="E56" s="476" t="s">
        <v>3962</v>
      </c>
      <c r="F56" s="1709" t="s">
        <v>265</v>
      </c>
      <c r="G56" s="191">
        <f>'Заказ, cкидки и курсы валют'!$I$12</f>
        <v>0</v>
      </c>
      <c r="H56" s="2677"/>
      <c r="I56" s="325"/>
      <c r="K56" s="1755"/>
    </row>
    <row r="57" spans="1:11">
      <c r="A57" s="1447" t="s">
        <v>1294</v>
      </c>
      <c r="B57" s="1227" t="s">
        <v>4135</v>
      </c>
      <c r="C57" s="1227" t="s">
        <v>1026</v>
      </c>
      <c r="D57" s="1227"/>
      <c r="E57" s="1227">
        <v>10</v>
      </c>
      <c r="F57" s="1755">
        <v>1805.0031089999998</v>
      </c>
      <c r="G57" s="1448">
        <f>ROUND(F57*(1-$G$11),2)</f>
        <v>1805</v>
      </c>
      <c r="H57" s="1448">
        <f>G57</f>
        <v>1805</v>
      </c>
      <c r="I57" s="1449"/>
      <c r="K57" s="1755"/>
    </row>
    <row r="58" spans="1:11">
      <c r="A58" s="1186" t="s">
        <v>1295</v>
      </c>
      <c r="B58" s="11" t="s">
        <v>4135</v>
      </c>
      <c r="C58" s="11" t="s">
        <v>974</v>
      </c>
      <c r="D58" s="11"/>
      <c r="E58" s="11">
        <v>10</v>
      </c>
      <c r="F58" s="1755">
        <v>2045.6728740000001</v>
      </c>
      <c r="G58" s="1450">
        <f t="shared" ref="G58:G68" si="5">ROUND(F58*(1-$G$11),2)</f>
        <v>2045.67</v>
      </c>
      <c r="H58" s="1450">
        <f t="shared" ref="H58:H68" si="6">G58</f>
        <v>2045.67</v>
      </c>
      <c r="I58" s="1451"/>
      <c r="K58" s="1755"/>
    </row>
    <row r="59" spans="1:11">
      <c r="A59" s="1186" t="s">
        <v>1296</v>
      </c>
      <c r="B59" s="11" t="s">
        <v>4135</v>
      </c>
      <c r="C59" s="11" t="s">
        <v>1027</v>
      </c>
      <c r="D59" s="11"/>
      <c r="E59" s="11">
        <v>10</v>
      </c>
      <c r="F59" s="1755">
        <v>2557.0709639999995</v>
      </c>
      <c r="G59" s="1450">
        <f t="shared" si="5"/>
        <v>2557.0700000000002</v>
      </c>
      <c r="H59" s="1450">
        <f t="shared" si="6"/>
        <v>2557.0700000000002</v>
      </c>
      <c r="I59" s="1451"/>
      <c r="K59" s="1755"/>
    </row>
    <row r="60" spans="1:11">
      <c r="A60" s="1186" t="s">
        <v>1297</v>
      </c>
      <c r="B60" s="11" t="s">
        <v>4135</v>
      </c>
      <c r="C60" s="11" t="s">
        <v>975</v>
      </c>
      <c r="D60" s="11"/>
      <c r="E60" s="11">
        <v>10</v>
      </c>
      <c r="F60" s="1755">
        <v>3068.4958919999995</v>
      </c>
      <c r="G60" s="1450">
        <f t="shared" si="5"/>
        <v>3068.5</v>
      </c>
      <c r="H60" s="1450">
        <f t="shared" si="6"/>
        <v>3068.5</v>
      </c>
      <c r="I60" s="1451"/>
      <c r="K60" s="1755"/>
    </row>
    <row r="61" spans="1:11">
      <c r="A61" s="1186" t="s">
        <v>1298</v>
      </c>
      <c r="B61" s="11" t="s">
        <v>4135</v>
      </c>
      <c r="C61" s="11" t="s">
        <v>976</v>
      </c>
      <c r="D61" s="11"/>
      <c r="E61" s="11">
        <v>10</v>
      </c>
      <c r="F61" s="1755">
        <v>4091.3189100000004</v>
      </c>
      <c r="G61" s="1450">
        <f t="shared" si="5"/>
        <v>4091.32</v>
      </c>
      <c r="H61" s="1450">
        <f t="shared" si="6"/>
        <v>4091.32</v>
      </c>
      <c r="I61" s="1451"/>
      <c r="K61" s="1755"/>
    </row>
    <row r="62" spans="1:11">
      <c r="A62" s="1186" t="s">
        <v>1299</v>
      </c>
      <c r="B62" s="11" t="s">
        <v>4135</v>
      </c>
      <c r="C62" s="11" t="s">
        <v>977</v>
      </c>
      <c r="D62" s="11"/>
      <c r="E62" s="11">
        <v>10</v>
      </c>
      <c r="F62" s="1755">
        <v>5114.1687659999998</v>
      </c>
      <c r="G62" s="1450">
        <f t="shared" si="5"/>
        <v>5114.17</v>
      </c>
      <c r="H62" s="1450">
        <f t="shared" si="6"/>
        <v>5114.17</v>
      </c>
      <c r="I62" s="1451"/>
      <c r="K62" s="1755"/>
    </row>
    <row r="63" spans="1:11">
      <c r="A63" s="1186" t="s">
        <v>1300</v>
      </c>
      <c r="B63" s="11" t="s">
        <v>4135</v>
      </c>
      <c r="C63" s="11" t="s">
        <v>3967</v>
      </c>
      <c r="D63" s="11"/>
      <c r="E63" s="11">
        <v>10</v>
      </c>
      <c r="F63" s="1755">
        <v>6136.9917839999989</v>
      </c>
      <c r="G63" s="1450">
        <f t="shared" si="5"/>
        <v>6136.99</v>
      </c>
      <c r="H63" s="1450">
        <f t="shared" si="6"/>
        <v>6136.99</v>
      </c>
      <c r="I63" s="1451"/>
      <c r="K63" s="1755"/>
    </row>
    <row r="64" spans="1:11">
      <c r="A64" s="1186" t="s">
        <v>6985</v>
      </c>
      <c r="B64" s="11" t="s">
        <v>4135</v>
      </c>
      <c r="C64" s="11" t="s">
        <v>3968</v>
      </c>
      <c r="D64" s="11"/>
      <c r="E64" s="11">
        <v>5</v>
      </c>
      <c r="F64" s="1755">
        <v>3579.9208200000003</v>
      </c>
      <c r="G64" s="1450">
        <f t="shared" si="5"/>
        <v>3579.92</v>
      </c>
      <c r="H64" s="1450">
        <f t="shared" si="6"/>
        <v>3579.92</v>
      </c>
      <c r="I64" s="1451"/>
      <c r="K64" s="1755"/>
    </row>
    <row r="65" spans="1:11">
      <c r="A65" s="1186" t="s">
        <v>6981</v>
      </c>
      <c r="B65" s="11" t="s">
        <v>4135</v>
      </c>
      <c r="C65" s="11" t="s">
        <v>5593</v>
      </c>
      <c r="D65" s="11"/>
      <c r="E65" s="11">
        <v>5</v>
      </c>
      <c r="F65" s="1755">
        <v>3778.5488579999997</v>
      </c>
      <c r="G65" s="1450">
        <f t="shared" si="5"/>
        <v>3778.55</v>
      </c>
      <c r="H65" s="1450">
        <f t="shared" si="6"/>
        <v>3778.55</v>
      </c>
      <c r="I65" s="1451"/>
      <c r="K65" s="1755"/>
    </row>
    <row r="66" spans="1:11">
      <c r="A66" s="1186" t="s">
        <v>6986</v>
      </c>
      <c r="B66" s="11" t="s">
        <v>4135</v>
      </c>
      <c r="C66" s="11" t="s">
        <v>3969</v>
      </c>
      <c r="D66" s="11"/>
      <c r="E66" s="11">
        <v>5</v>
      </c>
      <c r="F66" s="1755">
        <v>4091.3189100000004</v>
      </c>
      <c r="G66" s="1450">
        <f t="shared" si="5"/>
        <v>4091.32</v>
      </c>
      <c r="H66" s="1450">
        <f t="shared" si="6"/>
        <v>4091.32</v>
      </c>
      <c r="I66" s="1451"/>
      <c r="K66" s="1755"/>
    </row>
    <row r="67" spans="1:11">
      <c r="A67" s="1186" t="s">
        <v>1301</v>
      </c>
      <c r="B67" s="11" t="s">
        <v>4135</v>
      </c>
      <c r="C67" s="11" t="s">
        <v>3970</v>
      </c>
      <c r="D67" s="11"/>
      <c r="E67" s="11">
        <v>5</v>
      </c>
      <c r="F67" s="1755">
        <v>4602.7438379999994</v>
      </c>
      <c r="G67" s="1450">
        <f t="shared" si="5"/>
        <v>4602.74</v>
      </c>
      <c r="H67" s="1450">
        <f t="shared" si="6"/>
        <v>4602.74</v>
      </c>
      <c r="I67" s="1451"/>
      <c r="K67" s="1755"/>
    </row>
    <row r="68" spans="1:11" ht="13.5" thickBot="1">
      <c r="A68" s="1469" t="s">
        <v>1302</v>
      </c>
      <c r="B68" s="314" t="s">
        <v>4135</v>
      </c>
      <c r="C68" s="314" t="s">
        <v>3971</v>
      </c>
      <c r="D68" s="314"/>
      <c r="E68" s="314">
        <v>5</v>
      </c>
      <c r="F68" s="1755">
        <v>5114.1687659999998</v>
      </c>
      <c r="G68" s="1456">
        <f t="shared" si="5"/>
        <v>5114.17</v>
      </c>
      <c r="H68" s="1456">
        <f t="shared" si="6"/>
        <v>5114.17</v>
      </c>
      <c r="I68" s="1457"/>
      <c r="K68" s="1755"/>
    </row>
    <row r="69" spans="1:11">
      <c r="A69" s="78"/>
      <c r="B69" s="78"/>
      <c r="C69" s="78"/>
      <c r="D69" s="78"/>
      <c r="E69" s="78"/>
      <c r="F69" s="1711"/>
      <c r="G69" s="1468"/>
      <c r="H69" s="1468"/>
      <c r="I69" s="1472"/>
      <c r="K69" s="1755"/>
    </row>
    <row r="70" spans="1:11" ht="13.5" thickBot="1">
      <c r="A70" s="1"/>
      <c r="B70" s="1458"/>
      <c r="C70" s="78"/>
      <c r="D70" s="78"/>
      <c r="E70" s="78"/>
      <c r="F70" s="572"/>
      <c r="G70" s="1459"/>
      <c r="K70" s="1755"/>
    </row>
    <row r="71" spans="1:11" ht="12.75" customHeight="1">
      <c r="A71" s="2760" t="s">
        <v>4636</v>
      </c>
      <c r="B71" s="2761"/>
      <c r="C71" s="2761"/>
      <c r="D71" s="2761"/>
      <c r="E71" s="2761"/>
      <c r="F71" s="2761"/>
      <c r="G71" s="2761"/>
      <c r="H71" s="2761"/>
      <c r="I71" s="2762"/>
      <c r="K71" s="1755"/>
    </row>
    <row r="72" spans="1:11" ht="12.75" customHeight="1">
      <c r="A72" s="2763"/>
      <c r="B72" s="2764"/>
      <c r="C72" s="2764"/>
      <c r="D72" s="2764"/>
      <c r="E72" s="2764"/>
      <c r="F72" s="2764"/>
      <c r="G72" s="2764"/>
      <c r="H72" s="2764"/>
      <c r="I72" s="2765"/>
      <c r="K72" s="1755"/>
    </row>
    <row r="73" spans="1:11" ht="12.75" customHeight="1">
      <c r="A73" s="2763"/>
      <c r="B73" s="2764"/>
      <c r="C73" s="2764"/>
      <c r="D73" s="2764"/>
      <c r="E73" s="2764"/>
      <c r="F73" s="2764"/>
      <c r="G73" s="2764"/>
      <c r="H73" s="2764"/>
      <c r="I73" s="2765"/>
      <c r="K73" s="1755"/>
    </row>
    <row r="74" spans="1:11" ht="12.75" customHeight="1">
      <c r="A74" s="2763"/>
      <c r="B74" s="2764"/>
      <c r="C74" s="2764"/>
      <c r="D74" s="2764"/>
      <c r="E74" s="2764"/>
      <c r="F74" s="2764"/>
      <c r="G74" s="2764"/>
      <c r="H74" s="2764"/>
      <c r="I74" s="2765"/>
      <c r="K74" s="1755"/>
    </row>
    <row r="75" spans="1:11" ht="33.950000000000003" customHeight="1" thickBot="1">
      <c r="A75" s="2766"/>
      <c r="B75" s="2767"/>
      <c r="C75" s="2767"/>
      <c r="D75" s="2767"/>
      <c r="E75" s="2767"/>
      <c r="F75" s="2767"/>
      <c r="G75" s="2767"/>
      <c r="H75" s="2767"/>
      <c r="I75" s="2768"/>
      <c r="K75" s="1755"/>
    </row>
    <row r="76" spans="1:11" ht="37.700000000000003" customHeight="1">
      <c r="A76" s="187" t="s">
        <v>1028</v>
      </c>
      <c r="B76" s="187" t="s">
        <v>4159</v>
      </c>
      <c r="C76" s="389" t="s">
        <v>1029</v>
      </c>
      <c r="D76" s="475" t="s">
        <v>678</v>
      </c>
      <c r="E76" s="475" t="s">
        <v>3961</v>
      </c>
      <c r="F76" s="1708" t="s">
        <v>1695</v>
      </c>
      <c r="G76" s="198" t="s">
        <v>2779</v>
      </c>
      <c r="H76" s="338" t="s">
        <v>497</v>
      </c>
      <c r="I76" s="199" t="s">
        <v>4239</v>
      </c>
      <c r="K76" s="1755"/>
    </row>
    <row r="77" spans="1:11" ht="30" customHeight="1" thickBot="1">
      <c r="A77" s="188"/>
      <c r="B77" s="188" t="s">
        <v>1818</v>
      </c>
      <c r="C77" s="190"/>
      <c r="D77" s="1140" t="s">
        <v>3294</v>
      </c>
      <c r="E77" s="382" t="s">
        <v>3962</v>
      </c>
      <c r="F77" s="1710" t="s">
        <v>265</v>
      </c>
      <c r="G77" s="191">
        <f>'Заказ, cкидки и курсы валют'!$I$12</f>
        <v>0</v>
      </c>
      <c r="H77" s="339"/>
      <c r="I77" s="186"/>
      <c r="K77" s="1755"/>
    </row>
    <row r="78" spans="1:11" ht="13.5" thickBot="1">
      <c r="A78" s="1072" t="s">
        <v>1303</v>
      </c>
      <c r="B78" s="1073">
        <v>0.55000000000000004</v>
      </c>
      <c r="C78" s="1473" t="s">
        <v>978</v>
      </c>
      <c r="D78" s="1473"/>
      <c r="E78" s="1473">
        <v>25</v>
      </c>
      <c r="F78" s="1755">
        <v>854.87549999999999</v>
      </c>
      <c r="G78" s="1474">
        <v>802.7</v>
      </c>
      <c r="H78" s="1475">
        <f>G78</f>
        <v>802.7</v>
      </c>
      <c r="I78" s="994"/>
      <c r="K78" s="1755"/>
    </row>
    <row r="79" spans="1:11">
      <c r="A79" s="78"/>
      <c r="B79" s="78"/>
      <c r="C79" s="78"/>
      <c r="D79" s="78"/>
      <c r="E79" s="78"/>
      <c r="F79" s="1711"/>
      <c r="G79" s="1468"/>
      <c r="H79" s="1468"/>
      <c r="I79" s="14"/>
      <c r="K79" s="1755"/>
    </row>
    <row r="80" spans="1:11">
      <c r="A80" s="78"/>
      <c r="B80" s="78"/>
      <c r="C80" s="78"/>
      <c r="D80" s="78"/>
      <c r="E80" s="78"/>
      <c r="F80" s="1711"/>
      <c r="G80" s="1468"/>
      <c r="H80" s="1468"/>
      <c r="I80" s="14"/>
      <c r="K80" s="1755"/>
    </row>
    <row r="81" spans="1:11" ht="13.5" thickBot="1">
      <c r="A81" s="1"/>
      <c r="B81" s="78"/>
      <c r="C81" s="78"/>
      <c r="D81" s="78"/>
      <c r="E81" s="78"/>
      <c r="F81" s="572"/>
      <c r="G81" s="1468"/>
      <c r="H81" s="346"/>
      <c r="I81" s="14"/>
      <c r="K81" s="1755"/>
    </row>
    <row r="82" spans="1:11">
      <c r="A82" s="2769" t="s">
        <v>4156</v>
      </c>
      <c r="B82" s="2770"/>
      <c r="C82" s="2770"/>
      <c r="D82" s="2770"/>
      <c r="E82" s="2770"/>
      <c r="F82" s="2770"/>
      <c r="G82" s="2770"/>
      <c r="H82" s="2770"/>
      <c r="I82" s="2771"/>
      <c r="K82" s="1755"/>
    </row>
    <row r="83" spans="1:11">
      <c r="A83" s="2772"/>
      <c r="B83" s="2773"/>
      <c r="C83" s="2773"/>
      <c r="D83" s="2773"/>
      <c r="E83" s="2773"/>
      <c r="F83" s="2773"/>
      <c r="G83" s="2773"/>
      <c r="H83" s="2773"/>
      <c r="I83" s="2774"/>
      <c r="K83" s="1755"/>
    </row>
    <row r="84" spans="1:11">
      <c r="A84" s="2772"/>
      <c r="B84" s="2773"/>
      <c r="C84" s="2773"/>
      <c r="D84" s="2773"/>
      <c r="E84" s="2773"/>
      <c r="F84" s="2773"/>
      <c r="G84" s="2773"/>
      <c r="H84" s="2773"/>
      <c r="I84" s="2774"/>
      <c r="K84" s="1755"/>
    </row>
    <row r="85" spans="1:11">
      <c r="A85" s="2772"/>
      <c r="B85" s="2773"/>
      <c r="C85" s="2773"/>
      <c r="D85" s="2773"/>
      <c r="E85" s="2773"/>
      <c r="F85" s="2773"/>
      <c r="G85" s="2773"/>
      <c r="H85" s="2773"/>
      <c r="I85" s="2774"/>
      <c r="K85" s="1755"/>
    </row>
    <row r="86" spans="1:11" ht="27.2" customHeight="1" thickBot="1">
      <c r="A86" s="2775"/>
      <c r="B86" s="2776"/>
      <c r="C86" s="2776"/>
      <c r="D86" s="2776"/>
      <c r="E86" s="2776"/>
      <c r="F86" s="2776"/>
      <c r="G86" s="2776"/>
      <c r="H86" s="2776"/>
      <c r="I86" s="2777"/>
      <c r="K86" s="1755"/>
    </row>
    <row r="87" spans="1:11" ht="22.5" customHeight="1">
      <c r="A87" s="187" t="s">
        <v>1028</v>
      </c>
      <c r="B87" s="187" t="s">
        <v>4159</v>
      </c>
      <c r="C87" s="389" t="s">
        <v>1029</v>
      </c>
      <c r="D87" s="475" t="s">
        <v>678</v>
      </c>
      <c r="E87" s="475" t="s">
        <v>3961</v>
      </c>
      <c r="F87" s="1708" t="s">
        <v>1695</v>
      </c>
      <c r="G87" s="198" t="s">
        <v>2779</v>
      </c>
      <c r="H87" s="2669" t="s">
        <v>497</v>
      </c>
      <c r="I87" s="199" t="s">
        <v>4239</v>
      </c>
      <c r="K87" s="1755"/>
    </row>
    <row r="88" spans="1:11" ht="13.5" thickBot="1">
      <c r="A88" s="188"/>
      <c r="B88" s="188" t="s">
        <v>1818</v>
      </c>
      <c r="C88" s="190"/>
      <c r="D88" s="1140" t="s">
        <v>3294</v>
      </c>
      <c r="E88" s="382" t="s">
        <v>3962</v>
      </c>
      <c r="F88" s="1710" t="s">
        <v>265</v>
      </c>
      <c r="G88" s="191">
        <f>'Заказ, cкидки и курсы валют'!$I$12</f>
        <v>0</v>
      </c>
      <c r="H88" s="2683"/>
      <c r="I88" s="186"/>
      <c r="K88" s="1755"/>
    </row>
    <row r="89" spans="1:11" ht="13.5" thickBot="1">
      <c r="A89" s="1072" t="s">
        <v>6987</v>
      </c>
      <c r="B89" s="1073">
        <v>0.55000000000000004</v>
      </c>
      <c r="C89" s="1473" t="s">
        <v>978</v>
      </c>
      <c r="D89" s="1473"/>
      <c r="E89" s="1473">
        <v>25</v>
      </c>
      <c r="F89" s="1755">
        <v>842.62800000000004</v>
      </c>
      <c r="G89" s="1474">
        <f>ROUND(F89*(1-$G$11),2)</f>
        <v>842.63</v>
      </c>
      <c r="H89" s="1475">
        <f>G89</f>
        <v>842.63</v>
      </c>
      <c r="I89" s="1074"/>
      <c r="K89" s="1755"/>
    </row>
    <row r="90" spans="1:11">
      <c r="A90" s="1"/>
      <c r="B90" s="78"/>
      <c r="C90" s="78"/>
      <c r="D90" s="78"/>
      <c r="E90" s="78"/>
      <c r="F90" s="572"/>
      <c r="G90" s="1468"/>
      <c r="H90" s="346"/>
      <c r="I90" s="14"/>
      <c r="K90" s="1755"/>
    </row>
    <row r="91" spans="1:11">
      <c r="A91" s="1"/>
      <c r="B91" s="78"/>
      <c r="C91" s="78"/>
      <c r="D91" s="78"/>
      <c r="E91" s="78"/>
      <c r="F91" s="572"/>
      <c r="G91" s="1468"/>
      <c r="H91" s="346"/>
      <c r="I91" s="14"/>
      <c r="K91" s="1755"/>
    </row>
    <row r="92" spans="1:11" ht="13.5" thickBot="1">
      <c r="A92" s="1"/>
      <c r="B92" s="78"/>
      <c r="C92" s="78"/>
      <c r="D92" s="78"/>
      <c r="E92" s="78"/>
      <c r="F92" s="572"/>
      <c r="G92" s="1468"/>
      <c r="H92" s="14"/>
      <c r="I92" s="14"/>
      <c r="K92" s="1755"/>
    </row>
    <row r="93" spans="1:11" ht="12.75" customHeight="1">
      <c r="A93" s="320"/>
      <c r="B93" s="163"/>
      <c r="C93" s="2770" t="s">
        <v>4637</v>
      </c>
      <c r="D93" s="2770"/>
      <c r="E93" s="2770"/>
      <c r="F93" s="2770"/>
      <c r="G93" s="2770"/>
      <c r="H93" s="2770"/>
      <c r="I93" s="2771"/>
      <c r="K93" s="1755"/>
    </row>
    <row r="94" spans="1:11" ht="12.75" customHeight="1">
      <c r="A94" s="305"/>
      <c r="B94" s="17"/>
      <c r="C94" s="2773"/>
      <c r="D94" s="2773"/>
      <c r="E94" s="2773"/>
      <c r="F94" s="2773"/>
      <c r="G94" s="2773"/>
      <c r="H94" s="2773"/>
      <c r="I94" s="2774"/>
      <c r="K94" s="1755"/>
    </row>
    <row r="95" spans="1:11" ht="12.75" customHeight="1">
      <c r="A95" s="305"/>
      <c r="B95" s="17"/>
      <c r="C95" s="2773"/>
      <c r="D95" s="2773"/>
      <c r="E95" s="2773"/>
      <c r="F95" s="2773"/>
      <c r="G95" s="2773"/>
      <c r="H95" s="2773"/>
      <c r="I95" s="2774"/>
      <c r="K95" s="1755"/>
    </row>
    <row r="96" spans="1:11" ht="12.75" customHeight="1">
      <c r="A96" s="305"/>
      <c r="B96" s="17"/>
      <c r="C96" s="2773"/>
      <c r="D96" s="2773"/>
      <c r="E96" s="2773"/>
      <c r="F96" s="2773"/>
      <c r="G96" s="2773"/>
      <c r="H96" s="2773"/>
      <c r="I96" s="2774"/>
      <c r="K96" s="1755"/>
    </row>
    <row r="97" spans="1:13" ht="12.75" customHeight="1">
      <c r="A97" s="305"/>
      <c r="B97" s="17"/>
      <c r="C97" s="2773"/>
      <c r="D97" s="2773"/>
      <c r="E97" s="2773"/>
      <c r="F97" s="2773"/>
      <c r="G97" s="2773"/>
      <c r="H97" s="2773"/>
      <c r="I97" s="2774"/>
      <c r="K97" s="1755"/>
    </row>
    <row r="98" spans="1:13" ht="33" customHeight="1" thickBot="1">
      <c r="A98" s="1152" t="s">
        <v>7679</v>
      </c>
      <c r="B98" s="184"/>
      <c r="C98" s="2776"/>
      <c r="D98" s="2776"/>
      <c r="E98" s="2776"/>
      <c r="F98" s="2776"/>
      <c r="G98" s="2776"/>
      <c r="H98" s="2776"/>
      <c r="I98" s="2777"/>
      <c r="K98" s="1755"/>
    </row>
    <row r="99" spans="1:13" ht="33.950000000000003" customHeight="1">
      <c r="A99" s="195" t="s">
        <v>1028</v>
      </c>
      <c r="B99" s="1476" t="s">
        <v>982</v>
      </c>
      <c r="C99" s="321" t="s">
        <v>1029</v>
      </c>
      <c r="D99" s="1477"/>
      <c r="E99" s="475" t="s">
        <v>3130</v>
      </c>
      <c r="F99" s="1708" t="s">
        <v>10904</v>
      </c>
      <c r="G99" s="198" t="s">
        <v>2779</v>
      </c>
      <c r="H99" s="2669" t="s">
        <v>497</v>
      </c>
      <c r="I99" s="199" t="s">
        <v>4239</v>
      </c>
      <c r="K99" s="1755"/>
      <c r="M99" s="1715"/>
    </row>
    <row r="100" spans="1:13" ht="21.75" customHeight="1" thickBot="1">
      <c r="A100" s="195"/>
      <c r="B100" s="1069" t="s">
        <v>979</v>
      </c>
      <c r="C100" s="1070" t="s">
        <v>980</v>
      </c>
      <c r="D100" s="1478" t="s">
        <v>981</v>
      </c>
      <c r="E100" s="476" t="s">
        <v>2628</v>
      </c>
      <c r="F100" s="1709" t="s">
        <v>265</v>
      </c>
      <c r="G100" s="191">
        <f>'Заказ, cкидки и курсы валют'!$I$12</f>
        <v>0</v>
      </c>
      <c r="H100" s="2677"/>
      <c r="I100" s="325"/>
      <c r="K100" s="1755"/>
      <c r="M100" s="1715"/>
    </row>
    <row r="101" spans="1:13">
      <c r="A101" s="391" t="s">
        <v>6988</v>
      </c>
      <c r="B101" s="1405">
        <v>50</v>
      </c>
      <c r="C101" s="1405">
        <v>50</v>
      </c>
      <c r="D101" s="1405">
        <v>35</v>
      </c>
      <c r="E101" s="1405">
        <v>100</v>
      </c>
      <c r="F101" s="1755">
        <v>1762.290432</v>
      </c>
      <c r="G101" s="1448">
        <f>ROUND(F101*(1-$G$11),2)</f>
        <v>1762.29</v>
      </c>
      <c r="H101" s="1448">
        <f>G101</f>
        <v>1762.29</v>
      </c>
      <c r="I101" s="1033"/>
      <c r="K101" s="1755"/>
      <c r="L101" s="1737"/>
      <c r="M101" s="1715"/>
    </row>
    <row r="102" spans="1:13">
      <c r="A102" s="410" t="s">
        <v>10526</v>
      </c>
      <c r="B102" s="1479">
        <v>50</v>
      </c>
      <c r="C102" s="1479">
        <v>50</v>
      </c>
      <c r="D102" s="1479">
        <v>35</v>
      </c>
      <c r="E102" s="1479">
        <v>50</v>
      </c>
      <c r="F102" s="1755">
        <v>881.145216</v>
      </c>
      <c r="G102" s="1471">
        <f>ROUND(F102*(1-$G$11),2)</f>
        <v>881.15</v>
      </c>
      <c r="H102" s="1471">
        <f>G102</f>
        <v>881.15</v>
      </c>
      <c r="I102" s="1480"/>
      <c r="K102" s="1755"/>
      <c r="L102" s="1737"/>
      <c r="M102" s="1715"/>
    </row>
    <row r="103" spans="1:13">
      <c r="A103" s="209" t="s">
        <v>1304</v>
      </c>
      <c r="B103" s="12">
        <v>70</v>
      </c>
      <c r="C103" s="12">
        <v>70</v>
      </c>
      <c r="D103" s="12">
        <v>55</v>
      </c>
      <c r="E103" s="12">
        <v>100</v>
      </c>
      <c r="F103" s="1755">
        <v>3874.9777919999997</v>
      </c>
      <c r="G103" s="1471">
        <f t="shared" ref="G103:G104" si="7">ROUND(F103*(1-$G$11),2)</f>
        <v>3874.98</v>
      </c>
      <c r="H103" s="1471">
        <f t="shared" ref="H103:H108" si="8">G103</f>
        <v>3874.98</v>
      </c>
      <c r="I103" s="1030"/>
      <c r="K103" s="1755"/>
      <c r="L103" s="1737"/>
      <c r="M103" s="1715"/>
    </row>
    <row r="104" spans="1:13">
      <c r="A104" s="209" t="s">
        <v>11634</v>
      </c>
      <c r="B104" s="12">
        <v>70</v>
      </c>
      <c r="C104" s="12">
        <v>70</v>
      </c>
      <c r="D104" s="12">
        <v>55</v>
      </c>
      <c r="E104" s="12">
        <v>50</v>
      </c>
      <c r="F104" s="1755">
        <v>1937.4888959999998</v>
      </c>
      <c r="G104" s="1471">
        <f t="shared" si="7"/>
        <v>1937.49</v>
      </c>
      <c r="H104" s="1471">
        <f t="shared" si="8"/>
        <v>1937.49</v>
      </c>
      <c r="I104" s="1030"/>
      <c r="K104" s="1755"/>
      <c r="L104" s="1737"/>
      <c r="M104" s="1715"/>
    </row>
    <row r="105" spans="1:13">
      <c r="A105" s="209" t="s">
        <v>6991</v>
      </c>
      <c r="B105" s="12">
        <v>90</v>
      </c>
      <c r="C105" s="12">
        <v>90</v>
      </c>
      <c r="D105" s="12">
        <v>40</v>
      </c>
      <c r="E105" s="12">
        <v>50</v>
      </c>
      <c r="F105" s="1755">
        <v>1812.531168</v>
      </c>
      <c r="G105" s="1400">
        <f>ROUND($F$105*(1-$G$100),2)</f>
        <v>1812.53</v>
      </c>
      <c r="H105" s="1471">
        <f t="shared" si="8"/>
        <v>1812.53</v>
      </c>
      <c r="I105" s="1030"/>
      <c r="K105" s="1755"/>
      <c r="L105" s="1737"/>
      <c r="M105" s="1715"/>
    </row>
    <row r="106" spans="1:13">
      <c r="A106" s="209" t="s">
        <v>1305</v>
      </c>
      <c r="B106" s="12">
        <v>90</v>
      </c>
      <c r="C106" s="12">
        <v>90</v>
      </c>
      <c r="D106" s="12">
        <v>65</v>
      </c>
      <c r="E106" s="12">
        <v>50</v>
      </c>
      <c r="F106" s="1755">
        <v>2944.8800639999995</v>
      </c>
      <c r="G106" s="1400">
        <f>ROUND($F$106*(1-$G$100),2)</f>
        <v>2944.88</v>
      </c>
      <c r="H106" s="1471">
        <f t="shared" si="8"/>
        <v>2944.88</v>
      </c>
      <c r="I106" s="1030"/>
      <c r="K106" s="1755"/>
      <c r="L106" s="1737"/>
      <c r="M106" s="1715"/>
    </row>
    <row r="107" spans="1:13">
      <c r="A107" s="209" t="s">
        <v>1306</v>
      </c>
      <c r="B107" s="12">
        <v>105</v>
      </c>
      <c r="C107" s="12">
        <v>105</v>
      </c>
      <c r="D107" s="12">
        <v>90</v>
      </c>
      <c r="E107" s="12">
        <v>50</v>
      </c>
      <c r="F107" s="1755">
        <v>4757.4112320000004</v>
      </c>
      <c r="G107" s="1400">
        <f>ROUND($F$107*(1-$G$100),2)</f>
        <v>4757.41</v>
      </c>
      <c r="H107" s="1471">
        <f t="shared" si="8"/>
        <v>4757.41</v>
      </c>
      <c r="I107" s="1030"/>
      <c r="K107" s="1755"/>
      <c r="L107" s="1737"/>
      <c r="M107" s="1715"/>
    </row>
    <row r="108" spans="1:13">
      <c r="A108" s="209" t="s">
        <v>6989</v>
      </c>
      <c r="B108" s="12">
        <v>105</v>
      </c>
      <c r="C108" s="12">
        <v>105</v>
      </c>
      <c r="D108" s="12">
        <v>90</v>
      </c>
      <c r="E108" s="12">
        <v>25</v>
      </c>
      <c r="F108" s="1755">
        <v>2378.7056160000002</v>
      </c>
      <c r="G108" s="1400">
        <f>ROUND($F$108*(1-$G$100),2)</f>
        <v>2378.71</v>
      </c>
      <c r="H108" s="1471">
        <f t="shared" si="8"/>
        <v>2378.71</v>
      </c>
      <c r="I108" s="1030"/>
      <c r="K108" s="1755"/>
      <c r="L108" s="1737"/>
      <c r="M108" s="1738"/>
    </row>
    <row r="109" spans="1:13" ht="13.5" thickBot="1">
      <c r="A109" s="211" t="s">
        <v>6990</v>
      </c>
      <c r="B109" s="280">
        <v>130</v>
      </c>
      <c r="C109" s="280">
        <v>130</v>
      </c>
      <c r="D109" s="280">
        <v>100</v>
      </c>
      <c r="E109" s="280">
        <v>25</v>
      </c>
      <c r="F109" s="1755">
        <v>3371.8592250000002</v>
      </c>
      <c r="G109" s="1402">
        <f>ROUND($F$109*(1-$G$100),2)</f>
        <v>3371.86</v>
      </c>
      <c r="H109" s="1481">
        <f>G109</f>
        <v>3371.86</v>
      </c>
      <c r="I109" s="1036"/>
      <c r="K109" s="1755"/>
      <c r="L109" s="1737"/>
      <c r="M109" s="1738"/>
    </row>
    <row r="110" spans="1:13">
      <c r="A110" s="13"/>
      <c r="B110" s="78"/>
      <c r="C110" s="78"/>
      <c r="D110" s="78"/>
      <c r="E110" s="78"/>
      <c r="F110" s="572"/>
      <c r="G110" s="1468"/>
      <c r="H110" s="14"/>
      <c r="I110" s="14"/>
      <c r="K110" s="1755"/>
    </row>
    <row r="111" spans="1:13" ht="20.25" hidden="1">
      <c r="A111" s="320"/>
      <c r="B111" s="163"/>
      <c r="C111" s="409" t="s">
        <v>4637</v>
      </c>
      <c r="D111" s="409"/>
      <c r="E111" s="409"/>
      <c r="F111" s="1712"/>
      <c r="G111" s="152"/>
      <c r="H111" s="315"/>
      <c r="I111" s="95"/>
      <c r="K111" s="1755"/>
    </row>
    <row r="112" spans="1:13" ht="18" hidden="1">
      <c r="A112" s="305"/>
      <c r="B112" s="17"/>
      <c r="C112" s="319"/>
      <c r="D112" s="319"/>
      <c r="E112" s="318"/>
      <c r="F112" s="1179"/>
      <c r="G112" s="318"/>
      <c r="H112" s="318"/>
      <c r="I112" s="167"/>
      <c r="K112" s="1755"/>
    </row>
    <row r="113" spans="1:11" hidden="1">
      <c r="A113" s="305"/>
      <c r="B113" s="17"/>
      <c r="C113" s="17"/>
      <c r="D113" s="183"/>
      <c r="E113" s="183"/>
      <c r="F113" s="630"/>
      <c r="G113" s="98"/>
      <c r="H113" s="168"/>
      <c r="I113" s="167"/>
      <c r="K113" s="1755"/>
    </row>
    <row r="114" spans="1:11" hidden="1">
      <c r="A114" s="305"/>
      <c r="B114" s="17"/>
      <c r="C114" s="17"/>
      <c r="D114" s="183"/>
      <c r="E114" s="183"/>
      <c r="F114" s="630"/>
      <c r="G114" s="309"/>
      <c r="H114" s="304"/>
      <c r="I114" s="167"/>
      <c r="K114" s="1755"/>
    </row>
    <row r="115" spans="1:11" hidden="1">
      <c r="A115" s="305"/>
      <c r="B115" s="17"/>
      <c r="C115" s="17"/>
      <c r="D115" s="183"/>
      <c r="E115" s="183"/>
      <c r="F115" s="630"/>
      <c r="G115" s="309"/>
      <c r="H115" s="304"/>
      <c r="I115" s="167"/>
      <c r="K115" s="1755"/>
    </row>
    <row r="116" spans="1:11" ht="18.75" hidden="1" thickBot="1">
      <c r="A116" s="1152" t="s">
        <v>7681</v>
      </c>
      <c r="B116" s="184"/>
      <c r="C116" s="885"/>
      <c r="D116" s="184"/>
      <c r="E116" s="184"/>
      <c r="F116" s="1180"/>
      <c r="G116" s="101"/>
      <c r="H116" s="170"/>
      <c r="I116" s="172"/>
      <c r="K116" s="1755"/>
    </row>
    <row r="117" spans="1:11" ht="33.950000000000003" hidden="1" customHeight="1">
      <c r="A117" s="195" t="s">
        <v>1028</v>
      </c>
      <c r="B117" s="1476" t="s">
        <v>982</v>
      </c>
      <c r="C117" s="321" t="s">
        <v>1029</v>
      </c>
      <c r="D117" s="1477"/>
      <c r="E117" s="475" t="s">
        <v>3130</v>
      </c>
      <c r="F117" s="1708" t="s">
        <v>1696</v>
      </c>
      <c r="G117" s="198" t="s">
        <v>2779</v>
      </c>
      <c r="H117" s="2669" t="s">
        <v>497</v>
      </c>
      <c r="I117" s="199" t="s">
        <v>4239</v>
      </c>
      <c r="K117" s="1755"/>
    </row>
    <row r="118" spans="1:11" ht="21.75" hidden="1" customHeight="1" thickBot="1">
      <c r="A118" s="188"/>
      <c r="B118" s="331" t="s">
        <v>979</v>
      </c>
      <c r="C118" s="329" t="s">
        <v>980</v>
      </c>
      <c r="D118" s="1482" t="s">
        <v>981</v>
      </c>
      <c r="E118" s="382" t="s">
        <v>2628</v>
      </c>
      <c r="F118" s="1710" t="s">
        <v>265</v>
      </c>
      <c r="G118" s="317">
        <f>'[5]Заказ, cкидки и курсы валют'!$I$12</f>
        <v>0</v>
      </c>
      <c r="H118" s="2683"/>
      <c r="I118" s="186"/>
      <c r="K118" s="1755"/>
    </row>
    <row r="119" spans="1:11" hidden="1">
      <c r="A119" s="209" t="s">
        <v>8699</v>
      </c>
      <c r="B119" s="12">
        <v>50</v>
      </c>
      <c r="C119" s="12">
        <v>50</v>
      </c>
      <c r="D119" s="12">
        <v>35</v>
      </c>
      <c r="E119" s="12">
        <v>1</v>
      </c>
      <c r="F119" s="2428">
        <f>F101+15</f>
        <v>1777.290432</v>
      </c>
      <c r="G119" s="1470">
        <f>ROUND(F119*(1-$G$11),2)</f>
        <v>1777.29</v>
      </c>
      <c r="H119" s="1471">
        <f>G119*E119</f>
        <v>1777.29</v>
      </c>
      <c r="I119" s="1030"/>
      <c r="K119" s="1755"/>
    </row>
    <row r="120" spans="1:11" hidden="1">
      <c r="A120" s="209" t="s">
        <v>8700</v>
      </c>
      <c r="B120" s="12">
        <v>70</v>
      </c>
      <c r="C120" s="12">
        <v>70</v>
      </c>
      <c r="D120" s="12">
        <v>55</v>
      </c>
      <c r="E120" s="12">
        <v>1</v>
      </c>
      <c r="F120" s="2428">
        <f>F103+15</f>
        <v>3889.9777919999997</v>
      </c>
      <c r="G120" s="1470">
        <f t="shared" ref="G120:G124" si="9">ROUND(F120*(1-$G$11),2)</f>
        <v>3889.98</v>
      </c>
      <c r="H120" s="1471">
        <f t="shared" ref="H120:H124" si="10">G120*E120</f>
        <v>3889.98</v>
      </c>
      <c r="I120" s="1030"/>
      <c r="K120" s="1755"/>
    </row>
    <row r="121" spans="1:11" hidden="1">
      <c r="A121" s="209" t="s">
        <v>8701</v>
      </c>
      <c r="B121" s="12">
        <v>90</v>
      </c>
      <c r="C121" s="12">
        <v>90</v>
      </c>
      <c r="D121" s="12">
        <v>40</v>
      </c>
      <c r="E121" s="12">
        <v>1</v>
      </c>
      <c r="F121" s="2428">
        <f>F105+15</f>
        <v>1827.531168</v>
      </c>
      <c r="G121" s="1470">
        <f t="shared" si="9"/>
        <v>1827.53</v>
      </c>
      <c r="H121" s="1471">
        <f t="shared" si="10"/>
        <v>1827.53</v>
      </c>
      <c r="I121" s="1030"/>
      <c r="K121" s="1755"/>
    </row>
    <row r="122" spans="1:11" hidden="1">
      <c r="A122" s="209" t="s">
        <v>8702</v>
      </c>
      <c r="B122" s="12">
        <v>90</v>
      </c>
      <c r="C122" s="12">
        <v>90</v>
      </c>
      <c r="D122" s="12">
        <v>65</v>
      </c>
      <c r="E122" s="12">
        <v>1</v>
      </c>
      <c r="F122" s="2428">
        <f>F106+15</f>
        <v>2959.8800639999995</v>
      </c>
      <c r="G122" s="1470">
        <f t="shared" si="9"/>
        <v>2959.88</v>
      </c>
      <c r="H122" s="1471">
        <f t="shared" si="10"/>
        <v>2959.88</v>
      </c>
      <c r="I122" s="1030"/>
      <c r="K122" s="1755"/>
    </row>
    <row r="123" spans="1:11" hidden="1">
      <c r="A123" s="209" t="s">
        <v>8703</v>
      </c>
      <c r="B123" s="12">
        <v>105</v>
      </c>
      <c r="C123" s="12">
        <v>105</v>
      </c>
      <c r="D123" s="12">
        <v>90</v>
      </c>
      <c r="E123" s="12">
        <v>1</v>
      </c>
      <c r="F123" s="2428">
        <f>F107+15</f>
        <v>4772.4112320000004</v>
      </c>
      <c r="G123" s="1483">
        <f t="shared" si="9"/>
        <v>4772.41</v>
      </c>
      <c r="H123" s="1450">
        <f t="shared" si="10"/>
        <v>4772.41</v>
      </c>
      <c r="I123" s="1030"/>
      <c r="K123" s="1755"/>
    </row>
    <row r="124" spans="1:11" ht="13.5" hidden="1" thickBot="1">
      <c r="A124" s="211" t="s">
        <v>8704</v>
      </c>
      <c r="B124" s="280">
        <v>130</v>
      </c>
      <c r="C124" s="280">
        <v>130</v>
      </c>
      <c r="D124" s="280">
        <v>100</v>
      </c>
      <c r="E124" s="280">
        <v>1</v>
      </c>
      <c r="F124" s="2428">
        <f>F109+15</f>
        <v>3386.8592250000002</v>
      </c>
      <c r="G124" s="1484">
        <f t="shared" si="9"/>
        <v>3386.86</v>
      </c>
      <c r="H124" s="1456">
        <f t="shared" si="10"/>
        <v>3386.86</v>
      </c>
      <c r="I124" s="1036"/>
      <c r="K124" s="1755"/>
    </row>
    <row r="125" spans="1:11" ht="13.5" thickBot="1">
      <c r="A125" s="13"/>
      <c r="B125" s="78"/>
      <c r="C125" s="78"/>
      <c r="D125" s="78"/>
      <c r="E125" s="78"/>
      <c r="F125" s="572"/>
      <c r="G125" s="1468"/>
      <c r="H125" s="14"/>
      <c r="I125" s="14"/>
      <c r="K125" s="1755"/>
    </row>
    <row r="126" spans="1:11" ht="20.25" customHeight="1">
      <c r="A126" s="320"/>
      <c r="B126" s="1734"/>
      <c r="C126" s="2770" t="s">
        <v>4638</v>
      </c>
      <c r="D126" s="2770"/>
      <c r="E126" s="2770"/>
      <c r="F126" s="2770"/>
      <c r="G126" s="2770"/>
      <c r="H126" s="2770"/>
      <c r="I126" s="2771"/>
      <c r="K126" s="1755"/>
    </row>
    <row r="127" spans="1:11" ht="12.75" customHeight="1">
      <c r="A127" s="305"/>
      <c r="B127" s="1730"/>
      <c r="C127" s="2773"/>
      <c r="D127" s="2773"/>
      <c r="E127" s="2773"/>
      <c r="F127" s="2773"/>
      <c r="G127" s="2773"/>
      <c r="H127" s="2773"/>
      <c r="I127" s="2774"/>
      <c r="K127" s="1755"/>
    </row>
    <row r="128" spans="1:11" ht="12.75" customHeight="1">
      <c r="A128" s="305"/>
      <c r="B128" s="1730"/>
      <c r="C128" s="2773"/>
      <c r="D128" s="2773"/>
      <c r="E128" s="2773"/>
      <c r="F128" s="2773"/>
      <c r="G128" s="2773"/>
      <c r="H128" s="2773"/>
      <c r="I128" s="2774"/>
      <c r="K128" s="1755"/>
    </row>
    <row r="129" spans="1:13" ht="12.75" customHeight="1">
      <c r="A129" s="305"/>
      <c r="B129" s="1730"/>
      <c r="C129" s="2773"/>
      <c r="D129" s="2773"/>
      <c r="E129" s="2773"/>
      <c r="F129" s="2773"/>
      <c r="G129" s="2773"/>
      <c r="H129" s="2773"/>
      <c r="I129" s="2774"/>
      <c r="K129" s="1755"/>
    </row>
    <row r="130" spans="1:13" ht="12.75" customHeight="1">
      <c r="A130" s="305"/>
      <c r="B130" s="1730"/>
      <c r="C130" s="2773"/>
      <c r="D130" s="2773"/>
      <c r="E130" s="2773"/>
      <c r="F130" s="2773"/>
      <c r="G130" s="2773"/>
      <c r="H130" s="2773"/>
      <c r="I130" s="2774"/>
      <c r="K130" s="1755"/>
    </row>
    <row r="131" spans="1:13" ht="31.5" customHeight="1" thickBot="1">
      <c r="A131" s="1152" t="s">
        <v>7679</v>
      </c>
      <c r="B131" s="1731"/>
      <c r="C131" s="2776"/>
      <c r="D131" s="2776"/>
      <c r="E131" s="2776"/>
      <c r="F131" s="2776"/>
      <c r="G131" s="2776"/>
      <c r="H131" s="2776"/>
      <c r="I131" s="2777"/>
      <c r="K131" s="1755"/>
    </row>
    <row r="132" spans="1:13" ht="33.950000000000003" customHeight="1">
      <c r="A132" s="195" t="s">
        <v>1028</v>
      </c>
      <c r="B132" s="1476" t="s">
        <v>982</v>
      </c>
      <c r="C132" s="321" t="s">
        <v>1029</v>
      </c>
      <c r="D132" s="1477"/>
      <c r="E132" s="475"/>
      <c r="F132" s="1708" t="s">
        <v>10907</v>
      </c>
      <c r="G132" s="198" t="s">
        <v>2779</v>
      </c>
      <c r="H132" s="2669" t="s">
        <v>497</v>
      </c>
      <c r="I132" s="199" t="s">
        <v>4239</v>
      </c>
      <c r="K132" s="1755"/>
    </row>
    <row r="133" spans="1:13" ht="22.5" customHeight="1" thickBot="1">
      <c r="A133" s="188"/>
      <c r="B133" s="331" t="s">
        <v>979</v>
      </c>
      <c r="C133" s="329" t="s">
        <v>980</v>
      </c>
      <c r="D133" s="1482" t="s">
        <v>981</v>
      </c>
      <c r="E133" s="382" t="s">
        <v>2628</v>
      </c>
      <c r="F133" s="1709" t="s">
        <v>265</v>
      </c>
      <c r="G133" s="191">
        <f>'Заказ, cкидки и курсы валют'!$I$12</f>
        <v>0</v>
      </c>
      <c r="H133" s="2683"/>
      <c r="I133" s="186"/>
      <c r="K133" s="1755"/>
    </row>
    <row r="134" spans="1:13">
      <c r="A134" s="391" t="s">
        <v>10908</v>
      </c>
      <c r="B134" s="1405">
        <v>50</v>
      </c>
      <c r="C134" s="1405">
        <v>50</v>
      </c>
      <c r="D134" s="1405">
        <v>35</v>
      </c>
      <c r="E134" s="1485">
        <v>100</v>
      </c>
      <c r="F134" s="1755">
        <v>1762.290432</v>
      </c>
      <c r="G134" s="1486">
        <f>ROUND(F134*(1-$G$11),2)</f>
        <v>1762.29</v>
      </c>
      <c r="H134" s="1448">
        <f>G134</f>
        <v>1762.29</v>
      </c>
      <c r="I134" s="1033"/>
      <c r="K134" s="1755"/>
      <c r="L134" s="1737"/>
      <c r="M134" s="1715"/>
    </row>
    <row r="135" spans="1:13">
      <c r="A135" s="410" t="s">
        <v>6992</v>
      </c>
      <c r="B135" s="1479">
        <v>50</v>
      </c>
      <c r="C135" s="1479">
        <v>50</v>
      </c>
      <c r="D135" s="1479">
        <v>35</v>
      </c>
      <c r="E135" s="1479">
        <v>50</v>
      </c>
      <c r="F135" s="1755">
        <v>881.145216</v>
      </c>
      <c r="G135" s="1471">
        <f>ROUND(F135*(1-$G$11),2)</f>
        <v>881.15</v>
      </c>
      <c r="H135" s="1471">
        <f>G135</f>
        <v>881.15</v>
      </c>
      <c r="I135" s="1480"/>
      <c r="K135" s="1755"/>
      <c r="L135" s="1737"/>
      <c r="M135" s="1715"/>
    </row>
    <row r="136" spans="1:13">
      <c r="A136" s="209" t="s">
        <v>10909</v>
      </c>
      <c r="B136" s="12">
        <v>70</v>
      </c>
      <c r="C136" s="12">
        <v>70</v>
      </c>
      <c r="D136" s="12">
        <v>55</v>
      </c>
      <c r="E136" s="12">
        <v>50</v>
      </c>
      <c r="F136" s="1755">
        <v>1902.7023749999998</v>
      </c>
      <c r="G136" s="1450">
        <f>ROUND(F136*(1-$G$11),2)</f>
        <v>1902.7</v>
      </c>
      <c r="H136" s="1471">
        <f t="shared" ref="H136:H144" si="11">G136</f>
        <v>1902.7</v>
      </c>
      <c r="I136" s="1030"/>
      <c r="K136" s="1755"/>
      <c r="L136" s="1737"/>
      <c r="M136" s="1715"/>
    </row>
    <row r="137" spans="1:13">
      <c r="A137" s="209" t="s">
        <v>10910</v>
      </c>
      <c r="B137" s="12">
        <v>70</v>
      </c>
      <c r="C137" s="12">
        <v>70</v>
      </c>
      <c r="D137" s="12">
        <v>55</v>
      </c>
      <c r="E137" s="12">
        <v>25</v>
      </c>
      <c r="F137" s="1755">
        <v>951.35118749999992</v>
      </c>
      <c r="G137" s="1450">
        <f>ROUND(F137*(1-$G$11),2)</f>
        <v>951.35</v>
      </c>
      <c r="H137" s="1471">
        <f t="shared" si="11"/>
        <v>951.35</v>
      </c>
      <c r="I137" s="1030"/>
      <c r="K137" s="1755"/>
      <c r="L137" s="1715"/>
      <c r="M137" s="1715"/>
    </row>
    <row r="138" spans="1:13">
      <c r="A138" s="209" t="s">
        <v>10911</v>
      </c>
      <c r="B138" s="12">
        <v>90</v>
      </c>
      <c r="C138" s="12">
        <v>90</v>
      </c>
      <c r="D138" s="12">
        <v>40</v>
      </c>
      <c r="E138" s="12">
        <v>25</v>
      </c>
      <c r="F138" s="1755">
        <v>906.26558399999999</v>
      </c>
      <c r="G138" s="1450">
        <f t="shared" ref="G138:G145" si="12">ROUND(F138*(1-$G$11),2)</f>
        <v>906.27</v>
      </c>
      <c r="H138" s="1471">
        <f t="shared" si="11"/>
        <v>906.27</v>
      </c>
      <c r="I138" s="1030"/>
      <c r="K138" s="1755"/>
      <c r="L138" s="1737"/>
      <c r="M138" s="1715"/>
    </row>
    <row r="139" spans="1:13">
      <c r="A139" s="209" t="s">
        <v>6993</v>
      </c>
      <c r="B139" s="12">
        <v>90</v>
      </c>
      <c r="C139" s="12">
        <v>90</v>
      </c>
      <c r="D139" s="12">
        <v>40</v>
      </c>
      <c r="E139" s="12">
        <v>50</v>
      </c>
      <c r="F139" s="1755">
        <v>1812.531168</v>
      </c>
      <c r="G139" s="1450">
        <f t="shared" si="12"/>
        <v>1812.53</v>
      </c>
      <c r="H139" s="1471">
        <f t="shared" si="11"/>
        <v>1812.53</v>
      </c>
      <c r="I139" s="1030"/>
      <c r="K139" s="1755"/>
      <c r="L139" s="1737"/>
      <c r="M139" s="1715"/>
    </row>
    <row r="140" spans="1:13">
      <c r="A140" s="520" t="s">
        <v>10245</v>
      </c>
      <c r="B140" s="12">
        <v>90</v>
      </c>
      <c r="C140" s="12">
        <v>90</v>
      </c>
      <c r="D140" s="12">
        <v>65</v>
      </c>
      <c r="E140" s="12">
        <v>50</v>
      </c>
      <c r="F140" s="1755">
        <v>2944.8800639999995</v>
      </c>
      <c r="G140" s="1450">
        <f t="shared" si="12"/>
        <v>2944.88</v>
      </c>
      <c r="H140" s="1471">
        <f t="shared" si="11"/>
        <v>2944.88</v>
      </c>
      <c r="I140" s="1030"/>
      <c r="K140" s="1755"/>
      <c r="L140" s="1737"/>
      <c r="M140" s="1715"/>
    </row>
    <row r="141" spans="1:13">
      <c r="A141" s="520" t="s">
        <v>6996</v>
      </c>
      <c r="B141" s="12">
        <v>90</v>
      </c>
      <c r="C141" s="12">
        <v>90</v>
      </c>
      <c r="D141" s="12">
        <v>65</v>
      </c>
      <c r="E141" s="12">
        <v>25</v>
      </c>
      <c r="F141" s="1755">
        <v>1472.4400319999997</v>
      </c>
      <c r="G141" s="1450">
        <f t="shared" si="12"/>
        <v>1472.44</v>
      </c>
      <c r="H141" s="1471">
        <f t="shared" si="11"/>
        <v>1472.44</v>
      </c>
      <c r="I141" s="1030"/>
      <c r="K141" s="1755"/>
      <c r="L141" s="1737"/>
      <c r="M141" s="1715"/>
    </row>
    <row r="142" spans="1:13">
      <c r="A142" s="209" t="s">
        <v>10918</v>
      </c>
      <c r="B142" s="12">
        <v>105</v>
      </c>
      <c r="C142" s="12">
        <v>105</v>
      </c>
      <c r="D142" s="12">
        <v>90</v>
      </c>
      <c r="E142" s="12">
        <v>25</v>
      </c>
      <c r="F142" s="1755">
        <v>2318.8032000000007</v>
      </c>
      <c r="G142" s="1450">
        <f t="shared" si="12"/>
        <v>2318.8000000000002</v>
      </c>
      <c r="H142" s="1471">
        <f t="shared" si="11"/>
        <v>2318.8000000000002</v>
      </c>
      <c r="I142" s="1030"/>
      <c r="K142" s="1755"/>
      <c r="L142" s="1737"/>
      <c r="M142" s="1715"/>
    </row>
    <row r="143" spans="1:13">
      <c r="A143" s="209" t="s">
        <v>1307</v>
      </c>
      <c r="B143" s="12">
        <v>130</v>
      </c>
      <c r="C143" s="12">
        <v>130</v>
      </c>
      <c r="D143" s="12">
        <v>100</v>
      </c>
      <c r="E143" s="12">
        <v>25</v>
      </c>
      <c r="F143" s="1755">
        <v>3371.92632</v>
      </c>
      <c r="G143" s="1450">
        <f t="shared" si="12"/>
        <v>3371.93</v>
      </c>
      <c r="H143" s="1471">
        <f t="shared" si="11"/>
        <v>3371.93</v>
      </c>
      <c r="I143" s="1030"/>
      <c r="K143" s="1755"/>
      <c r="M143" s="1715"/>
    </row>
    <row r="144" spans="1:13">
      <c r="A144" s="209" t="s">
        <v>6994</v>
      </c>
      <c r="B144" s="12">
        <v>130</v>
      </c>
      <c r="C144" s="12">
        <v>130</v>
      </c>
      <c r="D144" s="12">
        <v>100</v>
      </c>
      <c r="E144" s="12">
        <v>50</v>
      </c>
      <c r="F144" s="1755">
        <v>6743.8526400000001</v>
      </c>
      <c r="G144" s="1450">
        <f t="shared" si="12"/>
        <v>6743.85</v>
      </c>
      <c r="H144" s="1471">
        <f t="shared" si="11"/>
        <v>6743.85</v>
      </c>
      <c r="I144" s="1030"/>
      <c r="K144" s="1755"/>
      <c r="M144" s="1715"/>
    </row>
    <row r="145" spans="1:13" ht="13.5" thickBot="1">
      <c r="A145" s="235" t="s">
        <v>6995</v>
      </c>
      <c r="B145" s="280">
        <v>140</v>
      </c>
      <c r="C145" s="280">
        <v>140</v>
      </c>
      <c r="D145" s="280">
        <v>140</v>
      </c>
      <c r="E145" s="280">
        <v>25</v>
      </c>
      <c r="F145" s="1755">
        <v>6984.8310419999998</v>
      </c>
      <c r="G145" s="1456">
        <f t="shared" si="12"/>
        <v>6984.83</v>
      </c>
      <c r="H145" s="1456">
        <f>G145</f>
        <v>6984.83</v>
      </c>
      <c r="I145" s="1036"/>
      <c r="K145" s="1755"/>
      <c r="M145" s="1715"/>
    </row>
    <row r="146" spans="1:13">
      <c r="B146" s="78"/>
      <c r="C146" s="78"/>
      <c r="D146" s="78"/>
      <c r="E146" s="78"/>
      <c r="F146" s="572"/>
      <c r="G146" s="1459"/>
      <c r="K146" s="1755"/>
    </row>
    <row r="147" spans="1:13" ht="20.25" hidden="1">
      <c r="A147" s="320"/>
      <c r="B147" s="409" t="s">
        <v>4638</v>
      </c>
      <c r="C147" s="409"/>
      <c r="D147" s="409"/>
      <c r="E147" s="409"/>
      <c r="F147" s="1712"/>
      <c r="G147" s="152"/>
      <c r="H147" s="315"/>
      <c r="I147" s="95"/>
      <c r="K147" s="1755"/>
    </row>
    <row r="148" spans="1:13" ht="18" hidden="1">
      <c r="A148" s="305"/>
      <c r="B148" s="17"/>
      <c r="C148" s="17"/>
      <c r="D148" s="108"/>
      <c r="E148" s="109"/>
      <c r="F148" s="1179"/>
      <c r="G148" s="318"/>
      <c r="H148" s="318"/>
      <c r="I148" s="167"/>
      <c r="K148" s="1755"/>
    </row>
    <row r="149" spans="1:13" hidden="1">
      <c r="A149" s="305"/>
      <c r="B149" s="17"/>
      <c r="C149" s="17"/>
      <c r="D149" s="183"/>
      <c r="E149" s="183"/>
      <c r="F149" s="630"/>
      <c r="G149" s="98"/>
      <c r="H149" s="168"/>
      <c r="I149" s="167"/>
      <c r="K149" s="1755"/>
    </row>
    <row r="150" spans="1:13" hidden="1">
      <c r="A150" s="305"/>
      <c r="B150" s="17"/>
      <c r="C150" s="17"/>
      <c r="D150" s="183"/>
      <c r="E150" s="183"/>
      <c r="F150" s="630"/>
      <c r="G150" s="309"/>
      <c r="H150" s="304"/>
      <c r="I150" s="167"/>
      <c r="K150" s="1755"/>
    </row>
    <row r="151" spans="1:13" hidden="1">
      <c r="A151" s="305"/>
      <c r="B151" s="17"/>
      <c r="C151" s="17"/>
      <c r="D151" s="183"/>
      <c r="E151" s="183"/>
      <c r="F151" s="630"/>
      <c r="G151" s="309"/>
      <c r="H151" s="304"/>
      <c r="I151" s="167"/>
      <c r="K151" s="1755"/>
    </row>
    <row r="152" spans="1:13" ht="18.75" hidden="1" thickBot="1">
      <c r="A152" s="1152" t="s">
        <v>7681</v>
      </c>
      <c r="B152" s="184"/>
      <c r="C152" s="885"/>
      <c r="D152" s="184"/>
      <c r="E152" s="184"/>
      <c r="F152" s="1180"/>
      <c r="G152" s="101"/>
      <c r="H152" s="170"/>
      <c r="I152" s="172"/>
      <c r="K152" s="1755"/>
    </row>
    <row r="153" spans="1:13" ht="33.75" hidden="1">
      <c r="A153" s="195" t="s">
        <v>1028</v>
      </c>
      <c r="B153" s="1476" t="s">
        <v>982</v>
      </c>
      <c r="C153" s="321" t="s">
        <v>1029</v>
      </c>
      <c r="D153" s="1477"/>
      <c r="E153" s="475"/>
      <c r="F153" s="1713" t="s">
        <v>1696</v>
      </c>
      <c r="G153" s="198" t="s">
        <v>2779</v>
      </c>
      <c r="H153" s="2669" t="s">
        <v>497</v>
      </c>
      <c r="I153" s="199" t="s">
        <v>4239</v>
      </c>
      <c r="K153" s="1755"/>
    </row>
    <row r="154" spans="1:13" ht="13.5" hidden="1" thickBot="1">
      <c r="A154" s="188"/>
      <c r="B154" s="331" t="s">
        <v>979</v>
      </c>
      <c r="C154" s="329" t="s">
        <v>980</v>
      </c>
      <c r="D154" s="1482" t="s">
        <v>981</v>
      </c>
      <c r="E154" s="382" t="s">
        <v>2628</v>
      </c>
      <c r="F154" s="1714" t="s">
        <v>265</v>
      </c>
      <c r="G154" s="317">
        <f>'[5]Заказ, cкидки и курсы валют'!$I$12</f>
        <v>0</v>
      </c>
      <c r="H154" s="2683"/>
      <c r="I154" s="186"/>
      <c r="K154" s="1755"/>
    </row>
    <row r="155" spans="1:13" hidden="1">
      <c r="A155" s="391" t="s">
        <v>8705</v>
      </c>
      <c r="B155" s="1405">
        <v>90</v>
      </c>
      <c r="C155" s="1405">
        <v>90</v>
      </c>
      <c r="D155" s="1405">
        <v>40</v>
      </c>
      <c r="E155" s="1405">
        <v>1</v>
      </c>
      <c r="F155" s="2427">
        <f>F138+15</f>
        <v>921.26558399999999</v>
      </c>
      <c r="G155" s="1496">
        <f t="shared" ref="G155:G158" si="13">ROUND(F155*(1-$G$11),2)</f>
        <v>921.27</v>
      </c>
      <c r="H155" s="1448">
        <f t="shared" ref="H155:H158" si="14">G155*E155</f>
        <v>921.27</v>
      </c>
      <c r="I155" s="1033"/>
      <c r="K155" s="1755"/>
    </row>
    <row r="156" spans="1:13" hidden="1">
      <c r="A156" s="520" t="s">
        <v>8706</v>
      </c>
      <c r="B156" s="12">
        <v>90</v>
      </c>
      <c r="C156" s="12">
        <v>90</v>
      </c>
      <c r="D156" s="12">
        <v>65</v>
      </c>
      <c r="E156" s="12">
        <v>1</v>
      </c>
      <c r="F156" s="2425">
        <f>F140+15</f>
        <v>2959.8800639999995</v>
      </c>
      <c r="G156" s="1470">
        <f t="shared" si="13"/>
        <v>2959.88</v>
      </c>
      <c r="H156" s="1471">
        <f t="shared" si="14"/>
        <v>2959.88</v>
      </c>
      <c r="I156" s="1030"/>
      <c r="K156" s="1755"/>
    </row>
    <row r="157" spans="1:13" hidden="1">
      <c r="A157" s="209" t="s">
        <v>8707</v>
      </c>
      <c r="B157" s="12">
        <v>105</v>
      </c>
      <c r="C157" s="12">
        <v>105</v>
      </c>
      <c r="D157" s="12">
        <v>90</v>
      </c>
      <c r="E157" s="12">
        <v>1</v>
      </c>
      <c r="F157" s="2425" t="e">
        <f>#REF!+15</f>
        <v>#REF!</v>
      </c>
      <c r="G157" s="1470" t="e">
        <f t="shared" si="13"/>
        <v>#REF!</v>
      </c>
      <c r="H157" s="1471" t="e">
        <f t="shared" si="14"/>
        <v>#REF!</v>
      </c>
      <c r="I157" s="1030"/>
      <c r="K157" s="1755"/>
    </row>
    <row r="158" spans="1:13" ht="13.5" hidden="1" thickBot="1">
      <c r="A158" s="235" t="s">
        <v>8708</v>
      </c>
      <c r="B158" s="280">
        <v>130</v>
      </c>
      <c r="C158" s="280">
        <v>130</v>
      </c>
      <c r="D158" s="280">
        <v>100</v>
      </c>
      <c r="E158" s="280">
        <v>1</v>
      </c>
      <c r="F158" s="2426">
        <f>F144+15</f>
        <v>6758.8526400000001</v>
      </c>
      <c r="G158" s="1484">
        <f t="shared" si="13"/>
        <v>6758.85</v>
      </c>
      <c r="H158" s="1481">
        <f t="shared" si="14"/>
        <v>6758.85</v>
      </c>
      <c r="I158" s="1036"/>
      <c r="K158" s="1755"/>
    </row>
    <row r="159" spans="1:13" hidden="1">
      <c r="B159" s="78"/>
      <c r="C159" s="78"/>
      <c r="D159" s="78"/>
      <c r="E159" s="78"/>
      <c r="F159" s="572"/>
      <c r="G159" s="1459"/>
      <c r="K159" s="1755"/>
    </row>
    <row r="160" spans="1:13" ht="13.5" thickBot="1">
      <c r="B160" s="78"/>
      <c r="C160" s="78"/>
      <c r="D160" s="78"/>
      <c r="E160" s="78"/>
      <c r="F160" s="572"/>
      <c r="G160" s="1459"/>
      <c r="K160" s="1755"/>
    </row>
    <row r="161" spans="1:11" ht="20.25">
      <c r="A161" s="320"/>
      <c r="B161" s="409"/>
      <c r="C161" s="2770" t="s">
        <v>4639</v>
      </c>
      <c r="D161" s="2770"/>
      <c r="E161" s="2770"/>
      <c r="F161" s="2770"/>
      <c r="G161" s="2770"/>
      <c r="H161" s="2770"/>
      <c r="I161" s="2771"/>
      <c r="K161" s="1755"/>
    </row>
    <row r="162" spans="1:11" ht="18">
      <c r="A162" s="305"/>
      <c r="B162" s="1362"/>
      <c r="C162" s="2773"/>
      <c r="D162" s="2773"/>
      <c r="E162" s="2773"/>
      <c r="F162" s="2773"/>
      <c r="G162" s="2773"/>
      <c r="H162" s="2773"/>
      <c r="I162" s="2774"/>
      <c r="K162" s="1755"/>
    </row>
    <row r="163" spans="1:11">
      <c r="A163" s="305"/>
      <c r="B163" s="17"/>
      <c r="C163" s="2773"/>
      <c r="D163" s="2773"/>
      <c r="E163" s="2773"/>
      <c r="F163" s="2773"/>
      <c r="G163" s="2773"/>
      <c r="H163" s="2773"/>
      <c r="I163" s="2774"/>
      <c r="K163" s="1755"/>
    </row>
    <row r="164" spans="1:11">
      <c r="A164" s="305"/>
      <c r="B164" s="17"/>
      <c r="C164" s="2773"/>
      <c r="D164" s="2773"/>
      <c r="E164" s="2773"/>
      <c r="F164" s="2773"/>
      <c r="G164" s="2773"/>
      <c r="H164" s="2773"/>
      <c r="I164" s="2774"/>
      <c r="K164" s="1755"/>
    </row>
    <row r="165" spans="1:11">
      <c r="A165" s="305"/>
      <c r="B165" s="17"/>
      <c r="C165" s="2773"/>
      <c r="D165" s="2773"/>
      <c r="E165" s="2773"/>
      <c r="F165" s="2773"/>
      <c r="G165" s="2773"/>
      <c r="H165" s="2773"/>
      <c r="I165" s="2774"/>
      <c r="K165" s="1755"/>
    </row>
    <row r="166" spans="1:11" ht="18.75" thickBot="1">
      <c r="A166" s="1152" t="s">
        <v>7679</v>
      </c>
      <c r="B166" s="184"/>
      <c r="C166" s="2776"/>
      <c r="D166" s="2776"/>
      <c r="E166" s="2776"/>
      <c r="F166" s="2776"/>
      <c r="G166" s="2776"/>
      <c r="H166" s="2776"/>
      <c r="I166" s="2777"/>
      <c r="K166" s="1755"/>
    </row>
    <row r="167" spans="1:11" ht="45.2" customHeight="1">
      <c r="A167" s="195" t="s">
        <v>1028</v>
      </c>
      <c r="B167" s="1476" t="s">
        <v>982</v>
      </c>
      <c r="C167" s="321" t="s">
        <v>1029</v>
      </c>
      <c r="D167" s="1477"/>
      <c r="E167" s="475" t="s">
        <v>3130</v>
      </c>
      <c r="F167" s="1708" t="s">
        <v>10907</v>
      </c>
      <c r="G167" s="198" t="s">
        <v>2779</v>
      </c>
      <c r="H167" s="2669" t="s">
        <v>497</v>
      </c>
      <c r="I167" s="199" t="s">
        <v>4239</v>
      </c>
      <c r="K167" s="1755"/>
    </row>
    <row r="168" spans="1:11" ht="26.25" customHeight="1" thickBot="1">
      <c r="A168" s="188"/>
      <c r="B168" s="331" t="s">
        <v>979</v>
      </c>
      <c r="C168" s="329" t="s">
        <v>980</v>
      </c>
      <c r="D168" s="1482" t="s">
        <v>981</v>
      </c>
      <c r="E168" s="382" t="s">
        <v>2628</v>
      </c>
      <c r="F168" s="1710" t="s">
        <v>265</v>
      </c>
      <c r="G168" s="191">
        <f>'Заказ, cкидки и курсы валют'!$I$12</f>
        <v>0</v>
      </c>
      <c r="H168" s="2683"/>
      <c r="I168" s="186"/>
      <c r="K168" s="1755"/>
    </row>
    <row r="169" spans="1:11" ht="17.45" customHeight="1">
      <c r="A169" s="209" t="s">
        <v>6997</v>
      </c>
      <c r="B169" s="12">
        <v>50</v>
      </c>
      <c r="C169" s="12">
        <v>50</v>
      </c>
      <c r="D169" s="12">
        <v>35</v>
      </c>
      <c r="E169" s="12">
        <v>20</v>
      </c>
      <c r="F169" s="1755">
        <v>601.8528</v>
      </c>
      <c r="G169" s="1470">
        <f>ROUND(F169*(1-$G$11),2)</f>
        <v>601.85</v>
      </c>
      <c r="H169" s="1471">
        <f t="shared" ref="H169:H176" si="15">G169</f>
        <v>601.85</v>
      </c>
      <c r="I169" s="212"/>
      <c r="K169" s="1755"/>
    </row>
    <row r="170" spans="1:11" ht="14.45" customHeight="1">
      <c r="A170" s="209" t="s">
        <v>6998</v>
      </c>
      <c r="B170" s="12">
        <v>60</v>
      </c>
      <c r="C170" s="12">
        <v>60</v>
      </c>
      <c r="D170" s="12">
        <v>45</v>
      </c>
      <c r="E170" s="12">
        <v>20</v>
      </c>
      <c r="F170" s="1755">
        <v>896.10164999999995</v>
      </c>
      <c r="G170" s="1470">
        <f>ROUND(F170*(1-$G$11),2)</f>
        <v>896.1</v>
      </c>
      <c r="H170" s="1471">
        <f t="shared" si="15"/>
        <v>896.1</v>
      </c>
      <c r="I170" s="212"/>
      <c r="K170" s="1755"/>
    </row>
    <row r="171" spans="1:11">
      <c r="A171" s="209" t="s">
        <v>6999</v>
      </c>
      <c r="B171" s="12">
        <v>70</v>
      </c>
      <c r="C171" s="12">
        <v>70</v>
      </c>
      <c r="D171" s="12">
        <v>55</v>
      </c>
      <c r="E171" s="12">
        <v>20</v>
      </c>
      <c r="F171" s="1755">
        <v>1218.1576499999999</v>
      </c>
      <c r="G171" s="1470">
        <f t="shared" ref="G171:G176" si="16">ROUND(F171*(1-$G$11),2)</f>
        <v>1218.1600000000001</v>
      </c>
      <c r="H171" s="1471">
        <f t="shared" si="15"/>
        <v>1218.1600000000001</v>
      </c>
      <c r="I171" s="212"/>
      <c r="K171" s="1755"/>
    </row>
    <row r="172" spans="1:11">
      <c r="A172" s="209" t="s">
        <v>10247</v>
      </c>
      <c r="B172" s="12">
        <v>90</v>
      </c>
      <c r="C172" s="12">
        <v>50</v>
      </c>
      <c r="D172" s="12">
        <v>55</v>
      </c>
      <c r="E172" s="12">
        <v>20</v>
      </c>
      <c r="F172" s="1755">
        <v>1218.1576499999999</v>
      </c>
      <c r="G172" s="1470">
        <f t="shared" si="16"/>
        <v>1218.1600000000001</v>
      </c>
      <c r="H172" s="1471">
        <f t="shared" si="15"/>
        <v>1218.1600000000001</v>
      </c>
      <c r="I172" s="212"/>
      <c r="K172" s="1755"/>
    </row>
    <row r="173" spans="1:11">
      <c r="A173" s="209" t="s">
        <v>7000</v>
      </c>
      <c r="B173" s="12">
        <v>90</v>
      </c>
      <c r="C173" s="12">
        <v>90</v>
      </c>
      <c r="D173" s="12">
        <v>65</v>
      </c>
      <c r="E173" s="12">
        <v>20</v>
      </c>
      <c r="F173" s="1755">
        <v>1803.0023999999999</v>
      </c>
      <c r="G173" s="1470">
        <f t="shared" si="16"/>
        <v>1803</v>
      </c>
      <c r="H173" s="1471">
        <f t="shared" si="15"/>
        <v>1803</v>
      </c>
      <c r="I173" s="212"/>
      <c r="K173" s="1755"/>
    </row>
    <row r="174" spans="1:11">
      <c r="A174" s="209" t="s">
        <v>10246</v>
      </c>
      <c r="B174" s="12">
        <v>105</v>
      </c>
      <c r="C174" s="12">
        <v>105</v>
      </c>
      <c r="D174" s="12">
        <v>90</v>
      </c>
      <c r="E174" s="12">
        <v>20</v>
      </c>
      <c r="F174" s="1755">
        <v>2867.0864999999999</v>
      </c>
      <c r="G174" s="1470">
        <f t="shared" si="16"/>
        <v>2867.09</v>
      </c>
      <c r="H174" s="1471">
        <f t="shared" si="15"/>
        <v>2867.09</v>
      </c>
      <c r="I174" s="212"/>
      <c r="K174" s="1755"/>
    </row>
    <row r="175" spans="1:11">
      <c r="A175" s="582" t="s">
        <v>7001</v>
      </c>
      <c r="B175" s="1487">
        <v>130</v>
      </c>
      <c r="C175" s="1487">
        <v>130</v>
      </c>
      <c r="D175" s="1487">
        <v>90</v>
      </c>
      <c r="E175" s="1487">
        <v>20</v>
      </c>
      <c r="F175" s="1755">
        <v>3997.7330999999995</v>
      </c>
      <c r="G175" s="1489">
        <f t="shared" si="16"/>
        <v>3997.73</v>
      </c>
      <c r="H175" s="1490">
        <f t="shared" si="15"/>
        <v>3997.73</v>
      </c>
      <c r="I175" s="311"/>
      <c r="K175" s="1755"/>
    </row>
    <row r="176" spans="1:11" ht="13.5" thickBot="1">
      <c r="A176" s="235" t="s">
        <v>7002</v>
      </c>
      <c r="B176" s="280">
        <v>145</v>
      </c>
      <c r="C176" s="280">
        <v>145</v>
      </c>
      <c r="D176" s="280">
        <v>65</v>
      </c>
      <c r="E176" s="280">
        <v>20</v>
      </c>
      <c r="F176" s="1755">
        <v>3107.1907500000002</v>
      </c>
      <c r="G176" s="1488">
        <f t="shared" si="16"/>
        <v>3107.19</v>
      </c>
      <c r="H176" s="1456">
        <f t="shared" si="15"/>
        <v>3107.19</v>
      </c>
      <c r="I176" s="214"/>
      <c r="K176" s="1755"/>
    </row>
    <row r="177" spans="1:13">
      <c r="A177" s="14"/>
      <c r="B177" s="78"/>
      <c r="C177" s="78"/>
      <c r="D177" s="78"/>
      <c r="E177" s="78"/>
      <c r="F177" s="572"/>
      <c r="G177" s="1468"/>
      <c r="H177" s="14"/>
      <c r="I177" s="14"/>
      <c r="K177" s="1755"/>
    </row>
    <row r="178" spans="1:13" ht="13.5" thickBot="1">
      <c r="B178" s="78"/>
      <c r="C178" s="78"/>
      <c r="D178" s="78"/>
      <c r="E178" s="78"/>
      <c r="F178" s="572"/>
      <c r="G178" s="1459"/>
      <c r="K178" s="1755"/>
    </row>
    <row r="179" spans="1:13" ht="20.25">
      <c r="A179" s="320"/>
      <c r="B179" s="409"/>
      <c r="C179" s="2770" t="s">
        <v>1076</v>
      </c>
      <c r="D179" s="2770"/>
      <c r="E179" s="2770"/>
      <c r="F179" s="2770"/>
      <c r="G179" s="2770"/>
      <c r="H179" s="2770"/>
      <c r="I179" s="2771"/>
      <c r="K179" s="1755"/>
    </row>
    <row r="180" spans="1:13">
      <c r="A180" s="305"/>
      <c r="B180" s="17"/>
      <c r="C180" s="2773"/>
      <c r="D180" s="2773"/>
      <c r="E180" s="2773"/>
      <c r="F180" s="2773"/>
      <c r="G180" s="2773"/>
      <c r="H180" s="2773"/>
      <c r="I180" s="2774"/>
      <c r="K180" s="1755"/>
    </row>
    <row r="181" spans="1:13">
      <c r="A181" s="305"/>
      <c r="B181" s="17"/>
      <c r="C181" s="2773"/>
      <c r="D181" s="2773"/>
      <c r="E181" s="2773"/>
      <c r="F181" s="2773"/>
      <c r="G181" s="2773"/>
      <c r="H181" s="2773"/>
      <c r="I181" s="2774"/>
      <c r="K181" s="1755"/>
    </row>
    <row r="182" spans="1:13">
      <c r="A182" s="305"/>
      <c r="B182" s="17"/>
      <c r="C182" s="2773"/>
      <c r="D182" s="2773"/>
      <c r="E182" s="2773"/>
      <c r="F182" s="2773"/>
      <c r="G182" s="2773"/>
      <c r="H182" s="2773"/>
      <c r="I182" s="2774"/>
      <c r="K182" s="1755"/>
    </row>
    <row r="183" spans="1:13">
      <c r="A183" s="305"/>
      <c r="B183" s="17"/>
      <c r="C183" s="2773"/>
      <c r="D183" s="2773"/>
      <c r="E183" s="2773"/>
      <c r="F183" s="2773"/>
      <c r="G183" s="2773"/>
      <c r="H183" s="2773"/>
      <c r="I183" s="2774"/>
      <c r="K183" s="1755"/>
    </row>
    <row r="184" spans="1:13" ht="30.75" customHeight="1" thickBot="1">
      <c r="A184" s="1152" t="s">
        <v>7679</v>
      </c>
      <c r="B184" s="184"/>
      <c r="C184" s="2776"/>
      <c r="D184" s="2776"/>
      <c r="E184" s="2776"/>
      <c r="F184" s="2776"/>
      <c r="G184" s="2776"/>
      <c r="H184" s="2776"/>
      <c r="I184" s="2777"/>
      <c r="K184" s="1755"/>
    </row>
    <row r="185" spans="1:13" ht="34.5" thickBot="1">
      <c r="A185" s="195" t="s">
        <v>1028</v>
      </c>
      <c r="B185" s="1476">
        <v>50</v>
      </c>
      <c r="C185" s="321" t="s">
        <v>1029</v>
      </c>
      <c r="D185" s="1477"/>
      <c r="E185" s="475" t="s">
        <v>3130</v>
      </c>
      <c r="F185" s="1713" t="s">
        <v>10904</v>
      </c>
      <c r="G185" s="1676" t="s">
        <v>2779</v>
      </c>
      <c r="H185" s="2669" t="s">
        <v>497</v>
      </c>
      <c r="I185" s="199" t="s">
        <v>4239</v>
      </c>
      <c r="K185" s="1755"/>
    </row>
    <row r="186" spans="1:13" ht="13.5" thickBot="1">
      <c r="A186" s="188"/>
      <c r="B186" s="1069" t="s">
        <v>979</v>
      </c>
      <c r="C186" s="1070" t="s">
        <v>980</v>
      </c>
      <c r="D186" s="1478" t="s">
        <v>981</v>
      </c>
      <c r="E186" s="476" t="s">
        <v>2628</v>
      </c>
      <c r="F186" s="1714" t="s">
        <v>265</v>
      </c>
      <c r="G186" s="1637">
        <f>'Заказ, cкидки и курсы валют'!$I$12</f>
        <v>0</v>
      </c>
      <c r="H186" s="2677"/>
      <c r="I186" s="325"/>
      <c r="K186" s="1755"/>
    </row>
    <row r="187" spans="1:13" ht="20.25" customHeight="1">
      <c r="A187" s="1739" t="s">
        <v>7003</v>
      </c>
      <c r="B187" s="1740">
        <v>30</v>
      </c>
      <c r="C187" s="1740">
        <v>30</v>
      </c>
      <c r="D187" s="1740">
        <v>30</v>
      </c>
      <c r="E187" s="1741">
        <v>200</v>
      </c>
      <c r="F187" s="1755">
        <v>2072.9331699300001</v>
      </c>
      <c r="G187" s="1448">
        <f>ROUND(F187*(1-$G$11),2)</f>
        <v>2072.9299999999998</v>
      </c>
      <c r="H187" s="1742">
        <f>G187</f>
        <v>2072.9299999999998</v>
      </c>
      <c r="I187" s="1033"/>
      <c r="K187" s="1755"/>
      <c r="M187" s="1747"/>
    </row>
    <row r="188" spans="1:13" ht="13.5" customHeight="1">
      <c r="A188" s="1743" t="s">
        <v>10672</v>
      </c>
      <c r="B188" s="1057">
        <v>40</v>
      </c>
      <c r="C188" s="1057">
        <v>40</v>
      </c>
      <c r="D188" s="1057">
        <v>20</v>
      </c>
      <c r="E188" s="1058">
        <v>200</v>
      </c>
      <c r="F188" s="1755">
        <v>2164.21632</v>
      </c>
      <c r="G188" s="1450">
        <f t="shared" ref="G188:G198" si="17">ROUND(F188*(1-$G$11),2)</f>
        <v>2164.2199999999998</v>
      </c>
      <c r="H188" s="1450">
        <f t="shared" ref="H188:H250" si="18">G188</f>
        <v>2164.2199999999998</v>
      </c>
      <c r="I188" s="1030"/>
      <c r="K188" s="1755"/>
      <c r="M188" s="1748"/>
    </row>
    <row r="189" spans="1:13" ht="13.5" customHeight="1">
      <c r="A189" s="1743" t="s">
        <v>4172</v>
      </c>
      <c r="B189" s="1057">
        <v>40</v>
      </c>
      <c r="C189" s="1057">
        <v>40</v>
      </c>
      <c r="D189" s="1057">
        <v>30</v>
      </c>
      <c r="E189" s="1058">
        <v>200</v>
      </c>
      <c r="F189" s="1755">
        <v>2754.4936403250008</v>
      </c>
      <c r="G189" s="1450">
        <f t="shared" si="17"/>
        <v>2754.49</v>
      </c>
      <c r="H189" s="1450">
        <f t="shared" si="18"/>
        <v>2754.49</v>
      </c>
      <c r="I189" s="1030"/>
      <c r="K189" s="1755"/>
      <c r="M189" s="1748"/>
    </row>
    <row r="190" spans="1:13" ht="13.5" customHeight="1">
      <c r="A190" s="1743" t="s">
        <v>10896</v>
      </c>
      <c r="B190" s="1057">
        <v>40</v>
      </c>
      <c r="C190" s="1057">
        <v>40</v>
      </c>
      <c r="D190" s="1057">
        <v>40</v>
      </c>
      <c r="E190" s="1058">
        <v>100</v>
      </c>
      <c r="F190" s="1755">
        <v>1770.0197760000001</v>
      </c>
      <c r="G190" s="1450">
        <f t="shared" si="17"/>
        <v>1770.02</v>
      </c>
      <c r="H190" s="1450">
        <f t="shared" si="18"/>
        <v>1770.02</v>
      </c>
      <c r="I190" s="1030"/>
      <c r="K190" s="1755"/>
      <c r="M190" s="1748"/>
    </row>
    <row r="191" spans="1:13" ht="13.5" customHeight="1">
      <c r="A191" s="1743" t="s">
        <v>10897</v>
      </c>
      <c r="B191" s="1057">
        <v>40</v>
      </c>
      <c r="C191" s="1057">
        <v>40</v>
      </c>
      <c r="D191" s="1057">
        <v>40</v>
      </c>
      <c r="E191" s="1058">
        <v>50</v>
      </c>
      <c r="F191" s="1755">
        <v>885.00988800000005</v>
      </c>
      <c r="G191" s="1450">
        <f t="shared" si="17"/>
        <v>885.01</v>
      </c>
      <c r="H191" s="1450">
        <f t="shared" si="18"/>
        <v>885.01</v>
      </c>
      <c r="I191" s="1030"/>
      <c r="K191" s="1755"/>
      <c r="M191" s="1748"/>
    </row>
    <row r="192" spans="1:13" ht="13.5" customHeight="1">
      <c r="A192" s="1743" t="s">
        <v>7004</v>
      </c>
      <c r="B192" s="1057">
        <v>40</v>
      </c>
      <c r="C192" s="1057">
        <v>40</v>
      </c>
      <c r="D192" s="1057">
        <v>50</v>
      </c>
      <c r="E192" s="1058">
        <v>100</v>
      </c>
      <c r="F192" s="1755">
        <v>2074.0406400000002</v>
      </c>
      <c r="G192" s="1450">
        <f t="shared" si="17"/>
        <v>2074.04</v>
      </c>
      <c r="H192" s="1450">
        <f t="shared" si="18"/>
        <v>2074.04</v>
      </c>
      <c r="I192" s="1030"/>
      <c r="K192" s="1755"/>
      <c r="M192" s="1748"/>
    </row>
    <row r="193" spans="1:13" ht="13.5" customHeight="1">
      <c r="A193" s="1743" t="s">
        <v>10898</v>
      </c>
      <c r="B193" s="1057">
        <v>40</v>
      </c>
      <c r="C193" s="1057">
        <v>40</v>
      </c>
      <c r="D193" s="1057">
        <v>50</v>
      </c>
      <c r="E193" s="1058">
        <v>200</v>
      </c>
      <c r="F193" s="1755">
        <v>4148.0812800000003</v>
      </c>
      <c r="G193" s="1450">
        <f t="shared" si="17"/>
        <v>4148.08</v>
      </c>
      <c r="H193" s="1450">
        <f t="shared" si="18"/>
        <v>4148.08</v>
      </c>
      <c r="I193" s="1030"/>
      <c r="K193" s="1755"/>
      <c r="M193" s="1748"/>
    </row>
    <row r="194" spans="1:13" ht="13.5" customHeight="1">
      <c r="A194" s="1743" t="s">
        <v>7005</v>
      </c>
      <c r="B194" s="1057">
        <v>40</v>
      </c>
      <c r="C194" s="1057">
        <v>40</v>
      </c>
      <c r="D194" s="1057">
        <v>60</v>
      </c>
      <c r="E194" s="1058">
        <v>100</v>
      </c>
      <c r="F194" s="1755">
        <v>2491.9083000000001</v>
      </c>
      <c r="G194" s="1450">
        <f t="shared" si="17"/>
        <v>2491.91</v>
      </c>
      <c r="H194" s="1450">
        <f t="shared" si="18"/>
        <v>2491.91</v>
      </c>
      <c r="I194" s="1030"/>
      <c r="K194" s="1755"/>
      <c r="M194" s="1748"/>
    </row>
    <row r="195" spans="1:13" ht="13.5" customHeight="1">
      <c r="A195" s="1743" t="s">
        <v>10301</v>
      </c>
      <c r="B195" s="1057">
        <v>40</v>
      </c>
      <c r="C195" s="1057">
        <v>40</v>
      </c>
      <c r="D195" s="1057">
        <v>60</v>
      </c>
      <c r="E195" s="1058">
        <v>50</v>
      </c>
      <c r="F195" s="1755">
        <v>1245.95415</v>
      </c>
      <c r="G195" s="1450">
        <f t="shared" si="17"/>
        <v>1245.95</v>
      </c>
      <c r="H195" s="1450">
        <f t="shared" si="18"/>
        <v>1245.95</v>
      </c>
      <c r="I195" s="1030"/>
      <c r="K195" s="1755"/>
      <c r="M195" s="1748"/>
    </row>
    <row r="196" spans="1:13" ht="13.5" customHeight="1">
      <c r="A196" s="1743" t="s">
        <v>1308</v>
      </c>
      <c r="B196" s="1057">
        <v>40</v>
      </c>
      <c r="C196" s="1057">
        <v>40</v>
      </c>
      <c r="D196" s="1057">
        <v>80</v>
      </c>
      <c r="E196" s="1058">
        <v>100</v>
      </c>
      <c r="F196" s="1755">
        <v>3321.2024999999999</v>
      </c>
      <c r="G196" s="1450">
        <f t="shared" si="17"/>
        <v>3321.2</v>
      </c>
      <c r="H196" s="1450">
        <f t="shared" si="18"/>
        <v>3321.2</v>
      </c>
      <c r="I196" s="1030"/>
      <c r="K196" s="1755"/>
      <c r="M196" s="1748"/>
    </row>
    <row r="197" spans="1:13" ht="13.5" customHeight="1">
      <c r="A197" s="1743" t="s">
        <v>6922</v>
      </c>
      <c r="B197" s="1057">
        <v>40</v>
      </c>
      <c r="C197" s="1057">
        <v>40</v>
      </c>
      <c r="D197" s="1057">
        <v>1000</v>
      </c>
      <c r="E197" s="1058">
        <v>10</v>
      </c>
      <c r="F197" s="1755">
        <v>4091.3994240000002</v>
      </c>
      <c r="G197" s="1450">
        <f t="shared" si="17"/>
        <v>4091.4</v>
      </c>
      <c r="H197" s="1450">
        <f t="shared" si="18"/>
        <v>4091.4</v>
      </c>
      <c r="I197" s="1030"/>
      <c r="K197" s="1755"/>
      <c r="M197" s="1748"/>
    </row>
    <row r="198" spans="1:13" ht="13.5" customHeight="1">
      <c r="A198" s="1743" t="s">
        <v>10302</v>
      </c>
      <c r="B198" s="1057">
        <v>40</v>
      </c>
      <c r="C198" s="1057">
        <v>40</v>
      </c>
      <c r="D198" s="1057">
        <v>100</v>
      </c>
      <c r="E198" s="1058">
        <v>100</v>
      </c>
      <c r="F198" s="1755">
        <v>4150.4966999999997</v>
      </c>
      <c r="G198" s="1450">
        <f t="shared" si="17"/>
        <v>4150.5</v>
      </c>
      <c r="H198" s="1450">
        <f t="shared" si="18"/>
        <v>4150.5</v>
      </c>
      <c r="I198" s="1030"/>
      <c r="K198" s="1755"/>
      <c r="M198" s="1748"/>
    </row>
    <row r="199" spans="1:13" ht="13.5" customHeight="1">
      <c r="A199" s="1743" t="s">
        <v>7006</v>
      </c>
      <c r="B199" s="1057">
        <v>40</v>
      </c>
      <c r="C199" s="1057">
        <v>40</v>
      </c>
      <c r="D199" s="1057">
        <v>100</v>
      </c>
      <c r="E199" s="1058">
        <v>50</v>
      </c>
      <c r="F199" s="1755">
        <v>2075.2483499999998</v>
      </c>
      <c r="G199" s="1450">
        <f>ROUND(F199*(1-$G$11),2)</f>
        <v>2075.25</v>
      </c>
      <c r="H199" s="1450">
        <f t="shared" si="18"/>
        <v>2075.25</v>
      </c>
      <c r="I199" s="1030"/>
      <c r="K199" s="1755"/>
      <c r="M199" s="1748"/>
    </row>
    <row r="200" spans="1:13" ht="13.5" customHeight="1">
      <c r="A200" s="1743" t="s">
        <v>6923</v>
      </c>
      <c r="B200" s="1057">
        <v>40</v>
      </c>
      <c r="C200" s="1057">
        <v>40</v>
      </c>
      <c r="D200" s="1057">
        <v>1200</v>
      </c>
      <c r="E200" s="1058">
        <v>5</v>
      </c>
      <c r="F200" s="1755">
        <v>2454.845022</v>
      </c>
      <c r="G200" s="1450">
        <f>ROUND(F200*(1-$G$11),2)</f>
        <v>2454.85</v>
      </c>
      <c r="H200" s="1450">
        <f t="shared" si="18"/>
        <v>2454.85</v>
      </c>
      <c r="I200" s="1030"/>
      <c r="K200" s="1755"/>
      <c r="M200" s="1748"/>
    </row>
    <row r="201" spans="1:13" ht="13.5" customHeight="1">
      <c r="A201" s="1743" t="s">
        <v>10899</v>
      </c>
      <c r="B201" s="1057">
        <v>40</v>
      </c>
      <c r="C201" s="1057">
        <v>40</v>
      </c>
      <c r="D201" s="1057">
        <v>120</v>
      </c>
      <c r="E201" s="1058">
        <v>50</v>
      </c>
      <c r="F201" s="1755">
        <v>2489.8954499999995</v>
      </c>
      <c r="G201" s="1450">
        <f>ROUND(F201*(1-$G$11),2)</f>
        <v>2489.9</v>
      </c>
      <c r="H201" s="1450">
        <f t="shared" si="18"/>
        <v>2489.9</v>
      </c>
      <c r="I201" s="1030"/>
      <c r="K201" s="1755"/>
      <c r="M201" s="1748"/>
    </row>
    <row r="202" spans="1:13" ht="13.5" customHeight="1">
      <c r="A202" s="1743" t="s">
        <v>10895</v>
      </c>
      <c r="B202" s="1057">
        <v>40</v>
      </c>
      <c r="C202" s="1057">
        <v>40</v>
      </c>
      <c r="D202" s="1057">
        <v>140</v>
      </c>
      <c r="E202" s="1058">
        <v>100</v>
      </c>
      <c r="F202" s="1755">
        <v>5810.4269999999997</v>
      </c>
      <c r="G202" s="1450">
        <f t="shared" ref="G202:G250" si="19">ROUND(F202*(1-$G$11),2)</f>
        <v>5810.43</v>
      </c>
      <c r="H202" s="1450">
        <f t="shared" si="18"/>
        <v>5810.43</v>
      </c>
      <c r="I202" s="1030"/>
      <c r="K202" s="1755"/>
      <c r="M202" s="1748"/>
    </row>
    <row r="203" spans="1:13" ht="13.5" customHeight="1">
      <c r="A203" s="1743" t="s">
        <v>7007</v>
      </c>
      <c r="B203" s="1057">
        <v>40</v>
      </c>
      <c r="C203" s="1057">
        <v>40</v>
      </c>
      <c r="D203" s="1057">
        <v>140</v>
      </c>
      <c r="E203" s="1058">
        <v>50</v>
      </c>
      <c r="F203" s="1755">
        <v>2905.2134999999998</v>
      </c>
      <c r="G203" s="1450">
        <f t="shared" si="19"/>
        <v>2905.21</v>
      </c>
      <c r="H203" s="1450">
        <f t="shared" si="18"/>
        <v>2905.21</v>
      </c>
      <c r="I203" s="1030"/>
      <c r="K203" s="1755"/>
      <c r="M203" s="1748"/>
    </row>
    <row r="204" spans="1:13" ht="13.5" customHeight="1">
      <c r="A204" s="1743" t="s">
        <v>6924</v>
      </c>
      <c r="B204" s="1057">
        <v>40</v>
      </c>
      <c r="C204" s="1057">
        <v>40</v>
      </c>
      <c r="D204" s="1057">
        <v>1500</v>
      </c>
      <c r="E204" s="1058">
        <v>5</v>
      </c>
      <c r="F204" s="1755">
        <v>4012.1696222999994</v>
      </c>
      <c r="G204" s="1450">
        <f t="shared" si="19"/>
        <v>4012.17</v>
      </c>
      <c r="H204" s="1450">
        <f t="shared" si="18"/>
        <v>4012.17</v>
      </c>
      <c r="I204" s="1030"/>
      <c r="K204" s="1755"/>
      <c r="M204" s="1748"/>
    </row>
    <row r="205" spans="1:13" ht="13.5" customHeight="1">
      <c r="A205" s="1743" t="s">
        <v>6902</v>
      </c>
      <c r="B205" s="1057">
        <v>40</v>
      </c>
      <c r="C205" s="1057">
        <v>40</v>
      </c>
      <c r="D205" s="1057">
        <v>160</v>
      </c>
      <c r="E205" s="1058">
        <v>50</v>
      </c>
      <c r="F205" s="1755">
        <v>3273.3771840000004</v>
      </c>
      <c r="G205" s="1450">
        <f t="shared" si="19"/>
        <v>3273.38</v>
      </c>
      <c r="H205" s="1450">
        <f t="shared" si="18"/>
        <v>3273.38</v>
      </c>
      <c r="I205" s="1030"/>
      <c r="K205" s="1755"/>
      <c r="M205" s="1748"/>
    </row>
    <row r="206" spans="1:13" ht="13.5" customHeight="1">
      <c r="A206" s="1743" t="s">
        <v>7008</v>
      </c>
      <c r="B206" s="1057">
        <v>40</v>
      </c>
      <c r="C206" s="1057">
        <v>40</v>
      </c>
      <c r="D206" s="1057">
        <v>200</v>
      </c>
      <c r="E206" s="1058">
        <v>25</v>
      </c>
      <c r="F206" s="1755">
        <v>2331.9404009999998</v>
      </c>
      <c r="G206" s="1450">
        <f t="shared" si="19"/>
        <v>2331.94</v>
      </c>
      <c r="H206" s="1450">
        <f t="shared" si="18"/>
        <v>2331.94</v>
      </c>
      <c r="I206" s="1030"/>
      <c r="K206" s="1755"/>
      <c r="M206" s="1748"/>
    </row>
    <row r="207" spans="1:13" ht="13.5" customHeight="1">
      <c r="A207" s="1743" t="s">
        <v>10527</v>
      </c>
      <c r="B207" s="1057">
        <v>40</v>
      </c>
      <c r="C207" s="1057">
        <v>40</v>
      </c>
      <c r="D207" s="1057">
        <v>200</v>
      </c>
      <c r="E207" s="1058">
        <v>50</v>
      </c>
      <c r="F207" s="1755">
        <v>4663.8861695999994</v>
      </c>
      <c r="G207" s="1450">
        <f t="shared" si="19"/>
        <v>4663.8900000000003</v>
      </c>
      <c r="H207" s="1450">
        <f t="shared" si="18"/>
        <v>4663.8900000000003</v>
      </c>
      <c r="I207" s="1030"/>
      <c r="K207" s="1755"/>
      <c r="M207" s="1748"/>
    </row>
    <row r="208" spans="1:13" ht="13.5" customHeight="1">
      <c r="A208" s="1743" t="s">
        <v>1309</v>
      </c>
      <c r="B208" s="1057">
        <v>40</v>
      </c>
      <c r="C208" s="1057">
        <v>40</v>
      </c>
      <c r="D208" s="1057">
        <v>240</v>
      </c>
      <c r="E208" s="1058">
        <v>25</v>
      </c>
      <c r="F208" s="1755">
        <v>2454.7108319999998</v>
      </c>
      <c r="G208" s="1450">
        <f t="shared" si="19"/>
        <v>2454.71</v>
      </c>
      <c r="H208" s="1450">
        <f t="shared" si="18"/>
        <v>2454.71</v>
      </c>
      <c r="I208" s="1030"/>
      <c r="K208" s="1755"/>
      <c r="M208" s="1748"/>
    </row>
    <row r="209" spans="1:13" ht="13.5" customHeight="1">
      <c r="A209" s="1743" t="s">
        <v>6903</v>
      </c>
      <c r="B209" s="1057">
        <v>40</v>
      </c>
      <c r="C209" s="1057">
        <v>40</v>
      </c>
      <c r="D209" s="1057">
        <v>300</v>
      </c>
      <c r="E209" s="1058">
        <v>25</v>
      </c>
      <c r="F209" s="1755">
        <v>3498.5909447999998</v>
      </c>
      <c r="G209" s="1450">
        <f t="shared" si="19"/>
        <v>3498.59</v>
      </c>
      <c r="H209" s="1450">
        <f t="shared" si="18"/>
        <v>3498.59</v>
      </c>
      <c r="I209" s="1030"/>
      <c r="K209" s="1755"/>
      <c r="M209" s="1748"/>
    </row>
    <row r="210" spans="1:13" ht="13.5" customHeight="1">
      <c r="A210" s="1743" t="s">
        <v>6918</v>
      </c>
      <c r="B210" s="1057">
        <v>40</v>
      </c>
      <c r="C210" s="1057">
        <v>40</v>
      </c>
      <c r="D210" s="1057">
        <v>400</v>
      </c>
      <c r="E210" s="1058">
        <v>10</v>
      </c>
      <c r="F210" s="1755">
        <v>1636.5544019999998</v>
      </c>
      <c r="G210" s="1450">
        <f t="shared" si="19"/>
        <v>1636.55</v>
      </c>
      <c r="H210" s="1450">
        <f t="shared" si="18"/>
        <v>1636.55</v>
      </c>
      <c r="I210" s="1030"/>
      <c r="K210" s="1755"/>
      <c r="M210" s="1748"/>
    </row>
    <row r="211" spans="1:13" ht="13.5" customHeight="1">
      <c r="A211" s="1743" t="s">
        <v>6919</v>
      </c>
      <c r="B211" s="1057">
        <v>40</v>
      </c>
      <c r="C211" s="1057">
        <v>40</v>
      </c>
      <c r="D211" s="1057">
        <v>500</v>
      </c>
      <c r="E211" s="1058">
        <v>10</v>
      </c>
      <c r="F211" s="1755">
        <v>2045.6997120000001</v>
      </c>
      <c r="G211" s="1450">
        <f t="shared" si="19"/>
        <v>2045.7</v>
      </c>
      <c r="H211" s="1450">
        <f t="shared" si="18"/>
        <v>2045.7</v>
      </c>
      <c r="I211" s="1030"/>
      <c r="K211" s="1755"/>
      <c r="M211" s="1748"/>
    </row>
    <row r="212" spans="1:13" ht="13.5" customHeight="1">
      <c r="A212" s="1743" t="s">
        <v>6920</v>
      </c>
      <c r="B212" s="1057">
        <v>40</v>
      </c>
      <c r="C212" s="1057">
        <v>40</v>
      </c>
      <c r="D212" s="1057">
        <v>600</v>
      </c>
      <c r="E212" s="1058">
        <v>10</v>
      </c>
      <c r="F212" s="1755">
        <v>2454.845022</v>
      </c>
      <c r="G212" s="1450">
        <f t="shared" si="19"/>
        <v>2454.85</v>
      </c>
      <c r="H212" s="1450">
        <f t="shared" si="18"/>
        <v>2454.85</v>
      </c>
      <c r="I212" s="1030"/>
      <c r="K212" s="1755"/>
      <c r="M212" s="1748"/>
    </row>
    <row r="213" spans="1:13" ht="13.5" customHeight="1">
      <c r="A213" s="1743" t="s">
        <v>6921</v>
      </c>
      <c r="B213" s="1057">
        <v>40</v>
      </c>
      <c r="C213" s="1057">
        <v>40</v>
      </c>
      <c r="D213" s="1057">
        <v>800</v>
      </c>
      <c r="E213" s="1058">
        <v>10</v>
      </c>
      <c r="F213" s="1755">
        <v>3660.4703803499997</v>
      </c>
      <c r="G213" s="1450">
        <f t="shared" si="19"/>
        <v>3660.47</v>
      </c>
      <c r="H213" s="1450">
        <f t="shared" si="18"/>
        <v>3660.47</v>
      </c>
      <c r="I213" s="1030"/>
      <c r="K213" s="1755"/>
      <c r="M213" s="1748"/>
    </row>
    <row r="214" spans="1:13" ht="13.5" customHeight="1">
      <c r="A214" s="1743" t="s">
        <v>10528</v>
      </c>
      <c r="B214" s="1057">
        <v>50</v>
      </c>
      <c r="C214" s="1057">
        <v>50</v>
      </c>
      <c r="D214" s="1057">
        <v>40</v>
      </c>
      <c r="E214" s="1058">
        <v>100</v>
      </c>
      <c r="F214" s="1755">
        <v>2074.5774000000001</v>
      </c>
      <c r="G214" s="1450">
        <f t="shared" si="19"/>
        <v>2074.58</v>
      </c>
      <c r="H214" s="1450">
        <f t="shared" si="18"/>
        <v>2074.58</v>
      </c>
      <c r="I214" s="1030"/>
      <c r="K214" s="1755"/>
      <c r="M214" s="1748"/>
    </row>
    <row r="215" spans="1:13" ht="13.5" customHeight="1">
      <c r="A215" s="1743" t="s">
        <v>7009</v>
      </c>
      <c r="B215" s="1057">
        <v>50</v>
      </c>
      <c r="C215" s="1057">
        <v>50</v>
      </c>
      <c r="D215" s="1057">
        <v>50</v>
      </c>
      <c r="E215" s="1058">
        <v>100</v>
      </c>
      <c r="F215" s="1755">
        <v>2593.8926999999999</v>
      </c>
      <c r="G215" s="1450">
        <f t="shared" si="19"/>
        <v>2593.89</v>
      </c>
      <c r="H215" s="1450">
        <f t="shared" si="18"/>
        <v>2593.89</v>
      </c>
      <c r="I215" s="1030"/>
      <c r="K215" s="1755"/>
      <c r="M215" s="1748"/>
    </row>
    <row r="216" spans="1:13" ht="13.5" customHeight="1">
      <c r="A216" s="1743" t="s">
        <v>10529</v>
      </c>
      <c r="B216" s="1057">
        <v>50</v>
      </c>
      <c r="C216" s="1057">
        <v>50</v>
      </c>
      <c r="D216" s="1057">
        <v>50</v>
      </c>
      <c r="E216" s="1058">
        <v>200</v>
      </c>
      <c r="F216" s="1755">
        <v>5187.7853999999998</v>
      </c>
      <c r="G216" s="1450">
        <f t="shared" si="19"/>
        <v>5187.79</v>
      </c>
      <c r="H216" s="1450">
        <f t="shared" si="18"/>
        <v>5187.79</v>
      </c>
      <c r="I216" s="1030"/>
      <c r="K216" s="1755"/>
      <c r="M216" s="1748"/>
    </row>
    <row r="217" spans="1:13" ht="13.5" customHeight="1">
      <c r="A217" s="1743" t="s">
        <v>7010</v>
      </c>
      <c r="B217" s="1057">
        <v>50</v>
      </c>
      <c r="C217" s="1057">
        <v>50</v>
      </c>
      <c r="D217" s="1057">
        <v>50</v>
      </c>
      <c r="E217" s="1058">
        <v>50</v>
      </c>
      <c r="F217" s="1755">
        <v>1296.9463499999999</v>
      </c>
      <c r="G217" s="1450">
        <f t="shared" si="19"/>
        <v>1296.95</v>
      </c>
      <c r="H217" s="1450">
        <f t="shared" si="18"/>
        <v>1296.95</v>
      </c>
      <c r="I217" s="1030"/>
      <c r="K217" s="1755"/>
      <c r="M217" s="1748"/>
    </row>
    <row r="218" spans="1:13" ht="13.5" customHeight="1">
      <c r="A218" s="1743" t="s">
        <v>7011</v>
      </c>
      <c r="B218" s="1057">
        <v>50</v>
      </c>
      <c r="C218" s="1057">
        <v>50</v>
      </c>
      <c r="D218" s="1057">
        <v>60</v>
      </c>
      <c r="E218" s="1058">
        <v>100</v>
      </c>
      <c r="F218" s="1755">
        <v>4158.0006047999996</v>
      </c>
      <c r="G218" s="1450">
        <f t="shared" si="19"/>
        <v>4158</v>
      </c>
      <c r="H218" s="1450">
        <f t="shared" si="18"/>
        <v>4158</v>
      </c>
      <c r="I218" s="1030"/>
      <c r="K218" s="1755"/>
      <c r="M218" s="1748"/>
    </row>
    <row r="219" spans="1:13" ht="13.5" customHeight="1">
      <c r="A219" s="1743" t="s">
        <v>10530</v>
      </c>
      <c r="B219" s="1057">
        <v>50</v>
      </c>
      <c r="C219" s="1057">
        <v>50</v>
      </c>
      <c r="D219" s="1057">
        <v>80</v>
      </c>
      <c r="E219" s="1058">
        <v>100</v>
      </c>
      <c r="F219" s="1755">
        <v>4663.8861695999994</v>
      </c>
      <c r="G219" s="1450">
        <f t="shared" si="19"/>
        <v>4663.8900000000003</v>
      </c>
      <c r="H219" s="1450">
        <f t="shared" si="18"/>
        <v>4663.8900000000003</v>
      </c>
      <c r="I219" s="1030"/>
      <c r="K219" s="1755"/>
      <c r="M219" s="1748"/>
    </row>
    <row r="220" spans="1:13" ht="13.5" customHeight="1">
      <c r="A220" s="1743" t="s">
        <v>7012</v>
      </c>
      <c r="B220" s="1057">
        <v>50</v>
      </c>
      <c r="C220" s="1057">
        <v>50</v>
      </c>
      <c r="D220" s="1057">
        <v>80</v>
      </c>
      <c r="E220" s="1058">
        <v>50</v>
      </c>
      <c r="F220" s="1755">
        <v>2331.9452999999999</v>
      </c>
      <c r="G220" s="1450">
        <f t="shared" si="19"/>
        <v>2331.9499999999998</v>
      </c>
      <c r="H220" s="1450">
        <f t="shared" si="18"/>
        <v>2331.9499999999998</v>
      </c>
      <c r="I220" s="1030"/>
      <c r="K220" s="1755"/>
      <c r="M220" s="1748"/>
    </row>
    <row r="221" spans="1:13" ht="13.5" customHeight="1">
      <c r="A221" s="1743" t="s">
        <v>6929</v>
      </c>
      <c r="B221" s="1057">
        <v>50</v>
      </c>
      <c r="C221" s="1057">
        <v>50</v>
      </c>
      <c r="D221" s="1057">
        <v>1000</v>
      </c>
      <c r="E221" s="1058">
        <v>5</v>
      </c>
      <c r="F221" s="1755">
        <v>2557.12464</v>
      </c>
      <c r="G221" s="1450">
        <f t="shared" si="19"/>
        <v>2557.12</v>
      </c>
      <c r="H221" s="1450">
        <f t="shared" si="18"/>
        <v>2557.12</v>
      </c>
      <c r="I221" s="1030"/>
      <c r="K221" s="1755"/>
      <c r="M221" s="1748"/>
    </row>
    <row r="222" spans="1:13" ht="13.5" customHeight="1">
      <c r="A222" s="1743" t="s">
        <v>7013</v>
      </c>
      <c r="B222" s="1057">
        <v>50</v>
      </c>
      <c r="C222" s="1057">
        <v>50</v>
      </c>
      <c r="D222" s="1057">
        <v>100</v>
      </c>
      <c r="E222" s="1058">
        <v>25</v>
      </c>
      <c r="F222" s="1755">
        <v>1297.2818250000003</v>
      </c>
      <c r="G222" s="1450">
        <f t="shared" si="19"/>
        <v>1297.28</v>
      </c>
      <c r="H222" s="1450">
        <f t="shared" si="18"/>
        <v>1297.28</v>
      </c>
      <c r="I222" s="1030"/>
      <c r="K222" s="1755"/>
      <c r="M222" s="1748"/>
    </row>
    <row r="223" spans="1:13" ht="13.5" customHeight="1">
      <c r="A223" s="1743" t="s">
        <v>10531</v>
      </c>
      <c r="B223" s="1057">
        <v>50</v>
      </c>
      <c r="C223" s="1057">
        <v>50</v>
      </c>
      <c r="D223" s="1057">
        <v>100</v>
      </c>
      <c r="E223" s="1058">
        <v>50</v>
      </c>
      <c r="F223" s="1755">
        <v>2594.5636500000005</v>
      </c>
      <c r="G223" s="1450">
        <f t="shared" si="19"/>
        <v>2594.56</v>
      </c>
      <c r="H223" s="1450">
        <f t="shared" si="18"/>
        <v>2594.56</v>
      </c>
      <c r="I223" s="1030"/>
      <c r="K223" s="1755"/>
      <c r="M223" s="1748"/>
    </row>
    <row r="224" spans="1:13" ht="13.5" customHeight="1">
      <c r="A224" s="1743" t="s">
        <v>6930</v>
      </c>
      <c r="B224" s="1057">
        <v>50</v>
      </c>
      <c r="C224" s="1057">
        <v>50</v>
      </c>
      <c r="D224" s="1057">
        <v>1200</v>
      </c>
      <c r="E224" s="1058">
        <v>5</v>
      </c>
      <c r="F224" s="1755">
        <v>3994.4867350499994</v>
      </c>
      <c r="G224" s="1450">
        <f t="shared" si="19"/>
        <v>3994.49</v>
      </c>
      <c r="H224" s="1450">
        <f t="shared" si="18"/>
        <v>3994.49</v>
      </c>
      <c r="I224" s="1030"/>
      <c r="K224" s="1755"/>
      <c r="M224" s="1748"/>
    </row>
    <row r="225" spans="1:13" ht="13.5" customHeight="1">
      <c r="A225" s="1743" t="s">
        <v>6904</v>
      </c>
      <c r="B225" s="1057">
        <v>50</v>
      </c>
      <c r="C225" s="1057">
        <v>50</v>
      </c>
      <c r="D225" s="1057">
        <v>140</v>
      </c>
      <c r="E225" s="1058">
        <v>50</v>
      </c>
      <c r="F225" s="1755">
        <v>4705.8178607999998</v>
      </c>
      <c r="G225" s="1450">
        <f t="shared" si="19"/>
        <v>4705.82</v>
      </c>
      <c r="H225" s="1450">
        <f t="shared" si="18"/>
        <v>4705.82</v>
      </c>
      <c r="I225" s="1030"/>
      <c r="K225" s="1755"/>
      <c r="M225" s="1748"/>
    </row>
    <row r="226" spans="1:13" ht="13.5" customHeight="1">
      <c r="A226" s="1743" t="s">
        <v>6931</v>
      </c>
      <c r="B226" s="1057">
        <v>50</v>
      </c>
      <c r="C226" s="1057">
        <v>50</v>
      </c>
      <c r="D226" s="1057">
        <v>1500</v>
      </c>
      <c r="E226" s="1058">
        <v>5</v>
      </c>
      <c r="F226" s="1755">
        <v>4993.1119412999997</v>
      </c>
      <c r="G226" s="1450">
        <f t="shared" si="19"/>
        <v>4993.1099999999997</v>
      </c>
      <c r="H226" s="1450">
        <f t="shared" si="18"/>
        <v>4993.1099999999997</v>
      </c>
      <c r="I226" s="1030"/>
      <c r="K226" s="1755"/>
      <c r="M226" s="1748"/>
    </row>
    <row r="227" spans="1:13" ht="13.5" customHeight="1">
      <c r="A227" s="1743" t="s">
        <v>6905</v>
      </c>
      <c r="B227" s="1057">
        <v>50</v>
      </c>
      <c r="C227" s="1057">
        <v>50</v>
      </c>
      <c r="D227" s="1057">
        <v>160</v>
      </c>
      <c r="E227" s="1058">
        <v>25</v>
      </c>
      <c r="F227" s="1755">
        <v>2045.6997120000001</v>
      </c>
      <c r="G227" s="1450">
        <f t="shared" si="19"/>
        <v>2045.7</v>
      </c>
      <c r="H227" s="1450">
        <f t="shared" si="18"/>
        <v>2045.7</v>
      </c>
      <c r="I227" s="1030"/>
      <c r="K227" s="1755"/>
      <c r="M227" s="1748"/>
    </row>
    <row r="228" spans="1:13" ht="13.5" customHeight="1">
      <c r="A228" s="1743" t="s">
        <v>6932</v>
      </c>
      <c r="B228" s="1057">
        <v>50</v>
      </c>
      <c r="C228" s="1057">
        <v>50</v>
      </c>
      <c r="D228" s="1057">
        <v>2000</v>
      </c>
      <c r="E228" s="1058">
        <v>5</v>
      </c>
      <c r="F228" s="1755">
        <v>5114.1150899999993</v>
      </c>
      <c r="G228" s="1450">
        <f t="shared" si="19"/>
        <v>5114.12</v>
      </c>
      <c r="H228" s="1450">
        <f t="shared" si="18"/>
        <v>5114.12</v>
      </c>
      <c r="I228" s="1030"/>
      <c r="K228" s="1755"/>
      <c r="M228" s="1748"/>
    </row>
    <row r="229" spans="1:13" ht="13.5" customHeight="1">
      <c r="A229" s="1743" t="s">
        <v>4173</v>
      </c>
      <c r="B229" s="1057">
        <v>50</v>
      </c>
      <c r="C229" s="1057">
        <v>50</v>
      </c>
      <c r="D229" s="1057">
        <v>200</v>
      </c>
      <c r="E229" s="1058">
        <v>25</v>
      </c>
      <c r="F229" s="1755">
        <v>2914.9288559999995</v>
      </c>
      <c r="G229" s="1450">
        <f t="shared" si="19"/>
        <v>2914.93</v>
      </c>
      <c r="H229" s="1450">
        <f t="shared" si="18"/>
        <v>2914.93</v>
      </c>
      <c r="I229" s="1030"/>
      <c r="K229" s="1755"/>
      <c r="M229" s="1748"/>
    </row>
    <row r="230" spans="1:13" ht="13.5" customHeight="1">
      <c r="A230" s="1743" t="s">
        <v>10532</v>
      </c>
      <c r="B230" s="1057">
        <v>50</v>
      </c>
      <c r="C230" s="1057">
        <v>50</v>
      </c>
      <c r="D230" s="1057">
        <v>200</v>
      </c>
      <c r="E230" s="1058">
        <v>50</v>
      </c>
      <c r="F230" s="1755">
        <v>5829.8577120000009</v>
      </c>
      <c r="G230" s="1450">
        <f t="shared" si="19"/>
        <v>5829.86</v>
      </c>
      <c r="H230" s="1450">
        <f t="shared" si="18"/>
        <v>5829.86</v>
      </c>
      <c r="I230" s="1030"/>
      <c r="K230" s="1755"/>
      <c r="M230" s="1748"/>
    </row>
    <row r="231" spans="1:13" ht="13.5" customHeight="1">
      <c r="A231" s="1743" t="s">
        <v>4174</v>
      </c>
      <c r="B231" s="1057">
        <v>50</v>
      </c>
      <c r="C231" s="1057">
        <v>50</v>
      </c>
      <c r="D231" s="1057">
        <v>300</v>
      </c>
      <c r="E231" s="1058">
        <v>25</v>
      </c>
      <c r="F231" s="1755">
        <v>3835.68696</v>
      </c>
      <c r="G231" s="1450">
        <f t="shared" si="19"/>
        <v>3835.69</v>
      </c>
      <c r="H231" s="1450">
        <f t="shared" si="18"/>
        <v>3835.69</v>
      </c>
      <c r="I231" s="1030"/>
      <c r="K231" s="1755"/>
      <c r="M231" s="1748"/>
    </row>
    <row r="232" spans="1:13" ht="13.5" customHeight="1">
      <c r="A232" s="1743" t="s">
        <v>6925</v>
      </c>
      <c r="B232" s="1057">
        <v>50</v>
      </c>
      <c r="C232" s="1057">
        <v>50</v>
      </c>
      <c r="D232" s="1057">
        <v>400</v>
      </c>
      <c r="E232" s="1058">
        <v>10</v>
      </c>
      <c r="F232" s="1755">
        <v>2045.6997120000001</v>
      </c>
      <c r="G232" s="1450">
        <f t="shared" si="19"/>
        <v>2045.7</v>
      </c>
      <c r="H232" s="1450">
        <f t="shared" si="18"/>
        <v>2045.7</v>
      </c>
      <c r="I232" s="1030"/>
      <c r="K232" s="1755"/>
      <c r="M232" s="1748"/>
    </row>
    <row r="233" spans="1:13" ht="13.5" customHeight="1">
      <c r="A233" s="1743" t="s">
        <v>6926</v>
      </c>
      <c r="B233" s="1057">
        <v>50</v>
      </c>
      <c r="C233" s="1057">
        <v>50</v>
      </c>
      <c r="D233" s="1057">
        <v>500</v>
      </c>
      <c r="E233" s="1058">
        <v>10</v>
      </c>
      <c r="F233" s="1755">
        <v>2557.12464</v>
      </c>
      <c r="G233" s="1450">
        <f t="shared" si="19"/>
        <v>2557.12</v>
      </c>
      <c r="H233" s="1450">
        <f t="shared" si="18"/>
        <v>2557.12</v>
      </c>
      <c r="I233" s="1030"/>
      <c r="K233" s="1755"/>
      <c r="M233" s="1748"/>
    </row>
    <row r="234" spans="1:13" ht="13.5" customHeight="1">
      <c r="A234" s="1743" t="s">
        <v>6927</v>
      </c>
      <c r="B234" s="1057">
        <v>50</v>
      </c>
      <c r="C234" s="1057">
        <v>50</v>
      </c>
      <c r="D234" s="1057">
        <v>600</v>
      </c>
      <c r="E234" s="1058">
        <v>10</v>
      </c>
      <c r="F234" s="1755">
        <v>4118.3092156500006</v>
      </c>
      <c r="G234" s="1450">
        <f t="shared" si="19"/>
        <v>4118.3100000000004</v>
      </c>
      <c r="H234" s="1450">
        <f t="shared" si="18"/>
        <v>4118.3100000000004</v>
      </c>
      <c r="I234" s="1030"/>
      <c r="K234" s="1755"/>
      <c r="M234" s="1748"/>
    </row>
    <row r="235" spans="1:13" ht="13.5" customHeight="1">
      <c r="A235" s="1743" t="s">
        <v>6928</v>
      </c>
      <c r="B235" s="1057">
        <v>50</v>
      </c>
      <c r="C235" s="1057">
        <v>50</v>
      </c>
      <c r="D235" s="1057">
        <v>800</v>
      </c>
      <c r="E235" s="1058">
        <v>10</v>
      </c>
      <c r="F235" s="1755">
        <v>4091.3994240000002</v>
      </c>
      <c r="G235" s="1450">
        <f t="shared" si="19"/>
        <v>4091.4</v>
      </c>
      <c r="H235" s="1450">
        <f t="shared" si="18"/>
        <v>4091.4</v>
      </c>
      <c r="I235" s="1030"/>
      <c r="K235" s="1755"/>
      <c r="M235" s="1748"/>
    </row>
    <row r="236" spans="1:13" ht="13.5" customHeight="1">
      <c r="A236" s="1743" t="s">
        <v>10533</v>
      </c>
      <c r="B236" s="1057">
        <v>60</v>
      </c>
      <c r="C236" s="1057">
        <v>60</v>
      </c>
      <c r="D236" s="1057">
        <v>40</v>
      </c>
      <c r="E236" s="1058">
        <v>100</v>
      </c>
      <c r="F236" s="1755">
        <v>2491.9083000000001</v>
      </c>
      <c r="G236" s="1450">
        <f t="shared" si="19"/>
        <v>2491.91</v>
      </c>
      <c r="H236" s="1450">
        <f t="shared" si="18"/>
        <v>2491.91</v>
      </c>
      <c r="I236" s="1030"/>
      <c r="K236" s="1755"/>
      <c r="M236" s="1748"/>
    </row>
    <row r="237" spans="1:13" ht="13.5" customHeight="1">
      <c r="A237" s="1743" t="s">
        <v>1310</v>
      </c>
      <c r="B237" s="1057">
        <v>60</v>
      </c>
      <c r="C237" s="1057">
        <v>60</v>
      </c>
      <c r="D237" s="1057">
        <v>40</v>
      </c>
      <c r="E237" s="1058">
        <v>50</v>
      </c>
      <c r="F237" s="1755">
        <v>1245.95415</v>
      </c>
      <c r="G237" s="1450">
        <f t="shared" si="19"/>
        <v>1245.95</v>
      </c>
      <c r="H237" s="1450">
        <f t="shared" si="18"/>
        <v>1245.95</v>
      </c>
      <c r="I237" s="1030"/>
      <c r="K237" s="1755"/>
      <c r="M237" s="1748"/>
    </row>
    <row r="238" spans="1:13" ht="13.5" customHeight="1">
      <c r="A238" s="1743" t="s">
        <v>10534</v>
      </c>
      <c r="B238" s="1057">
        <v>60</v>
      </c>
      <c r="C238" s="1057">
        <v>60</v>
      </c>
      <c r="D238" s="1057">
        <v>50</v>
      </c>
      <c r="E238" s="1058">
        <v>100</v>
      </c>
      <c r="F238" s="1755">
        <v>3111.8661000000002</v>
      </c>
      <c r="G238" s="1450">
        <f t="shared" si="19"/>
        <v>3111.87</v>
      </c>
      <c r="H238" s="1450">
        <f t="shared" si="18"/>
        <v>3111.87</v>
      </c>
      <c r="I238" s="1030"/>
      <c r="K238" s="1755"/>
      <c r="M238" s="1748"/>
    </row>
    <row r="239" spans="1:13" ht="13.5" customHeight="1">
      <c r="A239" s="1743" t="s">
        <v>1311</v>
      </c>
      <c r="B239" s="1057">
        <v>60</v>
      </c>
      <c r="C239" s="1057">
        <v>60</v>
      </c>
      <c r="D239" s="1057">
        <v>50</v>
      </c>
      <c r="E239" s="1058">
        <v>50</v>
      </c>
      <c r="F239" s="1755">
        <v>1555.9330500000001</v>
      </c>
      <c r="G239" s="1450">
        <f t="shared" si="19"/>
        <v>1555.93</v>
      </c>
      <c r="H239" s="1450">
        <f t="shared" si="18"/>
        <v>1555.93</v>
      </c>
      <c r="I239" s="1030"/>
      <c r="K239" s="1755"/>
      <c r="M239" s="1748"/>
    </row>
    <row r="240" spans="1:13" ht="13.5" customHeight="1">
      <c r="A240" s="1743" t="s">
        <v>7014</v>
      </c>
      <c r="B240" s="1057">
        <v>60</v>
      </c>
      <c r="C240" s="1057">
        <v>60</v>
      </c>
      <c r="D240" s="1057">
        <v>60</v>
      </c>
      <c r="E240" s="1058">
        <v>50</v>
      </c>
      <c r="F240" s="1755">
        <v>2275.2249975</v>
      </c>
      <c r="G240" s="1450">
        <f t="shared" si="19"/>
        <v>2275.2199999999998</v>
      </c>
      <c r="H240" s="1450">
        <f t="shared" si="18"/>
        <v>2275.2199999999998</v>
      </c>
      <c r="I240" s="1030"/>
      <c r="K240" s="1755"/>
      <c r="M240" s="1748"/>
    </row>
    <row r="241" spans="1:13" ht="13.5" customHeight="1">
      <c r="A241" s="1743" t="s">
        <v>10535</v>
      </c>
      <c r="B241" s="1057">
        <v>60</v>
      </c>
      <c r="C241" s="1057">
        <v>60</v>
      </c>
      <c r="D241" s="1057">
        <v>80</v>
      </c>
      <c r="E241" s="1058">
        <v>50</v>
      </c>
      <c r="F241" s="1755">
        <v>2489.8954499999995</v>
      </c>
      <c r="G241" s="1450">
        <f t="shared" si="19"/>
        <v>2489.9</v>
      </c>
      <c r="H241" s="1450">
        <f t="shared" si="18"/>
        <v>2489.9</v>
      </c>
      <c r="I241" s="1030"/>
      <c r="K241" s="1755"/>
      <c r="M241" s="1748"/>
    </row>
    <row r="242" spans="1:13" ht="13.5" customHeight="1">
      <c r="A242" s="1743" t="s">
        <v>6937</v>
      </c>
      <c r="B242" s="1057">
        <v>60</v>
      </c>
      <c r="C242" s="1057">
        <v>60</v>
      </c>
      <c r="D242" s="1057">
        <v>1000</v>
      </c>
      <c r="E242" s="1058">
        <v>5</v>
      </c>
      <c r="F242" s="1755">
        <v>3068.549567999999</v>
      </c>
      <c r="G242" s="1450">
        <f t="shared" si="19"/>
        <v>3068.55</v>
      </c>
      <c r="H242" s="1450">
        <f t="shared" si="18"/>
        <v>3068.55</v>
      </c>
      <c r="I242" s="1030"/>
      <c r="K242" s="1755"/>
      <c r="M242" s="1748"/>
    </row>
    <row r="243" spans="1:13" ht="13.5" customHeight="1">
      <c r="A243" s="1743" t="s">
        <v>1312</v>
      </c>
      <c r="B243" s="1057">
        <v>60</v>
      </c>
      <c r="C243" s="1057">
        <v>60</v>
      </c>
      <c r="D243" s="1057">
        <v>100</v>
      </c>
      <c r="E243" s="1058">
        <v>50</v>
      </c>
      <c r="F243" s="1755">
        <v>3112.5370499999999</v>
      </c>
      <c r="G243" s="1450">
        <f t="shared" si="19"/>
        <v>3112.54</v>
      </c>
      <c r="H243" s="1450">
        <f t="shared" si="18"/>
        <v>3112.54</v>
      </c>
      <c r="I243" s="1030"/>
      <c r="K243" s="1755"/>
      <c r="M243" s="1748"/>
    </row>
    <row r="244" spans="1:13" ht="13.5" customHeight="1">
      <c r="A244" s="1743" t="s">
        <v>10536</v>
      </c>
      <c r="B244" s="1057">
        <v>60</v>
      </c>
      <c r="C244" s="1057">
        <v>60</v>
      </c>
      <c r="D244" s="1057">
        <v>100</v>
      </c>
      <c r="E244" s="1058">
        <v>75</v>
      </c>
      <c r="F244" s="1755">
        <v>4668.8055749999994</v>
      </c>
      <c r="G244" s="1450">
        <f t="shared" si="19"/>
        <v>4668.8100000000004</v>
      </c>
      <c r="H244" s="1450">
        <f t="shared" si="18"/>
        <v>4668.8100000000004</v>
      </c>
      <c r="I244" s="1030"/>
      <c r="K244" s="1755"/>
      <c r="M244" s="1748"/>
    </row>
    <row r="245" spans="1:13" ht="13.5" customHeight="1">
      <c r="A245" s="1743" t="s">
        <v>6938</v>
      </c>
      <c r="B245" s="1057">
        <v>60</v>
      </c>
      <c r="C245" s="1057">
        <v>60</v>
      </c>
      <c r="D245" s="1057">
        <v>1200</v>
      </c>
      <c r="E245" s="1058">
        <v>5</v>
      </c>
      <c r="F245" s="1755">
        <v>3682.2541139999998</v>
      </c>
      <c r="G245" s="1450">
        <f t="shared" si="19"/>
        <v>3682.25</v>
      </c>
      <c r="H245" s="1450">
        <f t="shared" si="18"/>
        <v>3682.25</v>
      </c>
      <c r="I245" s="1030"/>
      <c r="K245" s="1755"/>
      <c r="M245" s="1748"/>
    </row>
    <row r="246" spans="1:13" ht="13.5" customHeight="1">
      <c r="A246" s="1743" t="s">
        <v>6908</v>
      </c>
      <c r="B246" s="1057">
        <v>60</v>
      </c>
      <c r="C246" s="1057">
        <v>60</v>
      </c>
      <c r="D246" s="1057">
        <v>120</v>
      </c>
      <c r="E246" s="1058">
        <v>50</v>
      </c>
      <c r="F246" s="1755">
        <v>3984.77205</v>
      </c>
      <c r="G246" s="1450">
        <f t="shared" si="19"/>
        <v>3984.77</v>
      </c>
      <c r="H246" s="1450">
        <f t="shared" si="18"/>
        <v>3984.77</v>
      </c>
      <c r="I246" s="1030"/>
      <c r="K246" s="1755"/>
      <c r="M246" s="1748"/>
    </row>
    <row r="247" spans="1:13" ht="13.5" customHeight="1">
      <c r="A247" s="1743" t="s">
        <v>10537</v>
      </c>
      <c r="B247" s="1057">
        <v>60</v>
      </c>
      <c r="C247" s="1057">
        <v>60</v>
      </c>
      <c r="D247" s="1057">
        <v>140</v>
      </c>
      <c r="E247" s="1058">
        <v>25</v>
      </c>
      <c r="F247" s="1755">
        <v>2323.835325</v>
      </c>
      <c r="G247" s="1450">
        <f t="shared" si="19"/>
        <v>2323.84</v>
      </c>
      <c r="H247" s="1450">
        <f t="shared" si="18"/>
        <v>2323.84</v>
      </c>
      <c r="I247" s="1030"/>
      <c r="K247" s="1755"/>
      <c r="M247" s="1748"/>
    </row>
    <row r="248" spans="1:13" ht="13.5" customHeight="1">
      <c r="A248" s="1743" t="s">
        <v>6906</v>
      </c>
      <c r="B248" s="1057">
        <v>60</v>
      </c>
      <c r="C248" s="1057">
        <v>60</v>
      </c>
      <c r="D248" s="1057">
        <v>140</v>
      </c>
      <c r="E248" s="1058">
        <v>50</v>
      </c>
      <c r="F248" s="1755">
        <v>4647.67065</v>
      </c>
      <c r="G248" s="1450">
        <f t="shared" si="19"/>
        <v>4647.67</v>
      </c>
      <c r="H248" s="1450">
        <f t="shared" si="18"/>
        <v>4647.67</v>
      </c>
      <c r="I248" s="1030"/>
      <c r="K248" s="1755"/>
      <c r="M248" s="1748"/>
    </row>
    <row r="249" spans="1:13" ht="13.5" customHeight="1">
      <c r="A249" s="1743" t="s">
        <v>6939</v>
      </c>
      <c r="B249" s="1057">
        <v>60</v>
      </c>
      <c r="C249" s="1057">
        <v>60</v>
      </c>
      <c r="D249" s="1057">
        <v>1500</v>
      </c>
      <c r="E249" s="1058">
        <v>5</v>
      </c>
      <c r="F249" s="1755">
        <v>4602.6901619999999</v>
      </c>
      <c r="G249" s="1450">
        <f t="shared" si="19"/>
        <v>4602.6899999999996</v>
      </c>
      <c r="H249" s="1450">
        <f t="shared" si="18"/>
        <v>4602.6899999999996</v>
      </c>
      <c r="I249" s="1030"/>
      <c r="K249" s="1755"/>
      <c r="M249" s="1748"/>
    </row>
    <row r="250" spans="1:13" ht="13.5" customHeight="1">
      <c r="A250" s="1743" t="s">
        <v>6909</v>
      </c>
      <c r="B250" s="1057">
        <v>60</v>
      </c>
      <c r="C250" s="1057">
        <v>60</v>
      </c>
      <c r="D250" s="1057">
        <v>160</v>
      </c>
      <c r="E250" s="1058">
        <v>25</v>
      </c>
      <c r="F250" s="1755">
        <v>2656.2910499999998</v>
      </c>
      <c r="G250" s="1450">
        <f t="shared" si="19"/>
        <v>2656.29</v>
      </c>
      <c r="H250" s="1450">
        <f t="shared" si="18"/>
        <v>2656.29</v>
      </c>
      <c r="I250" s="1030"/>
      <c r="K250" s="1755"/>
      <c r="M250" s="1748"/>
    </row>
    <row r="251" spans="1:13" ht="13.5" customHeight="1">
      <c r="A251" s="1743" t="s">
        <v>6907</v>
      </c>
      <c r="B251" s="1057">
        <v>60</v>
      </c>
      <c r="C251" s="1057">
        <v>60</v>
      </c>
      <c r="D251" s="1057">
        <v>180</v>
      </c>
      <c r="E251" s="1058">
        <v>25</v>
      </c>
      <c r="F251" s="1755">
        <v>2761.9522559999991</v>
      </c>
      <c r="G251" s="1450">
        <f t="shared" ref="G251:G270" si="20">ROUND(F251*(1-$G$11),2)</f>
        <v>2761.95</v>
      </c>
      <c r="H251" s="1450">
        <f t="shared" ref="H251:H270" si="21">G251</f>
        <v>2761.95</v>
      </c>
      <c r="I251" s="1030"/>
      <c r="K251" s="1755"/>
      <c r="M251" s="1748"/>
    </row>
    <row r="252" spans="1:13" ht="13.5" customHeight="1">
      <c r="A252" s="1743" t="s">
        <v>6940</v>
      </c>
      <c r="B252" s="1057">
        <v>60</v>
      </c>
      <c r="C252" s="1057">
        <v>60</v>
      </c>
      <c r="D252" s="1057">
        <v>2000</v>
      </c>
      <c r="E252" s="1058">
        <v>5</v>
      </c>
      <c r="F252" s="1755">
        <v>6136.964946000001</v>
      </c>
      <c r="G252" s="1450">
        <f t="shared" si="20"/>
        <v>6136.96</v>
      </c>
      <c r="H252" s="1450">
        <f t="shared" si="21"/>
        <v>6136.96</v>
      </c>
      <c r="I252" s="1030"/>
      <c r="K252" s="1755"/>
      <c r="M252" s="1748"/>
    </row>
    <row r="253" spans="1:13" ht="13.5" customHeight="1">
      <c r="A253" s="1743" t="s">
        <v>10538</v>
      </c>
      <c r="B253" s="1057">
        <v>60</v>
      </c>
      <c r="C253" s="1057">
        <v>60</v>
      </c>
      <c r="D253" s="1057">
        <v>200</v>
      </c>
      <c r="E253" s="1058">
        <v>25</v>
      </c>
      <c r="F253" s="1755">
        <v>3320.5315500000002</v>
      </c>
      <c r="G253" s="1450">
        <f t="shared" si="20"/>
        <v>3320.53</v>
      </c>
      <c r="H253" s="1450">
        <f t="shared" si="21"/>
        <v>3320.53</v>
      </c>
      <c r="I253" s="1030"/>
      <c r="K253" s="1755"/>
      <c r="M253" s="1748"/>
    </row>
    <row r="254" spans="1:13" ht="13.5" customHeight="1">
      <c r="A254" s="1743" t="s">
        <v>1313</v>
      </c>
      <c r="B254" s="1057">
        <v>60</v>
      </c>
      <c r="C254" s="1057">
        <v>60</v>
      </c>
      <c r="D254" s="1057">
        <v>200</v>
      </c>
      <c r="E254" s="1058">
        <v>50</v>
      </c>
      <c r="F254" s="1755">
        <v>6641.0631000000003</v>
      </c>
      <c r="G254" s="1450">
        <f t="shared" si="20"/>
        <v>6641.06</v>
      </c>
      <c r="H254" s="1450">
        <f t="shared" si="21"/>
        <v>6641.06</v>
      </c>
      <c r="I254" s="1030"/>
      <c r="K254" s="1755"/>
      <c r="M254" s="1748"/>
    </row>
    <row r="255" spans="1:13" ht="13.5" customHeight="1">
      <c r="A255" s="1743" t="s">
        <v>7015</v>
      </c>
      <c r="B255" s="1057">
        <v>60</v>
      </c>
      <c r="C255" s="1057">
        <v>60</v>
      </c>
      <c r="D255" s="1057">
        <v>300</v>
      </c>
      <c r="E255" s="1058">
        <v>10</v>
      </c>
      <c r="F255" s="1755">
        <v>1841.1270569999999</v>
      </c>
      <c r="G255" s="1450">
        <f t="shared" si="20"/>
        <v>1841.13</v>
      </c>
      <c r="H255" s="1450">
        <f t="shared" si="21"/>
        <v>1841.13</v>
      </c>
      <c r="I255" s="1030"/>
      <c r="K255" s="1755"/>
      <c r="M255" s="1748"/>
    </row>
    <row r="256" spans="1:13" ht="13.5" customHeight="1">
      <c r="A256" s="1743" t="s">
        <v>6933</v>
      </c>
      <c r="B256" s="1057">
        <v>60</v>
      </c>
      <c r="C256" s="1057">
        <v>60</v>
      </c>
      <c r="D256" s="1057">
        <v>400</v>
      </c>
      <c r="E256" s="1058">
        <v>10</v>
      </c>
      <c r="F256" s="1755">
        <v>2454.845022</v>
      </c>
      <c r="G256" s="1450">
        <f t="shared" si="20"/>
        <v>2454.85</v>
      </c>
      <c r="H256" s="1450">
        <f t="shared" si="21"/>
        <v>2454.85</v>
      </c>
      <c r="I256" s="1030"/>
      <c r="K256" s="1755"/>
      <c r="M256" s="1748"/>
    </row>
    <row r="257" spans="1:13" ht="13.5" customHeight="1">
      <c r="A257" s="1743" t="s">
        <v>6934</v>
      </c>
      <c r="B257" s="1057">
        <v>60</v>
      </c>
      <c r="C257" s="1057">
        <v>60</v>
      </c>
      <c r="D257" s="1057">
        <v>500</v>
      </c>
      <c r="E257" s="1058">
        <v>25</v>
      </c>
      <c r="F257" s="1755">
        <v>7671.37392</v>
      </c>
      <c r="G257" s="1450">
        <f t="shared" si="20"/>
        <v>7671.37</v>
      </c>
      <c r="H257" s="1450">
        <f t="shared" si="21"/>
        <v>7671.37</v>
      </c>
      <c r="I257" s="1030"/>
      <c r="K257" s="1755"/>
      <c r="M257" s="1748"/>
    </row>
    <row r="258" spans="1:13" ht="13.5" customHeight="1">
      <c r="A258" s="1743" t="s">
        <v>6935</v>
      </c>
      <c r="B258" s="1057">
        <v>60</v>
      </c>
      <c r="C258" s="1057">
        <v>60</v>
      </c>
      <c r="D258" s="1057">
        <v>600</v>
      </c>
      <c r="E258" s="1058">
        <v>10</v>
      </c>
      <c r="F258" s="1755">
        <v>3682.2541139999998</v>
      </c>
      <c r="G258" s="1450">
        <f t="shared" si="20"/>
        <v>3682.25</v>
      </c>
      <c r="H258" s="1450">
        <f t="shared" si="21"/>
        <v>3682.25</v>
      </c>
      <c r="I258" s="1030"/>
      <c r="K258" s="1755"/>
      <c r="M258" s="1748"/>
    </row>
    <row r="259" spans="1:13" ht="13.5" customHeight="1">
      <c r="A259" s="1743" t="s">
        <v>6936</v>
      </c>
      <c r="B259" s="1057">
        <v>60</v>
      </c>
      <c r="C259" s="1057">
        <v>60</v>
      </c>
      <c r="D259" s="1057">
        <v>800</v>
      </c>
      <c r="E259" s="1058">
        <v>10</v>
      </c>
      <c r="F259" s="1755">
        <v>4909.6766250000001</v>
      </c>
      <c r="G259" s="1450">
        <f t="shared" si="20"/>
        <v>4909.68</v>
      </c>
      <c r="H259" s="1450">
        <f t="shared" si="21"/>
        <v>4909.68</v>
      </c>
      <c r="I259" s="1030"/>
      <c r="K259" s="1755"/>
      <c r="M259" s="1748"/>
    </row>
    <row r="260" spans="1:13" ht="13.5" customHeight="1">
      <c r="A260" s="1743" t="s">
        <v>7016</v>
      </c>
      <c r="B260" s="1057">
        <v>80</v>
      </c>
      <c r="C260" s="1057">
        <v>80</v>
      </c>
      <c r="D260" s="1057">
        <v>40</v>
      </c>
      <c r="E260" s="1058">
        <v>100</v>
      </c>
      <c r="F260" s="1755">
        <v>3321.2024999999999</v>
      </c>
      <c r="G260" s="1450">
        <f t="shared" si="20"/>
        <v>3321.2</v>
      </c>
      <c r="H260" s="1450">
        <f t="shared" si="21"/>
        <v>3321.2</v>
      </c>
      <c r="I260" s="1030"/>
      <c r="K260" s="1755"/>
      <c r="L260" s="22"/>
      <c r="M260" s="1748"/>
    </row>
    <row r="261" spans="1:13" ht="13.5" customHeight="1">
      <c r="A261" s="1743" t="s">
        <v>7017</v>
      </c>
      <c r="B261" s="1057">
        <v>80</v>
      </c>
      <c r="C261" s="1057">
        <v>80</v>
      </c>
      <c r="D261" s="1057">
        <v>40</v>
      </c>
      <c r="E261" s="1058">
        <v>50</v>
      </c>
      <c r="F261" s="1755">
        <v>1660.6012499999999</v>
      </c>
      <c r="G261" s="1450">
        <f t="shared" si="20"/>
        <v>1660.6</v>
      </c>
      <c r="H261" s="1450">
        <f t="shared" si="21"/>
        <v>1660.6</v>
      </c>
      <c r="I261" s="1030"/>
      <c r="K261" s="1755"/>
      <c r="L261" s="22"/>
      <c r="M261" s="1748"/>
    </row>
    <row r="262" spans="1:13" ht="13.5" customHeight="1">
      <c r="A262" s="1743" t="s">
        <v>10900</v>
      </c>
      <c r="B262" s="1057">
        <v>80</v>
      </c>
      <c r="C262" s="1057">
        <v>80</v>
      </c>
      <c r="D262" s="1057">
        <v>50</v>
      </c>
      <c r="E262" s="1058">
        <v>200</v>
      </c>
      <c r="F262" s="1755">
        <v>8300.9933999999994</v>
      </c>
      <c r="G262" s="1450">
        <f t="shared" si="20"/>
        <v>8300.99</v>
      </c>
      <c r="H262" s="1450">
        <f t="shared" si="21"/>
        <v>8300.99</v>
      </c>
      <c r="I262" s="1030"/>
      <c r="K262" s="1755"/>
      <c r="L262" s="22"/>
      <c r="M262" s="1748"/>
    </row>
    <row r="263" spans="1:13" ht="13.5" customHeight="1">
      <c r="A263" s="1743" t="s">
        <v>7018</v>
      </c>
      <c r="B263" s="1057">
        <v>80</v>
      </c>
      <c r="C263" s="1057">
        <v>80</v>
      </c>
      <c r="D263" s="1057">
        <v>50</v>
      </c>
      <c r="E263" s="1058">
        <v>50</v>
      </c>
      <c r="F263" s="1755">
        <v>2075.2483499999998</v>
      </c>
      <c r="G263" s="1450">
        <f t="shared" si="20"/>
        <v>2075.25</v>
      </c>
      <c r="H263" s="1450">
        <f t="shared" si="21"/>
        <v>2075.25</v>
      </c>
      <c r="I263" s="1030"/>
      <c r="K263" s="1755"/>
      <c r="L263" s="22"/>
      <c r="M263" s="1748"/>
    </row>
    <row r="264" spans="1:13" ht="13.5" customHeight="1">
      <c r="A264" s="1743" t="s">
        <v>7019</v>
      </c>
      <c r="B264" s="1057">
        <v>80</v>
      </c>
      <c r="C264" s="1057">
        <v>80</v>
      </c>
      <c r="D264" s="1057">
        <v>60</v>
      </c>
      <c r="E264" s="1058">
        <v>50</v>
      </c>
      <c r="F264" s="1755">
        <v>2819.667375</v>
      </c>
      <c r="G264" s="1450">
        <f t="shared" si="20"/>
        <v>2819.67</v>
      </c>
      <c r="H264" s="1450">
        <f t="shared" si="21"/>
        <v>2819.67</v>
      </c>
      <c r="I264" s="1030"/>
      <c r="K264" s="1755"/>
      <c r="L264" s="22"/>
      <c r="M264" s="1748"/>
    </row>
    <row r="265" spans="1:13" ht="13.5" customHeight="1">
      <c r="A265" s="1743" t="s">
        <v>7020</v>
      </c>
      <c r="B265" s="1057">
        <v>80</v>
      </c>
      <c r="C265" s="1057">
        <v>80</v>
      </c>
      <c r="D265" s="1057">
        <v>80</v>
      </c>
      <c r="E265" s="1058">
        <v>50</v>
      </c>
      <c r="F265" s="1755">
        <v>3319.8605999999995</v>
      </c>
      <c r="G265" s="1450">
        <f t="shared" si="20"/>
        <v>3319.86</v>
      </c>
      <c r="H265" s="1450">
        <f t="shared" si="21"/>
        <v>3319.86</v>
      </c>
      <c r="I265" s="1030"/>
      <c r="K265" s="1755"/>
      <c r="L265" s="22"/>
      <c r="M265" s="1748"/>
    </row>
    <row r="266" spans="1:13" ht="13.5" customHeight="1">
      <c r="A266" s="1743" t="s">
        <v>6945</v>
      </c>
      <c r="B266" s="1057">
        <v>80</v>
      </c>
      <c r="C266" s="1057">
        <v>80</v>
      </c>
      <c r="D266" s="1057">
        <v>1000</v>
      </c>
      <c r="E266" s="1058">
        <v>5</v>
      </c>
      <c r="F266" s="1755">
        <v>4091.2652340000004</v>
      </c>
      <c r="G266" s="1450">
        <f t="shared" si="20"/>
        <v>4091.27</v>
      </c>
      <c r="H266" s="1450">
        <f t="shared" si="21"/>
        <v>4091.27</v>
      </c>
      <c r="I266" s="1030"/>
      <c r="K266" s="1755"/>
      <c r="L266" s="22"/>
      <c r="M266" s="1748"/>
    </row>
    <row r="267" spans="1:13" ht="13.5" customHeight="1">
      <c r="A267" s="1743" t="s">
        <v>7021</v>
      </c>
      <c r="B267" s="1057">
        <v>80</v>
      </c>
      <c r="C267" s="1057">
        <v>80</v>
      </c>
      <c r="D267" s="1057">
        <v>100</v>
      </c>
      <c r="E267" s="1058">
        <v>25</v>
      </c>
      <c r="F267" s="1755">
        <v>2075.2483499999998</v>
      </c>
      <c r="G267" s="1450">
        <f t="shared" si="20"/>
        <v>2075.25</v>
      </c>
      <c r="H267" s="1450">
        <f t="shared" si="21"/>
        <v>2075.25</v>
      </c>
      <c r="I267" s="1030"/>
      <c r="K267" s="1755"/>
      <c r="L267" s="22"/>
      <c r="M267" s="1748"/>
    </row>
    <row r="268" spans="1:13" ht="13.5" customHeight="1">
      <c r="A268" s="1743" t="s">
        <v>1314</v>
      </c>
      <c r="B268" s="1057">
        <v>80</v>
      </c>
      <c r="C268" s="1057">
        <v>80</v>
      </c>
      <c r="D268" s="1057">
        <v>100</v>
      </c>
      <c r="E268" s="1058">
        <v>50</v>
      </c>
      <c r="F268" s="1755">
        <v>4150.4966999999997</v>
      </c>
      <c r="G268" s="1450">
        <f t="shared" si="20"/>
        <v>4150.5</v>
      </c>
      <c r="H268" s="1450">
        <f t="shared" si="21"/>
        <v>4150.5</v>
      </c>
      <c r="I268" s="1030"/>
      <c r="K268" s="1755"/>
      <c r="L268" s="22"/>
      <c r="M268" s="1748"/>
    </row>
    <row r="269" spans="1:13" ht="13.5" customHeight="1">
      <c r="A269" s="1743" t="s">
        <v>6946</v>
      </c>
      <c r="B269" s="1057">
        <v>80</v>
      </c>
      <c r="C269" s="1057">
        <v>80</v>
      </c>
      <c r="D269" s="1057">
        <v>1200</v>
      </c>
      <c r="E269" s="1058">
        <v>5</v>
      </c>
      <c r="F269" s="1755">
        <v>4909.5558540000002</v>
      </c>
      <c r="G269" s="1450">
        <f t="shared" si="20"/>
        <v>4909.5600000000004</v>
      </c>
      <c r="H269" s="1450">
        <f t="shared" si="21"/>
        <v>4909.5600000000004</v>
      </c>
      <c r="I269" s="1030"/>
      <c r="K269" s="1755"/>
      <c r="L269" s="22"/>
      <c r="M269" s="1748"/>
    </row>
    <row r="270" spans="1:13" ht="13.5" customHeight="1">
      <c r="A270" s="1743" t="s">
        <v>6910</v>
      </c>
      <c r="B270" s="1057">
        <v>80</v>
      </c>
      <c r="C270" s="1057">
        <v>80</v>
      </c>
      <c r="D270" s="1057">
        <v>120</v>
      </c>
      <c r="E270" s="1058">
        <v>25</v>
      </c>
      <c r="F270" s="1755">
        <v>2840.5057400999999</v>
      </c>
      <c r="G270" s="1450">
        <f t="shared" si="20"/>
        <v>2840.51</v>
      </c>
      <c r="H270" s="1450">
        <f t="shared" si="21"/>
        <v>2840.51</v>
      </c>
      <c r="I270" s="1030"/>
      <c r="K270" s="1755"/>
      <c r="L270" s="22"/>
      <c r="M270" s="1748"/>
    </row>
    <row r="271" spans="1:13" ht="13.5" customHeight="1">
      <c r="A271" s="1743" t="s">
        <v>6911</v>
      </c>
      <c r="B271" s="1057">
        <v>80</v>
      </c>
      <c r="C271" s="1057">
        <v>80</v>
      </c>
      <c r="D271" s="1057">
        <v>140</v>
      </c>
      <c r="E271" s="1058">
        <v>25</v>
      </c>
      <c r="F271" s="1755">
        <v>3098.7825750000006</v>
      </c>
      <c r="G271" s="1450">
        <f t="shared" ref="G271:G306" si="22">ROUND(F271*(1-$G$11),2)</f>
        <v>3098.78</v>
      </c>
      <c r="H271" s="1450">
        <f t="shared" ref="H271:H306" si="23">G271</f>
        <v>3098.78</v>
      </c>
      <c r="I271" s="1030"/>
      <c r="K271" s="1755"/>
      <c r="L271" s="22"/>
      <c r="M271" s="1748"/>
    </row>
    <row r="272" spans="1:13" ht="13.5" customHeight="1">
      <c r="A272" s="1743" t="s">
        <v>6947</v>
      </c>
      <c r="B272" s="1057">
        <v>80</v>
      </c>
      <c r="C272" s="1057">
        <v>80</v>
      </c>
      <c r="D272" s="1057">
        <v>1500</v>
      </c>
      <c r="E272" s="1058">
        <v>5</v>
      </c>
      <c r="F272" s="1755">
        <v>6136.964946000001</v>
      </c>
      <c r="G272" s="1450">
        <f t="shared" si="22"/>
        <v>6136.96</v>
      </c>
      <c r="H272" s="1450">
        <f t="shared" si="23"/>
        <v>6136.96</v>
      </c>
      <c r="I272" s="1030"/>
      <c r="K272" s="1755"/>
      <c r="L272" s="22"/>
      <c r="M272" s="1748"/>
    </row>
    <row r="273" spans="1:13" ht="13.5" customHeight="1">
      <c r="A273" s="1743" t="s">
        <v>6912</v>
      </c>
      <c r="B273" s="1057">
        <v>80</v>
      </c>
      <c r="C273" s="1057">
        <v>80</v>
      </c>
      <c r="D273" s="1057">
        <v>160</v>
      </c>
      <c r="E273" s="1058">
        <v>25</v>
      </c>
      <c r="F273" s="1755">
        <v>3541.2741000000001</v>
      </c>
      <c r="G273" s="1450">
        <f t="shared" si="22"/>
        <v>3541.27</v>
      </c>
      <c r="H273" s="1450">
        <f t="shared" si="23"/>
        <v>3541.27</v>
      </c>
      <c r="I273" s="1030"/>
      <c r="K273" s="1755"/>
      <c r="L273" s="22"/>
      <c r="M273" s="1748"/>
    </row>
    <row r="274" spans="1:13" ht="13.5" customHeight="1">
      <c r="A274" s="1743" t="s">
        <v>10539</v>
      </c>
      <c r="B274" s="1057">
        <v>80</v>
      </c>
      <c r="C274" s="1057">
        <v>80</v>
      </c>
      <c r="D274" s="1057">
        <v>200</v>
      </c>
      <c r="E274" s="1058">
        <v>10</v>
      </c>
      <c r="F274" s="1755">
        <v>2151.5071851000002</v>
      </c>
      <c r="G274" s="1450">
        <f t="shared" si="22"/>
        <v>2151.5100000000002</v>
      </c>
      <c r="H274" s="1450">
        <f t="shared" si="23"/>
        <v>2151.5100000000002</v>
      </c>
      <c r="I274" s="1030"/>
      <c r="K274" s="1755"/>
      <c r="L274" s="22"/>
      <c r="M274" s="1748"/>
    </row>
    <row r="275" spans="1:13" ht="13.5" customHeight="1">
      <c r="A275" s="1743" t="s">
        <v>6913</v>
      </c>
      <c r="B275" s="1057">
        <v>80</v>
      </c>
      <c r="C275" s="1057">
        <v>80</v>
      </c>
      <c r="D275" s="1057">
        <v>200</v>
      </c>
      <c r="E275" s="1058">
        <v>20</v>
      </c>
      <c r="F275" s="1755">
        <v>4303.0170539999999</v>
      </c>
      <c r="G275" s="1450">
        <f t="shared" si="22"/>
        <v>4303.0200000000004</v>
      </c>
      <c r="H275" s="1450">
        <f t="shared" si="23"/>
        <v>4303.0200000000004</v>
      </c>
      <c r="I275" s="1030"/>
      <c r="K275" s="1755"/>
      <c r="L275" s="22"/>
      <c r="M275" s="1748"/>
    </row>
    <row r="276" spans="1:13" ht="13.5" customHeight="1">
      <c r="A276" s="1743" t="s">
        <v>6914</v>
      </c>
      <c r="B276" s="1057">
        <v>80</v>
      </c>
      <c r="C276" s="1057">
        <v>80</v>
      </c>
      <c r="D276" s="1057">
        <v>300</v>
      </c>
      <c r="E276" s="1058">
        <v>10</v>
      </c>
      <c r="F276" s="1755">
        <v>2454.845022</v>
      </c>
      <c r="G276" s="1450">
        <f t="shared" si="22"/>
        <v>2454.85</v>
      </c>
      <c r="H276" s="1450">
        <f t="shared" si="23"/>
        <v>2454.85</v>
      </c>
      <c r="I276" s="1030"/>
      <c r="K276" s="1755"/>
      <c r="L276" s="22"/>
      <c r="M276" s="1748"/>
    </row>
    <row r="277" spans="1:13" ht="13.5" customHeight="1">
      <c r="A277" s="1743" t="s">
        <v>6941</v>
      </c>
      <c r="B277" s="1057">
        <v>80</v>
      </c>
      <c r="C277" s="1057">
        <v>80</v>
      </c>
      <c r="D277" s="1057">
        <v>400</v>
      </c>
      <c r="E277" s="1058">
        <v>10</v>
      </c>
      <c r="F277" s="1755">
        <v>3273.1222229999998</v>
      </c>
      <c r="G277" s="1450">
        <f t="shared" si="22"/>
        <v>3273.12</v>
      </c>
      <c r="H277" s="1450">
        <f t="shared" si="23"/>
        <v>3273.12</v>
      </c>
      <c r="I277" s="1030"/>
      <c r="K277" s="1755"/>
      <c r="L277" s="22"/>
      <c r="M277" s="1748"/>
    </row>
    <row r="278" spans="1:13" ht="13.5" customHeight="1">
      <c r="A278" s="1743" t="s">
        <v>6942</v>
      </c>
      <c r="B278" s="1057">
        <v>80</v>
      </c>
      <c r="C278" s="1057">
        <v>80</v>
      </c>
      <c r="D278" s="1057">
        <v>500</v>
      </c>
      <c r="E278" s="1058">
        <v>10</v>
      </c>
      <c r="F278" s="1755">
        <v>4091.3994240000002</v>
      </c>
      <c r="G278" s="1450">
        <f t="shared" si="22"/>
        <v>4091.4</v>
      </c>
      <c r="H278" s="1450">
        <f t="shared" si="23"/>
        <v>4091.4</v>
      </c>
      <c r="I278" s="1030"/>
      <c r="K278" s="1755"/>
      <c r="L278" s="22"/>
      <c r="M278" s="1748"/>
    </row>
    <row r="279" spans="1:13" ht="13.5" customHeight="1">
      <c r="A279" s="1743" t="s">
        <v>6943</v>
      </c>
      <c r="B279" s="1057">
        <v>80</v>
      </c>
      <c r="C279" s="1057">
        <v>80</v>
      </c>
      <c r="D279" s="1057">
        <v>600</v>
      </c>
      <c r="E279" s="1058">
        <v>10</v>
      </c>
      <c r="F279" s="1755">
        <v>4909.6766250000001</v>
      </c>
      <c r="G279" s="1450">
        <f t="shared" si="22"/>
        <v>4909.68</v>
      </c>
      <c r="H279" s="1450">
        <f t="shared" si="23"/>
        <v>4909.68</v>
      </c>
      <c r="I279" s="1030"/>
      <c r="K279" s="1755"/>
      <c r="L279" s="22"/>
      <c r="M279" s="1748"/>
    </row>
    <row r="280" spans="1:13" ht="13.5" customHeight="1">
      <c r="A280" s="1743" t="s">
        <v>6944</v>
      </c>
      <c r="B280" s="1057">
        <v>80</v>
      </c>
      <c r="C280" s="1057">
        <v>80</v>
      </c>
      <c r="D280" s="1057">
        <v>800</v>
      </c>
      <c r="E280" s="1058">
        <v>5</v>
      </c>
      <c r="F280" s="1755">
        <v>3273.1222229999998</v>
      </c>
      <c r="G280" s="1450">
        <f t="shared" si="22"/>
        <v>3273.12</v>
      </c>
      <c r="H280" s="1450">
        <f t="shared" si="23"/>
        <v>3273.12</v>
      </c>
      <c r="I280" s="1030"/>
      <c r="K280" s="1755"/>
      <c r="L280" s="22"/>
      <c r="M280" s="1748"/>
    </row>
    <row r="281" spans="1:13" ht="13.5" customHeight="1">
      <c r="A281" s="1743" t="s">
        <v>6951</v>
      </c>
      <c r="B281" s="1057">
        <v>100</v>
      </c>
      <c r="C281" s="1057">
        <v>100</v>
      </c>
      <c r="D281" s="1057">
        <v>1000</v>
      </c>
      <c r="E281" s="1058">
        <v>5</v>
      </c>
      <c r="F281" s="1755">
        <v>5114.1150899999993</v>
      </c>
      <c r="G281" s="1450">
        <f t="shared" si="22"/>
        <v>5114.12</v>
      </c>
      <c r="H281" s="1450">
        <f t="shared" si="23"/>
        <v>5114.12</v>
      </c>
      <c r="I281" s="1030"/>
      <c r="K281" s="1755"/>
      <c r="L281" s="22"/>
      <c r="M281" s="1748"/>
    </row>
    <row r="282" spans="1:13" ht="13.5" customHeight="1">
      <c r="A282" s="1743" t="s">
        <v>10901</v>
      </c>
      <c r="B282" s="1057">
        <v>100</v>
      </c>
      <c r="C282" s="1057">
        <v>100</v>
      </c>
      <c r="D282" s="1057">
        <v>100</v>
      </c>
      <c r="E282" s="1058">
        <v>25</v>
      </c>
      <c r="F282" s="1755">
        <v>2593.8926999999999</v>
      </c>
      <c r="G282" s="1450">
        <f t="shared" si="22"/>
        <v>2593.89</v>
      </c>
      <c r="H282" s="1450">
        <f t="shared" si="23"/>
        <v>2593.89</v>
      </c>
      <c r="I282" s="1030"/>
      <c r="K282" s="1755"/>
      <c r="L282" s="22"/>
      <c r="M282" s="1748"/>
    </row>
    <row r="283" spans="1:13" ht="13.5" customHeight="1">
      <c r="A283" s="1743" t="s">
        <v>6952</v>
      </c>
      <c r="B283" s="1057">
        <v>100</v>
      </c>
      <c r="C283" s="1057">
        <v>100</v>
      </c>
      <c r="D283" s="1057">
        <v>1200</v>
      </c>
      <c r="E283" s="1058">
        <v>5</v>
      </c>
      <c r="F283" s="1755">
        <v>6136.964946000001</v>
      </c>
      <c r="G283" s="1450">
        <f t="shared" si="22"/>
        <v>6136.96</v>
      </c>
      <c r="H283" s="1450">
        <f t="shared" si="23"/>
        <v>6136.96</v>
      </c>
      <c r="I283" s="1030"/>
      <c r="K283" s="1755"/>
      <c r="L283" s="22"/>
      <c r="M283" s="1748"/>
    </row>
    <row r="284" spans="1:13" ht="13.5" customHeight="1">
      <c r="A284" s="1743" t="s">
        <v>10540</v>
      </c>
      <c r="B284" s="1057">
        <v>100</v>
      </c>
      <c r="C284" s="1057">
        <v>100</v>
      </c>
      <c r="D284" s="1057">
        <v>120</v>
      </c>
      <c r="E284" s="1058">
        <v>25</v>
      </c>
      <c r="F284" s="1755">
        <v>3320.5315500000002</v>
      </c>
      <c r="G284" s="1450">
        <f t="shared" si="22"/>
        <v>3320.53</v>
      </c>
      <c r="H284" s="1450">
        <f t="shared" si="23"/>
        <v>3320.53</v>
      </c>
      <c r="I284" s="1030"/>
      <c r="K284" s="1755"/>
      <c r="L284" s="22"/>
      <c r="M284" s="1748"/>
    </row>
    <row r="285" spans="1:13" ht="13.5" customHeight="1">
      <c r="A285" s="1743" t="s">
        <v>10541</v>
      </c>
      <c r="B285" s="1057">
        <v>100</v>
      </c>
      <c r="C285" s="1057">
        <v>100</v>
      </c>
      <c r="D285" s="1057">
        <v>140</v>
      </c>
      <c r="E285" s="1058">
        <v>25</v>
      </c>
      <c r="F285" s="1755">
        <v>3873.7298249999994</v>
      </c>
      <c r="G285" s="1450">
        <f t="shared" si="22"/>
        <v>3873.73</v>
      </c>
      <c r="H285" s="1450">
        <f t="shared" si="23"/>
        <v>3873.73</v>
      </c>
      <c r="I285" s="1030"/>
      <c r="K285" s="1755"/>
      <c r="L285" s="22"/>
      <c r="M285" s="1748"/>
    </row>
    <row r="286" spans="1:13" ht="13.5" customHeight="1">
      <c r="A286" s="1743" t="s">
        <v>6953</v>
      </c>
      <c r="B286" s="1057">
        <v>100</v>
      </c>
      <c r="C286" s="1057">
        <v>100</v>
      </c>
      <c r="D286" s="1057">
        <v>1500</v>
      </c>
      <c r="E286" s="1058">
        <v>5</v>
      </c>
      <c r="F286" s="1755">
        <v>7671.2397300000002</v>
      </c>
      <c r="G286" s="1450">
        <f t="shared" si="22"/>
        <v>7671.24</v>
      </c>
      <c r="H286" s="1450">
        <f t="shared" si="23"/>
        <v>7671.24</v>
      </c>
      <c r="I286" s="1030"/>
      <c r="K286" s="1755"/>
      <c r="L286" s="22"/>
      <c r="M286" s="1748"/>
    </row>
    <row r="287" spans="1:13" ht="13.5" customHeight="1">
      <c r="A287" s="1743" t="s">
        <v>6915</v>
      </c>
      <c r="B287" s="1057">
        <v>100</v>
      </c>
      <c r="C287" s="1057">
        <v>100</v>
      </c>
      <c r="D287" s="1057">
        <v>160</v>
      </c>
      <c r="E287" s="1058">
        <v>10</v>
      </c>
      <c r="F287" s="1755">
        <v>1770.77124</v>
      </c>
      <c r="G287" s="1450">
        <f t="shared" si="22"/>
        <v>1770.77</v>
      </c>
      <c r="H287" s="1450">
        <f t="shared" si="23"/>
        <v>1770.77</v>
      </c>
      <c r="I287" s="1030"/>
      <c r="K287" s="1755"/>
      <c r="L287" s="22"/>
      <c r="M287" s="1748"/>
    </row>
    <row r="288" spans="1:13" ht="13.5" customHeight="1">
      <c r="A288" s="1743" t="s">
        <v>10902</v>
      </c>
      <c r="B288" s="1057">
        <v>100</v>
      </c>
      <c r="C288" s="1057">
        <v>100</v>
      </c>
      <c r="D288" s="1057">
        <v>160</v>
      </c>
      <c r="E288" s="1058">
        <v>50</v>
      </c>
      <c r="F288" s="1755">
        <v>8853.8562000000002</v>
      </c>
      <c r="G288" s="1450">
        <f t="shared" si="22"/>
        <v>8853.86</v>
      </c>
      <c r="H288" s="1450">
        <f t="shared" si="23"/>
        <v>8853.86</v>
      </c>
      <c r="I288" s="1030"/>
      <c r="K288" s="1755"/>
      <c r="L288" s="22"/>
      <c r="M288" s="1748"/>
    </row>
    <row r="289" spans="1:13" ht="13.5" customHeight="1">
      <c r="A289" s="1743" t="s">
        <v>6954</v>
      </c>
      <c r="B289" s="1057">
        <v>100</v>
      </c>
      <c r="C289" s="1057">
        <v>100</v>
      </c>
      <c r="D289" s="1057">
        <v>2000</v>
      </c>
      <c r="E289" s="1058">
        <v>5</v>
      </c>
      <c r="F289" s="1755">
        <v>10228.364369999999</v>
      </c>
      <c r="G289" s="1450">
        <f t="shared" si="22"/>
        <v>10228.36</v>
      </c>
      <c r="H289" s="1450">
        <f t="shared" si="23"/>
        <v>10228.36</v>
      </c>
      <c r="I289" s="1030"/>
      <c r="K289" s="1755"/>
      <c r="L289" s="22"/>
      <c r="M289" s="1748"/>
    </row>
    <row r="290" spans="1:13" ht="13.5" customHeight="1">
      <c r="A290" s="1743" t="s">
        <v>1317</v>
      </c>
      <c r="B290" s="1057">
        <v>100</v>
      </c>
      <c r="C290" s="1057">
        <v>100</v>
      </c>
      <c r="D290" s="1057">
        <v>200</v>
      </c>
      <c r="E290" s="1058">
        <v>10</v>
      </c>
      <c r="F290" s="1755">
        <v>2045.6997120000001</v>
      </c>
      <c r="G290" s="1450">
        <f t="shared" si="22"/>
        <v>2045.7</v>
      </c>
      <c r="H290" s="1450">
        <f t="shared" si="23"/>
        <v>2045.7</v>
      </c>
      <c r="I290" s="1030"/>
      <c r="K290" s="1755"/>
      <c r="L290" s="22"/>
      <c r="M290" s="1748"/>
    </row>
    <row r="291" spans="1:13" ht="13.5" customHeight="1">
      <c r="A291" s="1743" t="s">
        <v>6916</v>
      </c>
      <c r="B291" s="1057">
        <v>100</v>
      </c>
      <c r="C291" s="1057">
        <v>100</v>
      </c>
      <c r="D291" s="1057">
        <v>300</v>
      </c>
      <c r="E291" s="1058">
        <v>10</v>
      </c>
      <c r="F291" s="1755">
        <v>3068.549567999999</v>
      </c>
      <c r="G291" s="1450">
        <f t="shared" si="22"/>
        <v>3068.55</v>
      </c>
      <c r="H291" s="1450">
        <f t="shared" si="23"/>
        <v>3068.55</v>
      </c>
      <c r="I291" s="1030"/>
      <c r="K291" s="1755"/>
      <c r="L291" s="22"/>
      <c r="M291" s="1748"/>
    </row>
    <row r="292" spans="1:13" ht="13.5" customHeight="1">
      <c r="A292" s="1743" t="s">
        <v>7022</v>
      </c>
      <c r="B292" s="1057">
        <v>100</v>
      </c>
      <c r="C292" s="1057">
        <v>100</v>
      </c>
      <c r="D292" s="1057">
        <v>40</v>
      </c>
      <c r="E292" s="1058">
        <v>100</v>
      </c>
      <c r="F292" s="1755">
        <v>4150.4966999999997</v>
      </c>
      <c r="G292" s="1450">
        <f t="shared" si="22"/>
        <v>4150.5</v>
      </c>
      <c r="H292" s="1450">
        <f t="shared" si="23"/>
        <v>4150.5</v>
      </c>
      <c r="I292" s="1030"/>
      <c r="K292" s="1755"/>
      <c r="L292" s="22"/>
      <c r="M292" s="1748"/>
    </row>
    <row r="293" spans="1:13" ht="13.5" customHeight="1">
      <c r="A293" s="1743" t="s">
        <v>1315</v>
      </c>
      <c r="B293" s="1057">
        <v>100</v>
      </c>
      <c r="C293" s="1057">
        <v>100</v>
      </c>
      <c r="D293" s="1057">
        <v>40</v>
      </c>
      <c r="E293" s="1058">
        <v>50</v>
      </c>
      <c r="F293" s="1755">
        <v>2075.2483499999998</v>
      </c>
      <c r="G293" s="1450">
        <f t="shared" si="22"/>
        <v>2075.25</v>
      </c>
      <c r="H293" s="1450">
        <f t="shared" si="23"/>
        <v>2075.25</v>
      </c>
      <c r="I293" s="1030"/>
      <c r="K293" s="1755"/>
      <c r="L293" s="22"/>
      <c r="M293" s="1748"/>
    </row>
    <row r="294" spans="1:13">
      <c r="A294" s="1743" t="s">
        <v>6948</v>
      </c>
      <c r="B294" s="1057">
        <v>100</v>
      </c>
      <c r="C294" s="1057">
        <v>100</v>
      </c>
      <c r="D294" s="1057">
        <v>500</v>
      </c>
      <c r="E294" s="1058">
        <v>10</v>
      </c>
      <c r="F294" s="1755">
        <v>5114.24928</v>
      </c>
      <c r="G294" s="1450">
        <f t="shared" si="22"/>
        <v>5114.25</v>
      </c>
      <c r="H294" s="1450">
        <f t="shared" si="23"/>
        <v>5114.25</v>
      </c>
      <c r="I294" s="1030"/>
      <c r="K294" s="1755"/>
      <c r="L294" s="22"/>
      <c r="M294" s="1748"/>
    </row>
    <row r="295" spans="1:13">
      <c r="A295" s="1743" t="s">
        <v>10903</v>
      </c>
      <c r="B295" s="1057">
        <v>100</v>
      </c>
      <c r="C295" s="1057">
        <v>100</v>
      </c>
      <c r="D295" s="1057">
        <v>50</v>
      </c>
      <c r="E295" s="1058">
        <v>100</v>
      </c>
      <c r="F295" s="1755">
        <v>5189.127300000001</v>
      </c>
      <c r="G295" s="1450">
        <f t="shared" si="22"/>
        <v>5189.13</v>
      </c>
      <c r="H295" s="1450">
        <f t="shared" si="23"/>
        <v>5189.13</v>
      </c>
      <c r="I295" s="1030"/>
      <c r="K295" s="1755"/>
      <c r="L295" s="22"/>
      <c r="M295" s="1748"/>
    </row>
    <row r="296" spans="1:13">
      <c r="A296" s="1743" t="s">
        <v>7023</v>
      </c>
      <c r="B296" s="1057">
        <v>100</v>
      </c>
      <c r="C296" s="1057">
        <v>100</v>
      </c>
      <c r="D296" s="1057">
        <v>50</v>
      </c>
      <c r="E296" s="1058">
        <v>50</v>
      </c>
      <c r="F296" s="1755">
        <v>2594.5636500000005</v>
      </c>
      <c r="G296" s="1450">
        <f t="shared" si="22"/>
        <v>2594.56</v>
      </c>
      <c r="H296" s="1450">
        <f t="shared" si="23"/>
        <v>2594.56</v>
      </c>
      <c r="I296" s="1030"/>
      <c r="K296" s="1755"/>
      <c r="L296" s="22"/>
      <c r="M296" s="1748"/>
    </row>
    <row r="297" spans="1:13">
      <c r="A297" s="1743" t="s">
        <v>6949</v>
      </c>
      <c r="B297" s="1057">
        <v>100</v>
      </c>
      <c r="C297" s="1057">
        <v>100</v>
      </c>
      <c r="D297" s="1057">
        <v>600</v>
      </c>
      <c r="E297" s="1058">
        <v>10</v>
      </c>
      <c r="F297" s="1755">
        <v>6137.099135999998</v>
      </c>
      <c r="G297" s="1450">
        <f t="shared" si="22"/>
        <v>6137.1</v>
      </c>
      <c r="H297" s="1450">
        <f t="shared" si="23"/>
        <v>6137.1</v>
      </c>
      <c r="I297" s="1030"/>
      <c r="K297" s="1755"/>
      <c r="L297" s="22"/>
      <c r="M297" s="1748"/>
    </row>
    <row r="298" spans="1:13">
      <c r="A298" s="1743" t="s">
        <v>1316</v>
      </c>
      <c r="B298" s="1057">
        <v>100</v>
      </c>
      <c r="C298" s="1057">
        <v>100</v>
      </c>
      <c r="D298" s="1057">
        <v>60</v>
      </c>
      <c r="E298" s="1058">
        <v>50</v>
      </c>
      <c r="F298" s="1755">
        <v>3112.5370499999999</v>
      </c>
      <c r="G298" s="1450">
        <f t="shared" si="22"/>
        <v>3112.54</v>
      </c>
      <c r="H298" s="1450">
        <f t="shared" si="23"/>
        <v>3112.54</v>
      </c>
      <c r="I298" s="1030"/>
      <c r="K298" s="1755"/>
      <c r="L298" s="22"/>
      <c r="M298" s="1748"/>
    </row>
    <row r="299" spans="1:13">
      <c r="A299" s="1743" t="s">
        <v>6950</v>
      </c>
      <c r="B299" s="1057">
        <v>100</v>
      </c>
      <c r="C299" s="1057">
        <v>100</v>
      </c>
      <c r="D299" s="1057">
        <v>800</v>
      </c>
      <c r="E299" s="1058">
        <v>5</v>
      </c>
      <c r="F299" s="1755">
        <v>4091.2652340000004</v>
      </c>
      <c r="G299" s="1450">
        <f t="shared" si="22"/>
        <v>4091.27</v>
      </c>
      <c r="H299" s="1450">
        <f t="shared" si="23"/>
        <v>4091.27</v>
      </c>
      <c r="I299" s="1030"/>
      <c r="K299" s="1755"/>
      <c r="L299" s="22"/>
      <c r="M299" s="1748"/>
    </row>
    <row r="300" spans="1:13">
      <c r="A300" s="1743" t="s">
        <v>8954</v>
      </c>
      <c r="B300" s="1057">
        <v>100</v>
      </c>
      <c r="C300" s="1057">
        <v>100</v>
      </c>
      <c r="D300" s="1057">
        <v>80</v>
      </c>
      <c r="E300" s="1058">
        <v>25</v>
      </c>
      <c r="F300" s="1755">
        <v>2349.7228124999997</v>
      </c>
      <c r="G300" s="1450">
        <f t="shared" si="22"/>
        <v>2349.7199999999998</v>
      </c>
      <c r="H300" s="1450">
        <f t="shared" si="23"/>
        <v>2349.7199999999998</v>
      </c>
      <c r="I300" s="1030"/>
      <c r="K300" s="1755"/>
      <c r="L300" s="22"/>
      <c r="M300" s="1748"/>
    </row>
    <row r="301" spans="1:13" ht="18.75" customHeight="1">
      <c r="A301" s="1743" t="s">
        <v>1318</v>
      </c>
      <c r="B301" s="1057">
        <v>160</v>
      </c>
      <c r="C301" s="1057">
        <v>160</v>
      </c>
      <c r="D301" s="1057">
        <v>100</v>
      </c>
      <c r="E301" s="1058">
        <v>10</v>
      </c>
      <c r="F301" s="1755">
        <v>1636.5544019999998</v>
      </c>
      <c r="G301" s="1450">
        <f t="shared" si="22"/>
        <v>1636.55</v>
      </c>
      <c r="H301" s="1450">
        <f t="shared" si="23"/>
        <v>1636.55</v>
      </c>
      <c r="I301" s="1030"/>
      <c r="K301" s="1755"/>
      <c r="L301" s="22"/>
      <c r="M301" s="1748"/>
    </row>
    <row r="302" spans="1:13" ht="16.5" customHeight="1">
      <c r="A302" s="1743" t="s">
        <v>10542</v>
      </c>
      <c r="B302" s="1057">
        <v>160</v>
      </c>
      <c r="C302" s="1057">
        <v>160</v>
      </c>
      <c r="D302" s="1057">
        <v>100</v>
      </c>
      <c r="E302" s="1058">
        <v>25</v>
      </c>
      <c r="F302" s="1755">
        <v>4091.3994240000002</v>
      </c>
      <c r="G302" s="1450">
        <f t="shared" si="22"/>
        <v>4091.4</v>
      </c>
      <c r="H302" s="1450">
        <f t="shared" si="23"/>
        <v>4091.4</v>
      </c>
      <c r="I302" s="1030"/>
      <c r="K302" s="1755"/>
      <c r="L302" s="22"/>
      <c r="M302" s="1748"/>
    </row>
    <row r="303" spans="1:13" ht="13.5" customHeight="1">
      <c r="A303" s="1677" t="s">
        <v>10543</v>
      </c>
      <c r="B303" s="1055">
        <v>160</v>
      </c>
      <c r="C303" s="1055">
        <v>160</v>
      </c>
      <c r="D303" s="1686">
        <v>200</v>
      </c>
      <c r="E303" s="1687">
        <v>10</v>
      </c>
      <c r="F303" s="1755">
        <v>1737.4921200000001</v>
      </c>
      <c r="G303" s="1490">
        <f t="shared" si="22"/>
        <v>1737.49</v>
      </c>
      <c r="H303" s="1450">
        <f t="shared" si="23"/>
        <v>1737.49</v>
      </c>
      <c r="I303" s="1675"/>
      <c r="K303" s="1755"/>
      <c r="L303" s="22"/>
      <c r="M303" s="1748"/>
    </row>
    <row r="304" spans="1:13" ht="13.5" customHeight="1">
      <c r="A304" s="1678" t="s">
        <v>7024</v>
      </c>
      <c r="B304" s="1055">
        <v>160</v>
      </c>
      <c r="C304" s="1055">
        <v>160</v>
      </c>
      <c r="D304" s="1057">
        <v>60</v>
      </c>
      <c r="E304" s="1058">
        <v>25</v>
      </c>
      <c r="F304" s="1755">
        <v>2454.7108319999998</v>
      </c>
      <c r="G304" s="1490">
        <f t="shared" si="22"/>
        <v>2454.71</v>
      </c>
      <c r="H304" s="1450">
        <f t="shared" si="23"/>
        <v>2454.71</v>
      </c>
      <c r="I304" s="1030"/>
      <c r="K304" s="1755"/>
      <c r="L304" s="22"/>
      <c r="M304" s="1748"/>
    </row>
    <row r="305" spans="1:13" ht="13.5" customHeight="1">
      <c r="A305" s="1678" t="s">
        <v>7025</v>
      </c>
      <c r="B305" s="1055">
        <v>160</v>
      </c>
      <c r="C305" s="1055">
        <v>160</v>
      </c>
      <c r="D305" s="1055">
        <v>80</v>
      </c>
      <c r="E305" s="1056">
        <v>25</v>
      </c>
      <c r="F305" s="1755">
        <v>3273.3771840000004</v>
      </c>
      <c r="G305" s="1490">
        <f t="shared" si="22"/>
        <v>3273.38</v>
      </c>
      <c r="H305" s="1450">
        <f t="shared" si="23"/>
        <v>3273.38</v>
      </c>
      <c r="I305" s="1030"/>
      <c r="K305" s="1755"/>
      <c r="L305" s="22"/>
      <c r="M305" s="1748"/>
    </row>
    <row r="306" spans="1:13" ht="13.5" customHeight="1" thickBot="1">
      <c r="A306" s="1679" t="s">
        <v>6917</v>
      </c>
      <c r="B306" s="1060">
        <v>200</v>
      </c>
      <c r="C306" s="1060">
        <v>200</v>
      </c>
      <c r="D306" s="1060">
        <v>100</v>
      </c>
      <c r="E306" s="1061">
        <v>10</v>
      </c>
      <c r="F306" s="1755">
        <v>2045.6997120000001</v>
      </c>
      <c r="G306" s="1456">
        <f t="shared" si="22"/>
        <v>2045.7</v>
      </c>
      <c r="H306" s="1456">
        <f t="shared" si="23"/>
        <v>2045.7</v>
      </c>
      <c r="I306" s="1036"/>
      <c r="K306" s="1755"/>
      <c r="L306" s="22"/>
      <c r="M306" s="1748"/>
    </row>
    <row r="307" spans="1:13" ht="13.5" customHeight="1">
      <c r="A307" s="1672"/>
      <c r="B307" s="1673"/>
      <c r="C307" s="1673"/>
      <c r="D307" s="1673"/>
      <c r="E307" s="1674"/>
      <c r="F307" s="1711"/>
      <c r="G307" s="1468"/>
      <c r="H307" s="1468"/>
      <c r="I307" s="139"/>
      <c r="K307" s="1755"/>
    </row>
    <row r="308" spans="1:13" ht="13.5" customHeight="1">
      <c r="A308" s="1"/>
      <c r="B308" s="78"/>
      <c r="C308" s="78"/>
      <c r="D308" s="78"/>
      <c r="E308" s="78"/>
      <c r="F308" s="572"/>
      <c r="G308" s="1459"/>
      <c r="K308" s="1755"/>
    </row>
    <row r="309" spans="1:13" ht="21" hidden="1" customHeight="1">
      <c r="A309" s="320"/>
      <c r="B309" s="409" t="s">
        <v>1076</v>
      </c>
      <c r="C309" s="409"/>
      <c r="D309" s="409"/>
      <c r="E309" s="409"/>
      <c r="F309" s="1707"/>
      <c r="G309" s="151"/>
      <c r="H309" s="152"/>
      <c r="I309" s="147"/>
      <c r="K309" s="1755"/>
    </row>
    <row r="310" spans="1:13" ht="13.5" hidden="1" customHeight="1">
      <c r="A310" s="305"/>
      <c r="B310" s="17"/>
      <c r="C310" s="17"/>
      <c r="D310" s="1362"/>
      <c r="E310" s="109"/>
      <c r="F310" s="1179"/>
      <c r="G310" s="318"/>
      <c r="H310" s="318"/>
      <c r="I310" s="167"/>
      <c r="K310" s="1755"/>
    </row>
    <row r="311" spans="1:13" ht="13.5" hidden="1" customHeight="1">
      <c r="A311" s="305"/>
      <c r="B311" s="17"/>
      <c r="C311" s="17"/>
      <c r="D311" s="183"/>
      <c r="E311" s="183"/>
      <c r="F311" s="630"/>
      <c r="G311" s="98"/>
      <c r="H311" s="168"/>
      <c r="I311" s="167"/>
      <c r="K311" s="1755"/>
    </row>
    <row r="312" spans="1:13" ht="13.5" hidden="1" customHeight="1">
      <c r="A312" s="305"/>
      <c r="B312" s="17"/>
      <c r="C312" s="17"/>
      <c r="D312" s="183"/>
      <c r="E312" s="183"/>
      <c r="F312" s="630"/>
      <c r="G312" s="309"/>
      <c r="H312" s="304"/>
      <c r="I312" s="167"/>
      <c r="K312" s="1755"/>
    </row>
    <row r="313" spans="1:13" ht="13.5" hidden="1" customHeight="1">
      <c r="A313" s="305"/>
      <c r="B313" s="17"/>
      <c r="C313" s="17"/>
      <c r="D313" s="183"/>
      <c r="E313" s="183"/>
      <c r="F313" s="630"/>
      <c r="G313" s="309"/>
      <c r="H313" s="304"/>
      <c r="I313" s="167"/>
      <c r="K313" s="1755"/>
    </row>
    <row r="314" spans="1:13" ht="22.5" hidden="1" customHeight="1" thickBot="1">
      <c r="A314" s="1152" t="s">
        <v>7681</v>
      </c>
      <c r="B314" s="184"/>
      <c r="C314" s="885"/>
      <c r="D314" s="184"/>
      <c r="E314" s="184"/>
      <c r="F314" s="1180"/>
      <c r="G314" s="101"/>
      <c r="H314" s="170"/>
      <c r="I314" s="172"/>
      <c r="K314" s="1755"/>
    </row>
    <row r="315" spans="1:13" ht="20.25" hidden="1" customHeight="1">
      <c r="A315" s="195" t="s">
        <v>1028</v>
      </c>
      <c r="B315" s="1476">
        <v>50</v>
      </c>
      <c r="C315" s="321" t="s">
        <v>1029</v>
      </c>
      <c r="D315" s="1477"/>
      <c r="E315" s="475" t="s">
        <v>3130</v>
      </c>
      <c r="F315" s="1708" t="s">
        <v>1696</v>
      </c>
      <c r="G315" s="198" t="s">
        <v>2779</v>
      </c>
      <c r="H315" s="2669" t="s">
        <v>497</v>
      </c>
      <c r="I315" s="199" t="s">
        <v>4239</v>
      </c>
      <c r="K315" s="1755"/>
    </row>
    <row r="316" spans="1:13" ht="13.5" hidden="1" customHeight="1" thickBot="1">
      <c r="A316" s="188"/>
      <c r="B316" s="331" t="s">
        <v>979</v>
      </c>
      <c r="C316" s="329" t="s">
        <v>980</v>
      </c>
      <c r="D316" s="1482" t="s">
        <v>981</v>
      </c>
      <c r="E316" s="382" t="s">
        <v>2628</v>
      </c>
      <c r="F316" s="1710" t="s">
        <v>265</v>
      </c>
      <c r="G316" s="317">
        <f>'[5]Заказ, cкидки и курсы валют'!$I$12</f>
        <v>0</v>
      </c>
      <c r="H316" s="2683"/>
      <c r="I316" s="186"/>
      <c r="K316" s="1755"/>
    </row>
    <row r="317" spans="1:13" ht="13.5" hidden="1" customHeight="1">
      <c r="A317" s="1136" t="s">
        <v>8814</v>
      </c>
      <c r="B317" s="1059">
        <v>30</v>
      </c>
      <c r="C317" s="1059">
        <v>30</v>
      </c>
      <c r="D317" s="1059">
        <v>30</v>
      </c>
      <c r="E317" s="1187">
        <v>1</v>
      </c>
      <c r="F317" s="2427">
        <f>F187+15</f>
        <v>2087.9331699300001</v>
      </c>
      <c r="G317" s="1496">
        <f>ROUND(F317*(1-$G$11),2)</f>
        <v>2087.9299999999998</v>
      </c>
      <c r="H317" s="1448">
        <f>G317*E317</f>
        <v>2087.9299999999998</v>
      </c>
      <c r="I317" s="1033"/>
      <c r="K317" s="1755"/>
    </row>
    <row r="318" spans="1:13" ht="13.5" hidden="1" customHeight="1">
      <c r="A318" s="520" t="s">
        <v>8711</v>
      </c>
      <c r="B318" s="1055">
        <v>40</v>
      </c>
      <c r="C318" s="1055">
        <v>40</v>
      </c>
      <c r="D318" s="1055">
        <v>20</v>
      </c>
      <c r="E318" s="1056">
        <v>1</v>
      </c>
      <c r="F318" s="2425" t="e">
        <f>#REF!+15</f>
        <v>#REF!</v>
      </c>
      <c r="G318" s="1470" t="e">
        <f>ROUND(F318*(1-$G$11),2)</f>
        <v>#REF!</v>
      </c>
      <c r="H318" s="1471" t="e">
        <f>G318*E318</f>
        <v>#REF!</v>
      </c>
      <c r="I318" s="1030"/>
      <c r="K318" s="1755"/>
    </row>
    <row r="319" spans="1:13" ht="13.5" hidden="1" customHeight="1">
      <c r="A319" s="520" t="s">
        <v>8712</v>
      </c>
      <c r="B319" s="1055">
        <v>40</v>
      </c>
      <c r="C319" s="1055">
        <v>40</v>
      </c>
      <c r="D319" s="1055">
        <v>50</v>
      </c>
      <c r="E319" s="1056">
        <v>1</v>
      </c>
      <c r="F319" s="2425">
        <f>F189+15</f>
        <v>2769.4936403250008</v>
      </c>
      <c r="G319" s="1470">
        <f t="shared" ref="G319:G325" si="24">ROUND(F319*(1-$G$11),2)</f>
        <v>2769.49</v>
      </c>
      <c r="H319" s="1471">
        <f t="shared" ref="H319:H325" si="25">G319*E319</f>
        <v>2769.49</v>
      </c>
      <c r="I319" s="1030"/>
      <c r="K319" s="1755"/>
    </row>
    <row r="320" spans="1:13" ht="13.5" hidden="1" customHeight="1">
      <c r="A320" s="520" t="s">
        <v>8815</v>
      </c>
      <c r="B320" s="1055">
        <v>40</v>
      </c>
      <c r="C320" s="1055">
        <v>40</v>
      </c>
      <c r="D320" s="1055">
        <v>60</v>
      </c>
      <c r="E320" s="1056">
        <v>1</v>
      </c>
      <c r="F320" s="2425">
        <f>F191+15</f>
        <v>900.00988800000005</v>
      </c>
      <c r="G320" s="1470">
        <f t="shared" si="24"/>
        <v>900.01</v>
      </c>
      <c r="H320" s="1471">
        <f t="shared" si="25"/>
        <v>900.01</v>
      </c>
      <c r="I320" s="1030"/>
      <c r="K320" s="1755"/>
    </row>
    <row r="321" spans="1:11" ht="13.5" hidden="1" customHeight="1">
      <c r="A321" s="520" t="s">
        <v>8816</v>
      </c>
      <c r="B321" s="1055">
        <v>40</v>
      </c>
      <c r="C321" s="1055">
        <v>40</v>
      </c>
      <c r="D321" s="1055">
        <v>80</v>
      </c>
      <c r="E321" s="1056">
        <v>1</v>
      </c>
      <c r="F321" s="2425">
        <f>F193+15</f>
        <v>4163.0812800000003</v>
      </c>
      <c r="G321" s="1470">
        <f t="shared" si="24"/>
        <v>4163.08</v>
      </c>
      <c r="H321" s="1471">
        <f t="shared" si="25"/>
        <v>4163.08</v>
      </c>
      <c r="I321" s="1030"/>
      <c r="K321" s="1755"/>
    </row>
    <row r="322" spans="1:11" ht="13.5" hidden="1" customHeight="1">
      <c r="A322" s="520" t="s">
        <v>8713</v>
      </c>
      <c r="B322" s="1055">
        <v>40</v>
      </c>
      <c r="C322" s="1055">
        <v>40</v>
      </c>
      <c r="D322" s="1055">
        <v>100</v>
      </c>
      <c r="E322" s="1056">
        <v>1</v>
      </c>
      <c r="F322" s="2425">
        <f>F194+15</f>
        <v>2506.9083000000001</v>
      </c>
      <c r="G322" s="1470">
        <f t="shared" si="24"/>
        <v>2506.91</v>
      </c>
      <c r="H322" s="1471">
        <f t="shared" si="25"/>
        <v>2506.91</v>
      </c>
      <c r="I322" s="1030"/>
      <c r="K322" s="1755"/>
    </row>
    <row r="323" spans="1:11" ht="13.5" hidden="1" customHeight="1">
      <c r="A323" s="520" t="s">
        <v>8709</v>
      </c>
      <c r="B323" s="1055">
        <v>40</v>
      </c>
      <c r="C323" s="1055">
        <v>40</v>
      </c>
      <c r="D323" s="1055">
        <v>120</v>
      </c>
      <c r="E323" s="1056">
        <v>1</v>
      </c>
      <c r="F323" s="2425" t="e">
        <f>#REF!+15</f>
        <v>#REF!</v>
      </c>
      <c r="G323" s="1470" t="e">
        <f t="shared" si="24"/>
        <v>#REF!</v>
      </c>
      <c r="H323" s="1471" t="e">
        <f t="shared" si="25"/>
        <v>#REF!</v>
      </c>
      <c r="I323" s="1030"/>
      <c r="K323" s="1755"/>
    </row>
    <row r="324" spans="1:11" ht="13.5" hidden="1" customHeight="1">
      <c r="A324" s="520" t="s">
        <v>8714</v>
      </c>
      <c r="B324" s="1055">
        <v>40</v>
      </c>
      <c r="C324" s="1055">
        <v>40</v>
      </c>
      <c r="D324" s="1055">
        <v>140</v>
      </c>
      <c r="E324" s="1056">
        <v>1</v>
      </c>
      <c r="F324" s="2425">
        <f>F196+15</f>
        <v>3336.2024999999999</v>
      </c>
      <c r="G324" s="1470">
        <f t="shared" si="24"/>
        <v>3336.2</v>
      </c>
      <c r="H324" s="1471">
        <f t="shared" si="25"/>
        <v>3336.2</v>
      </c>
      <c r="I324" s="1030"/>
      <c r="K324" s="1755"/>
    </row>
    <row r="325" spans="1:11" ht="13.5" hidden="1" customHeight="1">
      <c r="A325" s="520" t="s">
        <v>8817</v>
      </c>
      <c r="B325" s="1055">
        <v>40</v>
      </c>
      <c r="C325" s="1055">
        <v>40</v>
      </c>
      <c r="D325" s="1055">
        <v>160</v>
      </c>
      <c r="E325" s="1056">
        <v>1</v>
      </c>
      <c r="F325" s="2425">
        <f>F198+15</f>
        <v>4165.4966999999997</v>
      </c>
      <c r="G325" s="1470">
        <f t="shared" si="24"/>
        <v>4165.5</v>
      </c>
      <c r="H325" s="1471">
        <f t="shared" si="25"/>
        <v>4165.5</v>
      </c>
      <c r="I325" s="1030"/>
      <c r="K325" s="1755"/>
    </row>
    <row r="326" spans="1:11" ht="13.5" hidden="1" customHeight="1">
      <c r="A326" s="520" t="s">
        <v>8710</v>
      </c>
      <c r="B326" s="1055">
        <v>40</v>
      </c>
      <c r="C326" s="1055">
        <v>40</v>
      </c>
      <c r="D326" s="1055">
        <v>200</v>
      </c>
      <c r="E326" s="1056">
        <v>1</v>
      </c>
      <c r="F326" s="2425">
        <f>F199+15</f>
        <v>2090.2483499999998</v>
      </c>
      <c r="G326" s="1470">
        <f>ROUND(F326*(1-$G$11),2)</f>
        <v>2090.25</v>
      </c>
      <c r="H326" s="1471">
        <f>G326*E326</f>
        <v>2090.25</v>
      </c>
      <c r="I326" s="1030"/>
      <c r="K326" s="1755"/>
    </row>
    <row r="327" spans="1:11" ht="13.5" hidden="1" customHeight="1">
      <c r="A327" s="520" t="s">
        <v>8818</v>
      </c>
      <c r="B327" s="1055">
        <v>40</v>
      </c>
      <c r="C327" s="1055">
        <v>40</v>
      </c>
      <c r="D327" s="1055">
        <v>240</v>
      </c>
      <c r="E327" s="1056">
        <v>1</v>
      </c>
      <c r="F327" s="2425">
        <f>F201+15</f>
        <v>2504.8954499999995</v>
      </c>
      <c r="G327" s="1470">
        <f>ROUND(F327*(1-$G$11),2)</f>
        <v>2504.9</v>
      </c>
      <c r="H327" s="1471">
        <f>G327*E327</f>
        <v>2504.9</v>
      </c>
      <c r="I327" s="1030"/>
      <c r="K327" s="1755"/>
    </row>
    <row r="328" spans="1:11" ht="13.5" hidden="1" customHeight="1">
      <c r="A328" s="520" t="s">
        <v>8819</v>
      </c>
      <c r="B328" s="1055">
        <v>40</v>
      </c>
      <c r="C328" s="1055">
        <v>40</v>
      </c>
      <c r="D328" s="1055">
        <v>300</v>
      </c>
      <c r="E328" s="1056">
        <v>1</v>
      </c>
      <c r="F328" s="2425">
        <f>F202+15</f>
        <v>5825.4269999999997</v>
      </c>
      <c r="G328" s="1470">
        <f t="shared" ref="G328:G341" si="26">ROUND(F328*(1-$G$11),2)</f>
        <v>5825.43</v>
      </c>
      <c r="H328" s="1471">
        <f t="shared" ref="H328:H341" si="27">G328*E328</f>
        <v>5825.43</v>
      </c>
      <c r="I328" s="1030"/>
      <c r="K328" s="1755"/>
    </row>
    <row r="329" spans="1:11" ht="13.5" hidden="1" customHeight="1">
      <c r="A329" s="520" t="s">
        <v>8715</v>
      </c>
      <c r="B329" s="1055">
        <v>50</v>
      </c>
      <c r="C329" s="1055">
        <v>50</v>
      </c>
      <c r="D329" s="1055">
        <v>40</v>
      </c>
      <c r="E329" s="1056">
        <v>1</v>
      </c>
      <c r="F329" s="2425">
        <f>F203+15</f>
        <v>2920.2134999999998</v>
      </c>
      <c r="G329" s="1470">
        <f t="shared" si="26"/>
        <v>2920.21</v>
      </c>
      <c r="H329" s="1471">
        <f t="shared" si="27"/>
        <v>2920.21</v>
      </c>
      <c r="I329" s="1030"/>
      <c r="K329" s="1755"/>
    </row>
    <row r="330" spans="1:11" ht="13.5" hidden="1" customHeight="1">
      <c r="A330" s="520" t="s">
        <v>8820</v>
      </c>
      <c r="B330" s="1055">
        <v>50</v>
      </c>
      <c r="C330" s="1055">
        <v>50</v>
      </c>
      <c r="D330" s="1055">
        <v>50</v>
      </c>
      <c r="E330" s="1056">
        <v>1</v>
      </c>
      <c r="F330" s="2425">
        <f>F205+15</f>
        <v>3288.3771840000004</v>
      </c>
      <c r="G330" s="1470">
        <f t="shared" si="26"/>
        <v>3288.38</v>
      </c>
      <c r="H330" s="1471">
        <f t="shared" si="27"/>
        <v>3288.38</v>
      </c>
      <c r="I330" s="1030"/>
      <c r="K330" s="1755"/>
    </row>
    <row r="331" spans="1:11" ht="13.5" hidden="1" customHeight="1">
      <c r="A331" s="520" t="s">
        <v>8821</v>
      </c>
      <c r="B331" s="1055">
        <v>50</v>
      </c>
      <c r="C331" s="1055">
        <v>50</v>
      </c>
      <c r="D331" s="1055">
        <v>60</v>
      </c>
      <c r="E331" s="1056">
        <v>1</v>
      </c>
      <c r="F331" s="2425">
        <f>F207+15</f>
        <v>4678.8861695999994</v>
      </c>
      <c r="G331" s="1470">
        <f t="shared" si="26"/>
        <v>4678.8900000000003</v>
      </c>
      <c r="H331" s="1471">
        <f t="shared" si="27"/>
        <v>4678.8900000000003</v>
      </c>
      <c r="I331" s="1030"/>
      <c r="K331" s="1755"/>
    </row>
    <row r="332" spans="1:11" ht="13.5" hidden="1" customHeight="1">
      <c r="A332" s="520" t="s">
        <v>8716</v>
      </c>
      <c r="B332" s="1055">
        <v>50</v>
      </c>
      <c r="C332" s="1055">
        <v>50</v>
      </c>
      <c r="D332" s="1055">
        <v>80</v>
      </c>
      <c r="E332" s="1056">
        <v>1</v>
      </c>
      <c r="F332" s="2425">
        <f>F209+15</f>
        <v>3513.5909447999998</v>
      </c>
      <c r="G332" s="1470">
        <f t="shared" si="26"/>
        <v>3513.59</v>
      </c>
      <c r="H332" s="1471">
        <f t="shared" si="27"/>
        <v>3513.59</v>
      </c>
      <c r="I332" s="1030"/>
      <c r="K332" s="1755"/>
    </row>
    <row r="333" spans="1:11" ht="13.5" hidden="1" customHeight="1">
      <c r="A333" s="520" t="s">
        <v>8822</v>
      </c>
      <c r="B333" s="1055">
        <v>50</v>
      </c>
      <c r="C333" s="1055">
        <v>50</v>
      </c>
      <c r="D333" s="1055">
        <v>100</v>
      </c>
      <c r="E333" s="1056">
        <v>1</v>
      </c>
      <c r="F333" s="2425">
        <f>F211+15</f>
        <v>2060.6997120000001</v>
      </c>
      <c r="G333" s="1470">
        <f t="shared" si="26"/>
        <v>2060.6999999999998</v>
      </c>
      <c r="H333" s="1471">
        <f t="shared" si="27"/>
        <v>2060.6999999999998</v>
      </c>
      <c r="I333" s="1030"/>
      <c r="K333" s="1755"/>
    </row>
    <row r="334" spans="1:11" ht="13.5" hidden="1" customHeight="1">
      <c r="A334" s="520" t="s">
        <v>8823</v>
      </c>
      <c r="B334" s="1057">
        <v>50</v>
      </c>
      <c r="C334" s="1057">
        <v>50</v>
      </c>
      <c r="D334" s="1057">
        <v>140</v>
      </c>
      <c r="E334" s="1058">
        <v>1</v>
      </c>
      <c r="F334" s="2425">
        <f>F212+15</f>
        <v>2469.845022</v>
      </c>
      <c r="G334" s="1470">
        <f t="shared" si="26"/>
        <v>2469.85</v>
      </c>
      <c r="H334" s="1471">
        <f t="shared" si="27"/>
        <v>2469.85</v>
      </c>
      <c r="I334" s="1030"/>
      <c r="K334" s="1755"/>
    </row>
    <row r="335" spans="1:11" ht="13.5" hidden="1" customHeight="1">
      <c r="A335" s="520" t="s">
        <v>8824</v>
      </c>
      <c r="B335" s="1057">
        <v>50</v>
      </c>
      <c r="C335" s="1057">
        <v>50</v>
      </c>
      <c r="D335" s="1057">
        <v>160</v>
      </c>
      <c r="E335" s="1058">
        <v>1</v>
      </c>
      <c r="F335" s="2425">
        <f>F213+15</f>
        <v>3675.4703803499997</v>
      </c>
      <c r="G335" s="1470">
        <f t="shared" si="26"/>
        <v>3675.47</v>
      </c>
      <c r="H335" s="1471">
        <f t="shared" si="27"/>
        <v>3675.47</v>
      </c>
      <c r="I335" s="1030"/>
      <c r="K335" s="1755"/>
    </row>
    <row r="336" spans="1:11" ht="13.5" hidden="1" customHeight="1">
      <c r="A336" s="520" t="s">
        <v>8717</v>
      </c>
      <c r="B336" s="1057">
        <v>50</v>
      </c>
      <c r="C336" s="1057">
        <v>50</v>
      </c>
      <c r="D336" s="1057">
        <v>200</v>
      </c>
      <c r="E336" s="1058">
        <v>1</v>
      </c>
      <c r="F336" s="2425">
        <f>F215+15</f>
        <v>2608.8926999999999</v>
      </c>
      <c r="G336" s="1470">
        <f t="shared" si="26"/>
        <v>2608.89</v>
      </c>
      <c r="H336" s="1471">
        <f t="shared" si="27"/>
        <v>2608.89</v>
      </c>
      <c r="I336" s="1030"/>
      <c r="K336" s="1755"/>
    </row>
    <row r="337" spans="1:11" ht="13.5" hidden="1" customHeight="1">
      <c r="A337" s="520" t="s">
        <v>8825</v>
      </c>
      <c r="B337" s="1057">
        <v>50</v>
      </c>
      <c r="C337" s="1057">
        <v>50</v>
      </c>
      <c r="D337" s="1057">
        <v>300</v>
      </c>
      <c r="E337" s="1058">
        <v>1</v>
      </c>
      <c r="F337" s="2425">
        <f>F216+15</f>
        <v>5202.7853999999998</v>
      </c>
      <c r="G337" s="1470">
        <f t="shared" si="26"/>
        <v>5202.79</v>
      </c>
      <c r="H337" s="1471">
        <f t="shared" si="27"/>
        <v>5202.79</v>
      </c>
      <c r="I337" s="1030"/>
      <c r="K337" s="1755"/>
    </row>
    <row r="338" spans="1:11" ht="13.5" hidden="1" customHeight="1">
      <c r="A338" s="520" t="s">
        <v>8718</v>
      </c>
      <c r="B338" s="1055">
        <v>60</v>
      </c>
      <c r="C338" s="1055">
        <v>60</v>
      </c>
      <c r="D338" s="1055">
        <v>40</v>
      </c>
      <c r="E338" s="1056">
        <v>1</v>
      </c>
      <c r="F338" s="2425">
        <f>F218+15</f>
        <v>4173.0006047999996</v>
      </c>
      <c r="G338" s="1470">
        <f t="shared" si="26"/>
        <v>4173</v>
      </c>
      <c r="H338" s="1471">
        <f t="shared" si="27"/>
        <v>4173</v>
      </c>
      <c r="I338" s="1030"/>
      <c r="K338" s="1755"/>
    </row>
    <row r="339" spans="1:11" ht="14.25" hidden="1" customHeight="1">
      <c r="A339" s="520" t="s">
        <v>8719</v>
      </c>
      <c r="B339" s="1055">
        <v>60</v>
      </c>
      <c r="C339" s="1055">
        <v>60</v>
      </c>
      <c r="D339" s="1055">
        <v>60</v>
      </c>
      <c r="E339" s="1056">
        <v>1</v>
      </c>
      <c r="F339" s="2425">
        <f>F221+15</f>
        <v>2572.12464</v>
      </c>
      <c r="G339" s="1470">
        <f t="shared" si="26"/>
        <v>2572.12</v>
      </c>
      <c r="H339" s="1471">
        <f t="shared" si="27"/>
        <v>2572.12</v>
      </c>
      <c r="I339" s="1030"/>
      <c r="K339" s="1755"/>
    </row>
    <row r="340" spans="1:11" ht="13.5" hidden="1" customHeight="1">
      <c r="A340" s="520" t="s">
        <v>8720</v>
      </c>
      <c r="B340" s="1055">
        <v>80</v>
      </c>
      <c r="C340" s="1055">
        <v>80</v>
      </c>
      <c r="D340" s="1055">
        <v>100</v>
      </c>
      <c r="E340" s="1056">
        <v>1</v>
      </c>
      <c r="F340" s="2425">
        <f>F239+15</f>
        <v>1570.9330500000001</v>
      </c>
      <c r="G340" s="1470">
        <f t="shared" si="26"/>
        <v>1570.93</v>
      </c>
      <c r="H340" s="1471">
        <f t="shared" si="27"/>
        <v>1570.93</v>
      </c>
      <c r="I340" s="1030"/>
      <c r="K340" s="1755"/>
    </row>
    <row r="341" spans="1:11" ht="13.5" hidden="1" customHeight="1">
      <c r="A341" s="520" t="s">
        <v>8826</v>
      </c>
      <c r="B341" s="1055">
        <v>100</v>
      </c>
      <c r="C341" s="1055">
        <v>100</v>
      </c>
      <c r="D341" s="1055">
        <v>200</v>
      </c>
      <c r="E341" s="1056">
        <v>1</v>
      </c>
      <c r="F341" s="2425">
        <f>F258+15</f>
        <v>3697.2541139999998</v>
      </c>
      <c r="G341" s="1470">
        <f t="shared" si="26"/>
        <v>3697.25</v>
      </c>
      <c r="H341" s="1471">
        <f t="shared" si="27"/>
        <v>3697.25</v>
      </c>
      <c r="I341" s="1030"/>
      <c r="K341" s="1755"/>
    </row>
    <row r="342" spans="1:11" ht="13.5" hidden="1" customHeight="1">
      <c r="A342" s="209" t="s">
        <v>8721</v>
      </c>
      <c r="B342" s="1057">
        <v>160</v>
      </c>
      <c r="C342" s="1057">
        <v>160</v>
      </c>
      <c r="D342" s="1057">
        <v>60</v>
      </c>
      <c r="E342" s="1058">
        <v>1</v>
      </c>
      <c r="F342" s="2425">
        <f>F260+15</f>
        <v>3336.2024999999999</v>
      </c>
      <c r="G342" s="1470">
        <f>ROUND(F342*(1-$G$11),2)</f>
        <v>3336.2</v>
      </c>
      <c r="H342" s="1471">
        <f>G342*E342</f>
        <v>3336.2</v>
      </c>
      <c r="I342" s="1030"/>
      <c r="K342" s="1755"/>
    </row>
    <row r="343" spans="1:11" ht="13.5" hidden="1" customHeight="1">
      <c r="A343" s="209" t="s">
        <v>8827</v>
      </c>
      <c r="B343" s="1057">
        <v>40</v>
      </c>
      <c r="C343" s="1057">
        <v>40</v>
      </c>
      <c r="D343" s="1057">
        <v>400</v>
      </c>
      <c r="E343" s="1058">
        <v>1</v>
      </c>
      <c r="F343" s="2425" t="e">
        <f>#REF!+15</f>
        <v>#REF!</v>
      </c>
      <c r="G343" s="1470" t="e">
        <f t="shared" ref="G343:G350" si="28">ROUND(F343*(1-$G$11),2)</f>
        <v>#REF!</v>
      </c>
      <c r="H343" s="1471" t="e">
        <f t="shared" ref="H343:H350" si="29">G343*E343</f>
        <v>#REF!</v>
      </c>
      <c r="I343" s="1030"/>
      <c r="K343" s="1755"/>
    </row>
    <row r="344" spans="1:11" ht="13.5" hidden="1" customHeight="1">
      <c r="A344" s="209" t="s">
        <v>8828</v>
      </c>
      <c r="B344" s="1057">
        <v>40</v>
      </c>
      <c r="C344" s="1057">
        <v>40</v>
      </c>
      <c r="D344" s="1057">
        <v>600</v>
      </c>
      <c r="E344" s="1058">
        <v>1</v>
      </c>
      <c r="F344" s="2425">
        <f>F267+15</f>
        <v>2090.2483499999998</v>
      </c>
      <c r="G344" s="1470">
        <f t="shared" si="28"/>
        <v>2090.25</v>
      </c>
      <c r="H344" s="1471">
        <f t="shared" si="29"/>
        <v>2090.25</v>
      </c>
      <c r="I344" s="1030"/>
      <c r="K344" s="1755"/>
    </row>
    <row r="345" spans="1:11" ht="13.5" hidden="1" customHeight="1">
      <c r="A345" s="209" t="s">
        <v>8829</v>
      </c>
      <c r="B345" s="1057">
        <v>40</v>
      </c>
      <c r="C345" s="1057">
        <v>40</v>
      </c>
      <c r="D345" s="1057">
        <v>1000</v>
      </c>
      <c r="E345" s="1058">
        <v>1</v>
      </c>
      <c r="F345" s="2425">
        <f>F269+15</f>
        <v>4924.5558540000002</v>
      </c>
      <c r="G345" s="1470">
        <f t="shared" si="28"/>
        <v>4924.5600000000004</v>
      </c>
      <c r="H345" s="1471">
        <f t="shared" si="29"/>
        <v>4924.5600000000004</v>
      </c>
      <c r="I345" s="1030"/>
      <c r="K345" s="1755"/>
    </row>
    <row r="346" spans="1:11" ht="13.5" hidden="1" customHeight="1">
      <c r="A346" s="209" t="s">
        <v>8830</v>
      </c>
      <c r="B346" s="1057">
        <v>40</v>
      </c>
      <c r="C346" s="1057">
        <v>40</v>
      </c>
      <c r="D346" s="1057">
        <v>1500</v>
      </c>
      <c r="E346" s="1058">
        <v>1</v>
      </c>
      <c r="F346" s="2425">
        <f>F271+15</f>
        <v>3113.7825750000006</v>
      </c>
      <c r="G346" s="1470">
        <f t="shared" si="28"/>
        <v>3113.78</v>
      </c>
      <c r="H346" s="1471">
        <f t="shared" si="29"/>
        <v>3113.78</v>
      </c>
      <c r="I346" s="1030"/>
      <c r="K346" s="1755"/>
    </row>
    <row r="347" spans="1:11" ht="13.5" hidden="1" customHeight="1">
      <c r="A347" s="209" t="s">
        <v>8831</v>
      </c>
      <c r="B347" s="1057">
        <v>40</v>
      </c>
      <c r="C347" s="1057">
        <v>40</v>
      </c>
      <c r="D347" s="1057">
        <v>2000</v>
      </c>
      <c r="E347" s="1058">
        <v>1</v>
      </c>
      <c r="F347" s="2425">
        <f>F272+15</f>
        <v>6151.964946000001</v>
      </c>
      <c r="G347" s="1470">
        <f t="shared" si="28"/>
        <v>6151.96</v>
      </c>
      <c r="H347" s="1471">
        <f t="shared" si="29"/>
        <v>6151.96</v>
      </c>
      <c r="I347" s="1030"/>
      <c r="K347" s="1755"/>
    </row>
    <row r="348" spans="1:11" ht="13.5" hidden="1" customHeight="1">
      <c r="A348" s="209" t="s">
        <v>8832</v>
      </c>
      <c r="B348" s="1057">
        <v>50</v>
      </c>
      <c r="C348" s="1057">
        <v>50</v>
      </c>
      <c r="D348" s="1057">
        <v>1200</v>
      </c>
      <c r="E348" s="1058">
        <v>1</v>
      </c>
      <c r="F348" s="2425">
        <f>F278+15</f>
        <v>4106.3994240000002</v>
      </c>
      <c r="G348" s="1470">
        <f t="shared" si="28"/>
        <v>4106.3999999999996</v>
      </c>
      <c r="H348" s="1471">
        <f t="shared" si="29"/>
        <v>4106.3999999999996</v>
      </c>
      <c r="I348" s="1030"/>
      <c r="K348" s="1755"/>
    </row>
    <row r="349" spans="1:11" ht="13.5" hidden="1" customHeight="1">
      <c r="A349" s="209" t="s">
        <v>8833</v>
      </c>
      <c r="B349" s="1057">
        <v>50</v>
      </c>
      <c r="C349" s="1057">
        <v>50</v>
      </c>
      <c r="D349" s="1057">
        <v>1500</v>
      </c>
      <c r="E349" s="1058">
        <v>1</v>
      </c>
      <c r="F349" s="2425">
        <f>F279+15</f>
        <v>4924.6766250000001</v>
      </c>
      <c r="G349" s="1470">
        <f t="shared" si="28"/>
        <v>4924.68</v>
      </c>
      <c r="H349" s="1471">
        <f t="shared" si="29"/>
        <v>4924.68</v>
      </c>
      <c r="I349" s="1030"/>
      <c r="K349" s="1755"/>
    </row>
    <row r="350" spans="1:11" ht="13.5" hidden="1" customHeight="1" thickBot="1">
      <c r="A350" s="211" t="s">
        <v>8834</v>
      </c>
      <c r="B350" s="1629">
        <v>50</v>
      </c>
      <c r="C350" s="1629">
        <v>50</v>
      </c>
      <c r="D350" s="1629">
        <v>2000</v>
      </c>
      <c r="E350" s="1630">
        <v>1</v>
      </c>
      <c r="F350" s="2426">
        <f>F280+15</f>
        <v>3288.1222229999998</v>
      </c>
      <c r="G350" s="1484">
        <f t="shared" si="28"/>
        <v>3288.12</v>
      </c>
      <c r="H350" s="1481">
        <f t="shared" si="29"/>
        <v>3288.12</v>
      </c>
      <c r="I350" s="1036"/>
      <c r="K350" s="1755"/>
    </row>
    <row r="351" spans="1:11" ht="13.5" thickBot="1">
      <c r="A351" s="1"/>
      <c r="B351" s="78"/>
      <c r="C351" s="78"/>
      <c r="D351" s="78"/>
      <c r="E351" s="78"/>
      <c r="F351" s="572"/>
      <c r="G351" s="1459"/>
      <c r="K351" s="1755"/>
    </row>
    <row r="352" spans="1:11" ht="20.25">
      <c r="A352" s="320"/>
      <c r="B352" s="409"/>
      <c r="C352" s="2770" t="s">
        <v>1077</v>
      </c>
      <c r="D352" s="2770"/>
      <c r="E352" s="2770"/>
      <c r="F352" s="2770"/>
      <c r="G352" s="2770"/>
      <c r="H352" s="2770"/>
      <c r="I352" s="2771"/>
      <c r="K352" s="1755"/>
    </row>
    <row r="353" spans="1:13" ht="18">
      <c r="A353" s="305"/>
      <c r="B353" s="109"/>
      <c r="C353" s="2773"/>
      <c r="D353" s="2773"/>
      <c r="E353" s="2773"/>
      <c r="F353" s="2773"/>
      <c r="G353" s="2773"/>
      <c r="H353" s="2773"/>
      <c r="I353" s="2774"/>
      <c r="K353" s="1755"/>
    </row>
    <row r="354" spans="1:13">
      <c r="A354" s="305"/>
      <c r="B354" s="17"/>
      <c r="C354" s="2773"/>
      <c r="D354" s="2773"/>
      <c r="E354" s="2773"/>
      <c r="F354" s="2773"/>
      <c r="G354" s="2773"/>
      <c r="H354" s="2773"/>
      <c r="I354" s="2774"/>
      <c r="K354" s="1755"/>
    </row>
    <row r="355" spans="1:13" ht="13.5" customHeight="1">
      <c r="A355" s="305"/>
      <c r="B355" s="17"/>
      <c r="C355" s="2773"/>
      <c r="D355" s="2773"/>
      <c r="E355" s="2773"/>
      <c r="F355" s="2773"/>
      <c r="G355" s="2773"/>
      <c r="H355" s="2773"/>
      <c r="I355" s="2774"/>
      <c r="K355" s="1755"/>
    </row>
    <row r="356" spans="1:13" ht="13.5" customHeight="1">
      <c r="A356" s="305"/>
      <c r="B356" s="17"/>
      <c r="C356" s="2773"/>
      <c r="D356" s="2773"/>
      <c r="E356" s="2773"/>
      <c r="F356" s="2773"/>
      <c r="G356" s="2773"/>
      <c r="H356" s="2773"/>
      <c r="I356" s="2774"/>
      <c r="K356" s="1755"/>
    </row>
    <row r="357" spans="1:13" ht="27.2" customHeight="1" thickBot="1">
      <c r="A357" s="1152" t="s">
        <v>7679</v>
      </c>
      <c r="B357" s="184"/>
      <c r="C357" s="2776"/>
      <c r="D357" s="2776"/>
      <c r="E357" s="2776"/>
      <c r="F357" s="2776"/>
      <c r="G357" s="2776"/>
      <c r="H357" s="2776"/>
      <c r="I357" s="2777"/>
      <c r="K357" s="1755"/>
    </row>
    <row r="358" spans="1:13" ht="42.75" customHeight="1" thickBot="1">
      <c r="A358" s="187" t="s">
        <v>1028</v>
      </c>
      <c r="B358" s="1491" t="s">
        <v>982</v>
      </c>
      <c r="C358" s="1310" t="s">
        <v>1029</v>
      </c>
      <c r="D358" s="1492"/>
      <c r="E358" s="1206" t="s">
        <v>3130</v>
      </c>
      <c r="F358" s="1716" t="s">
        <v>10912</v>
      </c>
      <c r="G358" s="1308" t="s">
        <v>2779</v>
      </c>
      <c r="H358" s="419" t="s">
        <v>497</v>
      </c>
      <c r="I358" s="173" t="s">
        <v>4239</v>
      </c>
      <c r="K358" s="1755"/>
      <c r="M358" s="1715"/>
    </row>
    <row r="359" spans="1:13" ht="13.5" customHeight="1" thickBot="1">
      <c r="A359" s="188"/>
      <c r="B359" s="1493" t="s">
        <v>979</v>
      </c>
      <c r="C359" s="1494" t="s">
        <v>980</v>
      </c>
      <c r="D359" s="1495" t="s">
        <v>981</v>
      </c>
      <c r="E359" s="382" t="s">
        <v>2628</v>
      </c>
      <c r="F359" s="1714" t="s">
        <v>265</v>
      </c>
      <c r="G359" s="191">
        <f>'Заказ, cкидки и курсы валют'!$I$12</f>
        <v>0</v>
      </c>
      <c r="H359" s="339"/>
      <c r="I359" s="186"/>
      <c r="K359" s="1755"/>
      <c r="M359" s="1715"/>
    </row>
    <row r="360" spans="1:13" ht="13.5" customHeight="1">
      <c r="A360" s="391" t="s">
        <v>6955</v>
      </c>
      <c r="B360" s="1059">
        <v>40</v>
      </c>
      <c r="C360" s="1059">
        <v>60</v>
      </c>
      <c r="D360" s="1059">
        <v>40</v>
      </c>
      <c r="E360" s="1187">
        <v>50</v>
      </c>
      <c r="F360" s="1755">
        <v>1123.0930065600003</v>
      </c>
      <c r="G360" s="1448">
        <f t="shared" ref="G360" si="30">ROUND(F360*(1-$G$11),2)</f>
        <v>1123.0899999999999</v>
      </c>
      <c r="H360" s="1448">
        <f>G360</f>
        <v>1123.0899999999999</v>
      </c>
      <c r="I360" s="337"/>
      <c r="K360" s="1755"/>
      <c r="L360" s="1715"/>
      <c r="M360" s="1715"/>
    </row>
    <row r="361" spans="1:13" ht="13.5" customHeight="1">
      <c r="A361" s="209" t="s">
        <v>1319</v>
      </c>
      <c r="B361" s="1055">
        <v>40</v>
      </c>
      <c r="C361" s="1055">
        <v>80</v>
      </c>
      <c r="D361" s="1055">
        <v>40</v>
      </c>
      <c r="E361" s="1056">
        <v>50</v>
      </c>
      <c r="F361" s="1755">
        <v>1348.6449261600001</v>
      </c>
      <c r="G361" s="1450">
        <f>ROUND(F361*(1-$G$11),2)</f>
        <v>1348.64</v>
      </c>
      <c r="H361" s="1450">
        <f>G361</f>
        <v>1348.64</v>
      </c>
      <c r="I361" s="212"/>
      <c r="K361" s="1755"/>
      <c r="L361" s="1715"/>
      <c r="M361" s="1715"/>
    </row>
    <row r="362" spans="1:13" ht="13.5" customHeight="1">
      <c r="A362" s="209" t="s">
        <v>10250</v>
      </c>
      <c r="B362" s="1055">
        <v>40</v>
      </c>
      <c r="C362" s="1055">
        <v>80</v>
      </c>
      <c r="D362" s="1055">
        <v>60</v>
      </c>
      <c r="E362" s="1056">
        <v>25</v>
      </c>
      <c r="F362" s="1755">
        <v>913.46907093749996</v>
      </c>
      <c r="G362" s="1450">
        <f t="shared" ref="G362:G381" si="31">ROUND(F362*(1-$G$11),2)</f>
        <v>913.47</v>
      </c>
      <c r="H362" s="1450">
        <f t="shared" ref="H362:H380" si="32">G362</f>
        <v>913.47</v>
      </c>
      <c r="I362" s="212"/>
      <c r="K362" s="1755"/>
      <c r="L362" s="1715"/>
      <c r="M362" s="1715"/>
    </row>
    <row r="363" spans="1:13" ht="13.5" customHeight="1">
      <c r="A363" s="209" t="s">
        <v>11623</v>
      </c>
      <c r="B363" s="1055">
        <v>40</v>
      </c>
      <c r="C363" s="1055">
        <v>80</v>
      </c>
      <c r="D363" s="1055">
        <v>80</v>
      </c>
      <c r="E363" s="1056">
        <v>25</v>
      </c>
      <c r="F363" s="1755">
        <v>1347.8602724999998</v>
      </c>
      <c r="G363" s="1450">
        <f t="shared" si="31"/>
        <v>1347.86</v>
      </c>
      <c r="H363" s="1450">
        <f t="shared" si="32"/>
        <v>1347.86</v>
      </c>
      <c r="I363" s="212"/>
      <c r="K363" s="1755"/>
      <c r="L363" s="1715"/>
      <c r="M363" s="1715"/>
    </row>
    <row r="364" spans="1:13" ht="13.5" customHeight="1">
      <c r="A364" s="209" t="s">
        <v>10915</v>
      </c>
      <c r="B364" s="1055">
        <v>40</v>
      </c>
      <c r="C364" s="1055">
        <v>80</v>
      </c>
      <c r="D364" s="1055">
        <v>80</v>
      </c>
      <c r="E364" s="1056">
        <v>50</v>
      </c>
      <c r="F364" s="1755">
        <v>2695.7343218400001</v>
      </c>
      <c r="G364" s="1450">
        <f t="shared" si="31"/>
        <v>2695.73</v>
      </c>
      <c r="H364" s="1450">
        <f t="shared" si="32"/>
        <v>2695.73</v>
      </c>
      <c r="I364" s="212"/>
      <c r="K364" s="1755"/>
      <c r="L364" s="1715"/>
      <c r="M364" s="1715"/>
    </row>
    <row r="365" spans="1:13" ht="13.5" customHeight="1">
      <c r="A365" s="209" t="s">
        <v>10251</v>
      </c>
      <c r="B365" s="1055">
        <v>40</v>
      </c>
      <c r="C365" s="1055">
        <v>100</v>
      </c>
      <c r="D365" s="1055">
        <v>40</v>
      </c>
      <c r="E365" s="1056">
        <v>50</v>
      </c>
      <c r="F365" s="1755">
        <v>1614.64063824</v>
      </c>
      <c r="G365" s="1450">
        <f t="shared" si="31"/>
        <v>1614.64</v>
      </c>
      <c r="H365" s="1450">
        <f t="shared" si="32"/>
        <v>1614.64</v>
      </c>
      <c r="I365" s="212"/>
      <c r="K365" s="1755"/>
      <c r="L365" s="1715"/>
      <c r="M365" s="1715"/>
    </row>
    <row r="366" spans="1:13" ht="13.5" customHeight="1">
      <c r="A366" s="209" t="s">
        <v>1320</v>
      </c>
      <c r="B366" s="1055">
        <v>40</v>
      </c>
      <c r="C366" s="1055">
        <v>120</v>
      </c>
      <c r="D366" s="1055">
        <v>40</v>
      </c>
      <c r="E366" s="1056">
        <v>50</v>
      </c>
      <c r="F366" s="1755">
        <v>1844.8591492800003</v>
      </c>
      <c r="G366" s="1450">
        <f t="shared" si="31"/>
        <v>1844.86</v>
      </c>
      <c r="H366" s="1450">
        <f t="shared" si="32"/>
        <v>1844.86</v>
      </c>
      <c r="I366" s="212"/>
      <c r="K366" s="1755"/>
      <c r="L366" s="1715"/>
      <c r="M366" s="1715"/>
    </row>
    <row r="367" spans="1:13" ht="13.5" customHeight="1">
      <c r="A367" s="209" t="s">
        <v>10252</v>
      </c>
      <c r="B367" s="1055">
        <v>40</v>
      </c>
      <c r="C367" s="1055">
        <v>120</v>
      </c>
      <c r="D367" s="1055">
        <v>60</v>
      </c>
      <c r="E367" s="1056">
        <v>25</v>
      </c>
      <c r="F367" s="1755">
        <v>1347.8671609200001</v>
      </c>
      <c r="G367" s="1450">
        <f t="shared" si="31"/>
        <v>1347.87</v>
      </c>
      <c r="H367" s="1450">
        <f t="shared" si="32"/>
        <v>1347.87</v>
      </c>
      <c r="I367" s="212"/>
      <c r="K367" s="1755"/>
      <c r="L367" s="1715"/>
      <c r="M367" s="1715"/>
    </row>
    <row r="368" spans="1:13" ht="13.5" customHeight="1">
      <c r="A368" s="209" t="s">
        <v>7027</v>
      </c>
      <c r="B368" s="1055">
        <v>40</v>
      </c>
      <c r="C368" s="1055">
        <v>120</v>
      </c>
      <c r="D368" s="1055">
        <v>80</v>
      </c>
      <c r="E368" s="1056">
        <v>25</v>
      </c>
      <c r="F368" s="1755">
        <v>1797.4154696400001</v>
      </c>
      <c r="G368" s="1450">
        <f t="shared" ref="G368" si="33">ROUND(F368*(1-$G$11),2)</f>
        <v>1797.42</v>
      </c>
      <c r="H368" s="1450">
        <f t="shared" si="32"/>
        <v>1797.42</v>
      </c>
      <c r="I368" s="212"/>
      <c r="K368" s="1755"/>
      <c r="L368" s="1715"/>
      <c r="M368" s="1715"/>
    </row>
    <row r="369" spans="1:13" ht="13.5" customHeight="1">
      <c r="A369" s="209" t="s">
        <v>10253</v>
      </c>
      <c r="B369" s="1055">
        <v>40</v>
      </c>
      <c r="C369" s="1055">
        <v>160</v>
      </c>
      <c r="D369" s="1055">
        <v>40</v>
      </c>
      <c r="E369" s="1056">
        <v>25</v>
      </c>
      <c r="F369" s="1755">
        <v>1153.4258509200001</v>
      </c>
      <c r="G369" s="1450">
        <f t="shared" si="31"/>
        <v>1153.43</v>
      </c>
      <c r="H369" s="1450">
        <f t="shared" si="32"/>
        <v>1153.43</v>
      </c>
      <c r="I369" s="212"/>
      <c r="K369" s="1755"/>
      <c r="L369" s="1715"/>
      <c r="M369" s="1715"/>
    </row>
    <row r="370" spans="1:13" ht="13.5" customHeight="1">
      <c r="A370" s="209" t="s">
        <v>10254</v>
      </c>
      <c r="B370" s="1055">
        <v>40</v>
      </c>
      <c r="C370" s="1055">
        <v>160</v>
      </c>
      <c r="D370" s="1055">
        <v>60</v>
      </c>
      <c r="E370" s="1056">
        <v>25</v>
      </c>
      <c r="F370" s="1755">
        <v>1684.6395098399996</v>
      </c>
      <c r="G370" s="1450">
        <f t="shared" si="31"/>
        <v>1684.64</v>
      </c>
      <c r="H370" s="1450">
        <f t="shared" si="32"/>
        <v>1684.64</v>
      </c>
      <c r="I370" s="212"/>
      <c r="K370" s="1755"/>
      <c r="L370" s="1715"/>
      <c r="M370" s="1715"/>
    </row>
    <row r="371" spans="1:13" ht="13.5" customHeight="1">
      <c r="A371" s="209" t="s">
        <v>10255</v>
      </c>
      <c r="B371" s="1055">
        <v>40</v>
      </c>
      <c r="C371" s="1055">
        <v>160</v>
      </c>
      <c r="D371" s="1055">
        <v>80</v>
      </c>
      <c r="E371" s="1056">
        <v>25</v>
      </c>
      <c r="F371" s="1755">
        <v>2246.1860131200006</v>
      </c>
      <c r="G371" s="1450">
        <f t="shared" si="31"/>
        <v>2246.19</v>
      </c>
      <c r="H371" s="1450">
        <f t="shared" si="32"/>
        <v>2246.19</v>
      </c>
      <c r="I371" s="212"/>
      <c r="K371" s="1755"/>
      <c r="L371" s="1715"/>
      <c r="M371" s="1715"/>
    </row>
    <row r="372" spans="1:13" ht="13.5" customHeight="1">
      <c r="A372" s="209" t="s">
        <v>7026</v>
      </c>
      <c r="B372" s="1055">
        <v>40</v>
      </c>
      <c r="C372" s="1055">
        <v>200</v>
      </c>
      <c r="D372" s="1055">
        <v>40</v>
      </c>
      <c r="E372" s="1056">
        <v>25</v>
      </c>
      <c r="F372" s="1755">
        <v>1384.4221272</v>
      </c>
      <c r="G372" s="1450">
        <f t="shared" si="31"/>
        <v>1384.42</v>
      </c>
      <c r="H372" s="1450">
        <f t="shared" si="32"/>
        <v>1384.42</v>
      </c>
      <c r="I372" s="212"/>
      <c r="K372" s="1755"/>
      <c r="L372" s="1715"/>
      <c r="M372" s="1715"/>
    </row>
    <row r="373" spans="1:13" ht="13.5" customHeight="1">
      <c r="A373" s="209" t="s">
        <v>10256</v>
      </c>
      <c r="B373" s="1055">
        <v>40</v>
      </c>
      <c r="C373" s="1055">
        <v>200</v>
      </c>
      <c r="D373" s="1055">
        <v>60</v>
      </c>
      <c r="E373" s="1056">
        <v>25</v>
      </c>
      <c r="F373" s="1755">
        <v>2022.1896240000001</v>
      </c>
      <c r="G373" s="1450">
        <f t="shared" si="31"/>
        <v>2022.19</v>
      </c>
      <c r="H373" s="1450">
        <f t="shared" si="32"/>
        <v>2022.19</v>
      </c>
      <c r="I373" s="212"/>
      <c r="K373" s="1755"/>
      <c r="L373" s="1715"/>
      <c r="M373" s="1715"/>
    </row>
    <row r="374" spans="1:13" ht="13.5" customHeight="1">
      <c r="A374" s="209" t="s">
        <v>7028</v>
      </c>
      <c r="B374" s="1055">
        <v>40</v>
      </c>
      <c r="C374" s="1055">
        <v>200</v>
      </c>
      <c r="D374" s="1055">
        <v>80</v>
      </c>
      <c r="E374" s="1056">
        <v>25</v>
      </c>
      <c r="F374" s="1755">
        <v>2916.7474499999998</v>
      </c>
      <c r="G374" s="1450">
        <f t="shared" si="31"/>
        <v>2916.75</v>
      </c>
      <c r="H374" s="1450">
        <f t="shared" si="32"/>
        <v>2916.75</v>
      </c>
      <c r="I374" s="212"/>
      <c r="K374" s="1755"/>
      <c r="L374" s="1715"/>
      <c r="M374" s="1715"/>
    </row>
    <row r="375" spans="1:13">
      <c r="A375" s="209" t="s">
        <v>10257</v>
      </c>
      <c r="B375" s="1055">
        <v>40</v>
      </c>
      <c r="C375" s="1055">
        <v>300</v>
      </c>
      <c r="D375" s="1055">
        <v>40</v>
      </c>
      <c r="E375" s="1056">
        <v>25</v>
      </c>
      <c r="F375" s="1755">
        <v>1960.7461700400002</v>
      </c>
      <c r="G375" s="1450">
        <f t="shared" si="31"/>
        <v>1960.75</v>
      </c>
      <c r="H375" s="1450">
        <f t="shared" si="32"/>
        <v>1960.75</v>
      </c>
      <c r="I375" s="212"/>
      <c r="K375" s="1755"/>
      <c r="L375" s="1715"/>
      <c r="M375" s="1715"/>
    </row>
    <row r="376" spans="1:13">
      <c r="A376" s="209" t="s">
        <v>6982</v>
      </c>
      <c r="B376" s="1055">
        <v>40</v>
      </c>
      <c r="C376" s="1055">
        <v>300</v>
      </c>
      <c r="D376" s="1055">
        <v>60</v>
      </c>
      <c r="E376" s="1056">
        <v>25</v>
      </c>
      <c r="F376" s="1755">
        <v>2864.5093789199996</v>
      </c>
      <c r="G376" s="1450">
        <f t="shared" si="31"/>
        <v>2864.51</v>
      </c>
      <c r="H376" s="1450">
        <f t="shared" si="32"/>
        <v>2864.51</v>
      </c>
      <c r="I376" s="212"/>
      <c r="K376" s="1755"/>
      <c r="L376" s="1715"/>
      <c r="M376" s="1715"/>
    </row>
    <row r="377" spans="1:13">
      <c r="A377" s="209" t="s">
        <v>6958</v>
      </c>
      <c r="B377" s="1055">
        <v>40</v>
      </c>
      <c r="C377" s="1055">
        <v>300</v>
      </c>
      <c r="D377" s="1055">
        <v>80</v>
      </c>
      <c r="E377" s="1056">
        <v>25</v>
      </c>
      <c r="F377" s="1755">
        <v>3818.8273284000006</v>
      </c>
      <c r="G377" s="1450">
        <f t="shared" si="31"/>
        <v>3818.83</v>
      </c>
      <c r="H377" s="1450">
        <f t="shared" si="32"/>
        <v>3818.83</v>
      </c>
      <c r="I377" s="212"/>
      <c r="K377" s="1755"/>
      <c r="L377" s="1715"/>
      <c r="M377" s="1715"/>
    </row>
    <row r="378" spans="1:13">
      <c r="A378" s="209" t="s">
        <v>1321</v>
      </c>
      <c r="B378" s="1055">
        <v>40</v>
      </c>
      <c r="C378" s="1055">
        <v>320</v>
      </c>
      <c r="D378" s="1055">
        <v>40</v>
      </c>
      <c r="E378" s="1056">
        <v>25</v>
      </c>
      <c r="F378" s="1755">
        <v>2076.6331907999993</v>
      </c>
      <c r="G378" s="1450">
        <f t="shared" si="31"/>
        <v>2076.63</v>
      </c>
      <c r="H378" s="1450">
        <f t="shared" si="32"/>
        <v>2076.63</v>
      </c>
      <c r="I378" s="212"/>
      <c r="K378" s="1755"/>
      <c r="L378" s="1715"/>
      <c r="M378" s="1715"/>
    </row>
    <row r="379" spans="1:13">
      <c r="A379" s="209" t="s">
        <v>6956</v>
      </c>
      <c r="B379" s="1055">
        <v>40</v>
      </c>
      <c r="C379" s="1055">
        <v>400</v>
      </c>
      <c r="D379" s="1055">
        <v>40</v>
      </c>
      <c r="E379" s="1056">
        <v>25</v>
      </c>
      <c r="F379" s="1755">
        <v>2537.8479781199994</v>
      </c>
      <c r="G379" s="1450">
        <f t="shared" si="31"/>
        <v>2537.85</v>
      </c>
      <c r="H379" s="1450">
        <f t="shared" si="32"/>
        <v>2537.85</v>
      </c>
      <c r="I379" s="212"/>
      <c r="K379" s="1755"/>
      <c r="L379" s="1715"/>
      <c r="M379" s="1715"/>
    </row>
    <row r="380" spans="1:13">
      <c r="A380" s="209" t="s">
        <v>6957</v>
      </c>
      <c r="B380" s="1055">
        <v>40</v>
      </c>
      <c r="C380" s="1055">
        <v>400</v>
      </c>
      <c r="D380" s="1055">
        <v>60</v>
      </c>
      <c r="E380" s="1056">
        <v>25</v>
      </c>
      <c r="F380" s="1755">
        <v>3706.8291338399995</v>
      </c>
      <c r="G380" s="1450">
        <f t="shared" si="31"/>
        <v>3706.83</v>
      </c>
      <c r="H380" s="1450">
        <f t="shared" si="32"/>
        <v>3706.83</v>
      </c>
      <c r="I380" s="212"/>
      <c r="K380" s="1755"/>
      <c r="L380" s="1715"/>
      <c r="M380" s="1715"/>
    </row>
    <row r="381" spans="1:13" ht="13.5" thickBot="1">
      <c r="A381" s="964" t="s">
        <v>6959</v>
      </c>
      <c r="B381" s="1060">
        <v>40</v>
      </c>
      <c r="C381" s="1060">
        <v>400</v>
      </c>
      <c r="D381" s="1060">
        <v>80</v>
      </c>
      <c r="E381" s="1061">
        <v>25</v>
      </c>
      <c r="F381" s="1755">
        <v>4941.9203349600011</v>
      </c>
      <c r="G381" s="1456">
        <f t="shared" si="31"/>
        <v>4941.92</v>
      </c>
      <c r="H381" s="1456">
        <f>G381</f>
        <v>4941.92</v>
      </c>
      <c r="I381" s="214"/>
      <c r="K381" s="1755"/>
      <c r="L381" s="1715"/>
      <c r="M381" s="1715"/>
    </row>
    <row r="382" spans="1:13">
      <c r="A382" s="545"/>
      <c r="C382" s="584"/>
      <c r="D382" s="584"/>
      <c r="K382" s="1755"/>
    </row>
    <row r="383" spans="1:13" ht="20.25" hidden="1">
      <c r="A383" s="320"/>
      <c r="B383" s="409" t="s">
        <v>1077</v>
      </c>
      <c r="C383" s="409"/>
      <c r="D383" s="409"/>
      <c r="E383" s="409"/>
      <c r="F383" s="1712"/>
      <c r="G383" s="152"/>
      <c r="H383" s="315"/>
      <c r="I383" s="95"/>
      <c r="K383" s="1755"/>
    </row>
    <row r="384" spans="1:13" ht="18" hidden="1">
      <c r="A384" s="305"/>
      <c r="B384" s="109"/>
      <c r="C384" s="319"/>
      <c r="D384" s="319"/>
      <c r="E384" s="318"/>
      <c r="F384" s="1179"/>
      <c r="G384" s="318"/>
      <c r="H384" s="318"/>
      <c r="I384" s="167"/>
      <c r="K384" s="1755"/>
    </row>
    <row r="385" spans="1:11" hidden="1">
      <c r="A385" s="305"/>
      <c r="B385" s="17"/>
      <c r="C385" s="17"/>
      <c r="D385" s="183"/>
      <c r="E385" s="183"/>
      <c r="F385" s="630"/>
      <c r="G385" s="98"/>
      <c r="H385" s="168"/>
      <c r="I385" s="167"/>
      <c r="K385" s="1755"/>
    </row>
    <row r="386" spans="1:11" ht="13.5" hidden="1" customHeight="1">
      <c r="A386" s="305"/>
      <c r="B386" s="17"/>
      <c r="C386" s="17"/>
      <c r="D386" s="183"/>
      <c r="E386" s="183"/>
      <c r="F386" s="630"/>
      <c r="G386" s="309"/>
      <c r="H386" s="304"/>
      <c r="I386" s="167"/>
      <c r="K386" s="1755"/>
    </row>
    <row r="387" spans="1:11" ht="13.5" hidden="1" customHeight="1">
      <c r="A387" s="305"/>
      <c r="B387" s="17"/>
      <c r="C387" s="17"/>
      <c r="D387" s="183"/>
      <c r="E387" s="183"/>
      <c r="F387" s="630"/>
      <c r="G387" s="309"/>
      <c r="H387" s="304"/>
      <c r="I387" s="167"/>
      <c r="K387" s="1755"/>
    </row>
    <row r="388" spans="1:11" ht="13.5" hidden="1" customHeight="1" thickBot="1">
      <c r="A388" s="1152" t="s">
        <v>7681</v>
      </c>
      <c r="B388" s="184"/>
      <c r="C388" s="885"/>
      <c r="D388" s="184"/>
      <c r="E388" s="184"/>
      <c r="F388" s="1180"/>
      <c r="G388" s="101"/>
      <c r="H388" s="170"/>
      <c r="I388" s="172"/>
      <c r="K388" s="1755"/>
    </row>
    <row r="389" spans="1:11" ht="45.75" hidden="1" customHeight="1" thickBot="1">
      <c r="A389" s="195" t="s">
        <v>1028</v>
      </c>
      <c r="B389" s="1476" t="s">
        <v>982</v>
      </c>
      <c r="C389" s="321" t="s">
        <v>1029</v>
      </c>
      <c r="D389" s="1477"/>
      <c r="E389" s="1206" t="s">
        <v>3130</v>
      </c>
      <c r="F389" s="1713" t="s">
        <v>1696</v>
      </c>
      <c r="G389" s="198" t="s">
        <v>2779</v>
      </c>
      <c r="H389" s="338" t="s">
        <v>497</v>
      </c>
      <c r="I389" s="199" t="s">
        <v>4239</v>
      </c>
      <c r="K389" s="1755"/>
    </row>
    <row r="390" spans="1:11" ht="13.5" hidden="1" customHeight="1" thickBot="1">
      <c r="A390" s="188"/>
      <c r="B390" s="331" t="s">
        <v>979</v>
      </c>
      <c r="C390" s="329" t="s">
        <v>980</v>
      </c>
      <c r="D390" s="1482" t="s">
        <v>981</v>
      </c>
      <c r="E390" s="382" t="s">
        <v>2628</v>
      </c>
      <c r="F390" s="1714" t="s">
        <v>265</v>
      </c>
      <c r="G390" s="317">
        <f>'[5]Заказ, cкидки и курсы валют'!$I$12</f>
        <v>0</v>
      </c>
      <c r="H390" s="339"/>
      <c r="I390" s="186"/>
      <c r="K390" s="1755"/>
    </row>
    <row r="391" spans="1:11" ht="13.5" hidden="1" customHeight="1">
      <c r="A391" s="1136" t="s">
        <v>8835</v>
      </c>
      <c r="B391" s="1059">
        <v>40</v>
      </c>
      <c r="C391" s="1059">
        <v>60</v>
      </c>
      <c r="D391" s="1059">
        <v>40</v>
      </c>
      <c r="E391" s="1187">
        <v>1</v>
      </c>
      <c r="F391" s="2428">
        <f>F360+15</f>
        <v>1138.0930065600003</v>
      </c>
      <c r="G391" s="1448">
        <f t="shared" ref="G391" si="34">ROUND(F391*(1-$G$11),2)</f>
        <v>1138.0899999999999</v>
      </c>
      <c r="H391" s="1448">
        <f t="shared" ref="H391" si="35">G391*E391</f>
        <v>1138.0899999999999</v>
      </c>
      <c r="I391" s="337"/>
      <c r="K391" s="1755"/>
    </row>
    <row r="392" spans="1:11" ht="13.5" hidden="1" customHeight="1">
      <c r="A392" s="1268" t="s">
        <v>8722</v>
      </c>
      <c r="B392" s="1309">
        <v>40</v>
      </c>
      <c r="C392" s="1309">
        <v>80</v>
      </c>
      <c r="D392" s="1309">
        <v>40</v>
      </c>
      <c r="E392" s="1087">
        <v>1</v>
      </c>
      <c r="F392" s="2425">
        <f>F361+15</f>
        <v>1363.6449261600001</v>
      </c>
      <c r="G392" s="1471">
        <f>ROUND(F392*(1-$G$11),2)</f>
        <v>1363.64</v>
      </c>
      <c r="H392" s="1471">
        <f>G392*E392</f>
        <v>1363.64</v>
      </c>
      <c r="I392" s="502"/>
      <c r="K392" s="1755"/>
    </row>
    <row r="393" spans="1:11" ht="13.5" hidden="1" customHeight="1">
      <c r="A393" s="520" t="s">
        <v>8841</v>
      </c>
      <c r="B393" s="1055">
        <v>40</v>
      </c>
      <c r="C393" s="1055">
        <v>80</v>
      </c>
      <c r="D393" s="1055">
        <v>60</v>
      </c>
      <c r="E393" s="1056">
        <v>1</v>
      </c>
      <c r="F393" s="2425">
        <f>F362+15</f>
        <v>928.46907093749996</v>
      </c>
      <c r="G393" s="1471">
        <f t="shared" ref="G393:G407" si="36">ROUND(F393*(1-$G$11),2)</f>
        <v>928.47</v>
      </c>
      <c r="H393" s="1471">
        <f t="shared" ref="H393:H407" si="37">G393*E393</f>
        <v>928.47</v>
      </c>
      <c r="I393" s="212"/>
      <c r="K393" s="1755"/>
    </row>
    <row r="394" spans="1:11" ht="13.5" hidden="1" customHeight="1">
      <c r="A394" s="520" t="s">
        <v>8723</v>
      </c>
      <c r="B394" s="1055">
        <v>40</v>
      </c>
      <c r="C394" s="1055">
        <v>80</v>
      </c>
      <c r="D394" s="1055">
        <v>80</v>
      </c>
      <c r="E394" s="1056">
        <v>1</v>
      </c>
      <c r="F394" s="2425">
        <f t="shared" ref="F394:F398" si="38">F364+15</f>
        <v>2710.7343218400001</v>
      </c>
      <c r="G394" s="1471">
        <f t="shared" si="36"/>
        <v>2710.73</v>
      </c>
      <c r="H394" s="1471">
        <f t="shared" si="37"/>
        <v>2710.73</v>
      </c>
      <c r="I394" s="212"/>
      <c r="K394" s="1755"/>
    </row>
    <row r="395" spans="1:11" ht="13.5" hidden="1" customHeight="1">
      <c r="A395" s="520" t="s">
        <v>8836</v>
      </c>
      <c r="B395" s="1055">
        <v>40</v>
      </c>
      <c r="C395" s="1055">
        <v>100</v>
      </c>
      <c r="D395" s="1055">
        <v>40</v>
      </c>
      <c r="E395" s="1087">
        <v>1</v>
      </c>
      <c r="F395" s="2425">
        <f t="shared" si="38"/>
        <v>1629.64063824</v>
      </c>
      <c r="G395" s="1471">
        <f t="shared" si="36"/>
        <v>1629.64</v>
      </c>
      <c r="H395" s="1471">
        <f t="shared" si="37"/>
        <v>1629.64</v>
      </c>
      <c r="I395" s="212"/>
      <c r="K395" s="1755"/>
    </row>
    <row r="396" spans="1:11" ht="13.5" hidden="1" customHeight="1">
      <c r="A396" s="520" t="s">
        <v>8837</v>
      </c>
      <c r="B396" s="1055">
        <v>40</v>
      </c>
      <c r="C396" s="1055">
        <v>120</v>
      </c>
      <c r="D396" s="1055">
        <v>40</v>
      </c>
      <c r="E396" s="1087">
        <v>1</v>
      </c>
      <c r="F396" s="2425">
        <f t="shared" si="38"/>
        <v>1859.8591492800003</v>
      </c>
      <c r="G396" s="1471">
        <f t="shared" si="36"/>
        <v>1859.86</v>
      </c>
      <c r="H396" s="1471">
        <f t="shared" si="37"/>
        <v>1859.86</v>
      </c>
      <c r="I396" s="212"/>
      <c r="K396" s="1755"/>
    </row>
    <row r="397" spans="1:11" ht="13.5" hidden="1" customHeight="1">
      <c r="A397" s="520" t="s">
        <v>8842</v>
      </c>
      <c r="B397" s="1055">
        <v>40</v>
      </c>
      <c r="C397" s="1055">
        <v>120</v>
      </c>
      <c r="D397" s="1055">
        <v>60</v>
      </c>
      <c r="E397" s="1056">
        <v>1</v>
      </c>
      <c r="F397" s="2425">
        <f t="shared" si="38"/>
        <v>1362.8671609200001</v>
      </c>
      <c r="G397" s="1471">
        <f t="shared" si="36"/>
        <v>1362.87</v>
      </c>
      <c r="H397" s="1471">
        <f t="shared" si="37"/>
        <v>1362.87</v>
      </c>
      <c r="I397" s="212"/>
      <c r="K397" s="1755"/>
    </row>
    <row r="398" spans="1:11" ht="13.5" hidden="1" customHeight="1">
      <c r="A398" s="520" t="s">
        <v>8724</v>
      </c>
      <c r="B398" s="1055">
        <v>40</v>
      </c>
      <c r="C398" s="1055">
        <v>120</v>
      </c>
      <c r="D398" s="1055">
        <v>80</v>
      </c>
      <c r="E398" s="1056">
        <v>1</v>
      </c>
      <c r="F398" s="2425">
        <f t="shared" si="38"/>
        <v>1812.4154696400001</v>
      </c>
      <c r="G398" s="1471">
        <f t="shared" si="36"/>
        <v>1812.42</v>
      </c>
      <c r="H398" s="1471">
        <f t="shared" si="37"/>
        <v>1812.42</v>
      </c>
      <c r="I398" s="212"/>
      <c r="K398" s="1755"/>
    </row>
    <row r="399" spans="1:11" ht="13.5" hidden="1" customHeight="1">
      <c r="A399" s="520" t="s">
        <v>8845</v>
      </c>
      <c r="B399" s="1055">
        <v>40</v>
      </c>
      <c r="C399" s="1055">
        <v>160</v>
      </c>
      <c r="D399" s="1055">
        <v>80</v>
      </c>
      <c r="E399" s="1056">
        <v>1</v>
      </c>
      <c r="F399" s="2425">
        <f>F371+15</f>
        <v>2261.1860131200006</v>
      </c>
      <c r="G399" s="1471">
        <f t="shared" si="36"/>
        <v>2261.19</v>
      </c>
      <c r="H399" s="1471">
        <f t="shared" si="37"/>
        <v>2261.19</v>
      </c>
      <c r="I399" s="212"/>
      <c r="K399" s="1755"/>
    </row>
    <row r="400" spans="1:11" ht="13.5" hidden="1" customHeight="1">
      <c r="A400" s="524" t="s">
        <v>8725</v>
      </c>
      <c r="B400" s="1055">
        <v>40</v>
      </c>
      <c r="C400" s="1055">
        <v>200</v>
      </c>
      <c r="D400" s="1055">
        <v>80</v>
      </c>
      <c r="E400" s="1056">
        <v>1</v>
      </c>
      <c r="F400" s="2425">
        <f t="shared" ref="F400:F407" si="39">F374+15</f>
        <v>2931.7474499999998</v>
      </c>
      <c r="G400" s="1471">
        <f t="shared" si="36"/>
        <v>2931.75</v>
      </c>
      <c r="H400" s="1471">
        <f t="shared" si="37"/>
        <v>2931.75</v>
      </c>
      <c r="I400" s="212"/>
      <c r="K400" s="1755"/>
    </row>
    <row r="401" spans="1:13" hidden="1">
      <c r="A401" s="520" t="s">
        <v>8838</v>
      </c>
      <c r="B401" s="1055">
        <v>40</v>
      </c>
      <c r="C401" s="1055">
        <v>300</v>
      </c>
      <c r="D401" s="1055">
        <v>40</v>
      </c>
      <c r="E401" s="1056">
        <v>1</v>
      </c>
      <c r="F401" s="2425">
        <f t="shared" si="39"/>
        <v>1975.7461700400002</v>
      </c>
      <c r="G401" s="1471">
        <f t="shared" si="36"/>
        <v>1975.75</v>
      </c>
      <c r="H401" s="1471">
        <f t="shared" si="37"/>
        <v>1975.75</v>
      </c>
      <c r="I401" s="212"/>
      <c r="K401" s="1755"/>
    </row>
    <row r="402" spans="1:13" hidden="1">
      <c r="A402" s="520" t="s">
        <v>8843</v>
      </c>
      <c r="B402" s="1055">
        <v>40</v>
      </c>
      <c r="C402" s="1055">
        <v>300</v>
      </c>
      <c r="D402" s="1055">
        <v>60</v>
      </c>
      <c r="E402" s="1056">
        <v>1</v>
      </c>
      <c r="F402" s="2425">
        <f t="shared" si="39"/>
        <v>2879.5093789199996</v>
      </c>
      <c r="G402" s="1471">
        <f t="shared" si="36"/>
        <v>2879.51</v>
      </c>
      <c r="H402" s="1471">
        <f t="shared" si="37"/>
        <v>2879.51</v>
      </c>
      <c r="I402" s="212"/>
      <c r="K402" s="1755"/>
    </row>
    <row r="403" spans="1:13" hidden="1">
      <c r="A403" s="1159" t="s">
        <v>8846</v>
      </c>
      <c r="B403" s="1055">
        <v>40</v>
      </c>
      <c r="C403" s="1055">
        <v>300</v>
      </c>
      <c r="D403" s="1055">
        <v>80</v>
      </c>
      <c r="E403" s="1056">
        <v>1</v>
      </c>
      <c r="F403" s="2425">
        <f t="shared" si="39"/>
        <v>3833.8273284000006</v>
      </c>
      <c r="G403" s="1471">
        <f t="shared" si="36"/>
        <v>3833.83</v>
      </c>
      <c r="H403" s="1471">
        <f t="shared" si="37"/>
        <v>3833.83</v>
      </c>
      <c r="I403" s="212"/>
      <c r="K403" s="1755"/>
    </row>
    <row r="404" spans="1:13" hidden="1">
      <c r="A404" s="520" t="s">
        <v>8839</v>
      </c>
      <c r="B404" s="1055">
        <v>40</v>
      </c>
      <c r="C404" s="1055">
        <v>320</v>
      </c>
      <c r="D404" s="1055">
        <v>40</v>
      </c>
      <c r="E404" s="1056">
        <v>1</v>
      </c>
      <c r="F404" s="2425">
        <f t="shared" si="39"/>
        <v>2091.6331907999993</v>
      </c>
      <c r="G404" s="1471">
        <f t="shared" si="36"/>
        <v>2091.63</v>
      </c>
      <c r="H404" s="1471">
        <f t="shared" si="37"/>
        <v>2091.63</v>
      </c>
      <c r="I404" s="212"/>
      <c r="K404" s="1755"/>
    </row>
    <row r="405" spans="1:13" hidden="1">
      <c r="A405" s="520" t="s">
        <v>8840</v>
      </c>
      <c r="B405" s="1055">
        <v>40</v>
      </c>
      <c r="C405" s="1055">
        <v>400</v>
      </c>
      <c r="D405" s="1055">
        <v>40</v>
      </c>
      <c r="E405" s="1056">
        <v>1</v>
      </c>
      <c r="F405" s="2425">
        <f t="shared" si="39"/>
        <v>2552.8479781199994</v>
      </c>
      <c r="G405" s="1471">
        <f t="shared" si="36"/>
        <v>2552.85</v>
      </c>
      <c r="H405" s="1471">
        <f t="shared" si="37"/>
        <v>2552.85</v>
      </c>
      <c r="I405" s="212"/>
      <c r="K405" s="1755"/>
    </row>
    <row r="406" spans="1:13" hidden="1">
      <c r="A406" s="520" t="s">
        <v>8844</v>
      </c>
      <c r="B406" s="1055">
        <v>40</v>
      </c>
      <c r="C406" s="1055">
        <v>400</v>
      </c>
      <c r="D406" s="1055">
        <v>60</v>
      </c>
      <c r="E406" s="1056">
        <v>1</v>
      </c>
      <c r="F406" s="2425">
        <f t="shared" si="39"/>
        <v>3721.8291338399995</v>
      </c>
      <c r="G406" s="1471">
        <f t="shared" si="36"/>
        <v>3721.83</v>
      </c>
      <c r="H406" s="1471">
        <f t="shared" si="37"/>
        <v>3721.83</v>
      </c>
      <c r="I406" s="212"/>
      <c r="K406" s="1755"/>
    </row>
    <row r="407" spans="1:13" ht="13.5" hidden="1" thickBot="1">
      <c r="A407" s="524" t="s">
        <v>8847</v>
      </c>
      <c r="B407" s="1060">
        <v>40</v>
      </c>
      <c r="C407" s="1060">
        <v>400</v>
      </c>
      <c r="D407" s="1060">
        <v>80</v>
      </c>
      <c r="E407" s="1311">
        <v>1</v>
      </c>
      <c r="F407" s="2426">
        <f t="shared" si="39"/>
        <v>4956.9203349600011</v>
      </c>
      <c r="G407" s="1484">
        <f t="shared" si="36"/>
        <v>4956.92</v>
      </c>
      <c r="H407" s="1481">
        <f t="shared" si="37"/>
        <v>4956.92</v>
      </c>
      <c r="I407" s="214"/>
      <c r="K407" s="1755"/>
    </row>
    <row r="408" spans="1:13" ht="13.5" thickBot="1">
      <c r="C408" s="584"/>
      <c r="D408" s="584"/>
      <c r="K408" s="1755"/>
    </row>
    <row r="409" spans="1:13" ht="20.25">
      <c r="A409" s="320"/>
      <c r="B409" s="409"/>
      <c r="C409" s="2770" t="s">
        <v>1078</v>
      </c>
      <c r="D409" s="2770"/>
      <c r="E409" s="2770"/>
      <c r="F409" s="2770"/>
      <c r="G409" s="2770"/>
      <c r="H409" s="2770"/>
      <c r="I409" s="2771"/>
      <c r="K409" s="1755"/>
    </row>
    <row r="410" spans="1:13" ht="18">
      <c r="A410" s="305"/>
      <c r="B410" s="1362"/>
      <c r="C410" s="2773"/>
      <c r="D410" s="2773"/>
      <c r="E410" s="2773"/>
      <c r="F410" s="2773"/>
      <c r="G410" s="2773"/>
      <c r="H410" s="2773"/>
      <c r="I410" s="2774"/>
      <c r="K410" s="1755"/>
    </row>
    <row r="411" spans="1:13">
      <c r="A411" s="305"/>
      <c r="B411" s="17"/>
      <c r="C411" s="2773"/>
      <c r="D411" s="2773"/>
      <c r="E411" s="2773"/>
      <c r="F411" s="2773"/>
      <c r="G411" s="2773"/>
      <c r="H411" s="2773"/>
      <c r="I411" s="2774"/>
      <c r="K411" s="1755"/>
    </row>
    <row r="412" spans="1:13">
      <c r="A412" s="305"/>
      <c r="B412" s="17"/>
      <c r="C412" s="2773"/>
      <c r="D412" s="2773"/>
      <c r="E412" s="2773"/>
      <c r="F412" s="2773"/>
      <c r="G412" s="2773"/>
      <c r="H412" s="2773"/>
      <c r="I412" s="2774"/>
      <c r="K412" s="1755"/>
    </row>
    <row r="413" spans="1:13" ht="15.6" customHeight="1">
      <c r="A413" s="305"/>
      <c r="B413" s="17"/>
      <c r="C413" s="2773"/>
      <c r="D413" s="2773"/>
      <c r="E413" s="2773"/>
      <c r="F413" s="2773"/>
      <c r="G413" s="2773"/>
      <c r="H413" s="2773"/>
      <c r="I413" s="2774"/>
      <c r="K413" s="1755"/>
    </row>
    <row r="414" spans="1:13" ht="20.45" customHeight="1" thickBot="1">
      <c r="A414" s="1152" t="s">
        <v>7679</v>
      </c>
      <c r="B414" s="184"/>
      <c r="C414" s="2776"/>
      <c r="D414" s="2776"/>
      <c r="E414" s="2776"/>
      <c r="F414" s="2776"/>
      <c r="G414" s="2776"/>
      <c r="H414" s="2776"/>
      <c r="I414" s="2777"/>
      <c r="K414" s="1755"/>
    </row>
    <row r="415" spans="1:13" ht="33.75">
      <c r="A415" s="187" t="s">
        <v>1028</v>
      </c>
      <c r="B415" s="1497" t="s">
        <v>982</v>
      </c>
      <c r="C415" s="328" t="s">
        <v>1029</v>
      </c>
      <c r="D415" s="1498"/>
      <c r="E415" s="1206" t="s">
        <v>3130</v>
      </c>
      <c r="F415" s="1717" t="s">
        <v>10904</v>
      </c>
      <c r="G415" s="1308" t="s">
        <v>2779</v>
      </c>
      <c r="H415" s="419" t="s">
        <v>497</v>
      </c>
      <c r="I415" s="173" t="s">
        <v>4239</v>
      </c>
      <c r="K415" s="1755"/>
    </row>
    <row r="416" spans="1:13" ht="13.5" thickBot="1">
      <c r="A416" s="188"/>
      <c r="B416" s="331" t="s">
        <v>979</v>
      </c>
      <c r="C416" s="329" t="s">
        <v>980</v>
      </c>
      <c r="D416" s="1482" t="s">
        <v>981</v>
      </c>
      <c r="E416" s="382" t="s">
        <v>2628</v>
      </c>
      <c r="F416" s="1710" t="s">
        <v>265</v>
      </c>
      <c r="G416" s="191">
        <f>'Заказ, cкидки и курсы валют'!$I$12</f>
        <v>0</v>
      </c>
      <c r="H416" s="339"/>
      <c r="I416" s="186"/>
      <c r="K416" s="1755"/>
      <c r="M416" s="1715"/>
    </row>
    <row r="417" spans="1:13">
      <c r="A417" s="391" t="s">
        <v>1322</v>
      </c>
      <c r="B417" s="1405">
        <v>90</v>
      </c>
      <c r="C417" s="1405">
        <v>50</v>
      </c>
      <c r="D417" s="1405">
        <v>55</v>
      </c>
      <c r="E417" s="1405">
        <v>50</v>
      </c>
      <c r="F417" s="1755">
        <v>2162.1873672000002</v>
      </c>
      <c r="G417" s="1448">
        <f t="shared" ref="G417" si="40">ROUND(F417*(1-$G$11),2)</f>
        <v>2162.19</v>
      </c>
      <c r="H417" s="1448">
        <f>G417</f>
        <v>2162.19</v>
      </c>
      <c r="I417" s="337"/>
      <c r="K417" s="1755"/>
      <c r="L417" s="1715"/>
      <c r="M417" s="1715"/>
    </row>
    <row r="418" spans="1:13">
      <c r="A418" s="410" t="s">
        <v>10248</v>
      </c>
      <c r="B418" s="1479">
        <v>105</v>
      </c>
      <c r="C418" s="1479">
        <v>35</v>
      </c>
      <c r="D418" s="1479">
        <v>55</v>
      </c>
      <c r="E418" s="1479">
        <v>50</v>
      </c>
      <c r="F418" s="1755">
        <v>2162.1873672000002</v>
      </c>
      <c r="G418" s="1471">
        <f>ROUND(F418*(1-$G$11),2)</f>
        <v>2162.19</v>
      </c>
      <c r="H418" s="1471">
        <f>G418</f>
        <v>2162.19</v>
      </c>
      <c r="I418" s="502"/>
      <c r="K418" s="1755"/>
      <c r="L418" s="1715"/>
      <c r="M418" s="1715"/>
    </row>
    <row r="419" spans="1:13">
      <c r="A419" s="209" t="s">
        <v>7030</v>
      </c>
      <c r="B419" s="12">
        <v>130</v>
      </c>
      <c r="C419" s="12">
        <v>50</v>
      </c>
      <c r="D419" s="12">
        <v>65</v>
      </c>
      <c r="E419" s="12">
        <v>25</v>
      </c>
      <c r="F419" s="1755">
        <v>1642.6401868799996</v>
      </c>
      <c r="G419" s="1450">
        <f t="shared" ref="G419" si="41">ROUND(F419*(1-$G$11),2)</f>
        <v>1642.64</v>
      </c>
      <c r="H419" s="1471">
        <f t="shared" ref="H419:H421" si="42">G419</f>
        <v>1642.64</v>
      </c>
      <c r="I419" s="212"/>
      <c r="K419" s="1755"/>
      <c r="L419" s="1715"/>
      <c r="M419" s="1715"/>
    </row>
    <row r="420" spans="1:13">
      <c r="A420" s="410" t="s">
        <v>7029</v>
      </c>
      <c r="B420" s="1479">
        <v>140</v>
      </c>
      <c r="C420" s="1479">
        <v>40</v>
      </c>
      <c r="D420" s="1479">
        <v>40</v>
      </c>
      <c r="E420" s="1479">
        <v>50</v>
      </c>
      <c r="F420" s="1755">
        <v>2022.1896240000001</v>
      </c>
      <c r="G420" s="1471">
        <f>ROUND(F420*(1-$G$11),2)</f>
        <v>2022.19</v>
      </c>
      <c r="H420" s="1471">
        <f t="shared" si="42"/>
        <v>2022.19</v>
      </c>
      <c r="I420" s="502"/>
      <c r="K420" s="1755"/>
      <c r="L420" s="1715"/>
      <c r="M420" s="1715"/>
    </row>
    <row r="421" spans="1:13">
      <c r="A421" s="209" t="s">
        <v>10249</v>
      </c>
      <c r="B421" s="12">
        <v>150</v>
      </c>
      <c r="C421" s="12">
        <v>50</v>
      </c>
      <c r="D421" s="12">
        <v>90</v>
      </c>
      <c r="E421" s="12">
        <v>25</v>
      </c>
      <c r="F421" s="1755">
        <v>2653.7349988800006</v>
      </c>
      <c r="G421" s="1450">
        <f t="shared" ref="G421" si="43">ROUND(F421*(1-$G$11),2)</f>
        <v>2653.73</v>
      </c>
      <c r="H421" s="1471">
        <f t="shared" si="42"/>
        <v>2653.73</v>
      </c>
      <c r="I421" s="212"/>
      <c r="K421" s="1755"/>
      <c r="L421" s="1715"/>
      <c r="M421" s="1715"/>
    </row>
    <row r="422" spans="1:13" ht="13.5" thickBot="1">
      <c r="A422" s="1156" t="s">
        <v>11635</v>
      </c>
      <c r="B422" s="1504">
        <v>150</v>
      </c>
      <c r="C422" s="1504">
        <v>60</v>
      </c>
      <c r="D422" s="1504">
        <v>90</v>
      </c>
      <c r="E422" s="1504">
        <v>25</v>
      </c>
      <c r="F422" s="1755">
        <v>2653.7349988800006</v>
      </c>
      <c r="G422" s="1481">
        <f t="shared" ref="G422" si="44">ROUND(F422*(1-$G$11),2)</f>
        <v>2653.73</v>
      </c>
      <c r="H422" s="1481">
        <f>G422</f>
        <v>2653.73</v>
      </c>
      <c r="I422" s="497"/>
      <c r="K422" s="1755"/>
      <c r="L422" s="1715"/>
      <c r="M422" s="1715"/>
    </row>
    <row r="423" spans="1:13">
      <c r="A423" s="1"/>
      <c r="B423" s="78"/>
      <c r="C423" s="78"/>
      <c r="D423" s="78"/>
      <c r="E423" s="78"/>
      <c r="F423" s="572"/>
      <c r="G423" s="1459"/>
      <c r="K423" s="1755"/>
    </row>
    <row r="424" spans="1:13" ht="20.25" hidden="1">
      <c r="A424" s="320"/>
      <c r="B424" s="409" t="s">
        <v>1078</v>
      </c>
      <c r="C424" s="409"/>
      <c r="D424" s="409"/>
      <c r="E424" s="409"/>
      <c r="F424" s="1707"/>
      <c r="G424" s="151"/>
      <c r="H424" s="152"/>
      <c r="I424" s="147"/>
      <c r="K424" s="1755"/>
    </row>
    <row r="425" spans="1:13" ht="18" hidden="1">
      <c r="A425" s="305"/>
      <c r="B425" s="1362"/>
      <c r="C425" s="109"/>
      <c r="D425" s="319"/>
      <c r="E425" s="319"/>
      <c r="F425" s="1179"/>
      <c r="G425" s="318"/>
      <c r="H425" s="318"/>
      <c r="I425" s="322"/>
      <c r="K425" s="1755"/>
    </row>
    <row r="426" spans="1:13" hidden="1">
      <c r="A426" s="305"/>
      <c r="B426" s="17"/>
      <c r="C426" s="17"/>
      <c r="D426" s="183"/>
      <c r="E426" s="183"/>
      <c r="F426" s="630"/>
      <c r="G426" s="98"/>
      <c r="H426" s="168"/>
      <c r="I426" s="167"/>
      <c r="K426" s="1755"/>
    </row>
    <row r="427" spans="1:13" hidden="1">
      <c r="A427" s="305"/>
      <c r="B427" s="17"/>
      <c r="C427" s="17"/>
      <c r="D427" s="183"/>
      <c r="E427" s="183"/>
      <c r="F427" s="630"/>
      <c r="G427" s="309"/>
      <c r="H427" s="304"/>
      <c r="I427" s="167"/>
      <c r="K427" s="1755"/>
    </row>
    <row r="428" spans="1:13" hidden="1">
      <c r="A428" s="305"/>
      <c r="B428" s="17"/>
      <c r="C428" s="17"/>
      <c r="D428" s="183"/>
      <c r="E428" s="183"/>
      <c r="F428" s="630"/>
      <c r="G428" s="309"/>
      <c r="H428" s="304"/>
      <c r="I428" s="167"/>
      <c r="K428" s="1755"/>
    </row>
    <row r="429" spans="1:13" ht="18.75" hidden="1" thickBot="1">
      <c r="A429" s="1152" t="s">
        <v>7681</v>
      </c>
      <c r="B429" s="184"/>
      <c r="C429" s="885"/>
      <c r="D429" s="184"/>
      <c r="E429" s="184"/>
      <c r="F429" s="1180"/>
      <c r="G429" s="101"/>
      <c r="H429" s="170"/>
      <c r="I429" s="172"/>
      <c r="K429" s="1755"/>
    </row>
    <row r="430" spans="1:13" ht="33.75" hidden="1">
      <c r="A430" s="187" t="s">
        <v>1028</v>
      </c>
      <c r="B430" s="1497" t="s">
        <v>982</v>
      </c>
      <c r="C430" s="328" t="s">
        <v>1029</v>
      </c>
      <c r="D430" s="1498"/>
      <c r="E430" s="1206" t="s">
        <v>3130</v>
      </c>
      <c r="F430" s="1717" t="s">
        <v>1696</v>
      </c>
      <c r="G430" s="1308" t="s">
        <v>2779</v>
      </c>
      <c r="H430" s="419" t="s">
        <v>497</v>
      </c>
      <c r="I430" s="173" t="s">
        <v>4239</v>
      </c>
      <c r="K430" s="1755"/>
    </row>
    <row r="431" spans="1:13" ht="13.5" hidden="1" thickBot="1">
      <c r="A431" s="188"/>
      <c r="B431" s="331" t="s">
        <v>979</v>
      </c>
      <c r="C431" s="329" t="s">
        <v>980</v>
      </c>
      <c r="D431" s="1482" t="s">
        <v>981</v>
      </c>
      <c r="E431" s="382" t="s">
        <v>2628</v>
      </c>
      <c r="F431" s="1710" t="s">
        <v>265</v>
      </c>
      <c r="G431" s="317">
        <f>'[5]Заказ, cкидки и курсы валют'!$I$12</f>
        <v>0</v>
      </c>
      <c r="H431" s="339"/>
      <c r="I431" s="186"/>
      <c r="K431" s="1755"/>
    </row>
    <row r="432" spans="1:13" hidden="1">
      <c r="A432" s="410" t="s">
        <v>8727</v>
      </c>
      <c r="B432" s="1479">
        <v>90</v>
      </c>
      <c r="C432" s="1479">
        <v>50</v>
      </c>
      <c r="D432" s="1479">
        <v>55</v>
      </c>
      <c r="E432" s="1479">
        <v>1</v>
      </c>
      <c r="F432" s="2428">
        <f>F417+15</f>
        <v>2177.1873672000002</v>
      </c>
      <c r="G432" s="1470">
        <f t="shared" ref="G432:G435" si="45">ROUND(F432*(1-$G$11),2)</f>
        <v>2177.19</v>
      </c>
      <c r="H432" s="1471">
        <f t="shared" ref="H432:H435" si="46">G432*E432</f>
        <v>2177.19</v>
      </c>
      <c r="I432" s="502"/>
      <c r="K432" s="1755"/>
    </row>
    <row r="433" spans="1:13" hidden="1">
      <c r="A433" s="209" t="s">
        <v>8728</v>
      </c>
      <c r="B433" s="12">
        <v>130</v>
      </c>
      <c r="C433" s="12">
        <v>50</v>
      </c>
      <c r="D433" s="12">
        <v>65</v>
      </c>
      <c r="E433" s="12">
        <v>1</v>
      </c>
      <c r="F433" s="2425">
        <f>F419+15</f>
        <v>1657.6401868799996</v>
      </c>
      <c r="G433" s="1483">
        <f t="shared" si="45"/>
        <v>1657.64</v>
      </c>
      <c r="H433" s="1450">
        <f t="shared" si="46"/>
        <v>1657.64</v>
      </c>
      <c r="I433" s="212"/>
      <c r="K433" s="1755"/>
    </row>
    <row r="434" spans="1:13" hidden="1">
      <c r="A434" s="410" t="s">
        <v>8726</v>
      </c>
      <c r="B434" s="1479">
        <v>140</v>
      </c>
      <c r="C434" s="1479">
        <v>40</v>
      </c>
      <c r="D434" s="1479">
        <v>40</v>
      </c>
      <c r="E434" s="1479">
        <v>1</v>
      </c>
      <c r="F434" s="2428">
        <f>F420+15</f>
        <v>2037.1896240000001</v>
      </c>
      <c r="G434" s="1470">
        <f>ROUND(F434*(1-$G$11),2)</f>
        <v>2037.19</v>
      </c>
      <c r="H434" s="1471">
        <f>G434*E434</f>
        <v>2037.19</v>
      </c>
      <c r="I434" s="502"/>
      <c r="K434" s="1755"/>
    </row>
    <row r="435" spans="1:13" ht="13.5" hidden="1" thickBot="1">
      <c r="A435" s="211" t="s">
        <v>8729</v>
      </c>
      <c r="B435" s="280">
        <v>150</v>
      </c>
      <c r="C435" s="280">
        <v>60</v>
      </c>
      <c r="D435" s="280">
        <v>90</v>
      </c>
      <c r="E435" s="280">
        <v>1</v>
      </c>
      <c r="F435" s="2426">
        <f>F422+15</f>
        <v>2668.7349988800006</v>
      </c>
      <c r="G435" s="1488">
        <f t="shared" si="45"/>
        <v>2668.73</v>
      </c>
      <c r="H435" s="1456">
        <f t="shared" si="46"/>
        <v>2668.73</v>
      </c>
      <c r="I435" s="214"/>
      <c r="K435" s="1755"/>
    </row>
    <row r="436" spans="1:13" hidden="1">
      <c r="A436" s="1155"/>
      <c r="B436" s="78"/>
      <c r="C436" s="78"/>
      <c r="D436" s="78"/>
      <c r="E436" s="78"/>
      <c r="F436" s="1175"/>
      <c r="G436" s="78"/>
      <c r="H436" s="78"/>
      <c r="K436" s="1755"/>
    </row>
    <row r="437" spans="1:13" hidden="1">
      <c r="A437" s="1"/>
      <c r="B437" s="78"/>
      <c r="C437" s="78"/>
      <c r="D437" s="78"/>
      <c r="E437" s="78"/>
      <c r="F437" s="572"/>
      <c r="G437" s="1459"/>
      <c r="K437" s="1755"/>
    </row>
    <row r="438" spans="1:13" hidden="1">
      <c r="A438" s="1"/>
      <c r="B438" s="78"/>
      <c r="C438" s="78"/>
      <c r="D438" s="78"/>
      <c r="E438" s="78"/>
      <c r="F438" s="572"/>
      <c r="G438" s="1459"/>
      <c r="K438" s="1755"/>
    </row>
    <row r="439" spans="1:13" ht="13.5" thickBot="1">
      <c r="A439" s="1"/>
      <c r="B439" s="78"/>
      <c r="C439" s="78"/>
      <c r="D439" s="78"/>
      <c r="E439" s="78"/>
      <c r="F439" s="572"/>
      <c r="G439" s="1459"/>
      <c r="K439" s="1755"/>
    </row>
    <row r="440" spans="1:13" ht="20.25">
      <c r="A440" s="320"/>
      <c r="B440" s="409"/>
      <c r="C440" s="2770" t="s">
        <v>1079</v>
      </c>
      <c r="D440" s="2770"/>
      <c r="E440" s="2770"/>
      <c r="F440" s="2770"/>
      <c r="G440" s="2770"/>
      <c r="H440" s="2770"/>
      <c r="I440" s="2771"/>
      <c r="K440" s="1755"/>
    </row>
    <row r="441" spans="1:13" ht="18">
      <c r="A441" s="305"/>
      <c r="B441" s="1362"/>
      <c r="C441" s="2773"/>
      <c r="D441" s="2773"/>
      <c r="E441" s="2773"/>
      <c r="F441" s="2773"/>
      <c r="G441" s="2773"/>
      <c r="H441" s="2773"/>
      <c r="I441" s="2774"/>
      <c r="K441" s="1755"/>
    </row>
    <row r="442" spans="1:13">
      <c r="A442" s="305"/>
      <c r="B442" s="17"/>
      <c r="C442" s="2773"/>
      <c r="D442" s="2773"/>
      <c r="E442" s="2773"/>
      <c r="F442" s="2773"/>
      <c r="G442" s="2773"/>
      <c r="H442" s="2773"/>
      <c r="I442" s="2774"/>
      <c r="K442" s="1755"/>
    </row>
    <row r="443" spans="1:13">
      <c r="A443" s="305"/>
      <c r="B443" s="17"/>
      <c r="C443" s="2773"/>
      <c r="D443" s="2773"/>
      <c r="E443" s="2773"/>
      <c r="F443" s="2773"/>
      <c r="G443" s="2773"/>
      <c r="H443" s="2773"/>
      <c r="I443" s="2774"/>
      <c r="K443" s="1755"/>
    </row>
    <row r="444" spans="1:13">
      <c r="A444" s="305"/>
      <c r="B444" s="17"/>
      <c r="C444" s="2773"/>
      <c r="D444" s="2773"/>
      <c r="E444" s="2773"/>
      <c r="F444" s="2773"/>
      <c r="G444" s="2773"/>
      <c r="H444" s="2773"/>
      <c r="I444" s="2774"/>
      <c r="K444" s="1755"/>
    </row>
    <row r="445" spans="1:13" ht="18.75" thickBot="1">
      <c r="A445" s="1152" t="s">
        <v>7679</v>
      </c>
      <c r="B445" s="184"/>
      <c r="C445" s="2776"/>
      <c r="D445" s="2776"/>
      <c r="E445" s="2776"/>
      <c r="F445" s="2776"/>
      <c r="G445" s="2776"/>
      <c r="H445" s="2776"/>
      <c r="I445" s="2777"/>
      <c r="K445" s="1755"/>
    </row>
    <row r="446" spans="1:13" ht="33.75">
      <c r="A446" s="187" t="s">
        <v>1028</v>
      </c>
      <c r="B446" s="1497" t="s">
        <v>982</v>
      </c>
      <c r="C446" s="328" t="s">
        <v>1029</v>
      </c>
      <c r="D446" s="1498"/>
      <c r="E446" s="1206" t="s">
        <v>3130</v>
      </c>
      <c r="F446" s="1717" t="s">
        <v>10904</v>
      </c>
      <c r="G446" s="1308" t="s">
        <v>2779</v>
      </c>
      <c r="H446" s="419" t="s">
        <v>497</v>
      </c>
      <c r="I446" s="173" t="s">
        <v>4239</v>
      </c>
      <c r="K446" s="1755"/>
      <c r="L446" s="1737"/>
      <c r="M446" s="1715"/>
    </row>
    <row r="447" spans="1:13" ht="13.5" thickBot="1">
      <c r="A447" s="188"/>
      <c r="B447" s="331" t="s">
        <v>979</v>
      </c>
      <c r="C447" s="329" t="s">
        <v>980</v>
      </c>
      <c r="D447" s="1482" t="s">
        <v>981</v>
      </c>
      <c r="E447" s="382" t="s">
        <v>2628</v>
      </c>
      <c r="F447" s="1710" t="s">
        <v>265</v>
      </c>
      <c r="G447" s="191">
        <f>'Заказ, cкидки и курсы валют'!$I$12</f>
        <v>0</v>
      </c>
      <c r="H447" s="339"/>
      <c r="I447" s="186"/>
      <c r="K447" s="1755"/>
      <c r="L447" s="1737"/>
      <c r="M447" s="1715"/>
    </row>
    <row r="448" spans="1:13">
      <c r="A448" s="384" t="s">
        <v>10913</v>
      </c>
      <c r="B448" s="1499">
        <v>50</v>
      </c>
      <c r="C448" s="1499">
        <v>50</v>
      </c>
      <c r="D448" s="1499">
        <v>35</v>
      </c>
      <c r="E448" s="1499">
        <v>50</v>
      </c>
      <c r="F448" s="1755">
        <v>983.09526335999999</v>
      </c>
      <c r="G448" s="1448">
        <f>ROUND(F448*(1-$G$11),2)</f>
        <v>983.1</v>
      </c>
      <c r="H448" s="1448">
        <f>G448</f>
        <v>983.1</v>
      </c>
      <c r="I448" s="388"/>
      <c r="K448" s="1755"/>
      <c r="L448" s="1715"/>
      <c r="M448" s="1715"/>
    </row>
    <row r="449" spans="1:13">
      <c r="A449" s="175" t="s">
        <v>11636</v>
      </c>
      <c r="B449" s="671">
        <v>70</v>
      </c>
      <c r="C449" s="671">
        <v>70</v>
      </c>
      <c r="D449" s="671">
        <v>55</v>
      </c>
      <c r="E449" s="671">
        <v>50</v>
      </c>
      <c r="F449" s="1755">
        <v>2162.1873672000002</v>
      </c>
      <c r="G449" s="1450">
        <f t="shared" ref="G449:G453" si="47">ROUND(F449*(1-$G$11),2)</f>
        <v>2162.19</v>
      </c>
      <c r="H449" s="1450">
        <f>G449</f>
        <v>2162.19</v>
      </c>
      <c r="I449" s="174"/>
      <c r="K449" s="1755"/>
      <c r="L449" s="1715"/>
      <c r="M449" s="1715"/>
    </row>
    <row r="450" spans="1:13">
      <c r="A450" s="175" t="s">
        <v>11637</v>
      </c>
      <c r="B450" s="671">
        <v>90</v>
      </c>
      <c r="C450" s="671">
        <v>90</v>
      </c>
      <c r="D450" s="671">
        <v>40</v>
      </c>
      <c r="E450" s="671">
        <v>50</v>
      </c>
      <c r="F450" s="1755">
        <v>2022.1896240000001</v>
      </c>
      <c r="G450" s="1450">
        <f t="shared" ref="G450" si="48">ROUND(F450*(1-$G$11),2)</f>
        <v>2022.19</v>
      </c>
      <c r="H450" s="1450">
        <f t="shared" ref="H450:H452" si="49">G450</f>
        <v>2022.19</v>
      </c>
      <c r="I450" s="174"/>
      <c r="K450" s="1755"/>
      <c r="L450" s="1715"/>
      <c r="M450" s="1715"/>
    </row>
    <row r="451" spans="1:13">
      <c r="A451" s="175" t="s">
        <v>2353</v>
      </c>
      <c r="B451" s="671">
        <v>90</v>
      </c>
      <c r="C451" s="671">
        <v>90</v>
      </c>
      <c r="D451" s="671">
        <v>65</v>
      </c>
      <c r="E451" s="671">
        <v>50</v>
      </c>
      <c r="F451" s="1755">
        <v>3285.2803737599993</v>
      </c>
      <c r="G451" s="1450">
        <f t="shared" si="47"/>
        <v>3285.28</v>
      </c>
      <c r="H451" s="1450">
        <f t="shared" si="49"/>
        <v>3285.28</v>
      </c>
      <c r="I451" s="174"/>
      <c r="K451" s="1755"/>
      <c r="L451" s="1715"/>
      <c r="M451" s="1715"/>
    </row>
    <row r="452" spans="1:13">
      <c r="A452" s="175" t="s">
        <v>7031</v>
      </c>
      <c r="B452" s="671">
        <v>90</v>
      </c>
      <c r="C452" s="671">
        <v>90</v>
      </c>
      <c r="D452" s="671">
        <v>65</v>
      </c>
      <c r="E452" s="671">
        <v>25</v>
      </c>
      <c r="F452" s="1755">
        <v>1882.6856999999998</v>
      </c>
      <c r="G452" s="1450">
        <f t="shared" si="47"/>
        <v>1882.69</v>
      </c>
      <c r="H452" s="1450">
        <f t="shared" si="49"/>
        <v>1882.69</v>
      </c>
      <c r="I452" s="174"/>
      <c r="K452" s="1755"/>
      <c r="L452" s="1715"/>
      <c r="M452" s="1715"/>
    </row>
    <row r="453" spans="1:13" ht="13.5" thickBot="1">
      <c r="A453" s="177" t="s">
        <v>10914</v>
      </c>
      <c r="B453" s="1214">
        <v>105</v>
      </c>
      <c r="C453" s="1214">
        <v>105</v>
      </c>
      <c r="D453" s="1214">
        <v>90</v>
      </c>
      <c r="E453" s="1214">
        <v>25</v>
      </c>
      <c r="F453" s="1755">
        <v>2653.7349988800006</v>
      </c>
      <c r="G453" s="1456">
        <f t="shared" si="47"/>
        <v>2653.73</v>
      </c>
      <c r="H453" s="1456">
        <f>G453</f>
        <v>2653.73</v>
      </c>
      <c r="I453" s="182"/>
      <c r="K453" s="1755"/>
      <c r="L453" s="1715"/>
      <c r="M453" s="1715"/>
    </row>
    <row r="454" spans="1:13">
      <c r="A454" s="1"/>
      <c r="B454" s="78"/>
      <c r="C454" s="78"/>
      <c r="D454" s="78"/>
      <c r="E454" s="78"/>
      <c r="F454" s="572"/>
      <c r="G454" s="1459"/>
      <c r="K454" s="1755"/>
    </row>
    <row r="455" spans="1:13" ht="20.25" hidden="1">
      <c r="A455" s="320"/>
      <c r="B455" s="409" t="s">
        <v>1079</v>
      </c>
      <c r="C455" s="409"/>
      <c r="D455" s="409"/>
      <c r="E455" s="409"/>
      <c r="F455" s="1707"/>
      <c r="G455" s="151"/>
      <c r="H455" s="152"/>
      <c r="I455" s="147"/>
      <c r="K455" s="1755"/>
    </row>
    <row r="456" spans="1:13" ht="18" hidden="1">
      <c r="A456" s="305"/>
      <c r="B456" s="1362"/>
      <c r="C456" s="109"/>
      <c r="D456" s="319"/>
      <c r="E456" s="319"/>
      <c r="F456" s="1179"/>
      <c r="G456" s="318"/>
      <c r="H456" s="318"/>
      <c r="I456" s="322"/>
      <c r="K456" s="1755"/>
    </row>
    <row r="457" spans="1:13" hidden="1">
      <c r="A457" s="305"/>
      <c r="B457" s="17"/>
      <c r="C457" s="17"/>
      <c r="D457" s="183"/>
      <c r="E457" s="183"/>
      <c r="F457" s="630"/>
      <c r="G457" s="98"/>
      <c r="H457" s="168"/>
      <c r="I457" s="167"/>
      <c r="K457" s="1755"/>
    </row>
    <row r="458" spans="1:13" hidden="1">
      <c r="A458" s="305"/>
      <c r="B458" s="17"/>
      <c r="C458" s="17"/>
      <c r="D458" s="183"/>
      <c r="E458" s="183"/>
      <c r="F458" s="630"/>
      <c r="G458" s="309"/>
      <c r="H458" s="304"/>
      <c r="I458" s="167"/>
      <c r="K458" s="1755"/>
    </row>
    <row r="459" spans="1:13" hidden="1">
      <c r="A459" s="305"/>
      <c r="B459" s="17"/>
      <c r="C459" s="17"/>
      <c r="D459" s="183"/>
      <c r="E459" s="183"/>
      <c r="F459" s="630"/>
      <c r="G459" s="309"/>
      <c r="H459" s="304"/>
      <c r="I459" s="167"/>
      <c r="K459" s="1755"/>
    </row>
    <row r="460" spans="1:13" ht="18.75" hidden="1" thickBot="1">
      <c r="A460" s="1152" t="s">
        <v>7681</v>
      </c>
      <c r="B460" s="184"/>
      <c r="C460" s="885"/>
      <c r="D460" s="184"/>
      <c r="E460" s="184"/>
      <c r="F460" s="1180"/>
      <c r="G460" s="101"/>
      <c r="H460" s="170"/>
      <c r="I460" s="172"/>
      <c r="K460" s="1755"/>
    </row>
    <row r="461" spans="1:13" ht="33.75" hidden="1">
      <c r="A461" s="187" t="s">
        <v>1028</v>
      </c>
      <c r="B461" s="1497" t="s">
        <v>982</v>
      </c>
      <c r="C461" s="328" t="s">
        <v>1029</v>
      </c>
      <c r="D461" s="1498"/>
      <c r="E461" s="1206" t="s">
        <v>3130</v>
      </c>
      <c r="F461" s="1717" t="s">
        <v>1696</v>
      </c>
      <c r="G461" s="1308" t="s">
        <v>2779</v>
      </c>
      <c r="H461" s="419" t="s">
        <v>497</v>
      </c>
      <c r="I461" s="199" t="s">
        <v>4239</v>
      </c>
      <c r="K461" s="1755"/>
    </row>
    <row r="462" spans="1:13" ht="13.5" hidden="1" thickBot="1">
      <c r="A462" s="188"/>
      <c r="B462" s="331" t="s">
        <v>979</v>
      </c>
      <c r="C462" s="329" t="s">
        <v>980</v>
      </c>
      <c r="D462" s="1482" t="s">
        <v>981</v>
      </c>
      <c r="E462" s="382" t="s">
        <v>2628</v>
      </c>
      <c r="F462" s="1710" t="s">
        <v>265</v>
      </c>
      <c r="G462" s="317">
        <f>'[5]Заказ, cкидки и курсы валют'!$I$12</f>
        <v>0</v>
      </c>
      <c r="H462" s="339"/>
      <c r="I462" s="325"/>
      <c r="K462" s="1755"/>
    </row>
    <row r="463" spans="1:13" hidden="1">
      <c r="A463" s="384" t="s">
        <v>8730</v>
      </c>
      <c r="B463" s="1500">
        <v>50</v>
      </c>
      <c r="C463" s="1500">
        <v>50</v>
      </c>
      <c r="D463" s="1500">
        <v>35</v>
      </c>
      <c r="E463" s="1499">
        <v>1</v>
      </c>
      <c r="F463" s="2427">
        <f>F448+15</f>
        <v>998.09526335999999</v>
      </c>
      <c r="G463" s="1496">
        <f t="shared" ref="G463:G467" si="50">ROUND(F463*(1-$G$11),2)</f>
        <v>998.1</v>
      </c>
      <c r="H463" s="1448">
        <f t="shared" ref="H463:H467" si="51">G463*E463</f>
        <v>998.1</v>
      </c>
      <c r="I463" s="388"/>
      <c r="K463" s="1755"/>
    </row>
    <row r="464" spans="1:13" hidden="1">
      <c r="A464" s="175" t="s">
        <v>8731</v>
      </c>
      <c r="B464" s="671">
        <v>70</v>
      </c>
      <c r="C464" s="671">
        <v>70</v>
      </c>
      <c r="D464" s="671">
        <v>55</v>
      </c>
      <c r="E464" s="671">
        <v>1</v>
      </c>
      <c r="F464" s="2428">
        <f>F449+15</f>
        <v>2177.1873672000002</v>
      </c>
      <c r="G464" s="1470">
        <f t="shared" si="50"/>
        <v>2177.19</v>
      </c>
      <c r="H464" s="1471">
        <f t="shared" si="51"/>
        <v>2177.19</v>
      </c>
      <c r="I464" s="174"/>
      <c r="K464" s="1755"/>
    </row>
    <row r="465" spans="1:13" hidden="1">
      <c r="A465" s="175" t="s">
        <v>8733</v>
      </c>
      <c r="B465" s="671">
        <v>90</v>
      </c>
      <c r="C465" s="671">
        <v>90</v>
      </c>
      <c r="D465" s="671">
        <v>40</v>
      </c>
      <c r="E465" s="671">
        <v>1</v>
      </c>
      <c r="F465" s="2428">
        <f>F450+15</f>
        <v>2037.1896240000001</v>
      </c>
      <c r="G465" s="1470">
        <f t="shared" ref="G465" si="52">ROUND(F465*(1-$G$11),2)</f>
        <v>2037.19</v>
      </c>
      <c r="H465" s="1471">
        <f t="shared" ref="H465" si="53">G465*E465</f>
        <v>2037.19</v>
      </c>
      <c r="I465" s="174"/>
      <c r="K465" s="1755"/>
    </row>
    <row r="466" spans="1:13" hidden="1">
      <c r="A466" s="175" t="s">
        <v>8732</v>
      </c>
      <c r="B466" s="671">
        <v>90</v>
      </c>
      <c r="C466" s="671">
        <v>90</v>
      </c>
      <c r="D466" s="671">
        <v>65</v>
      </c>
      <c r="E466" s="671">
        <v>1</v>
      </c>
      <c r="F466" s="2428">
        <f>F451+15</f>
        <v>3300.2803737599993</v>
      </c>
      <c r="G466" s="1470">
        <f t="shared" si="50"/>
        <v>3300.28</v>
      </c>
      <c r="H466" s="1471">
        <f t="shared" si="51"/>
        <v>3300.28</v>
      </c>
      <c r="I466" s="174"/>
      <c r="K466" s="1755"/>
    </row>
    <row r="467" spans="1:13" ht="13.5" hidden="1" thickBot="1">
      <c r="A467" s="177" t="s">
        <v>8734</v>
      </c>
      <c r="B467" s="1214">
        <v>105</v>
      </c>
      <c r="C467" s="1214">
        <v>105</v>
      </c>
      <c r="D467" s="1214">
        <v>90</v>
      </c>
      <c r="E467" s="1214">
        <v>1</v>
      </c>
      <c r="F467" s="2429">
        <f>F453+15</f>
        <v>2668.7349988800006</v>
      </c>
      <c r="G467" s="1484">
        <f t="shared" si="50"/>
        <v>2668.73</v>
      </c>
      <c r="H467" s="1481">
        <f t="shared" si="51"/>
        <v>2668.73</v>
      </c>
      <c r="I467" s="182"/>
      <c r="K467" s="1755"/>
    </row>
    <row r="468" spans="1:13" hidden="1">
      <c r="A468" s="1"/>
      <c r="B468" s="78"/>
      <c r="C468" s="78"/>
      <c r="D468" s="78"/>
      <c r="E468" s="78"/>
      <c r="F468" s="572"/>
      <c r="G468" s="1459"/>
      <c r="K468" s="1755"/>
    </row>
    <row r="469" spans="1:13">
      <c r="A469" s="1"/>
      <c r="B469" s="78"/>
      <c r="C469" s="78"/>
      <c r="D469" s="78"/>
      <c r="E469" s="78"/>
      <c r="F469" s="572"/>
      <c r="G469" s="1459"/>
      <c r="K469" s="1755"/>
    </row>
    <row r="470" spans="1:13" ht="13.5" thickBot="1">
      <c r="A470" s="1"/>
      <c r="B470" s="78"/>
      <c r="C470" s="78"/>
      <c r="D470" s="78"/>
      <c r="E470" s="78"/>
      <c r="F470" s="1174"/>
      <c r="G470" s="1459"/>
      <c r="K470" s="1755"/>
    </row>
    <row r="471" spans="1:13" ht="20.25">
      <c r="A471" s="320"/>
      <c r="B471" s="409"/>
      <c r="C471" s="2770" t="s">
        <v>1282</v>
      </c>
      <c r="D471" s="2770"/>
      <c r="E471" s="2770"/>
      <c r="F471" s="2770"/>
      <c r="G471" s="2770"/>
      <c r="H471" s="2770"/>
      <c r="I471" s="2771"/>
      <c r="K471" s="1755"/>
    </row>
    <row r="472" spans="1:13" ht="18">
      <c r="A472" s="305"/>
      <c r="B472" s="1362"/>
      <c r="C472" s="2773"/>
      <c r="D472" s="2773"/>
      <c r="E472" s="2773"/>
      <c r="F472" s="2773"/>
      <c r="G472" s="2773"/>
      <c r="H472" s="2773"/>
      <c r="I472" s="2774"/>
      <c r="K472" s="1755"/>
    </row>
    <row r="473" spans="1:13">
      <c r="A473" s="305"/>
      <c r="B473" s="17"/>
      <c r="C473" s="2773"/>
      <c r="D473" s="2773"/>
      <c r="E473" s="2773"/>
      <c r="F473" s="2773"/>
      <c r="G473" s="2773"/>
      <c r="H473" s="2773"/>
      <c r="I473" s="2774"/>
      <c r="K473" s="1755"/>
    </row>
    <row r="474" spans="1:13">
      <c r="A474" s="305"/>
      <c r="B474" s="17"/>
      <c r="C474" s="2773"/>
      <c r="D474" s="2773"/>
      <c r="E474" s="2773"/>
      <c r="F474" s="2773"/>
      <c r="G474" s="2773"/>
      <c r="H474" s="2773"/>
      <c r="I474" s="2774"/>
      <c r="K474" s="1755"/>
    </row>
    <row r="475" spans="1:13">
      <c r="A475" s="305"/>
      <c r="B475" s="17"/>
      <c r="C475" s="2773"/>
      <c r="D475" s="2773"/>
      <c r="E475" s="2773"/>
      <c r="F475" s="2773"/>
      <c r="G475" s="2773"/>
      <c r="H475" s="2773"/>
      <c r="I475" s="2774"/>
      <c r="K475" s="1755"/>
    </row>
    <row r="476" spans="1:13" ht="18.75" thickBot="1">
      <c r="A476" s="1152" t="s">
        <v>7679</v>
      </c>
      <c r="B476" s="184"/>
      <c r="C476" s="2776"/>
      <c r="D476" s="2776"/>
      <c r="E476" s="2776"/>
      <c r="F476" s="2776"/>
      <c r="G476" s="2776"/>
      <c r="H476" s="2776"/>
      <c r="I476" s="2777"/>
      <c r="K476" s="1755"/>
    </row>
    <row r="477" spans="1:13" ht="33.75">
      <c r="A477" s="195" t="s">
        <v>1028</v>
      </c>
      <c r="B477" s="1476" t="s">
        <v>982</v>
      </c>
      <c r="C477" s="321" t="s">
        <v>1029</v>
      </c>
      <c r="D477" s="1477"/>
      <c r="E477" s="475" t="s">
        <v>3130</v>
      </c>
      <c r="F477" s="1708" t="s">
        <v>1696</v>
      </c>
      <c r="G477" s="198" t="s">
        <v>2779</v>
      </c>
      <c r="H477" s="338" t="s">
        <v>497</v>
      </c>
      <c r="I477" s="199" t="s">
        <v>4239</v>
      </c>
      <c r="K477" s="1755"/>
      <c r="L477" s="1737"/>
      <c r="M477" s="1738"/>
    </row>
    <row r="478" spans="1:13" ht="13.5" thickBot="1">
      <c r="A478" s="195"/>
      <c r="B478" s="1069" t="s">
        <v>979</v>
      </c>
      <c r="C478" s="1070" t="s">
        <v>980</v>
      </c>
      <c r="D478" s="1478" t="s">
        <v>981</v>
      </c>
      <c r="E478" s="476" t="s">
        <v>2628</v>
      </c>
      <c r="F478" s="1709" t="s">
        <v>265</v>
      </c>
      <c r="G478" s="191">
        <f>'Заказ, cкидки и курсы валют'!$I$12</f>
        <v>0</v>
      </c>
      <c r="H478" s="455"/>
      <c r="I478" s="325"/>
      <c r="K478" s="1755"/>
      <c r="L478" s="1737"/>
      <c r="M478" s="1738"/>
    </row>
    <row r="479" spans="1:13">
      <c r="A479" s="391" t="s">
        <v>7032</v>
      </c>
      <c r="B479" s="1405">
        <v>35</v>
      </c>
      <c r="C479" s="1405">
        <v>70</v>
      </c>
      <c r="D479" s="1405">
        <v>55</v>
      </c>
      <c r="E479" s="1405">
        <v>50</v>
      </c>
      <c r="F479" s="1755">
        <v>2219.8783319999998</v>
      </c>
      <c r="G479" s="1448">
        <f>ROUND(F479*(1-$G$11),2)</f>
        <v>2219.88</v>
      </c>
      <c r="H479" s="1448">
        <f>G479</f>
        <v>2219.88</v>
      </c>
      <c r="I479" s="1501"/>
      <c r="K479" s="1755"/>
      <c r="L479" s="1737"/>
      <c r="M479" s="1715"/>
    </row>
    <row r="480" spans="1:13">
      <c r="A480" s="209" t="s">
        <v>7033</v>
      </c>
      <c r="B480" s="12">
        <v>45</v>
      </c>
      <c r="C480" s="12">
        <v>90</v>
      </c>
      <c r="D480" s="12">
        <v>65</v>
      </c>
      <c r="E480" s="12">
        <v>25</v>
      </c>
      <c r="F480" s="1755">
        <v>1686.9830040000002</v>
      </c>
      <c r="G480" s="1450">
        <f t="shared" ref="G480:G481" si="54">ROUND(F480*(1-$G$11),2)</f>
        <v>1686.98</v>
      </c>
      <c r="H480" s="1450">
        <f>G480</f>
        <v>1686.98</v>
      </c>
      <c r="I480" s="1502"/>
      <c r="K480" s="1755"/>
      <c r="M480" s="1715"/>
    </row>
    <row r="481" spans="1:13" ht="13.5" thickBot="1">
      <c r="A481" s="211" t="s">
        <v>11638</v>
      </c>
      <c r="B481" s="280">
        <v>55</v>
      </c>
      <c r="C481" s="280">
        <v>105</v>
      </c>
      <c r="D481" s="280">
        <v>90</v>
      </c>
      <c r="E481" s="280">
        <v>25</v>
      </c>
      <c r="F481" s="1755">
        <v>2716.7302259999997</v>
      </c>
      <c r="G481" s="1456">
        <f t="shared" si="54"/>
        <v>2716.73</v>
      </c>
      <c r="H481" s="1456">
        <f>G481</f>
        <v>2716.73</v>
      </c>
      <c r="I481" s="1503"/>
      <c r="K481" s="1755"/>
      <c r="M481" s="1715"/>
    </row>
    <row r="482" spans="1:13">
      <c r="A482" s="1"/>
      <c r="B482" s="78"/>
      <c r="C482" s="78"/>
      <c r="D482" s="78"/>
      <c r="E482" s="78"/>
      <c r="F482" s="1174"/>
      <c r="G482" s="1459"/>
      <c r="K482" s="1755"/>
    </row>
    <row r="483" spans="1:13" ht="20.25" hidden="1">
      <c r="A483" s="320"/>
      <c r="B483" s="409" t="s">
        <v>1282</v>
      </c>
      <c r="C483" s="409"/>
      <c r="D483" s="409"/>
      <c r="E483" s="409"/>
      <c r="F483" s="1707"/>
      <c r="G483" s="151"/>
      <c r="H483" s="152"/>
      <c r="I483" s="147"/>
      <c r="K483" s="1755"/>
    </row>
    <row r="484" spans="1:13" ht="18" hidden="1">
      <c r="A484" s="305"/>
      <c r="B484" s="1362"/>
      <c r="C484" s="109"/>
      <c r="D484" s="319"/>
      <c r="E484" s="319"/>
      <c r="F484" s="1179"/>
      <c r="G484" s="318"/>
      <c r="H484" s="318"/>
      <c r="I484" s="322"/>
      <c r="K484" s="1755"/>
    </row>
    <row r="485" spans="1:13" hidden="1">
      <c r="A485" s="305"/>
      <c r="B485" s="17"/>
      <c r="C485" s="17"/>
      <c r="D485" s="183"/>
      <c r="E485" s="183"/>
      <c r="F485" s="630"/>
      <c r="G485" s="98"/>
      <c r="H485" s="168"/>
      <c r="I485" s="167"/>
      <c r="K485" s="1755"/>
    </row>
    <row r="486" spans="1:13" hidden="1">
      <c r="A486" s="305"/>
      <c r="B486" s="17"/>
      <c r="C486" s="17"/>
      <c r="D486" s="183"/>
      <c r="E486" s="183"/>
      <c r="F486" s="630"/>
      <c r="G486" s="309"/>
      <c r="H486" s="304"/>
      <c r="I486" s="167"/>
      <c r="K486" s="1755"/>
    </row>
    <row r="487" spans="1:13" hidden="1">
      <c r="A487" s="305"/>
      <c r="B487" s="17"/>
      <c r="C487" s="17"/>
      <c r="D487" s="183"/>
      <c r="E487" s="183"/>
      <c r="F487" s="630"/>
      <c r="G487" s="309"/>
      <c r="H487" s="304"/>
      <c r="I487" s="167"/>
      <c r="K487" s="1755"/>
    </row>
    <row r="488" spans="1:13" ht="18.75" hidden="1" thickBot="1">
      <c r="A488" s="1152" t="s">
        <v>7681</v>
      </c>
      <c r="B488" s="184"/>
      <c r="C488" s="885"/>
      <c r="D488" s="184"/>
      <c r="E488" s="184"/>
      <c r="F488" s="1180"/>
      <c r="G488" s="101"/>
      <c r="H488" s="170"/>
      <c r="I488" s="172"/>
      <c r="K488" s="1755"/>
    </row>
    <row r="489" spans="1:13" ht="33.75" hidden="1">
      <c r="A489" s="195" t="s">
        <v>1028</v>
      </c>
      <c r="B489" s="1476" t="s">
        <v>982</v>
      </c>
      <c r="C489" s="321" t="s">
        <v>1029</v>
      </c>
      <c r="D489" s="1477"/>
      <c r="E489" s="475" t="s">
        <v>3130</v>
      </c>
      <c r="F489" s="1708" t="s">
        <v>1696</v>
      </c>
      <c r="G489" s="198" t="s">
        <v>2779</v>
      </c>
      <c r="H489" s="338" t="s">
        <v>497</v>
      </c>
      <c r="I489" s="199" t="s">
        <v>4239</v>
      </c>
      <c r="K489" s="1755"/>
    </row>
    <row r="490" spans="1:13" ht="17.25" hidden="1" customHeight="1" thickBot="1">
      <c r="A490" s="195"/>
      <c r="B490" s="1069" t="s">
        <v>979</v>
      </c>
      <c r="C490" s="1070" t="s">
        <v>980</v>
      </c>
      <c r="D490" s="1478" t="s">
        <v>981</v>
      </c>
      <c r="E490" s="476" t="s">
        <v>2628</v>
      </c>
      <c r="F490" s="1709" t="s">
        <v>265</v>
      </c>
      <c r="G490" s="412">
        <f>'[5]Заказ, cкидки и курсы валют'!$I$12</f>
        <v>0</v>
      </c>
      <c r="H490" s="455"/>
      <c r="I490" s="325"/>
      <c r="K490" s="1755"/>
    </row>
    <row r="491" spans="1:13" ht="17.25" hidden="1" customHeight="1">
      <c r="A491" s="391" t="s">
        <v>8735</v>
      </c>
      <c r="B491" s="1405">
        <v>35</v>
      </c>
      <c r="C491" s="1405">
        <v>70</v>
      </c>
      <c r="D491" s="1405">
        <v>55</v>
      </c>
      <c r="E491" s="1405">
        <v>1</v>
      </c>
      <c r="F491" s="2430">
        <f>F479+15</f>
        <v>2234.8783319999998</v>
      </c>
      <c r="G491" s="1496">
        <f>ROUND(F491*(1-$G$11),2)</f>
        <v>2234.88</v>
      </c>
      <c r="H491" s="1448">
        <f>G491*E491</f>
        <v>2234.88</v>
      </c>
      <c r="I491" s="1501"/>
      <c r="K491" s="1755"/>
    </row>
    <row r="492" spans="1:13" ht="18" hidden="1" customHeight="1">
      <c r="A492" s="209" t="s">
        <v>8736</v>
      </c>
      <c r="B492" s="12">
        <v>45</v>
      </c>
      <c r="C492" s="12">
        <v>90</v>
      </c>
      <c r="D492" s="12">
        <v>65</v>
      </c>
      <c r="E492" s="12">
        <v>1</v>
      </c>
      <c r="F492" s="2425">
        <f>F480+15</f>
        <v>1701.9830040000002</v>
      </c>
      <c r="G492" s="1470">
        <f t="shared" ref="G492:G493" si="55">ROUND(F492*(1-$G$11),2)</f>
        <v>1701.98</v>
      </c>
      <c r="H492" s="1471">
        <f t="shared" ref="H492:H493" si="56">G492*E492</f>
        <v>1701.98</v>
      </c>
      <c r="I492" s="1502"/>
      <c r="K492" s="1755"/>
    </row>
    <row r="493" spans="1:13" ht="12" hidden="1" customHeight="1" thickBot="1">
      <c r="A493" s="1156" t="s">
        <v>8737</v>
      </c>
      <c r="B493" s="1504">
        <v>55</v>
      </c>
      <c r="C493" s="1504">
        <v>105</v>
      </c>
      <c r="D493" s="1504">
        <v>90</v>
      </c>
      <c r="E493" s="1504">
        <v>1</v>
      </c>
      <c r="F493" s="2426">
        <f>F481+15</f>
        <v>2731.7302259999997</v>
      </c>
      <c r="G493" s="1484">
        <f t="shared" si="55"/>
        <v>2731.73</v>
      </c>
      <c r="H493" s="1481">
        <f t="shared" si="56"/>
        <v>2731.73</v>
      </c>
      <c r="I493" s="1503"/>
      <c r="K493" s="1755"/>
    </row>
    <row r="494" spans="1:13" ht="12" customHeight="1">
      <c r="A494" s="1"/>
      <c r="B494" s="78"/>
      <c r="C494" s="78"/>
      <c r="D494" s="78"/>
      <c r="E494" s="78"/>
      <c r="F494" s="1174"/>
      <c r="G494" s="1459"/>
      <c r="K494" s="1755"/>
    </row>
    <row r="495" spans="1:13" ht="12" customHeight="1" thickBot="1">
      <c r="A495" s="1"/>
      <c r="B495" s="78"/>
      <c r="C495" s="78"/>
      <c r="D495" s="78"/>
      <c r="E495" s="78"/>
      <c r="F495" s="572"/>
      <c r="G495" s="1459"/>
      <c r="K495" s="1755"/>
    </row>
    <row r="496" spans="1:13" ht="21.75" customHeight="1">
      <c r="A496" s="1505"/>
      <c r="B496" s="409"/>
      <c r="C496" s="2778" t="s">
        <v>11288</v>
      </c>
      <c r="D496" s="2778"/>
      <c r="E496" s="2778"/>
      <c r="F496" s="2778"/>
      <c r="G496" s="2778"/>
      <c r="H496" s="2778"/>
      <c r="I496" s="2779"/>
      <c r="K496" s="1755"/>
    </row>
    <row r="497" spans="1:13" ht="33.950000000000003" customHeight="1">
      <c r="A497" s="1506"/>
      <c r="B497" s="109"/>
      <c r="C497" s="2780"/>
      <c r="D497" s="2780"/>
      <c r="E497" s="2780"/>
      <c r="F497" s="2780"/>
      <c r="G497" s="2780"/>
      <c r="H497" s="2780"/>
      <c r="I497" s="2781"/>
      <c r="K497" s="1755"/>
    </row>
    <row r="498" spans="1:13" ht="21.75" customHeight="1">
      <c r="A498" s="305"/>
      <c r="B498" s="17"/>
      <c r="C498" s="2780"/>
      <c r="D498" s="2780"/>
      <c r="E498" s="2780"/>
      <c r="F498" s="2780"/>
      <c r="G498" s="2780"/>
      <c r="H498" s="2780"/>
      <c r="I498" s="2781"/>
      <c r="K498" s="1755"/>
    </row>
    <row r="499" spans="1:13" ht="12.75" customHeight="1">
      <c r="A499" s="305"/>
      <c r="B499" s="17"/>
      <c r="C499" s="2780"/>
      <c r="D499" s="2780"/>
      <c r="E499" s="2780"/>
      <c r="F499" s="2780"/>
      <c r="G499" s="2780"/>
      <c r="H499" s="2780"/>
      <c r="I499" s="2781"/>
      <c r="K499" s="1755"/>
    </row>
    <row r="500" spans="1:13" ht="13.5" customHeight="1">
      <c r="A500" s="305"/>
      <c r="B500" s="17"/>
      <c r="C500" s="2780"/>
      <c r="D500" s="2780"/>
      <c r="E500" s="2780"/>
      <c r="F500" s="2780"/>
      <c r="G500" s="2780"/>
      <c r="H500" s="2780"/>
      <c r="I500" s="2781"/>
      <c r="K500" s="1755"/>
    </row>
    <row r="501" spans="1:13" ht="13.5" customHeight="1" thickBot="1">
      <c r="A501" s="1152" t="s">
        <v>7679</v>
      </c>
      <c r="B501" s="184"/>
      <c r="C501" s="2782"/>
      <c r="D501" s="2782"/>
      <c r="E501" s="2782"/>
      <c r="F501" s="2782"/>
      <c r="G501" s="2782"/>
      <c r="H501" s="2782"/>
      <c r="I501" s="2783"/>
      <c r="K501" s="1755"/>
    </row>
    <row r="502" spans="1:13" ht="48" customHeight="1">
      <c r="A502" s="187" t="s">
        <v>1028</v>
      </c>
      <c r="B502" s="1497" t="s">
        <v>982</v>
      </c>
      <c r="C502" s="328" t="s">
        <v>1029</v>
      </c>
      <c r="D502" s="1498"/>
      <c r="E502" s="1206" t="s">
        <v>3130</v>
      </c>
      <c r="F502" s="1717" t="s">
        <v>10904</v>
      </c>
      <c r="G502" s="1308" t="s">
        <v>2779</v>
      </c>
      <c r="H502" s="419" t="s">
        <v>497</v>
      </c>
      <c r="I502" s="173" t="s">
        <v>4239</v>
      </c>
      <c r="K502" s="1755"/>
    </row>
    <row r="503" spans="1:13" ht="13.5" customHeight="1" thickBot="1">
      <c r="A503" s="188"/>
      <c r="B503" s="331" t="s">
        <v>979</v>
      </c>
      <c r="C503" s="329" t="s">
        <v>980</v>
      </c>
      <c r="D503" s="1482" t="s">
        <v>981</v>
      </c>
      <c r="E503" s="382" t="s">
        <v>2628</v>
      </c>
      <c r="F503" s="1710" t="s">
        <v>265</v>
      </c>
      <c r="G503" s="191">
        <f>'Заказ, cкидки и курсы валют'!$I$12</f>
        <v>0</v>
      </c>
      <c r="H503" s="339"/>
      <c r="I503" s="186"/>
      <c r="K503" s="1755"/>
    </row>
    <row r="504" spans="1:13" ht="13.5" customHeight="1">
      <c r="A504" s="410" t="s">
        <v>11010</v>
      </c>
      <c r="B504" s="1851">
        <v>80</v>
      </c>
      <c r="C504" s="1851"/>
      <c r="D504" s="1851">
        <v>20</v>
      </c>
      <c r="E504" s="1851">
        <v>200</v>
      </c>
      <c r="F504" s="1755">
        <v>2205.439488</v>
      </c>
      <c r="G504" s="1471">
        <f t="shared" ref="G504" si="57">ROUND(F504*(1-$G$11),2)</f>
        <v>2205.44</v>
      </c>
      <c r="H504" s="1471">
        <f>G504</f>
        <v>2205.44</v>
      </c>
      <c r="I504" s="1480"/>
      <c r="K504" s="1755"/>
      <c r="L504" s="22"/>
      <c r="M504" s="1715"/>
    </row>
    <row r="505" spans="1:13" ht="13.5" customHeight="1">
      <c r="A505" s="209" t="s">
        <v>11312</v>
      </c>
      <c r="B505" s="1058">
        <v>80</v>
      </c>
      <c r="C505" s="1058"/>
      <c r="D505" s="1058">
        <v>40</v>
      </c>
      <c r="E505" s="1058">
        <v>100</v>
      </c>
      <c r="F505" s="1755">
        <v>1658.5883999999999</v>
      </c>
      <c r="G505" s="1450">
        <f t="shared" ref="G505:G560" si="58">ROUND(F505*(1-$G$11),2)</f>
        <v>1658.59</v>
      </c>
      <c r="H505" s="1450">
        <f>G505</f>
        <v>1658.59</v>
      </c>
      <c r="I505" s="1030"/>
      <c r="K505" s="1755"/>
      <c r="L505" s="22"/>
      <c r="M505" s="1715"/>
    </row>
    <row r="506" spans="1:13" ht="13.5" customHeight="1">
      <c r="A506" s="209" t="s">
        <v>2354</v>
      </c>
      <c r="B506" s="1058">
        <v>100</v>
      </c>
      <c r="C506" s="1058"/>
      <c r="D506" s="1058">
        <v>40</v>
      </c>
      <c r="E506" s="1058">
        <v>100</v>
      </c>
      <c r="F506" s="1755">
        <v>2074.5774000000001</v>
      </c>
      <c r="G506" s="1450">
        <f t="shared" si="58"/>
        <v>2074.58</v>
      </c>
      <c r="H506" s="1450">
        <f t="shared" ref="H506:H563" si="59">G506</f>
        <v>2074.58</v>
      </c>
      <c r="I506" s="1030"/>
      <c r="K506" s="1755"/>
      <c r="L506" s="22"/>
      <c r="M506" s="1715"/>
    </row>
    <row r="507" spans="1:13" ht="13.5" customHeight="1">
      <c r="A507" s="209" t="s">
        <v>10544</v>
      </c>
      <c r="B507" s="1058">
        <v>120</v>
      </c>
      <c r="C507" s="1058"/>
      <c r="D507" s="1058">
        <v>40</v>
      </c>
      <c r="E507" s="1058">
        <v>100</v>
      </c>
      <c r="F507" s="1755">
        <v>2491.9083000000001</v>
      </c>
      <c r="G507" s="1450">
        <f t="shared" si="58"/>
        <v>2491.91</v>
      </c>
      <c r="H507" s="1450">
        <f t="shared" si="59"/>
        <v>2491.91</v>
      </c>
      <c r="I507" s="1030"/>
      <c r="K507" s="1755"/>
      <c r="L507" s="22"/>
      <c r="M507" s="1715"/>
    </row>
    <row r="508" spans="1:13" ht="13.5" customHeight="1">
      <c r="A508" s="209" t="s">
        <v>11313</v>
      </c>
      <c r="B508" s="1058">
        <v>140</v>
      </c>
      <c r="C508" s="1058"/>
      <c r="D508" s="1058">
        <v>40</v>
      </c>
      <c r="E508" s="1058">
        <v>150</v>
      </c>
      <c r="F508" s="1755">
        <v>4359.8330999999998</v>
      </c>
      <c r="G508" s="1450">
        <f t="shared" si="58"/>
        <v>4359.83</v>
      </c>
      <c r="H508" s="1450">
        <f t="shared" si="59"/>
        <v>4359.83</v>
      </c>
      <c r="I508" s="1030"/>
      <c r="K508" s="1755"/>
      <c r="L508" s="22"/>
      <c r="M508" s="1715"/>
    </row>
    <row r="509" spans="1:13" ht="13.5" customHeight="1">
      <c r="A509" s="209" t="s">
        <v>11314</v>
      </c>
      <c r="B509" s="1058">
        <v>140</v>
      </c>
      <c r="C509" s="1058"/>
      <c r="D509" s="1058">
        <v>40</v>
      </c>
      <c r="E509" s="1058">
        <v>50</v>
      </c>
      <c r="F509" s="1755">
        <v>1453.2776999999999</v>
      </c>
      <c r="G509" s="1450">
        <f t="shared" si="58"/>
        <v>1453.28</v>
      </c>
      <c r="H509" s="1450">
        <f t="shared" si="59"/>
        <v>1453.28</v>
      </c>
      <c r="I509" s="1030"/>
      <c r="K509" s="1755"/>
      <c r="L509" s="22"/>
      <c r="M509" s="1715"/>
    </row>
    <row r="510" spans="1:13" ht="13.5" customHeight="1">
      <c r="A510" s="209" t="s">
        <v>10545</v>
      </c>
      <c r="B510" s="1058">
        <v>160</v>
      </c>
      <c r="C510" s="1058"/>
      <c r="D510" s="1058">
        <v>40</v>
      </c>
      <c r="E510" s="1058">
        <v>50</v>
      </c>
      <c r="F510" s="1755">
        <v>1660.6012499999999</v>
      </c>
      <c r="G510" s="1450">
        <f t="shared" si="58"/>
        <v>1660.6</v>
      </c>
      <c r="H510" s="1450">
        <f t="shared" si="59"/>
        <v>1660.6</v>
      </c>
      <c r="I510" s="1030"/>
      <c r="K510" s="1755"/>
      <c r="L510" s="22"/>
      <c r="M510" s="1715"/>
    </row>
    <row r="511" spans="1:13" ht="13.5" customHeight="1">
      <c r="A511" s="209" t="s">
        <v>2355</v>
      </c>
      <c r="B511" s="1058">
        <v>200</v>
      </c>
      <c r="C511" s="1058"/>
      <c r="D511" s="1058">
        <v>40</v>
      </c>
      <c r="E511" s="1058">
        <v>50</v>
      </c>
      <c r="F511" s="1755">
        <v>2075.2483499999998</v>
      </c>
      <c r="G511" s="1450">
        <f t="shared" si="58"/>
        <v>2075.25</v>
      </c>
      <c r="H511" s="1450">
        <f t="shared" si="59"/>
        <v>2075.25</v>
      </c>
      <c r="I511" s="1030"/>
      <c r="K511" s="1755"/>
      <c r="L511" s="22"/>
      <c r="M511" s="1715"/>
    </row>
    <row r="512" spans="1:13" ht="13.5" customHeight="1">
      <c r="A512" s="209" t="s">
        <v>10546</v>
      </c>
      <c r="B512" s="1058">
        <v>240</v>
      </c>
      <c r="C512" s="1058"/>
      <c r="D512" s="1058">
        <v>40</v>
      </c>
      <c r="E512" s="1058">
        <v>50</v>
      </c>
      <c r="F512" s="1755">
        <v>2489.8954499999995</v>
      </c>
      <c r="G512" s="1450">
        <f t="shared" si="58"/>
        <v>2489.9</v>
      </c>
      <c r="H512" s="1450">
        <f t="shared" si="59"/>
        <v>2489.9</v>
      </c>
      <c r="I512" s="1030"/>
      <c r="K512" s="1755"/>
      <c r="L512" s="22"/>
      <c r="M512" s="1715"/>
    </row>
    <row r="513" spans="1:13" ht="13.5" customHeight="1">
      <c r="A513" s="209" t="s">
        <v>2356</v>
      </c>
      <c r="B513" s="1058">
        <v>260</v>
      </c>
      <c r="C513" s="1058"/>
      <c r="D513" s="1058">
        <v>40</v>
      </c>
      <c r="E513" s="1058">
        <v>25</v>
      </c>
      <c r="F513" s="1755">
        <v>1348.6094999999998</v>
      </c>
      <c r="G513" s="1450">
        <f t="shared" si="58"/>
        <v>1348.61</v>
      </c>
      <c r="H513" s="1450">
        <f t="shared" si="59"/>
        <v>1348.61</v>
      </c>
      <c r="I513" s="1030"/>
      <c r="K513" s="1755"/>
      <c r="L513" s="22"/>
      <c r="M513" s="1715"/>
    </row>
    <row r="514" spans="1:13" ht="13.5" customHeight="1">
      <c r="A514" s="209" t="s">
        <v>10547</v>
      </c>
      <c r="B514" s="1058">
        <v>260</v>
      </c>
      <c r="C514" s="1058"/>
      <c r="D514" s="1058">
        <v>40</v>
      </c>
      <c r="E514" s="1058">
        <v>50</v>
      </c>
      <c r="F514" s="1755">
        <v>2697.2189999999996</v>
      </c>
      <c r="G514" s="1450">
        <f t="shared" si="58"/>
        <v>2697.22</v>
      </c>
      <c r="H514" s="1450">
        <f t="shared" si="59"/>
        <v>2697.22</v>
      </c>
      <c r="I514" s="1030"/>
      <c r="K514" s="1755"/>
      <c r="L514" s="22"/>
      <c r="M514" s="1715"/>
    </row>
    <row r="515" spans="1:13" ht="13.5" customHeight="1">
      <c r="A515" s="209" t="s">
        <v>2357</v>
      </c>
      <c r="B515" s="1058">
        <v>280</v>
      </c>
      <c r="C515" s="1058"/>
      <c r="D515" s="1058">
        <v>40</v>
      </c>
      <c r="E515" s="1058">
        <v>50</v>
      </c>
      <c r="F515" s="1755">
        <v>2863.7219519999999</v>
      </c>
      <c r="G515" s="1450">
        <f t="shared" si="58"/>
        <v>2863.72</v>
      </c>
      <c r="H515" s="1450">
        <f t="shared" si="59"/>
        <v>2863.72</v>
      </c>
      <c r="I515" s="1030"/>
      <c r="K515" s="1755"/>
      <c r="L515" s="22"/>
      <c r="M515" s="1715"/>
    </row>
    <row r="516" spans="1:13" ht="13.5" customHeight="1">
      <c r="A516" s="209" t="s">
        <v>2358</v>
      </c>
      <c r="B516" s="1058">
        <v>300</v>
      </c>
      <c r="C516" s="1058"/>
      <c r="D516" s="1058">
        <v>40</v>
      </c>
      <c r="E516" s="1058">
        <v>50</v>
      </c>
      <c r="F516" s="1755">
        <v>3112.5370499999999</v>
      </c>
      <c r="G516" s="1450">
        <f t="shared" si="58"/>
        <v>3112.54</v>
      </c>
      <c r="H516" s="1450">
        <f t="shared" si="59"/>
        <v>3112.54</v>
      </c>
      <c r="I516" s="1030"/>
      <c r="K516" s="1755"/>
      <c r="L516" s="22"/>
      <c r="M516" s="1715"/>
    </row>
    <row r="517" spans="1:13" ht="13.5" customHeight="1">
      <c r="A517" s="209" t="s">
        <v>2359</v>
      </c>
      <c r="B517" s="1058">
        <v>360</v>
      </c>
      <c r="C517" s="1058"/>
      <c r="D517" s="1058">
        <v>40</v>
      </c>
      <c r="E517" s="1058">
        <v>25</v>
      </c>
      <c r="F517" s="1755">
        <v>2116.5117749999999</v>
      </c>
      <c r="G517" s="1450">
        <f t="shared" si="58"/>
        <v>2116.5100000000002</v>
      </c>
      <c r="H517" s="1450">
        <f t="shared" si="59"/>
        <v>2116.5100000000002</v>
      </c>
      <c r="I517" s="1030"/>
      <c r="K517" s="1755"/>
      <c r="L517" s="22"/>
      <c r="M517" s="1715"/>
    </row>
    <row r="518" spans="1:13" ht="13.5" customHeight="1">
      <c r="A518" s="209" t="s">
        <v>2360</v>
      </c>
      <c r="B518" s="1058">
        <v>400</v>
      </c>
      <c r="C518" s="1058"/>
      <c r="D518" s="1058">
        <v>40</v>
      </c>
      <c r="E518" s="1058">
        <v>25</v>
      </c>
      <c r="F518" s="1755">
        <v>2781.7788284999997</v>
      </c>
      <c r="G518" s="1450">
        <f t="shared" si="58"/>
        <v>2781.78</v>
      </c>
      <c r="H518" s="1450">
        <f t="shared" si="59"/>
        <v>2781.78</v>
      </c>
      <c r="I518" s="1030"/>
      <c r="K518" s="1755"/>
      <c r="L518" s="22"/>
      <c r="M518" s="1715"/>
    </row>
    <row r="519" spans="1:13" ht="13.5" customHeight="1">
      <c r="A519" s="209" t="s">
        <v>2361</v>
      </c>
      <c r="B519" s="1058">
        <v>480</v>
      </c>
      <c r="C519" s="1058"/>
      <c r="D519" s="1058">
        <v>40</v>
      </c>
      <c r="E519" s="1058">
        <v>25</v>
      </c>
      <c r="F519" s="1755">
        <v>2703.2414472</v>
      </c>
      <c r="G519" s="1450">
        <f t="shared" si="58"/>
        <v>2703.24</v>
      </c>
      <c r="H519" s="1450">
        <f t="shared" si="59"/>
        <v>2703.24</v>
      </c>
      <c r="I519" s="1030"/>
      <c r="K519" s="1755"/>
      <c r="L519" s="22"/>
      <c r="M519" s="1715"/>
    </row>
    <row r="520" spans="1:13" ht="13.5" customHeight="1">
      <c r="A520" s="209" t="s">
        <v>2362</v>
      </c>
      <c r="B520" s="1058">
        <v>500</v>
      </c>
      <c r="C520" s="1058"/>
      <c r="D520" s="1058">
        <v>40</v>
      </c>
      <c r="E520" s="1058">
        <v>25</v>
      </c>
      <c r="F520" s="1755">
        <v>2939.4319500000006</v>
      </c>
      <c r="G520" s="1450">
        <f t="shared" si="58"/>
        <v>2939.43</v>
      </c>
      <c r="H520" s="1450">
        <f t="shared" si="59"/>
        <v>2939.43</v>
      </c>
      <c r="I520" s="1030"/>
      <c r="K520" s="1755"/>
      <c r="L520" s="22"/>
      <c r="M520" s="1715"/>
    </row>
    <row r="521" spans="1:13" ht="13.5" customHeight="1">
      <c r="A521" s="209" t="s">
        <v>2363</v>
      </c>
      <c r="B521" s="1058">
        <v>600</v>
      </c>
      <c r="C521" s="1058"/>
      <c r="D521" s="1058">
        <v>40</v>
      </c>
      <c r="E521" s="1058">
        <v>25</v>
      </c>
      <c r="F521" s="1755">
        <v>3953.7526896000004</v>
      </c>
      <c r="G521" s="1450">
        <f t="shared" si="58"/>
        <v>3953.75</v>
      </c>
      <c r="H521" s="1450">
        <f t="shared" si="59"/>
        <v>3953.75</v>
      </c>
      <c r="I521" s="1030"/>
      <c r="K521" s="1755"/>
      <c r="L521" s="22"/>
      <c r="M521" s="1715"/>
    </row>
    <row r="522" spans="1:13" ht="13.5" customHeight="1">
      <c r="A522" s="209" t="s">
        <v>11315</v>
      </c>
      <c r="B522" s="1058">
        <v>720</v>
      </c>
      <c r="C522" s="1058"/>
      <c r="D522" s="1058">
        <v>40</v>
      </c>
      <c r="E522" s="1058">
        <v>10</v>
      </c>
      <c r="F522" s="1755">
        <v>1472.9499540000002</v>
      </c>
      <c r="G522" s="1450">
        <f t="shared" si="58"/>
        <v>1472.95</v>
      </c>
      <c r="H522" s="1450">
        <f t="shared" si="59"/>
        <v>1472.95</v>
      </c>
      <c r="I522" s="1030"/>
      <c r="K522" s="1755"/>
      <c r="L522" s="22"/>
      <c r="M522" s="1715"/>
    </row>
    <row r="523" spans="1:13" ht="13.5" customHeight="1">
      <c r="A523" s="209" t="s">
        <v>2364</v>
      </c>
      <c r="B523" s="1058">
        <v>720</v>
      </c>
      <c r="C523" s="1058"/>
      <c r="D523" s="1058">
        <v>40</v>
      </c>
      <c r="E523" s="1058">
        <v>25</v>
      </c>
      <c r="F523" s="1755">
        <v>3682.3883039999996</v>
      </c>
      <c r="G523" s="1450">
        <f t="shared" ref="G523" si="60">ROUND(F523*(1-$G$11),2)</f>
        <v>3682.39</v>
      </c>
      <c r="H523" s="1450">
        <f t="shared" ref="H523" si="61">G523</f>
        <v>3682.39</v>
      </c>
      <c r="I523" s="1030"/>
      <c r="K523" s="1755"/>
      <c r="L523" s="22"/>
      <c r="M523" s="1715"/>
    </row>
    <row r="524" spans="1:13" ht="13.5" customHeight="1">
      <c r="A524" s="209" t="s">
        <v>7034</v>
      </c>
      <c r="B524" s="1058">
        <v>800</v>
      </c>
      <c r="C524" s="1058"/>
      <c r="D524" s="1058">
        <v>40</v>
      </c>
      <c r="E524" s="1058">
        <v>10</v>
      </c>
      <c r="F524" s="1755">
        <v>1881.3437999999999</v>
      </c>
      <c r="G524" s="1450">
        <f t="shared" si="58"/>
        <v>1881.34</v>
      </c>
      <c r="H524" s="1450">
        <f t="shared" si="59"/>
        <v>1881.34</v>
      </c>
      <c r="I524" s="1030"/>
      <c r="K524" s="1755"/>
      <c r="L524" s="22"/>
      <c r="M524" s="1715"/>
    </row>
    <row r="525" spans="1:13" ht="13.5" customHeight="1">
      <c r="A525" s="209" t="s">
        <v>7035</v>
      </c>
      <c r="B525" s="1058">
        <v>840</v>
      </c>
      <c r="C525" s="1058"/>
      <c r="D525" s="1058">
        <v>40</v>
      </c>
      <c r="E525" s="1058">
        <v>10</v>
      </c>
      <c r="F525" s="1755">
        <v>2321.6856011999998</v>
      </c>
      <c r="G525" s="1450">
        <f t="shared" si="58"/>
        <v>2321.69</v>
      </c>
      <c r="H525" s="1450">
        <f t="shared" si="59"/>
        <v>2321.69</v>
      </c>
      <c r="I525" s="1030"/>
      <c r="K525" s="1755"/>
      <c r="L525" s="22"/>
      <c r="M525" s="1715"/>
    </row>
    <row r="526" spans="1:13" ht="13.5" customHeight="1">
      <c r="A526" s="209" t="s">
        <v>8848</v>
      </c>
      <c r="B526" s="1058">
        <v>960</v>
      </c>
      <c r="C526" s="1058"/>
      <c r="D526" s="1058">
        <v>40</v>
      </c>
      <c r="E526" s="1058">
        <v>10</v>
      </c>
      <c r="F526" s="1755">
        <v>1963.7632979999998</v>
      </c>
      <c r="G526" s="1450">
        <f t="shared" si="58"/>
        <v>1963.76</v>
      </c>
      <c r="H526" s="1450">
        <f t="shared" si="59"/>
        <v>1963.76</v>
      </c>
      <c r="I526" s="1030"/>
      <c r="K526" s="1755"/>
      <c r="L526" s="22"/>
      <c r="M526" s="1715"/>
    </row>
    <row r="527" spans="1:13" ht="13.5" customHeight="1">
      <c r="A527" s="209" t="s">
        <v>7036</v>
      </c>
      <c r="B527" s="1058">
        <v>1000</v>
      </c>
      <c r="C527" s="1058"/>
      <c r="D527" s="1058">
        <v>40</v>
      </c>
      <c r="E527" s="1058">
        <v>10</v>
      </c>
      <c r="F527" s="1755">
        <v>2351.8139399999995</v>
      </c>
      <c r="G527" s="1450">
        <f t="shared" si="58"/>
        <v>2351.81</v>
      </c>
      <c r="H527" s="1450">
        <f t="shared" si="59"/>
        <v>2351.81</v>
      </c>
      <c r="I527" s="1030"/>
      <c r="K527" s="1755"/>
      <c r="L527" s="22"/>
      <c r="M527" s="1715"/>
    </row>
    <row r="528" spans="1:13" ht="13.5" customHeight="1">
      <c r="A528" s="209" t="s">
        <v>7037</v>
      </c>
      <c r="B528" s="1058">
        <v>1200</v>
      </c>
      <c r="C528" s="1058"/>
      <c r="D528" s="1058">
        <v>40</v>
      </c>
      <c r="E528" s="1058">
        <v>10</v>
      </c>
      <c r="F528" s="1755">
        <v>2822.2840799999994</v>
      </c>
      <c r="G528" s="1450">
        <f t="shared" si="58"/>
        <v>2822.28</v>
      </c>
      <c r="H528" s="1450">
        <f t="shared" si="59"/>
        <v>2822.28</v>
      </c>
      <c r="I528" s="1030"/>
      <c r="K528" s="1755"/>
      <c r="L528" s="22"/>
      <c r="M528" s="1715"/>
    </row>
    <row r="529" spans="1:13" ht="13.5" customHeight="1">
      <c r="A529" s="209" t="s">
        <v>7038</v>
      </c>
      <c r="B529" s="1058">
        <v>1250</v>
      </c>
      <c r="C529" s="1058"/>
      <c r="D529" s="1058">
        <v>40</v>
      </c>
      <c r="E529" s="1058">
        <v>10</v>
      </c>
      <c r="F529" s="1755">
        <v>2939.7003299999997</v>
      </c>
      <c r="G529" s="1450">
        <f t="shared" si="58"/>
        <v>2939.7</v>
      </c>
      <c r="H529" s="1450">
        <f t="shared" si="59"/>
        <v>2939.7</v>
      </c>
      <c r="I529" s="1030"/>
      <c r="K529" s="1755"/>
      <c r="L529" s="22"/>
      <c r="M529" s="1715"/>
    </row>
    <row r="530" spans="1:13" ht="13.5" customHeight="1">
      <c r="A530" s="209" t="s">
        <v>7039</v>
      </c>
      <c r="B530" s="1058">
        <v>100</v>
      </c>
      <c r="C530" s="1058"/>
      <c r="D530" s="1058">
        <v>50</v>
      </c>
      <c r="E530" s="1058">
        <v>100</v>
      </c>
      <c r="F530" s="1755">
        <v>2593.8926999999999</v>
      </c>
      <c r="G530" s="1450">
        <f t="shared" si="58"/>
        <v>2593.89</v>
      </c>
      <c r="H530" s="1450">
        <f t="shared" si="59"/>
        <v>2593.89</v>
      </c>
      <c r="I530" s="1030"/>
      <c r="K530" s="1755"/>
      <c r="L530" s="22"/>
      <c r="M530" s="1715"/>
    </row>
    <row r="531" spans="1:13" ht="13.5" customHeight="1">
      <c r="A531" s="209" t="s">
        <v>10548</v>
      </c>
      <c r="B531" s="1058">
        <v>120</v>
      </c>
      <c r="C531" s="1058"/>
      <c r="D531" s="1058">
        <v>50</v>
      </c>
      <c r="E531" s="1058">
        <v>50</v>
      </c>
      <c r="F531" s="1755">
        <v>1878.3453244499999</v>
      </c>
      <c r="G531" s="1450">
        <f t="shared" si="58"/>
        <v>1878.35</v>
      </c>
      <c r="H531" s="1450">
        <f t="shared" si="59"/>
        <v>1878.35</v>
      </c>
      <c r="I531" s="1030"/>
      <c r="K531" s="1755"/>
      <c r="L531" s="22"/>
      <c r="M531" s="1715"/>
    </row>
    <row r="532" spans="1:13" ht="13.5" customHeight="1">
      <c r="A532" s="209" t="s">
        <v>10549</v>
      </c>
      <c r="B532" s="1058">
        <v>140</v>
      </c>
      <c r="C532" s="1058"/>
      <c r="D532" s="1058">
        <v>50</v>
      </c>
      <c r="E532" s="1058">
        <v>50</v>
      </c>
      <c r="F532" s="1755">
        <v>1814.91975</v>
      </c>
      <c r="G532" s="1450">
        <f t="shared" si="58"/>
        <v>1814.92</v>
      </c>
      <c r="H532" s="1450">
        <f t="shared" si="59"/>
        <v>1814.92</v>
      </c>
      <c r="I532" s="1030"/>
      <c r="K532" s="1755"/>
      <c r="L532" s="22"/>
      <c r="M532" s="1715"/>
    </row>
    <row r="533" spans="1:13" ht="13.5" customHeight="1">
      <c r="A533" s="209" t="s">
        <v>6960</v>
      </c>
      <c r="B533" s="1058">
        <v>160</v>
      </c>
      <c r="C533" s="1058"/>
      <c r="D533" s="1058">
        <v>50</v>
      </c>
      <c r="E533" s="1058">
        <v>100</v>
      </c>
      <c r="F533" s="1755">
        <v>5302.329984</v>
      </c>
      <c r="G533" s="1450">
        <f t="shared" si="58"/>
        <v>5302.33</v>
      </c>
      <c r="H533" s="1450">
        <f t="shared" si="59"/>
        <v>5302.33</v>
      </c>
      <c r="I533" s="1030"/>
      <c r="K533" s="1755"/>
      <c r="L533" s="22"/>
      <c r="M533" s="1715"/>
    </row>
    <row r="534" spans="1:13" ht="13.5" customHeight="1">
      <c r="A534" s="209" t="s">
        <v>10550</v>
      </c>
      <c r="B534" s="1058">
        <v>160</v>
      </c>
      <c r="C534" s="1058"/>
      <c r="D534" s="1058">
        <v>50</v>
      </c>
      <c r="E534" s="1058">
        <v>50</v>
      </c>
      <c r="F534" s="1755">
        <v>2651.1649920000004</v>
      </c>
      <c r="G534" s="1450">
        <f t="shared" si="58"/>
        <v>2651.16</v>
      </c>
      <c r="H534" s="1450">
        <f t="shared" si="59"/>
        <v>2651.16</v>
      </c>
      <c r="I534" s="1030"/>
      <c r="K534" s="1755"/>
      <c r="L534" s="22"/>
      <c r="M534" s="1715"/>
    </row>
    <row r="535" spans="1:13" ht="13.5" customHeight="1">
      <c r="A535" s="209" t="s">
        <v>11316</v>
      </c>
      <c r="B535" s="1058">
        <v>200</v>
      </c>
      <c r="C535" s="1058"/>
      <c r="D535" s="1058">
        <v>50</v>
      </c>
      <c r="E535" s="1058">
        <v>50</v>
      </c>
      <c r="F535" s="1755">
        <v>2594.5636500000005</v>
      </c>
      <c r="G535" s="1450">
        <f t="shared" si="58"/>
        <v>2594.56</v>
      </c>
      <c r="H535" s="1450">
        <f t="shared" si="59"/>
        <v>2594.56</v>
      </c>
      <c r="I535" s="1030"/>
      <c r="K535" s="1755"/>
      <c r="L535" s="22"/>
      <c r="M535" s="1715"/>
    </row>
    <row r="536" spans="1:13" ht="13.5" customHeight="1">
      <c r="A536" s="209" t="s">
        <v>2365</v>
      </c>
      <c r="B536" s="1058">
        <v>240</v>
      </c>
      <c r="C536" s="1058"/>
      <c r="D536" s="1058">
        <v>50</v>
      </c>
      <c r="E536" s="1058">
        <v>25</v>
      </c>
      <c r="F536" s="1755">
        <v>1556.268525</v>
      </c>
      <c r="G536" s="1450">
        <f t="shared" si="58"/>
        <v>1556.27</v>
      </c>
      <c r="H536" s="1450">
        <f t="shared" si="59"/>
        <v>1556.27</v>
      </c>
      <c r="I536" s="1030"/>
      <c r="K536" s="1755"/>
      <c r="L536" s="22"/>
      <c r="M536" s="1715"/>
    </row>
    <row r="537" spans="1:13" ht="13.5" customHeight="1">
      <c r="A537" s="209" t="s">
        <v>11012</v>
      </c>
      <c r="B537" s="1058">
        <v>240</v>
      </c>
      <c r="C537" s="1058"/>
      <c r="D537" s="1058">
        <v>50</v>
      </c>
      <c r="E537" s="1058">
        <v>50</v>
      </c>
      <c r="F537" s="1755">
        <v>3112.5370499999999</v>
      </c>
      <c r="G537" s="1450">
        <f t="shared" ref="G537" si="62">ROUND(F537*(1-$G$11),2)</f>
        <v>3112.54</v>
      </c>
      <c r="H537" s="1450">
        <f t="shared" ref="H537" si="63">G537</f>
        <v>3112.54</v>
      </c>
      <c r="I537" s="1030"/>
      <c r="K537" s="1755"/>
      <c r="L537" s="22"/>
      <c r="M537" s="1715"/>
    </row>
    <row r="538" spans="1:13" ht="13.5" customHeight="1">
      <c r="A538" s="209" t="s">
        <v>2366</v>
      </c>
      <c r="B538" s="1058">
        <v>300</v>
      </c>
      <c r="C538" s="1058"/>
      <c r="D538" s="1058">
        <v>50</v>
      </c>
      <c r="E538" s="1058">
        <v>25</v>
      </c>
      <c r="F538" s="1755">
        <v>2287.9824407999995</v>
      </c>
      <c r="G538" s="1450">
        <f t="shared" si="58"/>
        <v>2287.98</v>
      </c>
      <c r="H538" s="1450">
        <f t="shared" si="59"/>
        <v>2287.98</v>
      </c>
      <c r="I538" s="1030"/>
      <c r="K538" s="1755"/>
      <c r="L538" s="22"/>
      <c r="M538" s="1715"/>
    </row>
    <row r="539" spans="1:13" ht="13.5" customHeight="1">
      <c r="A539" s="209" t="s">
        <v>2367</v>
      </c>
      <c r="B539" s="1058">
        <v>400</v>
      </c>
      <c r="C539" s="1058"/>
      <c r="D539" s="1058">
        <v>50</v>
      </c>
      <c r="E539" s="1058">
        <v>25</v>
      </c>
      <c r="F539" s="1755">
        <v>2939.7674249999995</v>
      </c>
      <c r="G539" s="1450">
        <f t="shared" si="58"/>
        <v>2939.77</v>
      </c>
      <c r="H539" s="1450">
        <f t="shared" si="59"/>
        <v>2939.77</v>
      </c>
      <c r="I539" s="1030"/>
      <c r="K539" s="1755"/>
      <c r="L539" s="22"/>
      <c r="M539" s="1715"/>
    </row>
    <row r="540" spans="1:13" ht="13.5" customHeight="1">
      <c r="A540" s="209" t="s">
        <v>11658</v>
      </c>
      <c r="B540" s="1058">
        <v>400</v>
      </c>
      <c r="C540" s="1058"/>
      <c r="D540" s="1058">
        <v>50</v>
      </c>
      <c r="E540" s="1058">
        <v>10</v>
      </c>
      <c r="F540" s="1755">
        <v>1175.9091000000001</v>
      </c>
      <c r="G540" s="1450">
        <f t="shared" si="58"/>
        <v>1175.9100000000001</v>
      </c>
      <c r="H540" s="1450">
        <f t="shared" si="59"/>
        <v>1175.9100000000001</v>
      </c>
      <c r="I540" s="1030"/>
      <c r="K540" s="1755"/>
      <c r="L540" s="22"/>
      <c r="M540" s="1715"/>
    </row>
    <row r="541" spans="1:13" ht="13.5" customHeight="1">
      <c r="A541" s="209" t="s">
        <v>2368</v>
      </c>
      <c r="B541" s="1058">
        <v>500</v>
      </c>
      <c r="C541" s="1058"/>
      <c r="D541" s="1058">
        <v>50</v>
      </c>
      <c r="E541" s="1058">
        <v>25</v>
      </c>
      <c r="F541" s="1755">
        <v>3674.79315</v>
      </c>
      <c r="G541" s="1450">
        <f t="shared" si="58"/>
        <v>3674.79</v>
      </c>
      <c r="H541" s="1450">
        <f t="shared" si="59"/>
        <v>3674.79</v>
      </c>
      <c r="I541" s="1030"/>
      <c r="K541" s="1755"/>
      <c r="L541" s="22"/>
      <c r="M541" s="1715"/>
    </row>
    <row r="542" spans="1:13" ht="13.5" customHeight="1">
      <c r="A542" s="209" t="s">
        <v>2369</v>
      </c>
      <c r="B542" s="1058">
        <v>600</v>
      </c>
      <c r="C542" s="1058"/>
      <c r="D542" s="1058">
        <v>50</v>
      </c>
      <c r="E542" s="1058">
        <v>25</v>
      </c>
      <c r="F542" s="1755">
        <v>4409.4833999999992</v>
      </c>
      <c r="G542" s="1450">
        <f t="shared" si="58"/>
        <v>4409.4799999999996</v>
      </c>
      <c r="H542" s="1450">
        <f t="shared" si="59"/>
        <v>4409.4799999999996</v>
      </c>
      <c r="I542" s="1030"/>
      <c r="K542" s="1755"/>
      <c r="L542" s="22"/>
      <c r="M542" s="1715"/>
    </row>
    <row r="543" spans="1:13" ht="13.5" customHeight="1">
      <c r="A543" s="209" t="s">
        <v>2370</v>
      </c>
      <c r="B543" s="1058">
        <v>800</v>
      </c>
      <c r="C543" s="1058"/>
      <c r="D543" s="1058">
        <v>50</v>
      </c>
      <c r="E543" s="1058">
        <v>25</v>
      </c>
      <c r="F543" s="1755">
        <v>5896.3085999999994</v>
      </c>
      <c r="G543" s="1450">
        <f t="shared" si="58"/>
        <v>5896.31</v>
      </c>
      <c r="H543" s="1450">
        <f t="shared" si="59"/>
        <v>5896.31</v>
      </c>
      <c r="I543" s="1030"/>
      <c r="K543" s="1755"/>
      <c r="L543" s="22"/>
      <c r="M543" s="1715"/>
    </row>
    <row r="544" spans="1:13" ht="13.5" customHeight="1">
      <c r="A544" s="209" t="s">
        <v>2371</v>
      </c>
      <c r="B544" s="1058">
        <v>1000</v>
      </c>
      <c r="C544" s="1058"/>
      <c r="D544" s="1058">
        <v>50</v>
      </c>
      <c r="E544" s="1058">
        <v>10</v>
      </c>
      <c r="F544" s="1755">
        <v>3294.7516381499991</v>
      </c>
      <c r="G544" s="1450">
        <f t="shared" si="58"/>
        <v>3294.75</v>
      </c>
      <c r="H544" s="1450">
        <f t="shared" si="59"/>
        <v>3294.75</v>
      </c>
      <c r="I544" s="1030"/>
      <c r="K544" s="1755"/>
      <c r="L544" s="22"/>
      <c r="M544" s="1715"/>
    </row>
    <row r="545" spans="1:13" ht="13.5" customHeight="1">
      <c r="A545" s="209" t="s">
        <v>2372</v>
      </c>
      <c r="B545" s="1058">
        <v>1200</v>
      </c>
      <c r="C545" s="1058"/>
      <c r="D545" s="1058">
        <v>50</v>
      </c>
      <c r="E545" s="1058">
        <v>10</v>
      </c>
      <c r="F545" s="1755">
        <v>3527.7209100000005</v>
      </c>
      <c r="G545" s="1450">
        <f t="shared" si="58"/>
        <v>3527.72</v>
      </c>
      <c r="H545" s="1450">
        <f t="shared" si="59"/>
        <v>3527.72</v>
      </c>
      <c r="I545" s="1030"/>
      <c r="K545" s="1755"/>
      <c r="L545" s="22"/>
      <c r="M545" s="1715"/>
    </row>
    <row r="546" spans="1:13" ht="13.5" customHeight="1">
      <c r="A546" s="209" t="s">
        <v>2373</v>
      </c>
      <c r="B546" s="1058">
        <v>1250</v>
      </c>
      <c r="C546" s="1058"/>
      <c r="D546" s="1058">
        <v>50</v>
      </c>
      <c r="E546" s="1058">
        <v>10</v>
      </c>
      <c r="F546" s="1755">
        <v>3674.79315</v>
      </c>
      <c r="G546" s="1450">
        <f t="shared" si="58"/>
        <v>3674.79</v>
      </c>
      <c r="H546" s="1450">
        <f t="shared" si="59"/>
        <v>3674.79</v>
      </c>
      <c r="I546" s="1030"/>
      <c r="K546" s="1755"/>
      <c r="L546" s="22"/>
      <c r="M546" s="1715"/>
    </row>
    <row r="547" spans="1:13" ht="13.5" customHeight="1">
      <c r="A547" s="209" t="s">
        <v>10551</v>
      </c>
      <c r="B547" s="1058">
        <v>80</v>
      </c>
      <c r="C547" s="1058"/>
      <c r="D547" s="1058">
        <v>60</v>
      </c>
      <c r="E547" s="1058">
        <v>100</v>
      </c>
      <c r="F547" s="1755">
        <v>2944.9263595500001</v>
      </c>
      <c r="G547" s="1450">
        <f t="shared" si="58"/>
        <v>2944.93</v>
      </c>
      <c r="H547" s="1450">
        <f t="shared" si="59"/>
        <v>2944.93</v>
      </c>
      <c r="I547" s="1030"/>
      <c r="K547" s="1755"/>
      <c r="L547" s="22"/>
      <c r="M547" s="1715"/>
    </row>
    <row r="548" spans="1:13" ht="13.5" customHeight="1">
      <c r="A548" s="209" t="s">
        <v>6961</v>
      </c>
      <c r="B548" s="1058">
        <v>100</v>
      </c>
      <c r="C548" s="1058"/>
      <c r="D548" s="1058">
        <v>60</v>
      </c>
      <c r="E548" s="1058">
        <v>100</v>
      </c>
      <c r="F548" s="1755">
        <v>3111.8661000000002</v>
      </c>
      <c r="G548" s="1450">
        <f t="shared" si="58"/>
        <v>3111.87</v>
      </c>
      <c r="H548" s="1450">
        <f t="shared" si="59"/>
        <v>3111.87</v>
      </c>
      <c r="I548" s="1030"/>
      <c r="K548" s="1755"/>
      <c r="L548" s="22"/>
      <c r="M548" s="1715"/>
    </row>
    <row r="549" spans="1:13" ht="13.5" customHeight="1">
      <c r="A549" s="209" t="s">
        <v>10552</v>
      </c>
      <c r="B549" s="1058">
        <v>100</v>
      </c>
      <c r="C549" s="1058"/>
      <c r="D549" s="1058">
        <v>60</v>
      </c>
      <c r="E549" s="1058">
        <v>50</v>
      </c>
      <c r="F549" s="1755">
        <v>1555.9330500000001</v>
      </c>
      <c r="G549" s="1450">
        <f t="shared" si="58"/>
        <v>1555.93</v>
      </c>
      <c r="H549" s="1450">
        <f t="shared" si="59"/>
        <v>1555.93</v>
      </c>
      <c r="I549" s="1030"/>
      <c r="K549" s="1755"/>
      <c r="L549" s="22"/>
      <c r="M549" s="1715"/>
    </row>
    <row r="550" spans="1:13" ht="13.5" customHeight="1">
      <c r="A550" s="209" t="s">
        <v>7040</v>
      </c>
      <c r="B550" s="1058">
        <v>120</v>
      </c>
      <c r="C550" s="1058"/>
      <c r="D550" s="1058">
        <v>60</v>
      </c>
      <c r="E550" s="1058">
        <v>50</v>
      </c>
      <c r="F550" s="1755">
        <v>1867.9248</v>
      </c>
      <c r="G550" s="1450">
        <f t="shared" si="58"/>
        <v>1867.92</v>
      </c>
      <c r="H550" s="1450">
        <f t="shared" si="59"/>
        <v>1867.92</v>
      </c>
      <c r="I550" s="1030"/>
      <c r="K550" s="1755"/>
      <c r="L550" s="22"/>
      <c r="M550" s="1715"/>
    </row>
    <row r="551" spans="1:13" ht="13.5" customHeight="1">
      <c r="A551" s="209" t="s">
        <v>7041</v>
      </c>
      <c r="B551" s="1058">
        <v>140</v>
      </c>
      <c r="C551" s="1058"/>
      <c r="D551" s="1058">
        <v>60</v>
      </c>
      <c r="E551" s="1058">
        <v>50</v>
      </c>
      <c r="F551" s="1755">
        <v>2902.3324407</v>
      </c>
      <c r="G551" s="1450">
        <f t="shared" si="58"/>
        <v>2902.33</v>
      </c>
      <c r="H551" s="1450">
        <f t="shared" si="59"/>
        <v>2902.33</v>
      </c>
      <c r="I551" s="1030"/>
      <c r="K551" s="1755"/>
      <c r="L551" s="22"/>
      <c r="M551" s="1715"/>
    </row>
    <row r="552" spans="1:13" ht="13.5" customHeight="1">
      <c r="A552" s="209" t="s">
        <v>7042</v>
      </c>
      <c r="B552" s="1058">
        <v>160</v>
      </c>
      <c r="C552" s="1058"/>
      <c r="D552" s="1058">
        <v>60</v>
      </c>
      <c r="E552" s="1058">
        <v>50</v>
      </c>
      <c r="F552" s="1755">
        <v>2703.9177647999995</v>
      </c>
      <c r="G552" s="1450">
        <f t="shared" si="58"/>
        <v>2703.92</v>
      </c>
      <c r="H552" s="1450">
        <f t="shared" si="59"/>
        <v>2703.92</v>
      </c>
      <c r="I552" s="1030"/>
      <c r="K552" s="1755"/>
      <c r="L552" s="22"/>
      <c r="M552" s="1715"/>
    </row>
    <row r="553" spans="1:13" ht="13.5" customHeight="1">
      <c r="A553" s="209" t="s">
        <v>7043</v>
      </c>
      <c r="B553" s="1058">
        <v>200</v>
      </c>
      <c r="C553" s="1058"/>
      <c r="D553" s="1058">
        <v>60</v>
      </c>
      <c r="E553" s="1058">
        <v>50</v>
      </c>
      <c r="F553" s="1755">
        <v>3112.5370499999999</v>
      </c>
      <c r="G553" s="1450">
        <f t="shared" si="58"/>
        <v>3112.54</v>
      </c>
      <c r="H553" s="1450">
        <f t="shared" si="59"/>
        <v>3112.54</v>
      </c>
      <c r="I553" s="1030"/>
      <c r="K553" s="1755"/>
      <c r="L553" s="22"/>
      <c r="M553" s="1715"/>
    </row>
    <row r="554" spans="1:13" ht="13.5" customHeight="1">
      <c r="A554" s="209" t="s">
        <v>6962</v>
      </c>
      <c r="B554" s="1058">
        <v>220</v>
      </c>
      <c r="C554" s="1058"/>
      <c r="D554" s="1058">
        <v>60</v>
      </c>
      <c r="E554" s="1058">
        <v>50</v>
      </c>
      <c r="F554" s="1755">
        <v>4145.8268879999996</v>
      </c>
      <c r="G554" s="1450">
        <f t="shared" si="58"/>
        <v>4145.83</v>
      </c>
      <c r="H554" s="1450">
        <f t="shared" si="59"/>
        <v>4145.83</v>
      </c>
      <c r="I554" s="1030"/>
      <c r="K554" s="1755"/>
      <c r="L554" s="22"/>
      <c r="M554" s="1715"/>
    </row>
    <row r="555" spans="1:13" ht="13.5" customHeight="1">
      <c r="A555" s="209" t="s">
        <v>624</v>
      </c>
      <c r="B555" s="1058">
        <v>240</v>
      </c>
      <c r="C555" s="1058"/>
      <c r="D555" s="1058">
        <v>60</v>
      </c>
      <c r="E555" s="1058">
        <v>25</v>
      </c>
      <c r="F555" s="1755">
        <v>1867.2538499999998</v>
      </c>
      <c r="G555" s="1450">
        <f t="shared" si="58"/>
        <v>1867.25</v>
      </c>
      <c r="H555" s="1450">
        <f t="shared" si="59"/>
        <v>1867.25</v>
      </c>
      <c r="I555" s="1030"/>
      <c r="K555" s="1755"/>
      <c r="L555" s="22"/>
      <c r="M555" s="1715"/>
    </row>
    <row r="556" spans="1:13" ht="13.5" customHeight="1">
      <c r="A556" s="209" t="s">
        <v>625</v>
      </c>
      <c r="B556" s="1058">
        <v>300</v>
      </c>
      <c r="C556" s="1058"/>
      <c r="D556" s="1058">
        <v>60</v>
      </c>
      <c r="E556" s="1058">
        <v>20</v>
      </c>
      <c r="F556" s="1755">
        <v>1867.3880399999998</v>
      </c>
      <c r="G556" s="1450">
        <f t="shared" si="58"/>
        <v>1867.39</v>
      </c>
      <c r="H556" s="1450">
        <f t="shared" si="59"/>
        <v>1867.39</v>
      </c>
      <c r="I556" s="1030"/>
      <c r="K556" s="1755"/>
      <c r="L556" s="22"/>
      <c r="M556" s="1715"/>
    </row>
    <row r="557" spans="1:13" ht="13.5" customHeight="1">
      <c r="A557" s="209" t="s">
        <v>11317</v>
      </c>
      <c r="B557" s="1058">
        <v>360</v>
      </c>
      <c r="C557" s="1058"/>
      <c r="D557" s="1058">
        <v>60</v>
      </c>
      <c r="E557" s="1058">
        <v>25</v>
      </c>
      <c r="F557" s="1755">
        <v>3731.3710087500003</v>
      </c>
      <c r="G557" s="1450">
        <f t="shared" si="58"/>
        <v>3731.37</v>
      </c>
      <c r="H557" s="1450">
        <f t="shared" si="59"/>
        <v>3731.37</v>
      </c>
      <c r="I557" s="1030"/>
      <c r="K557" s="1755"/>
      <c r="L557" s="22"/>
      <c r="M557" s="1715"/>
    </row>
    <row r="558" spans="1:13" ht="13.5" customHeight="1">
      <c r="A558" s="209" t="s">
        <v>626</v>
      </c>
      <c r="B558" s="1058">
        <v>400</v>
      </c>
      <c r="C558" s="1058"/>
      <c r="D558" s="1058">
        <v>60</v>
      </c>
      <c r="E558" s="1058">
        <v>25</v>
      </c>
      <c r="F558" s="1755">
        <v>3527.8550999999998</v>
      </c>
      <c r="G558" s="1450">
        <f t="shared" si="58"/>
        <v>3527.86</v>
      </c>
      <c r="H558" s="1450">
        <f t="shared" si="59"/>
        <v>3527.86</v>
      </c>
      <c r="I558" s="1030"/>
      <c r="K558" s="1755"/>
      <c r="L558" s="22"/>
      <c r="M558" s="1715"/>
    </row>
    <row r="559" spans="1:13" ht="13.5" customHeight="1">
      <c r="A559" s="209" t="s">
        <v>627</v>
      </c>
      <c r="B559" s="1058">
        <v>480</v>
      </c>
      <c r="C559" s="1058"/>
      <c r="D559" s="1058">
        <v>60</v>
      </c>
      <c r="E559" s="1058">
        <v>25</v>
      </c>
      <c r="F559" s="1755">
        <v>3682.3883039999996</v>
      </c>
      <c r="G559" s="1450">
        <f t="shared" si="58"/>
        <v>3682.39</v>
      </c>
      <c r="H559" s="1450">
        <f t="shared" si="59"/>
        <v>3682.39</v>
      </c>
      <c r="I559" s="1030"/>
      <c r="K559" s="1755"/>
      <c r="L559" s="22"/>
      <c r="M559" s="1715"/>
    </row>
    <row r="560" spans="1:13" ht="13.5" customHeight="1">
      <c r="A560" s="209" t="s">
        <v>628</v>
      </c>
      <c r="B560" s="1058">
        <v>500</v>
      </c>
      <c r="C560" s="1058"/>
      <c r="D560" s="1058">
        <v>60</v>
      </c>
      <c r="E560" s="1058">
        <v>10</v>
      </c>
      <c r="F560" s="1755">
        <v>1763.7933599999999</v>
      </c>
      <c r="G560" s="1450">
        <f t="shared" si="58"/>
        <v>1763.79</v>
      </c>
      <c r="H560" s="1450">
        <f t="shared" si="59"/>
        <v>1763.79</v>
      </c>
      <c r="I560" s="1030"/>
      <c r="K560" s="1755"/>
      <c r="L560" s="22"/>
      <c r="M560" s="1715"/>
    </row>
    <row r="561" spans="1:13" ht="13.5" customHeight="1">
      <c r="A561" s="209" t="s">
        <v>629</v>
      </c>
      <c r="B561" s="1058">
        <v>600</v>
      </c>
      <c r="C561" s="1058"/>
      <c r="D561" s="1058">
        <v>60</v>
      </c>
      <c r="E561" s="1058">
        <v>25</v>
      </c>
      <c r="F561" s="1755">
        <v>4602.8243520000005</v>
      </c>
      <c r="G561" s="1450">
        <f>ROUND(F561*(1-$G$11),2)</f>
        <v>4602.82</v>
      </c>
      <c r="H561" s="1450">
        <f t="shared" si="59"/>
        <v>4602.82</v>
      </c>
      <c r="I561" s="1030"/>
      <c r="K561" s="1755"/>
      <c r="L561" s="22"/>
      <c r="M561" s="1715"/>
    </row>
    <row r="562" spans="1:13" ht="13.5" customHeight="1">
      <c r="A562" s="209" t="s">
        <v>8849</v>
      </c>
      <c r="B562" s="1058">
        <v>600</v>
      </c>
      <c r="C562" s="1058"/>
      <c r="D562" s="1058">
        <v>60</v>
      </c>
      <c r="E562" s="1058">
        <v>10</v>
      </c>
      <c r="F562" s="1755">
        <v>1841.1270569999999</v>
      </c>
      <c r="G562" s="1450">
        <f>ROUND(F562*(1-$G$11),2)</f>
        <v>1841.13</v>
      </c>
      <c r="H562" s="1450">
        <f t="shared" si="59"/>
        <v>1841.13</v>
      </c>
      <c r="I562" s="1030"/>
      <c r="K562" s="1755"/>
      <c r="L562" s="22"/>
      <c r="M562" s="1715"/>
    </row>
    <row r="563" spans="1:13" ht="13.5" customHeight="1">
      <c r="A563" s="209" t="s">
        <v>630</v>
      </c>
      <c r="B563" s="1058">
        <v>800</v>
      </c>
      <c r="C563" s="1058"/>
      <c r="D563" s="1058">
        <v>60</v>
      </c>
      <c r="E563" s="1058">
        <v>25</v>
      </c>
      <c r="F563" s="1755">
        <v>6137.099135999998</v>
      </c>
      <c r="G563" s="1450">
        <f t="shared" ref="G563:G626" si="64">ROUND(F563*(1-$G$11),2)</f>
        <v>6137.1</v>
      </c>
      <c r="H563" s="1450">
        <f t="shared" si="59"/>
        <v>6137.1</v>
      </c>
      <c r="I563" s="1030"/>
      <c r="K563" s="1755"/>
      <c r="L563" s="22"/>
      <c r="M563" s="1715"/>
    </row>
    <row r="564" spans="1:13" ht="13.5" customHeight="1">
      <c r="A564" s="209" t="s">
        <v>7044</v>
      </c>
      <c r="B564" s="1058">
        <v>800</v>
      </c>
      <c r="C564" s="1058"/>
      <c r="D564" s="1058">
        <v>60</v>
      </c>
      <c r="E564" s="1058">
        <v>10</v>
      </c>
      <c r="F564" s="1755">
        <v>2454.845022</v>
      </c>
      <c r="G564" s="1450">
        <f t="shared" si="64"/>
        <v>2454.85</v>
      </c>
      <c r="H564" s="1450">
        <f t="shared" ref="H564:H625" si="65">G564</f>
        <v>2454.85</v>
      </c>
      <c r="I564" s="1030"/>
      <c r="K564" s="1755"/>
      <c r="L564" s="22"/>
      <c r="M564" s="1715"/>
    </row>
    <row r="565" spans="1:13" ht="13.5" customHeight="1">
      <c r="A565" s="209" t="s">
        <v>6963</v>
      </c>
      <c r="B565" s="1058">
        <v>960</v>
      </c>
      <c r="C565" s="1058"/>
      <c r="D565" s="1058">
        <v>60</v>
      </c>
      <c r="E565" s="1058">
        <v>10</v>
      </c>
      <c r="F565" s="1755">
        <v>2945.6583660000001</v>
      </c>
      <c r="G565" s="1450">
        <f t="shared" si="64"/>
        <v>2945.66</v>
      </c>
      <c r="H565" s="1450">
        <f t="shared" si="65"/>
        <v>2945.66</v>
      </c>
      <c r="I565" s="1030"/>
      <c r="K565" s="1755"/>
      <c r="L565" s="22"/>
      <c r="M565" s="1715"/>
    </row>
    <row r="566" spans="1:13" ht="13.5" customHeight="1">
      <c r="A566" s="209" t="s">
        <v>631</v>
      </c>
      <c r="B566" s="1058">
        <v>1000</v>
      </c>
      <c r="C566" s="1058"/>
      <c r="D566" s="1058">
        <v>60</v>
      </c>
      <c r="E566" s="1058">
        <v>10</v>
      </c>
      <c r="F566" s="1755">
        <v>3527.7209100000005</v>
      </c>
      <c r="G566" s="1450">
        <f t="shared" si="64"/>
        <v>3527.72</v>
      </c>
      <c r="H566" s="1450">
        <f t="shared" si="65"/>
        <v>3527.72</v>
      </c>
      <c r="I566" s="1030"/>
      <c r="K566" s="1755"/>
      <c r="L566" s="22"/>
      <c r="M566" s="1715"/>
    </row>
    <row r="567" spans="1:13" ht="13.5" customHeight="1">
      <c r="A567" s="209" t="s">
        <v>632</v>
      </c>
      <c r="B567" s="1058">
        <v>1200</v>
      </c>
      <c r="C567" s="1058"/>
      <c r="D567" s="1058">
        <v>60</v>
      </c>
      <c r="E567" s="1058">
        <v>10</v>
      </c>
      <c r="F567" s="1755">
        <v>4233.1577399999996</v>
      </c>
      <c r="G567" s="1450">
        <f t="shared" si="64"/>
        <v>4233.16</v>
      </c>
      <c r="H567" s="1450">
        <f t="shared" si="65"/>
        <v>4233.16</v>
      </c>
      <c r="I567" s="1030"/>
      <c r="K567" s="1755"/>
      <c r="L567" s="22"/>
      <c r="M567" s="1715"/>
    </row>
    <row r="568" spans="1:13" ht="13.5" customHeight="1">
      <c r="A568" s="209" t="s">
        <v>633</v>
      </c>
      <c r="B568" s="1058">
        <v>1250</v>
      </c>
      <c r="C568" s="1058"/>
      <c r="D568" s="1058">
        <v>60</v>
      </c>
      <c r="E568" s="1058">
        <v>10</v>
      </c>
      <c r="F568" s="1755">
        <v>4409.6175899999998</v>
      </c>
      <c r="G568" s="1450">
        <f t="shared" si="64"/>
        <v>4409.62</v>
      </c>
      <c r="H568" s="1450">
        <f t="shared" si="65"/>
        <v>4409.62</v>
      </c>
      <c r="I568" s="1030"/>
      <c r="K568" s="1755"/>
      <c r="L568" s="22"/>
      <c r="M568" s="1715"/>
    </row>
    <row r="569" spans="1:13" ht="13.5" customHeight="1">
      <c r="A569" s="209" t="s">
        <v>11184</v>
      </c>
      <c r="B569" s="1058">
        <v>80</v>
      </c>
      <c r="C569" s="1058"/>
      <c r="D569" s="1058">
        <v>80</v>
      </c>
      <c r="E569" s="1058">
        <v>100</v>
      </c>
      <c r="F569" s="1755">
        <v>4122.3167999999996</v>
      </c>
      <c r="G569" s="1450">
        <f t="shared" si="64"/>
        <v>4122.32</v>
      </c>
      <c r="H569" s="1450">
        <f t="shared" si="65"/>
        <v>4122.32</v>
      </c>
      <c r="I569" s="1030"/>
      <c r="K569" s="1755"/>
      <c r="L569" s="22"/>
      <c r="M569" s="1715"/>
    </row>
    <row r="570" spans="1:13" ht="13.5" customHeight="1">
      <c r="A570" s="209" t="s">
        <v>634</v>
      </c>
      <c r="B570" s="1058">
        <v>120</v>
      </c>
      <c r="C570" s="1058"/>
      <c r="D570" s="1058">
        <v>80</v>
      </c>
      <c r="E570" s="1058">
        <v>100</v>
      </c>
      <c r="F570" s="1755">
        <v>4979.7908999999991</v>
      </c>
      <c r="G570" s="1450">
        <f t="shared" si="64"/>
        <v>4979.79</v>
      </c>
      <c r="H570" s="1450">
        <f t="shared" si="65"/>
        <v>4979.79</v>
      </c>
      <c r="I570" s="1030"/>
      <c r="K570" s="1755"/>
      <c r="L570" s="22"/>
      <c r="M570" s="1715"/>
    </row>
    <row r="571" spans="1:13" ht="13.5" customHeight="1">
      <c r="A571" s="209" t="s">
        <v>7045</v>
      </c>
      <c r="B571" s="1058">
        <v>140</v>
      </c>
      <c r="C571" s="1058"/>
      <c r="D571" s="1058">
        <v>80</v>
      </c>
      <c r="E571" s="1058">
        <v>50</v>
      </c>
      <c r="F571" s="1755">
        <v>2863.7219519999999</v>
      </c>
      <c r="G571" s="1450">
        <f t="shared" si="64"/>
        <v>2863.72</v>
      </c>
      <c r="H571" s="1450">
        <f t="shared" si="65"/>
        <v>2863.72</v>
      </c>
      <c r="I571" s="1030"/>
      <c r="K571" s="1755"/>
      <c r="L571" s="22"/>
      <c r="M571" s="1715"/>
    </row>
    <row r="572" spans="1:13" ht="13.5" customHeight="1">
      <c r="A572" s="209" t="s">
        <v>7046</v>
      </c>
      <c r="B572" s="1058">
        <v>160</v>
      </c>
      <c r="C572" s="1058"/>
      <c r="D572" s="1058">
        <v>80</v>
      </c>
      <c r="E572" s="1058">
        <v>50</v>
      </c>
      <c r="F572" s="1755">
        <v>4422.7789452000006</v>
      </c>
      <c r="G572" s="1450">
        <f t="shared" si="64"/>
        <v>4422.78</v>
      </c>
      <c r="H572" s="1450">
        <f t="shared" si="65"/>
        <v>4422.78</v>
      </c>
      <c r="I572" s="1030"/>
      <c r="K572" s="1755"/>
      <c r="L572" s="22"/>
      <c r="M572" s="1715"/>
    </row>
    <row r="573" spans="1:13" ht="13.5" customHeight="1">
      <c r="A573" s="209" t="s">
        <v>11318</v>
      </c>
      <c r="B573" s="1058">
        <v>200</v>
      </c>
      <c r="C573" s="1058"/>
      <c r="D573" s="1058">
        <v>80</v>
      </c>
      <c r="E573" s="1058">
        <v>25</v>
      </c>
      <c r="F573" s="1755">
        <v>2075.2483499999998</v>
      </c>
      <c r="G573" s="1450">
        <f t="shared" si="64"/>
        <v>2075.25</v>
      </c>
      <c r="H573" s="1450">
        <f t="shared" si="65"/>
        <v>2075.25</v>
      </c>
      <c r="I573" s="1030"/>
      <c r="K573" s="1755"/>
      <c r="L573" s="22"/>
      <c r="M573" s="1715"/>
    </row>
    <row r="574" spans="1:13" ht="13.5" customHeight="1">
      <c r="A574" s="209" t="s">
        <v>10553</v>
      </c>
      <c r="B574" s="1058">
        <v>220</v>
      </c>
      <c r="C574" s="1058"/>
      <c r="D574" s="1058">
        <v>80</v>
      </c>
      <c r="E574" s="1058">
        <v>50</v>
      </c>
      <c r="F574" s="1755">
        <v>5276.2971239999997</v>
      </c>
      <c r="G574" s="1450">
        <f t="shared" si="64"/>
        <v>5276.3</v>
      </c>
      <c r="H574" s="1450">
        <f t="shared" si="65"/>
        <v>5276.3</v>
      </c>
      <c r="I574" s="1030"/>
      <c r="K574" s="1755"/>
      <c r="L574" s="22"/>
      <c r="M574" s="1715"/>
    </row>
    <row r="575" spans="1:13" ht="13.5" customHeight="1">
      <c r="A575" s="209" t="s">
        <v>6964</v>
      </c>
      <c r="B575" s="1058">
        <v>220</v>
      </c>
      <c r="C575" s="1058"/>
      <c r="D575" s="1058">
        <v>80</v>
      </c>
      <c r="E575" s="1058">
        <v>25</v>
      </c>
      <c r="F575" s="1755">
        <v>2597.8915619999998</v>
      </c>
      <c r="G575" s="1450">
        <f t="shared" si="64"/>
        <v>2597.89</v>
      </c>
      <c r="H575" s="1450">
        <f t="shared" si="65"/>
        <v>2597.89</v>
      </c>
      <c r="I575" s="1030"/>
      <c r="K575" s="1755"/>
      <c r="L575" s="22"/>
      <c r="M575" s="1715"/>
    </row>
    <row r="576" spans="1:13" ht="13.5" customHeight="1">
      <c r="A576" s="209" t="s">
        <v>635</v>
      </c>
      <c r="B576" s="1058">
        <v>240</v>
      </c>
      <c r="C576" s="1058"/>
      <c r="D576" s="1058">
        <v>80</v>
      </c>
      <c r="E576" s="1058">
        <v>25</v>
      </c>
      <c r="F576" s="1755">
        <v>2703.2414472</v>
      </c>
      <c r="G576" s="1450">
        <f t="shared" si="64"/>
        <v>2703.24</v>
      </c>
      <c r="H576" s="1450">
        <f t="shared" si="65"/>
        <v>2703.24</v>
      </c>
      <c r="I576" s="1030"/>
      <c r="K576" s="1755"/>
      <c r="L576" s="22"/>
      <c r="M576" s="1715"/>
    </row>
    <row r="577" spans="1:13" ht="13.5" customHeight="1">
      <c r="A577" s="209" t="s">
        <v>6971</v>
      </c>
      <c r="B577" s="1058">
        <v>260</v>
      </c>
      <c r="C577" s="1058"/>
      <c r="D577" s="1058">
        <v>80</v>
      </c>
      <c r="E577" s="1058">
        <v>25</v>
      </c>
      <c r="F577" s="1755">
        <v>3174.4657350000002</v>
      </c>
      <c r="G577" s="1450">
        <f t="shared" si="64"/>
        <v>3174.47</v>
      </c>
      <c r="H577" s="1450">
        <f t="shared" si="65"/>
        <v>3174.47</v>
      </c>
      <c r="I577" s="1030"/>
      <c r="K577" s="1755"/>
      <c r="L577" s="22"/>
      <c r="M577" s="1715"/>
    </row>
    <row r="578" spans="1:13" ht="13.5" customHeight="1">
      <c r="A578" s="209" t="s">
        <v>11371</v>
      </c>
      <c r="B578" s="1058">
        <v>260</v>
      </c>
      <c r="C578" s="1058"/>
      <c r="D578" s="1058">
        <v>80</v>
      </c>
      <c r="E578" s="1058">
        <v>20</v>
      </c>
      <c r="F578" s="1755">
        <v>2539.5725879999995</v>
      </c>
      <c r="G578" s="1450">
        <f t="shared" ref="G578" si="66">ROUND(F578*(1-$G$11),2)</f>
        <v>2539.5700000000002</v>
      </c>
      <c r="H578" s="1450">
        <f t="shared" ref="H578" si="67">G578</f>
        <v>2539.5700000000002</v>
      </c>
      <c r="I578" s="1030"/>
      <c r="K578" s="1755"/>
      <c r="L578" s="22"/>
      <c r="M578" s="1715"/>
    </row>
    <row r="579" spans="1:13" ht="13.5" customHeight="1">
      <c r="A579" s="209" t="s">
        <v>636</v>
      </c>
      <c r="B579" s="1058">
        <v>280</v>
      </c>
      <c r="C579" s="1058"/>
      <c r="D579" s="1058">
        <v>80</v>
      </c>
      <c r="E579" s="1058">
        <v>25</v>
      </c>
      <c r="F579" s="1755">
        <v>2863.7219519999999</v>
      </c>
      <c r="G579" s="1450">
        <f t="shared" si="64"/>
        <v>2863.72</v>
      </c>
      <c r="H579" s="1450">
        <f t="shared" si="65"/>
        <v>2863.72</v>
      </c>
      <c r="I579" s="1030"/>
      <c r="K579" s="1755"/>
      <c r="L579" s="22"/>
      <c r="M579" s="1715"/>
    </row>
    <row r="580" spans="1:13" ht="13.5" customHeight="1">
      <c r="A580" s="209" t="s">
        <v>637</v>
      </c>
      <c r="B580" s="1058">
        <v>300</v>
      </c>
      <c r="C580" s="1058"/>
      <c r="D580" s="1058">
        <v>80</v>
      </c>
      <c r="E580" s="1058">
        <v>25</v>
      </c>
      <c r="F580" s="1755">
        <v>3112.201575</v>
      </c>
      <c r="G580" s="1450">
        <f t="shared" si="64"/>
        <v>3112.2</v>
      </c>
      <c r="H580" s="1450">
        <f t="shared" si="65"/>
        <v>3112.2</v>
      </c>
      <c r="I580" s="1030"/>
      <c r="K580" s="1755"/>
      <c r="L580" s="22"/>
      <c r="M580" s="1715"/>
    </row>
    <row r="581" spans="1:13" ht="13.5" customHeight="1">
      <c r="A581" s="209" t="s">
        <v>7047</v>
      </c>
      <c r="B581" s="1058">
        <v>360</v>
      </c>
      <c r="C581" s="1058"/>
      <c r="D581" s="1058">
        <v>80</v>
      </c>
      <c r="E581" s="1058">
        <v>10</v>
      </c>
      <c r="F581" s="1755">
        <v>1693.2094200000001</v>
      </c>
      <c r="G581" s="1450">
        <f t="shared" si="64"/>
        <v>1693.21</v>
      </c>
      <c r="H581" s="1450">
        <f t="shared" si="65"/>
        <v>1693.21</v>
      </c>
      <c r="I581" s="1030"/>
      <c r="K581" s="1755"/>
      <c r="L581" s="22"/>
      <c r="M581" s="1715"/>
    </row>
    <row r="582" spans="1:13" ht="13.5" customHeight="1">
      <c r="A582" s="209" t="s">
        <v>7048</v>
      </c>
      <c r="B582" s="1058">
        <v>400</v>
      </c>
      <c r="C582" s="1058"/>
      <c r="D582" s="1058">
        <v>80</v>
      </c>
      <c r="E582" s="1058">
        <v>10</v>
      </c>
      <c r="F582" s="1755">
        <v>1881.3437999999999</v>
      </c>
      <c r="G582" s="1450">
        <f t="shared" si="64"/>
        <v>1881.34</v>
      </c>
      <c r="H582" s="1450">
        <f t="shared" si="65"/>
        <v>1881.34</v>
      </c>
      <c r="I582" s="1030"/>
      <c r="K582" s="1755"/>
      <c r="L582" s="22"/>
      <c r="M582" s="1715"/>
    </row>
    <row r="583" spans="1:13" ht="13.5" customHeight="1">
      <c r="A583" s="209" t="s">
        <v>638</v>
      </c>
      <c r="B583" s="1058">
        <v>480</v>
      </c>
      <c r="C583" s="1058"/>
      <c r="D583" s="1058">
        <v>80</v>
      </c>
      <c r="E583" s="1058">
        <v>25</v>
      </c>
      <c r="F583" s="1755">
        <v>6030.7240391999994</v>
      </c>
      <c r="G583" s="1450">
        <f t="shared" si="64"/>
        <v>6030.72</v>
      </c>
      <c r="H583" s="1450">
        <f t="shared" si="65"/>
        <v>6030.72</v>
      </c>
      <c r="I583" s="1030"/>
      <c r="K583" s="1755"/>
      <c r="L583" s="22"/>
      <c r="M583" s="1715"/>
    </row>
    <row r="584" spans="1:13" ht="13.5" customHeight="1">
      <c r="A584" s="209" t="s">
        <v>7049</v>
      </c>
      <c r="B584" s="1058">
        <v>500</v>
      </c>
      <c r="C584" s="1058"/>
      <c r="D584" s="1058">
        <v>80</v>
      </c>
      <c r="E584" s="1058">
        <v>10</v>
      </c>
      <c r="F584" s="1755">
        <v>2351.8139399999995</v>
      </c>
      <c r="G584" s="1450">
        <f t="shared" si="64"/>
        <v>2351.81</v>
      </c>
      <c r="H584" s="1450">
        <f t="shared" si="65"/>
        <v>2351.81</v>
      </c>
      <c r="I584" s="1030"/>
      <c r="K584" s="1755"/>
      <c r="L584" s="22"/>
      <c r="M584" s="1715"/>
    </row>
    <row r="585" spans="1:13" ht="13.5" customHeight="1">
      <c r="A585" s="209" t="s">
        <v>10554</v>
      </c>
      <c r="B585" s="6">
        <v>600</v>
      </c>
      <c r="C585" s="6"/>
      <c r="D585" s="1058">
        <v>80</v>
      </c>
      <c r="E585" s="1058">
        <v>10</v>
      </c>
      <c r="F585" s="1755">
        <v>3316.8305897999994</v>
      </c>
      <c r="G585" s="1450">
        <f t="shared" si="64"/>
        <v>3316.83</v>
      </c>
      <c r="H585" s="1450">
        <f t="shared" si="65"/>
        <v>3316.83</v>
      </c>
      <c r="I585" s="1030"/>
      <c r="K585" s="1755"/>
      <c r="L585" s="22"/>
      <c r="M585" s="1715"/>
    </row>
    <row r="586" spans="1:13" ht="13.5" customHeight="1">
      <c r="A586" s="209" t="s">
        <v>639</v>
      </c>
      <c r="B586" s="6">
        <v>720</v>
      </c>
      <c r="C586" s="6"/>
      <c r="D586" s="1058">
        <v>80</v>
      </c>
      <c r="E586" s="1058">
        <v>10</v>
      </c>
      <c r="F586" s="1755">
        <v>2945.6583660000001</v>
      </c>
      <c r="G586" s="1450">
        <f t="shared" si="64"/>
        <v>2945.66</v>
      </c>
      <c r="H586" s="1450">
        <f t="shared" si="65"/>
        <v>2945.66</v>
      </c>
      <c r="I586" s="1030"/>
      <c r="K586" s="1755"/>
      <c r="L586" s="22"/>
      <c r="M586" s="1715"/>
    </row>
    <row r="587" spans="1:13" ht="13.5" customHeight="1">
      <c r="A587" s="209" t="s">
        <v>640</v>
      </c>
      <c r="B587" s="6">
        <v>800</v>
      </c>
      <c r="C587" s="6"/>
      <c r="D587" s="1058">
        <v>80</v>
      </c>
      <c r="E587" s="1058">
        <v>10</v>
      </c>
      <c r="F587" s="1755">
        <v>3273.1222229999998</v>
      </c>
      <c r="G587" s="1450">
        <f t="shared" si="64"/>
        <v>3273.12</v>
      </c>
      <c r="H587" s="1450">
        <f t="shared" si="65"/>
        <v>3273.12</v>
      </c>
      <c r="I587" s="1030"/>
      <c r="K587" s="1755"/>
      <c r="L587" s="22"/>
      <c r="M587" s="1715"/>
    </row>
    <row r="588" spans="1:13" ht="13.5" customHeight="1">
      <c r="A588" s="209" t="s">
        <v>641</v>
      </c>
      <c r="B588" s="6">
        <v>840</v>
      </c>
      <c r="C588" s="6"/>
      <c r="D588" s="1058">
        <v>80</v>
      </c>
      <c r="E588" s="1058">
        <v>10</v>
      </c>
      <c r="F588" s="1755">
        <v>3436.7266710000004</v>
      </c>
      <c r="G588" s="1450">
        <f t="shared" si="64"/>
        <v>3436.73</v>
      </c>
      <c r="H588" s="1450">
        <f t="shared" si="65"/>
        <v>3436.73</v>
      </c>
      <c r="I588" s="1030"/>
      <c r="K588" s="1755"/>
      <c r="L588" s="22"/>
      <c r="M588" s="1715"/>
    </row>
    <row r="589" spans="1:13" ht="13.5" customHeight="1">
      <c r="A589" s="209" t="s">
        <v>642</v>
      </c>
      <c r="B589" s="6">
        <v>960</v>
      </c>
      <c r="C589" s="6"/>
      <c r="D589" s="1058">
        <v>80</v>
      </c>
      <c r="E589" s="1058">
        <v>10</v>
      </c>
      <c r="F589" s="1755">
        <v>4325.1919515</v>
      </c>
      <c r="G589" s="1450">
        <f t="shared" si="64"/>
        <v>4325.1899999999996</v>
      </c>
      <c r="H589" s="1450">
        <f t="shared" si="65"/>
        <v>4325.1899999999996</v>
      </c>
      <c r="I589" s="1030"/>
      <c r="K589" s="1755"/>
      <c r="L589" s="22"/>
      <c r="M589" s="1715"/>
    </row>
    <row r="590" spans="1:13" ht="13.5" customHeight="1">
      <c r="A590" s="209" t="s">
        <v>8850</v>
      </c>
      <c r="B590" s="6">
        <v>1000</v>
      </c>
      <c r="C590" s="6"/>
      <c r="D590" s="1058">
        <v>80</v>
      </c>
      <c r="E590" s="1058">
        <v>5</v>
      </c>
      <c r="F590" s="1755">
        <v>2763.95504175</v>
      </c>
      <c r="G590" s="1450">
        <f t="shared" si="64"/>
        <v>2763.96</v>
      </c>
      <c r="H590" s="1450">
        <f t="shared" si="65"/>
        <v>2763.96</v>
      </c>
      <c r="I590" s="1030"/>
      <c r="K590" s="1755"/>
      <c r="L590" s="22"/>
      <c r="M590" s="1715"/>
    </row>
    <row r="591" spans="1:13" ht="13.5" customHeight="1">
      <c r="A591" s="209" t="s">
        <v>8851</v>
      </c>
      <c r="B591" s="6">
        <v>1200</v>
      </c>
      <c r="C591" s="6"/>
      <c r="D591" s="1058">
        <v>80</v>
      </c>
      <c r="E591" s="1058">
        <v>5</v>
      </c>
      <c r="F591" s="1755">
        <v>2822.0827950000003</v>
      </c>
      <c r="G591" s="1450">
        <f t="shared" si="64"/>
        <v>2822.08</v>
      </c>
      <c r="H591" s="1450">
        <f t="shared" si="65"/>
        <v>2822.08</v>
      </c>
      <c r="I591" s="1030"/>
      <c r="K591" s="1755"/>
      <c r="L591" s="22"/>
      <c r="M591" s="1715"/>
    </row>
    <row r="592" spans="1:13" ht="13.5" customHeight="1">
      <c r="A592" s="209" t="s">
        <v>8852</v>
      </c>
      <c r="B592" s="6">
        <v>1250</v>
      </c>
      <c r="C592" s="6"/>
      <c r="D592" s="1058">
        <v>80</v>
      </c>
      <c r="E592" s="1058">
        <v>5</v>
      </c>
      <c r="F592" s="1755">
        <v>2939.7003299999997</v>
      </c>
      <c r="G592" s="1450">
        <f t="shared" si="64"/>
        <v>2939.7</v>
      </c>
      <c r="H592" s="1450">
        <f t="shared" si="65"/>
        <v>2939.7</v>
      </c>
      <c r="I592" s="1030"/>
      <c r="K592" s="1755"/>
      <c r="L592" s="22"/>
      <c r="M592" s="1715"/>
    </row>
    <row r="593" spans="1:13" ht="13.5" customHeight="1">
      <c r="A593" s="209" t="s">
        <v>6965</v>
      </c>
      <c r="B593" s="6">
        <v>100</v>
      </c>
      <c r="C593" s="6"/>
      <c r="D593" s="6">
        <v>100</v>
      </c>
      <c r="E593" s="1058">
        <v>50</v>
      </c>
      <c r="F593" s="1755">
        <v>2557.12464</v>
      </c>
      <c r="G593" s="1450">
        <f t="shared" si="64"/>
        <v>2557.12</v>
      </c>
      <c r="H593" s="1450">
        <f t="shared" si="65"/>
        <v>2557.12</v>
      </c>
      <c r="I593" s="1030"/>
      <c r="K593" s="1755"/>
      <c r="L593" s="22"/>
      <c r="M593" s="1715"/>
    </row>
    <row r="594" spans="1:13" ht="13.5" customHeight="1">
      <c r="A594" s="209" t="s">
        <v>6966</v>
      </c>
      <c r="B594" s="6">
        <v>120</v>
      </c>
      <c r="C594" s="6"/>
      <c r="D594" s="6">
        <v>100</v>
      </c>
      <c r="E594" s="1058">
        <v>50</v>
      </c>
      <c r="F594" s="1755">
        <v>3068.549567999999</v>
      </c>
      <c r="G594" s="1450">
        <f t="shared" si="64"/>
        <v>3068.55</v>
      </c>
      <c r="H594" s="1450">
        <f t="shared" si="65"/>
        <v>3068.55</v>
      </c>
      <c r="I594" s="1030"/>
      <c r="K594" s="1755"/>
      <c r="L594" s="22"/>
      <c r="M594" s="1715"/>
    </row>
    <row r="595" spans="1:13" ht="13.5" customHeight="1">
      <c r="A595" s="209" t="s">
        <v>8853</v>
      </c>
      <c r="B595" s="6">
        <v>140</v>
      </c>
      <c r="C595" s="6"/>
      <c r="D595" s="6">
        <v>100</v>
      </c>
      <c r="E595" s="1058">
        <v>25</v>
      </c>
      <c r="F595" s="1755">
        <v>1789.9872479999999</v>
      </c>
      <c r="G595" s="1450">
        <f t="shared" si="64"/>
        <v>1789.99</v>
      </c>
      <c r="H595" s="1450">
        <f t="shared" si="65"/>
        <v>1789.99</v>
      </c>
      <c r="I595" s="1030"/>
      <c r="K595" s="1755"/>
      <c r="L595" s="22"/>
      <c r="M595" s="1715"/>
    </row>
    <row r="596" spans="1:13" ht="13.5" customHeight="1">
      <c r="A596" s="209" t="s">
        <v>6967</v>
      </c>
      <c r="B596" s="6">
        <v>160</v>
      </c>
      <c r="C596" s="6"/>
      <c r="D596" s="6">
        <v>100</v>
      </c>
      <c r="E596" s="1058">
        <v>25</v>
      </c>
      <c r="F596" s="1755">
        <v>2045.6997120000001</v>
      </c>
      <c r="G596" s="1450">
        <f t="shared" si="64"/>
        <v>2045.7</v>
      </c>
      <c r="H596" s="1450">
        <f t="shared" si="65"/>
        <v>2045.7</v>
      </c>
      <c r="I596" s="1030"/>
      <c r="K596" s="1755"/>
      <c r="L596" s="22"/>
      <c r="M596" s="1715"/>
    </row>
    <row r="597" spans="1:13" ht="13.5" customHeight="1">
      <c r="A597" s="209" t="s">
        <v>643</v>
      </c>
      <c r="B597" s="6">
        <v>200</v>
      </c>
      <c r="C597" s="6"/>
      <c r="D597" s="6">
        <v>100</v>
      </c>
      <c r="E597" s="1058">
        <v>25</v>
      </c>
      <c r="F597" s="1755">
        <v>2593.8926999999999</v>
      </c>
      <c r="G597" s="1450">
        <f t="shared" si="64"/>
        <v>2593.89</v>
      </c>
      <c r="H597" s="1450">
        <f t="shared" si="65"/>
        <v>2593.89</v>
      </c>
      <c r="I597" s="1030"/>
      <c r="K597" s="1755"/>
      <c r="L597" s="22"/>
      <c r="M597" s="1715"/>
    </row>
    <row r="598" spans="1:13" ht="13.5" customHeight="1">
      <c r="A598" s="209" t="s">
        <v>644</v>
      </c>
      <c r="B598" s="6">
        <v>240</v>
      </c>
      <c r="C598" s="6"/>
      <c r="D598" s="6">
        <v>100</v>
      </c>
      <c r="E598" s="1058">
        <v>25</v>
      </c>
      <c r="F598" s="1755">
        <v>3112.201575</v>
      </c>
      <c r="G598" s="1450">
        <f t="shared" si="64"/>
        <v>3112.2</v>
      </c>
      <c r="H598" s="1450">
        <f t="shared" si="65"/>
        <v>3112.2</v>
      </c>
      <c r="I598" s="1030"/>
      <c r="K598" s="1755"/>
      <c r="L598" s="22"/>
      <c r="M598" s="1715"/>
    </row>
    <row r="599" spans="1:13" ht="13.5" customHeight="1">
      <c r="A599" s="209" t="s">
        <v>10555</v>
      </c>
      <c r="B599" s="6">
        <v>260</v>
      </c>
      <c r="C599" s="6"/>
      <c r="D599" s="6">
        <v>100</v>
      </c>
      <c r="E599" s="1058">
        <v>10</v>
      </c>
      <c r="F599" s="1755">
        <v>1329.702129</v>
      </c>
      <c r="G599" s="1450">
        <f t="shared" si="64"/>
        <v>1329.7</v>
      </c>
      <c r="H599" s="1450">
        <f t="shared" si="65"/>
        <v>1329.7</v>
      </c>
      <c r="I599" s="1030"/>
      <c r="K599" s="1755"/>
      <c r="L599" s="22"/>
      <c r="M599" s="1715"/>
    </row>
    <row r="600" spans="1:13" ht="13.5" customHeight="1">
      <c r="A600" s="209" t="s">
        <v>8854</v>
      </c>
      <c r="B600" s="6">
        <v>300</v>
      </c>
      <c r="C600" s="6"/>
      <c r="D600" s="6">
        <v>100</v>
      </c>
      <c r="E600" s="1058">
        <v>10</v>
      </c>
      <c r="F600" s="1755">
        <v>1556.4698100000001</v>
      </c>
      <c r="G600" s="1450">
        <f t="shared" si="64"/>
        <v>1556.47</v>
      </c>
      <c r="H600" s="1450">
        <f t="shared" si="65"/>
        <v>1556.47</v>
      </c>
      <c r="I600" s="1030"/>
      <c r="K600" s="1755"/>
      <c r="L600" s="22"/>
      <c r="M600" s="1715"/>
    </row>
    <row r="601" spans="1:13" ht="13.5" customHeight="1">
      <c r="A601" s="209" t="s">
        <v>8855</v>
      </c>
      <c r="B601" s="6">
        <v>400</v>
      </c>
      <c r="C601" s="6"/>
      <c r="D601" s="6">
        <v>100</v>
      </c>
      <c r="E601" s="1058">
        <v>10</v>
      </c>
      <c r="F601" s="1755">
        <v>2351.8139399999995</v>
      </c>
      <c r="G601" s="1450">
        <f t="shared" si="64"/>
        <v>2351.81</v>
      </c>
      <c r="H601" s="1450">
        <f t="shared" si="65"/>
        <v>2351.81</v>
      </c>
      <c r="I601" s="1030"/>
      <c r="K601" s="1755"/>
      <c r="L601" s="22"/>
      <c r="M601" s="1715"/>
    </row>
    <row r="602" spans="1:13" ht="13.5" customHeight="1">
      <c r="A602" s="209" t="s">
        <v>645</v>
      </c>
      <c r="B602" s="6">
        <v>500</v>
      </c>
      <c r="C602" s="6"/>
      <c r="D602" s="6">
        <v>100</v>
      </c>
      <c r="E602" s="1058">
        <v>25</v>
      </c>
      <c r="F602" s="1755">
        <v>6392.8116</v>
      </c>
      <c r="G602" s="1450">
        <f t="shared" si="64"/>
        <v>6392.81</v>
      </c>
      <c r="H602" s="1450">
        <f t="shared" si="65"/>
        <v>6392.81</v>
      </c>
      <c r="I602" s="1030"/>
      <c r="K602" s="1755"/>
      <c r="L602" s="22"/>
      <c r="M602" s="1715"/>
    </row>
    <row r="603" spans="1:13" ht="13.5" customHeight="1">
      <c r="A603" s="209" t="s">
        <v>646</v>
      </c>
      <c r="B603" s="6">
        <v>600</v>
      </c>
      <c r="C603" s="6"/>
      <c r="D603" s="6">
        <v>100</v>
      </c>
      <c r="E603" s="1058">
        <v>10</v>
      </c>
      <c r="F603" s="1755">
        <v>3068.549567999999</v>
      </c>
      <c r="G603" s="1450">
        <f t="shared" si="64"/>
        <v>3068.55</v>
      </c>
      <c r="H603" s="1450">
        <f t="shared" si="65"/>
        <v>3068.55</v>
      </c>
      <c r="I603" s="1030"/>
      <c r="K603" s="1755"/>
      <c r="L603" s="22"/>
      <c r="M603" s="1715"/>
    </row>
    <row r="604" spans="1:13" ht="13.5" customHeight="1">
      <c r="A604" s="209" t="s">
        <v>8856</v>
      </c>
      <c r="B604" s="6">
        <v>600</v>
      </c>
      <c r="C604" s="6"/>
      <c r="D604" s="6">
        <v>100</v>
      </c>
      <c r="E604" s="1058">
        <v>25</v>
      </c>
      <c r="F604" s="1755">
        <v>7671.37392</v>
      </c>
      <c r="G604" s="1450">
        <f t="shared" si="64"/>
        <v>7671.37</v>
      </c>
      <c r="H604" s="1450">
        <f t="shared" si="65"/>
        <v>7671.37</v>
      </c>
      <c r="I604" s="1030"/>
      <c r="K604" s="1755"/>
      <c r="L604" s="22"/>
      <c r="M604" s="1715"/>
    </row>
    <row r="605" spans="1:13" ht="13.5" customHeight="1">
      <c r="A605" s="209" t="s">
        <v>647</v>
      </c>
      <c r="B605" s="6">
        <v>800</v>
      </c>
      <c r="C605" s="6"/>
      <c r="D605" s="6">
        <v>100</v>
      </c>
      <c r="E605" s="1058">
        <v>10</v>
      </c>
      <c r="F605" s="1755">
        <v>4091.3994240000002</v>
      </c>
      <c r="G605" s="1450">
        <f t="shared" si="64"/>
        <v>4091.4</v>
      </c>
      <c r="H605" s="1450">
        <f t="shared" si="65"/>
        <v>4091.4</v>
      </c>
      <c r="I605" s="1030"/>
      <c r="K605" s="1755"/>
      <c r="L605" s="22"/>
      <c r="M605" s="1715"/>
    </row>
    <row r="606" spans="1:13" ht="13.5" customHeight="1">
      <c r="A606" s="209" t="s">
        <v>8857</v>
      </c>
      <c r="B606" s="6">
        <v>1000</v>
      </c>
      <c r="C606" s="6"/>
      <c r="D606" s="6">
        <v>100</v>
      </c>
      <c r="E606" s="1058">
        <v>5</v>
      </c>
      <c r="F606" s="1755">
        <v>2939.7003299999997</v>
      </c>
      <c r="G606" s="1450">
        <f t="shared" si="64"/>
        <v>2939.7</v>
      </c>
      <c r="H606" s="1450">
        <f t="shared" si="65"/>
        <v>2939.7</v>
      </c>
      <c r="I606" s="1030"/>
      <c r="K606" s="1755"/>
      <c r="L606" s="22"/>
      <c r="M606" s="1715"/>
    </row>
    <row r="607" spans="1:13" ht="13.5" customHeight="1">
      <c r="A607" s="209" t="s">
        <v>8858</v>
      </c>
      <c r="B607" s="6">
        <v>1200</v>
      </c>
      <c r="C607" s="6"/>
      <c r="D607" s="6">
        <v>100</v>
      </c>
      <c r="E607" s="1058">
        <v>5</v>
      </c>
      <c r="F607" s="1755">
        <v>3197.2210042500001</v>
      </c>
      <c r="G607" s="1450">
        <f t="shared" si="64"/>
        <v>3197.22</v>
      </c>
      <c r="H607" s="1450">
        <f t="shared" si="65"/>
        <v>3197.22</v>
      </c>
      <c r="I607" s="1030"/>
      <c r="K607" s="1755"/>
      <c r="L607" s="22"/>
      <c r="M607" s="1715"/>
    </row>
    <row r="608" spans="1:13" ht="13.5" customHeight="1">
      <c r="A608" s="209" t="s">
        <v>648</v>
      </c>
      <c r="B608" s="6">
        <v>1250</v>
      </c>
      <c r="C608" s="6"/>
      <c r="D608" s="6">
        <v>100</v>
      </c>
      <c r="E608" s="1058">
        <v>10</v>
      </c>
      <c r="F608" s="1755">
        <v>7349.3179199999995</v>
      </c>
      <c r="G608" s="1450">
        <f t="shared" si="64"/>
        <v>7349.32</v>
      </c>
      <c r="H608" s="1450">
        <f t="shared" si="65"/>
        <v>7349.32</v>
      </c>
      <c r="I608" s="1030"/>
      <c r="K608" s="1755"/>
      <c r="L608" s="22"/>
      <c r="M608" s="1715"/>
    </row>
    <row r="609" spans="1:13" ht="13.5" customHeight="1">
      <c r="A609" s="209" t="s">
        <v>8859</v>
      </c>
      <c r="B609" s="6">
        <v>1250</v>
      </c>
      <c r="C609" s="6"/>
      <c r="D609" s="6">
        <v>100</v>
      </c>
      <c r="E609" s="1058">
        <v>5</v>
      </c>
      <c r="F609" s="1755">
        <v>3674.6589599999998</v>
      </c>
      <c r="G609" s="1450">
        <f t="shared" si="64"/>
        <v>3674.66</v>
      </c>
      <c r="H609" s="1450">
        <f t="shared" si="65"/>
        <v>3674.66</v>
      </c>
      <c r="I609" s="1030"/>
      <c r="K609" s="1755"/>
      <c r="L609" s="22"/>
      <c r="M609" s="1715"/>
    </row>
    <row r="610" spans="1:13" ht="13.5" customHeight="1">
      <c r="A610" s="209" t="s">
        <v>649</v>
      </c>
      <c r="B610" s="6">
        <v>200</v>
      </c>
      <c r="C610" s="6"/>
      <c r="D610" s="6">
        <v>120</v>
      </c>
      <c r="E610" s="1058">
        <v>25</v>
      </c>
      <c r="F610" s="1755">
        <v>3112.201575</v>
      </c>
      <c r="G610" s="1450">
        <f t="shared" si="64"/>
        <v>3112.2</v>
      </c>
      <c r="H610" s="1450">
        <f t="shared" si="65"/>
        <v>3112.2</v>
      </c>
      <c r="I610" s="1030"/>
      <c r="K610" s="1755"/>
      <c r="L610" s="22"/>
      <c r="M610" s="1715"/>
    </row>
    <row r="611" spans="1:13" ht="13.5" customHeight="1">
      <c r="A611" s="209" t="s">
        <v>650</v>
      </c>
      <c r="B611" s="6">
        <v>240</v>
      </c>
      <c r="C611" s="6"/>
      <c r="D611" s="6">
        <v>120</v>
      </c>
      <c r="E611" s="1058">
        <v>25</v>
      </c>
      <c r="F611" s="1755">
        <v>3735.1786500000003</v>
      </c>
      <c r="G611" s="1450">
        <f t="shared" si="64"/>
        <v>3735.18</v>
      </c>
      <c r="H611" s="1450">
        <f t="shared" si="65"/>
        <v>3735.18</v>
      </c>
      <c r="I611" s="1030"/>
      <c r="K611" s="1755"/>
      <c r="L611" s="22"/>
      <c r="M611" s="1715"/>
    </row>
    <row r="612" spans="1:13" ht="13.5" customHeight="1">
      <c r="A612" s="209" t="s">
        <v>10556</v>
      </c>
      <c r="B612" s="6">
        <v>240</v>
      </c>
      <c r="C612" s="6"/>
      <c r="D612" s="6">
        <v>120</v>
      </c>
      <c r="E612" s="1058">
        <v>10</v>
      </c>
      <c r="F612" s="1755">
        <v>1542.06675</v>
      </c>
      <c r="G612" s="1450">
        <f t="shared" si="64"/>
        <v>1542.07</v>
      </c>
      <c r="H612" s="1450">
        <f t="shared" si="65"/>
        <v>1542.07</v>
      </c>
      <c r="I612" s="1030"/>
      <c r="K612" s="1755"/>
      <c r="L612" s="22"/>
      <c r="M612" s="1715"/>
    </row>
    <row r="613" spans="1:13" ht="13.5" customHeight="1">
      <c r="A613" s="209" t="s">
        <v>10557</v>
      </c>
      <c r="B613" s="6">
        <v>260</v>
      </c>
      <c r="C613" s="6"/>
      <c r="D613" s="6">
        <v>120</v>
      </c>
      <c r="E613" s="1058">
        <v>10</v>
      </c>
      <c r="F613" s="1755">
        <v>1618.4655899999998</v>
      </c>
      <c r="G613" s="1450">
        <f t="shared" si="64"/>
        <v>1618.47</v>
      </c>
      <c r="H613" s="1450">
        <f t="shared" si="65"/>
        <v>1618.47</v>
      </c>
      <c r="I613" s="1030"/>
      <c r="K613" s="1755"/>
      <c r="L613" s="22"/>
      <c r="M613" s="1715"/>
    </row>
    <row r="614" spans="1:13" ht="13.5" customHeight="1">
      <c r="A614" s="209" t="s">
        <v>8860</v>
      </c>
      <c r="B614" s="6">
        <v>300</v>
      </c>
      <c r="C614" s="6"/>
      <c r="D614" s="6">
        <v>120</v>
      </c>
      <c r="E614" s="1058">
        <v>10</v>
      </c>
      <c r="F614" s="1755">
        <v>1867.6564199999998</v>
      </c>
      <c r="G614" s="1450">
        <f t="shared" si="64"/>
        <v>1867.66</v>
      </c>
      <c r="H614" s="1450">
        <f t="shared" si="65"/>
        <v>1867.66</v>
      </c>
      <c r="I614" s="1030"/>
      <c r="K614" s="1755"/>
      <c r="L614" s="22"/>
      <c r="M614" s="1715"/>
    </row>
    <row r="615" spans="1:13" ht="13.5" customHeight="1">
      <c r="A615" s="209" t="s">
        <v>6968</v>
      </c>
      <c r="B615" s="6">
        <v>1250</v>
      </c>
      <c r="C615" s="6"/>
      <c r="D615" s="6">
        <v>120</v>
      </c>
      <c r="E615" s="1058">
        <v>5</v>
      </c>
      <c r="F615" s="1755">
        <v>4409.6175899999998</v>
      </c>
      <c r="G615" s="1450">
        <f t="shared" si="64"/>
        <v>4409.62</v>
      </c>
      <c r="H615" s="1450">
        <f t="shared" si="65"/>
        <v>4409.62</v>
      </c>
      <c r="I615" s="1030"/>
      <c r="K615" s="1755"/>
      <c r="L615" s="22"/>
      <c r="M615" s="1715"/>
    </row>
    <row r="616" spans="1:13" ht="13.5" customHeight="1">
      <c r="A616" s="209" t="s">
        <v>652</v>
      </c>
      <c r="B616" s="6">
        <v>300</v>
      </c>
      <c r="C616" s="6"/>
      <c r="D616" s="6">
        <v>140</v>
      </c>
      <c r="E616" s="1058">
        <v>10</v>
      </c>
      <c r="F616" s="1755">
        <v>2178.84303</v>
      </c>
      <c r="G616" s="1450">
        <f t="shared" si="64"/>
        <v>2178.84</v>
      </c>
      <c r="H616" s="1450">
        <f t="shared" si="65"/>
        <v>2178.84</v>
      </c>
      <c r="I616" s="1030"/>
      <c r="K616" s="1755"/>
      <c r="L616" s="22"/>
      <c r="M616" s="1715"/>
    </row>
    <row r="617" spans="1:13" ht="13.5" customHeight="1">
      <c r="A617" s="209" t="s">
        <v>8861</v>
      </c>
      <c r="B617" s="6">
        <v>300</v>
      </c>
      <c r="C617" s="6"/>
      <c r="D617" s="6">
        <v>140</v>
      </c>
      <c r="E617" s="1058">
        <v>25</v>
      </c>
      <c r="F617" s="1755">
        <v>5447.107575</v>
      </c>
      <c r="G617" s="1450">
        <f t="shared" si="64"/>
        <v>5447.11</v>
      </c>
      <c r="H617" s="1450">
        <f t="shared" si="65"/>
        <v>5447.11</v>
      </c>
      <c r="I617" s="1030"/>
      <c r="K617" s="1755"/>
      <c r="L617" s="22"/>
      <c r="M617" s="1715"/>
    </row>
    <row r="618" spans="1:13" ht="13.5" customHeight="1">
      <c r="A618" s="209" t="s">
        <v>651</v>
      </c>
      <c r="B618" s="6">
        <v>400</v>
      </c>
      <c r="C618" s="6"/>
      <c r="D618" s="6">
        <v>140</v>
      </c>
      <c r="E618" s="1058">
        <v>10</v>
      </c>
      <c r="F618" s="1755">
        <v>3292.4858399999994</v>
      </c>
      <c r="G618" s="1450">
        <f t="shared" si="64"/>
        <v>3292.49</v>
      </c>
      <c r="H618" s="1450">
        <f t="shared" si="65"/>
        <v>3292.49</v>
      </c>
      <c r="I618" s="1030"/>
      <c r="K618" s="1755"/>
      <c r="L618" s="22"/>
      <c r="M618" s="1715"/>
    </row>
    <row r="619" spans="1:13" ht="13.5" customHeight="1">
      <c r="A619" s="209" t="s">
        <v>11008</v>
      </c>
      <c r="B619" s="6">
        <v>1200</v>
      </c>
      <c r="C619" s="6"/>
      <c r="D619" s="6">
        <v>140</v>
      </c>
      <c r="E619" s="1058">
        <v>5</v>
      </c>
      <c r="F619" s="1755">
        <v>5275.2772799999993</v>
      </c>
      <c r="G619" s="1450">
        <f t="shared" si="64"/>
        <v>5275.28</v>
      </c>
      <c r="H619" s="1450">
        <f t="shared" si="65"/>
        <v>5275.28</v>
      </c>
      <c r="I619" s="1030"/>
      <c r="K619" s="1755"/>
      <c r="L619" s="22"/>
      <c r="M619" s="1715"/>
    </row>
    <row r="620" spans="1:13" ht="13.5" customHeight="1">
      <c r="A620" s="209" t="s">
        <v>11009</v>
      </c>
      <c r="B620" s="6">
        <v>1250</v>
      </c>
      <c r="C620" s="6"/>
      <c r="D620" s="6">
        <v>140</v>
      </c>
      <c r="E620" s="1058">
        <v>5</v>
      </c>
      <c r="F620" s="1755">
        <v>5144.5091250000005</v>
      </c>
      <c r="G620" s="1450">
        <f t="shared" ref="G620" si="68">ROUND(F620*(1-$G$11),2)</f>
        <v>5144.51</v>
      </c>
      <c r="H620" s="1450">
        <f t="shared" ref="H620" si="69">G620</f>
        <v>5144.51</v>
      </c>
      <c r="I620" s="1030"/>
      <c r="K620" s="1755"/>
      <c r="L620" s="22"/>
      <c r="M620" s="1715"/>
    </row>
    <row r="621" spans="1:13" ht="13.5" customHeight="1">
      <c r="A621" s="209" t="s">
        <v>6969</v>
      </c>
      <c r="B621" s="6">
        <v>200</v>
      </c>
      <c r="C621" s="6"/>
      <c r="D621" s="6">
        <v>160</v>
      </c>
      <c r="E621" s="1058">
        <v>10</v>
      </c>
      <c r="F621" s="1755">
        <v>1641.7072980000003</v>
      </c>
      <c r="G621" s="1450">
        <f t="shared" si="64"/>
        <v>1641.71</v>
      </c>
      <c r="H621" s="1450">
        <f t="shared" si="65"/>
        <v>1641.71</v>
      </c>
      <c r="I621" s="1030"/>
      <c r="K621" s="1755"/>
      <c r="L621" s="22"/>
      <c r="M621" s="1715"/>
    </row>
    <row r="622" spans="1:13" ht="13.5" customHeight="1">
      <c r="A622" s="209" t="s">
        <v>11011</v>
      </c>
      <c r="B622" s="6">
        <v>200</v>
      </c>
      <c r="C622" s="6"/>
      <c r="D622" s="6">
        <v>200</v>
      </c>
      <c r="E622" s="1058">
        <v>10</v>
      </c>
      <c r="F622" s="1755">
        <v>2119.7054969999999</v>
      </c>
      <c r="G622" s="1450">
        <f t="shared" ref="G622" si="70">ROUND(F622*(1-$G$11),2)</f>
        <v>2119.71</v>
      </c>
      <c r="H622" s="1450">
        <f t="shared" ref="H622" si="71">G622</f>
        <v>2119.71</v>
      </c>
      <c r="I622" s="1030"/>
      <c r="K622" s="1755"/>
      <c r="L622" s="22"/>
      <c r="M622" s="1715"/>
    </row>
    <row r="623" spans="1:13">
      <c r="A623" s="209" t="s">
        <v>653</v>
      </c>
      <c r="B623" s="6">
        <v>300</v>
      </c>
      <c r="C623" s="6"/>
      <c r="D623" s="6">
        <v>200</v>
      </c>
      <c r="E623" s="1058">
        <v>10</v>
      </c>
      <c r="F623" s="1755">
        <v>3068.549567999999</v>
      </c>
      <c r="G623" s="1450">
        <f t="shared" si="64"/>
        <v>3068.55</v>
      </c>
      <c r="H623" s="1450">
        <f t="shared" si="65"/>
        <v>3068.55</v>
      </c>
      <c r="I623" s="1030"/>
      <c r="K623" s="1755"/>
      <c r="L623" s="22"/>
      <c r="M623" s="1715"/>
    </row>
    <row r="624" spans="1:13" ht="12.75" customHeight="1">
      <c r="A624" s="209" t="s">
        <v>654</v>
      </c>
      <c r="B624" s="6">
        <v>400</v>
      </c>
      <c r="C624" s="6"/>
      <c r="D624" s="6">
        <v>200</v>
      </c>
      <c r="E624" s="1058">
        <v>5</v>
      </c>
      <c r="F624" s="1755">
        <v>2045.6997120000001</v>
      </c>
      <c r="G624" s="1450">
        <f t="shared" si="64"/>
        <v>2045.7</v>
      </c>
      <c r="H624" s="1450">
        <f t="shared" si="65"/>
        <v>2045.7</v>
      </c>
      <c r="I624" s="1030"/>
      <c r="K624" s="1755"/>
      <c r="L624" s="22"/>
      <c r="M624" s="1715"/>
    </row>
    <row r="625" spans="1:14" ht="12" customHeight="1">
      <c r="A625" s="209" t="s">
        <v>6970</v>
      </c>
      <c r="B625" s="6">
        <v>500</v>
      </c>
      <c r="C625" s="6"/>
      <c r="D625" s="6">
        <v>200</v>
      </c>
      <c r="E625" s="1058">
        <v>5</v>
      </c>
      <c r="F625" s="1755">
        <v>2557.12464</v>
      </c>
      <c r="G625" s="1450">
        <f t="shared" si="64"/>
        <v>2557.12</v>
      </c>
      <c r="H625" s="1450">
        <f t="shared" si="65"/>
        <v>2557.12</v>
      </c>
      <c r="I625" s="1030"/>
      <c r="K625" s="1755"/>
      <c r="L625" s="22"/>
      <c r="M625" s="1715"/>
    </row>
    <row r="626" spans="1:14" ht="18.75" customHeight="1" thickBot="1">
      <c r="A626" s="211" t="s">
        <v>655</v>
      </c>
      <c r="B626" s="282">
        <v>1250</v>
      </c>
      <c r="C626" s="282"/>
      <c r="D626" s="282">
        <v>200</v>
      </c>
      <c r="E626" s="1630">
        <v>5</v>
      </c>
      <c r="F626" s="1755">
        <v>6392.6774099999984</v>
      </c>
      <c r="G626" s="1456">
        <f t="shared" si="64"/>
        <v>6392.68</v>
      </c>
      <c r="H626" s="1456">
        <f>G626</f>
        <v>6392.68</v>
      </c>
      <c r="I626" s="1036"/>
      <c r="K626" s="1755"/>
      <c r="L626" s="22"/>
      <c r="M626" s="1715"/>
    </row>
    <row r="627" spans="1:14" ht="12" customHeight="1">
      <c r="D627" s="1088"/>
      <c r="K627" s="1755"/>
      <c r="L627" s="1737"/>
      <c r="M627" s="1738"/>
    </row>
    <row r="628" spans="1:14" ht="24.75" hidden="1" customHeight="1">
      <c r="A628" s="1505" t="s">
        <v>1290</v>
      </c>
      <c r="B628" s="409"/>
      <c r="C628" s="409"/>
      <c r="D628" s="409"/>
      <c r="E628" s="409"/>
      <c r="F628" s="1712"/>
      <c r="G628" s="152"/>
      <c r="H628" s="324" t="s">
        <v>70</v>
      </c>
      <c r="I628" s="95"/>
      <c r="K628" s="1755"/>
      <c r="L628" s="1746" t="s">
        <v>11303</v>
      </c>
      <c r="M628" s="1735">
        <v>378.19</v>
      </c>
      <c r="N628">
        <f t="shared" ref="N628:N636" si="72">M628/100*192</f>
        <v>726.12479999999994</v>
      </c>
    </row>
    <row r="629" spans="1:14" ht="33.950000000000003" hidden="1" customHeight="1">
      <c r="A629" s="1506"/>
      <c r="B629" s="109"/>
      <c r="C629" s="319"/>
      <c r="D629" s="319"/>
      <c r="E629" s="318"/>
      <c r="F629" s="1179"/>
      <c r="G629" s="318"/>
      <c r="H629" s="318"/>
      <c r="I629" s="167"/>
      <c r="K629" s="1755"/>
      <c r="L629" s="1744" t="s">
        <v>11304</v>
      </c>
      <c r="M629" s="1736">
        <v>393.94</v>
      </c>
      <c r="N629">
        <f t="shared" si="72"/>
        <v>756.36480000000006</v>
      </c>
    </row>
    <row r="630" spans="1:14" ht="21.75" hidden="1" customHeight="1">
      <c r="A630" s="305"/>
      <c r="B630" s="17"/>
      <c r="C630" s="17"/>
      <c r="D630" s="183"/>
      <c r="E630" s="183"/>
      <c r="F630" s="630"/>
      <c r="G630" s="98"/>
      <c r="H630" s="168"/>
      <c r="I630" s="167"/>
      <c r="K630" s="1755"/>
      <c r="L630" s="1744" t="s">
        <v>11305</v>
      </c>
      <c r="M630" s="1736">
        <v>472.73</v>
      </c>
      <c r="N630">
        <f t="shared" si="72"/>
        <v>907.64160000000015</v>
      </c>
    </row>
    <row r="631" spans="1:14" ht="63.75" hidden="1">
      <c r="A631" s="305"/>
      <c r="B631" s="17"/>
      <c r="C631" s="17"/>
      <c r="D631" s="183"/>
      <c r="E631" s="183"/>
      <c r="F631" s="630"/>
      <c r="G631" s="309"/>
      <c r="H631" s="304"/>
      <c r="I631" s="167"/>
      <c r="K631" s="1755"/>
      <c r="L631" s="1744" t="s">
        <v>11306</v>
      </c>
      <c r="M631" s="1736">
        <v>83.42</v>
      </c>
      <c r="N631">
        <f t="shared" si="72"/>
        <v>160.16640000000001</v>
      </c>
    </row>
    <row r="632" spans="1:14" ht="13.5" hidden="1" customHeight="1">
      <c r="A632" s="305"/>
      <c r="B632" s="17"/>
      <c r="C632" s="17"/>
      <c r="D632" s="183"/>
      <c r="E632" s="183"/>
      <c r="F632" s="630"/>
      <c r="G632" s="309"/>
      <c r="H632" s="304"/>
      <c r="I632" s="167"/>
      <c r="K632" s="1755"/>
      <c r="L632" s="1744" t="s">
        <v>11307</v>
      </c>
      <c r="M632" s="1736">
        <v>113.46</v>
      </c>
      <c r="N632">
        <f t="shared" si="72"/>
        <v>217.84319999999997</v>
      </c>
    </row>
    <row r="633" spans="1:14" ht="13.5" hidden="1" customHeight="1" thickBot="1">
      <c r="A633" s="1152" t="s">
        <v>7681</v>
      </c>
      <c r="B633" s="184"/>
      <c r="C633" s="885"/>
      <c r="D633" s="184"/>
      <c r="E633" s="184"/>
      <c r="F633" s="1180"/>
      <c r="G633" s="101"/>
      <c r="H633" s="170"/>
      <c r="I633" s="172"/>
      <c r="K633" s="1755"/>
      <c r="L633" s="1744" t="s">
        <v>11308</v>
      </c>
      <c r="M633" s="1736">
        <v>126.06</v>
      </c>
      <c r="N633">
        <f t="shared" si="72"/>
        <v>242.03519999999997</v>
      </c>
    </row>
    <row r="634" spans="1:14" ht="41.45" hidden="1" customHeight="1">
      <c r="A634" s="195" t="s">
        <v>1028</v>
      </c>
      <c r="B634" s="1476" t="s">
        <v>982</v>
      </c>
      <c r="C634" s="321" t="s">
        <v>1029</v>
      </c>
      <c r="D634" s="1477"/>
      <c r="E634" s="475" t="s">
        <v>3130</v>
      </c>
      <c r="F634" s="1708" t="s">
        <v>1696</v>
      </c>
      <c r="G634" s="198" t="s">
        <v>2779</v>
      </c>
      <c r="H634" s="338" t="s">
        <v>497</v>
      </c>
      <c r="I634" s="199" t="s">
        <v>4239</v>
      </c>
      <c r="K634" s="1755"/>
      <c r="L634" s="1744" t="s">
        <v>11309</v>
      </c>
      <c r="M634" s="1736">
        <v>157.58000000000001</v>
      </c>
      <c r="N634">
        <f t="shared" si="72"/>
        <v>302.55360000000002</v>
      </c>
    </row>
    <row r="635" spans="1:14" ht="13.5" hidden="1" customHeight="1">
      <c r="A635" s="195"/>
      <c r="B635" s="1069" t="s">
        <v>979</v>
      </c>
      <c r="C635" s="1070" t="s">
        <v>980</v>
      </c>
      <c r="D635" s="1478" t="s">
        <v>981</v>
      </c>
      <c r="E635" s="476" t="s">
        <v>2628</v>
      </c>
      <c r="F635" s="1709" t="s">
        <v>265</v>
      </c>
      <c r="G635" s="412">
        <f>'[5]Заказ, cкидки и курсы валют'!$I$12</f>
        <v>0</v>
      </c>
      <c r="H635" s="455"/>
      <c r="I635" s="325"/>
      <c r="K635" s="1755"/>
      <c r="L635" s="1744" t="s">
        <v>11310</v>
      </c>
      <c r="M635" s="1736">
        <v>189.09</v>
      </c>
      <c r="N635">
        <f t="shared" si="72"/>
        <v>363.05279999999999</v>
      </c>
    </row>
    <row r="636" spans="1:14" ht="13.5" hidden="1" customHeight="1">
      <c r="A636" s="520" t="s">
        <v>8738</v>
      </c>
      <c r="B636" s="1056">
        <v>100</v>
      </c>
      <c r="C636" s="1056"/>
      <c r="D636" s="1056">
        <v>40</v>
      </c>
      <c r="E636" s="1056">
        <v>1</v>
      </c>
      <c r="F636" s="2425">
        <f>F506+15</f>
        <v>2089.5774000000001</v>
      </c>
      <c r="G636" s="1470">
        <f t="shared" ref="G636:G680" si="73">ROUND(F636*(1-$G$11),2)</f>
        <v>2089.58</v>
      </c>
      <c r="H636" s="1471">
        <f t="shared" ref="H636:H682" si="74">G636*E636</f>
        <v>2089.58</v>
      </c>
      <c r="I636" s="1030"/>
      <c r="K636" s="1755"/>
      <c r="L636" s="1744" t="s">
        <v>11311</v>
      </c>
      <c r="M636" s="1745">
        <v>504.25</v>
      </c>
      <c r="N636">
        <f t="shared" si="72"/>
        <v>968.16000000000008</v>
      </c>
    </row>
    <row r="637" spans="1:14" ht="13.5" hidden="1" customHeight="1">
      <c r="A637" s="520" t="s">
        <v>8739</v>
      </c>
      <c r="B637" s="1056">
        <v>120</v>
      </c>
      <c r="C637" s="1056"/>
      <c r="D637" s="1056">
        <v>40</v>
      </c>
      <c r="E637" s="1056">
        <v>1</v>
      </c>
      <c r="F637" s="2425">
        <f>F507+15</f>
        <v>2506.9083000000001</v>
      </c>
      <c r="G637" s="1470">
        <f t="shared" si="73"/>
        <v>2506.91</v>
      </c>
      <c r="H637" s="1471">
        <f t="shared" si="74"/>
        <v>2506.91</v>
      </c>
      <c r="I637" s="1030"/>
      <c r="K637" s="1755"/>
    </row>
    <row r="638" spans="1:14" ht="13.5" hidden="1" customHeight="1">
      <c r="A638" s="520" t="s">
        <v>8740</v>
      </c>
      <c r="B638" s="1058">
        <v>140</v>
      </c>
      <c r="C638" s="1058"/>
      <c r="D638" s="1056">
        <v>40</v>
      </c>
      <c r="E638" s="1058">
        <v>1</v>
      </c>
      <c r="F638" s="2425" t="e">
        <f>#REF!+15</f>
        <v>#REF!</v>
      </c>
      <c r="G638" s="1470" t="e">
        <f t="shared" si="73"/>
        <v>#REF!</v>
      </c>
      <c r="H638" s="1471" t="e">
        <f t="shared" si="74"/>
        <v>#REF!</v>
      </c>
      <c r="I638" s="1030"/>
      <c r="K638" s="1755"/>
    </row>
    <row r="639" spans="1:14" ht="13.5" hidden="1" customHeight="1">
      <c r="A639" s="520" t="s">
        <v>8741</v>
      </c>
      <c r="B639" s="1056">
        <v>160</v>
      </c>
      <c r="C639" s="1056"/>
      <c r="D639" s="1056">
        <v>40</v>
      </c>
      <c r="E639" s="1056">
        <v>1</v>
      </c>
      <c r="F639" s="2425">
        <f>510:510+15</f>
        <v>1675.6012499999999</v>
      </c>
      <c r="G639" s="1470">
        <f t="shared" si="73"/>
        <v>1675.6</v>
      </c>
      <c r="H639" s="1471">
        <f t="shared" si="74"/>
        <v>1675.6</v>
      </c>
      <c r="I639" s="1030"/>
      <c r="K639" s="1755"/>
    </row>
    <row r="640" spans="1:14" ht="13.5" hidden="1" customHeight="1">
      <c r="A640" s="520" t="s">
        <v>8742</v>
      </c>
      <c r="B640" s="1056">
        <v>200</v>
      </c>
      <c r="C640" s="1056"/>
      <c r="D640" s="1056">
        <v>40</v>
      </c>
      <c r="E640" s="1056">
        <v>1</v>
      </c>
      <c r="F640" s="2425">
        <f>F511+15</f>
        <v>2090.2483499999998</v>
      </c>
      <c r="G640" s="1470">
        <f t="shared" si="73"/>
        <v>2090.25</v>
      </c>
      <c r="H640" s="1471">
        <f t="shared" si="74"/>
        <v>2090.25</v>
      </c>
      <c r="I640" s="1030"/>
      <c r="K640" s="1755"/>
    </row>
    <row r="641" spans="1:11" ht="13.5" hidden="1" customHeight="1">
      <c r="A641" s="520" t="s">
        <v>8743</v>
      </c>
      <c r="B641" s="1056">
        <v>240</v>
      </c>
      <c r="C641" s="1056"/>
      <c r="D641" s="1056">
        <v>40</v>
      </c>
      <c r="E641" s="1056">
        <v>1</v>
      </c>
      <c r="F641" s="2425">
        <f>F512+15</f>
        <v>2504.8954499999995</v>
      </c>
      <c r="G641" s="1470">
        <f t="shared" si="73"/>
        <v>2504.9</v>
      </c>
      <c r="H641" s="1471">
        <f t="shared" si="74"/>
        <v>2504.9</v>
      </c>
      <c r="I641" s="1030"/>
      <c r="K641" s="1755"/>
    </row>
    <row r="642" spans="1:11" ht="13.5" hidden="1" customHeight="1">
      <c r="A642" s="520" t="s">
        <v>8744</v>
      </c>
      <c r="B642" s="1056">
        <v>260</v>
      </c>
      <c r="C642" s="1056"/>
      <c r="D642" s="1056">
        <v>40</v>
      </c>
      <c r="E642" s="1056">
        <v>1</v>
      </c>
      <c r="F642" s="2425">
        <f>F513+15</f>
        <v>1363.6094999999998</v>
      </c>
      <c r="G642" s="1470">
        <f t="shared" si="73"/>
        <v>1363.61</v>
      </c>
      <c r="H642" s="1471">
        <f t="shared" si="74"/>
        <v>1363.61</v>
      </c>
      <c r="I642" s="1030"/>
      <c r="K642" s="1755"/>
    </row>
    <row r="643" spans="1:11" ht="13.5" hidden="1" customHeight="1">
      <c r="A643" s="520" t="s">
        <v>8745</v>
      </c>
      <c r="B643" s="1056">
        <v>280</v>
      </c>
      <c r="C643" s="1056"/>
      <c r="D643" s="1056">
        <v>40</v>
      </c>
      <c r="E643" s="1056">
        <v>1</v>
      </c>
      <c r="F643" s="2425">
        <f t="shared" ref="F643:F650" si="75">F515+15</f>
        <v>2878.7219519999999</v>
      </c>
      <c r="G643" s="1470">
        <f t="shared" si="73"/>
        <v>2878.72</v>
      </c>
      <c r="H643" s="1471">
        <f t="shared" si="74"/>
        <v>2878.72</v>
      </c>
      <c r="I643" s="1030"/>
      <c r="K643" s="1755"/>
    </row>
    <row r="644" spans="1:11" ht="13.5" hidden="1" customHeight="1">
      <c r="A644" s="520" t="s">
        <v>8746</v>
      </c>
      <c r="B644" s="1056">
        <v>300</v>
      </c>
      <c r="C644" s="1056"/>
      <c r="D644" s="1056">
        <v>40</v>
      </c>
      <c r="E644" s="1056">
        <v>1</v>
      </c>
      <c r="F644" s="2425">
        <f t="shared" si="75"/>
        <v>3127.5370499999999</v>
      </c>
      <c r="G644" s="1470">
        <f t="shared" si="73"/>
        <v>3127.54</v>
      </c>
      <c r="H644" s="1471">
        <f t="shared" si="74"/>
        <v>3127.54</v>
      </c>
      <c r="I644" s="1030"/>
      <c r="K644" s="1755"/>
    </row>
    <row r="645" spans="1:11" ht="13.5" hidden="1" customHeight="1">
      <c r="A645" s="520" t="s">
        <v>8747</v>
      </c>
      <c r="B645" s="1056">
        <v>360</v>
      </c>
      <c r="C645" s="1056"/>
      <c r="D645" s="1056">
        <v>40</v>
      </c>
      <c r="E645" s="1056">
        <v>1</v>
      </c>
      <c r="F645" s="2425">
        <f t="shared" si="75"/>
        <v>2131.5117749999999</v>
      </c>
      <c r="G645" s="1470">
        <f t="shared" si="73"/>
        <v>2131.5100000000002</v>
      </c>
      <c r="H645" s="1471">
        <f t="shared" si="74"/>
        <v>2131.5100000000002</v>
      </c>
      <c r="I645" s="1030"/>
      <c r="K645" s="1755"/>
    </row>
    <row r="646" spans="1:11" ht="13.5" hidden="1" customHeight="1">
      <c r="A646" s="520" t="s">
        <v>8862</v>
      </c>
      <c r="B646" s="1056">
        <v>400</v>
      </c>
      <c r="C646" s="1056"/>
      <c r="D646" s="1056">
        <v>40</v>
      </c>
      <c r="E646" s="1056">
        <v>1</v>
      </c>
      <c r="F646" s="2425">
        <f t="shared" si="75"/>
        <v>2796.7788284999997</v>
      </c>
      <c r="G646" s="1470">
        <f t="shared" si="73"/>
        <v>2796.78</v>
      </c>
      <c r="H646" s="1471">
        <f t="shared" si="74"/>
        <v>2796.78</v>
      </c>
      <c r="I646" s="1030"/>
      <c r="K646" s="1755"/>
    </row>
    <row r="647" spans="1:11" ht="13.5" hidden="1" customHeight="1">
      <c r="A647" s="520" t="s">
        <v>8748</v>
      </c>
      <c r="B647" s="1056">
        <v>480</v>
      </c>
      <c r="C647" s="1056"/>
      <c r="D647" s="1056">
        <v>40</v>
      </c>
      <c r="E647" s="1056">
        <v>1</v>
      </c>
      <c r="F647" s="2425">
        <f t="shared" si="75"/>
        <v>2718.2414472</v>
      </c>
      <c r="G647" s="1470">
        <f t="shared" si="73"/>
        <v>2718.24</v>
      </c>
      <c r="H647" s="1471">
        <f t="shared" si="74"/>
        <v>2718.24</v>
      </c>
      <c r="I647" s="1030"/>
      <c r="K647" s="1755"/>
    </row>
    <row r="648" spans="1:11" ht="13.5" hidden="1" customHeight="1">
      <c r="A648" s="520" t="s">
        <v>8749</v>
      </c>
      <c r="B648" s="1056">
        <v>500</v>
      </c>
      <c r="C648" s="1056"/>
      <c r="D648" s="1056">
        <v>40</v>
      </c>
      <c r="E648" s="1056">
        <v>1</v>
      </c>
      <c r="F648" s="2425">
        <f t="shared" si="75"/>
        <v>2954.4319500000006</v>
      </c>
      <c r="G648" s="1470">
        <f t="shared" si="73"/>
        <v>2954.43</v>
      </c>
      <c r="H648" s="1471">
        <f t="shared" si="74"/>
        <v>2954.43</v>
      </c>
      <c r="I648" s="1030"/>
      <c r="K648" s="1755"/>
    </row>
    <row r="649" spans="1:11" ht="13.5" hidden="1" customHeight="1">
      <c r="A649" s="520" t="s">
        <v>8750</v>
      </c>
      <c r="B649" s="1056">
        <v>600</v>
      </c>
      <c r="C649" s="1056"/>
      <c r="D649" s="1056">
        <v>40</v>
      </c>
      <c r="E649" s="1056">
        <v>1</v>
      </c>
      <c r="F649" s="2425">
        <f t="shared" si="75"/>
        <v>3968.7526896000004</v>
      </c>
      <c r="G649" s="1470">
        <f t="shared" si="73"/>
        <v>3968.75</v>
      </c>
      <c r="H649" s="1471">
        <f t="shared" si="74"/>
        <v>3968.75</v>
      </c>
      <c r="I649" s="1030"/>
      <c r="K649" s="1755"/>
    </row>
    <row r="650" spans="1:11" ht="13.5" hidden="1" customHeight="1">
      <c r="A650" s="520" t="s">
        <v>8751</v>
      </c>
      <c r="B650" s="1056">
        <v>720</v>
      </c>
      <c r="C650" s="1056"/>
      <c r="D650" s="1056">
        <v>40</v>
      </c>
      <c r="E650" s="1056">
        <v>1</v>
      </c>
      <c r="F650" s="2425">
        <f t="shared" si="75"/>
        <v>1487.9499540000002</v>
      </c>
      <c r="G650" s="1470">
        <f t="shared" si="73"/>
        <v>1487.95</v>
      </c>
      <c r="H650" s="1471">
        <f t="shared" si="74"/>
        <v>1487.95</v>
      </c>
      <c r="I650" s="1030"/>
      <c r="K650" s="1755"/>
    </row>
    <row r="651" spans="1:11" ht="13.5" hidden="1" customHeight="1">
      <c r="A651" s="520" t="s">
        <v>8752</v>
      </c>
      <c r="B651" s="1056">
        <v>800</v>
      </c>
      <c r="C651" s="1056"/>
      <c r="D651" s="1056">
        <v>40</v>
      </c>
      <c r="E651" s="1056">
        <v>1</v>
      </c>
      <c r="F651" s="2425">
        <f>F524+15</f>
        <v>1896.3437999999999</v>
      </c>
      <c r="G651" s="1470">
        <f t="shared" si="73"/>
        <v>1896.34</v>
      </c>
      <c r="H651" s="1471">
        <f t="shared" si="74"/>
        <v>1896.34</v>
      </c>
      <c r="I651" s="1030"/>
      <c r="K651" s="1755"/>
    </row>
    <row r="652" spans="1:11" ht="13.5" hidden="1" customHeight="1">
      <c r="A652" s="520" t="s">
        <v>8753</v>
      </c>
      <c r="B652" s="1056">
        <v>840</v>
      </c>
      <c r="C652" s="1056"/>
      <c r="D652" s="1056">
        <v>40</v>
      </c>
      <c r="E652" s="1056">
        <v>1</v>
      </c>
      <c r="F652" s="2425" t="e">
        <f>#REF!+15</f>
        <v>#REF!</v>
      </c>
      <c r="G652" s="1470" t="e">
        <f t="shared" si="73"/>
        <v>#REF!</v>
      </c>
      <c r="H652" s="1471" t="e">
        <f t="shared" si="74"/>
        <v>#REF!</v>
      </c>
      <c r="I652" s="1030"/>
      <c r="K652" s="1755"/>
    </row>
    <row r="653" spans="1:11" ht="13.5" hidden="1" customHeight="1">
      <c r="A653" s="520" t="s">
        <v>8754</v>
      </c>
      <c r="B653" s="1056">
        <v>960</v>
      </c>
      <c r="C653" s="1056"/>
      <c r="D653" s="1056">
        <v>40</v>
      </c>
      <c r="E653" s="1056">
        <v>1</v>
      </c>
      <c r="F653" s="2425" t="e">
        <f>#REF!+15</f>
        <v>#REF!</v>
      </c>
      <c r="G653" s="1470" t="e">
        <f t="shared" si="73"/>
        <v>#REF!</v>
      </c>
      <c r="H653" s="1471" t="e">
        <f t="shared" si="74"/>
        <v>#REF!</v>
      </c>
      <c r="I653" s="1030"/>
      <c r="K653" s="1755"/>
    </row>
    <row r="654" spans="1:11" ht="13.5" hidden="1" customHeight="1">
      <c r="A654" s="520" t="s">
        <v>8755</v>
      </c>
      <c r="B654" s="1056">
        <v>1000</v>
      </c>
      <c r="C654" s="1056"/>
      <c r="D654" s="1056">
        <v>40</v>
      </c>
      <c r="E654" s="1056">
        <v>1</v>
      </c>
      <c r="F654" s="2425">
        <f>F527+15</f>
        <v>2366.8139399999995</v>
      </c>
      <c r="G654" s="1470">
        <f t="shared" si="73"/>
        <v>2366.81</v>
      </c>
      <c r="H654" s="1471">
        <f t="shared" si="74"/>
        <v>2366.81</v>
      </c>
      <c r="I654" s="1030"/>
      <c r="K654" s="1755"/>
    </row>
    <row r="655" spans="1:11" ht="13.5" hidden="1" customHeight="1">
      <c r="A655" s="520" t="s">
        <v>8756</v>
      </c>
      <c r="B655" s="1056">
        <v>1200</v>
      </c>
      <c r="C655" s="1056"/>
      <c r="D655" s="1056">
        <v>40</v>
      </c>
      <c r="E655" s="1056">
        <v>1</v>
      </c>
      <c r="F655" s="2425">
        <f>F528+15</f>
        <v>2837.2840799999994</v>
      </c>
      <c r="G655" s="1470">
        <f t="shared" si="73"/>
        <v>2837.28</v>
      </c>
      <c r="H655" s="1471">
        <f t="shared" si="74"/>
        <v>2837.28</v>
      </c>
      <c r="I655" s="1030"/>
      <c r="K655" s="1755"/>
    </row>
    <row r="656" spans="1:11" ht="13.5" hidden="1" customHeight="1">
      <c r="A656" s="520" t="s">
        <v>8757</v>
      </c>
      <c r="B656" s="1056">
        <v>1250</v>
      </c>
      <c r="C656" s="1056"/>
      <c r="D656" s="1056">
        <v>40</v>
      </c>
      <c r="E656" s="1056">
        <v>1</v>
      </c>
      <c r="F656" s="2425">
        <f>F529+15</f>
        <v>2954.7003299999997</v>
      </c>
      <c r="G656" s="1470">
        <f t="shared" si="73"/>
        <v>2954.7</v>
      </c>
      <c r="H656" s="1471">
        <f t="shared" si="74"/>
        <v>2954.7</v>
      </c>
      <c r="I656" s="1030"/>
      <c r="K656" s="1755"/>
    </row>
    <row r="657" spans="1:11" ht="13.5" hidden="1" customHeight="1">
      <c r="A657" s="520" t="s">
        <v>8758</v>
      </c>
      <c r="B657" s="1056">
        <v>100</v>
      </c>
      <c r="C657" s="1056"/>
      <c r="D657" s="1056">
        <v>50</v>
      </c>
      <c r="E657" s="1056">
        <v>1</v>
      </c>
      <c r="F657" s="2425">
        <f>F530+15</f>
        <v>2608.8926999999999</v>
      </c>
      <c r="G657" s="1470">
        <f t="shared" si="73"/>
        <v>2608.89</v>
      </c>
      <c r="H657" s="1471">
        <f t="shared" si="74"/>
        <v>2608.89</v>
      </c>
      <c r="I657" s="1030"/>
      <c r="K657" s="1755"/>
    </row>
    <row r="658" spans="1:11" ht="13.5" hidden="1" customHeight="1">
      <c r="A658" s="520" t="s">
        <v>8759</v>
      </c>
      <c r="B658" s="1056">
        <v>120</v>
      </c>
      <c r="C658" s="1056"/>
      <c r="D658" s="1056">
        <v>50</v>
      </c>
      <c r="E658" s="1056">
        <v>1</v>
      </c>
      <c r="F658" s="2425" t="e">
        <f>#REF!+15</f>
        <v>#REF!</v>
      </c>
      <c r="G658" s="1470" t="e">
        <f t="shared" si="73"/>
        <v>#REF!</v>
      </c>
      <c r="H658" s="1471" t="e">
        <f t="shared" si="74"/>
        <v>#REF!</v>
      </c>
      <c r="I658" s="1030"/>
      <c r="K658" s="1755"/>
    </row>
    <row r="659" spans="1:11" ht="13.5" hidden="1" customHeight="1">
      <c r="A659" s="520" t="s">
        <v>8863</v>
      </c>
      <c r="B659" s="1056">
        <v>140</v>
      </c>
      <c r="C659" s="1056"/>
      <c r="D659" s="1056">
        <v>50</v>
      </c>
      <c r="E659" s="1056">
        <v>1</v>
      </c>
      <c r="F659" s="2425">
        <f>F532+15</f>
        <v>1829.91975</v>
      </c>
      <c r="G659" s="1470">
        <f t="shared" si="73"/>
        <v>1829.92</v>
      </c>
      <c r="H659" s="1471">
        <f t="shared" si="74"/>
        <v>1829.92</v>
      </c>
      <c r="I659" s="1030"/>
      <c r="K659" s="1755"/>
    </row>
    <row r="660" spans="1:11" ht="13.5" hidden="1" customHeight="1">
      <c r="A660" s="520" t="s">
        <v>8864</v>
      </c>
      <c r="B660" s="1056">
        <v>160</v>
      </c>
      <c r="C660" s="1056"/>
      <c r="D660" s="1056">
        <v>50</v>
      </c>
      <c r="E660" s="1056">
        <v>1</v>
      </c>
      <c r="F660" s="2425">
        <f>F533+15</f>
        <v>5317.329984</v>
      </c>
      <c r="G660" s="1470">
        <f t="shared" si="73"/>
        <v>5317.33</v>
      </c>
      <c r="H660" s="1471">
        <f t="shared" si="74"/>
        <v>5317.33</v>
      </c>
      <c r="I660" s="1030"/>
      <c r="K660" s="1755"/>
    </row>
    <row r="661" spans="1:11" ht="13.5" hidden="1" customHeight="1">
      <c r="A661" s="520" t="s">
        <v>8760</v>
      </c>
      <c r="B661" s="1056">
        <v>200</v>
      </c>
      <c r="C661" s="1056"/>
      <c r="D661" s="1056">
        <v>50</v>
      </c>
      <c r="E661" s="1056">
        <v>1</v>
      </c>
      <c r="F661" s="2425">
        <f>F535+15</f>
        <v>2609.5636500000005</v>
      </c>
      <c r="G661" s="1470">
        <f t="shared" si="73"/>
        <v>2609.56</v>
      </c>
      <c r="H661" s="1471">
        <f t="shared" si="74"/>
        <v>2609.56</v>
      </c>
      <c r="I661" s="1030"/>
      <c r="K661" s="1755"/>
    </row>
    <row r="662" spans="1:11" ht="13.5" hidden="1" customHeight="1">
      <c r="A662" s="520" t="s">
        <v>8761</v>
      </c>
      <c r="B662" s="1056">
        <v>240</v>
      </c>
      <c r="C662" s="1056"/>
      <c r="D662" s="1056">
        <v>50</v>
      </c>
      <c r="E662" s="1056">
        <v>1</v>
      </c>
      <c r="F662" s="2425">
        <f>F536+15</f>
        <v>1571.268525</v>
      </c>
      <c r="G662" s="1470">
        <f t="shared" si="73"/>
        <v>1571.27</v>
      </c>
      <c r="H662" s="1471">
        <f t="shared" si="74"/>
        <v>1571.27</v>
      </c>
      <c r="I662" s="1030"/>
      <c r="K662" s="1755"/>
    </row>
    <row r="663" spans="1:11" ht="13.5" hidden="1" customHeight="1">
      <c r="A663" s="520" t="s">
        <v>8762</v>
      </c>
      <c r="B663" s="1056">
        <v>300</v>
      </c>
      <c r="C663" s="1056"/>
      <c r="D663" s="1056">
        <v>50</v>
      </c>
      <c r="E663" s="1056">
        <v>1</v>
      </c>
      <c r="F663" s="2425">
        <f>F538+15</f>
        <v>2302.9824407999995</v>
      </c>
      <c r="G663" s="1470">
        <f t="shared" si="73"/>
        <v>2302.98</v>
      </c>
      <c r="H663" s="1471">
        <f t="shared" si="74"/>
        <v>2302.98</v>
      </c>
      <c r="I663" s="1030"/>
      <c r="K663" s="1755"/>
    </row>
    <row r="664" spans="1:11" ht="13.5" hidden="1" customHeight="1">
      <c r="A664" s="520" t="s">
        <v>8763</v>
      </c>
      <c r="B664" s="1056">
        <v>400</v>
      </c>
      <c r="C664" s="1056"/>
      <c r="D664" s="1056">
        <v>50</v>
      </c>
      <c r="E664" s="1056">
        <v>1</v>
      </c>
      <c r="F664" s="2425">
        <f>F539+15</f>
        <v>2954.7674249999995</v>
      </c>
      <c r="G664" s="1470">
        <f t="shared" si="73"/>
        <v>2954.77</v>
      </c>
      <c r="H664" s="1471">
        <f t="shared" si="74"/>
        <v>2954.77</v>
      </c>
      <c r="I664" s="1030"/>
      <c r="K664" s="1755"/>
    </row>
    <row r="665" spans="1:11" ht="13.5" hidden="1" customHeight="1">
      <c r="A665" s="520" t="s">
        <v>8764</v>
      </c>
      <c r="B665" s="1056">
        <v>500</v>
      </c>
      <c r="C665" s="1056"/>
      <c r="D665" s="1056">
        <v>50</v>
      </c>
      <c r="E665" s="1056">
        <v>1</v>
      </c>
      <c r="F665" s="2425">
        <f>F541+15</f>
        <v>3689.79315</v>
      </c>
      <c r="G665" s="1470">
        <f t="shared" si="73"/>
        <v>3689.79</v>
      </c>
      <c r="H665" s="1471">
        <f t="shared" si="74"/>
        <v>3689.79</v>
      </c>
      <c r="I665" s="1030"/>
      <c r="K665" s="1755"/>
    </row>
    <row r="666" spans="1:11" ht="13.5" hidden="1" customHeight="1">
      <c r="A666" s="520" t="s">
        <v>8765</v>
      </c>
      <c r="B666" s="1056">
        <v>600</v>
      </c>
      <c r="C666" s="1056"/>
      <c r="D666" s="1056">
        <v>50</v>
      </c>
      <c r="E666" s="1056">
        <v>1</v>
      </c>
      <c r="F666" s="2425">
        <f>F542+15</f>
        <v>4424.4833999999992</v>
      </c>
      <c r="G666" s="1470">
        <f t="shared" si="73"/>
        <v>4424.4799999999996</v>
      </c>
      <c r="H666" s="1471">
        <f t="shared" si="74"/>
        <v>4424.4799999999996</v>
      </c>
      <c r="I666" s="1030"/>
      <c r="K666" s="1755"/>
    </row>
    <row r="667" spans="1:11" ht="13.5" hidden="1" customHeight="1">
      <c r="A667" s="520" t="s">
        <v>8766</v>
      </c>
      <c r="B667" s="1056">
        <v>800</v>
      </c>
      <c r="C667" s="1056"/>
      <c r="D667" s="1056">
        <v>50</v>
      </c>
      <c r="E667" s="1056">
        <v>1</v>
      </c>
      <c r="F667" s="2425">
        <f>F543+15</f>
        <v>5911.3085999999994</v>
      </c>
      <c r="G667" s="1470">
        <f t="shared" si="73"/>
        <v>5911.31</v>
      </c>
      <c r="H667" s="1471">
        <f t="shared" si="74"/>
        <v>5911.31</v>
      </c>
      <c r="I667" s="1030"/>
      <c r="K667" s="1755"/>
    </row>
    <row r="668" spans="1:11" ht="13.5" hidden="1" customHeight="1">
      <c r="A668" s="520" t="s">
        <v>8767</v>
      </c>
      <c r="B668" s="1056">
        <v>1000</v>
      </c>
      <c r="C668" s="1056"/>
      <c r="D668" s="1056">
        <v>50</v>
      </c>
      <c r="E668" s="1056">
        <v>1</v>
      </c>
      <c r="F668" s="2425">
        <f>F544+15</f>
        <v>3309.7516381499991</v>
      </c>
      <c r="G668" s="1470">
        <f t="shared" si="73"/>
        <v>3309.75</v>
      </c>
      <c r="H668" s="1471">
        <f t="shared" si="74"/>
        <v>3309.75</v>
      </c>
      <c r="I668" s="1030"/>
      <c r="K668" s="1755"/>
    </row>
    <row r="669" spans="1:11" ht="13.5" hidden="1" customHeight="1">
      <c r="A669" s="520" t="s">
        <v>8768</v>
      </c>
      <c r="B669" s="1056">
        <v>1200</v>
      </c>
      <c r="C669" s="1056"/>
      <c r="D669" s="1056">
        <v>50</v>
      </c>
      <c r="E669" s="1056">
        <v>1</v>
      </c>
      <c r="F669" s="2425" t="e">
        <f>#REF!+15</f>
        <v>#REF!</v>
      </c>
      <c r="G669" s="1470" t="e">
        <f t="shared" si="73"/>
        <v>#REF!</v>
      </c>
      <c r="H669" s="1471" t="e">
        <f t="shared" si="74"/>
        <v>#REF!</v>
      </c>
      <c r="I669" s="1030"/>
      <c r="K669" s="1755"/>
    </row>
    <row r="670" spans="1:11" ht="13.5" hidden="1" customHeight="1">
      <c r="A670" s="520" t="s">
        <v>8769</v>
      </c>
      <c r="B670" s="1056">
        <v>1250</v>
      </c>
      <c r="C670" s="1056"/>
      <c r="D670" s="1056">
        <v>50</v>
      </c>
      <c r="E670" s="1056">
        <v>1</v>
      </c>
      <c r="F670" s="2425">
        <f>F546+15</f>
        <v>3689.79315</v>
      </c>
      <c r="G670" s="1470">
        <f t="shared" si="73"/>
        <v>3689.79</v>
      </c>
      <c r="H670" s="1471">
        <f t="shared" si="74"/>
        <v>3689.79</v>
      </c>
      <c r="I670" s="1030"/>
      <c r="K670" s="1755"/>
    </row>
    <row r="671" spans="1:11" ht="13.5" hidden="1" customHeight="1">
      <c r="A671" s="520" t="s">
        <v>8865</v>
      </c>
      <c r="B671" s="1056">
        <v>100</v>
      </c>
      <c r="C671" s="1056"/>
      <c r="D671" s="1056">
        <v>60</v>
      </c>
      <c r="E671" s="1056">
        <v>1</v>
      </c>
      <c r="F671" s="2425">
        <f>F548+15</f>
        <v>3126.8661000000002</v>
      </c>
      <c r="G671" s="1470">
        <f t="shared" si="73"/>
        <v>3126.87</v>
      </c>
      <c r="H671" s="1471">
        <f t="shared" si="74"/>
        <v>3126.87</v>
      </c>
      <c r="I671" s="1030"/>
      <c r="K671" s="1755"/>
    </row>
    <row r="672" spans="1:11" ht="13.5" hidden="1" customHeight="1">
      <c r="A672" s="520" t="s">
        <v>8770</v>
      </c>
      <c r="B672" s="1056">
        <v>120</v>
      </c>
      <c r="C672" s="1056"/>
      <c r="D672" s="1056">
        <v>60</v>
      </c>
      <c r="E672" s="1056">
        <v>1</v>
      </c>
      <c r="F672" s="2425" t="e">
        <f>#REF!+15</f>
        <v>#REF!</v>
      </c>
      <c r="G672" s="1470" t="e">
        <f t="shared" si="73"/>
        <v>#REF!</v>
      </c>
      <c r="H672" s="1471" t="e">
        <f t="shared" si="74"/>
        <v>#REF!</v>
      </c>
      <c r="I672" s="1030"/>
      <c r="K672" s="1755"/>
    </row>
    <row r="673" spans="1:11" ht="13.5" hidden="1" customHeight="1">
      <c r="A673" s="520" t="s">
        <v>8771</v>
      </c>
      <c r="B673" s="1056">
        <v>140</v>
      </c>
      <c r="C673" s="1056"/>
      <c r="D673" s="1056">
        <v>60</v>
      </c>
      <c r="E673" s="1056">
        <v>1</v>
      </c>
      <c r="F673" s="2425">
        <f>F551+15</f>
        <v>2917.3324407</v>
      </c>
      <c r="G673" s="1470">
        <f t="shared" si="73"/>
        <v>2917.33</v>
      </c>
      <c r="H673" s="1471">
        <f t="shared" si="74"/>
        <v>2917.33</v>
      </c>
      <c r="I673" s="1030"/>
      <c r="K673" s="1755"/>
    </row>
    <row r="674" spans="1:11" ht="13.5" hidden="1" customHeight="1">
      <c r="A674" s="520" t="s">
        <v>8772</v>
      </c>
      <c r="B674" s="1056">
        <v>160</v>
      </c>
      <c r="C674" s="1056"/>
      <c r="D674" s="1056">
        <v>60</v>
      </c>
      <c r="E674" s="1056">
        <v>1</v>
      </c>
      <c r="F674" s="2425">
        <f>F552+15</f>
        <v>2718.9177647999995</v>
      </c>
      <c r="G674" s="1470">
        <f t="shared" si="73"/>
        <v>2718.92</v>
      </c>
      <c r="H674" s="1471">
        <f t="shared" si="74"/>
        <v>2718.92</v>
      </c>
      <c r="I674" s="1030"/>
      <c r="K674" s="1755"/>
    </row>
    <row r="675" spans="1:11" ht="13.5" hidden="1" customHeight="1">
      <c r="A675" s="520" t="s">
        <v>8866</v>
      </c>
      <c r="B675" s="1056">
        <v>220</v>
      </c>
      <c r="C675" s="1056"/>
      <c r="D675" s="1056">
        <v>60</v>
      </c>
      <c r="E675" s="1056">
        <v>1</v>
      </c>
      <c r="F675" s="2425">
        <f>F554+15</f>
        <v>4160.8268879999996</v>
      </c>
      <c r="G675" s="1470">
        <f t="shared" si="73"/>
        <v>4160.83</v>
      </c>
      <c r="H675" s="1471">
        <f t="shared" si="74"/>
        <v>4160.83</v>
      </c>
      <c r="I675" s="1030"/>
      <c r="K675" s="1755"/>
    </row>
    <row r="676" spans="1:11" ht="13.5" hidden="1" customHeight="1">
      <c r="A676" s="520" t="s">
        <v>8773</v>
      </c>
      <c r="B676" s="1056">
        <v>240</v>
      </c>
      <c r="C676" s="1056"/>
      <c r="D676" s="1056">
        <v>60</v>
      </c>
      <c r="E676" s="1056">
        <v>1</v>
      </c>
      <c r="F676" s="2425">
        <f>F555+15</f>
        <v>1882.2538499999998</v>
      </c>
      <c r="G676" s="1470">
        <f t="shared" si="73"/>
        <v>1882.25</v>
      </c>
      <c r="H676" s="1471">
        <f t="shared" si="74"/>
        <v>1882.25</v>
      </c>
      <c r="I676" s="1030"/>
      <c r="K676" s="1755"/>
    </row>
    <row r="677" spans="1:11" ht="13.5" hidden="1" customHeight="1">
      <c r="A677" s="520" t="s">
        <v>8774</v>
      </c>
      <c r="B677" s="1056">
        <v>300</v>
      </c>
      <c r="C677" s="1056"/>
      <c r="D677" s="1056">
        <v>60</v>
      </c>
      <c r="E677" s="1056">
        <v>1</v>
      </c>
      <c r="F677" s="2425" t="e">
        <f>#REF!+15</f>
        <v>#REF!</v>
      </c>
      <c r="G677" s="1470" t="e">
        <f t="shared" si="73"/>
        <v>#REF!</v>
      </c>
      <c r="H677" s="1471" t="e">
        <f t="shared" si="74"/>
        <v>#REF!</v>
      </c>
      <c r="I677" s="1030"/>
      <c r="K677" s="1755"/>
    </row>
    <row r="678" spans="1:11" ht="13.5" hidden="1" customHeight="1">
      <c r="A678" s="520" t="s">
        <v>8775</v>
      </c>
      <c r="B678" s="1056">
        <v>360</v>
      </c>
      <c r="C678" s="1056"/>
      <c r="D678" s="1056">
        <v>60</v>
      </c>
      <c r="E678" s="1056">
        <v>1</v>
      </c>
      <c r="F678" s="2425">
        <f>F557+15</f>
        <v>3746.3710087500003</v>
      </c>
      <c r="G678" s="1470">
        <f t="shared" si="73"/>
        <v>3746.37</v>
      </c>
      <c r="H678" s="1471">
        <f t="shared" si="74"/>
        <v>3746.37</v>
      </c>
      <c r="I678" s="1030"/>
      <c r="K678" s="1755"/>
    </row>
    <row r="679" spans="1:11" ht="13.5" hidden="1" customHeight="1">
      <c r="A679" s="520" t="s">
        <v>8776</v>
      </c>
      <c r="B679" s="1056">
        <v>400</v>
      </c>
      <c r="C679" s="1056"/>
      <c r="D679" s="1056">
        <v>60</v>
      </c>
      <c r="E679" s="1056">
        <v>1</v>
      </c>
      <c r="F679" s="2425">
        <f>F558+15</f>
        <v>3542.8550999999998</v>
      </c>
      <c r="G679" s="1470">
        <f t="shared" si="73"/>
        <v>3542.86</v>
      </c>
      <c r="H679" s="1471">
        <f t="shared" si="74"/>
        <v>3542.86</v>
      </c>
      <c r="I679" s="1030"/>
      <c r="K679" s="1755"/>
    </row>
    <row r="680" spans="1:11" ht="13.5" hidden="1" customHeight="1">
      <c r="A680" s="520" t="s">
        <v>8777</v>
      </c>
      <c r="B680" s="1056">
        <v>480</v>
      </c>
      <c r="C680" s="1056"/>
      <c r="D680" s="1056">
        <v>60</v>
      </c>
      <c r="E680" s="1056">
        <v>1</v>
      </c>
      <c r="F680" s="2425">
        <f>F559+15</f>
        <v>3697.3883039999996</v>
      </c>
      <c r="G680" s="1470">
        <f t="shared" si="73"/>
        <v>3697.39</v>
      </c>
      <c r="H680" s="1471">
        <f t="shared" si="74"/>
        <v>3697.39</v>
      </c>
      <c r="I680" s="1030"/>
      <c r="K680" s="1755"/>
    </row>
    <row r="681" spans="1:11" ht="13.5" hidden="1" customHeight="1">
      <c r="A681" s="520" t="s">
        <v>8778</v>
      </c>
      <c r="B681" s="1056">
        <v>600</v>
      </c>
      <c r="C681" s="1056"/>
      <c r="D681" s="1056">
        <v>60</v>
      </c>
      <c r="E681" s="1056">
        <v>1</v>
      </c>
      <c r="F681" s="2425">
        <f>F561+15</f>
        <v>4617.8243520000005</v>
      </c>
      <c r="G681" s="1470">
        <f>ROUND(F681*(1-$G$11),2)</f>
        <v>4617.82</v>
      </c>
      <c r="H681" s="1471">
        <f t="shared" si="74"/>
        <v>4617.82</v>
      </c>
      <c r="I681" s="1030"/>
      <c r="K681" s="1755"/>
    </row>
    <row r="682" spans="1:11" ht="13.5" hidden="1" customHeight="1">
      <c r="A682" s="520" t="s">
        <v>8779</v>
      </c>
      <c r="B682" s="1056">
        <v>800</v>
      </c>
      <c r="C682" s="1056"/>
      <c r="D682" s="1056">
        <v>60</v>
      </c>
      <c r="E682" s="1056">
        <v>1</v>
      </c>
      <c r="F682" s="2425">
        <f>F563+15</f>
        <v>6152.099135999998</v>
      </c>
      <c r="G682" s="1470">
        <f t="shared" ref="G682:G726" si="76">ROUND(F682*(1-$G$11),2)</f>
        <v>6152.1</v>
      </c>
      <c r="H682" s="1471">
        <f t="shared" si="74"/>
        <v>6152.1</v>
      </c>
      <c r="I682" s="1030"/>
      <c r="K682" s="1755"/>
    </row>
    <row r="683" spans="1:11" ht="13.5" hidden="1" customHeight="1">
      <c r="A683" s="520" t="s">
        <v>8867</v>
      </c>
      <c r="B683" s="1056">
        <v>960</v>
      </c>
      <c r="C683" s="1056"/>
      <c r="D683" s="1056">
        <v>60</v>
      </c>
      <c r="E683" s="1056">
        <v>1</v>
      </c>
      <c r="F683" s="2425">
        <f>F565+15</f>
        <v>2960.6583660000001</v>
      </c>
      <c r="G683" s="1470">
        <f t="shared" si="76"/>
        <v>2960.66</v>
      </c>
      <c r="H683" s="1471">
        <f>G683*E683</f>
        <v>2960.66</v>
      </c>
      <c r="I683" s="1030"/>
      <c r="K683" s="1755"/>
    </row>
    <row r="684" spans="1:11" ht="13.5" hidden="1" customHeight="1">
      <c r="A684" s="520" t="s">
        <v>8780</v>
      </c>
      <c r="B684" s="1056">
        <v>1000</v>
      </c>
      <c r="C684" s="1056"/>
      <c r="D684" s="1056">
        <v>60</v>
      </c>
      <c r="E684" s="1056">
        <v>1</v>
      </c>
      <c r="F684" s="2425">
        <f>F566+15</f>
        <v>3542.7209100000005</v>
      </c>
      <c r="G684" s="1470">
        <f t="shared" si="76"/>
        <v>3542.72</v>
      </c>
      <c r="H684" s="1471">
        <f t="shared" ref="H684:H726" si="77">G684*E684</f>
        <v>3542.72</v>
      </c>
      <c r="I684" s="1030"/>
      <c r="K684" s="1755"/>
    </row>
    <row r="685" spans="1:11" ht="13.5" hidden="1" customHeight="1">
      <c r="A685" s="520" t="s">
        <v>8781</v>
      </c>
      <c r="B685" s="1056">
        <v>1200</v>
      </c>
      <c r="C685" s="1056"/>
      <c r="D685" s="1056">
        <v>60</v>
      </c>
      <c r="E685" s="1056">
        <v>1</v>
      </c>
      <c r="F685" s="2425">
        <f>F567+15</f>
        <v>4248.1577399999996</v>
      </c>
      <c r="G685" s="1470">
        <f t="shared" si="76"/>
        <v>4248.16</v>
      </c>
      <c r="H685" s="1471">
        <f t="shared" si="77"/>
        <v>4248.16</v>
      </c>
      <c r="I685" s="1030"/>
      <c r="K685" s="1755"/>
    </row>
    <row r="686" spans="1:11" ht="13.5" hidden="1" customHeight="1">
      <c r="A686" s="520" t="s">
        <v>8782</v>
      </c>
      <c r="B686" s="1056">
        <v>1250</v>
      </c>
      <c r="C686" s="1056"/>
      <c r="D686" s="1056">
        <v>60</v>
      </c>
      <c r="E686" s="1056">
        <v>1</v>
      </c>
      <c r="F686" s="2425">
        <f>F568+15</f>
        <v>4424.6175899999998</v>
      </c>
      <c r="G686" s="1470">
        <f t="shared" si="76"/>
        <v>4424.62</v>
      </c>
      <c r="H686" s="1471">
        <f t="shared" si="77"/>
        <v>4424.62</v>
      </c>
      <c r="I686" s="1030"/>
      <c r="K686" s="1755"/>
    </row>
    <row r="687" spans="1:11" ht="13.5" hidden="1" customHeight="1">
      <c r="A687" s="520" t="s">
        <v>8783</v>
      </c>
      <c r="B687" s="1056">
        <v>120</v>
      </c>
      <c r="C687" s="1056"/>
      <c r="D687" s="1056">
        <v>80</v>
      </c>
      <c r="E687" s="1056">
        <v>1</v>
      </c>
      <c r="F687" s="2425">
        <f>F570+15</f>
        <v>4994.7908999999991</v>
      </c>
      <c r="G687" s="1470">
        <f t="shared" si="76"/>
        <v>4994.79</v>
      </c>
      <c r="H687" s="1471">
        <f t="shared" si="77"/>
        <v>4994.79</v>
      </c>
      <c r="I687" s="1030"/>
      <c r="K687" s="1755"/>
    </row>
    <row r="688" spans="1:11" ht="13.5" hidden="1" customHeight="1">
      <c r="A688" s="520" t="s">
        <v>8784</v>
      </c>
      <c r="B688" s="1056">
        <v>140</v>
      </c>
      <c r="C688" s="1056"/>
      <c r="D688" s="1056">
        <v>80</v>
      </c>
      <c r="E688" s="1056">
        <v>1</v>
      </c>
      <c r="F688" s="2425">
        <f>F571+15</f>
        <v>2878.7219519999999</v>
      </c>
      <c r="G688" s="1470">
        <f t="shared" si="76"/>
        <v>2878.72</v>
      </c>
      <c r="H688" s="1471">
        <f t="shared" si="77"/>
        <v>2878.72</v>
      </c>
      <c r="I688" s="1030"/>
      <c r="K688" s="1755"/>
    </row>
    <row r="689" spans="1:11" ht="13.5" hidden="1" customHeight="1">
      <c r="A689" s="520" t="s">
        <v>8785</v>
      </c>
      <c r="B689" s="1056">
        <v>160</v>
      </c>
      <c r="C689" s="1056"/>
      <c r="D689" s="1056">
        <v>80</v>
      </c>
      <c r="E689" s="1056">
        <v>1</v>
      </c>
      <c r="F689" s="2425">
        <f>F572+15</f>
        <v>4437.7789452000006</v>
      </c>
      <c r="G689" s="1470">
        <f t="shared" si="76"/>
        <v>4437.78</v>
      </c>
      <c r="H689" s="1471">
        <f t="shared" si="77"/>
        <v>4437.78</v>
      </c>
      <c r="I689" s="1030"/>
      <c r="K689" s="1755"/>
    </row>
    <row r="690" spans="1:11" ht="13.5" hidden="1" customHeight="1">
      <c r="A690" s="520" t="s">
        <v>8868</v>
      </c>
      <c r="B690" s="1056">
        <v>200</v>
      </c>
      <c r="C690" s="1056"/>
      <c r="D690" s="1056">
        <v>80</v>
      </c>
      <c r="E690" s="1056">
        <v>1</v>
      </c>
      <c r="F690" s="2425">
        <f>F573+15</f>
        <v>2090.2483499999998</v>
      </c>
      <c r="G690" s="1470">
        <f t="shared" si="76"/>
        <v>2090.25</v>
      </c>
      <c r="H690" s="1471">
        <f t="shared" si="77"/>
        <v>2090.25</v>
      </c>
      <c r="I690" s="1030"/>
      <c r="K690" s="1755"/>
    </row>
    <row r="691" spans="1:11" ht="13.5" hidden="1" customHeight="1">
      <c r="A691" s="520" t="s">
        <v>8786</v>
      </c>
      <c r="B691" s="1056">
        <v>200</v>
      </c>
      <c r="C691" s="1056"/>
      <c r="D691" s="1056">
        <v>80</v>
      </c>
      <c r="E691" s="1056">
        <v>1</v>
      </c>
      <c r="F691" s="2425">
        <f>F574+15</f>
        <v>5291.2971239999997</v>
      </c>
      <c r="G691" s="1470">
        <f t="shared" si="76"/>
        <v>5291.3</v>
      </c>
      <c r="H691" s="1471">
        <f t="shared" si="77"/>
        <v>5291.3</v>
      </c>
      <c r="I691" s="1030"/>
      <c r="K691" s="1755"/>
    </row>
    <row r="692" spans="1:11" ht="13.5" hidden="1" customHeight="1">
      <c r="A692" s="520" t="s">
        <v>8787</v>
      </c>
      <c r="B692" s="1056">
        <v>240</v>
      </c>
      <c r="C692" s="1056"/>
      <c r="D692" s="1056">
        <v>80</v>
      </c>
      <c r="E692" s="1056">
        <v>1</v>
      </c>
      <c r="F692" s="2425">
        <f>F576+15</f>
        <v>2718.2414472</v>
      </c>
      <c r="G692" s="1470">
        <f t="shared" si="76"/>
        <v>2718.24</v>
      </c>
      <c r="H692" s="1471">
        <f t="shared" si="77"/>
        <v>2718.24</v>
      </c>
      <c r="I692" s="1030"/>
      <c r="K692" s="1755"/>
    </row>
    <row r="693" spans="1:11" ht="13.5" hidden="1" customHeight="1">
      <c r="A693" s="520" t="s">
        <v>8869</v>
      </c>
      <c r="B693" s="1056">
        <v>260</v>
      </c>
      <c r="C693" s="1056"/>
      <c r="D693" s="1056">
        <v>80</v>
      </c>
      <c r="E693" s="1056">
        <v>1</v>
      </c>
      <c r="F693" s="2425">
        <f>F577+15</f>
        <v>3189.4657350000002</v>
      </c>
      <c r="G693" s="1470">
        <f t="shared" si="76"/>
        <v>3189.47</v>
      </c>
      <c r="H693" s="1471">
        <f t="shared" si="77"/>
        <v>3189.47</v>
      </c>
      <c r="I693" s="1030"/>
      <c r="K693" s="1755"/>
    </row>
    <row r="694" spans="1:11" ht="13.5" hidden="1" customHeight="1">
      <c r="A694" s="520" t="s">
        <v>8870</v>
      </c>
      <c r="B694" s="1056">
        <v>280</v>
      </c>
      <c r="C694" s="1056"/>
      <c r="D694" s="1056">
        <v>80</v>
      </c>
      <c r="E694" s="1056">
        <v>1</v>
      </c>
      <c r="F694" s="2425">
        <f t="shared" ref="F694:F702" si="78">F579+15</f>
        <v>2878.7219519999999</v>
      </c>
      <c r="G694" s="1470">
        <f t="shared" si="76"/>
        <v>2878.72</v>
      </c>
      <c r="H694" s="1471">
        <f t="shared" si="77"/>
        <v>2878.72</v>
      </c>
      <c r="I694" s="1030"/>
      <c r="K694" s="1755"/>
    </row>
    <row r="695" spans="1:11" ht="13.5" hidden="1" customHeight="1">
      <c r="A695" s="520" t="s">
        <v>8788</v>
      </c>
      <c r="B695" s="1056">
        <v>300</v>
      </c>
      <c r="C695" s="1056"/>
      <c r="D695" s="1056">
        <v>80</v>
      </c>
      <c r="E695" s="1056">
        <v>1</v>
      </c>
      <c r="F695" s="2425">
        <f t="shared" si="78"/>
        <v>3127.201575</v>
      </c>
      <c r="G695" s="1470">
        <f t="shared" si="76"/>
        <v>3127.2</v>
      </c>
      <c r="H695" s="1471">
        <f t="shared" si="77"/>
        <v>3127.2</v>
      </c>
      <c r="I695" s="1030"/>
      <c r="K695" s="1755"/>
    </row>
    <row r="696" spans="1:11" ht="13.5" hidden="1" customHeight="1">
      <c r="A696" s="520" t="s">
        <v>8789</v>
      </c>
      <c r="B696" s="1056">
        <v>360</v>
      </c>
      <c r="C696" s="1056"/>
      <c r="D696" s="1056">
        <v>80</v>
      </c>
      <c r="E696" s="1056">
        <v>1</v>
      </c>
      <c r="F696" s="2425">
        <f t="shared" si="78"/>
        <v>1708.2094200000001</v>
      </c>
      <c r="G696" s="1470">
        <f t="shared" si="76"/>
        <v>1708.21</v>
      </c>
      <c r="H696" s="1471">
        <f t="shared" si="77"/>
        <v>1708.21</v>
      </c>
      <c r="I696" s="1030"/>
      <c r="K696" s="1755"/>
    </row>
    <row r="697" spans="1:11" ht="13.5" hidden="1" customHeight="1">
      <c r="A697" s="520" t="s">
        <v>8871</v>
      </c>
      <c r="B697" s="1056">
        <v>400</v>
      </c>
      <c r="C697" s="1056"/>
      <c r="D697" s="1056">
        <v>80</v>
      </c>
      <c r="E697" s="1056">
        <v>1</v>
      </c>
      <c r="F697" s="2425">
        <f t="shared" si="78"/>
        <v>1896.3437999999999</v>
      </c>
      <c r="G697" s="1470">
        <f t="shared" si="76"/>
        <v>1896.34</v>
      </c>
      <c r="H697" s="1471">
        <f t="shared" si="77"/>
        <v>1896.34</v>
      </c>
      <c r="I697" s="1030"/>
      <c r="K697" s="1755"/>
    </row>
    <row r="698" spans="1:11" ht="13.5" hidden="1" customHeight="1">
      <c r="A698" s="520" t="s">
        <v>8790</v>
      </c>
      <c r="B698" s="1056">
        <v>480</v>
      </c>
      <c r="C698" s="1056"/>
      <c r="D698" s="1056">
        <v>80</v>
      </c>
      <c r="E698" s="1056">
        <v>1</v>
      </c>
      <c r="F698" s="2425">
        <f t="shared" si="78"/>
        <v>6045.7240391999994</v>
      </c>
      <c r="G698" s="1470">
        <f t="shared" si="76"/>
        <v>6045.72</v>
      </c>
      <c r="H698" s="1471">
        <f t="shared" si="77"/>
        <v>6045.72</v>
      </c>
      <c r="I698" s="1030"/>
      <c r="K698" s="1755"/>
    </row>
    <row r="699" spans="1:11" ht="13.5" hidden="1" customHeight="1">
      <c r="A699" s="520" t="s">
        <v>8791</v>
      </c>
      <c r="B699" s="1056">
        <v>500</v>
      </c>
      <c r="C699" s="1056"/>
      <c r="D699" s="1056">
        <v>80</v>
      </c>
      <c r="E699" s="1056">
        <v>1</v>
      </c>
      <c r="F699" s="2425">
        <f t="shared" si="78"/>
        <v>2366.8139399999995</v>
      </c>
      <c r="G699" s="1470">
        <f t="shared" si="76"/>
        <v>2366.81</v>
      </c>
      <c r="H699" s="1471">
        <f t="shared" si="77"/>
        <v>2366.81</v>
      </c>
      <c r="I699" s="1030"/>
      <c r="K699" s="1755"/>
    </row>
    <row r="700" spans="1:11" ht="13.5" hidden="1" customHeight="1">
      <c r="A700" s="520" t="s">
        <v>8792</v>
      </c>
      <c r="B700" s="499">
        <v>600</v>
      </c>
      <c r="C700" s="499"/>
      <c r="D700" s="1056">
        <v>80</v>
      </c>
      <c r="E700" s="1056">
        <v>1</v>
      </c>
      <c r="F700" s="2425">
        <f t="shared" si="78"/>
        <v>3331.8305897999994</v>
      </c>
      <c r="G700" s="1470">
        <f t="shared" si="76"/>
        <v>3331.83</v>
      </c>
      <c r="H700" s="1471">
        <f t="shared" si="77"/>
        <v>3331.83</v>
      </c>
      <c r="I700" s="1030"/>
      <c r="K700" s="1755"/>
    </row>
    <row r="701" spans="1:11" ht="13.5" hidden="1" customHeight="1">
      <c r="A701" s="520" t="s">
        <v>8793</v>
      </c>
      <c r="B701" s="499">
        <v>720</v>
      </c>
      <c r="C701" s="499"/>
      <c r="D701" s="1056">
        <v>80</v>
      </c>
      <c r="E701" s="1056">
        <v>1</v>
      </c>
      <c r="F701" s="2425">
        <f t="shared" si="78"/>
        <v>2960.6583660000001</v>
      </c>
      <c r="G701" s="1470">
        <f t="shared" si="76"/>
        <v>2960.66</v>
      </c>
      <c r="H701" s="1471">
        <f t="shared" si="77"/>
        <v>2960.66</v>
      </c>
      <c r="I701" s="1030"/>
      <c r="K701" s="1755"/>
    </row>
    <row r="702" spans="1:11" ht="13.5" hidden="1" customHeight="1">
      <c r="A702" s="520" t="s">
        <v>8794</v>
      </c>
      <c r="B702" s="499">
        <v>800</v>
      </c>
      <c r="C702" s="499"/>
      <c r="D702" s="1056">
        <v>80</v>
      </c>
      <c r="E702" s="1056">
        <v>1</v>
      </c>
      <c r="F702" s="2425">
        <f t="shared" si="78"/>
        <v>3288.1222229999998</v>
      </c>
      <c r="G702" s="1470">
        <f t="shared" si="76"/>
        <v>3288.12</v>
      </c>
      <c r="H702" s="1471">
        <f t="shared" si="77"/>
        <v>3288.12</v>
      </c>
      <c r="I702" s="1030"/>
      <c r="K702" s="1755"/>
    </row>
    <row r="703" spans="1:11" ht="13.5" hidden="1" customHeight="1">
      <c r="A703" s="520" t="s">
        <v>8795</v>
      </c>
      <c r="B703" s="499">
        <v>960</v>
      </c>
      <c r="C703" s="499"/>
      <c r="D703" s="1056">
        <v>80</v>
      </c>
      <c r="E703" s="1056">
        <v>1</v>
      </c>
      <c r="F703" s="2425">
        <f>F589+15</f>
        <v>4340.1919515</v>
      </c>
      <c r="G703" s="1470">
        <f t="shared" si="76"/>
        <v>4340.1899999999996</v>
      </c>
      <c r="H703" s="1471">
        <f t="shared" si="77"/>
        <v>4340.1899999999996</v>
      </c>
      <c r="I703" s="1030"/>
      <c r="K703" s="1755"/>
    </row>
    <row r="704" spans="1:11" ht="13.5" hidden="1" customHeight="1">
      <c r="A704" s="520" t="s">
        <v>8872</v>
      </c>
      <c r="B704" s="499">
        <v>1000</v>
      </c>
      <c r="C704" s="499"/>
      <c r="D704" s="1056">
        <v>80</v>
      </c>
      <c r="E704" s="1056">
        <v>1</v>
      </c>
      <c r="F704" s="2425" t="e">
        <f>#REF!+15</f>
        <v>#REF!</v>
      </c>
      <c r="G704" s="1470" t="e">
        <f t="shared" si="76"/>
        <v>#REF!</v>
      </c>
      <c r="H704" s="1471" t="e">
        <f t="shared" si="77"/>
        <v>#REF!</v>
      </c>
      <c r="I704" s="1030"/>
      <c r="K704" s="1755"/>
    </row>
    <row r="705" spans="1:11" ht="13.5" hidden="1" customHeight="1">
      <c r="A705" s="520" t="s">
        <v>8796</v>
      </c>
      <c r="B705" s="499">
        <v>1200</v>
      </c>
      <c r="C705" s="499"/>
      <c r="D705" s="1056">
        <v>80</v>
      </c>
      <c r="E705" s="1056">
        <v>1</v>
      </c>
      <c r="F705" s="2425" t="e">
        <f>#REF!+15</f>
        <v>#REF!</v>
      </c>
      <c r="G705" s="1470" t="e">
        <f t="shared" si="76"/>
        <v>#REF!</v>
      </c>
      <c r="H705" s="1471" t="e">
        <f t="shared" si="77"/>
        <v>#REF!</v>
      </c>
      <c r="I705" s="1030"/>
      <c r="K705" s="1755"/>
    </row>
    <row r="706" spans="1:11" ht="13.5" hidden="1" customHeight="1">
      <c r="A706" s="520" t="s">
        <v>8797</v>
      </c>
      <c r="B706" s="499">
        <v>1250</v>
      </c>
      <c r="C706" s="499"/>
      <c r="D706" s="1056">
        <v>80</v>
      </c>
      <c r="E706" s="1056">
        <v>1</v>
      </c>
      <c r="F706" s="2425" t="e">
        <f>#REF!+15</f>
        <v>#REF!</v>
      </c>
      <c r="G706" s="1470" t="e">
        <f t="shared" si="76"/>
        <v>#REF!</v>
      </c>
      <c r="H706" s="1471" t="e">
        <f t="shared" si="77"/>
        <v>#REF!</v>
      </c>
      <c r="I706" s="1030"/>
      <c r="K706" s="1755"/>
    </row>
    <row r="707" spans="1:11" ht="13.5" hidden="1" customHeight="1">
      <c r="A707" s="520" t="s">
        <v>8873</v>
      </c>
      <c r="B707" s="499">
        <v>100</v>
      </c>
      <c r="C707" s="499"/>
      <c r="D707" s="499">
        <v>100</v>
      </c>
      <c r="E707" s="1056">
        <v>1</v>
      </c>
      <c r="F707" s="2425">
        <f>F593+15</f>
        <v>2572.12464</v>
      </c>
      <c r="G707" s="1470">
        <f t="shared" si="76"/>
        <v>2572.12</v>
      </c>
      <c r="H707" s="1471">
        <f t="shared" si="77"/>
        <v>2572.12</v>
      </c>
      <c r="I707" s="1030"/>
      <c r="K707" s="1755"/>
    </row>
    <row r="708" spans="1:11" ht="13.5" hidden="1" customHeight="1">
      <c r="A708" s="520" t="s">
        <v>8874</v>
      </c>
      <c r="B708" s="499">
        <v>120</v>
      </c>
      <c r="C708" s="499"/>
      <c r="D708" s="499">
        <v>100</v>
      </c>
      <c r="E708" s="1056">
        <v>1</v>
      </c>
      <c r="F708" s="2425">
        <f>F594+15</f>
        <v>3083.549567999999</v>
      </c>
      <c r="G708" s="1470">
        <f t="shared" si="76"/>
        <v>3083.55</v>
      </c>
      <c r="H708" s="1471">
        <f t="shared" si="77"/>
        <v>3083.55</v>
      </c>
      <c r="I708" s="1030"/>
      <c r="K708" s="1755"/>
    </row>
    <row r="709" spans="1:11" ht="13.5" hidden="1" customHeight="1">
      <c r="A709" s="520" t="s">
        <v>8798</v>
      </c>
      <c r="B709" s="499">
        <v>140</v>
      </c>
      <c r="C709" s="499"/>
      <c r="D709" s="499">
        <v>100</v>
      </c>
      <c r="E709" s="1056">
        <v>1</v>
      </c>
      <c r="F709" s="2425" t="e">
        <f>#REF!+15</f>
        <v>#REF!</v>
      </c>
      <c r="G709" s="1470" t="e">
        <f t="shared" si="76"/>
        <v>#REF!</v>
      </c>
      <c r="H709" s="1471" t="e">
        <f t="shared" si="77"/>
        <v>#REF!</v>
      </c>
      <c r="I709" s="1030"/>
      <c r="K709" s="1755"/>
    </row>
    <row r="710" spans="1:11" ht="13.5" hidden="1" customHeight="1">
      <c r="A710" s="520" t="s">
        <v>8875</v>
      </c>
      <c r="B710" s="499">
        <v>160</v>
      </c>
      <c r="C710" s="499"/>
      <c r="D710" s="499">
        <v>100</v>
      </c>
      <c r="E710" s="1056">
        <v>1</v>
      </c>
      <c r="F710" s="2425">
        <f>F596+15</f>
        <v>2060.6997120000001</v>
      </c>
      <c r="G710" s="1470">
        <f t="shared" si="76"/>
        <v>2060.6999999999998</v>
      </c>
      <c r="H710" s="1471">
        <f t="shared" si="77"/>
        <v>2060.6999999999998</v>
      </c>
      <c r="I710" s="1030"/>
      <c r="K710" s="1755"/>
    </row>
    <row r="711" spans="1:11" ht="13.5" hidden="1" customHeight="1">
      <c r="A711" s="520" t="s">
        <v>8876</v>
      </c>
      <c r="B711" s="499">
        <v>240</v>
      </c>
      <c r="C711" s="499"/>
      <c r="D711" s="499">
        <v>100</v>
      </c>
      <c r="E711" s="1056">
        <v>1</v>
      </c>
      <c r="F711" s="2425">
        <f>F598+15</f>
        <v>3127.201575</v>
      </c>
      <c r="G711" s="1470">
        <f t="shared" si="76"/>
        <v>3127.2</v>
      </c>
      <c r="H711" s="1471">
        <f t="shared" si="77"/>
        <v>3127.2</v>
      </c>
      <c r="I711" s="1030"/>
      <c r="K711" s="1755"/>
    </row>
    <row r="712" spans="1:11" ht="13.5" hidden="1" customHeight="1">
      <c r="A712" s="520" t="s">
        <v>8799</v>
      </c>
      <c r="B712" s="499">
        <v>260</v>
      </c>
      <c r="C712" s="499"/>
      <c r="D712" s="499">
        <v>100</v>
      </c>
      <c r="E712" s="1056">
        <v>1</v>
      </c>
      <c r="F712" s="2425">
        <f>F599+15</f>
        <v>1344.702129</v>
      </c>
      <c r="G712" s="1470">
        <f t="shared" si="76"/>
        <v>1344.7</v>
      </c>
      <c r="H712" s="1471">
        <f t="shared" si="77"/>
        <v>1344.7</v>
      </c>
      <c r="I712" s="1030"/>
      <c r="K712" s="1755"/>
    </row>
    <row r="713" spans="1:11" ht="13.5" hidden="1" customHeight="1">
      <c r="A713" s="520" t="s">
        <v>8800</v>
      </c>
      <c r="B713" s="499">
        <v>400</v>
      </c>
      <c r="C713" s="499"/>
      <c r="D713" s="499">
        <v>100</v>
      </c>
      <c r="E713" s="1056">
        <v>1</v>
      </c>
      <c r="F713" s="2425">
        <f>F601+15</f>
        <v>2366.8139399999995</v>
      </c>
      <c r="G713" s="1470">
        <f t="shared" si="76"/>
        <v>2366.81</v>
      </c>
      <c r="H713" s="1471">
        <f t="shared" si="77"/>
        <v>2366.81</v>
      </c>
      <c r="I713" s="1030"/>
      <c r="K713" s="1755"/>
    </row>
    <row r="714" spans="1:11" ht="13.5" hidden="1" customHeight="1">
      <c r="A714" s="520" t="s">
        <v>8801</v>
      </c>
      <c r="B714" s="499">
        <v>500</v>
      </c>
      <c r="C714" s="499"/>
      <c r="D714" s="499">
        <v>100</v>
      </c>
      <c r="E714" s="1056">
        <v>1</v>
      </c>
      <c r="F714" s="2425">
        <f>F602+15</f>
        <v>6407.8116</v>
      </c>
      <c r="G714" s="1470">
        <f t="shared" si="76"/>
        <v>6407.81</v>
      </c>
      <c r="H714" s="1471">
        <f t="shared" si="77"/>
        <v>6407.81</v>
      </c>
      <c r="I714" s="1030"/>
      <c r="K714" s="1755"/>
    </row>
    <row r="715" spans="1:11" ht="13.5" hidden="1" customHeight="1">
      <c r="A715" s="520" t="s">
        <v>8802</v>
      </c>
      <c r="B715" s="499">
        <v>600</v>
      </c>
      <c r="C715" s="499"/>
      <c r="D715" s="499">
        <v>100</v>
      </c>
      <c r="E715" s="1056">
        <v>1</v>
      </c>
      <c r="F715" s="2425">
        <f>F603+15</f>
        <v>3083.549567999999</v>
      </c>
      <c r="G715" s="1470">
        <f t="shared" si="76"/>
        <v>3083.55</v>
      </c>
      <c r="H715" s="1471">
        <f t="shared" si="77"/>
        <v>3083.55</v>
      </c>
      <c r="I715" s="1030"/>
      <c r="K715" s="1755"/>
    </row>
    <row r="716" spans="1:11" ht="13.5" hidden="1" customHeight="1">
      <c r="A716" s="520" t="s">
        <v>8803</v>
      </c>
      <c r="B716" s="499">
        <v>800</v>
      </c>
      <c r="C716" s="499"/>
      <c r="D716" s="499">
        <v>100</v>
      </c>
      <c r="E716" s="1056">
        <v>1</v>
      </c>
      <c r="F716" s="2425">
        <f>F605+15</f>
        <v>4106.3994240000002</v>
      </c>
      <c r="G716" s="1470">
        <f t="shared" si="76"/>
        <v>4106.3999999999996</v>
      </c>
      <c r="H716" s="1471">
        <f t="shared" si="77"/>
        <v>4106.3999999999996</v>
      </c>
      <c r="I716" s="1030"/>
      <c r="K716" s="1755"/>
    </row>
    <row r="717" spans="1:11" ht="13.5" hidden="1" customHeight="1">
      <c r="A717" s="520" t="s">
        <v>8804</v>
      </c>
      <c r="B717" s="499">
        <v>1200</v>
      </c>
      <c r="C717" s="499"/>
      <c r="D717" s="499">
        <v>100</v>
      </c>
      <c r="E717" s="1056">
        <v>1</v>
      </c>
      <c r="F717" s="2425" t="e">
        <f>#REF!+15</f>
        <v>#REF!</v>
      </c>
      <c r="G717" s="1470" t="e">
        <f t="shared" si="76"/>
        <v>#REF!</v>
      </c>
      <c r="H717" s="1471" t="e">
        <f t="shared" si="77"/>
        <v>#REF!</v>
      </c>
      <c r="I717" s="1030"/>
      <c r="K717" s="1755"/>
    </row>
    <row r="718" spans="1:11" ht="13.5" hidden="1" customHeight="1">
      <c r="A718" s="520" t="s">
        <v>8805</v>
      </c>
      <c r="B718" s="499">
        <v>1250</v>
      </c>
      <c r="C718" s="499"/>
      <c r="D718" s="499">
        <v>100</v>
      </c>
      <c r="E718" s="1056">
        <v>1</v>
      </c>
      <c r="F718" s="2425">
        <f>F608+15</f>
        <v>7364.3179199999995</v>
      </c>
      <c r="G718" s="1470">
        <f t="shared" si="76"/>
        <v>7364.32</v>
      </c>
      <c r="H718" s="1471">
        <f t="shared" si="77"/>
        <v>7364.32</v>
      </c>
      <c r="I718" s="1030"/>
      <c r="K718" s="1755"/>
    </row>
    <row r="719" spans="1:11" ht="13.5" hidden="1" customHeight="1">
      <c r="A719" s="520" t="s">
        <v>8877</v>
      </c>
      <c r="B719" s="499">
        <v>200</v>
      </c>
      <c r="C719" s="499"/>
      <c r="D719" s="499">
        <v>120</v>
      </c>
      <c r="E719" s="1056">
        <v>1</v>
      </c>
      <c r="F719" s="2425">
        <f>F610+15</f>
        <v>3127.201575</v>
      </c>
      <c r="G719" s="1470">
        <f t="shared" si="76"/>
        <v>3127.2</v>
      </c>
      <c r="H719" s="1471">
        <f t="shared" si="77"/>
        <v>3127.2</v>
      </c>
      <c r="I719" s="1030"/>
      <c r="K719" s="1755"/>
    </row>
    <row r="720" spans="1:11" ht="13.5" hidden="1" customHeight="1">
      <c r="A720" s="520" t="s">
        <v>8878</v>
      </c>
      <c r="B720" s="499">
        <v>240</v>
      </c>
      <c r="C720" s="499"/>
      <c r="D720" s="499">
        <v>120</v>
      </c>
      <c r="E720" s="1056">
        <v>1</v>
      </c>
      <c r="F720" s="2425">
        <f>F611+15</f>
        <v>3750.1786500000003</v>
      </c>
      <c r="G720" s="1470">
        <f t="shared" si="76"/>
        <v>3750.18</v>
      </c>
      <c r="H720" s="1471">
        <f t="shared" si="77"/>
        <v>3750.18</v>
      </c>
      <c r="I720" s="1030"/>
      <c r="K720" s="1755"/>
    </row>
    <row r="721" spans="1:12" ht="13.5" hidden="1" customHeight="1">
      <c r="A721" s="520" t="s">
        <v>8879</v>
      </c>
      <c r="B721" s="499">
        <v>260</v>
      </c>
      <c r="C721" s="499"/>
      <c r="D721" s="499">
        <v>120</v>
      </c>
      <c r="E721" s="1056">
        <v>1</v>
      </c>
      <c r="F721" s="2425">
        <f>F613+15</f>
        <v>1633.4655899999998</v>
      </c>
      <c r="G721" s="1470">
        <f t="shared" si="76"/>
        <v>1633.47</v>
      </c>
      <c r="H721" s="1471">
        <f t="shared" si="77"/>
        <v>1633.47</v>
      </c>
      <c r="I721" s="1030"/>
      <c r="K721" s="1755"/>
    </row>
    <row r="722" spans="1:12" ht="13.5" hidden="1" customHeight="1">
      <c r="A722" s="520" t="s">
        <v>8880</v>
      </c>
      <c r="B722" s="499">
        <v>1250</v>
      </c>
      <c r="C722" s="499"/>
      <c r="D722" s="499">
        <v>120</v>
      </c>
      <c r="E722" s="1056">
        <v>1</v>
      </c>
      <c r="F722" s="2425">
        <f>F615+15</f>
        <v>4424.6175899999998</v>
      </c>
      <c r="G722" s="1470">
        <f t="shared" si="76"/>
        <v>4424.62</v>
      </c>
      <c r="H722" s="1471">
        <f t="shared" si="77"/>
        <v>4424.62</v>
      </c>
      <c r="I722" s="1030"/>
      <c r="K722" s="1755"/>
    </row>
    <row r="723" spans="1:12" ht="13.5" hidden="1" customHeight="1">
      <c r="A723" s="520" t="s">
        <v>8806</v>
      </c>
      <c r="B723" s="499">
        <v>300</v>
      </c>
      <c r="C723" s="499"/>
      <c r="D723" s="499">
        <v>140</v>
      </c>
      <c r="E723" s="1056">
        <v>1</v>
      </c>
      <c r="F723" s="2425">
        <f>F616+15</f>
        <v>2193.84303</v>
      </c>
      <c r="G723" s="1470">
        <f t="shared" si="76"/>
        <v>2193.84</v>
      </c>
      <c r="H723" s="1471">
        <f t="shared" si="77"/>
        <v>2193.84</v>
      </c>
      <c r="I723" s="1030"/>
      <c r="K723" s="1755"/>
    </row>
    <row r="724" spans="1:12" hidden="1">
      <c r="A724" s="520" t="s">
        <v>8807</v>
      </c>
      <c r="B724" s="499">
        <v>400</v>
      </c>
      <c r="C724" s="499"/>
      <c r="D724" s="499">
        <v>200</v>
      </c>
      <c r="E724" s="1056">
        <v>1</v>
      </c>
      <c r="F724" s="2425">
        <f>F624+15</f>
        <v>2060.6997120000001</v>
      </c>
      <c r="G724" s="1470">
        <f t="shared" si="76"/>
        <v>2060.6999999999998</v>
      </c>
      <c r="H724" s="1471">
        <f t="shared" si="77"/>
        <v>2060.6999999999998</v>
      </c>
      <c r="I724" s="1030"/>
      <c r="K724" s="1755"/>
    </row>
    <row r="725" spans="1:12" hidden="1">
      <c r="A725" s="520" t="s">
        <v>8881</v>
      </c>
      <c r="B725" s="499">
        <v>500</v>
      </c>
      <c r="C725" s="499"/>
      <c r="D725" s="499">
        <v>200</v>
      </c>
      <c r="E725" s="1056">
        <v>1</v>
      </c>
      <c r="F725" s="2425">
        <f>F625+15</f>
        <v>2572.12464</v>
      </c>
      <c r="G725" s="1470">
        <f t="shared" si="76"/>
        <v>2572.12</v>
      </c>
      <c r="H725" s="1471">
        <f t="shared" si="77"/>
        <v>2572.12</v>
      </c>
      <c r="I725" s="1030"/>
      <c r="K725" s="1755"/>
    </row>
    <row r="726" spans="1:12" ht="13.5" hidden="1" thickBot="1">
      <c r="A726" s="964" t="s">
        <v>8808</v>
      </c>
      <c r="B726" s="1062">
        <v>1250</v>
      </c>
      <c r="C726" s="1062"/>
      <c r="D726" s="1062">
        <v>200</v>
      </c>
      <c r="E726" s="1061">
        <v>1</v>
      </c>
      <c r="F726" s="2426">
        <f>F626+15</f>
        <v>6407.6774099999984</v>
      </c>
      <c r="G726" s="1488">
        <f t="shared" si="76"/>
        <v>6407.68</v>
      </c>
      <c r="H726" s="1456">
        <f t="shared" si="77"/>
        <v>6407.68</v>
      </c>
      <c r="I726" s="1036"/>
      <c r="K726" s="1755"/>
    </row>
    <row r="727" spans="1:12">
      <c r="A727" s="1157"/>
      <c r="B727" s="23"/>
      <c r="C727" s="23"/>
      <c r="D727" s="23"/>
      <c r="E727" s="23"/>
      <c r="F727" s="1718"/>
      <c r="G727" s="23"/>
      <c r="H727" s="23"/>
      <c r="K727" s="1755"/>
    </row>
    <row r="728" spans="1:12" ht="16.5" customHeight="1" thickBot="1">
      <c r="A728" s="1"/>
      <c r="B728" s="78"/>
      <c r="C728" s="78"/>
      <c r="D728" s="78"/>
      <c r="E728" s="78"/>
      <c r="F728" s="572"/>
      <c r="G728" s="1459"/>
      <c r="K728" s="1755"/>
    </row>
    <row r="729" spans="1:12" ht="21" customHeight="1">
      <c r="A729" s="1505"/>
      <c r="B729" s="409"/>
      <c r="C729" s="2778" t="s">
        <v>11289</v>
      </c>
      <c r="D729" s="2778"/>
      <c r="E729" s="2778"/>
      <c r="F729" s="2778"/>
      <c r="G729" s="2778"/>
      <c r="H729" s="2778"/>
      <c r="I729" s="2779"/>
      <c r="K729" s="1755"/>
    </row>
    <row r="730" spans="1:12" ht="18">
      <c r="A730" s="1506"/>
      <c r="B730" s="109"/>
      <c r="C730" s="2780"/>
      <c r="D730" s="2780"/>
      <c r="E730" s="2780"/>
      <c r="F730" s="2780"/>
      <c r="G730" s="2780"/>
      <c r="H730" s="2780"/>
      <c r="I730" s="2781"/>
      <c r="K730" s="1755"/>
    </row>
    <row r="731" spans="1:12">
      <c r="A731" s="305"/>
      <c r="B731" s="17"/>
      <c r="C731" s="2780"/>
      <c r="D731" s="2780"/>
      <c r="E731" s="2780"/>
      <c r="F731" s="2780"/>
      <c r="G731" s="2780"/>
      <c r="H731" s="2780"/>
      <c r="I731" s="2781"/>
      <c r="K731" s="1755"/>
    </row>
    <row r="732" spans="1:12">
      <c r="A732" s="305"/>
      <c r="B732" s="17"/>
      <c r="C732" s="2780"/>
      <c r="D732" s="2780"/>
      <c r="E732" s="2780"/>
      <c r="F732" s="2780"/>
      <c r="G732" s="2780"/>
      <c r="H732" s="2780"/>
      <c r="I732" s="2781"/>
      <c r="K732" s="1755"/>
    </row>
    <row r="733" spans="1:12">
      <c r="A733" s="305"/>
      <c r="B733" s="17"/>
      <c r="C733" s="2780"/>
      <c r="D733" s="2780"/>
      <c r="E733" s="2780"/>
      <c r="F733" s="2780"/>
      <c r="G733" s="2780"/>
      <c r="H733" s="2780"/>
      <c r="I733" s="2781"/>
      <c r="K733" s="1755"/>
    </row>
    <row r="734" spans="1:12" ht="18.75" thickBot="1">
      <c r="A734" s="1152" t="s">
        <v>7679</v>
      </c>
      <c r="B734" s="184"/>
      <c r="C734" s="2782"/>
      <c r="D734" s="2782"/>
      <c r="E734" s="2782"/>
      <c r="F734" s="2782"/>
      <c r="G734" s="2782"/>
      <c r="H734" s="2782"/>
      <c r="I734" s="2783"/>
      <c r="K734" s="1755"/>
    </row>
    <row r="735" spans="1:12" ht="33.75">
      <c r="A735" s="195" t="s">
        <v>1028</v>
      </c>
      <c r="B735" s="1476" t="s">
        <v>982</v>
      </c>
      <c r="C735" s="321" t="s">
        <v>1029</v>
      </c>
      <c r="D735" s="1477"/>
      <c r="E735" s="475" t="s">
        <v>3130</v>
      </c>
      <c r="F735" s="1708" t="s">
        <v>10912</v>
      </c>
      <c r="G735" s="198" t="s">
        <v>2779</v>
      </c>
      <c r="H735" s="338" t="s">
        <v>497</v>
      </c>
      <c r="I735" s="199" t="s">
        <v>4239</v>
      </c>
      <c r="K735" s="1755"/>
    </row>
    <row r="736" spans="1:12" ht="13.5" thickBot="1">
      <c r="A736" s="195"/>
      <c r="B736" s="1069" t="s">
        <v>979</v>
      </c>
      <c r="C736" s="1070" t="s">
        <v>980</v>
      </c>
      <c r="D736" s="1478" t="s">
        <v>981</v>
      </c>
      <c r="E736" s="476" t="s">
        <v>2628</v>
      </c>
      <c r="F736" s="1709" t="s">
        <v>265</v>
      </c>
      <c r="G736" s="191">
        <f>'Заказ, cкидки и курсы валют'!$I$12</f>
        <v>0</v>
      </c>
      <c r="H736" s="455"/>
      <c r="I736" s="325"/>
      <c r="K736" s="1755"/>
      <c r="L736" s="1715"/>
    </row>
    <row r="737" spans="1:13">
      <c r="A737" s="1136" t="s">
        <v>10258</v>
      </c>
      <c r="B737" s="1405">
        <v>100</v>
      </c>
      <c r="C737" s="1405"/>
      <c r="D737" s="1405">
        <v>35</v>
      </c>
      <c r="E737" s="1405">
        <v>100</v>
      </c>
      <c r="F737" s="1755">
        <v>1790.6313600000003</v>
      </c>
      <c r="G737" s="1448">
        <f>ROUND(F737*(1-$G$11),2)</f>
        <v>1790.63</v>
      </c>
      <c r="H737" s="1448">
        <f>G737</f>
        <v>1790.63</v>
      </c>
      <c r="I737" s="1063"/>
      <c r="K737" s="1755"/>
      <c r="L737" s="1715"/>
    </row>
    <row r="738" spans="1:13">
      <c r="A738" s="520" t="s">
        <v>10259</v>
      </c>
      <c r="B738" s="12">
        <v>140</v>
      </c>
      <c r="C738" s="12"/>
      <c r="D738" s="12">
        <v>55</v>
      </c>
      <c r="E738" s="12">
        <v>50</v>
      </c>
      <c r="F738" s="1755">
        <v>1968.4062719999999</v>
      </c>
      <c r="G738" s="1450">
        <f t="shared" ref="G738:G742" si="79">ROUND(F738*(1-$G$11),2)</f>
        <v>1968.41</v>
      </c>
      <c r="H738" s="1450">
        <f>G738</f>
        <v>1968.41</v>
      </c>
      <c r="I738" s="415"/>
      <c r="K738" s="1755"/>
      <c r="L738" s="1715"/>
    </row>
    <row r="739" spans="1:13">
      <c r="A739" s="520" t="s">
        <v>10260</v>
      </c>
      <c r="B739" s="12">
        <v>180</v>
      </c>
      <c r="C739" s="12"/>
      <c r="D739" s="12">
        <v>40</v>
      </c>
      <c r="E739" s="12">
        <v>50</v>
      </c>
      <c r="F739" s="1755">
        <v>1840.8720959999998</v>
      </c>
      <c r="G739" s="1450">
        <f t="shared" si="79"/>
        <v>1840.87</v>
      </c>
      <c r="H739" s="1450">
        <f t="shared" ref="H739:H741" si="80">G739</f>
        <v>1840.87</v>
      </c>
      <c r="I739" s="415"/>
      <c r="K739" s="1755"/>
      <c r="L739" s="1715"/>
    </row>
    <row r="740" spans="1:13">
      <c r="A740" s="520" t="s">
        <v>10261</v>
      </c>
      <c r="B740" s="12">
        <v>180</v>
      </c>
      <c r="C740" s="12"/>
      <c r="D740" s="12">
        <v>65</v>
      </c>
      <c r="E740" s="12">
        <v>50</v>
      </c>
      <c r="F740" s="1755">
        <v>3652.1150399999997</v>
      </c>
      <c r="G740" s="1450">
        <f t="shared" si="79"/>
        <v>3652.12</v>
      </c>
      <c r="H740" s="1450">
        <f t="shared" si="80"/>
        <v>3652.12</v>
      </c>
      <c r="I740" s="415"/>
      <c r="K740" s="1755"/>
      <c r="L740" s="1715"/>
    </row>
    <row r="741" spans="1:13" ht="13.5" customHeight="1">
      <c r="A741" s="520" t="s">
        <v>10262</v>
      </c>
      <c r="B741" s="12">
        <v>210</v>
      </c>
      <c r="C741" s="12"/>
      <c r="D741" s="12">
        <v>90</v>
      </c>
      <c r="E741" s="12">
        <v>100</v>
      </c>
      <c r="F741" s="1755">
        <v>9666.8328959999999</v>
      </c>
      <c r="G741" s="1450">
        <f t="shared" si="79"/>
        <v>9666.83</v>
      </c>
      <c r="H741" s="1450">
        <f t="shared" si="80"/>
        <v>9666.83</v>
      </c>
      <c r="I741" s="415"/>
      <c r="K741" s="1755"/>
      <c r="L741" s="1715"/>
    </row>
    <row r="742" spans="1:13" ht="13.5" thickBot="1">
      <c r="A742" s="1169" t="s">
        <v>10263</v>
      </c>
      <c r="B742" s="1504">
        <v>210</v>
      </c>
      <c r="C742" s="1504"/>
      <c r="D742" s="1504">
        <v>90</v>
      </c>
      <c r="E742" s="1504">
        <v>25</v>
      </c>
      <c r="F742" s="1755">
        <v>2416.708224</v>
      </c>
      <c r="G742" s="1481">
        <f t="shared" si="79"/>
        <v>2416.71</v>
      </c>
      <c r="H742" s="1481">
        <f>G742</f>
        <v>2416.71</v>
      </c>
      <c r="I742" s="1313"/>
      <c r="K742" s="1755"/>
      <c r="L742" s="1738"/>
    </row>
    <row r="743" spans="1:13">
      <c r="A743" s="1507"/>
      <c r="B743" s="13"/>
      <c r="C743" s="13"/>
      <c r="D743" s="13"/>
      <c r="E743" s="13"/>
      <c r="F743" s="1711"/>
      <c r="G743" s="1468"/>
      <c r="H743" s="1468"/>
      <c r="I743" s="1158"/>
      <c r="K743" s="1755"/>
      <c r="L743" s="1738"/>
    </row>
    <row r="744" spans="1:13" ht="16.5" hidden="1" customHeight="1">
      <c r="A744" s="1505" t="s">
        <v>1291</v>
      </c>
      <c r="B744" s="409"/>
      <c r="C744" s="409"/>
      <c r="D744" s="409"/>
      <c r="E744" s="409"/>
      <c r="F744" s="1712"/>
      <c r="G744" s="152"/>
      <c r="H744" s="324" t="s">
        <v>70</v>
      </c>
      <c r="I744" s="95"/>
      <c r="K744" s="1755"/>
      <c r="L744" s="1735">
        <v>37.659999999999997</v>
      </c>
      <c r="M744">
        <f t="shared" ref="M744:M745" si="81">L744/100*192</f>
        <v>72.307199999999995</v>
      </c>
    </row>
    <row r="745" spans="1:13" ht="21" hidden="1" customHeight="1">
      <c r="A745" s="1506"/>
      <c r="B745" s="109"/>
      <c r="C745" s="319"/>
      <c r="D745" s="319"/>
      <c r="E745" s="318"/>
      <c r="F745" s="1179"/>
      <c r="G745" s="318"/>
      <c r="H745" s="318"/>
      <c r="I745" s="167"/>
      <c r="K745" s="1755"/>
      <c r="L745" s="1736">
        <v>45.19</v>
      </c>
      <c r="M745">
        <f t="shared" si="81"/>
        <v>86.764799999999994</v>
      </c>
    </row>
    <row r="746" spans="1:13" hidden="1">
      <c r="A746" s="305"/>
      <c r="B746" s="17"/>
      <c r="C746" s="17"/>
      <c r="D746" s="183"/>
      <c r="E746" s="183"/>
      <c r="F746" s="630"/>
      <c r="G746" s="98"/>
      <c r="H746" s="168"/>
      <c r="I746" s="167"/>
      <c r="K746" s="1755"/>
    </row>
    <row r="747" spans="1:13" hidden="1">
      <c r="A747" s="305"/>
      <c r="B747" s="17"/>
      <c r="C747" s="17"/>
      <c r="D747" s="183"/>
      <c r="E747" s="183"/>
      <c r="F747" s="630"/>
      <c r="G747" s="309"/>
      <c r="H747" s="304"/>
      <c r="I747" s="167"/>
      <c r="K747" s="1755"/>
    </row>
    <row r="748" spans="1:13" hidden="1">
      <c r="A748" s="305"/>
      <c r="B748" s="17"/>
      <c r="C748" s="17"/>
      <c r="D748" s="183"/>
      <c r="E748" s="183"/>
      <c r="F748" s="630"/>
      <c r="G748" s="309"/>
      <c r="H748" s="304"/>
      <c r="I748" s="167"/>
      <c r="K748" s="1755"/>
    </row>
    <row r="749" spans="1:13" ht="18.75" hidden="1" thickBot="1">
      <c r="A749" s="1152" t="s">
        <v>7681</v>
      </c>
      <c r="B749" s="184"/>
      <c r="C749" s="885"/>
      <c r="D749" s="184"/>
      <c r="E749" s="184"/>
      <c r="F749" s="1180"/>
      <c r="G749" s="101"/>
      <c r="H749" s="170"/>
      <c r="I749" s="172"/>
      <c r="K749" s="1755"/>
    </row>
    <row r="750" spans="1:13" ht="33.75" hidden="1">
      <c r="A750" s="195" t="s">
        <v>1028</v>
      </c>
      <c r="B750" s="1476" t="s">
        <v>982</v>
      </c>
      <c r="C750" s="321" t="s">
        <v>1029</v>
      </c>
      <c r="D750" s="1477"/>
      <c r="E750" s="475" t="s">
        <v>3130</v>
      </c>
      <c r="F750" s="1708" t="s">
        <v>1696</v>
      </c>
      <c r="G750" s="198" t="s">
        <v>2779</v>
      </c>
      <c r="H750" s="338" t="s">
        <v>497</v>
      </c>
      <c r="I750" s="199" t="s">
        <v>4239</v>
      </c>
      <c r="K750" s="1755"/>
    </row>
    <row r="751" spans="1:13" ht="13.5" hidden="1" thickBot="1">
      <c r="A751" s="188"/>
      <c r="B751" s="331" t="s">
        <v>979</v>
      </c>
      <c r="C751" s="329" t="s">
        <v>980</v>
      </c>
      <c r="D751" s="1482" t="s">
        <v>981</v>
      </c>
      <c r="E751" s="382" t="s">
        <v>2628</v>
      </c>
      <c r="F751" s="1710" t="s">
        <v>265</v>
      </c>
      <c r="G751" s="317">
        <f>'[5]Заказ, cкидки и курсы валют'!$I$12</f>
        <v>0</v>
      </c>
      <c r="H751" s="339"/>
      <c r="I751" s="186"/>
      <c r="K751" s="1755"/>
    </row>
    <row r="752" spans="1:13" hidden="1">
      <c r="A752" s="520" t="s">
        <v>8809</v>
      </c>
      <c r="B752" s="12">
        <v>100</v>
      </c>
      <c r="C752" s="12"/>
      <c r="D752" s="12">
        <v>35</v>
      </c>
      <c r="E752" s="12">
        <v>1</v>
      </c>
      <c r="F752" s="2428">
        <f>F737+15</f>
        <v>1805.6313600000003</v>
      </c>
      <c r="G752" s="1470">
        <f>ROUND(F752*(1-$G$11),2)</f>
        <v>1805.63</v>
      </c>
      <c r="H752" s="1471">
        <f>G752*E752</f>
        <v>1805.63</v>
      </c>
      <c r="I752" s="415"/>
      <c r="K752" s="1755"/>
    </row>
    <row r="753" spans="1:13" hidden="1">
      <c r="A753" s="520" t="s">
        <v>8810</v>
      </c>
      <c r="B753" s="12">
        <v>140</v>
      </c>
      <c r="C753" s="12"/>
      <c r="D753" s="12">
        <v>55</v>
      </c>
      <c r="E753" s="12">
        <v>1</v>
      </c>
      <c r="F753" s="2425">
        <f>F738+15</f>
        <v>1983.4062719999999</v>
      </c>
      <c r="G753" s="1470">
        <f t="shared" ref="G753:G756" si="82">ROUND(F753*(1-$G$11),2)</f>
        <v>1983.41</v>
      </c>
      <c r="H753" s="1471">
        <f t="shared" ref="H753:H756" si="83">G753*E753</f>
        <v>1983.41</v>
      </c>
      <c r="I753" s="415"/>
      <c r="K753" s="1755"/>
    </row>
    <row r="754" spans="1:13" hidden="1">
      <c r="A754" s="520" t="s">
        <v>8904</v>
      </c>
      <c r="B754" s="12">
        <v>180</v>
      </c>
      <c r="C754" s="12"/>
      <c r="D754" s="12">
        <v>40</v>
      </c>
      <c r="E754" s="12">
        <v>1</v>
      </c>
      <c r="F754" s="2425">
        <f>F739+15</f>
        <v>1855.8720959999998</v>
      </c>
      <c r="G754" s="1470">
        <f t="shared" si="82"/>
        <v>1855.87</v>
      </c>
      <c r="H754" s="1471">
        <f t="shared" si="83"/>
        <v>1855.87</v>
      </c>
      <c r="I754" s="415"/>
      <c r="K754" s="1755"/>
    </row>
    <row r="755" spans="1:13" hidden="1">
      <c r="A755" s="520" t="s">
        <v>8811</v>
      </c>
      <c r="B755" s="12">
        <v>180</v>
      </c>
      <c r="C755" s="12"/>
      <c r="D755" s="12">
        <v>65</v>
      </c>
      <c r="E755" s="12">
        <v>1</v>
      </c>
      <c r="F755" s="2425">
        <f>F740+15</f>
        <v>3667.1150399999997</v>
      </c>
      <c r="G755" s="1470">
        <f t="shared" si="82"/>
        <v>3667.12</v>
      </c>
      <c r="H755" s="1471">
        <f t="shared" si="83"/>
        <v>3667.12</v>
      </c>
      <c r="I755" s="415"/>
      <c r="K755" s="1755"/>
    </row>
    <row r="756" spans="1:13" ht="13.5" hidden="1" thickBot="1">
      <c r="A756" s="964" t="s">
        <v>8812</v>
      </c>
      <c r="B756" s="280">
        <v>210</v>
      </c>
      <c r="C756" s="280"/>
      <c r="D756" s="280">
        <v>90</v>
      </c>
      <c r="E756" s="280">
        <v>1</v>
      </c>
      <c r="F756" s="2426">
        <f>F741+15</f>
        <v>9681.8328959999999</v>
      </c>
      <c r="G756" s="1488">
        <f t="shared" si="82"/>
        <v>9681.83</v>
      </c>
      <c r="H756" s="1456">
        <f t="shared" si="83"/>
        <v>9681.83</v>
      </c>
      <c r="I756" s="416"/>
      <c r="K756" s="1755"/>
    </row>
    <row r="757" spans="1:13" ht="13.5" thickBot="1">
      <c r="A757" s="545"/>
      <c r="B757" s="78"/>
      <c r="C757" s="78"/>
      <c r="D757" s="78"/>
      <c r="E757" s="78"/>
      <c r="F757" s="572"/>
      <c r="G757" s="1459"/>
      <c r="I757" s="14"/>
      <c r="K757" s="1755"/>
    </row>
    <row r="758" spans="1:13" ht="20.25">
      <c r="A758" s="1505" t="s">
        <v>1292</v>
      </c>
      <c r="B758" s="409"/>
      <c r="C758" s="2784" t="s">
        <v>11290</v>
      </c>
      <c r="D758" s="2784"/>
      <c r="E758" s="2784"/>
      <c r="F758" s="2784"/>
      <c r="G758" s="2784"/>
      <c r="H758" s="2784"/>
      <c r="I758" s="2785"/>
      <c r="K758" s="1755"/>
    </row>
    <row r="759" spans="1:13" ht="13.5" customHeight="1">
      <c r="A759" s="1506"/>
      <c r="B759" s="109"/>
      <c r="C759" s="2786"/>
      <c r="D759" s="2786"/>
      <c r="E759" s="2786"/>
      <c r="F759" s="2786"/>
      <c r="G759" s="2786"/>
      <c r="H759" s="2786"/>
      <c r="I759" s="2787"/>
      <c r="K759" s="1755"/>
    </row>
    <row r="760" spans="1:13" ht="13.5" customHeight="1">
      <c r="A760" s="305"/>
      <c r="B760" s="17"/>
      <c r="C760" s="2786"/>
      <c r="D760" s="2786"/>
      <c r="E760" s="2786"/>
      <c r="F760" s="2786"/>
      <c r="G760" s="2786"/>
      <c r="H760" s="2786"/>
      <c r="I760" s="2787"/>
      <c r="K760" s="1755"/>
    </row>
    <row r="761" spans="1:13" ht="22.5" customHeight="1">
      <c r="A761" s="305"/>
      <c r="B761" s="17"/>
      <c r="C761" s="2786"/>
      <c r="D761" s="2786"/>
      <c r="E761" s="2786"/>
      <c r="F761" s="2786"/>
      <c r="G761" s="2786"/>
      <c r="H761" s="2786"/>
      <c r="I761" s="2787"/>
      <c r="K761" s="1755"/>
    </row>
    <row r="762" spans="1:13" ht="15" customHeight="1">
      <c r="A762" s="305"/>
      <c r="B762" s="17"/>
      <c r="C762" s="2786"/>
      <c r="D762" s="2786"/>
      <c r="E762" s="2786"/>
      <c r="F762" s="2786"/>
      <c r="G762" s="2786"/>
      <c r="H762" s="2786"/>
      <c r="I762" s="2787"/>
      <c r="K762" s="1755"/>
    </row>
    <row r="763" spans="1:13" ht="24" customHeight="1" thickBot="1">
      <c r="A763" s="1152" t="s">
        <v>7679</v>
      </c>
      <c r="B763" s="184"/>
      <c r="C763" s="2788"/>
      <c r="D763" s="2788"/>
      <c r="E763" s="2788"/>
      <c r="F763" s="2788"/>
      <c r="G763" s="2788"/>
      <c r="H763" s="2788"/>
      <c r="I763" s="2789"/>
      <c r="K763" s="1755"/>
    </row>
    <row r="764" spans="1:13" ht="31.5" customHeight="1">
      <c r="A764" s="195" t="s">
        <v>1028</v>
      </c>
      <c r="B764" s="1476" t="s">
        <v>982</v>
      </c>
      <c r="C764" s="321" t="s">
        <v>1029</v>
      </c>
      <c r="D764" s="1477"/>
      <c r="E764" s="475" t="s">
        <v>3130</v>
      </c>
      <c r="F764" s="1708" t="s">
        <v>10912</v>
      </c>
      <c r="G764" s="198" t="s">
        <v>2779</v>
      </c>
      <c r="H764" s="338" t="s">
        <v>497</v>
      </c>
      <c r="I764" s="199" t="s">
        <v>4239</v>
      </c>
      <c r="K764" s="1755"/>
      <c r="L764" s="1749"/>
      <c r="M764" s="1738"/>
    </row>
    <row r="765" spans="1:13" ht="13.5" customHeight="1" thickBot="1">
      <c r="A765" s="195"/>
      <c r="B765" s="1069" t="s">
        <v>10266</v>
      </c>
      <c r="C765" s="1070" t="s">
        <v>980</v>
      </c>
      <c r="D765" s="1478" t="s">
        <v>981</v>
      </c>
      <c r="E765" s="476" t="s">
        <v>2628</v>
      </c>
      <c r="F765" s="1709" t="s">
        <v>265</v>
      </c>
      <c r="G765" s="191">
        <f>'Заказ, cкидки и курсы валют'!$I$12</f>
        <v>0</v>
      </c>
      <c r="H765" s="455"/>
      <c r="I765" s="325"/>
      <c r="K765" s="1755"/>
      <c r="L765" s="1749"/>
      <c r="M765" s="1738"/>
    </row>
    <row r="766" spans="1:13">
      <c r="A766" s="1136" t="s">
        <v>10264</v>
      </c>
      <c r="B766" s="1405">
        <v>76</v>
      </c>
      <c r="C766" s="1405">
        <v>100</v>
      </c>
      <c r="D766" s="1405">
        <v>100</v>
      </c>
      <c r="E766" s="1059">
        <v>10</v>
      </c>
      <c r="F766" s="1755">
        <v>2063.7214290000002</v>
      </c>
      <c r="G766" s="1448">
        <f>ROUND(F766*(1-$G$11),2)</f>
        <v>2063.7199999999998</v>
      </c>
      <c r="H766" s="1448">
        <f>G766</f>
        <v>2063.7199999999998</v>
      </c>
      <c r="I766" s="1063"/>
      <c r="K766" s="1755"/>
      <c r="L766" s="1749"/>
      <c r="M766" s="1738"/>
    </row>
    <row r="767" spans="1:13">
      <c r="A767" s="1003" t="s">
        <v>10265</v>
      </c>
      <c r="B767" s="12">
        <v>76</v>
      </c>
      <c r="C767" s="12">
        <v>140</v>
      </c>
      <c r="D767" s="12">
        <v>100</v>
      </c>
      <c r="E767" s="1055">
        <v>10</v>
      </c>
      <c r="F767" s="1755">
        <v>2069.8807500000003</v>
      </c>
      <c r="G767" s="1450">
        <f t="shared" ref="G767:G775" si="84">ROUND(F767*(1-$G$11),2)</f>
        <v>2069.88</v>
      </c>
      <c r="H767" s="1450">
        <f>G767</f>
        <v>2069.88</v>
      </c>
      <c r="I767" s="415"/>
      <c r="K767" s="1755"/>
      <c r="L767" s="1749"/>
      <c r="M767" s="1738"/>
    </row>
    <row r="768" spans="1:13">
      <c r="A768" s="1003" t="s">
        <v>8912</v>
      </c>
      <c r="B768" s="12">
        <v>76</v>
      </c>
      <c r="C768" s="12">
        <v>160</v>
      </c>
      <c r="D768" s="12">
        <v>100</v>
      </c>
      <c r="E768" s="1055">
        <v>10</v>
      </c>
      <c r="F768" s="1755">
        <v>2287.9395</v>
      </c>
      <c r="G768" s="1450">
        <f t="shared" si="84"/>
        <v>2287.94</v>
      </c>
      <c r="H768" s="1450">
        <f t="shared" ref="H768:H781" si="85">G768</f>
        <v>2287.94</v>
      </c>
      <c r="I768" s="415"/>
      <c r="K768" s="1755"/>
      <c r="L768" s="1749"/>
      <c r="M768" s="1738"/>
    </row>
    <row r="769" spans="1:13">
      <c r="A769" s="1164" t="s">
        <v>10267</v>
      </c>
      <c r="B769" s="1479">
        <v>76</v>
      </c>
      <c r="C769" s="1479">
        <v>150</v>
      </c>
      <c r="D769" s="1479">
        <v>120</v>
      </c>
      <c r="E769" s="1309">
        <v>10</v>
      </c>
      <c r="F769" s="1755">
        <v>1972.1099159999999</v>
      </c>
      <c r="G769" s="1450">
        <f t="shared" si="84"/>
        <v>1972.11</v>
      </c>
      <c r="H769" s="1450">
        <f t="shared" si="85"/>
        <v>1972.11</v>
      </c>
      <c r="I769" s="1312"/>
      <c r="K769" s="1755"/>
      <c r="L769" s="1749"/>
      <c r="M769" s="1738"/>
    </row>
    <row r="770" spans="1:13">
      <c r="A770" s="1164" t="s">
        <v>10268</v>
      </c>
      <c r="B770" s="1479">
        <v>76</v>
      </c>
      <c r="C770" s="1479">
        <v>165</v>
      </c>
      <c r="D770" s="1479">
        <v>120</v>
      </c>
      <c r="E770" s="1309">
        <v>10</v>
      </c>
      <c r="F770" s="1755">
        <v>2313.677142</v>
      </c>
      <c r="G770" s="1450">
        <f t="shared" si="84"/>
        <v>2313.6799999999998</v>
      </c>
      <c r="H770" s="1450">
        <f t="shared" si="85"/>
        <v>2313.6799999999998</v>
      </c>
      <c r="I770" s="1312"/>
      <c r="K770" s="1755"/>
      <c r="L770" s="1749"/>
      <c r="M770" s="1738"/>
    </row>
    <row r="771" spans="1:13">
      <c r="A771" s="1003" t="s">
        <v>8913</v>
      </c>
      <c r="B771" s="12">
        <v>76</v>
      </c>
      <c r="C771" s="12">
        <v>150</v>
      </c>
      <c r="D771" s="12">
        <v>150</v>
      </c>
      <c r="E771" s="1055">
        <v>10</v>
      </c>
      <c r="F771" s="1755">
        <v>2451.2487300000003</v>
      </c>
      <c r="G771" s="1450">
        <f t="shared" si="84"/>
        <v>2451.25</v>
      </c>
      <c r="H771" s="1450">
        <f t="shared" si="85"/>
        <v>2451.25</v>
      </c>
      <c r="I771" s="415"/>
      <c r="K771" s="1755"/>
      <c r="L771" s="1749"/>
      <c r="M771" s="1738"/>
    </row>
    <row r="772" spans="1:13" ht="13.5" customHeight="1">
      <c r="A772" s="1003" t="s">
        <v>10269</v>
      </c>
      <c r="B772" s="12">
        <v>76</v>
      </c>
      <c r="C772" s="12">
        <v>170</v>
      </c>
      <c r="D772" s="12">
        <v>40</v>
      </c>
      <c r="E772" s="1055">
        <v>10</v>
      </c>
      <c r="F772" s="1755">
        <v>2069.8807500000003</v>
      </c>
      <c r="G772" s="1450">
        <f t="shared" si="84"/>
        <v>2069.88</v>
      </c>
      <c r="H772" s="1450">
        <f t="shared" si="85"/>
        <v>2069.88</v>
      </c>
      <c r="I772" s="415"/>
      <c r="K772" s="1755"/>
      <c r="L772" s="1749"/>
      <c r="M772" s="1738"/>
    </row>
    <row r="773" spans="1:13" ht="13.5" customHeight="1">
      <c r="A773" s="520" t="s">
        <v>8906</v>
      </c>
      <c r="B773" s="12">
        <v>76</v>
      </c>
      <c r="C773" s="12">
        <v>170</v>
      </c>
      <c r="D773" s="12">
        <v>40</v>
      </c>
      <c r="E773" s="1055">
        <v>50</v>
      </c>
      <c r="F773" s="1755">
        <v>10349.403749999999</v>
      </c>
      <c r="G773" s="1450">
        <f t="shared" si="84"/>
        <v>10349.4</v>
      </c>
      <c r="H773" s="1450">
        <f t="shared" si="85"/>
        <v>10349.4</v>
      </c>
      <c r="I773" s="415"/>
      <c r="K773" s="1755"/>
      <c r="L773" s="1749"/>
      <c r="M773" s="1738"/>
    </row>
    <row r="774" spans="1:13" ht="13.5" customHeight="1">
      <c r="A774" s="520" t="s">
        <v>10270</v>
      </c>
      <c r="B774" s="12">
        <v>76</v>
      </c>
      <c r="C774" s="12">
        <v>170</v>
      </c>
      <c r="D774" s="12">
        <v>40</v>
      </c>
      <c r="E774" s="1055">
        <v>60</v>
      </c>
      <c r="F774" s="1755">
        <v>12419.2845</v>
      </c>
      <c r="G774" s="1450">
        <f t="shared" si="84"/>
        <v>12419.28</v>
      </c>
      <c r="H774" s="1450">
        <f t="shared" si="85"/>
        <v>12419.28</v>
      </c>
      <c r="I774" s="1312"/>
      <c r="K774" s="1755"/>
      <c r="L774" s="1749"/>
      <c r="M774" s="1738"/>
    </row>
    <row r="775" spans="1:13" ht="13.5" customHeight="1">
      <c r="A775" s="1268" t="s">
        <v>10271</v>
      </c>
      <c r="B775" s="1479">
        <v>76</v>
      </c>
      <c r="C775" s="1479">
        <v>105</v>
      </c>
      <c r="D775" s="1479">
        <v>40</v>
      </c>
      <c r="E775" s="1309">
        <v>10</v>
      </c>
      <c r="F775" s="1755">
        <v>1416.24126</v>
      </c>
      <c r="G775" s="1471">
        <f t="shared" si="84"/>
        <v>1416.24</v>
      </c>
      <c r="H775" s="1450">
        <f t="shared" si="85"/>
        <v>1416.24</v>
      </c>
      <c r="I775" s="1312"/>
      <c r="K775" s="1755"/>
      <c r="L775" s="1749"/>
      <c r="M775" s="1738"/>
    </row>
    <row r="776" spans="1:13" ht="13.5" customHeight="1">
      <c r="A776" s="1268" t="s">
        <v>8905</v>
      </c>
      <c r="B776" s="1479">
        <v>76</v>
      </c>
      <c r="C776" s="1479">
        <v>140</v>
      </c>
      <c r="D776" s="1479">
        <v>40</v>
      </c>
      <c r="E776" s="1309">
        <v>10</v>
      </c>
      <c r="F776" s="1755">
        <v>1742.9939099999999</v>
      </c>
      <c r="G776" s="1471">
        <f>ROUND(F776*(1-$G$11),2)</f>
        <v>1742.99</v>
      </c>
      <c r="H776" s="1450">
        <f t="shared" si="85"/>
        <v>1742.99</v>
      </c>
      <c r="I776" s="1312"/>
      <c r="K776" s="1755"/>
      <c r="L776" s="1749"/>
      <c r="M776" s="1738"/>
    </row>
    <row r="777" spans="1:13" ht="13.5" customHeight="1">
      <c r="A777" s="520" t="s">
        <v>10272</v>
      </c>
      <c r="B777" s="12">
        <v>76</v>
      </c>
      <c r="C777" s="12">
        <v>145</v>
      </c>
      <c r="D777" s="12">
        <v>40</v>
      </c>
      <c r="E777" s="1055">
        <v>10</v>
      </c>
      <c r="F777" s="1755">
        <v>1559.9050740000002</v>
      </c>
      <c r="G777" s="1450">
        <f t="shared" ref="G777:G782" si="86">ROUND(F777*(1-$G$11),2)</f>
        <v>1559.91</v>
      </c>
      <c r="H777" s="1450">
        <f t="shared" si="85"/>
        <v>1559.91</v>
      </c>
      <c r="I777" s="415"/>
      <c r="K777" s="1755"/>
      <c r="L777" s="1749"/>
      <c r="M777" s="1738"/>
    </row>
    <row r="778" spans="1:13" ht="13.5" customHeight="1">
      <c r="A778" s="520" t="s">
        <v>8907</v>
      </c>
      <c r="B778" s="12">
        <v>76</v>
      </c>
      <c r="C778" s="12">
        <v>105</v>
      </c>
      <c r="D778" s="12">
        <v>50</v>
      </c>
      <c r="E778" s="1055">
        <v>10</v>
      </c>
      <c r="F778" s="1755">
        <v>1416.24126</v>
      </c>
      <c r="G778" s="1450">
        <f t="shared" si="86"/>
        <v>1416.24</v>
      </c>
      <c r="H778" s="1450">
        <f t="shared" si="85"/>
        <v>1416.24</v>
      </c>
      <c r="I778" s="415"/>
      <c r="K778" s="1755"/>
      <c r="L778" s="1749"/>
      <c r="M778" s="1738"/>
    </row>
    <row r="779" spans="1:13" ht="13.5" customHeight="1">
      <c r="A779" s="1003" t="s">
        <v>8908</v>
      </c>
      <c r="B779" s="12">
        <v>76</v>
      </c>
      <c r="C779" s="12">
        <v>140</v>
      </c>
      <c r="D779" s="12">
        <v>50</v>
      </c>
      <c r="E779" s="1055">
        <v>10</v>
      </c>
      <c r="F779" s="1755">
        <v>1742.9939099999999</v>
      </c>
      <c r="G779" s="1450">
        <f t="shared" si="86"/>
        <v>1742.99</v>
      </c>
      <c r="H779" s="1450">
        <f t="shared" si="85"/>
        <v>1742.99</v>
      </c>
      <c r="I779" s="415"/>
      <c r="K779" s="1755"/>
      <c r="L779" s="1749"/>
      <c r="M779" s="1738"/>
    </row>
    <row r="780" spans="1:13" ht="13.5" customHeight="1">
      <c r="A780" s="1003" t="s">
        <v>8909</v>
      </c>
      <c r="B780" s="12">
        <v>76</v>
      </c>
      <c r="C780" s="12">
        <v>160</v>
      </c>
      <c r="D780" s="12">
        <v>50</v>
      </c>
      <c r="E780" s="1055">
        <v>10</v>
      </c>
      <c r="F780" s="1755">
        <v>2069.8807500000003</v>
      </c>
      <c r="G780" s="1450">
        <f t="shared" si="86"/>
        <v>2069.88</v>
      </c>
      <c r="H780" s="1450">
        <f t="shared" si="85"/>
        <v>2069.88</v>
      </c>
      <c r="I780" s="415"/>
      <c r="K780" s="1755"/>
      <c r="L780" s="1749"/>
      <c r="M780" s="1738"/>
    </row>
    <row r="781" spans="1:13" ht="13.5" customHeight="1">
      <c r="A781" s="1003" t="s">
        <v>8910</v>
      </c>
      <c r="B781" s="12">
        <v>76</v>
      </c>
      <c r="C781" s="12">
        <v>180</v>
      </c>
      <c r="D781" s="12">
        <v>50</v>
      </c>
      <c r="E781" s="1055">
        <v>10</v>
      </c>
      <c r="F781" s="1755">
        <v>1938.1464269999999</v>
      </c>
      <c r="G781" s="1450">
        <f t="shared" si="86"/>
        <v>1938.15</v>
      </c>
      <c r="H781" s="1450">
        <f t="shared" si="85"/>
        <v>1938.15</v>
      </c>
      <c r="I781" s="415"/>
      <c r="K781" s="1755"/>
      <c r="L781" s="1737"/>
      <c r="M781" s="1738"/>
    </row>
    <row r="782" spans="1:13" ht="13.5" customHeight="1" thickBot="1">
      <c r="A782" s="1161" t="s">
        <v>8911</v>
      </c>
      <c r="B782" s="280">
        <v>76</v>
      </c>
      <c r="C782" s="280">
        <v>150</v>
      </c>
      <c r="D782" s="280">
        <v>75</v>
      </c>
      <c r="E782" s="1060">
        <v>10</v>
      </c>
      <c r="F782" s="1755">
        <v>1772.690157</v>
      </c>
      <c r="G782" s="1456">
        <f t="shared" si="86"/>
        <v>1772.69</v>
      </c>
      <c r="H782" s="1456">
        <f>G782</f>
        <v>1772.69</v>
      </c>
      <c r="I782" s="416"/>
      <c r="K782" s="1755"/>
      <c r="L782" s="1737"/>
      <c r="M782" s="1738"/>
    </row>
    <row r="783" spans="1:13">
      <c r="B783" s="78"/>
      <c r="C783" s="78"/>
      <c r="D783" s="78"/>
      <c r="E783" s="78"/>
      <c r="F783" s="572"/>
      <c r="G783" s="1459"/>
      <c r="K783" s="1755"/>
      <c r="L783" s="1737"/>
      <c r="M783" s="1738"/>
    </row>
    <row r="784" spans="1:13" ht="20.25" hidden="1">
      <c r="A784" s="1349" t="s">
        <v>1292</v>
      </c>
      <c r="B784" s="1349" t="s">
        <v>1293</v>
      </c>
      <c r="C784" s="1349"/>
      <c r="D784" s="1349"/>
      <c r="E784" s="1349"/>
      <c r="F784" s="1759" t="s">
        <v>1011</v>
      </c>
      <c r="G784" s="154"/>
      <c r="H784" s="323" t="s">
        <v>70</v>
      </c>
      <c r="I784" s="17"/>
      <c r="K784" s="1755"/>
    </row>
    <row r="785" spans="1:11" ht="18" hidden="1">
      <c r="A785" s="1362"/>
      <c r="B785" s="109"/>
      <c r="C785" s="319"/>
      <c r="D785" s="319"/>
      <c r="E785" s="318"/>
      <c r="F785" s="1179"/>
      <c r="G785" s="318"/>
      <c r="H785" s="318"/>
      <c r="I785" s="17"/>
      <c r="K785" s="1755"/>
    </row>
    <row r="786" spans="1:11" hidden="1">
      <c r="A786" s="1149"/>
      <c r="B786" s="17"/>
      <c r="C786" s="17"/>
      <c r="D786" s="183"/>
      <c r="E786" s="183"/>
      <c r="F786" s="630"/>
      <c r="G786" s="98"/>
      <c r="H786" s="168"/>
      <c r="I786" s="17"/>
      <c r="K786" s="1755"/>
    </row>
    <row r="787" spans="1:11" ht="26.25" hidden="1">
      <c r="A787" s="1149"/>
      <c r="B787" s="17"/>
      <c r="C787" s="1162"/>
      <c r="D787" s="1760"/>
      <c r="E787" s="1508"/>
      <c r="F787" s="630"/>
      <c r="G787" s="1761"/>
      <c r="H787" s="304"/>
      <c r="I787" s="17"/>
      <c r="K787" s="1755"/>
    </row>
    <row r="788" spans="1:11" ht="58.5" hidden="1" customHeight="1">
      <c r="A788" s="1149"/>
      <c r="B788" s="17"/>
      <c r="C788" s="545"/>
      <c r="D788" s="1508"/>
      <c r="E788" s="1508"/>
      <c r="F788" s="630"/>
      <c r="G788" s="1761"/>
      <c r="H788" s="304"/>
      <c r="I788" s="17"/>
      <c r="K788" s="1755"/>
    </row>
    <row r="789" spans="1:11" ht="13.5" hidden="1" customHeight="1" thickBot="1">
      <c r="A789" s="1762" t="s">
        <v>7681</v>
      </c>
      <c r="B789" s="183"/>
      <c r="C789" s="884"/>
      <c r="D789" s="183"/>
      <c r="E789" s="183"/>
      <c r="F789" s="630"/>
      <c r="G789" s="98"/>
      <c r="H789" s="168"/>
      <c r="I789" s="17"/>
      <c r="K789" s="1755"/>
    </row>
    <row r="790" spans="1:11" ht="39" hidden="1" customHeight="1">
      <c r="A790" s="1763" t="s">
        <v>1028</v>
      </c>
      <c r="B790" s="1070" t="s">
        <v>982</v>
      </c>
      <c r="C790" s="1764" t="s">
        <v>1029</v>
      </c>
      <c r="D790" s="1070"/>
      <c r="E790" s="1765" t="s">
        <v>3130</v>
      </c>
      <c r="F790" s="1766" t="s">
        <v>1696</v>
      </c>
      <c r="G790" s="1767" t="s">
        <v>2779</v>
      </c>
      <c r="H790" s="1768" t="s">
        <v>497</v>
      </c>
      <c r="I790" s="1769" t="s">
        <v>4239</v>
      </c>
      <c r="K790" s="1755"/>
    </row>
    <row r="791" spans="1:11" ht="37.700000000000003" hidden="1" customHeight="1" thickBot="1">
      <c r="A791" s="1763"/>
      <c r="B791" s="1070" t="s">
        <v>979</v>
      </c>
      <c r="C791" s="1070" t="s">
        <v>980</v>
      </c>
      <c r="D791" s="1070" t="s">
        <v>981</v>
      </c>
      <c r="E791" s="1764" t="s">
        <v>2628</v>
      </c>
      <c r="F791" s="1174" t="s">
        <v>265</v>
      </c>
      <c r="G791" s="1770">
        <f>'[5]Заказ, cкидки и курсы валют'!$I$12</f>
        <v>0</v>
      </c>
      <c r="H791" s="1771"/>
      <c r="I791" s="17"/>
      <c r="K791" s="1755"/>
    </row>
    <row r="792" spans="1:11" hidden="1">
      <c r="A792" s="818" t="s">
        <v>8916</v>
      </c>
      <c r="B792" s="13">
        <v>76</v>
      </c>
      <c r="C792" s="13">
        <v>100</v>
      </c>
      <c r="D792" s="13">
        <v>100</v>
      </c>
      <c r="E792" s="1673">
        <v>1</v>
      </c>
      <c r="F792" s="1711">
        <f>F766+15</f>
        <v>2078.7214290000002</v>
      </c>
      <c r="G792" s="1468">
        <f t="shared" ref="G792:G793" si="87">ROUND(F792*(1-$G$11),2)</f>
        <v>2078.7199999999998</v>
      </c>
      <c r="H792" s="1468">
        <f t="shared" ref="H792:H793" si="88">G792*E792</f>
        <v>2078.7199999999998</v>
      </c>
      <c r="I792" s="1772"/>
      <c r="K792" s="1755"/>
    </row>
    <row r="793" spans="1:11" ht="13.5" hidden="1" customHeight="1">
      <c r="A793" s="1672" t="s">
        <v>8915</v>
      </c>
      <c r="B793" s="13">
        <v>76</v>
      </c>
      <c r="C793" s="13">
        <v>170</v>
      </c>
      <c r="D793" s="13">
        <v>40</v>
      </c>
      <c r="E793" s="1673">
        <v>1</v>
      </c>
      <c r="F793" s="1711">
        <f>F773+15</f>
        <v>10364.403749999999</v>
      </c>
      <c r="G793" s="1468">
        <f t="shared" si="87"/>
        <v>10364.4</v>
      </c>
      <c r="H793" s="1468">
        <f t="shared" si="88"/>
        <v>10364.4</v>
      </c>
      <c r="I793" s="1772"/>
      <c r="K793" s="1755"/>
    </row>
    <row r="794" spans="1:11" ht="13.5" hidden="1" customHeight="1" thickBot="1">
      <c r="A794" s="1672" t="s">
        <v>8914</v>
      </c>
      <c r="B794" s="13">
        <v>76</v>
      </c>
      <c r="C794" s="13">
        <v>145</v>
      </c>
      <c r="D794" s="13">
        <v>40</v>
      </c>
      <c r="E794" s="1673">
        <v>1</v>
      </c>
      <c r="F794" s="1711">
        <f>F777+15</f>
        <v>1574.9050740000002</v>
      </c>
      <c r="G794" s="1468">
        <f t="shared" ref="G794" si="89">ROUND(F794*(1-$G$11),2)</f>
        <v>1574.91</v>
      </c>
      <c r="H794" s="1468">
        <f t="shared" ref="H794" si="90">G794*E794</f>
        <v>1574.91</v>
      </c>
      <c r="I794" s="1772"/>
      <c r="K794" s="1755"/>
    </row>
    <row r="795" spans="1:11" ht="13.5" hidden="1" customHeight="1">
      <c r="A795" s="818"/>
      <c r="B795" s="13"/>
      <c r="C795" s="13"/>
      <c r="D795" s="13"/>
      <c r="E795" s="1673"/>
      <c r="F795" s="1711"/>
      <c r="G795" s="1468"/>
      <c r="H795" s="1468"/>
      <c r="I795" s="1772"/>
      <c r="K795" s="1755"/>
    </row>
    <row r="796" spans="1:11" ht="13.5" customHeight="1" thickBot="1">
      <c r="A796" s="818"/>
      <c r="B796" s="13"/>
      <c r="C796" s="13"/>
      <c r="D796" s="13"/>
      <c r="E796" s="1673"/>
      <c r="F796" s="1711"/>
      <c r="G796" s="1468"/>
      <c r="H796" s="1468"/>
      <c r="I796" s="1772"/>
      <c r="K796" s="1755"/>
    </row>
    <row r="797" spans="1:11" ht="20.25">
      <c r="A797" s="1505" t="s">
        <v>1292</v>
      </c>
      <c r="B797" s="409"/>
      <c r="C797" s="2784" t="s">
        <v>11291</v>
      </c>
      <c r="D797" s="2784"/>
      <c r="E797" s="2784"/>
      <c r="F797" s="2784"/>
      <c r="G797" s="2784"/>
      <c r="H797" s="2784"/>
      <c r="I797" s="2785"/>
      <c r="K797" s="1755"/>
    </row>
    <row r="798" spans="1:11" ht="20.25">
      <c r="A798" s="1509"/>
      <c r="B798" s="1349"/>
      <c r="C798" s="2786"/>
      <c r="D798" s="2786"/>
      <c r="E798" s="2786"/>
      <c r="F798" s="2786"/>
      <c r="G798" s="2786"/>
      <c r="H798" s="2786"/>
      <c r="I798" s="2787"/>
      <c r="K798" s="1755"/>
    </row>
    <row r="799" spans="1:11" ht="18">
      <c r="A799" s="1506"/>
      <c r="B799" s="109"/>
      <c r="C799" s="2786"/>
      <c r="D799" s="2786"/>
      <c r="E799" s="2786"/>
      <c r="F799" s="2786"/>
      <c r="G799" s="2786"/>
      <c r="H799" s="2786"/>
      <c r="I799" s="2787"/>
      <c r="K799" s="1755"/>
    </row>
    <row r="800" spans="1:11">
      <c r="A800" s="305"/>
      <c r="B800" s="17"/>
      <c r="C800" s="2786"/>
      <c r="D800" s="2786"/>
      <c r="E800" s="2786"/>
      <c r="F800" s="2786"/>
      <c r="G800" s="2786"/>
      <c r="H800" s="2786"/>
      <c r="I800" s="2787"/>
      <c r="K800" s="1755"/>
    </row>
    <row r="801" spans="1:12">
      <c r="A801" s="305"/>
      <c r="B801" s="17"/>
      <c r="C801" s="2786"/>
      <c r="D801" s="2786"/>
      <c r="E801" s="2786"/>
      <c r="F801" s="2786"/>
      <c r="G801" s="2786"/>
      <c r="H801" s="2786"/>
      <c r="I801" s="2787"/>
      <c r="K801" s="1755"/>
    </row>
    <row r="802" spans="1:12" ht="18.75" thickBot="1">
      <c r="A802" s="1152" t="s">
        <v>7679</v>
      </c>
      <c r="B802" s="184"/>
      <c r="C802" s="2788"/>
      <c r="D802" s="2788"/>
      <c r="E802" s="2788"/>
      <c r="F802" s="2788"/>
      <c r="G802" s="2788"/>
      <c r="H802" s="2788"/>
      <c r="I802" s="2789"/>
      <c r="K802" s="1755"/>
    </row>
    <row r="803" spans="1:12" ht="33.75">
      <c r="A803" s="187" t="s">
        <v>1028</v>
      </c>
      <c r="B803" s="1497" t="s">
        <v>982</v>
      </c>
      <c r="C803" s="328" t="s">
        <v>1029</v>
      </c>
      <c r="D803" s="1498"/>
      <c r="E803" s="1206" t="s">
        <v>3130</v>
      </c>
      <c r="F803" s="1717" t="s">
        <v>10916</v>
      </c>
      <c r="G803" s="198" t="s">
        <v>2779</v>
      </c>
      <c r="H803" s="419" t="s">
        <v>497</v>
      </c>
      <c r="I803" s="173" t="s">
        <v>4239</v>
      </c>
      <c r="K803" s="1755"/>
    </row>
    <row r="804" spans="1:12" ht="33" customHeight="1" thickBot="1">
      <c r="A804" s="188"/>
      <c r="B804" s="331" t="s">
        <v>979</v>
      </c>
      <c r="C804" s="329" t="s">
        <v>980</v>
      </c>
      <c r="D804" s="1482" t="s">
        <v>981</v>
      </c>
      <c r="E804" s="382" t="s">
        <v>2628</v>
      </c>
      <c r="F804" s="1710" t="s">
        <v>265</v>
      </c>
      <c r="G804" s="191">
        <f>'Заказ, cкидки и курсы валют'!$I$12</f>
        <v>0</v>
      </c>
      <c r="H804" s="339"/>
      <c r="I804" s="186"/>
      <c r="K804" s="1755"/>
    </row>
    <row r="805" spans="1:12" ht="14.1" customHeight="1">
      <c r="A805" s="1163" t="s">
        <v>8918</v>
      </c>
      <c r="B805" s="1405">
        <v>76</v>
      </c>
      <c r="C805" s="1405">
        <v>150</v>
      </c>
      <c r="D805" s="1405">
        <v>75</v>
      </c>
      <c r="E805" s="1065">
        <v>10</v>
      </c>
      <c r="F805" s="1755">
        <v>2069.8807500000003</v>
      </c>
      <c r="G805" s="1448">
        <f t="shared" ref="G805:G808" si="91">ROUND(F805*(1-$G$11),2)</f>
        <v>2069.88</v>
      </c>
      <c r="H805" s="1448">
        <f>G805</f>
        <v>2069.88</v>
      </c>
      <c r="I805" s="1510"/>
      <c r="K805" s="1755"/>
      <c r="L805" s="1749"/>
    </row>
    <row r="806" spans="1:12" ht="14.1" customHeight="1">
      <c r="A806" s="1164" t="s">
        <v>10273</v>
      </c>
      <c r="B806" s="1479">
        <v>76</v>
      </c>
      <c r="C806" s="1479">
        <v>100</v>
      </c>
      <c r="D806" s="1479">
        <v>100</v>
      </c>
      <c r="E806" s="1314">
        <v>50</v>
      </c>
      <c r="F806" s="1755">
        <v>6680.9846250000001</v>
      </c>
      <c r="G806" s="1471">
        <f t="shared" si="91"/>
        <v>6680.98</v>
      </c>
      <c r="H806" s="1471">
        <f>G806</f>
        <v>6680.98</v>
      </c>
      <c r="I806" s="1511"/>
      <c r="K806" s="1755"/>
      <c r="L806" s="1749"/>
    </row>
    <row r="807" spans="1:12" ht="13.5" customHeight="1">
      <c r="A807" s="1003" t="s">
        <v>8919</v>
      </c>
      <c r="B807" s="12">
        <v>76</v>
      </c>
      <c r="C807" s="12">
        <v>140</v>
      </c>
      <c r="D807" s="12">
        <v>100</v>
      </c>
      <c r="E807" s="1064">
        <v>10</v>
      </c>
      <c r="F807" s="1755">
        <v>2070.01494</v>
      </c>
      <c r="G807" s="1450">
        <f t="shared" si="91"/>
        <v>2070.0100000000002</v>
      </c>
      <c r="H807" s="1450">
        <f>G807</f>
        <v>2070.0100000000002</v>
      </c>
      <c r="I807" s="1512"/>
      <c r="K807" s="1755"/>
      <c r="L807" s="1749"/>
    </row>
    <row r="808" spans="1:12" ht="13.5" customHeight="1">
      <c r="A808" s="1003" t="s">
        <v>8920</v>
      </c>
      <c r="B808" s="12">
        <v>76</v>
      </c>
      <c r="C808" s="12">
        <v>160</v>
      </c>
      <c r="D808" s="12">
        <v>100</v>
      </c>
      <c r="E808" s="1064">
        <v>10</v>
      </c>
      <c r="F808" s="1755">
        <v>2287.9395</v>
      </c>
      <c r="G808" s="1450">
        <f t="shared" si="91"/>
        <v>2287.94</v>
      </c>
      <c r="H808" s="1450">
        <f>G808</f>
        <v>2287.94</v>
      </c>
      <c r="I808" s="1512"/>
      <c r="K808" s="1755"/>
      <c r="L808" s="1749"/>
    </row>
    <row r="809" spans="1:12" ht="14.1" customHeight="1" thickBot="1">
      <c r="A809" s="1161" t="s">
        <v>8917</v>
      </c>
      <c r="B809" s="280">
        <v>76</v>
      </c>
      <c r="C809" s="280">
        <v>150</v>
      </c>
      <c r="D809" s="280">
        <v>50</v>
      </c>
      <c r="E809" s="1066">
        <v>10</v>
      </c>
      <c r="F809" s="1755">
        <v>2127.0993659999999</v>
      </c>
      <c r="G809" s="1456">
        <f>ROUND(F809*(1-$G$11),2)</f>
        <v>2127.1</v>
      </c>
      <c r="H809" s="1456">
        <f>G809</f>
        <v>2127.1</v>
      </c>
      <c r="I809" s="1513"/>
      <c r="K809" s="1755"/>
      <c r="L809" s="1715"/>
    </row>
    <row r="810" spans="1:12" ht="14.1" customHeight="1">
      <c r="B810" s="78"/>
      <c r="C810" s="78"/>
      <c r="D810" s="78"/>
      <c r="E810" s="78"/>
      <c r="F810" s="1174"/>
      <c r="G810" s="1459"/>
      <c r="K810" s="1755"/>
    </row>
    <row r="811" spans="1:12" ht="18" hidden="1" customHeight="1">
      <c r="A811" s="1505" t="s">
        <v>1292</v>
      </c>
      <c r="B811" s="409" t="s">
        <v>1293</v>
      </c>
      <c r="C811" s="409"/>
      <c r="D811" s="409"/>
      <c r="E811" s="409"/>
      <c r="F811" s="1712" t="s">
        <v>1012</v>
      </c>
      <c r="G811" s="152"/>
      <c r="H811" s="324" t="s">
        <v>70</v>
      </c>
      <c r="I811" s="95"/>
      <c r="K811" s="1755"/>
    </row>
    <row r="812" spans="1:12" ht="20.25" hidden="1">
      <c r="A812" s="1509"/>
      <c r="B812" s="1349"/>
      <c r="C812" s="319"/>
      <c r="D812" s="319"/>
      <c r="E812" s="318"/>
      <c r="F812" s="1179"/>
      <c r="G812" s="154"/>
      <c r="H812" s="323"/>
      <c r="I812" s="167"/>
      <c r="K812" s="1755"/>
    </row>
    <row r="813" spans="1:12" ht="18" hidden="1">
      <c r="A813" s="1506"/>
      <c r="B813" s="109"/>
      <c r="C813" s="319"/>
      <c r="D813" s="319"/>
      <c r="E813" s="318"/>
      <c r="F813" s="1179"/>
      <c r="G813" s="318"/>
      <c r="H813" s="318"/>
      <c r="I813" s="167"/>
      <c r="K813" s="1755"/>
    </row>
    <row r="814" spans="1:12" ht="26.25" hidden="1">
      <c r="A814" s="305"/>
      <c r="B814" s="17"/>
      <c r="C814" s="1162"/>
      <c r="D814" s="1508"/>
      <c r="E814" s="1508"/>
      <c r="F814" s="630"/>
      <c r="G814" s="309"/>
      <c r="H814" s="304"/>
      <c r="I814" s="167"/>
      <c r="K814" s="1755"/>
    </row>
    <row r="815" spans="1:12" hidden="1">
      <c r="A815" s="305"/>
      <c r="B815" s="17"/>
      <c r="C815" s="17"/>
      <c r="D815" s="183"/>
      <c r="E815" s="183"/>
      <c r="F815" s="630"/>
      <c r="G815" s="309"/>
      <c r="H815" s="304"/>
      <c r="I815" s="167"/>
      <c r="K815" s="1755"/>
    </row>
    <row r="816" spans="1:12" ht="18.75" hidden="1" thickBot="1">
      <c r="A816" s="1152" t="s">
        <v>7681</v>
      </c>
      <c r="B816" s="184"/>
      <c r="C816" s="885"/>
      <c r="D816" s="184"/>
      <c r="E816" s="184"/>
      <c r="F816" s="1180"/>
      <c r="G816" s="101"/>
      <c r="H816" s="170"/>
      <c r="I816" s="172"/>
      <c r="K816" s="1755"/>
    </row>
    <row r="817" spans="1:16" ht="33.75" hidden="1">
      <c r="A817" s="187" t="s">
        <v>1028</v>
      </c>
      <c r="B817" s="1497" t="s">
        <v>982</v>
      </c>
      <c r="C817" s="328" t="s">
        <v>1029</v>
      </c>
      <c r="D817" s="1498"/>
      <c r="E817" s="1206" t="s">
        <v>3130</v>
      </c>
      <c r="F817" s="1717" t="s">
        <v>1696</v>
      </c>
      <c r="G817" s="198" t="s">
        <v>2779</v>
      </c>
      <c r="H817" s="419" t="s">
        <v>497</v>
      </c>
      <c r="I817" s="173" t="s">
        <v>4239</v>
      </c>
      <c r="K817" s="1755"/>
    </row>
    <row r="818" spans="1:16" ht="33" hidden="1" customHeight="1" thickBot="1">
      <c r="A818" s="188"/>
      <c r="B818" s="331" t="s">
        <v>979</v>
      </c>
      <c r="C818" s="329" t="s">
        <v>980</v>
      </c>
      <c r="D818" s="1482" t="s">
        <v>981</v>
      </c>
      <c r="E818" s="382" t="s">
        <v>2628</v>
      </c>
      <c r="F818" s="1710" t="s">
        <v>265</v>
      </c>
      <c r="G818" s="317">
        <f>'[5]Заказ, cкидки и курсы валют'!$I$12</f>
        <v>0</v>
      </c>
      <c r="H818" s="339"/>
      <c r="I818" s="186"/>
      <c r="K818" s="1755"/>
    </row>
    <row r="819" spans="1:16" ht="14.1" hidden="1" customHeight="1" thickBot="1">
      <c r="A819" s="1631" t="s">
        <v>8921</v>
      </c>
      <c r="B819" s="1632">
        <v>76</v>
      </c>
      <c r="C819" s="1632">
        <v>150</v>
      </c>
      <c r="D819" s="1632">
        <v>75</v>
      </c>
      <c r="E819" s="1633">
        <v>1</v>
      </c>
      <c r="F819" s="2431">
        <f>F805+15</f>
        <v>2084.8807500000003</v>
      </c>
      <c r="G819" s="1474">
        <f t="shared" ref="G819" si="92">ROUND(F819*(1-$G$11),2)</f>
        <v>2084.88</v>
      </c>
      <c r="H819" s="1475">
        <f t="shared" ref="H819" si="93">G819*E819</f>
        <v>2084.88</v>
      </c>
      <c r="I819" s="1634"/>
      <c r="K819" s="1755"/>
    </row>
    <row r="820" spans="1:16" ht="14.1" customHeight="1">
      <c r="B820" s="78"/>
      <c r="C820" s="78"/>
      <c r="D820" s="78"/>
      <c r="E820" s="78"/>
      <c r="F820" s="1174"/>
      <c r="G820" s="1459"/>
      <c r="K820" s="1755"/>
    </row>
    <row r="821" spans="1:16" ht="14.1" customHeight="1" thickBot="1">
      <c r="A821" s="1"/>
      <c r="B821" s="78"/>
      <c r="C821" s="78"/>
      <c r="D821" s="78"/>
      <c r="E821" s="78"/>
      <c r="F821" s="1174"/>
      <c r="G821" s="1459"/>
      <c r="K821" s="1755"/>
    </row>
    <row r="822" spans="1:16" ht="22.5" customHeight="1">
      <c r="A822" s="1505" t="s">
        <v>1292</v>
      </c>
      <c r="B822" s="409" t="s">
        <v>11293</v>
      </c>
      <c r="C822" s="2778" t="s">
        <v>11292</v>
      </c>
      <c r="D822" s="2778"/>
      <c r="E822" s="2778"/>
      <c r="F822" s="2778"/>
      <c r="G822" s="2778"/>
      <c r="H822" s="2778"/>
      <c r="I822" s="2779"/>
      <c r="K822" s="1755"/>
    </row>
    <row r="823" spans="1:16" ht="33" customHeight="1">
      <c r="A823" s="1506"/>
      <c r="B823" s="109"/>
      <c r="C823" s="2780"/>
      <c r="D823" s="2780"/>
      <c r="E823" s="2780"/>
      <c r="F823" s="2780"/>
      <c r="G823" s="2780"/>
      <c r="H823" s="2780"/>
      <c r="I823" s="2781"/>
      <c r="K823" s="1755"/>
    </row>
    <row r="824" spans="1:16" ht="18.75" thickBot="1">
      <c r="A824" s="1152" t="s">
        <v>7679</v>
      </c>
      <c r="B824" s="184"/>
      <c r="C824" s="2782"/>
      <c r="D824" s="2782"/>
      <c r="E824" s="2782"/>
      <c r="F824" s="2782"/>
      <c r="G824" s="2782"/>
      <c r="H824" s="2782"/>
      <c r="I824" s="2783"/>
      <c r="K824" s="1755"/>
    </row>
    <row r="825" spans="1:16" ht="33.950000000000003" customHeight="1">
      <c r="A825" s="187" t="s">
        <v>1028</v>
      </c>
      <c r="B825" s="1497" t="s">
        <v>982</v>
      </c>
      <c r="C825" s="328" t="s">
        <v>1029</v>
      </c>
      <c r="D825" s="1498"/>
      <c r="E825" s="1206" t="s">
        <v>3130</v>
      </c>
      <c r="F825" s="1717" t="s">
        <v>10916</v>
      </c>
      <c r="G825" s="1308" t="s">
        <v>2779</v>
      </c>
      <c r="H825" s="419" t="s">
        <v>497</v>
      </c>
      <c r="I825" s="173" t="s">
        <v>4239</v>
      </c>
      <c r="K825" s="1755"/>
      <c r="L825" s="1737"/>
      <c r="M825" s="1738"/>
      <c r="O825" s="1737"/>
      <c r="P825" s="1738"/>
    </row>
    <row r="826" spans="1:16" ht="20.25" customHeight="1" thickBot="1">
      <c r="A826" s="188"/>
      <c r="B826" s="331" t="s">
        <v>979</v>
      </c>
      <c r="C826" s="329" t="s">
        <v>980</v>
      </c>
      <c r="D826" s="1482" t="s">
        <v>981</v>
      </c>
      <c r="E826" s="382" t="s">
        <v>2628</v>
      </c>
      <c r="F826" s="1710" t="s">
        <v>265</v>
      </c>
      <c r="G826" s="191">
        <f>'Заказ, cкидки и курсы валют'!$I$12</f>
        <v>0</v>
      </c>
      <c r="H826" s="339"/>
      <c r="I826" s="186"/>
      <c r="K826" s="1755"/>
      <c r="L826" s="1737"/>
      <c r="M826" s="1738"/>
      <c r="O826" s="1737"/>
      <c r="P826" s="1738"/>
    </row>
    <row r="827" spans="1:16">
      <c r="A827" s="1167" t="s">
        <v>8922</v>
      </c>
      <c r="B827" s="1227">
        <v>76</v>
      </c>
      <c r="C827" s="1227">
        <v>140</v>
      </c>
      <c r="D827" s="1227">
        <v>25</v>
      </c>
      <c r="E827" s="1227">
        <v>25</v>
      </c>
      <c r="F827" s="1755">
        <v>2204.7416999999996</v>
      </c>
      <c r="G827" s="1448">
        <f t="shared" ref="G827:G829" si="94">ROUND(F827*(1-$G$11),2)</f>
        <v>2204.7399999999998</v>
      </c>
      <c r="H827" s="1448">
        <f>G827</f>
        <v>2204.7399999999998</v>
      </c>
      <c r="I827" s="336"/>
      <c r="K827" s="1755"/>
    </row>
    <row r="828" spans="1:16" hidden="1">
      <c r="A828" s="1165" t="s">
        <v>10274</v>
      </c>
      <c r="B828" s="11">
        <v>76</v>
      </c>
      <c r="C828" s="11">
        <v>140</v>
      </c>
      <c r="D828" s="11">
        <v>25</v>
      </c>
      <c r="E828" s="11">
        <v>1</v>
      </c>
      <c r="F828" s="1755">
        <v>1603.011375</v>
      </c>
      <c r="G828" s="1450">
        <f t="shared" si="94"/>
        <v>1603.01</v>
      </c>
      <c r="H828" s="1450">
        <f t="shared" ref="H828" si="95">G828*E828</f>
        <v>1603.01</v>
      </c>
      <c r="I828" s="326"/>
      <c r="K828" s="1755"/>
    </row>
    <row r="829" spans="1:16" ht="13.5" thickBot="1">
      <c r="A829" s="1166" t="s">
        <v>8923</v>
      </c>
      <c r="B829" s="314">
        <v>76</v>
      </c>
      <c r="C829" s="314">
        <v>140</v>
      </c>
      <c r="D829" s="314">
        <v>25</v>
      </c>
      <c r="E829" s="314">
        <v>25</v>
      </c>
      <c r="F829" s="1755">
        <v>2204.7416999999996</v>
      </c>
      <c r="G829" s="1456">
        <f t="shared" si="94"/>
        <v>2204.7399999999998</v>
      </c>
      <c r="H829" s="1456">
        <f>G829</f>
        <v>2204.7399999999998</v>
      </c>
      <c r="I829" s="327"/>
      <c r="K829" s="1755"/>
    </row>
    <row r="830" spans="1:16" ht="13.5" thickBot="1">
      <c r="A830" s="1"/>
      <c r="B830" s="1516"/>
      <c r="C830" s="1516"/>
      <c r="D830" s="1516"/>
      <c r="E830" s="1516"/>
      <c r="G830" s="1459"/>
      <c r="K830" s="1755"/>
    </row>
    <row r="831" spans="1:16" ht="20.25">
      <c r="A831" s="1505" t="s">
        <v>1292</v>
      </c>
      <c r="B831" s="409" t="s">
        <v>11294</v>
      </c>
      <c r="C831" s="2770" t="s">
        <v>11295</v>
      </c>
      <c r="D831" s="2770"/>
      <c r="E831" s="2770"/>
      <c r="F831" s="2770"/>
      <c r="G831" s="2770"/>
      <c r="H831" s="2770"/>
      <c r="I831" s="2771"/>
      <c r="K831" s="1755"/>
    </row>
    <row r="832" spans="1:16" ht="18" customHeight="1">
      <c r="A832" s="1506"/>
      <c r="B832" s="109"/>
      <c r="C832" s="2773"/>
      <c r="D832" s="2773"/>
      <c r="E832" s="2773"/>
      <c r="F832" s="2773"/>
      <c r="G832" s="2773"/>
      <c r="H832" s="2773"/>
      <c r="I832" s="2774"/>
      <c r="K832" s="1755"/>
    </row>
    <row r="833" spans="1:13" ht="12.75" customHeight="1">
      <c r="A833" s="305"/>
      <c r="B833" s="17"/>
      <c r="C833" s="2773"/>
      <c r="D833" s="2773"/>
      <c r="E833" s="2773"/>
      <c r="F833" s="2773"/>
      <c r="G833" s="2773"/>
      <c r="H833" s="2773"/>
      <c r="I833" s="2774"/>
      <c r="K833" s="1755"/>
    </row>
    <row r="834" spans="1:13" ht="12.75" customHeight="1">
      <c r="A834" s="305"/>
      <c r="B834" s="17"/>
      <c r="C834" s="2773"/>
      <c r="D834" s="2773"/>
      <c r="E834" s="2773"/>
      <c r="F834" s="2773"/>
      <c r="G834" s="2773"/>
      <c r="H834" s="2773"/>
      <c r="I834" s="2774"/>
      <c r="K834" s="1755"/>
    </row>
    <row r="835" spans="1:13" ht="12.75" customHeight="1">
      <c r="A835" s="305"/>
      <c r="B835" s="17"/>
      <c r="C835" s="2773"/>
      <c r="D835" s="2773"/>
      <c r="E835" s="2773"/>
      <c r="F835" s="2773"/>
      <c r="G835" s="2773"/>
      <c r="H835" s="2773"/>
      <c r="I835" s="2774"/>
      <c r="K835" s="1755"/>
    </row>
    <row r="836" spans="1:13" ht="18.75" customHeight="1" thickBot="1">
      <c r="A836" s="1152" t="s">
        <v>7679</v>
      </c>
      <c r="B836" s="184"/>
      <c r="C836" s="2776"/>
      <c r="D836" s="2776"/>
      <c r="E836" s="2776"/>
      <c r="F836" s="2776"/>
      <c r="G836" s="2776"/>
      <c r="H836" s="2776"/>
      <c r="I836" s="2777"/>
      <c r="K836" s="1755"/>
    </row>
    <row r="837" spans="1:13" ht="33.75">
      <c r="A837" s="187" t="s">
        <v>1028</v>
      </c>
      <c r="B837" s="1497" t="s">
        <v>982</v>
      </c>
      <c r="C837" s="328" t="s">
        <v>1029</v>
      </c>
      <c r="D837" s="1498"/>
      <c r="E837" s="1206" t="s">
        <v>3130</v>
      </c>
      <c r="F837" s="1717" t="s">
        <v>10904</v>
      </c>
      <c r="G837" s="198" t="s">
        <v>2779</v>
      </c>
      <c r="H837" s="419" t="s">
        <v>497</v>
      </c>
      <c r="I837" s="173" t="s">
        <v>4239</v>
      </c>
      <c r="K837" s="1755"/>
    </row>
    <row r="838" spans="1:13" ht="13.5" thickBot="1">
      <c r="A838" s="195"/>
      <c r="B838" s="1069" t="s">
        <v>979</v>
      </c>
      <c r="C838" s="1070" t="s">
        <v>980</v>
      </c>
      <c r="D838" s="1478" t="s">
        <v>981</v>
      </c>
      <c r="E838" s="476" t="s">
        <v>2628</v>
      </c>
      <c r="F838" s="1709" t="s">
        <v>265</v>
      </c>
      <c r="G838" s="191">
        <f>'Заказ, cкидки и курсы валют'!$I$12</f>
        <v>0</v>
      </c>
      <c r="H838" s="455"/>
      <c r="I838" s="325"/>
      <c r="K838" s="1755"/>
    </row>
    <row r="839" spans="1:13">
      <c r="A839" s="1318" t="s">
        <v>656</v>
      </c>
      <c r="B839" s="1517">
        <v>40</v>
      </c>
      <c r="C839" s="1517">
        <v>170</v>
      </c>
      <c r="D839" s="1517">
        <v>40</v>
      </c>
      <c r="E839" s="1319">
        <v>100</v>
      </c>
      <c r="F839" s="1755">
        <v>4565.4658559999998</v>
      </c>
      <c r="G839" s="1448">
        <f t="shared" ref="G839:G844" si="96">ROUND(F839*(1-$G$11),2)</f>
        <v>4565.47</v>
      </c>
      <c r="H839" s="1448">
        <f>G839</f>
        <v>4565.47</v>
      </c>
      <c r="I839" s="1067"/>
      <c r="K839" s="1755"/>
      <c r="L839" s="1737"/>
      <c r="M839" s="1738"/>
    </row>
    <row r="840" spans="1:13">
      <c r="A840" s="1165" t="s">
        <v>10558</v>
      </c>
      <c r="B840" s="11">
        <v>40</v>
      </c>
      <c r="C840" s="11">
        <v>170</v>
      </c>
      <c r="D840" s="11">
        <v>40</v>
      </c>
      <c r="E840" s="1055">
        <v>25</v>
      </c>
      <c r="F840" s="1755">
        <v>1141.366464</v>
      </c>
      <c r="G840" s="1518">
        <f t="shared" si="96"/>
        <v>1141.3699999999999</v>
      </c>
      <c r="H840" s="1450">
        <f>G840</f>
        <v>1141.3699999999999</v>
      </c>
      <c r="I840" s="1316"/>
      <c r="K840" s="1755"/>
      <c r="L840" s="1737"/>
      <c r="M840" s="1738"/>
    </row>
    <row r="841" spans="1:13">
      <c r="A841" s="1165" t="s">
        <v>10917</v>
      </c>
      <c r="B841" s="11">
        <v>40</v>
      </c>
      <c r="C841" s="11">
        <v>190</v>
      </c>
      <c r="D841" s="11">
        <v>40</v>
      </c>
      <c r="E841" s="1055">
        <v>25</v>
      </c>
      <c r="F841" s="1755">
        <v>1281.1790249999999</v>
      </c>
      <c r="G841" s="1450">
        <f t="shared" si="96"/>
        <v>1281.18</v>
      </c>
      <c r="H841" s="1450">
        <f t="shared" ref="H841:H852" si="97">G841</f>
        <v>1281.18</v>
      </c>
      <c r="I841" s="1316"/>
      <c r="K841" s="1755"/>
      <c r="L841" s="1737"/>
      <c r="M841" s="1738"/>
    </row>
    <row r="842" spans="1:13">
      <c r="A842" s="1165" t="s">
        <v>11641</v>
      </c>
      <c r="B842" s="11">
        <v>40</v>
      </c>
      <c r="C842" s="11">
        <v>190</v>
      </c>
      <c r="D842" s="11">
        <v>40</v>
      </c>
      <c r="E842" s="1055">
        <v>20</v>
      </c>
      <c r="F842" s="1755">
        <v>1024.94535</v>
      </c>
      <c r="G842" s="1450">
        <f t="shared" si="96"/>
        <v>1024.95</v>
      </c>
      <c r="H842" s="1450">
        <f t="shared" ref="H842" si="98">G842</f>
        <v>1024.95</v>
      </c>
      <c r="I842" s="1316"/>
      <c r="K842" s="1755"/>
      <c r="L842" s="1737"/>
      <c r="M842" s="1738"/>
    </row>
    <row r="843" spans="1:13">
      <c r="A843" s="1165" t="s">
        <v>10275</v>
      </c>
      <c r="B843" s="11">
        <v>40</v>
      </c>
      <c r="C843" s="11">
        <v>190</v>
      </c>
      <c r="D843" s="11">
        <v>40</v>
      </c>
      <c r="E843" s="1055">
        <v>100</v>
      </c>
      <c r="F843" s="1755">
        <v>5124.7160999999996</v>
      </c>
      <c r="G843" s="1450">
        <f t="shared" si="96"/>
        <v>5124.72</v>
      </c>
      <c r="H843" s="1450">
        <f t="shared" si="97"/>
        <v>5124.72</v>
      </c>
      <c r="I843" s="1316"/>
      <c r="K843" s="1755"/>
      <c r="L843" s="1737"/>
      <c r="M843" s="1738"/>
    </row>
    <row r="844" spans="1:13">
      <c r="A844" s="1165" t="s">
        <v>657</v>
      </c>
      <c r="B844" s="11">
        <v>40</v>
      </c>
      <c r="C844" s="11">
        <v>210</v>
      </c>
      <c r="D844" s="11">
        <v>40</v>
      </c>
      <c r="E844" s="1055">
        <v>25</v>
      </c>
      <c r="F844" s="1755">
        <v>1494.8766000000003</v>
      </c>
      <c r="G844" s="1450">
        <f t="shared" si="96"/>
        <v>1494.88</v>
      </c>
      <c r="H844" s="1450">
        <f t="shared" si="97"/>
        <v>1494.88</v>
      </c>
      <c r="I844" s="1316"/>
      <c r="K844" s="1755"/>
      <c r="L844" s="1737"/>
      <c r="M844" s="1738"/>
    </row>
    <row r="845" spans="1:13">
      <c r="A845" s="1165" t="s">
        <v>11642</v>
      </c>
      <c r="B845" s="11">
        <v>40</v>
      </c>
      <c r="C845" s="11">
        <v>210</v>
      </c>
      <c r="D845" s="11">
        <v>40</v>
      </c>
      <c r="E845" s="1055">
        <v>20</v>
      </c>
      <c r="F845" s="1755">
        <v>1195.89915</v>
      </c>
      <c r="G845" s="1450">
        <f t="shared" ref="G845" si="99">ROUND(F845*(1-$G$11),2)</f>
        <v>1195.9000000000001</v>
      </c>
      <c r="H845" s="1450">
        <f t="shared" si="97"/>
        <v>1195.9000000000001</v>
      </c>
      <c r="I845" s="1316"/>
      <c r="K845" s="1755"/>
      <c r="L845" s="1737"/>
      <c r="M845" s="1738"/>
    </row>
    <row r="846" spans="1:13">
      <c r="A846" s="1165" t="s">
        <v>8924</v>
      </c>
      <c r="B846" s="11">
        <v>40</v>
      </c>
      <c r="C846" s="11">
        <v>170</v>
      </c>
      <c r="D846" s="11">
        <v>40</v>
      </c>
      <c r="E846" s="1055">
        <v>100</v>
      </c>
      <c r="F846" s="1755">
        <v>4565.4658559999998</v>
      </c>
      <c r="G846" s="1450">
        <f t="shared" ref="G846:G853" si="100">ROUND(F846*(1-$G$11),2)</f>
        <v>4565.47</v>
      </c>
      <c r="H846" s="1450">
        <f t="shared" si="97"/>
        <v>4565.47</v>
      </c>
      <c r="I846" s="418"/>
      <c r="K846" s="1755"/>
      <c r="L846" s="1737"/>
      <c r="M846" s="1738"/>
    </row>
    <row r="847" spans="1:13">
      <c r="A847" s="1165" t="s">
        <v>10559</v>
      </c>
      <c r="B847" s="11">
        <v>40</v>
      </c>
      <c r="C847" s="11">
        <v>170</v>
      </c>
      <c r="D847" s="11">
        <v>40</v>
      </c>
      <c r="E847" s="1055">
        <v>25</v>
      </c>
      <c r="F847" s="1755">
        <v>1141.366464</v>
      </c>
      <c r="G847" s="1450">
        <f t="shared" si="100"/>
        <v>1141.3699999999999</v>
      </c>
      <c r="H847" s="1450">
        <f t="shared" si="97"/>
        <v>1141.3699999999999</v>
      </c>
      <c r="I847" s="418"/>
      <c r="K847" s="1755"/>
      <c r="L847" s="1737"/>
      <c r="M847" s="1738"/>
    </row>
    <row r="848" spans="1:13">
      <c r="A848" s="1165" t="s">
        <v>11639</v>
      </c>
      <c r="B848" s="11">
        <v>40</v>
      </c>
      <c r="C848" s="11">
        <v>170</v>
      </c>
      <c r="D848" s="11">
        <v>40</v>
      </c>
      <c r="E848" s="1055">
        <v>20</v>
      </c>
      <c r="F848" s="1755">
        <v>913.09904999999992</v>
      </c>
      <c r="G848" s="1450">
        <f t="shared" si="100"/>
        <v>913.1</v>
      </c>
      <c r="H848" s="1450">
        <f t="shared" si="97"/>
        <v>913.1</v>
      </c>
      <c r="I848" s="418"/>
      <c r="K848" s="1755"/>
      <c r="L848" s="1737"/>
      <c r="M848" s="1738"/>
    </row>
    <row r="849" spans="1:13">
      <c r="A849" s="1165" t="s">
        <v>11640</v>
      </c>
      <c r="B849" s="11">
        <v>40</v>
      </c>
      <c r="C849" s="11">
        <v>190</v>
      </c>
      <c r="D849" s="11">
        <v>40</v>
      </c>
      <c r="E849" s="1055">
        <v>20</v>
      </c>
      <c r="F849" s="1755">
        <v>1024.94535</v>
      </c>
      <c r="G849" s="1450">
        <f t="shared" ref="G849" si="101">ROUND(F849*(1-$G$11),2)</f>
        <v>1024.95</v>
      </c>
      <c r="H849" s="1450">
        <f t="shared" ref="H849" si="102">G849</f>
        <v>1024.95</v>
      </c>
      <c r="I849" s="418"/>
      <c r="K849" s="1755"/>
      <c r="L849" s="1737"/>
      <c r="M849" s="1738"/>
    </row>
    <row r="850" spans="1:13">
      <c r="A850" s="1165" t="s">
        <v>10276</v>
      </c>
      <c r="B850" s="11">
        <v>40</v>
      </c>
      <c r="C850" s="11">
        <v>190</v>
      </c>
      <c r="D850" s="11">
        <v>40</v>
      </c>
      <c r="E850" s="1055">
        <v>25</v>
      </c>
      <c r="F850" s="1755">
        <v>1281.1790249999999</v>
      </c>
      <c r="G850" s="1450">
        <f t="shared" si="100"/>
        <v>1281.18</v>
      </c>
      <c r="H850" s="1450">
        <f t="shared" si="97"/>
        <v>1281.18</v>
      </c>
      <c r="I850" s="418"/>
      <c r="K850" s="1755"/>
      <c r="L850" s="1737"/>
      <c r="M850" s="1738"/>
    </row>
    <row r="851" spans="1:13">
      <c r="A851" s="1165" t="s">
        <v>10277</v>
      </c>
      <c r="B851" s="11">
        <v>40</v>
      </c>
      <c r="C851" s="11">
        <v>210</v>
      </c>
      <c r="D851" s="11">
        <v>40</v>
      </c>
      <c r="E851" s="1055">
        <v>25</v>
      </c>
      <c r="F851" s="1755">
        <v>1494.8766000000003</v>
      </c>
      <c r="G851" s="1450">
        <f t="shared" si="100"/>
        <v>1494.88</v>
      </c>
      <c r="H851" s="1450">
        <f t="shared" si="97"/>
        <v>1494.88</v>
      </c>
      <c r="I851" s="1317"/>
      <c r="K851" s="1755"/>
      <c r="L851" s="1737"/>
      <c r="M851" s="1738"/>
    </row>
    <row r="852" spans="1:13">
      <c r="A852" s="1165" t="s">
        <v>658</v>
      </c>
      <c r="B852" s="11">
        <v>40</v>
      </c>
      <c r="C852" s="11">
        <v>210</v>
      </c>
      <c r="D852" s="11">
        <v>40</v>
      </c>
      <c r="E852" s="1055">
        <v>50</v>
      </c>
      <c r="F852" s="1755">
        <v>2989.7532000000006</v>
      </c>
      <c r="G852" s="1450">
        <f t="shared" si="100"/>
        <v>2989.75</v>
      </c>
      <c r="H852" s="1450">
        <f t="shared" si="97"/>
        <v>2989.75</v>
      </c>
      <c r="I852" s="1317"/>
      <c r="K852" s="1755"/>
      <c r="L852" s="1737"/>
      <c r="M852" s="1738"/>
    </row>
    <row r="853" spans="1:13" ht="13.5" thickBot="1">
      <c r="A853" s="1315" t="s">
        <v>10278</v>
      </c>
      <c r="B853" s="1515">
        <v>40</v>
      </c>
      <c r="C853" s="1515">
        <v>210</v>
      </c>
      <c r="D853" s="1515">
        <v>40</v>
      </c>
      <c r="E853" s="1320">
        <v>100</v>
      </c>
      <c r="F853" s="1755">
        <v>5979.5064000000011</v>
      </c>
      <c r="G853" s="1481">
        <f t="shared" si="100"/>
        <v>5979.51</v>
      </c>
      <c r="H853" s="1481">
        <f>G853</f>
        <v>5979.51</v>
      </c>
      <c r="I853" s="1068"/>
      <c r="K853" s="1755"/>
      <c r="L853" s="1737"/>
      <c r="M853" s="1738"/>
    </row>
    <row r="854" spans="1:13" ht="14.25" customHeight="1">
      <c r="B854" s="78"/>
      <c r="C854" s="78"/>
      <c r="D854" s="78"/>
      <c r="E854" s="78"/>
      <c r="F854" s="572"/>
      <c r="G854" s="1459"/>
      <c r="K854" s="1755"/>
      <c r="L854" s="1737"/>
      <c r="M854" s="1738"/>
    </row>
    <row r="855" spans="1:13" ht="13.5" thickBot="1">
      <c r="A855" s="2"/>
      <c r="B855" s="78"/>
      <c r="C855" s="78"/>
      <c r="D855" s="78"/>
      <c r="E855" s="78"/>
      <c r="F855" s="572"/>
      <c r="G855" s="1459"/>
      <c r="K855" s="1755"/>
    </row>
    <row r="856" spans="1:13" ht="20.25" customHeight="1">
      <c r="A856" s="2769" t="s">
        <v>11298</v>
      </c>
      <c r="B856" s="2770"/>
      <c r="C856" s="2770"/>
      <c r="D856" s="2770"/>
      <c r="E856" s="2770"/>
      <c r="F856" s="2770"/>
      <c r="G856" s="2770"/>
      <c r="H856" s="2770"/>
      <c r="I856" s="2771"/>
      <c r="K856" s="1755"/>
    </row>
    <row r="857" spans="1:13" ht="12.75" customHeight="1">
      <c r="A857" s="2772"/>
      <c r="B857" s="2773"/>
      <c r="C857" s="2773"/>
      <c r="D857" s="2773"/>
      <c r="E857" s="2773"/>
      <c r="F857" s="2773"/>
      <c r="G857" s="2773"/>
      <c r="H857" s="2773"/>
      <c r="I857" s="2774"/>
      <c r="K857" s="1755"/>
    </row>
    <row r="858" spans="1:13" ht="12.75" customHeight="1">
      <c r="A858" s="2772"/>
      <c r="B858" s="2773"/>
      <c r="C858" s="2773"/>
      <c r="D858" s="2773"/>
      <c r="E858" s="2773"/>
      <c r="F858" s="2773"/>
      <c r="G858" s="2773"/>
      <c r="H858" s="2773"/>
      <c r="I858" s="2774"/>
      <c r="K858" s="1755"/>
    </row>
    <row r="859" spans="1:13" ht="12.75" customHeight="1">
      <c r="A859" s="2772"/>
      <c r="B859" s="2773"/>
      <c r="C859" s="2773"/>
      <c r="D859" s="2773"/>
      <c r="E859" s="2773"/>
      <c r="F859" s="2773"/>
      <c r="G859" s="2773"/>
      <c r="H859" s="2773"/>
      <c r="I859" s="2774"/>
      <c r="K859" s="1755"/>
    </row>
    <row r="860" spans="1:13" ht="12.75" customHeight="1">
      <c r="A860" s="2772"/>
      <c r="B860" s="2773"/>
      <c r="C860" s="2773"/>
      <c r="D860" s="2773"/>
      <c r="E860" s="2773"/>
      <c r="F860" s="2773"/>
      <c r="G860" s="2773"/>
      <c r="H860" s="2773"/>
      <c r="I860" s="2774"/>
      <c r="K860" s="1755"/>
    </row>
    <row r="861" spans="1:13" ht="25.5" customHeight="1" thickBot="1">
      <c r="A861" s="2775"/>
      <c r="B861" s="2776"/>
      <c r="C861" s="2776"/>
      <c r="D861" s="2776"/>
      <c r="E861" s="2776"/>
      <c r="F861" s="2776"/>
      <c r="G861" s="2776"/>
      <c r="H861" s="2776"/>
      <c r="I861" s="2777"/>
      <c r="K861" s="1755"/>
    </row>
    <row r="862" spans="1:13" ht="33.75">
      <c r="A862" s="187" t="s">
        <v>1028</v>
      </c>
      <c r="B862" s="1497" t="s">
        <v>982</v>
      </c>
      <c r="C862" s="328" t="s">
        <v>1029</v>
      </c>
      <c r="D862" s="1498"/>
      <c r="E862" s="1206" t="s">
        <v>3130</v>
      </c>
      <c r="F862" s="1717" t="s">
        <v>1696</v>
      </c>
      <c r="G862" s="198" t="s">
        <v>2779</v>
      </c>
      <c r="H862" s="419" t="s">
        <v>497</v>
      </c>
      <c r="I862" s="173" t="s">
        <v>4239</v>
      </c>
      <c r="K862" s="1755"/>
    </row>
    <row r="863" spans="1:13" ht="13.5" thickBot="1">
      <c r="A863" s="195"/>
      <c r="B863" s="1069" t="s">
        <v>979</v>
      </c>
      <c r="C863" s="1070" t="s">
        <v>980</v>
      </c>
      <c r="D863" s="1478" t="s">
        <v>981</v>
      </c>
      <c r="E863" s="476" t="s">
        <v>2628</v>
      </c>
      <c r="F863" s="1709" t="s">
        <v>265</v>
      </c>
      <c r="G863" s="191">
        <f>'Заказ, cкидки и курсы валют'!$I$12</f>
        <v>0</v>
      </c>
      <c r="H863" s="455"/>
      <c r="I863" s="325"/>
      <c r="K863" s="1755"/>
    </row>
    <row r="864" spans="1:13">
      <c r="A864" s="997" t="s">
        <v>8925</v>
      </c>
      <c r="B864" s="1059">
        <v>100</v>
      </c>
      <c r="C864" s="1059">
        <v>200</v>
      </c>
      <c r="D864" s="1059">
        <v>100</v>
      </c>
      <c r="E864" s="1519">
        <v>1</v>
      </c>
      <c r="F864" s="1755">
        <v>1101.4536613500002</v>
      </c>
      <c r="G864" s="1496">
        <f>ROUND(F864*(1-$G$11),2)</f>
        <v>1101.45</v>
      </c>
      <c r="H864" s="1448">
        <f>G864*E864</f>
        <v>1101.45</v>
      </c>
      <c r="I864" s="336"/>
      <c r="K864" s="1755"/>
      <c r="L864" s="1737"/>
      <c r="M864" s="1738"/>
    </row>
    <row r="865" spans="1:13">
      <c r="A865" s="625" t="s">
        <v>8927</v>
      </c>
      <c r="B865" s="1055">
        <v>100</v>
      </c>
      <c r="C865" s="1055">
        <v>200</v>
      </c>
      <c r="D865" s="1055">
        <v>100</v>
      </c>
      <c r="E865" s="11">
        <v>1</v>
      </c>
      <c r="F865" s="1755">
        <v>1173.7210149</v>
      </c>
      <c r="G865" s="1470">
        <f t="shared" ref="G865:G870" si="103">ROUND(F865*(1-$G$11),2)</f>
        <v>1173.72</v>
      </c>
      <c r="H865" s="1471">
        <f t="shared" ref="H865:H870" si="104">G865*E865</f>
        <v>1173.72</v>
      </c>
      <c r="I865" s="326"/>
      <c r="K865" s="1755"/>
      <c r="L865" s="1737"/>
      <c r="M865" s="1738"/>
    </row>
    <row r="866" spans="1:13">
      <c r="A866" s="625" t="s">
        <v>8926</v>
      </c>
      <c r="B866" s="1055">
        <v>120</v>
      </c>
      <c r="C866" s="1055">
        <v>200</v>
      </c>
      <c r="D866" s="1055">
        <v>120</v>
      </c>
      <c r="E866" s="11">
        <v>1</v>
      </c>
      <c r="F866" s="1755">
        <v>1238.7179542499996</v>
      </c>
      <c r="G866" s="1470">
        <f t="shared" si="103"/>
        <v>1238.72</v>
      </c>
      <c r="H866" s="1471">
        <f t="shared" si="104"/>
        <v>1238.72</v>
      </c>
      <c r="I866" s="326"/>
      <c r="K866" s="1755"/>
      <c r="L866" s="1737"/>
      <c r="M866" s="1738"/>
    </row>
    <row r="867" spans="1:13">
      <c r="A867" s="625" t="s">
        <v>8931</v>
      </c>
      <c r="B867" s="1055">
        <v>120</v>
      </c>
      <c r="C867" s="1055">
        <v>200</v>
      </c>
      <c r="D867" s="1055">
        <v>120</v>
      </c>
      <c r="E867" s="11">
        <v>1</v>
      </c>
      <c r="F867" s="1755">
        <v>1307.8150690500001</v>
      </c>
      <c r="G867" s="1470">
        <f t="shared" si="103"/>
        <v>1307.82</v>
      </c>
      <c r="H867" s="1471">
        <f t="shared" si="104"/>
        <v>1307.82</v>
      </c>
      <c r="I867" s="326"/>
      <c r="K867" s="1755"/>
      <c r="L867" s="1737"/>
      <c r="M867" s="1738"/>
    </row>
    <row r="868" spans="1:13">
      <c r="A868" s="625" t="s">
        <v>8928</v>
      </c>
      <c r="B868" s="1055">
        <v>150</v>
      </c>
      <c r="C868" s="1055">
        <v>200</v>
      </c>
      <c r="D868" s="1055">
        <v>150</v>
      </c>
      <c r="E868" s="11">
        <v>1</v>
      </c>
      <c r="F868" s="1755">
        <v>1317.3821450999997</v>
      </c>
      <c r="G868" s="1470">
        <f t="shared" si="103"/>
        <v>1317.38</v>
      </c>
      <c r="H868" s="1471">
        <f t="shared" si="104"/>
        <v>1317.38</v>
      </c>
      <c r="I868" s="326"/>
      <c r="K868" s="1755"/>
      <c r="L868" s="1737"/>
      <c r="M868" s="1738"/>
    </row>
    <row r="869" spans="1:13">
      <c r="A869" s="625" t="s">
        <v>8929</v>
      </c>
      <c r="B869" s="1055">
        <v>150</v>
      </c>
      <c r="C869" s="1055">
        <v>200</v>
      </c>
      <c r="D869" s="1055">
        <v>150</v>
      </c>
      <c r="E869" s="11">
        <v>1</v>
      </c>
      <c r="F869" s="1755">
        <v>1391.2698429000002</v>
      </c>
      <c r="G869" s="1470">
        <f t="shared" si="103"/>
        <v>1391.27</v>
      </c>
      <c r="H869" s="1471">
        <f t="shared" si="104"/>
        <v>1391.27</v>
      </c>
      <c r="I869" s="326"/>
      <c r="K869" s="1755"/>
      <c r="L869" s="1737"/>
      <c r="M869" s="1738"/>
    </row>
    <row r="870" spans="1:13" ht="13.5" thickBot="1">
      <c r="A870" s="655" t="s">
        <v>8930</v>
      </c>
      <c r="B870" s="1060">
        <v>150</v>
      </c>
      <c r="C870" s="1060">
        <v>250</v>
      </c>
      <c r="D870" s="1060">
        <v>150</v>
      </c>
      <c r="E870" s="314">
        <v>1</v>
      </c>
      <c r="F870" s="1755">
        <v>1965.5886040559997</v>
      </c>
      <c r="G870" s="1484">
        <f t="shared" si="103"/>
        <v>1965.59</v>
      </c>
      <c r="H870" s="1481">
        <f t="shared" si="104"/>
        <v>1965.59</v>
      </c>
      <c r="I870" s="327"/>
      <c r="K870" s="1755"/>
      <c r="L870" s="1737"/>
    </row>
    <row r="871" spans="1:13">
      <c r="A871" s="817"/>
      <c r="B871" s="1673"/>
      <c r="C871" s="1673"/>
      <c r="D871" s="1673"/>
      <c r="E871" s="78"/>
      <c r="F871" s="1711"/>
      <c r="G871" s="1468"/>
      <c r="H871" s="1468"/>
      <c r="K871" s="1755"/>
      <c r="L871" s="1737"/>
    </row>
    <row r="872" spans="1:13" ht="13.5" thickBot="1">
      <c r="A872" s="817"/>
      <c r="B872" s="1673"/>
      <c r="C872" s="1673"/>
      <c r="D872" s="1673"/>
      <c r="E872" s="78"/>
      <c r="F872" s="1711"/>
      <c r="G872" s="1468"/>
      <c r="H872" s="1468"/>
      <c r="K872" s="1755"/>
      <c r="L872" s="1737"/>
    </row>
    <row r="873" spans="1:13" ht="20.25" customHeight="1">
      <c r="A873" s="2769" t="s">
        <v>11643</v>
      </c>
      <c r="B873" s="2770"/>
      <c r="C873" s="2770"/>
      <c r="D873" s="2770"/>
      <c r="E873" s="2770"/>
      <c r="F873" s="2770"/>
      <c r="G873" s="2770"/>
      <c r="H873" s="2770"/>
      <c r="I873" s="2771"/>
      <c r="K873" s="1755"/>
    </row>
    <row r="874" spans="1:13" ht="12.75" customHeight="1">
      <c r="A874" s="2772"/>
      <c r="B874" s="2773"/>
      <c r="C874" s="2773"/>
      <c r="D874" s="2773"/>
      <c r="E874" s="2773"/>
      <c r="F874" s="2773"/>
      <c r="G874" s="2773"/>
      <c r="H874" s="2773"/>
      <c r="I874" s="2774"/>
      <c r="K874" s="1755"/>
    </row>
    <row r="875" spans="1:13" ht="12.75" customHeight="1">
      <c r="A875" s="2772"/>
      <c r="B875" s="2773"/>
      <c r="C875" s="2773"/>
      <c r="D875" s="2773"/>
      <c r="E875" s="2773"/>
      <c r="F875" s="2773"/>
      <c r="G875" s="2773"/>
      <c r="H875" s="2773"/>
      <c r="I875" s="2774"/>
      <c r="K875" s="1755"/>
    </row>
    <row r="876" spans="1:13" ht="12.75" customHeight="1">
      <c r="A876" s="2772"/>
      <c r="B876" s="2773"/>
      <c r="C876" s="2773"/>
      <c r="D876" s="2773"/>
      <c r="E876" s="2773"/>
      <c r="F876" s="2773"/>
      <c r="G876" s="2773"/>
      <c r="H876" s="2773"/>
      <c r="I876" s="2774"/>
      <c r="K876" s="1755"/>
    </row>
    <row r="877" spans="1:13" ht="12.75" customHeight="1">
      <c r="A877" s="2772"/>
      <c r="B877" s="2773"/>
      <c r="C877" s="2773"/>
      <c r="D877" s="2773"/>
      <c r="E877" s="2773"/>
      <c r="F877" s="2773"/>
      <c r="G877" s="2773"/>
      <c r="H877" s="2773"/>
      <c r="I877" s="2774"/>
      <c r="K877" s="1755"/>
    </row>
    <row r="878" spans="1:13" ht="25.5" customHeight="1" thickBot="1">
      <c r="A878" s="2775"/>
      <c r="B878" s="2776"/>
      <c r="C878" s="2776"/>
      <c r="D878" s="2776"/>
      <c r="E878" s="2776"/>
      <c r="F878" s="2776"/>
      <c r="G878" s="2776"/>
      <c r="H878" s="2776"/>
      <c r="I878" s="2777"/>
      <c r="K878" s="1755"/>
    </row>
    <row r="879" spans="1:13" ht="33.75">
      <c r="A879" s="187" t="s">
        <v>1028</v>
      </c>
      <c r="B879" s="1497" t="s">
        <v>982</v>
      </c>
      <c r="C879" s="328" t="s">
        <v>1029</v>
      </c>
      <c r="D879" s="1498"/>
      <c r="E879" s="1206" t="s">
        <v>3130</v>
      </c>
      <c r="F879" s="1717" t="s">
        <v>1696</v>
      </c>
      <c r="G879" s="198" t="s">
        <v>2779</v>
      </c>
      <c r="H879" s="419" t="s">
        <v>497</v>
      </c>
      <c r="I879" s="173" t="s">
        <v>4239</v>
      </c>
      <c r="K879" s="1755"/>
    </row>
    <row r="880" spans="1:13" ht="13.5" thickBot="1">
      <c r="A880" s="195"/>
      <c r="B880" s="1069" t="s">
        <v>979</v>
      </c>
      <c r="C880" s="1070" t="s">
        <v>980</v>
      </c>
      <c r="D880" s="1478" t="s">
        <v>981</v>
      </c>
      <c r="E880" s="476" t="s">
        <v>2628</v>
      </c>
      <c r="F880" s="1709" t="s">
        <v>265</v>
      </c>
      <c r="G880" s="191">
        <f>'Заказ, cкидки и курсы валют'!$I$12</f>
        <v>0</v>
      </c>
      <c r="H880" s="455"/>
      <c r="I880" s="325"/>
      <c r="K880" s="1755"/>
    </row>
    <row r="881" spans="1:13">
      <c r="A881" s="997" t="s">
        <v>11644</v>
      </c>
      <c r="B881" s="1059">
        <v>100</v>
      </c>
      <c r="C881" s="1059">
        <v>200</v>
      </c>
      <c r="D881" s="1059">
        <v>100</v>
      </c>
      <c r="E881" s="1519">
        <v>1</v>
      </c>
      <c r="F881" s="1755">
        <v>917.09280000000001</v>
      </c>
      <c r="G881" s="1496">
        <f>ROUND(F881*(1-$G$11),2)</f>
        <v>917.09</v>
      </c>
      <c r="H881" s="1448">
        <f>G881*E881</f>
        <v>917.09</v>
      </c>
      <c r="I881" s="336"/>
      <c r="K881" s="1755"/>
      <c r="L881" s="1737"/>
      <c r="M881" s="1738"/>
    </row>
    <row r="882" spans="1:13">
      <c r="A882" s="625" t="s">
        <v>11645</v>
      </c>
      <c r="B882" s="1055">
        <v>100</v>
      </c>
      <c r="C882" s="1055">
        <v>200</v>
      </c>
      <c r="D882" s="1055">
        <v>100</v>
      </c>
      <c r="E882" s="11">
        <v>1</v>
      </c>
      <c r="F882" s="1755">
        <v>993.51719999999989</v>
      </c>
      <c r="G882" s="1470">
        <f t="shared" ref="G882:G886" si="105">ROUND(F882*(1-$G$11),2)</f>
        <v>993.52</v>
      </c>
      <c r="H882" s="1471">
        <f t="shared" ref="H882:H886" si="106">G882*E882</f>
        <v>993.52</v>
      </c>
      <c r="I882" s="326"/>
      <c r="K882" s="1755"/>
      <c r="L882" s="1737"/>
      <c r="M882" s="1738"/>
    </row>
    <row r="883" spans="1:13">
      <c r="A883" s="625" t="s">
        <v>11646</v>
      </c>
      <c r="B883" s="1055">
        <v>120</v>
      </c>
      <c r="C883" s="1055">
        <v>200</v>
      </c>
      <c r="D883" s="1055">
        <v>120</v>
      </c>
      <c r="E883" s="11">
        <v>1</v>
      </c>
      <c r="F883" s="1755">
        <v>1031.7293999999999</v>
      </c>
      <c r="G883" s="1470">
        <f t="shared" si="105"/>
        <v>1031.73</v>
      </c>
      <c r="H883" s="1471">
        <f t="shared" si="106"/>
        <v>1031.73</v>
      </c>
      <c r="I883" s="326"/>
      <c r="K883" s="1755"/>
      <c r="L883" s="1737"/>
      <c r="M883" s="1738"/>
    </row>
    <row r="884" spans="1:13">
      <c r="A884" s="625" t="s">
        <v>11647</v>
      </c>
      <c r="B884" s="1055">
        <v>120</v>
      </c>
      <c r="C884" s="1055">
        <v>200</v>
      </c>
      <c r="D884" s="1055">
        <v>120</v>
      </c>
      <c r="E884" s="11">
        <v>1</v>
      </c>
      <c r="F884" s="1755">
        <v>1108.1537999999998</v>
      </c>
      <c r="G884" s="1470">
        <f t="shared" si="105"/>
        <v>1108.1500000000001</v>
      </c>
      <c r="H884" s="1471">
        <f t="shared" si="106"/>
        <v>1108.1500000000001</v>
      </c>
      <c r="I884" s="326"/>
      <c r="K884" s="1755"/>
      <c r="L884" s="1737"/>
      <c r="M884" s="1738"/>
    </row>
    <row r="885" spans="1:13">
      <c r="A885" s="625" t="s">
        <v>11648</v>
      </c>
      <c r="B885" s="1055">
        <v>150</v>
      </c>
      <c r="C885" s="1055">
        <v>200</v>
      </c>
      <c r="D885" s="1055">
        <v>150</v>
      </c>
      <c r="E885" s="11">
        <v>1</v>
      </c>
      <c r="F885" s="1755">
        <v>1222.7904000000001</v>
      </c>
      <c r="G885" s="1470">
        <f t="shared" si="105"/>
        <v>1222.79</v>
      </c>
      <c r="H885" s="1471">
        <f t="shared" si="106"/>
        <v>1222.79</v>
      </c>
      <c r="I885" s="326"/>
      <c r="K885" s="1755"/>
      <c r="L885" s="1737"/>
      <c r="M885" s="1738"/>
    </row>
    <row r="886" spans="1:13" ht="13.5" thickBot="1">
      <c r="A886" s="655" t="s">
        <v>11649</v>
      </c>
      <c r="B886" s="1060">
        <v>150</v>
      </c>
      <c r="C886" s="1060">
        <v>200</v>
      </c>
      <c r="D886" s="1060">
        <v>150</v>
      </c>
      <c r="E886" s="314">
        <v>1</v>
      </c>
      <c r="F886" s="1755">
        <v>1299.2148</v>
      </c>
      <c r="G886" s="1484">
        <f t="shared" si="105"/>
        <v>1299.21</v>
      </c>
      <c r="H886" s="1481">
        <f t="shared" si="106"/>
        <v>1299.21</v>
      </c>
      <c r="I886" s="327"/>
      <c r="K886" s="1755"/>
      <c r="L886" s="1737"/>
      <c r="M886" s="1738"/>
    </row>
    <row r="887" spans="1:13">
      <c r="A887" s="817"/>
      <c r="B887" s="1673"/>
      <c r="C887" s="1673"/>
      <c r="D887" s="1673"/>
      <c r="E887" s="78"/>
      <c r="F887" s="1711"/>
      <c r="G887" s="1468"/>
      <c r="H887" s="1468"/>
      <c r="K887" s="1755"/>
      <c r="L887" s="1737"/>
    </row>
    <row r="888" spans="1:13" ht="20.25" hidden="1">
      <c r="A888" s="1505" t="s">
        <v>1292</v>
      </c>
      <c r="B888" s="409"/>
      <c r="C888" s="409" t="s">
        <v>1697</v>
      </c>
      <c r="D888" s="409"/>
      <c r="E888" s="409"/>
      <c r="F888" s="1712"/>
      <c r="G888" s="152"/>
      <c r="H888" s="324" t="s">
        <v>4238</v>
      </c>
      <c r="I888" s="95"/>
      <c r="K888" s="1755"/>
    </row>
    <row r="889" spans="1:13" ht="18" hidden="1">
      <c r="A889" s="1506"/>
      <c r="B889" s="109"/>
      <c r="C889" s="319"/>
      <c r="D889" s="319"/>
      <c r="E889" s="318"/>
      <c r="F889" s="1179"/>
      <c r="G889" s="318"/>
      <c r="H889" s="318"/>
      <c r="I889" s="167"/>
      <c r="K889" s="1755"/>
    </row>
    <row r="890" spans="1:13" hidden="1">
      <c r="A890" s="305"/>
      <c r="B890" s="17"/>
      <c r="C890" s="17"/>
      <c r="D890" s="183"/>
      <c r="E890" s="183"/>
      <c r="F890" s="630"/>
      <c r="G890" s="98"/>
      <c r="H890" s="168"/>
      <c r="I890" s="167"/>
      <c r="K890" s="1755"/>
    </row>
    <row r="891" spans="1:13" ht="26.25" hidden="1">
      <c r="A891" s="305"/>
      <c r="B891" s="1162"/>
      <c r="C891" s="17"/>
      <c r="D891" s="183"/>
      <c r="E891" s="183"/>
      <c r="F891" s="630"/>
      <c r="G891" s="309"/>
      <c r="H891" s="304"/>
      <c r="I891" s="167"/>
      <c r="K891" s="1755"/>
    </row>
    <row r="892" spans="1:13" hidden="1">
      <c r="A892" s="305"/>
      <c r="B892" s="17"/>
      <c r="C892" s="17"/>
      <c r="D892" s="183"/>
      <c r="E892" s="183"/>
      <c r="F892" s="630"/>
      <c r="G892" s="309"/>
      <c r="H892" s="304"/>
      <c r="I892" s="167"/>
      <c r="K892" s="1755"/>
    </row>
    <row r="893" spans="1:13" ht="18.75" hidden="1" thickBot="1">
      <c r="A893" s="1152" t="s">
        <v>7681</v>
      </c>
      <c r="B893" s="184"/>
      <c r="C893" s="885"/>
      <c r="D893" s="184"/>
      <c r="E893" s="184"/>
      <c r="F893" s="1180"/>
      <c r="G893" s="101"/>
      <c r="H893" s="170"/>
      <c r="I893" s="172"/>
      <c r="K893" s="1755"/>
    </row>
    <row r="894" spans="1:13" ht="33.75" hidden="1">
      <c r="A894" s="187" t="s">
        <v>1028</v>
      </c>
      <c r="B894" s="1497" t="s">
        <v>982</v>
      </c>
      <c r="C894" s="328" t="s">
        <v>1029</v>
      </c>
      <c r="D894" s="1498"/>
      <c r="E894" s="1206" t="s">
        <v>3130</v>
      </c>
      <c r="F894" s="1717" t="s">
        <v>1696</v>
      </c>
      <c r="G894" s="198" t="s">
        <v>2779</v>
      </c>
      <c r="H894" s="419" t="s">
        <v>497</v>
      </c>
      <c r="I894" s="173" t="s">
        <v>4239</v>
      </c>
      <c r="K894" s="1755"/>
    </row>
    <row r="895" spans="1:13" ht="13.5" hidden="1" thickBot="1">
      <c r="A895" s="195"/>
      <c r="B895" s="331"/>
      <c r="C895" s="1070" t="s">
        <v>979</v>
      </c>
      <c r="D895" s="1478" t="s">
        <v>981</v>
      </c>
      <c r="E895" s="476" t="s">
        <v>2628</v>
      </c>
      <c r="F895" s="1710" t="s">
        <v>265</v>
      </c>
      <c r="G895" s="412">
        <f>'[5]Заказ, cкидки и курсы валют'!$I$12</f>
        <v>0</v>
      </c>
      <c r="H895" s="455"/>
      <c r="I895" s="325"/>
      <c r="K895" s="1755"/>
    </row>
    <row r="896" spans="1:13" hidden="1">
      <c r="A896" s="1168" t="s">
        <v>10282</v>
      </c>
      <c r="B896" s="1326" t="s">
        <v>659</v>
      </c>
      <c r="C896" s="1227">
        <v>150</v>
      </c>
      <c r="D896" s="1227">
        <v>25</v>
      </c>
      <c r="E896" s="1517">
        <v>1</v>
      </c>
      <c r="F896" s="2432" t="e">
        <f>#REF!+15</f>
        <v>#REF!</v>
      </c>
      <c r="G896" s="1496" t="e">
        <f>ROUND(F896*(1-$G$11),2)</f>
        <v>#REF!</v>
      </c>
      <c r="H896" s="1448" t="e">
        <f>G896*E896</f>
        <v>#REF!</v>
      </c>
      <c r="I896" s="1067"/>
      <c r="K896" s="1755"/>
    </row>
    <row r="897" spans="1:11" hidden="1">
      <c r="A897" s="1327" t="s">
        <v>10283</v>
      </c>
      <c r="B897" s="671" t="s">
        <v>660</v>
      </c>
      <c r="C897" s="11">
        <v>190</v>
      </c>
      <c r="D897" s="11">
        <v>25</v>
      </c>
      <c r="E897" s="11">
        <v>1</v>
      </c>
      <c r="F897" s="2425" t="e">
        <f>#REF!+15</f>
        <v>#REF!</v>
      </c>
      <c r="G897" s="1450" t="e">
        <f t="shared" ref="G897:G898" si="107">ROUND(F897*(1-$G$11),2)</f>
        <v>#REF!</v>
      </c>
      <c r="H897" s="1450" t="e">
        <f t="shared" ref="H897:H898" si="108">G897*E897</f>
        <v>#REF!</v>
      </c>
      <c r="I897" s="1316"/>
      <c r="K897" s="1755"/>
    </row>
    <row r="898" spans="1:11" hidden="1">
      <c r="A898" s="1327" t="s">
        <v>10284</v>
      </c>
      <c r="B898" s="671" t="s">
        <v>661</v>
      </c>
      <c r="C898" s="11">
        <v>250</v>
      </c>
      <c r="D898" s="11">
        <v>25</v>
      </c>
      <c r="E898" s="11">
        <v>1</v>
      </c>
      <c r="F898" s="2110" t="e">
        <f>#REF!+15</f>
        <v>#REF!</v>
      </c>
      <c r="G898" s="1450" t="e">
        <f t="shared" si="107"/>
        <v>#REF!</v>
      </c>
      <c r="H898" s="1450" t="e">
        <f t="shared" si="108"/>
        <v>#REF!</v>
      </c>
      <c r="I898" s="1316"/>
      <c r="K898" s="1755"/>
    </row>
    <row r="899" spans="1:11" hidden="1">
      <c r="A899" s="1327" t="s">
        <v>10285</v>
      </c>
      <c r="B899" s="128" t="s">
        <v>659</v>
      </c>
      <c r="C899" s="11">
        <v>150</v>
      </c>
      <c r="D899" s="11">
        <v>25</v>
      </c>
      <c r="E899" s="11">
        <v>1</v>
      </c>
      <c r="F899" s="2425" t="e">
        <f>#REF!+15</f>
        <v>#REF!</v>
      </c>
      <c r="G899" s="1450" t="e">
        <f>ROUND(F899*(1-$G$11),2)</f>
        <v>#REF!</v>
      </c>
      <c r="H899" s="1450" t="e">
        <f>G899*E899</f>
        <v>#REF!</v>
      </c>
      <c r="I899" s="1316"/>
      <c r="K899" s="1755"/>
    </row>
    <row r="900" spans="1:11" hidden="1">
      <c r="A900" s="1327" t="s">
        <v>10286</v>
      </c>
      <c r="B900" s="128" t="s">
        <v>660</v>
      </c>
      <c r="C900" s="11">
        <v>190</v>
      </c>
      <c r="D900" s="11">
        <v>25</v>
      </c>
      <c r="E900" s="1514">
        <v>1</v>
      </c>
      <c r="F900" s="2425" t="e">
        <f>#REF!+15</f>
        <v>#REF!</v>
      </c>
      <c r="G900" s="1450" t="e">
        <f>ROUND(F900*(1-$G$11),2)</f>
        <v>#REF!</v>
      </c>
      <c r="H900" s="1450" t="e">
        <f>G900*E900</f>
        <v>#REF!</v>
      </c>
      <c r="I900" s="1316"/>
      <c r="K900" s="1755"/>
    </row>
    <row r="901" spans="1:11" hidden="1">
      <c r="A901" s="1327" t="s">
        <v>10287</v>
      </c>
      <c r="B901" s="671" t="s">
        <v>661</v>
      </c>
      <c r="C901" s="11">
        <v>250</v>
      </c>
      <c r="D901" s="11">
        <v>25</v>
      </c>
      <c r="E901" s="11">
        <v>1</v>
      </c>
      <c r="F901" s="2425" t="e">
        <f>#REF!+15</f>
        <v>#REF!</v>
      </c>
      <c r="G901" s="1450" t="e">
        <f t="shared" ref="G901:G902" si="109">ROUND(F901*(1-$G$11),2)</f>
        <v>#REF!</v>
      </c>
      <c r="H901" s="1450" t="e">
        <f t="shared" ref="H901:H902" si="110">G901*E901</f>
        <v>#REF!</v>
      </c>
      <c r="I901" s="1316"/>
      <c r="K901" s="1755"/>
    </row>
    <row r="902" spans="1:11" hidden="1">
      <c r="A902" s="1327" t="s">
        <v>10288</v>
      </c>
      <c r="B902" s="11" t="s">
        <v>4157</v>
      </c>
      <c r="C902" s="11">
        <v>150</v>
      </c>
      <c r="D902" s="11">
        <v>25</v>
      </c>
      <c r="E902" s="11">
        <v>1</v>
      </c>
      <c r="F902" s="2110" t="e">
        <f>#REF!+15</f>
        <v>#REF!</v>
      </c>
      <c r="G902" s="1450" t="e">
        <f t="shared" si="109"/>
        <v>#REF!</v>
      </c>
      <c r="H902" s="1450" t="e">
        <f t="shared" si="110"/>
        <v>#REF!</v>
      </c>
      <c r="I902" s="1316"/>
      <c r="K902" s="1755"/>
    </row>
    <row r="903" spans="1:11" hidden="1">
      <c r="A903" s="1327" t="s">
        <v>10289</v>
      </c>
      <c r="B903" s="11" t="s">
        <v>10279</v>
      </c>
      <c r="C903" s="11">
        <v>190</v>
      </c>
      <c r="D903" s="11">
        <v>25</v>
      </c>
      <c r="E903" s="11">
        <v>1</v>
      </c>
      <c r="F903" s="2425" t="e">
        <f>#REF!+15</f>
        <v>#REF!</v>
      </c>
      <c r="G903" s="1450" t="e">
        <f>ROUND(F903*(1-$G$11),2)</f>
        <v>#REF!</v>
      </c>
      <c r="H903" s="1450" t="e">
        <f>G903*E903</f>
        <v>#REF!</v>
      </c>
      <c r="I903" s="1316"/>
      <c r="K903" s="1755"/>
    </row>
    <row r="904" spans="1:11" hidden="1">
      <c r="A904" s="1321" t="s">
        <v>10290</v>
      </c>
      <c r="B904" s="11" t="s">
        <v>10280</v>
      </c>
      <c r="C904" s="11">
        <v>250</v>
      </c>
      <c r="D904" s="11">
        <v>25</v>
      </c>
      <c r="E904" s="11">
        <v>1</v>
      </c>
      <c r="F904" s="2425" t="e">
        <f>#REF!+15</f>
        <v>#REF!</v>
      </c>
      <c r="G904" s="1450" t="e">
        <f t="shared" ref="G904:G905" si="111">ROUND(F904*(1-$G$11),2)</f>
        <v>#REF!</v>
      </c>
      <c r="H904" s="1450" t="e">
        <f t="shared" ref="H904:H905" si="112">G904*E904</f>
        <v>#REF!</v>
      </c>
      <c r="I904" s="1316"/>
      <c r="K904" s="1755"/>
    </row>
    <row r="905" spans="1:11" ht="25.5" hidden="1">
      <c r="A905" s="330" t="s">
        <v>10560</v>
      </c>
      <c r="B905" s="1322" t="s">
        <v>10281</v>
      </c>
      <c r="C905" s="11">
        <v>150</v>
      </c>
      <c r="D905" s="11">
        <v>25</v>
      </c>
      <c r="E905" s="11">
        <v>1</v>
      </c>
      <c r="F905" s="2425" t="e">
        <f>#REF!+15</f>
        <v>#REF!</v>
      </c>
      <c r="G905" s="1450" t="e">
        <f t="shared" si="111"/>
        <v>#REF!</v>
      </c>
      <c r="H905" s="1450" t="e">
        <f t="shared" si="112"/>
        <v>#REF!</v>
      </c>
      <c r="I905" s="418"/>
      <c r="K905" s="1755"/>
    </row>
    <row r="906" spans="1:11" hidden="1">
      <c r="A906" s="1323"/>
      <c r="B906" s="1324"/>
      <c r="C906" s="78"/>
      <c r="D906" s="78"/>
      <c r="E906" s="78"/>
      <c r="F906" s="1711"/>
      <c r="G906" s="1468"/>
      <c r="H906" s="1468"/>
      <c r="I906" s="1325"/>
      <c r="K906" s="1755"/>
    </row>
    <row r="907" spans="1:11" ht="13.5" thickBot="1">
      <c r="A907" s="1"/>
      <c r="B907" s="78"/>
      <c r="C907" s="78"/>
      <c r="D907" s="78"/>
      <c r="E907" s="78"/>
      <c r="F907" s="572"/>
      <c r="G907" s="1459"/>
      <c r="J907" s="2409"/>
      <c r="K907" s="1755"/>
    </row>
    <row r="908" spans="1:11" ht="20.25">
      <c r="A908" s="1505" t="s">
        <v>1292</v>
      </c>
      <c r="B908" s="409"/>
      <c r="C908" s="2778" t="s">
        <v>11296</v>
      </c>
      <c r="D908" s="2778"/>
      <c r="E908" s="2778"/>
      <c r="F908" s="2778"/>
      <c r="G908" s="2778"/>
      <c r="H908" s="2778"/>
      <c r="I908" s="2779"/>
      <c r="K908" s="1755"/>
    </row>
    <row r="909" spans="1:11" ht="18">
      <c r="A909" s="1506"/>
      <c r="B909" s="109"/>
      <c r="C909" s="2780"/>
      <c r="D909" s="2780"/>
      <c r="E909" s="2780"/>
      <c r="F909" s="2780"/>
      <c r="G909" s="2780"/>
      <c r="H909" s="2780"/>
      <c r="I909" s="2781"/>
      <c r="K909" s="1755"/>
    </row>
    <row r="910" spans="1:11">
      <c r="A910" s="305"/>
      <c r="B910" s="17"/>
      <c r="C910" s="2780"/>
      <c r="D910" s="2780"/>
      <c r="E910" s="2780"/>
      <c r="F910" s="2780"/>
      <c r="G910" s="2780"/>
      <c r="H910" s="2780"/>
      <c r="I910" s="2781"/>
      <c r="K910" s="1755"/>
    </row>
    <row r="911" spans="1:11">
      <c r="A911" s="305"/>
      <c r="B911" s="17"/>
      <c r="C911" s="2780"/>
      <c r="D911" s="2780"/>
      <c r="E911" s="2780"/>
      <c r="F911" s="2780"/>
      <c r="G911" s="2780"/>
      <c r="H911" s="2780"/>
      <c r="I911" s="2781"/>
      <c r="K911" s="1755"/>
    </row>
    <row r="912" spans="1:11">
      <c r="A912" s="305"/>
      <c r="B912" s="17"/>
      <c r="C912" s="2780"/>
      <c r="D912" s="2780"/>
      <c r="E912" s="2780"/>
      <c r="F912" s="2780"/>
      <c r="G912" s="2780"/>
      <c r="H912" s="2780"/>
      <c r="I912" s="2781"/>
      <c r="K912" s="1755"/>
    </row>
    <row r="913" spans="1:13" ht="18.75" thickBot="1">
      <c r="A913" s="1152" t="s">
        <v>7679</v>
      </c>
      <c r="B913" s="184"/>
      <c r="C913" s="2782"/>
      <c r="D913" s="2782"/>
      <c r="E913" s="2782"/>
      <c r="F913" s="2782"/>
      <c r="G913" s="2782"/>
      <c r="H913" s="2782"/>
      <c r="I913" s="2783"/>
      <c r="K913" s="1755"/>
    </row>
    <row r="914" spans="1:13" ht="33.75">
      <c r="A914" s="187" t="s">
        <v>1028</v>
      </c>
      <c r="B914" s="1497" t="s">
        <v>982</v>
      </c>
      <c r="C914" s="328" t="s">
        <v>1029</v>
      </c>
      <c r="D914" s="1498"/>
      <c r="E914" s="1206" t="s">
        <v>3130</v>
      </c>
      <c r="F914" s="1717" t="s">
        <v>10916</v>
      </c>
      <c r="G914" s="198" t="s">
        <v>2779</v>
      </c>
      <c r="H914" s="419" t="s">
        <v>497</v>
      </c>
      <c r="I914" s="173" t="s">
        <v>4239</v>
      </c>
      <c r="K914" s="1755"/>
      <c r="L914" s="1737"/>
      <c r="M914" s="1738"/>
    </row>
    <row r="915" spans="1:13" ht="13.5" thickBot="1">
      <c r="A915" s="195"/>
      <c r="B915" s="1069" t="s">
        <v>979</v>
      </c>
      <c r="C915" s="1070" t="s">
        <v>980</v>
      </c>
      <c r="D915" s="1478" t="s">
        <v>981</v>
      </c>
      <c r="E915" s="476" t="s">
        <v>2628</v>
      </c>
      <c r="F915" s="1709" t="s">
        <v>265</v>
      </c>
      <c r="G915" s="191">
        <f>'Заказ, cкидки и курсы валют'!$I$12</f>
        <v>0</v>
      </c>
      <c r="H915" s="455"/>
      <c r="I915" s="325"/>
      <c r="K915" s="1755"/>
      <c r="L915" s="1737"/>
      <c r="M915" s="1738"/>
    </row>
    <row r="916" spans="1:13">
      <c r="A916" s="384" t="s">
        <v>663</v>
      </c>
      <c r="B916" s="1227">
        <v>90</v>
      </c>
      <c r="C916" s="1227">
        <v>90</v>
      </c>
      <c r="D916" s="1227">
        <v>40</v>
      </c>
      <c r="E916" s="1059">
        <v>30</v>
      </c>
      <c r="F916" s="1755">
        <v>4192.3908179999989</v>
      </c>
      <c r="G916" s="1448">
        <f>ROUND(F916*(1-$G$11),2)</f>
        <v>4192.3900000000003</v>
      </c>
      <c r="H916" s="1448">
        <f>G916</f>
        <v>4192.3900000000003</v>
      </c>
      <c r="I916" s="336"/>
      <c r="K916" s="1755"/>
      <c r="L916" s="1737"/>
      <c r="M916" s="1738"/>
    </row>
    <row r="917" spans="1:13">
      <c r="A917" s="175" t="s">
        <v>662</v>
      </c>
      <c r="B917" s="11">
        <v>120</v>
      </c>
      <c r="C917" s="11">
        <v>90</v>
      </c>
      <c r="D917" s="11">
        <v>40</v>
      </c>
      <c r="E917" s="1055">
        <v>30</v>
      </c>
      <c r="F917" s="1755">
        <v>3407.8624019999993</v>
      </c>
      <c r="G917" s="1450">
        <f t="shared" ref="G917:G923" si="113">ROUND(F917*(1-$G$11),2)</f>
        <v>3407.86</v>
      </c>
      <c r="H917" s="1450">
        <f>G917</f>
        <v>3407.86</v>
      </c>
      <c r="I917" s="326"/>
      <c r="K917" s="1755"/>
      <c r="L917" s="1737"/>
      <c r="M917" s="1738"/>
    </row>
    <row r="918" spans="1:13">
      <c r="A918" s="175" t="s">
        <v>10291</v>
      </c>
      <c r="B918" s="11">
        <v>120</v>
      </c>
      <c r="C918" s="11">
        <v>90</v>
      </c>
      <c r="D918" s="11">
        <v>40</v>
      </c>
      <c r="E918" s="1055">
        <v>50</v>
      </c>
      <c r="F918" s="1755">
        <v>5679.7796160000007</v>
      </c>
      <c r="G918" s="1450">
        <f t="shared" si="113"/>
        <v>5679.78</v>
      </c>
      <c r="H918" s="1450">
        <f t="shared" ref="H918:H920" si="114">G918</f>
        <v>5679.78</v>
      </c>
      <c r="I918" s="326"/>
      <c r="K918" s="1755"/>
      <c r="L918" s="1737"/>
    </row>
    <row r="919" spans="1:13">
      <c r="A919" s="175" t="s">
        <v>11651</v>
      </c>
      <c r="B919" s="11">
        <v>120</v>
      </c>
      <c r="C919" s="11">
        <v>90</v>
      </c>
      <c r="D919" s="11">
        <v>40</v>
      </c>
      <c r="E919" s="1055">
        <v>20</v>
      </c>
      <c r="F919" s="1755">
        <v>2271.9112500000001</v>
      </c>
      <c r="G919" s="1450">
        <f t="shared" ref="G919" si="115">ROUND(F919*(1-$G$11),2)</f>
        <v>2271.91</v>
      </c>
      <c r="H919" s="1450">
        <f t="shared" ref="H919" si="116">G919</f>
        <v>2271.91</v>
      </c>
      <c r="I919" s="326"/>
      <c r="K919" s="1755"/>
      <c r="L919" s="1737"/>
    </row>
    <row r="920" spans="1:13">
      <c r="A920" s="175" t="s">
        <v>664</v>
      </c>
      <c r="B920" s="11">
        <v>160</v>
      </c>
      <c r="C920" s="11">
        <v>90</v>
      </c>
      <c r="D920" s="11">
        <v>40</v>
      </c>
      <c r="E920" s="1055">
        <v>30</v>
      </c>
      <c r="F920" s="1755">
        <v>4350.8423700000003</v>
      </c>
      <c r="G920" s="1450">
        <f t="shared" si="113"/>
        <v>4350.84</v>
      </c>
      <c r="H920" s="1450">
        <f t="shared" si="114"/>
        <v>4350.84</v>
      </c>
      <c r="I920" s="326"/>
      <c r="K920" s="1755"/>
      <c r="L920" s="1737"/>
    </row>
    <row r="921" spans="1:13">
      <c r="A921" s="175" t="s">
        <v>11650</v>
      </c>
      <c r="B921" s="11">
        <v>160</v>
      </c>
      <c r="C921" s="11">
        <v>90</v>
      </c>
      <c r="D921" s="11">
        <v>40</v>
      </c>
      <c r="E921" s="1055">
        <v>20</v>
      </c>
      <c r="F921" s="1755">
        <v>2900.5594500000002</v>
      </c>
      <c r="G921" s="1450">
        <f t="shared" ref="G921" si="117">ROUND(F921*(1-$G$11),2)</f>
        <v>2900.56</v>
      </c>
      <c r="H921" s="1450">
        <f t="shared" ref="H921" si="118">G921</f>
        <v>2900.56</v>
      </c>
      <c r="I921" s="1307"/>
      <c r="K921" s="1755"/>
      <c r="L921" s="1737"/>
    </row>
    <row r="922" spans="1:13">
      <c r="A922" s="175" t="s">
        <v>665</v>
      </c>
      <c r="B922" s="11">
        <v>200</v>
      </c>
      <c r="C922" s="11">
        <v>90</v>
      </c>
      <c r="D922" s="11">
        <v>40</v>
      </c>
      <c r="E922" s="1055">
        <v>30</v>
      </c>
      <c r="F922" s="1755">
        <v>4936.1791499999999</v>
      </c>
      <c r="G922" s="1450">
        <f t="shared" si="113"/>
        <v>4936.18</v>
      </c>
      <c r="H922" s="1450">
        <f>G922</f>
        <v>4936.18</v>
      </c>
      <c r="I922" s="1307"/>
      <c r="K922" s="1755"/>
      <c r="L922" s="1737"/>
    </row>
    <row r="923" spans="1:13" ht="13.5" thickBot="1">
      <c r="A923" s="1329" t="s">
        <v>10292</v>
      </c>
      <c r="B923" s="1515">
        <v>200</v>
      </c>
      <c r="C923" s="1515">
        <v>90</v>
      </c>
      <c r="D923" s="1515">
        <v>40</v>
      </c>
      <c r="E923" s="1320">
        <v>50</v>
      </c>
      <c r="F923" s="1755">
        <v>8226.9652499999993</v>
      </c>
      <c r="G923" s="1481">
        <f t="shared" si="113"/>
        <v>8226.9699999999993</v>
      </c>
      <c r="H923" s="1481">
        <f>G923</f>
        <v>8226.9699999999993</v>
      </c>
      <c r="I923" s="327"/>
      <c r="K923" s="1755"/>
      <c r="L923" s="1737"/>
    </row>
    <row r="924" spans="1:13">
      <c r="A924" s="1"/>
      <c r="B924" s="1"/>
      <c r="C924" s="1"/>
      <c r="D924" s="1"/>
      <c r="E924" s="1458"/>
      <c r="F924" s="630"/>
      <c r="G924" s="1459"/>
      <c r="K924" s="1755"/>
    </row>
    <row r="925" spans="1:13" ht="20.25" hidden="1">
      <c r="A925" s="1505" t="s">
        <v>1292</v>
      </c>
      <c r="B925" s="409" t="s">
        <v>1698</v>
      </c>
      <c r="C925" s="409"/>
      <c r="D925" s="409"/>
      <c r="E925" s="409"/>
      <c r="F925" s="1712"/>
      <c r="G925" s="152"/>
      <c r="H925" s="324" t="s">
        <v>70</v>
      </c>
      <c r="I925" s="95"/>
      <c r="K925" s="1755"/>
    </row>
    <row r="926" spans="1:13" ht="18" hidden="1">
      <c r="A926" s="1506"/>
      <c r="B926" s="109"/>
      <c r="C926" s="319"/>
      <c r="D926" s="319"/>
      <c r="E926" s="318"/>
      <c r="F926" s="1179"/>
      <c r="G926" s="318"/>
      <c r="H926" s="318"/>
      <c r="I926" s="167"/>
      <c r="K926" s="1755"/>
    </row>
    <row r="927" spans="1:13" hidden="1">
      <c r="A927" s="305"/>
      <c r="B927" s="17"/>
      <c r="C927" s="17"/>
      <c r="D927" s="183"/>
      <c r="E927" s="183"/>
      <c r="F927" s="630"/>
      <c r="G927" s="98"/>
      <c r="H927" s="168"/>
      <c r="I927" s="167"/>
      <c r="K927" s="1755"/>
    </row>
    <row r="928" spans="1:13" hidden="1">
      <c r="A928" s="305"/>
      <c r="B928" s="17"/>
      <c r="C928" s="17"/>
      <c r="D928" s="183"/>
      <c r="E928" s="183"/>
      <c r="F928" s="630"/>
      <c r="G928" s="309"/>
      <c r="H928" s="304"/>
      <c r="I928" s="167"/>
      <c r="K928" s="1755"/>
    </row>
    <row r="929" spans="1:13" hidden="1">
      <c r="A929" s="305"/>
      <c r="B929" s="17"/>
      <c r="C929" s="17"/>
      <c r="D929" s="183"/>
      <c r="E929" s="183"/>
      <c r="F929" s="630"/>
      <c r="G929" s="309"/>
      <c r="H929" s="304"/>
      <c r="I929" s="167"/>
      <c r="K929" s="1755"/>
    </row>
    <row r="930" spans="1:13" ht="18.75" hidden="1" thickBot="1">
      <c r="A930" s="1152" t="s">
        <v>7681</v>
      </c>
      <c r="B930" s="184"/>
      <c r="C930" s="885"/>
      <c r="D930" s="184"/>
      <c r="E930" s="184"/>
      <c r="F930" s="1180"/>
      <c r="G930" s="101"/>
      <c r="H930" s="170"/>
      <c r="I930" s="172"/>
      <c r="K930" s="1755"/>
    </row>
    <row r="931" spans="1:13" ht="33.75" hidden="1">
      <c r="A931" s="187" t="s">
        <v>1028</v>
      </c>
      <c r="B931" s="1497" t="s">
        <v>982</v>
      </c>
      <c r="C931" s="328" t="s">
        <v>1029</v>
      </c>
      <c r="D931" s="1498"/>
      <c r="E931" s="1206" t="s">
        <v>3130</v>
      </c>
      <c r="F931" s="1717" t="s">
        <v>1696</v>
      </c>
      <c r="G931" s="1308" t="s">
        <v>2779</v>
      </c>
      <c r="H931" s="419" t="s">
        <v>497</v>
      </c>
      <c r="I931" s="173" t="s">
        <v>4239</v>
      </c>
      <c r="K931" s="1755"/>
    </row>
    <row r="932" spans="1:13" ht="13.5" hidden="1" thickBot="1">
      <c r="A932" s="188"/>
      <c r="B932" s="331" t="s">
        <v>979</v>
      </c>
      <c r="C932" s="329" t="s">
        <v>980</v>
      </c>
      <c r="D932" s="1482" t="s">
        <v>981</v>
      </c>
      <c r="E932" s="382" t="s">
        <v>2628</v>
      </c>
      <c r="F932" s="1710" t="s">
        <v>265</v>
      </c>
      <c r="G932" s="317">
        <f>'[5]Заказ, cкидки и курсы валют'!$I$12</f>
        <v>0</v>
      </c>
      <c r="H932" s="339"/>
      <c r="I932" s="186"/>
      <c r="K932" s="1755"/>
    </row>
    <row r="933" spans="1:13" ht="13.5" hidden="1" thickBot="1">
      <c r="A933" s="1329" t="s">
        <v>8813</v>
      </c>
      <c r="B933" s="1515">
        <v>200</v>
      </c>
      <c r="C933" s="1515">
        <v>90</v>
      </c>
      <c r="D933" s="1515">
        <v>40</v>
      </c>
      <c r="E933" s="1320">
        <v>1</v>
      </c>
      <c r="F933" s="2429">
        <f>F923+15</f>
        <v>8241.9652499999993</v>
      </c>
      <c r="G933" s="1484">
        <f t="shared" ref="G933" si="119">ROUND(F933*(1-$G$11),2)</f>
        <v>8241.9699999999993</v>
      </c>
      <c r="H933" s="1481">
        <f t="shared" ref="H933" si="120">G933*E933</f>
        <v>8241.9699999999993</v>
      </c>
      <c r="I933" s="1075"/>
      <c r="K933" s="1755"/>
    </row>
    <row r="934" spans="1:13" ht="13.5" thickBot="1">
      <c r="A934" s="1"/>
      <c r="B934" s="1"/>
      <c r="C934" s="1"/>
      <c r="D934" s="1"/>
      <c r="E934" s="1458"/>
      <c r="F934" s="630"/>
      <c r="G934" s="1459"/>
      <c r="K934" s="1755"/>
    </row>
    <row r="935" spans="1:13" ht="20.25" customHeight="1">
      <c r="A935" s="2769" t="s">
        <v>11299</v>
      </c>
      <c r="B935" s="2770"/>
      <c r="C935" s="2770"/>
      <c r="D935" s="2770"/>
      <c r="E935" s="2770"/>
      <c r="F935" s="2770"/>
      <c r="G935" s="2770"/>
      <c r="H935" s="2770"/>
      <c r="I935" s="2771"/>
      <c r="K935" s="1755"/>
    </row>
    <row r="936" spans="1:13">
      <c r="A936" s="2772"/>
      <c r="B936" s="2773"/>
      <c r="C936" s="2773"/>
      <c r="D936" s="2773"/>
      <c r="E936" s="2773"/>
      <c r="F936" s="2773"/>
      <c r="G936" s="2773"/>
      <c r="H936" s="2773"/>
      <c r="I936" s="2774"/>
      <c r="K936" s="1755"/>
    </row>
    <row r="937" spans="1:13">
      <c r="A937" s="2772"/>
      <c r="B937" s="2773"/>
      <c r="C937" s="2773"/>
      <c r="D937" s="2773"/>
      <c r="E937" s="2773"/>
      <c r="F937" s="2773"/>
      <c r="G937" s="2773"/>
      <c r="H937" s="2773"/>
      <c r="I937" s="2774"/>
      <c r="K937" s="1755"/>
    </row>
    <row r="938" spans="1:13">
      <c r="A938" s="2772"/>
      <c r="B938" s="2773"/>
      <c r="C938" s="2773"/>
      <c r="D938" s="2773"/>
      <c r="E938" s="2773"/>
      <c r="F938" s="2773"/>
      <c r="G938" s="2773"/>
      <c r="H938" s="2773"/>
      <c r="I938" s="2774"/>
      <c r="K938" s="1755"/>
    </row>
    <row r="939" spans="1:13">
      <c r="A939" s="2772"/>
      <c r="B939" s="2773"/>
      <c r="C939" s="2773"/>
      <c r="D939" s="2773"/>
      <c r="E939" s="2773"/>
      <c r="F939" s="2773"/>
      <c r="G939" s="2773"/>
      <c r="H939" s="2773"/>
      <c r="I939" s="2774"/>
      <c r="K939" s="1755"/>
    </row>
    <row r="940" spans="1:13" ht="13.5" thickBot="1">
      <c r="A940" s="2775"/>
      <c r="B940" s="2776"/>
      <c r="C940" s="2776"/>
      <c r="D940" s="2776"/>
      <c r="E940" s="2776"/>
      <c r="F940" s="2776"/>
      <c r="G940" s="2776"/>
      <c r="H940" s="2776"/>
      <c r="I940" s="2777"/>
      <c r="K940" s="1755"/>
    </row>
    <row r="941" spans="1:13" ht="33.75">
      <c r="A941" s="187" t="s">
        <v>1028</v>
      </c>
      <c r="B941" s="1497" t="s">
        <v>982</v>
      </c>
      <c r="C941" s="328" t="s">
        <v>1029</v>
      </c>
      <c r="D941" s="1498"/>
      <c r="E941" s="1206" t="s">
        <v>3130</v>
      </c>
      <c r="F941" s="1717" t="s">
        <v>10907</v>
      </c>
      <c r="G941" s="198" t="s">
        <v>2779</v>
      </c>
      <c r="H941" s="419" t="s">
        <v>497</v>
      </c>
      <c r="I941" s="173" t="s">
        <v>4239</v>
      </c>
      <c r="K941" s="1755"/>
      <c r="L941" s="1737"/>
      <c r="M941" s="1738"/>
    </row>
    <row r="942" spans="1:13" ht="13.5" thickBot="1">
      <c r="A942" s="188"/>
      <c r="B942" s="331" t="s">
        <v>979</v>
      </c>
      <c r="C942" s="329" t="s">
        <v>980</v>
      </c>
      <c r="D942" s="1482" t="s">
        <v>981</v>
      </c>
      <c r="E942" s="382" t="s">
        <v>2628</v>
      </c>
      <c r="F942" s="1710" t="s">
        <v>265</v>
      </c>
      <c r="G942" s="191">
        <f>'Заказ, cкидки и курсы валют'!$I$12</f>
        <v>0</v>
      </c>
      <c r="H942" s="339"/>
      <c r="I942" s="186"/>
      <c r="K942" s="1755"/>
      <c r="L942" s="1737"/>
      <c r="M942" s="1738"/>
    </row>
    <row r="943" spans="1:13">
      <c r="A943" s="209" t="s">
        <v>11302</v>
      </c>
      <c r="B943" s="11">
        <v>40</v>
      </c>
      <c r="C943" s="11">
        <v>40</v>
      </c>
      <c r="D943" s="11">
        <v>120</v>
      </c>
      <c r="E943" s="11">
        <v>50</v>
      </c>
      <c r="F943" s="1755">
        <v>2941.5118950000001</v>
      </c>
      <c r="G943" s="1450">
        <f>ROUND(F943*(1-$G$11),2)</f>
        <v>2941.51</v>
      </c>
      <c r="H943" s="1450">
        <f>G943</f>
        <v>2941.51</v>
      </c>
      <c r="I943" s="326"/>
      <c r="K943" s="1755"/>
    </row>
    <row r="944" spans="1:13">
      <c r="A944" s="209" t="s">
        <v>11652</v>
      </c>
      <c r="B944" s="11">
        <v>40</v>
      </c>
      <c r="C944" s="11">
        <v>40</v>
      </c>
      <c r="D944" s="11">
        <v>120</v>
      </c>
      <c r="E944" s="11">
        <v>100</v>
      </c>
      <c r="F944" s="1755">
        <v>5883.0173999999997</v>
      </c>
      <c r="G944" s="1450">
        <f>ROUND(F944*(1-$G$11),2)</f>
        <v>5883.02</v>
      </c>
      <c r="H944" s="1450">
        <f>G944</f>
        <v>5883.02</v>
      </c>
      <c r="I944" s="326"/>
      <c r="K944" s="1755"/>
    </row>
    <row r="945" spans="1:13">
      <c r="A945" s="209" t="s">
        <v>11653</v>
      </c>
      <c r="B945" s="11">
        <v>60</v>
      </c>
      <c r="C945" s="11">
        <v>60</v>
      </c>
      <c r="D945" s="11">
        <v>220</v>
      </c>
      <c r="E945" s="11">
        <v>10</v>
      </c>
      <c r="F945" s="1755">
        <v>1617.7563</v>
      </c>
      <c r="G945" s="1450">
        <f>ROUND(F945*(1-$G$11),2)</f>
        <v>1617.76</v>
      </c>
      <c r="H945" s="1450">
        <f>G945</f>
        <v>1617.76</v>
      </c>
      <c r="I945" s="326"/>
      <c r="K945" s="1755"/>
    </row>
    <row r="946" spans="1:13">
      <c r="A946" s="520" t="s">
        <v>10293</v>
      </c>
      <c r="B946" s="11">
        <v>60</v>
      </c>
      <c r="C946" s="11">
        <v>60</v>
      </c>
      <c r="D946" s="11">
        <v>220</v>
      </c>
      <c r="E946" s="11">
        <v>25</v>
      </c>
      <c r="F946" s="1755">
        <v>4044.3792480000002</v>
      </c>
      <c r="G946" s="1450">
        <f>ROUND(F946*(1-$G$11),2)</f>
        <v>4044.38</v>
      </c>
      <c r="H946" s="1450">
        <f>G946</f>
        <v>4044.38</v>
      </c>
      <c r="I946" s="326"/>
      <c r="K946" s="1755"/>
    </row>
    <row r="947" spans="1:13" ht="13.5" thickBot="1">
      <c r="A947" s="1169" t="s">
        <v>8932</v>
      </c>
      <c r="B947" s="1515">
        <v>60</v>
      </c>
      <c r="C947" s="1515">
        <v>60</v>
      </c>
      <c r="D947" s="1515">
        <v>220</v>
      </c>
      <c r="E947" s="1520">
        <v>50</v>
      </c>
      <c r="F947" s="1755">
        <v>8088.7584960000004</v>
      </c>
      <c r="G947" s="1484">
        <f>ROUND(F947*(1-$G$11),2)</f>
        <v>8088.76</v>
      </c>
      <c r="H947" s="1481">
        <f>G947</f>
        <v>8088.76</v>
      </c>
      <c r="I947" s="1075"/>
      <c r="K947" s="1755"/>
    </row>
    <row r="948" spans="1:13" ht="13.5" thickBot="1">
      <c r="A948" s="1"/>
      <c r="B948" s="1"/>
      <c r="C948" s="1"/>
      <c r="D948" s="1"/>
      <c r="E948" s="1458"/>
      <c r="F948" s="630"/>
      <c r="G948" s="1459"/>
      <c r="K948" s="1755"/>
    </row>
    <row r="949" spans="1:13" ht="20.25" customHeight="1">
      <c r="A949" s="2769" t="s">
        <v>11300</v>
      </c>
      <c r="B949" s="2770"/>
      <c r="C949" s="2770"/>
      <c r="D949" s="2770"/>
      <c r="E949" s="2770"/>
      <c r="F949" s="2770"/>
      <c r="G949" s="2770"/>
      <c r="H949" s="2770"/>
      <c r="I949" s="2771"/>
      <c r="K949" s="1755"/>
    </row>
    <row r="950" spans="1:13">
      <c r="A950" s="2772"/>
      <c r="B950" s="2773"/>
      <c r="C950" s="2773"/>
      <c r="D950" s="2773"/>
      <c r="E950" s="2773"/>
      <c r="F950" s="2773"/>
      <c r="G950" s="2773"/>
      <c r="H950" s="2773"/>
      <c r="I950" s="2774"/>
      <c r="K950" s="1755"/>
    </row>
    <row r="951" spans="1:13">
      <c r="A951" s="2772"/>
      <c r="B951" s="2773"/>
      <c r="C951" s="2773"/>
      <c r="D951" s="2773"/>
      <c r="E951" s="2773"/>
      <c r="F951" s="2773"/>
      <c r="G951" s="2773"/>
      <c r="H951" s="2773"/>
      <c r="I951" s="2774"/>
      <c r="K951" s="1755"/>
    </row>
    <row r="952" spans="1:13">
      <c r="A952" s="2772"/>
      <c r="B952" s="2773"/>
      <c r="C952" s="2773"/>
      <c r="D952" s="2773"/>
      <c r="E952" s="2773"/>
      <c r="F952" s="2773"/>
      <c r="G952" s="2773"/>
      <c r="H952" s="2773"/>
      <c r="I952" s="2774"/>
      <c r="K952" s="1755"/>
    </row>
    <row r="953" spans="1:13" ht="13.5" thickBot="1">
      <c r="A953" s="2775"/>
      <c r="B953" s="2776"/>
      <c r="C953" s="2776"/>
      <c r="D953" s="2776"/>
      <c r="E953" s="2776"/>
      <c r="F953" s="2776"/>
      <c r="G953" s="2776"/>
      <c r="H953" s="2776"/>
      <c r="I953" s="2777"/>
      <c r="K953" s="1755"/>
    </row>
    <row r="954" spans="1:13" ht="33.75">
      <c r="A954" s="187" t="s">
        <v>1028</v>
      </c>
      <c r="B954" s="1497" t="s">
        <v>982</v>
      </c>
      <c r="C954" s="328" t="s">
        <v>1029</v>
      </c>
      <c r="D954" s="1498"/>
      <c r="E954" s="1206" t="s">
        <v>3130</v>
      </c>
      <c r="F954" s="1717" t="s">
        <v>10907</v>
      </c>
      <c r="G954" s="198" t="s">
        <v>2779</v>
      </c>
      <c r="H954" s="419" t="s">
        <v>497</v>
      </c>
      <c r="I954" s="173" t="s">
        <v>4239</v>
      </c>
      <c r="K954" s="1755"/>
    </row>
    <row r="955" spans="1:13" ht="13.5" thickBot="1">
      <c r="A955" s="195"/>
      <c r="B955" s="1069" t="s">
        <v>979</v>
      </c>
      <c r="C955" s="1070" t="s">
        <v>980</v>
      </c>
      <c r="D955" s="1478" t="s">
        <v>981</v>
      </c>
      <c r="E955" s="476" t="s">
        <v>2628</v>
      </c>
      <c r="F955" s="1709" t="s">
        <v>265</v>
      </c>
      <c r="G955" s="191">
        <f>'Заказ, cкидки и курсы валют'!$I$12</f>
        <v>0</v>
      </c>
      <c r="H955" s="455"/>
      <c r="I955" s="325"/>
      <c r="K955" s="1755"/>
      <c r="L955" s="1737"/>
      <c r="M955" s="1738"/>
    </row>
    <row r="956" spans="1:13" ht="13.5" thickBot="1">
      <c r="A956" s="1167" t="s">
        <v>8933</v>
      </c>
      <c r="B956" s="1227">
        <v>120</v>
      </c>
      <c r="C956" s="1227">
        <v>120</v>
      </c>
      <c r="D956" s="1227">
        <v>35</v>
      </c>
      <c r="E956" s="1227">
        <v>100</v>
      </c>
      <c r="F956" s="1755">
        <v>3704.9859000000001</v>
      </c>
      <c r="G956" s="1448">
        <f>ROUND(F956*(1-$G$11),2)</f>
        <v>3704.99</v>
      </c>
      <c r="H956" s="1448">
        <f t="shared" ref="H956:H962" si="121">G956</f>
        <v>3704.99</v>
      </c>
      <c r="I956" s="336"/>
      <c r="K956" s="1755"/>
      <c r="L956" s="1737"/>
      <c r="M956" s="1738"/>
    </row>
    <row r="957" spans="1:13">
      <c r="A957" s="1850" t="s">
        <v>11654</v>
      </c>
      <c r="B957" s="1514">
        <v>120</v>
      </c>
      <c r="C957" s="1514">
        <v>120</v>
      </c>
      <c r="D957" s="1514">
        <v>35</v>
      </c>
      <c r="E957" s="1514">
        <v>25</v>
      </c>
      <c r="F957" s="1755">
        <v>926.2518</v>
      </c>
      <c r="G957" s="1448">
        <f>ROUND(F957*(1-$G$11),2)</f>
        <v>926.25</v>
      </c>
      <c r="H957" s="1448">
        <f t="shared" si="121"/>
        <v>926.25</v>
      </c>
      <c r="I957" s="1330"/>
      <c r="K957" s="1755"/>
      <c r="L957" s="1737"/>
      <c r="M957" s="1738"/>
    </row>
    <row r="958" spans="1:13">
      <c r="A958" s="175" t="s">
        <v>8934</v>
      </c>
      <c r="B958" s="11">
        <v>145</v>
      </c>
      <c r="C958" s="11">
        <v>145</v>
      </c>
      <c r="D958" s="11">
        <v>35</v>
      </c>
      <c r="E958" s="11">
        <v>100</v>
      </c>
      <c r="F958" s="1755">
        <v>5011.3523880000002</v>
      </c>
      <c r="G958" s="1450">
        <f t="shared" ref="G958:G962" si="122">ROUND(F958*(1-$G$11),2)</f>
        <v>5011.3500000000004</v>
      </c>
      <c r="H958" s="1450">
        <f t="shared" si="121"/>
        <v>5011.3500000000004</v>
      </c>
      <c r="I958" s="326"/>
      <c r="K958" s="1755"/>
      <c r="L958" s="1737"/>
      <c r="M958" s="1738"/>
    </row>
    <row r="959" spans="1:13">
      <c r="A959" s="1328" t="s">
        <v>11655</v>
      </c>
      <c r="B959" s="11">
        <v>145</v>
      </c>
      <c r="C959" s="11">
        <v>145</v>
      </c>
      <c r="D959" s="11">
        <v>35</v>
      </c>
      <c r="E959" s="1521">
        <v>25</v>
      </c>
      <c r="F959" s="1755">
        <v>1252.8447000000001</v>
      </c>
      <c r="G959" s="1450">
        <f t="shared" si="122"/>
        <v>1252.8399999999999</v>
      </c>
      <c r="H959" s="1450">
        <f t="shared" si="121"/>
        <v>1252.8399999999999</v>
      </c>
      <c r="I959" s="1307"/>
      <c r="K959" s="1755"/>
      <c r="L959" s="1737"/>
      <c r="M959" s="1738"/>
    </row>
    <row r="960" spans="1:13">
      <c r="A960" s="1328" t="s">
        <v>11656</v>
      </c>
      <c r="B960" s="11">
        <v>145</v>
      </c>
      <c r="C960" s="11">
        <v>145</v>
      </c>
      <c r="D960" s="11">
        <v>35</v>
      </c>
      <c r="E960" s="1521">
        <v>50</v>
      </c>
      <c r="F960" s="1755">
        <v>2505.67875</v>
      </c>
      <c r="G960" s="1490">
        <f t="shared" si="122"/>
        <v>2505.6799999999998</v>
      </c>
      <c r="H960" s="1490">
        <f t="shared" si="121"/>
        <v>2505.6799999999998</v>
      </c>
      <c r="I960" s="1307"/>
      <c r="K960" s="1755"/>
      <c r="L960" s="1737"/>
      <c r="M960" s="1738"/>
    </row>
    <row r="961" spans="1:12">
      <c r="A961" s="1328" t="s">
        <v>10294</v>
      </c>
      <c r="B961" s="1521">
        <v>175</v>
      </c>
      <c r="C961" s="1521">
        <v>175</v>
      </c>
      <c r="D961" s="1521">
        <v>35</v>
      </c>
      <c r="E961" s="1521">
        <v>70</v>
      </c>
      <c r="F961" s="1755">
        <v>4271.1335099999997</v>
      </c>
      <c r="G961" s="1490">
        <f t="shared" si="122"/>
        <v>4271.13</v>
      </c>
      <c r="H961" s="1490">
        <f t="shared" si="121"/>
        <v>4271.13</v>
      </c>
      <c r="I961" s="1307"/>
      <c r="K961" s="1755"/>
      <c r="L961" s="1737"/>
    </row>
    <row r="962" spans="1:12" ht="13.5" thickBot="1">
      <c r="A962" s="177" t="s">
        <v>10919</v>
      </c>
      <c r="B962" s="314">
        <v>175</v>
      </c>
      <c r="C962" s="314">
        <v>175</v>
      </c>
      <c r="D962" s="314">
        <v>35</v>
      </c>
      <c r="E962" s="314">
        <v>25</v>
      </c>
      <c r="F962" s="1755">
        <v>1525.4048250000001</v>
      </c>
      <c r="G962" s="1456">
        <f t="shared" si="122"/>
        <v>1525.4</v>
      </c>
      <c r="H962" s="1456">
        <f t="shared" si="121"/>
        <v>1525.4</v>
      </c>
      <c r="I962" s="327"/>
      <c r="K962" s="1755"/>
      <c r="L962" s="1737"/>
    </row>
    <row r="963" spans="1:12">
      <c r="A963" s="1"/>
      <c r="B963" s="1"/>
      <c r="C963" s="1"/>
      <c r="D963" s="1"/>
      <c r="E963" s="1458"/>
      <c r="F963" s="630"/>
      <c r="G963" s="1459"/>
      <c r="K963" s="1755"/>
    </row>
    <row r="964" spans="1:12" ht="12.75" customHeight="1">
      <c r="A964" s="1"/>
      <c r="B964" s="1"/>
      <c r="C964" s="1"/>
      <c r="D964" s="1"/>
      <c r="E964" s="1458"/>
      <c r="F964" s="630"/>
      <c r="G964" s="1459"/>
      <c r="K964" s="1755"/>
    </row>
    <row r="965" spans="1:12" ht="12.75" customHeight="1" thickBot="1">
      <c r="A965" s="1"/>
      <c r="B965" s="1"/>
      <c r="C965" s="1"/>
      <c r="D965" s="1"/>
      <c r="E965" s="1458"/>
      <c r="F965" s="630"/>
      <c r="G965" s="1459"/>
      <c r="K965" s="1755"/>
    </row>
    <row r="966" spans="1:12" ht="12.75" customHeight="1">
      <c r="A966" s="2769" t="s">
        <v>266</v>
      </c>
      <c r="B966" s="2770"/>
      <c r="C966" s="2770"/>
      <c r="D966" s="2770"/>
      <c r="E966" s="2770"/>
      <c r="F966" s="2770"/>
      <c r="G966" s="2770"/>
      <c r="H966" s="2770"/>
      <c r="I966" s="2771"/>
      <c r="K966" s="1755"/>
    </row>
    <row r="967" spans="1:12" ht="12.75" customHeight="1">
      <c r="A967" s="2772"/>
      <c r="B967" s="2773"/>
      <c r="C967" s="2773"/>
      <c r="D967" s="2773"/>
      <c r="E967" s="2773"/>
      <c r="F967" s="2773"/>
      <c r="G967" s="2773"/>
      <c r="H967" s="2773"/>
      <c r="I967" s="2774"/>
      <c r="K967" s="1755"/>
    </row>
    <row r="968" spans="1:12" ht="12.75" customHeight="1">
      <c r="A968" s="2772"/>
      <c r="B968" s="2773"/>
      <c r="C968" s="2773"/>
      <c r="D968" s="2773"/>
      <c r="E968" s="2773"/>
      <c r="F968" s="2773"/>
      <c r="G968" s="2773"/>
      <c r="H968" s="2773"/>
      <c r="I968" s="2774"/>
      <c r="K968" s="1755"/>
    </row>
    <row r="969" spans="1:12" ht="13.5" customHeight="1">
      <c r="A969" s="2772"/>
      <c r="B969" s="2773"/>
      <c r="C969" s="2773"/>
      <c r="D969" s="2773"/>
      <c r="E969" s="2773"/>
      <c r="F969" s="2773"/>
      <c r="G969" s="2773"/>
      <c r="H969" s="2773"/>
      <c r="I969" s="2774"/>
      <c r="K969" s="1755"/>
    </row>
    <row r="970" spans="1:12" ht="12.75" customHeight="1">
      <c r="A970" s="2772"/>
      <c r="B970" s="2773"/>
      <c r="C970" s="2773"/>
      <c r="D970" s="2773"/>
      <c r="E970" s="2773"/>
      <c r="F970" s="2773"/>
      <c r="G970" s="2773"/>
      <c r="H970" s="2773"/>
      <c r="I970" s="2774"/>
      <c r="K970" s="1755"/>
    </row>
    <row r="971" spans="1:12" ht="13.5" customHeight="1" thickBot="1">
      <c r="A971" s="2775"/>
      <c r="B971" s="2776"/>
      <c r="C971" s="2776"/>
      <c r="D971" s="2776"/>
      <c r="E971" s="2776"/>
      <c r="F971" s="2776"/>
      <c r="G971" s="2776"/>
      <c r="H971" s="2776"/>
      <c r="I971" s="2777"/>
      <c r="K971" s="1755"/>
    </row>
    <row r="972" spans="1:12" ht="33.75">
      <c r="A972" s="295" t="s">
        <v>1028</v>
      </c>
      <c r="B972" s="1331"/>
      <c r="C972" s="423" t="s">
        <v>1028</v>
      </c>
      <c r="D972" s="389" t="s">
        <v>1029</v>
      </c>
      <c r="E972" s="475" t="s">
        <v>3130</v>
      </c>
      <c r="F972" s="1708" t="s">
        <v>3955</v>
      </c>
      <c r="G972" s="198" t="s">
        <v>2779</v>
      </c>
      <c r="H972" s="338" t="s">
        <v>497</v>
      </c>
      <c r="I972" s="199" t="s">
        <v>4239</v>
      </c>
      <c r="K972" s="1755"/>
    </row>
    <row r="973" spans="1:12" ht="13.5" thickBot="1">
      <c r="A973" s="295"/>
      <c r="B973" s="1332"/>
      <c r="C973" s="423"/>
      <c r="D973" s="389"/>
      <c r="E973" s="476" t="s">
        <v>2628</v>
      </c>
      <c r="F973" s="1709" t="s">
        <v>265</v>
      </c>
      <c r="G973" s="191">
        <f>'Заказ, cкидки и курсы валют'!$I$12</f>
        <v>0</v>
      </c>
      <c r="H973" s="455"/>
      <c r="I973" s="325"/>
      <c r="K973" s="1755"/>
    </row>
    <row r="974" spans="1:12">
      <c r="A974" s="1333" t="s">
        <v>666</v>
      </c>
      <c r="B974" s="1334"/>
      <c r="C974" s="1335" t="s">
        <v>666</v>
      </c>
      <c r="D974" s="542" t="s">
        <v>69</v>
      </c>
      <c r="E974" s="1336">
        <v>100</v>
      </c>
      <c r="F974" s="1755">
        <v>101.12814</v>
      </c>
      <c r="G974" s="1337">
        <f>ROUND($F$974*(1-$G$973),2)</f>
        <v>101.13</v>
      </c>
      <c r="H974" s="1337">
        <f>ROUND($F$974*(1-$G$973),2)</f>
        <v>101.13</v>
      </c>
      <c r="I974" s="336"/>
      <c r="K974" s="1755"/>
    </row>
    <row r="975" spans="1:12">
      <c r="A975" s="1338" t="s">
        <v>8938</v>
      </c>
      <c r="B975" s="1170"/>
      <c r="C975" s="413" t="s">
        <v>667</v>
      </c>
      <c r="D975" s="6" t="s">
        <v>70</v>
      </c>
      <c r="E975" s="452">
        <v>100</v>
      </c>
      <c r="F975" s="1755">
        <v>101.12814</v>
      </c>
      <c r="G975" s="417">
        <f>ROUND($F$975*(1-$G$973),2)</f>
        <v>101.13</v>
      </c>
      <c r="H975" s="417">
        <f>ROUND($F$975*(1-$G$973),2)</f>
        <v>101.13</v>
      </c>
      <c r="I975" s="326"/>
      <c r="K975" s="1755"/>
    </row>
    <row r="976" spans="1:12">
      <c r="A976" s="1338" t="s">
        <v>8939</v>
      </c>
      <c r="B976" s="1170"/>
      <c r="C976" s="413" t="s">
        <v>668</v>
      </c>
      <c r="D976" s="6" t="s">
        <v>71</v>
      </c>
      <c r="E976" s="452">
        <v>100</v>
      </c>
      <c r="F976" s="1755">
        <v>101.12814</v>
      </c>
      <c r="G976" s="417">
        <f>ROUND($F$976*(1-$G$973),2)</f>
        <v>101.13</v>
      </c>
      <c r="H976" s="417">
        <f>ROUND($F$976*(1-$G$973),2)</f>
        <v>101.13</v>
      </c>
      <c r="I976" s="326"/>
      <c r="K976" s="1755"/>
    </row>
    <row r="977" spans="1:11">
      <c r="A977" s="310" t="s">
        <v>10295</v>
      </c>
      <c r="B977" s="585"/>
      <c r="C977" s="12" t="s">
        <v>10295</v>
      </c>
      <c r="D977" s="6" t="s">
        <v>985</v>
      </c>
      <c r="E977" s="452">
        <v>100</v>
      </c>
      <c r="F977" s="1755">
        <v>101.12814</v>
      </c>
      <c r="G977" s="417">
        <f>ROUND($F$977*(1-$G$973),2)</f>
        <v>101.13</v>
      </c>
      <c r="H977" s="417">
        <f>ROUND($F$977*(1-$G$973),2)</f>
        <v>101.13</v>
      </c>
      <c r="I977" s="326"/>
      <c r="K977" s="1755"/>
    </row>
    <row r="978" spans="1:11">
      <c r="A978" s="310" t="s">
        <v>10296</v>
      </c>
      <c r="B978" s="1170"/>
      <c r="C978" s="524" t="s">
        <v>10296</v>
      </c>
      <c r="D978" s="6" t="s">
        <v>72</v>
      </c>
      <c r="E978" s="452">
        <v>100</v>
      </c>
      <c r="F978" s="1755">
        <v>101.12814</v>
      </c>
      <c r="G978" s="417">
        <f>ROUND($F$978*(1-$G$973),2)</f>
        <v>101.13</v>
      </c>
      <c r="H978" s="417">
        <f>ROUND($F$978*(1-$G$973),2)</f>
        <v>101.13</v>
      </c>
      <c r="I978" s="326"/>
      <c r="K978" s="1755"/>
    </row>
    <row r="979" spans="1:11">
      <c r="A979" s="310" t="s">
        <v>10297</v>
      </c>
      <c r="B979" s="1170"/>
      <c r="C979" s="524" t="s">
        <v>10297</v>
      </c>
      <c r="D979" s="6" t="s">
        <v>73</v>
      </c>
      <c r="E979" s="452">
        <v>100</v>
      </c>
      <c r="F979" s="1755">
        <v>112.34898</v>
      </c>
      <c r="G979" s="417">
        <f>ROUND($F$979*(1-$G$973),2)</f>
        <v>112.35</v>
      </c>
      <c r="H979" s="417">
        <f>ROUND($F$979*(1-$G$973),2)</f>
        <v>112.35</v>
      </c>
      <c r="I979" s="326"/>
      <c r="K979" s="1755"/>
    </row>
    <row r="980" spans="1:11">
      <c r="A980" s="310" t="s">
        <v>10298</v>
      </c>
      <c r="B980" s="1170"/>
      <c r="C980" s="524" t="s">
        <v>10298</v>
      </c>
      <c r="D980" s="6" t="s">
        <v>74</v>
      </c>
      <c r="E980" s="452">
        <v>100</v>
      </c>
      <c r="F980" s="1755">
        <v>112.34898</v>
      </c>
      <c r="G980" s="417">
        <f>ROUND($F$980*(1-$G$973),2)</f>
        <v>112.35</v>
      </c>
      <c r="H980" s="417">
        <f>ROUND($F$980*(1-$G$973),2)</f>
        <v>112.35</v>
      </c>
      <c r="I980" s="326"/>
      <c r="K980" s="1755"/>
    </row>
    <row r="981" spans="1:11">
      <c r="A981" s="310" t="s">
        <v>10299</v>
      </c>
      <c r="B981" s="1170"/>
      <c r="C981" s="12" t="s">
        <v>10299</v>
      </c>
      <c r="D981" s="12" t="s">
        <v>4298</v>
      </c>
      <c r="E981" s="452">
        <v>50</v>
      </c>
      <c r="F981" s="1755">
        <v>127.83194999999999</v>
      </c>
      <c r="G981" s="417">
        <f>ROUND($F$981*(1-$G$973),2)</f>
        <v>127.83</v>
      </c>
      <c r="H981" s="417">
        <f>ROUND($F$981*(1-$G$973),2)</f>
        <v>127.83</v>
      </c>
      <c r="I981" s="326"/>
      <c r="K981" s="1755"/>
    </row>
    <row r="982" spans="1:11" ht="14.45" customHeight="1" thickBot="1">
      <c r="A982" s="1339" t="s">
        <v>10300</v>
      </c>
      <c r="B982" s="1275"/>
      <c r="C982" s="1342" t="s">
        <v>10300</v>
      </c>
      <c r="D982" s="282" t="s">
        <v>3972</v>
      </c>
      <c r="E982" s="1340">
        <v>50</v>
      </c>
      <c r="F982" s="1755">
        <v>127.83194999999999</v>
      </c>
      <c r="G982" s="1341">
        <f>ROUND($F$982*(1-$G$973),2)</f>
        <v>127.83</v>
      </c>
      <c r="H982" s="1341">
        <f>ROUND($F$982*(1-$G$973),2)</f>
        <v>127.83</v>
      </c>
      <c r="I982" s="327"/>
      <c r="K982" s="1755"/>
    </row>
    <row r="983" spans="1:11" ht="12.75" customHeight="1" thickBot="1">
      <c r="C983" s="670"/>
      <c r="D983" s="9"/>
      <c r="E983" s="9"/>
      <c r="F983" s="1174"/>
      <c r="G983" s="1522"/>
      <c r="K983" s="1755"/>
    </row>
    <row r="984" spans="1:11" ht="12.75" customHeight="1">
      <c r="A984" s="2769" t="s">
        <v>11301</v>
      </c>
      <c r="B984" s="2770"/>
      <c r="C984" s="2770"/>
      <c r="D984" s="2770"/>
      <c r="E984" s="2770"/>
      <c r="F984" s="2770"/>
      <c r="G984" s="2770"/>
      <c r="H984" s="2770"/>
      <c r="I984" s="1523"/>
      <c r="K984" s="1755"/>
    </row>
    <row r="985" spans="1:11" ht="12.75" customHeight="1">
      <c r="A985" s="2772"/>
      <c r="B985" s="2773"/>
      <c r="C985" s="2773"/>
      <c r="D985" s="2773"/>
      <c r="E985" s="2773"/>
      <c r="F985" s="2773"/>
      <c r="G985" s="2773"/>
      <c r="H985" s="2773"/>
      <c r="I985" s="1524"/>
      <c r="K985" s="1755"/>
    </row>
    <row r="986" spans="1:11" ht="12.75" customHeight="1">
      <c r="A986" s="2772"/>
      <c r="B986" s="2773"/>
      <c r="C986" s="2773"/>
      <c r="D986" s="2773"/>
      <c r="E986" s="2773"/>
      <c r="F986" s="2773"/>
      <c r="G986" s="2773"/>
      <c r="H986" s="2773"/>
      <c r="I986" s="1524"/>
      <c r="K986" s="1755"/>
    </row>
    <row r="987" spans="1:11" ht="13.5" customHeight="1">
      <c r="A987" s="2772"/>
      <c r="B987" s="2773"/>
      <c r="C987" s="2773"/>
      <c r="D987" s="2773"/>
      <c r="E987" s="2773"/>
      <c r="F987" s="2773"/>
      <c r="G987" s="2773"/>
      <c r="H987" s="2773"/>
      <c r="I987" s="1524"/>
      <c r="K987" s="1755"/>
    </row>
    <row r="988" spans="1:11" ht="20.25">
      <c r="A988" s="2772"/>
      <c r="B988" s="2773"/>
      <c r="C988" s="2773"/>
      <c r="D988" s="2773"/>
      <c r="E988" s="2773"/>
      <c r="F988" s="2773"/>
      <c r="G988" s="2773"/>
      <c r="H988" s="2773"/>
      <c r="I988" s="1524"/>
      <c r="K988" s="1755"/>
    </row>
    <row r="989" spans="1:11" ht="21" thickBot="1">
      <c r="A989" s="1525"/>
      <c r="B989" s="1526"/>
      <c r="C989" s="1526"/>
      <c r="D989" s="1526"/>
      <c r="E989" s="1526"/>
      <c r="F989" s="2433"/>
      <c r="G989" s="1526"/>
      <c r="H989" s="1526"/>
      <c r="I989" s="1527"/>
      <c r="K989" s="1755"/>
    </row>
    <row r="990" spans="1:11" ht="33.75">
      <c r="A990" s="345" t="s">
        <v>1028</v>
      </c>
      <c r="B990" s="1343"/>
      <c r="C990" s="422" t="s">
        <v>1028</v>
      </c>
      <c r="D990" s="473" t="s">
        <v>1029</v>
      </c>
      <c r="E990" s="1206" t="s">
        <v>3130</v>
      </c>
      <c r="F990" s="1717" t="s">
        <v>3955</v>
      </c>
      <c r="G990" s="1308" t="s">
        <v>2779</v>
      </c>
      <c r="H990" s="419" t="s">
        <v>497</v>
      </c>
      <c r="I990" s="173" t="s">
        <v>4239</v>
      </c>
      <c r="K990" s="1755"/>
    </row>
    <row r="991" spans="1:11" ht="13.5" thickBot="1">
      <c r="A991" s="188"/>
      <c r="B991" s="1777"/>
      <c r="C991" s="188"/>
      <c r="D991" s="190"/>
      <c r="E991" s="382" t="s">
        <v>2628</v>
      </c>
      <c r="F991" s="1710" t="s">
        <v>265</v>
      </c>
      <c r="G991" s="191">
        <f>'Заказ, cкидки и курсы валют'!$I$12</f>
        <v>0</v>
      </c>
      <c r="H991" s="339"/>
      <c r="I991" s="186"/>
      <c r="K991" s="1755"/>
    </row>
    <row r="992" spans="1:11">
      <c r="A992" s="1773" t="s">
        <v>6978</v>
      </c>
      <c r="B992" s="1774"/>
      <c r="C992" s="1671" t="s">
        <v>6978</v>
      </c>
      <c r="D992" s="1530" t="s">
        <v>69</v>
      </c>
      <c r="E992" s="1775" t="s">
        <v>6974</v>
      </c>
      <c r="F992" s="1755">
        <v>5290.2596999999996</v>
      </c>
      <c r="G992" s="1776">
        <f>ROUND($F$992*(1-$G$991),2)</f>
        <v>5290.26</v>
      </c>
      <c r="H992" s="1776">
        <f>G992</f>
        <v>5290.26</v>
      </c>
      <c r="I992" s="1330"/>
      <c r="K992" s="1755"/>
    </row>
    <row r="993" spans="1:11">
      <c r="A993" s="310" t="s">
        <v>6979</v>
      </c>
      <c r="B993" s="411"/>
      <c r="C993" s="413" t="s">
        <v>6979</v>
      </c>
      <c r="D993" s="6" t="s">
        <v>70</v>
      </c>
      <c r="E993" s="819" t="s">
        <v>6974</v>
      </c>
      <c r="F993" s="1755">
        <v>5290.2596999999996</v>
      </c>
      <c r="G993" s="417">
        <f>ROUND($F$993*(1-$G$991),2)</f>
        <v>5290.26</v>
      </c>
      <c r="H993" s="417">
        <f t="shared" ref="H993:H999" si="123">G993</f>
        <v>5290.26</v>
      </c>
      <c r="I993" s="326"/>
      <c r="K993" s="1755"/>
    </row>
    <row r="994" spans="1:11">
      <c r="A994" s="310" t="s">
        <v>5956</v>
      </c>
      <c r="B994" s="411"/>
      <c r="C994" s="413" t="s">
        <v>5956</v>
      </c>
      <c r="D994" s="6" t="s">
        <v>71</v>
      </c>
      <c r="E994" s="819" t="s">
        <v>6974</v>
      </c>
      <c r="F994" s="1755">
        <v>5842.0063799999998</v>
      </c>
      <c r="G994" s="417">
        <f>ROUND($F$994*(1-$G$991),2)</f>
        <v>5842.01</v>
      </c>
      <c r="H994" s="417">
        <f t="shared" si="123"/>
        <v>5842.01</v>
      </c>
      <c r="I994" s="326"/>
      <c r="K994" s="1755"/>
    </row>
    <row r="995" spans="1:11">
      <c r="A995" s="310" t="s">
        <v>5957</v>
      </c>
      <c r="B995" s="16"/>
      <c r="C995" s="413" t="s">
        <v>5957</v>
      </c>
      <c r="D995" s="6" t="s">
        <v>985</v>
      </c>
      <c r="E995" s="819" t="s">
        <v>6974</v>
      </c>
      <c r="F995" s="1755">
        <v>5290.2596999999996</v>
      </c>
      <c r="G995" s="417">
        <f>ROUND($F$995*(1-$G$991),2)</f>
        <v>5290.26</v>
      </c>
      <c r="H995" s="417">
        <f t="shared" si="123"/>
        <v>5290.26</v>
      </c>
      <c r="I995" s="326"/>
      <c r="K995" s="1755"/>
    </row>
    <row r="996" spans="1:11">
      <c r="A996" s="310" t="s">
        <v>5594</v>
      </c>
      <c r="B996" s="411"/>
      <c r="C996" s="413" t="s">
        <v>5594</v>
      </c>
      <c r="D996" s="6" t="s">
        <v>72</v>
      </c>
      <c r="E996" s="819" t="s">
        <v>6974</v>
      </c>
      <c r="F996" s="1755">
        <v>5842.0063799999998</v>
      </c>
      <c r="G996" s="417">
        <f>ROUND($F$994*(1-$G$991),2)</f>
        <v>5842.01</v>
      </c>
      <c r="H996" s="417">
        <f t="shared" si="123"/>
        <v>5842.01</v>
      </c>
      <c r="I996" s="326"/>
      <c r="K996" s="1755"/>
    </row>
    <row r="997" spans="1:11">
      <c r="A997" s="310" t="s">
        <v>5958</v>
      </c>
      <c r="B997" s="411"/>
      <c r="C997" s="413" t="s">
        <v>5958</v>
      </c>
      <c r="D997" s="6" t="s">
        <v>73</v>
      </c>
      <c r="E997" s="819" t="s">
        <v>6975</v>
      </c>
      <c r="F997" s="1755">
        <v>5207.4665999999997</v>
      </c>
      <c r="G997" s="417">
        <f>ROUND($F$997*(1-$G$991),2)</f>
        <v>5207.47</v>
      </c>
      <c r="H997" s="417">
        <f t="shared" si="123"/>
        <v>5207.47</v>
      </c>
      <c r="I997" s="326"/>
      <c r="K997" s="1755"/>
    </row>
    <row r="998" spans="1:11">
      <c r="A998" s="310" t="s">
        <v>5959</v>
      </c>
      <c r="B998" s="411"/>
      <c r="C998" s="413" t="s">
        <v>5959</v>
      </c>
      <c r="D998" s="6" t="s">
        <v>74</v>
      </c>
      <c r="E998" s="819" t="s">
        <v>6975</v>
      </c>
      <c r="F998" s="1755">
        <v>5207.4665999999997</v>
      </c>
      <c r="G998" s="417">
        <f>ROUND($F$998*(1-$G$991),2)</f>
        <v>5207.47</v>
      </c>
      <c r="H998" s="417">
        <f t="shared" si="123"/>
        <v>5207.47</v>
      </c>
      <c r="I998" s="326"/>
      <c r="K998" s="1755"/>
    </row>
    <row r="999" spans="1:11" ht="13.5" thickBot="1">
      <c r="A999" s="1345" t="s">
        <v>6977</v>
      </c>
      <c r="B999" s="1346"/>
      <c r="C999" s="1347" t="s">
        <v>6977</v>
      </c>
      <c r="D999" s="1188" t="s">
        <v>3972</v>
      </c>
      <c r="E999" s="1348" t="s">
        <v>6976</v>
      </c>
      <c r="F999" s="1755">
        <v>132.42635999999999</v>
      </c>
      <c r="G999" s="1341">
        <f>ROUND($F$999*(1-$G$991),2)</f>
        <v>132.43</v>
      </c>
      <c r="H999" s="1341">
        <f t="shared" si="123"/>
        <v>132.43</v>
      </c>
      <c r="I999" s="327"/>
      <c r="K999" s="1755"/>
    </row>
    <row r="1000" spans="1:11" ht="12.75" customHeight="1" thickBot="1">
      <c r="K1000" s="1755"/>
    </row>
    <row r="1001" spans="1:11" ht="12.75" customHeight="1">
      <c r="A1001" s="2769" t="s">
        <v>1716</v>
      </c>
      <c r="B1001" s="2770"/>
      <c r="C1001" s="2770"/>
      <c r="D1001" s="2770"/>
      <c r="E1001" s="2770"/>
      <c r="F1001" s="2770"/>
      <c r="G1001" s="2770"/>
      <c r="H1001" s="2770"/>
      <c r="I1001" s="1351"/>
      <c r="K1001" s="1755"/>
    </row>
    <row r="1002" spans="1:11" ht="12.75" customHeight="1">
      <c r="A1002" s="2772"/>
      <c r="B1002" s="2773"/>
      <c r="C1002" s="2773"/>
      <c r="D1002" s="2773"/>
      <c r="E1002" s="2773"/>
      <c r="F1002" s="2773"/>
      <c r="G1002" s="2773"/>
      <c r="H1002" s="2773"/>
      <c r="I1002" s="1350"/>
      <c r="K1002" s="1755"/>
    </row>
    <row r="1003" spans="1:11" ht="12.75" customHeight="1">
      <c r="A1003" s="2772"/>
      <c r="B1003" s="2773"/>
      <c r="C1003" s="2773"/>
      <c r="D1003" s="2773"/>
      <c r="E1003" s="2773"/>
      <c r="F1003" s="2773"/>
      <c r="G1003" s="2773"/>
      <c r="H1003" s="2773"/>
      <c r="I1003" s="1350"/>
      <c r="K1003" s="1755"/>
    </row>
    <row r="1004" spans="1:11" ht="13.5" customHeight="1">
      <c r="A1004" s="2772"/>
      <c r="B1004" s="2773"/>
      <c r="C1004" s="2773"/>
      <c r="D1004" s="2773"/>
      <c r="E1004" s="2773"/>
      <c r="F1004" s="2773"/>
      <c r="G1004" s="2773"/>
      <c r="H1004" s="2773"/>
      <c r="I1004" s="1350"/>
      <c r="K1004" s="1755"/>
    </row>
    <row r="1005" spans="1:11" ht="20.25">
      <c r="A1005" s="2772"/>
      <c r="B1005" s="2773"/>
      <c r="C1005" s="2773"/>
      <c r="D1005" s="2773"/>
      <c r="E1005" s="2773"/>
      <c r="F1005" s="2773"/>
      <c r="G1005" s="2773"/>
      <c r="H1005" s="2773"/>
      <c r="I1005" s="1350"/>
      <c r="K1005" s="1755"/>
    </row>
    <row r="1006" spans="1:11" ht="21" thickBot="1">
      <c r="A1006" s="2775"/>
      <c r="B1006" s="2776"/>
      <c r="C1006" s="2776"/>
      <c r="D1006" s="2776"/>
      <c r="E1006" s="2776"/>
      <c r="F1006" s="2776"/>
      <c r="G1006" s="2776"/>
      <c r="H1006" s="2776"/>
      <c r="I1006" s="1353"/>
      <c r="K1006" s="1755"/>
    </row>
    <row r="1007" spans="1:11" ht="33.75">
      <c r="A1007" s="345" t="s">
        <v>1028</v>
      </c>
      <c r="B1007" s="335"/>
      <c r="C1007" s="422" t="s">
        <v>1028</v>
      </c>
      <c r="D1007" s="473" t="s">
        <v>1029</v>
      </c>
      <c r="E1007" s="1206" t="s">
        <v>3130</v>
      </c>
      <c r="F1007" s="1717" t="s">
        <v>10904</v>
      </c>
      <c r="G1007" s="1308" t="s">
        <v>2779</v>
      </c>
      <c r="H1007" s="419" t="s">
        <v>497</v>
      </c>
      <c r="I1007" s="173" t="s">
        <v>4239</v>
      </c>
      <c r="K1007" s="1755"/>
    </row>
    <row r="1008" spans="1:11" ht="13.5" thickBot="1">
      <c r="A1008" s="188"/>
      <c r="B1008" s="255"/>
      <c r="C1008" s="188"/>
      <c r="D1008" s="190"/>
      <c r="E1008" s="382" t="s">
        <v>2628</v>
      </c>
      <c r="F1008" s="1710" t="s">
        <v>265</v>
      </c>
      <c r="G1008" s="191">
        <f>'Заказ, cкидки и курсы валют'!$I$12</f>
        <v>0</v>
      </c>
      <c r="H1008" s="339"/>
      <c r="I1008" s="186"/>
      <c r="K1008" s="1755"/>
    </row>
    <row r="1009" spans="1:13">
      <c r="A1009" s="1354" t="s">
        <v>8935</v>
      </c>
      <c r="B1009" s="1355"/>
      <c r="C1009" s="387" t="s">
        <v>8935</v>
      </c>
      <c r="D1009" s="542" t="s">
        <v>75</v>
      </c>
      <c r="E1009" s="1227">
        <v>50</v>
      </c>
      <c r="F1009" s="1755">
        <v>1605.6792</v>
      </c>
      <c r="G1009" s="1448">
        <f t="shared" ref="G1009:G1012" si="124">ROUND(F1009*(1-$G$11),2)</f>
        <v>1605.68</v>
      </c>
      <c r="H1009" s="1448">
        <f>G1009</f>
        <v>1605.68</v>
      </c>
      <c r="I1009" s="336"/>
      <c r="K1009" s="1755"/>
    </row>
    <row r="1010" spans="1:13" hidden="1">
      <c r="A1010" s="1528" t="s">
        <v>10561</v>
      </c>
      <c r="B1010" s="1529"/>
      <c r="C1010" s="694" t="s">
        <v>10561</v>
      </c>
      <c r="D1010" s="1530" t="s">
        <v>75</v>
      </c>
      <c r="E1010" s="1514">
        <v>1</v>
      </c>
      <c r="F1010" s="1755">
        <v>49.033025999999992</v>
      </c>
      <c r="G1010" s="1471">
        <f t="shared" si="124"/>
        <v>49.03</v>
      </c>
      <c r="H1010" s="1471">
        <f t="shared" ref="H1010:H1011" si="125">G1010</f>
        <v>49.03</v>
      </c>
      <c r="I1010" s="1330"/>
      <c r="K1010" s="1755"/>
    </row>
    <row r="1011" spans="1:13">
      <c r="A1011" s="310" t="s">
        <v>10893</v>
      </c>
      <c r="B1011" s="411"/>
      <c r="C1011" s="1684" t="s">
        <v>8936</v>
      </c>
      <c r="D1011" s="6" t="s">
        <v>75</v>
      </c>
      <c r="E1011" s="11">
        <v>50</v>
      </c>
      <c r="F1011" s="1755">
        <v>2077.1759999999999</v>
      </c>
      <c r="G1011" s="1450">
        <f t="shared" si="124"/>
        <v>2077.1799999999998</v>
      </c>
      <c r="H1011" s="1471">
        <f t="shared" si="125"/>
        <v>2077.1799999999998</v>
      </c>
      <c r="I1011" s="326"/>
      <c r="K1011" s="1755"/>
    </row>
    <row r="1012" spans="1:13" ht="12.75" customHeight="1" thickBot="1">
      <c r="A1012" s="1345" t="s">
        <v>10562</v>
      </c>
      <c r="B1012" s="1346"/>
      <c r="C1012" s="1685" t="s">
        <v>10562</v>
      </c>
      <c r="D1012" s="1531" t="s">
        <v>75</v>
      </c>
      <c r="E1012" s="314">
        <v>50</v>
      </c>
      <c r="F1012" s="1755">
        <v>3246.3244799999993</v>
      </c>
      <c r="G1012" s="1456">
        <f t="shared" si="124"/>
        <v>3246.32</v>
      </c>
      <c r="H1012" s="1456">
        <f>G1012</f>
        <v>3246.32</v>
      </c>
      <c r="I1012" s="327"/>
      <c r="K1012" s="1755"/>
    </row>
    <row r="1013" spans="1:13" ht="12.75" customHeight="1" thickBot="1">
      <c r="K1013" s="1755"/>
    </row>
    <row r="1014" spans="1:13" ht="12.75" customHeight="1">
      <c r="A1014" s="2769" t="s">
        <v>4158</v>
      </c>
      <c r="B1014" s="2770"/>
      <c r="C1014" s="2770"/>
      <c r="D1014" s="2770"/>
      <c r="E1014" s="2770"/>
      <c r="F1014" s="2770"/>
      <c r="G1014" s="2770"/>
      <c r="H1014" s="409"/>
      <c r="I1014" s="1351"/>
      <c r="K1014" s="1755"/>
    </row>
    <row r="1015" spans="1:13" ht="13.5" customHeight="1">
      <c r="A1015" s="2772"/>
      <c r="B1015" s="2773"/>
      <c r="C1015" s="2773"/>
      <c r="D1015" s="2773"/>
      <c r="E1015" s="2773"/>
      <c r="F1015" s="2773"/>
      <c r="G1015" s="2773"/>
      <c r="H1015" s="1349"/>
      <c r="I1015" s="1350"/>
      <c r="K1015" s="1755"/>
    </row>
    <row r="1016" spans="1:13" ht="20.25">
      <c r="A1016" s="2772"/>
      <c r="B1016" s="2773"/>
      <c r="C1016" s="2773"/>
      <c r="D1016" s="2773"/>
      <c r="E1016" s="2773"/>
      <c r="F1016" s="2773"/>
      <c r="G1016" s="2773"/>
      <c r="H1016" s="1349"/>
      <c r="I1016" s="1350"/>
      <c r="K1016" s="1755"/>
    </row>
    <row r="1017" spans="1:13" ht="20.25">
      <c r="A1017" s="2772"/>
      <c r="B1017" s="2773"/>
      <c r="C1017" s="2773"/>
      <c r="D1017" s="2773"/>
      <c r="E1017" s="2773"/>
      <c r="F1017" s="2773"/>
      <c r="G1017" s="2773"/>
      <c r="H1017" s="1349"/>
      <c r="I1017" s="1350"/>
      <c r="K1017" s="1755"/>
    </row>
    <row r="1018" spans="1:13" ht="20.25">
      <c r="A1018" s="2772"/>
      <c r="B1018" s="2773"/>
      <c r="C1018" s="2773"/>
      <c r="D1018" s="2773"/>
      <c r="E1018" s="2773"/>
      <c r="F1018" s="2773"/>
      <c r="G1018" s="2773"/>
      <c r="H1018" s="1349"/>
      <c r="I1018" s="1350"/>
      <c r="K1018" s="1755"/>
    </row>
    <row r="1019" spans="1:13" ht="21" thickBot="1">
      <c r="A1019" s="2775"/>
      <c r="B1019" s="2776"/>
      <c r="C1019" s="2776"/>
      <c r="D1019" s="2776"/>
      <c r="E1019" s="2776"/>
      <c r="F1019" s="2776"/>
      <c r="G1019" s="2776"/>
      <c r="H1019" s="1352"/>
      <c r="I1019" s="1353"/>
      <c r="K1019" s="1755"/>
    </row>
    <row r="1020" spans="1:13" ht="33.75">
      <c r="A1020" s="345" t="s">
        <v>1028</v>
      </c>
      <c r="B1020" s="2748"/>
      <c r="C1020" s="422" t="s">
        <v>4159</v>
      </c>
      <c r="D1020" s="473" t="s">
        <v>1029</v>
      </c>
      <c r="E1020" s="1206" t="s">
        <v>3130</v>
      </c>
      <c r="F1020" s="1717" t="s">
        <v>10904</v>
      </c>
      <c r="G1020" s="1308" t="s">
        <v>2779</v>
      </c>
      <c r="H1020" s="419" t="s">
        <v>497</v>
      </c>
      <c r="I1020" s="173" t="s">
        <v>4239</v>
      </c>
      <c r="K1020" s="1755"/>
    </row>
    <row r="1021" spans="1:13" ht="13.5" thickBot="1">
      <c r="A1021" s="296"/>
      <c r="B1021" s="2749"/>
      <c r="C1021" s="2407" t="s">
        <v>1818</v>
      </c>
      <c r="D1021" s="407" t="s">
        <v>1818</v>
      </c>
      <c r="E1021" s="382" t="s">
        <v>2628</v>
      </c>
      <c r="F1021" s="1710" t="s">
        <v>265</v>
      </c>
      <c r="G1021" s="191">
        <f>'Заказ, cкидки и курсы валют'!$I$12</f>
        <v>0</v>
      </c>
      <c r="H1021" s="339"/>
      <c r="I1021" s="186"/>
      <c r="K1021" s="1755"/>
    </row>
    <row r="1022" spans="1:13" ht="12" customHeight="1">
      <c r="A1022" s="333" t="s">
        <v>10563</v>
      </c>
      <c r="B1022" s="335"/>
      <c r="C1022" s="387">
        <v>0.5</v>
      </c>
      <c r="D1022" s="1181" t="s">
        <v>10677</v>
      </c>
      <c r="E1022" s="1227">
        <v>50</v>
      </c>
      <c r="F1022" s="1755">
        <v>562.69624320000003</v>
      </c>
      <c r="G1022" s="1448">
        <f>ROUND(F1022*(1-$G$11),2)</f>
        <v>562.70000000000005</v>
      </c>
      <c r="H1022" s="1448">
        <f>G1022</f>
        <v>562.70000000000005</v>
      </c>
      <c r="I1022" s="1067"/>
      <c r="K1022" s="1755"/>
      <c r="L1022" s="1737"/>
      <c r="M1022" s="1738"/>
    </row>
    <row r="1023" spans="1:13">
      <c r="A1023" s="216" t="s">
        <v>10565</v>
      </c>
      <c r="B1023" s="16"/>
      <c r="C1023" s="128">
        <v>0.5</v>
      </c>
      <c r="D1023" s="408" t="s">
        <v>10677</v>
      </c>
      <c r="E1023" s="11">
        <v>100</v>
      </c>
      <c r="F1023" s="1755">
        <v>1125.3924864000001</v>
      </c>
      <c r="G1023" s="1450">
        <f>ROUND(F1023*(1-$G$11),2)</f>
        <v>1125.3900000000001</v>
      </c>
      <c r="H1023" s="1450">
        <f>G1023</f>
        <v>1125.3900000000001</v>
      </c>
      <c r="I1023" s="418"/>
      <c r="K1023" s="1755"/>
      <c r="L1023" s="1737"/>
      <c r="M1023" s="1738"/>
    </row>
    <row r="1024" spans="1:13">
      <c r="A1024" s="216" t="s">
        <v>10674</v>
      </c>
      <c r="B1024" s="16"/>
      <c r="C1024" s="128">
        <v>0.5</v>
      </c>
      <c r="D1024" s="408" t="s">
        <v>8937</v>
      </c>
      <c r="E1024" s="11">
        <v>200</v>
      </c>
      <c r="F1024" s="1755">
        <v>2250.7849728000001</v>
      </c>
      <c r="G1024" s="1450">
        <f>ROUND(F1024*(1-$G$11),2)</f>
        <v>2250.7800000000002</v>
      </c>
      <c r="H1024" s="1450">
        <f t="shared" ref="H1024:H1028" si="126">G1024</f>
        <v>2250.7800000000002</v>
      </c>
      <c r="I1024" s="418"/>
      <c r="K1024" s="1755"/>
      <c r="L1024" s="1737"/>
    </row>
    <row r="1025" spans="1:12" hidden="1">
      <c r="A1025" s="216" t="s">
        <v>10566</v>
      </c>
      <c r="B1025" s="16"/>
      <c r="C1025" s="128">
        <v>0.5</v>
      </c>
      <c r="D1025" s="408" t="s">
        <v>10564</v>
      </c>
      <c r="E1025" s="11">
        <v>1</v>
      </c>
      <c r="F1025" s="1755">
        <v>36.719480536199995</v>
      </c>
      <c r="G1025" s="1450">
        <f>ROUND(F1025*(1-$G$11),2)</f>
        <v>36.72</v>
      </c>
      <c r="H1025" s="1450">
        <f t="shared" si="126"/>
        <v>36.72</v>
      </c>
      <c r="I1025" s="418"/>
      <c r="K1025" s="1755"/>
      <c r="L1025" s="1737"/>
    </row>
    <row r="1026" spans="1:12" hidden="1">
      <c r="A1026" s="1387" t="s">
        <v>10670</v>
      </c>
      <c r="B1026" s="1613"/>
      <c r="C1026" s="1614">
        <v>0.7</v>
      </c>
      <c r="D1026" s="1646" t="s">
        <v>8937</v>
      </c>
      <c r="E1026" s="1647">
        <v>1</v>
      </c>
      <c r="F1026" s="1755">
        <v>20.504434680576004</v>
      </c>
      <c r="G1026" s="1490">
        <f t="shared" ref="G1026:G1031" si="127">ROUND(F1026*(1-$G$11),2)</f>
        <v>20.5</v>
      </c>
      <c r="H1026" s="1450">
        <f t="shared" si="126"/>
        <v>20.5</v>
      </c>
      <c r="I1026" s="1648"/>
      <c r="K1026" s="1755"/>
      <c r="L1026" s="1737"/>
    </row>
    <row r="1027" spans="1:12">
      <c r="A1027" s="15" t="s">
        <v>12100</v>
      </c>
      <c r="B1027" s="16"/>
      <c r="C1027" s="128">
        <v>0.5</v>
      </c>
      <c r="D1027" s="408" t="s">
        <v>12101</v>
      </c>
      <c r="E1027" s="11">
        <v>100</v>
      </c>
      <c r="F1027" s="1755">
        <v>1690.155</v>
      </c>
      <c r="G1027" s="1490">
        <f t="shared" si="127"/>
        <v>1690.16</v>
      </c>
      <c r="H1027" s="1450">
        <f t="shared" si="126"/>
        <v>1690.16</v>
      </c>
      <c r="I1027" s="2408"/>
      <c r="K1027" s="1755"/>
      <c r="L1027" s="1737"/>
    </row>
    <row r="1028" spans="1:12">
      <c r="A1028" s="15" t="s">
        <v>12102</v>
      </c>
      <c r="B1028" s="16"/>
      <c r="C1028" s="128">
        <v>0.7</v>
      </c>
      <c r="D1028" s="408" t="s">
        <v>8937</v>
      </c>
      <c r="E1028" s="11">
        <v>250</v>
      </c>
      <c r="F1028" s="1755">
        <v>3290.85</v>
      </c>
      <c r="G1028" s="1490">
        <f t="shared" si="127"/>
        <v>3290.85</v>
      </c>
      <c r="H1028" s="1450">
        <f t="shared" si="126"/>
        <v>3290.85</v>
      </c>
      <c r="I1028" s="2408"/>
      <c r="K1028" s="1755"/>
      <c r="L1028" s="1737"/>
    </row>
    <row r="1029" spans="1:12">
      <c r="A1029" s="216" t="s">
        <v>10675</v>
      </c>
      <c r="B1029" s="16"/>
      <c r="C1029" s="128">
        <v>0.8</v>
      </c>
      <c r="D1029" s="408" t="s">
        <v>8937</v>
      </c>
      <c r="E1029" s="11">
        <v>200</v>
      </c>
      <c r="F1029" s="1755">
        <v>4243.0475429999997</v>
      </c>
      <c r="G1029" s="1450">
        <f t="shared" si="127"/>
        <v>4243.05</v>
      </c>
      <c r="H1029" s="1450">
        <f>G1029</f>
        <v>4243.05</v>
      </c>
      <c r="I1029" s="16"/>
      <c r="K1029" s="1755"/>
      <c r="L1029" s="1737"/>
    </row>
    <row r="1030" spans="1:12">
      <c r="A1030" s="341" t="s">
        <v>11657</v>
      </c>
      <c r="B1030" s="1602"/>
      <c r="C1030" s="128">
        <v>0.8</v>
      </c>
      <c r="D1030" s="408" t="s">
        <v>8937</v>
      </c>
      <c r="E1030" s="11">
        <v>100</v>
      </c>
      <c r="F1030" s="1755">
        <v>2121.5225999999998</v>
      </c>
      <c r="G1030" s="1490">
        <f t="shared" si="127"/>
        <v>2121.52</v>
      </c>
      <c r="H1030" s="1490">
        <f>G1030</f>
        <v>2121.52</v>
      </c>
      <c r="I1030" s="1307"/>
      <c r="K1030" s="1755"/>
      <c r="L1030" s="1737"/>
    </row>
    <row r="1031" spans="1:12" ht="13.5" thickBot="1">
      <c r="A1031" s="241" t="s">
        <v>10676</v>
      </c>
      <c r="B1031" s="1592"/>
      <c r="C1031" s="181">
        <v>0.9</v>
      </c>
      <c r="D1031" s="1188" t="s">
        <v>10677</v>
      </c>
      <c r="E1031" s="314">
        <v>100</v>
      </c>
      <c r="F1031" s="1755">
        <v>2343.4404840000002</v>
      </c>
      <c r="G1031" s="1456">
        <f t="shared" si="127"/>
        <v>2343.44</v>
      </c>
      <c r="H1031" s="1456">
        <f>G1031</f>
        <v>2343.44</v>
      </c>
      <c r="I1031" s="327"/>
      <c r="K1031" s="1755"/>
      <c r="L1031" s="1737"/>
    </row>
    <row r="1124" spans="6:6">
      <c r="F1124" s="548">
        <f>$E$1124*(1-$F$1110)</f>
        <v>0</v>
      </c>
    </row>
  </sheetData>
  <mergeCells count="44">
    <mergeCell ref="A966:I971"/>
    <mergeCell ref="A984:H988"/>
    <mergeCell ref="C496:I501"/>
    <mergeCell ref="C729:I734"/>
    <mergeCell ref="C758:I763"/>
    <mergeCell ref="C797:I802"/>
    <mergeCell ref="C822:I824"/>
    <mergeCell ref="C831:I836"/>
    <mergeCell ref="A856:I861"/>
    <mergeCell ref="C908:I913"/>
    <mergeCell ref="A935:I940"/>
    <mergeCell ref="A949:I953"/>
    <mergeCell ref="A873:I878"/>
    <mergeCell ref="C440:I445"/>
    <mergeCell ref="C471:I476"/>
    <mergeCell ref="C93:I98"/>
    <mergeCell ref="C126:I131"/>
    <mergeCell ref="C161:I166"/>
    <mergeCell ref="H185:H186"/>
    <mergeCell ref="H315:H316"/>
    <mergeCell ref="C179:I184"/>
    <mergeCell ref="C352:I357"/>
    <mergeCell ref="C409:I414"/>
    <mergeCell ref="H99:H100"/>
    <mergeCell ref="H117:H118"/>
    <mergeCell ref="H132:H133"/>
    <mergeCell ref="H153:H154"/>
    <mergeCell ref="H167:H168"/>
    <mergeCell ref="B1020:B1021"/>
    <mergeCell ref="J1:L1"/>
    <mergeCell ref="A1:I1"/>
    <mergeCell ref="H30:H31"/>
    <mergeCell ref="H87:H88"/>
    <mergeCell ref="H10:H11"/>
    <mergeCell ref="H44:H45"/>
    <mergeCell ref="H55:H56"/>
    <mergeCell ref="A4:I9"/>
    <mergeCell ref="A24:I29"/>
    <mergeCell ref="A38:I43"/>
    <mergeCell ref="A50:I54"/>
    <mergeCell ref="A71:I75"/>
    <mergeCell ref="A82:I86"/>
    <mergeCell ref="A1001:H1006"/>
    <mergeCell ref="A1014:G1019"/>
  </mergeCells>
  <phoneticPr fontId="0" type="noConversion"/>
  <hyperlinks>
    <hyperlink ref="A1:I1" location="ОГЛАВЛЕНИЕ!R1C1" display="Нажмите ЗДЕСЬ для возврата в оглавление "/>
  </hyperlinks>
  <pageMargins left="0.25" right="0.25" top="0.75" bottom="0.75" header="0.3" footer="0.3"/>
  <pageSetup paperSize="9" scale="80" orientation="portrait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">
    <tabColor rgb="FFFFFF00"/>
  </sheetPr>
  <dimension ref="A1:K1464"/>
  <sheetViews>
    <sheetView workbookViewId="0">
      <pane xSplit="8" ySplit="1" topLeftCell="I2" activePane="bottomRight" state="frozen"/>
      <selection pane="topRight" activeCell="I1" sqref="I1"/>
      <selection pane="bottomLeft" activeCell="A2" sqref="A2"/>
      <selection pane="bottomRight" activeCell="E288" sqref="E288"/>
    </sheetView>
  </sheetViews>
  <sheetFormatPr defaultRowHeight="12.75"/>
  <cols>
    <col min="1" max="1" width="13" customWidth="1"/>
    <col min="2" max="2" width="18.42578125" customWidth="1"/>
    <col min="3" max="3" width="12.140625" customWidth="1"/>
    <col min="4" max="4" width="13.5703125" customWidth="1"/>
    <col min="5" max="5" width="17.42578125" style="548" customWidth="1"/>
    <col min="6" max="6" width="13.42578125" customWidth="1"/>
    <col min="7" max="7" width="14.42578125" customWidth="1"/>
    <col min="8" max="8" width="13.5703125" customWidth="1"/>
  </cols>
  <sheetData>
    <row r="1" spans="1:11" s="132" customFormat="1" ht="30" customHeight="1">
      <c r="A1" s="2676" t="s">
        <v>3</v>
      </c>
      <c r="B1" s="2676"/>
      <c r="C1" s="2676"/>
      <c r="D1" s="2676"/>
      <c r="E1" s="2676"/>
      <c r="F1" s="2676"/>
      <c r="G1" s="2676"/>
      <c r="H1" s="2676"/>
      <c r="I1" s="2750" t="s">
        <v>12107</v>
      </c>
      <c r="J1" s="2750"/>
      <c r="K1" s="2750"/>
    </row>
    <row r="2" spans="1:11" ht="30.75">
      <c r="A2" s="158" t="s">
        <v>3958</v>
      </c>
      <c r="B2" s="158"/>
      <c r="C2" s="158"/>
      <c r="D2" s="158"/>
      <c r="E2" s="551"/>
      <c r="F2" s="161"/>
      <c r="G2" s="162"/>
      <c r="H2" s="161"/>
    </row>
    <row r="3" spans="1:11" ht="13.5" thickBot="1"/>
    <row r="4" spans="1:11" ht="21.75" customHeight="1">
      <c r="A4" s="247"/>
      <c r="B4" s="2790" t="s">
        <v>4836</v>
      </c>
      <c r="C4" s="2790"/>
      <c r="D4" s="2790"/>
      <c r="E4" s="2790"/>
      <c r="F4" s="2790"/>
      <c r="G4" s="2790"/>
      <c r="H4" s="2791"/>
    </row>
    <row r="5" spans="1:11" ht="18.75">
      <c r="A5" s="248"/>
      <c r="B5" s="17"/>
      <c r="C5" s="1439"/>
      <c r="D5" s="1439"/>
      <c r="E5" s="2434" t="s">
        <v>4837</v>
      </c>
      <c r="F5" s="286"/>
      <c r="G5" s="17"/>
      <c r="H5" s="289"/>
    </row>
    <row r="6" spans="1:11">
      <c r="A6" s="248"/>
      <c r="B6" s="17"/>
      <c r="C6" s="183"/>
      <c r="D6" s="183"/>
      <c r="E6" s="557"/>
      <c r="F6" s="98"/>
      <c r="G6" s="168"/>
      <c r="H6" s="167"/>
    </row>
    <row r="7" spans="1:11">
      <c r="A7" s="248"/>
      <c r="B7" s="17"/>
      <c r="C7" s="183"/>
      <c r="D7" s="183"/>
      <c r="E7" s="557"/>
      <c r="F7" s="98"/>
      <c r="G7" s="168"/>
      <c r="H7" s="167"/>
    </row>
    <row r="8" spans="1:11">
      <c r="A8" s="248"/>
      <c r="B8" s="17"/>
      <c r="C8" s="183"/>
      <c r="D8" s="183"/>
      <c r="E8" s="557"/>
      <c r="F8" s="98"/>
      <c r="G8" s="168"/>
      <c r="H8" s="167"/>
    </row>
    <row r="9" spans="1:11" ht="13.5" thickBot="1">
      <c r="A9" s="249"/>
      <c r="B9" s="171"/>
      <c r="C9" s="184"/>
      <c r="D9" s="184"/>
      <c r="E9" s="558"/>
      <c r="F9" s="101"/>
      <c r="G9" s="170"/>
      <c r="H9" s="172"/>
    </row>
    <row r="10" spans="1:11" ht="31.5" customHeight="1">
      <c r="A10" s="195" t="s">
        <v>1028</v>
      </c>
      <c r="B10" s="389" t="s">
        <v>1029</v>
      </c>
      <c r="C10" s="475" t="s">
        <v>3956</v>
      </c>
      <c r="D10" s="475" t="s">
        <v>3130</v>
      </c>
      <c r="E10" s="1173" t="s">
        <v>3955</v>
      </c>
      <c r="F10" s="198" t="s">
        <v>2779</v>
      </c>
      <c r="G10" s="2669" t="s">
        <v>497</v>
      </c>
      <c r="H10" s="199" t="s">
        <v>4239</v>
      </c>
    </row>
    <row r="11" spans="1:11" ht="17.25" customHeight="1" thickBot="1">
      <c r="A11" s="195"/>
      <c r="B11" s="389"/>
      <c r="C11" s="475" t="s">
        <v>3243</v>
      </c>
      <c r="D11" s="476" t="s">
        <v>2628</v>
      </c>
      <c r="E11" s="564" t="s">
        <v>265</v>
      </c>
      <c r="F11" s="191">
        <f>'Заказ, cкидки и курсы валют'!$I$12</f>
        <v>0</v>
      </c>
      <c r="G11" s="2677"/>
      <c r="H11" s="325"/>
    </row>
    <row r="12" spans="1:11">
      <c r="A12" s="333" t="s">
        <v>4640</v>
      </c>
      <c r="B12" s="542" t="s">
        <v>619</v>
      </c>
      <c r="C12" s="334">
        <v>40</v>
      </c>
      <c r="D12" s="542">
        <v>100</v>
      </c>
      <c r="E12" s="2453">
        <v>377.87903999999997</v>
      </c>
      <c r="F12" s="1398">
        <f>ROUND(E12*(1-$F$11),2)</f>
        <v>377.88</v>
      </c>
      <c r="G12" s="1182">
        <f>F12</f>
        <v>377.88</v>
      </c>
      <c r="H12" s="337"/>
      <c r="J12" s="2453"/>
    </row>
    <row r="13" spans="1:11" ht="13.5" thickBot="1">
      <c r="A13" s="241" t="s">
        <v>4641</v>
      </c>
      <c r="B13" s="282" t="s">
        <v>620</v>
      </c>
      <c r="C13" s="19">
        <v>20</v>
      </c>
      <c r="D13" s="282">
        <v>100</v>
      </c>
      <c r="E13" s="2453">
        <v>649.50516000000005</v>
      </c>
      <c r="F13" s="1401">
        <f>ROUND(E13*(1-$F$11),2)</f>
        <v>649.51</v>
      </c>
      <c r="G13" s="1183">
        <f>F13</f>
        <v>649.51</v>
      </c>
      <c r="H13" s="214"/>
      <c r="J13" s="2453"/>
    </row>
    <row r="14" spans="1:11" ht="11.25" customHeight="1" thickBot="1">
      <c r="J14" s="2453"/>
    </row>
    <row r="15" spans="1:11" ht="23.45" customHeight="1">
      <c r="A15" s="247"/>
      <c r="B15" s="2790" t="s">
        <v>4836</v>
      </c>
      <c r="C15" s="2790"/>
      <c r="D15" s="2790"/>
      <c r="E15" s="2790"/>
      <c r="F15" s="2790"/>
      <c r="G15" s="2790"/>
      <c r="H15" s="2791"/>
      <c r="J15" s="2453"/>
    </row>
    <row r="16" spans="1:11" ht="18.75">
      <c r="A16" s="248"/>
      <c r="B16" s="17"/>
      <c r="C16" s="1439"/>
      <c r="D16" s="1439"/>
      <c r="E16" s="2434" t="s">
        <v>4838</v>
      </c>
      <c r="F16" s="286"/>
      <c r="G16" s="17"/>
      <c r="H16" s="289"/>
      <c r="J16" s="2453"/>
    </row>
    <row r="17" spans="1:10">
      <c r="A17" s="248"/>
      <c r="B17" s="17"/>
      <c r="C17" s="183"/>
      <c r="D17" s="183"/>
      <c r="E17" s="557"/>
      <c r="F17" s="98"/>
      <c r="G17" s="168"/>
      <c r="H17" s="167"/>
      <c r="J17" s="2453"/>
    </row>
    <row r="18" spans="1:10">
      <c r="A18" s="248"/>
      <c r="B18" s="17"/>
      <c r="C18" s="183"/>
      <c r="D18" s="183"/>
      <c r="E18" s="557"/>
      <c r="F18" s="98"/>
      <c r="G18" s="168"/>
      <c r="H18" s="167"/>
      <c r="J18" s="2453"/>
    </row>
    <row r="19" spans="1:10">
      <c r="A19" s="248"/>
      <c r="B19" s="17"/>
      <c r="C19" s="183"/>
      <c r="D19" s="183"/>
      <c r="E19" s="557"/>
      <c r="F19" s="98"/>
      <c r="G19" s="168"/>
      <c r="H19" s="167"/>
      <c r="J19" s="2453"/>
    </row>
    <row r="20" spans="1:10" ht="13.5" thickBot="1">
      <c r="A20" s="249"/>
      <c r="B20" s="171"/>
      <c r="C20" s="184"/>
      <c r="D20" s="184"/>
      <c r="E20" s="558"/>
      <c r="F20" s="101"/>
      <c r="G20" s="170"/>
      <c r="H20" s="172"/>
      <c r="J20" s="2453"/>
    </row>
    <row r="21" spans="1:10" ht="32.25" customHeight="1">
      <c r="A21" s="195" t="s">
        <v>1028</v>
      </c>
      <c r="B21" s="389" t="s">
        <v>1029</v>
      </c>
      <c r="C21" s="475" t="s">
        <v>3956</v>
      </c>
      <c r="D21" s="475" t="s">
        <v>3130</v>
      </c>
      <c r="E21" s="1173" t="s">
        <v>3955</v>
      </c>
      <c r="F21" s="198" t="s">
        <v>2779</v>
      </c>
      <c r="G21" s="2669" t="s">
        <v>497</v>
      </c>
      <c r="H21" s="199" t="s">
        <v>4239</v>
      </c>
      <c r="J21" s="2453"/>
    </row>
    <row r="22" spans="1:10" ht="17.25" customHeight="1" thickBot="1">
      <c r="A22" s="195"/>
      <c r="B22" s="389"/>
      <c r="C22" s="475" t="s">
        <v>3243</v>
      </c>
      <c r="D22" s="476" t="s">
        <v>2628</v>
      </c>
      <c r="E22" s="564" t="s">
        <v>265</v>
      </c>
      <c r="F22" s="191">
        <f>'Заказ, cкидки и курсы валют'!$I$12</f>
        <v>0</v>
      </c>
      <c r="G22" s="2677"/>
      <c r="H22" s="325"/>
      <c r="J22" s="2453"/>
    </row>
    <row r="23" spans="1:10">
      <c r="A23" s="333" t="s">
        <v>4642</v>
      </c>
      <c r="B23" s="542" t="s">
        <v>619</v>
      </c>
      <c r="C23" s="334">
        <v>40</v>
      </c>
      <c r="D23" s="542">
        <v>100</v>
      </c>
      <c r="E23" s="2453">
        <v>377.87903999999997</v>
      </c>
      <c r="F23" s="1398">
        <f>ROUND(E23*(1-$F$11),2)</f>
        <v>377.88</v>
      </c>
      <c r="G23" s="1182">
        <f>F23</f>
        <v>377.88</v>
      </c>
      <c r="H23" s="337"/>
      <c r="J23" s="2453"/>
    </row>
    <row r="24" spans="1:10" ht="13.5" thickBot="1">
      <c r="A24" s="241" t="s">
        <v>4643</v>
      </c>
      <c r="B24" s="282" t="s">
        <v>620</v>
      </c>
      <c r="C24" s="19">
        <v>20</v>
      </c>
      <c r="D24" s="282">
        <v>100</v>
      </c>
      <c r="E24" s="2453">
        <v>649.50516000000005</v>
      </c>
      <c r="F24" s="1401">
        <f>ROUND(E24*(1-$F$11),2)</f>
        <v>649.51</v>
      </c>
      <c r="G24" s="1183">
        <f>F24</f>
        <v>649.51</v>
      </c>
      <c r="H24" s="214"/>
      <c r="J24" s="2453"/>
    </row>
    <row r="25" spans="1:10" ht="11.25" customHeight="1" thickBot="1">
      <c r="J25" s="2453"/>
    </row>
    <row r="26" spans="1:10" ht="18.75">
      <c r="A26" s="247"/>
      <c r="B26" s="163"/>
      <c r="C26" s="1438" t="s">
        <v>4839</v>
      </c>
      <c r="D26" s="1438"/>
      <c r="E26" s="2435"/>
      <c r="F26" s="1438"/>
      <c r="G26" s="1438"/>
      <c r="H26" s="288"/>
      <c r="J26" s="2453"/>
    </row>
    <row r="27" spans="1:10" ht="18.75">
      <c r="A27" s="248"/>
      <c r="B27" s="17"/>
      <c r="C27" s="1439"/>
      <c r="D27" s="1439"/>
      <c r="E27" s="2434" t="s">
        <v>4837</v>
      </c>
      <c r="F27" s="286"/>
      <c r="G27" s="17"/>
      <c r="H27" s="289"/>
      <c r="J27" s="2453"/>
    </row>
    <row r="28" spans="1:10">
      <c r="A28" s="248"/>
      <c r="B28" s="17"/>
      <c r="C28" s="183"/>
      <c r="D28" s="183"/>
      <c r="E28" s="557"/>
      <c r="F28" s="98"/>
      <c r="G28" s="168"/>
      <c r="H28" s="167"/>
      <c r="J28" s="2453"/>
    </row>
    <row r="29" spans="1:10">
      <c r="A29" s="248"/>
      <c r="B29" s="17"/>
      <c r="C29" s="183"/>
      <c r="D29" s="183"/>
      <c r="E29" s="557"/>
      <c r="F29" s="98"/>
      <c r="G29" s="168"/>
      <c r="H29" s="167"/>
      <c r="J29" s="2453"/>
    </row>
    <row r="30" spans="1:10">
      <c r="A30" s="248"/>
      <c r="B30" s="17"/>
      <c r="C30" s="183"/>
      <c r="D30" s="183"/>
      <c r="E30" s="557"/>
      <c r="F30" s="98"/>
      <c r="G30" s="168"/>
      <c r="H30" s="167"/>
      <c r="J30" s="2453"/>
    </row>
    <row r="31" spans="1:10" ht="13.5" thickBot="1">
      <c r="A31" s="249"/>
      <c r="B31" s="171"/>
      <c r="C31" s="184"/>
      <c r="D31" s="184"/>
      <c r="E31" s="558"/>
      <c r="F31" s="101"/>
      <c r="G31" s="170"/>
      <c r="H31" s="172"/>
      <c r="J31" s="2453"/>
    </row>
    <row r="32" spans="1:10" ht="31.5" customHeight="1">
      <c r="A32" s="195" t="s">
        <v>1028</v>
      </c>
      <c r="B32" s="389" t="s">
        <v>1029</v>
      </c>
      <c r="C32" s="475" t="s">
        <v>3956</v>
      </c>
      <c r="D32" s="475" t="s">
        <v>3130</v>
      </c>
      <c r="E32" s="1173" t="s">
        <v>3955</v>
      </c>
      <c r="F32" s="198" t="s">
        <v>2779</v>
      </c>
      <c r="G32" s="2669" t="s">
        <v>497</v>
      </c>
      <c r="H32" s="199" t="s">
        <v>4239</v>
      </c>
      <c r="J32" s="2453"/>
    </row>
    <row r="33" spans="1:10" ht="17.25" customHeight="1" thickBot="1">
      <c r="A33" s="195"/>
      <c r="B33" s="389"/>
      <c r="C33" s="475" t="s">
        <v>3243</v>
      </c>
      <c r="D33" s="476" t="s">
        <v>2628</v>
      </c>
      <c r="E33" s="564" t="s">
        <v>4232</v>
      </c>
      <c r="F33" s="191">
        <f>'Заказ, cкидки и курсы валют'!$I$12</f>
        <v>0</v>
      </c>
      <c r="G33" s="2677"/>
      <c r="H33" s="325"/>
      <c r="J33" s="2453"/>
    </row>
    <row r="34" spans="1:10">
      <c r="A34" s="333" t="s">
        <v>1284</v>
      </c>
      <c r="B34" s="1405" t="s">
        <v>619</v>
      </c>
      <c r="C34" s="1076">
        <v>40</v>
      </c>
      <c r="D34" s="1405">
        <v>1000</v>
      </c>
      <c r="E34" s="2453">
        <v>1393.4928599999998</v>
      </c>
      <c r="F34" s="1398">
        <f>ROUND(E34*(1-$F$11),2)</f>
        <v>1393.49</v>
      </c>
      <c r="G34" s="1182">
        <f>F34</f>
        <v>1393.49</v>
      </c>
      <c r="H34" s="337"/>
      <c r="J34" s="2453"/>
    </row>
    <row r="35" spans="1:10">
      <c r="A35" s="216" t="s">
        <v>1285</v>
      </c>
      <c r="B35" s="12" t="s">
        <v>620</v>
      </c>
      <c r="C35" s="20">
        <v>20</v>
      </c>
      <c r="D35" s="12">
        <v>500</v>
      </c>
      <c r="E35" s="2453">
        <v>1615.4452499999998</v>
      </c>
      <c r="F35" s="581">
        <f t="shared" ref="F35:F36" si="0">ROUND(E35*(1-$F$11),2)</f>
        <v>1615.45</v>
      </c>
      <c r="G35" s="332">
        <f t="shared" ref="G35:G36" si="1">F35</f>
        <v>1615.45</v>
      </c>
      <c r="H35" s="212"/>
      <c r="J35" s="2453"/>
    </row>
    <row r="36" spans="1:10" ht="13.5" thickBot="1">
      <c r="A36" s="241" t="s">
        <v>4644</v>
      </c>
      <c r="B36" s="280" t="s">
        <v>3245</v>
      </c>
      <c r="C36" s="283">
        <v>20</v>
      </c>
      <c r="D36" s="283">
        <v>500</v>
      </c>
      <c r="E36" s="2453">
        <v>1243.5706799999998</v>
      </c>
      <c r="F36" s="1401">
        <f t="shared" si="0"/>
        <v>1243.57</v>
      </c>
      <c r="G36" s="1183">
        <f t="shared" si="1"/>
        <v>1243.57</v>
      </c>
      <c r="H36" s="214"/>
      <c r="J36" s="2453"/>
    </row>
    <row r="37" spans="1:10" ht="11.25" customHeight="1" thickBot="1">
      <c r="J37" s="2453"/>
    </row>
    <row r="38" spans="1:10" ht="18.75">
      <c r="A38" s="247"/>
      <c r="B38" s="163"/>
      <c r="C38" s="1438" t="s">
        <v>4839</v>
      </c>
      <c r="D38" s="1438"/>
      <c r="E38" s="2435"/>
      <c r="F38" s="1438"/>
      <c r="G38" s="1438"/>
      <c r="H38" s="288"/>
      <c r="J38" s="2453"/>
    </row>
    <row r="39" spans="1:10" ht="18.75">
      <c r="A39" s="248"/>
      <c r="B39" s="17"/>
      <c r="C39" s="1439"/>
      <c r="D39" s="1439"/>
      <c r="E39" s="2434" t="s">
        <v>4634</v>
      </c>
      <c r="F39" s="286"/>
      <c r="G39" s="17"/>
      <c r="H39" s="289"/>
      <c r="J39" s="2453"/>
    </row>
    <row r="40" spans="1:10">
      <c r="A40" s="248"/>
      <c r="B40" s="17"/>
      <c r="C40" s="183"/>
      <c r="D40" s="183"/>
      <c r="E40" s="557"/>
      <c r="F40" s="98"/>
      <c r="G40" s="168"/>
      <c r="H40" s="167"/>
      <c r="J40" s="2453"/>
    </row>
    <row r="41" spans="1:10">
      <c r="A41" s="248"/>
      <c r="B41" s="17"/>
      <c r="C41" s="183"/>
      <c r="D41" s="183"/>
      <c r="E41" s="557"/>
      <c r="F41" s="98"/>
      <c r="G41" s="168"/>
      <c r="H41" s="167"/>
      <c r="J41" s="2453"/>
    </row>
    <row r="42" spans="1:10">
      <c r="A42" s="248"/>
      <c r="B42" s="17"/>
      <c r="C42" s="183"/>
      <c r="D42" s="183"/>
      <c r="E42" s="557"/>
      <c r="F42" s="98"/>
      <c r="G42" s="168"/>
      <c r="H42" s="167"/>
      <c r="J42" s="2453"/>
    </row>
    <row r="43" spans="1:10" ht="13.5" thickBot="1">
      <c r="A43" s="249"/>
      <c r="B43" s="171"/>
      <c r="C43" s="184"/>
      <c r="D43" s="184"/>
      <c r="E43" s="558"/>
      <c r="F43" s="101"/>
      <c r="G43" s="170"/>
      <c r="H43" s="172"/>
      <c r="J43" s="2453"/>
    </row>
    <row r="44" spans="1:10" ht="32.25" customHeight="1">
      <c r="A44" s="195" t="s">
        <v>1028</v>
      </c>
      <c r="B44" s="389" t="s">
        <v>1029</v>
      </c>
      <c r="C44" s="475" t="s">
        <v>3956</v>
      </c>
      <c r="D44" s="475" t="s">
        <v>3130</v>
      </c>
      <c r="E44" s="1173" t="s">
        <v>3955</v>
      </c>
      <c r="F44" s="198" t="s">
        <v>2779</v>
      </c>
      <c r="G44" s="2669" t="s">
        <v>497</v>
      </c>
      <c r="H44" s="199" t="s">
        <v>4239</v>
      </c>
      <c r="J44" s="2453"/>
    </row>
    <row r="45" spans="1:10" ht="15.95" customHeight="1" thickBot="1">
      <c r="A45" s="195"/>
      <c r="B45" s="389"/>
      <c r="C45" s="475" t="s">
        <v>3243</v>
      </c>
      <c r="D45" s="476" t="s">
        <v>2628</v>
      </c>
      <c r="E45" s="564" t="s">
        <v>265</v>
      </c>
      <c r="F45" s="191">
        <f>'Заказ, cкидки и курсы валют'!$I$12</f>
        <v>0</v>
      </c>
      <c r="G45" s="2677"/>
      <c r="H45" s="325"/>
      <c r="J45" s="2453"/>
    </row>
    <row r="46" spans="1:10">
      <c r="A46" s="333" t="s">
        <v>1286</v>
      </c>
      <c r="B46" s="1405" t="s">
        <v>619</v>
      </c>
      <c r="C46" s="1076">
        <v>40</v>
      </c>
      <c r="D46" s="1405">
        <v>1000</v>
      </c>
      <c r="E46" s="2453">
        <v>1393.4928599999998</v>
      </c>
      <c r="F46" s="1398">
        <f>ROUND(E46*(1-$F$11),2)</f>
        <v>1393.49</v>
      </c>
      <c r="G46" s="1182">
        <f>F46</f>
        <v>1393.49</v>
      </c>
      <c r="H46" s="337"/>
      <c r="J46" s="2453"/>
    </row>
    <row r="47" spans="1:10">
      <c r="A47" s="216" t="s">
        <v>1287</v>
      </c>
      <c r="B47" s="12" t="s">
        <v>620</v>
      </c>
      <c r="C47" s="20">
        <v>20</v>
      </c>
      <c r="D47" s="12">
        <v>500</v>
      </c>
      <c r="E47" s="2453">
        <v>1615.4452499999998</v>
      </c>
      <c r="F47" s="581">
        <f t="shared" ref="F47:F48" si="2">ROUND(E47*(1-$F$11),2)</f>
        <v>1615.45</v>
      </c>
      <c r="G47" s="332">
        <f t="shared" ref="G47:G48" si="3">F47</f>
        <v>1615.45</v>
      </c>
      <c r="H47" s="212"/>
      <c r="J47" s="2453"/>
    </row>
    <row r="48" spans="1:10" ht="13.5" thickBot="1">
      <c r="A48" s="241" t="s">
        <v>4645</v>
      </c>
      <c r="B48" s="280" t="s">
        <v>3245</v>
      </c>
      <c r="C48" s="283">
        <v>20</v>
      </c>
      <c r="D48" s="283">
        <v>500</v>
      </c>
      <c r="E48" s="2453">
        <v>1243.5706799999998</v>
      </c>
      <c r="F48" s="1401">
        <f t="shared" si="2"/>
        <v>1243.57</v>
      </c>
      <c r="G48" s="1183">
        <f t="shared" si="3"/>
        <v>1243.57</v>
      </c>
      <c r="H48" s="214"/>
      <c r="J48" s="2453"/>
    </row>
    <row r="49" spans="1:10" ht="11.25" customHeight="1" thickBot="1">
      <c r="J49" s="2453"/>
    </row>
    <row r="50" spans="1:10" ht="18.75">
      <c r="A50" s="247"/>
      <c r="B50" s="163"/>
      <c r="C50" s="1438" t="s">
        <v>4840</v>
      </c>
      <c r="D50" s="1438"/>
      <c r="E50" s="2435"/>
      <c r="F50" s="1438"/>
      <c r="G50" s="163"/>
      <c r="H50" s="288"/>
      <c r="J50" s="2453"/>
    </row>
    <row r="51" spans="1:10">
      <c r="A51" s="248"/>
      <c r="B51" s="17"/>
      <c r="C51" s="183"/>
      <c r="D51" s="183"/>
      <c r="E51" s="557"/>
      <c r="F51" s="98"/>
      <c r="G51" s="168"/>
      <c r="H51" s="167"/>
      <c r="J51" s="2453"/>
    </row>
    <row r="52" spans="1:10">
      <c r="A52" s="248"/>
      <c r="B52" s="17"/>
      <c r="C52" s="183"/>
      <c r="D52" s="183"/>
      <c r="E52" s="557"/>
      <c r="F52" s="98"/>
      <c r="G52" s="168"/>
      <c r="H52" s="167"/>
      <c r="J52" s="2453"/>
    </row>
    <row r="53" spans="1:10">
      <c r="A53" s="248"/>
      <c r="B53" s="17"/>
      <c r="C53" s="183"/>
      <c r="D53" s="183"/>
      <c r="E53" s="557"/>
      <c r="F53" s="98"/>
      <c r="G53" s="168"/>
      <c r="H53" s="167"/>
      <c r="J53" s="2453"/>
    </row>
    <row r="54" spans="1:10" ht="13.5" thickBot="1">
      <c r="A54" s="249"/>
      <c r="B54" s="171"/>
      <c r="C54" s="184"/>
      <c r="D54" s="184"/>
      <c r="E54" s="558"/>
      <c r="F54" s="101"/>
      <c r="G54" s="170"/>
      <c r="H54" s="172"/>
      <c r="J54" s="2453"/>
    </row>
    <row r="55" spans="1:10" ht="31.5" customHeight="1">
      <c r="A55" s="195" t="s">
        <v>1028</v>
      </c>
      <c r="B55" s="389" t="s">
        <v>1029</v>
      </c>
      <c r="C55" s="475" t="s">
        <v>3956</v>
      </c>
      <c r="D55" s="475" t="s">
        <v>3130</v>
      </c>
      <c r="E55" s="1173" t="s">
        <v>3955</v>
      </c>
      <c r="F55" s="198" t="s">
        <v>2779</v>
      </c>
      <c r="G55" s="2669" t="s">
        <v>497</v>
      </c>
      <c r="H55" s="199" t="s">
        <v>4239</v>
      </c>
      <c r="J55" s="2453"/>
    </row>
    <row r="56" spans="1:10" ht="16.5" customHeight="1" thickBot="1">
      <c r="A56" s="195"/>
      <c r="B56" s="389"/>
      <c r="C56" s="475" t="s">
        <v>3243</v>
      </c>
      <c r="D56" s="476" t="s">
        <v>2628</v>
      </c>
      <c r="E56" s="564" t="s">
        <v>265</v>
      </c>
      <c r="F56" s="191">
        <f>'Заказ, cкидки и курсы валют'!$I$12</f>
        <v>0</v>
      </c>
      <c r="G56" s="2677"/>
      <c r="H56" s="325"/>
      <c r="J56" s="2453"/>
    </row>
    <row r="57" spans="1:10">
      <c r="A57" s="333" t="s">
        <v>1288</v>
      </c>
      <c r="B57" s="542" t="s">
        <v>616</v>
      </c>
      <c r="C57" s="334">
        <v>20</v>
      </c>
      <c r="D57" s="1405">
        <v>500</v>
      </c>
      <c r="E57" s="2453">
        <v>1135.3496399999999</v>
      </c>
      <c r="F57" s="1398">
        <f>ROUND(E57*(1-$F$11),2)</f>
        <v>1135.3499999999999</v>
      </c>
      <c r="G57" s="1182">
        <f>F57</f>
        <v>1135.3499999999999</v>
      </c>
      <c r="H57" s="337"/>
      <c r="J57" s="2453"/>
    </row>
    <row r="58" spans="1:10" ht="13.5" thickBot="1">
      <c r="A58" s="241" t="s">
        <v>1289</v>
      </c>
      <c r="B58" s="282" t="s">
        <v>1332</v>
      </c>
      <c r="C58" s="19">
        <v>12</v>
      </c>
      <c r="D58" s="280">
        <v>500</v>
      </c>
      <c r="E58" s="2453">
        <v>2367.4417499999995</v>
      </c>
      <c r="F58" s="1401">
        <f>ROUND(E58*(1-$F$11),2)</f>
        <v>2367.44</v>
      </c>
      <c r="G58" s="1183">
        <f>F58</f>
        <v>2367.44</v>
      </c>
      <c r="H58" s="214"/>
      <c r="J58" s="2453"/>
    </row>
    <row r="59" spans="1:10" ht="11.25" customHeight="1" thickBot="1">
      <c r="J59" s="2453"/>
    </row>
    <row r="60" spans="1:10" ht="18.75">
      <c r="A60" s="247"/>
      <c r="B60" s="1438" t="s">
        <v>509</v>
      </c>
      <c r="C60" s="1438"/>
      <c r="D60" s="1438"/>
      <c r="E60" s="2435"/>
      <c r="F60" s="1438"/>
      <c r="G60" s="140"/>
      <c r="H60" s="95"/>
      <c r="J60" s="2453"/>
    </row>
    <row r="61" spans="1:10" ht="18.75">
      <c r="A61" s="248"/>
      <c r="B61" s="1439"/>
      <c r="C61" s="1439"/>
      <c r="D61" s="1439" t="s">
        <v>510</v>
      </c>
      <c r="E61" s="2434"/>
      <c r="F61" s="286"/>
      <c r="G61" s="286"/>
      <c r="H61" s="167"/>
      <c r="J61" s="2453"/>
    </row>
    <row r="62" spans="1:10">
      <c r="A62" s="248"/>
      <c r="B62" s="17"/>
      <c r="C62" s="183"/>
      <c r="D62" s="183"/>
      <c r="E62" s="557"/>
      <c r="F62" s="98"/>
      <c r="G62" s="168"/>
      <c r="H62" s="167"/>
      <c r="J62" s="2453"/>
    </row>
    <row r="63" spans="1:10">
      <c r="A63" s="248"/>
      <c r="B63" s="17"/>
      <c r="C63" s="183"/>
      <c r="D63" s="183"/>
      <c r="E63" s="557"/>
      <c r="F63" s="98"/>
      <c r="G63" s="168"/>
      <c r="H63" s="167"/>
      <c r="J63" s="2453"/>
    </row>
    <row r="64" spans="1:10">
      <c r="A64" s="248"/>
      <c r="B64" s="17"/>
      <c r="C64" s="183"/>
      <c r="D64" s="183"/>
      <c r="E64" s="557"/>
      <c r="F64" s="98"/>
      <c r="G64" s="168"/>
      <c r="H64" s="167"/>
      <c r="J64" s="2453"/>
    </row>
    <row r="65" spans="1:10" ht="13.5" thickBot="1">
      <c r="A65" s="249"/>
      <c r="B65" s="171"/>
      <c r="C65" s="184"/>
      <c r="D65" s="184"/>
      <c r="E65" s="558"/>
      <c r="F65" s="101"/>
      <c r="G65" s="170"/>
      <c r="H65" s="172"/>
      <c r="J65" s="2453"/>
    </row>
    <row r="66" spans="1:10" ht="31.5" customHeight="1">
      <c r="A66" s="195" t="s">
        <v>1028</v>
      </c>
      <c r="B66" s="389" t="s">
        <v>1029</v>
      </c>
      <c r="C66" s="475" t="s">
        <v>3956</v>
      </c>
      <c r="D66" s="475" t="s">
        <v>3130</v>
      </c>
      <c r="E66" s="1173" t="s">
        <v>3955</v>
      </c>
      <c r="F66" s="198" t="s">
        <v>2779</v>
      </c>
      <c r="G66" s="2669" t="s">
        <v>497</v>
      </c>
      <c r="H66" s="199" t="s">
        <v>4239</v>
      </c>
      <c r="J66" s="2453"/>
    </row>
    <row r="67" spans="1:10" ht="15.95" customHeight="1" thickBot="1">
      <c r="A67" s="195"/>
      <c r="B67" s="389"/>
      <c r="C67" s="475" t="s">
        <v>3243</v>
      </c>
      <c r="D67" s="476" t="s">
        <v>2628</v>
      </c>
      <c r="E67" s="564" t="s">
        <v>265</v>
      </c>
      <c r="F67" s="191">
        <f>'Заказ, cкидки и курсы валют'!$I$12</f>
        <v>0</v>
      </c>
      <c r="G67" s="2677"/>
      <c r="H67" s="325"/>
      <c r="J67" s="2453"/>
    </row>
    <row r="68" spans="1:10">
      <c r="A68" s="997" t="s">
        <v>5499</v>
      </c>
      <c r="B68" s="1184" t="s">
        <v>3246</v>
      </c>
      <c r="C68" s="1076">
        <v>80</v>
      </c>
      <c r="D68" s="1076">
        <v>100</v>
      </c>
      <c r="E68" s="2453">
        <v>99.694649999999996</v>
      </c>
      <c r="F68" s="1398">
        <f>ROUND(E68*(1-$F$11),2)</f>
        <v>99.69</v>
      </c>
      <c r="G68" s="1182">
        <f>F68</f>
        <v>99.69</v>
      </c>
      <c r="H68" s="337"/>
      <c r="J68" s="2453"/>
    </row>
    <row r="69" spans="1:10">
      <c r="A69" s="625" t="s">
        <v>5500</v>
      </c>
      <c r="B69" s="20" t="s">
        <v>3247</v>
      </c>
      <c r="C69" s="20">
        <v>70</v>
      </c>
      <c r="D69" s="20">
        <v>100</v>
      </c>
      <c r="E69" s="2453">
        <v>113.1669</v>
      </c>
      <c r="F69" s="581">
        <f t="shared" ref="F69:F70" si="4">ROUND(E69*(1-$F$11),2)</f>
        <v>113.17</v>
      </c>
      <c r="G69" s="332">
        <f t="shared" ref="G69:G70" si="5">F69</f>
        <v>113.17</v>
      </c>
      <c r="H69" s="212"/>
      <c r="J69" s="2453"/>
    </row>
    <row r="70" spans="1:10" ht="13.5" thickBot="1">
      <c r="A70" s="655" t="s">
        <v>5501</v>
      </c>
      <c r="B70" s="283" t="s">
        <v>3248</v>
      </c>
      <c r="C70" s="283">
        <v>50</v>
      </c>
      <c r="D70" s="283">
        <v>100</v>
      </c>
      <c r="E70" s="2453">
        <v>148.19475</v>
      </c>
      <c r="F70" s="1401">
        <f t="shared" si="4"/>
        <v>148.19</v>
      </c>
      <c r="G70" s="1183">
        <f t="shared" si="5"/>
        <v>148.19</v>
      </c>
      <c r="H70" s="214"/>
      <c r="J70" s="2453"/>
    </row>
    <row r="71" spans="1:10" ht="11.25" customHeight="1" thickBot="1">
      <c r="J71" s="2453"/>
    </row>
    <row r="72" spans="1:10" ht="18.75">
      <c r="A72" s="247"/>
      <c r="B72" s="1438" t="s">
        <v>511</v>
      </c>
      <c r="C72" s="1438"/>
      <c r="D72" s="1438"/>
      <c r="E72" s="2435"/>
      <c r="F72" s="1438"/>
      <c r="G72" s="140"/>
      <c r="H72" s="290"/>
      <c r="J72" s="2453"/>
    </row>
    <row r="73" spans="1:10" ht="18.75">
      <c r="A73" s="248"/>
      <c r="B73" s="1439"/>
      <c r="C73" s="1439"/>
      <c r="D73" s="1439" t="s">
        <v>510</v>
      </c>
      <c r="E73" s="2434"/>
      <c r="F73" s="286"/>
      <c r="G73" s="286"/>
      <c r="H73" s="291"/>
      <c r="J73" s="2453"/>
    </row>
    <row r="74" spans="1:10">
      <c r="A74" s="248"/>
      <c r="B74" s="17"/>
      <c r="C74" s="183"/>
      <c r="D74" s="183"/>
      <c r="E74" s="557"/>
      <c r="F74" s="98"/>
      <c r="G74" s="168"/>
      <c r="H74" s="167"/>
      <c r="J74" s="2453"/>
    </row>
    <row r="75" spans="1:10">
      <c r="A75" s="248"/>
      <c r="B75" s="17"/>
      <c r="C75" s="183"/>
      <c r="D75" s="183"/>
      <c r="E75" s="557"/>
      <c r="F75" s="98"/>
      <c r="G75" s="168"/>
      <c r="H75" s="167"/>
      <c r="J75" s="2453"/>
    </row>
    <row r="76" spans="1:10">
      <c r="A76" s="248"/>
      <c r="B76" s="17"/>
      <c r="C76" s="183"/>
      <c r="D76" s="183"/>
      <c r="E76" s="557"/>
      <c r="F76" s="98"/>
      <c r="G76" s="168"/>
      <c r="H76" s="167"/>
      <c r="J76" s="2453"/>
    </row>
    <row r="77" spans="1:10" ht="13.5" thickBot="1">
      <c r="A77" s="249"/>
      <c r="B77" s="171"/>
      <c r="C77" s="184"/>
      <c r="D77" s="184"/>
      <c r="E77" s="558"/>
      <c r="F77" s="101"/>
      <c r="G77" s="170"/>
      <c r="H77" s="172"/>
      <c r="J77" s="2453"/>
    </row>
    <row r="78" spans="1:10" ht="31.5" customHeight="1">
      <c r="A78" s="195" t="s">
        <v>1028</v>
      </c>
      <c r="B78" s="389" t="s">
        <v>1029</v>
      </c>
      <c r="C78" s="475" t="s">
        <v>3956</v>
      </c>
      <c r="D78" s="475" t="s">
        <v>3130</v>
      </c>
      <c r="E78" s="1173" t="s">
        <v>3955</v>
      </c>
      <c r="F78" s="198" t="s">
        <v>2779</v>
      </c>
      <c r="G78" s="2669" t="s">
        <v>497</v>
      </c>
      <c r="H78" s="199" t="s">
        <v>4239</v>
      </c>
      <c r="J78" s="2453"/>
    </row>
    <row r="79" spans="1:10" ht="16.5" customHeight="1" thickBot="1">
      <c r="A79" s="195"/>
      <c r="B79" s="389"/>
      <c r="C79" s="475" t="s">
        <v>3243</v>
      </c>
      <c r="D79" s="476" t="s">
        <v>2628</v>
      </c>
      <c r="E79" s="564" t="s">
        <v>265</v>
      </c>
      <c r="F79" s="191">
        <f>'Заказ, cкидки и курсы валют'!$I$12</f>
        <v>0</v>
      </c>
      <c r="G79" s="2677"/>
      <c r="H79" s="325"/>
      <c r="J79" s="2453"/>
    </row>
    <row r="80" spans="1:10">
      <c r="A80" s="997" t="s">
        <v>5502</v>
      </c>
      <c r="B80" s="1184" t="s">
        <v>3246</v>
      </c>
      <c r="C80" s="1076">
        <v>80</v>
      </c>
      <c r="D80" s="1076">
        <v>100</v>
      </c>
      <c r="E80" s="2453">
        <v>99.694649999999996</v>
      </c>
      <c r="F80" s="1398">
        <f>ROUND(E80*(1-$F$11),2)</f>
        <v>99.69</v>
      </c>
      <c r="G80" s="1182">
        <f>F80</f>
        <v>99.69</v>
      </c>
      <c r="H80" s="337"/>
      <c r="J80" s="2453"/>
    </row>
    <row r="81" spans="1:10">
      <c r="A81" s="625" t="s">
        <v>5503</v>
      </c>
      <c r="B81" s="20" t="s">
        <v>3247</v>
      </c>
      <c r="C81" s="20">
        <v>70</v>
      </c>
      <c r="D81" s="20">
        <v>100</v>
      </c>
      <c r="E81" s="2453">
        <v>116.56425</v>
      </c>
      <c r="F81" s="581">
        <f t="shared" ref="F81:F82" si="6">ROUND(E81*(1-$F$11),2)</f>
        <v>116.56</v>
      </c>
      <c r="G81" s="332">
        <f t="shared" ref="G81:G82" si="7">F81</f>
        <v>116.56</v>
      </c>
      <c r="H81" s="212"/>
      <c r="J81" s="2453"/>
    </row>
    <row r="82" spans="1:10" ht="13.5" thickBot="1">
      <c r="A82" s="655" t="s">
        <v>5504</v>
      </c>
      <c r="B82" s="283" t="s">
        <v>3248</v>
      </c>
      <c r="C82" s="283">
        <v>50</v>
      </c>
      <c r="D82" s="283">
        <v>100</v>
      </c>
      <c r="E82" s="2453">
        <v>148.19475</v>
      </c>
      <c r="F82" s="1401">
        <f t="shared" si="6"/>
        <v>148.19</v>
      </c>
      <c r="G82" s="1183">
        <f t="shared" si="7"/>
        <v>148.19</v>
      </c>
      <c r="H82" s="214"/>
      <c r="J82" s="2453"/>
    </row>
    <row r="83" spans="1:10" ht="11.25" customHeight="1" thickBot="1">
      <c r="A83" s="14"/>
      <c r="B83" s="139"/>
      <c r="C83" s="139"/>
      <c r="D83" s="139"/>
      <c r="F83" s="139"/>
      <c r="G83" s="14"/>
      <c r="H83" s="14"/>
      <c r="J83" s="2453"/>
    </row>
    <row r="84" spans="1:10" ht="18.75">
      <c r="A84" s="247"/>
      <c r="B84" s="1438" t="s">
        <v>509</v>
      </c>
      <c r="C84" s="1438"/>
      <c r="D84" s="1438"/>
      <c r="E84" s="2435"/>
      <c r="F84" s="1438"/>
      <c r="G84" s="140"/>
      <c r="H84" s="290"/>
      <c r="J84" s="2453"/>
    </row>
    <row r="85" spans="1:10" ht="18.75">
      <c r="A85" s="248"/>
      <c r="B85" s="1439"/>
      <c r="C85" s="1439"/>
      <c r="D85" s="1439" t="s">
        <v>3611</v>
      </c>
      <c r="E85" s="2434"/>
      <c r="F85" s="286"/>
      <c r="G85" s="286"/>
      <c r="H85" s="291"/>
      <c r="J85" s="2453"/>
    </row>
    <row r="86" spans="1:10">
      <c r="A86" s="248"/>
      <c r="B86" s="17"/>
      <c r="C86" s="183"/>
      <c r="D86" s="183"/>
      <c r="E86" s="557"/>
      <c r="F86" s="98"/>
      <c r="G86" s="168"/>
      <c r="H86" s="167"/>
      <c r="J86" s="2453"/>
    </row>
    <row r="87" spans="1:10">
      <c r="A87" s="248"/>
      <c r="B87" s="17"/>
      <c r="C87" s="183"/>
      <c r="D87" s="183"/>
      <c r="E87" s="557"/>
      <c r="F87" s="98"/>
      <c r="G87" s="168"/>
      <c r="H87" s="167"/>
      <c r="J87" s="2453"/>
    </row>
    <row r="88" spans="1:10">
      <c r="A88" s="248"/>
      <c r="B88" s="17"/>
      <c r="C88" s="183"/>
      <c r="D88" s="183"/>
      <c r="E88" s="557"/>
      <c r="F88" s="98"/>
      <c r="G88" s="168"/>
      <c r="H88" s="167"/>
      <c r="J88" s="2453"/>
    </row>
    <row r="89" spans="1:10" ht="13.5" thickBot="1">
      <c r="A89" s="249"/>
      <c r="B89" s="171"/>
      <c r="C89" s="184"/>
      <c r="D89" s="184"/>
      <c r="E89" s="558"/>
      <c r="F89" s="101"/>
      <c r="G89" s="170"/>
      <c r="H89" s="172"/>
      <c r="J89" s="2453"/>
    </row>
    <row r="90" spans="1:10" ht="31.5" customHeight="1">
      <c r="A90" s="195" t="s">
        <v>1028</v>
      </c>
      <c r="B90" s="389" t="s">
        <v>1029</v>
      </c>
      <c r="C90" s="475" t="s">
        <v>3956</v>
      </c>
      <c r="D90" s="475" t="s">
        <v>3130</v>
      </c>
      <c r="E90" s="1173" t="s">
        <v>3955</v>
      </c>
      <c r="F90" s="198" t="s">
        <v>2779</v>
      </c>
      <c r="G90" s="2669" t="s">
        <v>497</v>
      </c>
      <c r="H90" s="199" t="s">
        <v>4239</v>
      </c>
      <c r="J90" s="2453"/>
    </row>
    <row r="91" spans="1:10" ht="17.25" customHeight="1" thickBot="1">
      <c r="A91" s="195"/>
      <c r="B91" s="389"/>
      <c r="C91" s="475" t="s">
        <v>3243</v>
      </c>
      <c r="D91" s="476" t="s">
        <v>2628</v>
      </c>
      <c r="E91" s="564" t="s">
        <v>265</v>
      </c>
      <c r="F91" s="191">
        <f>'Заказ, cкидки и курсы валют'!$I$12</f>
        <v>0</v>
      </c>
      <c r="G91" s="2677"/>
      <c r="H91" s="325"/>
      <c r="J91" s="2453"/>
    </row>
    <row r="92" spans="1:10">
      <c r="A92" s="333" t="s">
        <v>4646</v>
      </c>
      <c r="B92" s="1184" t="s">
        <v>3612</v>
      </c>
      <c r="C92" s="1076">
        <v>80</v>
      </c>
      <c r="D92" s="1076">
        <v>100</v>
      </c>
      <c r="E92" s="2453">
        <v>99.862920000000003</v>
      </c>
      <c r="F92" s="1398">
        <f>ROUND(E92*(1-$F$11),2)</f>
        <v>99.86</v>
      </c>
      <c r="G92" s="1182">
        <f>F92</f>
        <v>99.86</v>
      </c>
      <c r="H92" s="337"/>
      <c r="J92" s="2453"/>
    </row>
    <row r="93" spans="1:10">
      <c r="A93" s="216" t="s">
        <v>4647</v>
      </c>
      <c r="B93" s="20" t="s">
        <v>3613</v>
      </c>
      <c r="C93" s="20">
        <v>80</v>
      </c>
      <c r="D93" s="20">
        <v>100</v>
      </c>
      <c r="E93" s="2453">
        <v>99.862920000000003</v>
      </c>
      <c r="F93" s="581">
        <f t="shared" ref="F93:F95" si="8">ROUND(E93*(1-$F$11),2)</f>
        <v>99.86</v>
      </c>
      <c r="G93" s="332">
        <f t="shared" ref="G93:G95" si="9">F93</f>
        <v>99.86</v>
      </c>
      <c r="H93" s="212"/>
      <c r="J93" s="2453"/>
    </row>
    <row r="94" spans="1:10">
      <c r="A94" s="216" t="s">
        <v>4648</v>
      </c>
      <c r="B94" s="20" t="s">
        <v>3614</v>
      </c>
      <c r="C94" s="20">
        <v>80</v>
      </c>
      <c r="D94" s="20">
        <v>100</v>
      </c>
      <c r="E94" s="2453">
        <v>110.66202</v>
      </c>
      <c r="F94" s="581">
        <f t="shared" si="8"/>
        <v>110.66</v>
      </c>
      <c r="G94" s="332">
        <f t="shared" si="9"/>
        <v>110.66</v>
      </c>
      <c r="H94" s="212"/>
      <c r="J94" s="2453"/>
    </row>
    <row r="95" spans="1:10" ht="13.5" thickBot="1">
      <c r="A95" s="241" t="s">
        <v>4649</v>
      </c>
      <c r="B95" s="283" t="s">
        <v>3615</v>
      </c>
      <c r="C95" s="283">
        <v>80</v>
      </c>
      <c r="D95" s="283">
        <v>100</v>
      </c>
      <c r="E95" s="2453">
        <v>113.3586</v>
      </c>
      <c r="F95" s="1401">
        <f t="shared" si="8"/>
        <v>113.36</v>
      </c>
      <c r="G95" s="1183">
        <f t="shared" si="9"/>
        <v>113.36</v>
      </c>
      <c r="H95" s="214"/>
      <c r="J95" s="2453"/>
    </row>
    <row r="96" spans="1:10" ht="11.25" customHeight="1">
      <c r="J96" s="2453"/>
    </row>
    <row r="97" spans="1:10" ht="11.25" customHeight="1" thickBot="1">
      <c r="A97" s="14"/>
      <c r="B97" s="139"/>
      <c r="C97" s="139"/>
      <c r="D97" s="139"/>
      <c r="E97" s="740"/>
      <c r="F97" s="139"/>
      <c r="G97" s="14"/>
      <c r="H97" s="14"/>
      <c r="J97" s="2453"/>
    </row>
    <row r="98" spans="1:10" ht="18.75">
      <c r="A98" s="247"/>
      <c r="B98" s="163"/>
      <c r="C98" s="1438"/>
      <c r="D98" s="2790" t="s">
        <v>512</v>
      </c>
      <c r="E98" s="2790"/>
      <c r="F98" s="2790"/>
      <c r="G98" s="140"/>
      <c r="H98" s="95"/>
      <c r="J98" s="2453"/>
    </row>
    <row r="99" spans="1:10">
      <c r="A99" s="248"/>
      <c r="C99" s="183"/>
      <c r="D99" s="183"/>
      <c r="E99" s="557"/>
      <c r="F99" s="98"/>
      <c r="G99" s="168"/>
      <c r="H99" s="167"/>
      <c r="J99" s="2453"/>
    </row>
    <row r="100" spans="1:10">
      <c r="A100" s="248"/>
      <c r="B100" s="17"/>
      <c r="C100" s="183"/>
      <c r="D100" s="183"/>
      <c r="E100" s="557"/>
      <c r="F100" s="98"/>
      <c r="G100" s="168"/>
      <c r="H100" s="167"/>
      <c r="J100" s="2453"/>
    </row>
    <row r="101" spans="1:10">
      <c r="A101" s="248"/>
      <c r="B101" s="17"/>
      <c r="C101" s="183"/>
      <c r="D101" s="183"/>
      <c r="E101" s="557"/>
      <c r="F101" s="98"/>
      <c r="G101" s="168"/>
      <c r="H101" s="167"/>
      <c r="J101" s="2453"/>
    </row>
    <row r="102" spans="1:10" ht="13.5" thickBot="1">
      <c r="A102" s="249"/>
      <c r="B102" s="171"/>
      <c r="C102" s="184"/>
      <c r="D102" s="184"/>
      <c r="E102" s="558"/>
      <c r="F102" s="101"/>
      <c r="G102" s="170"/>
      <c r="H102" s="172"/>
      <c r="J102" s="2453"/>
    </row>
    <row r="103" spans="1:10" ht="31.5" customHeight="1">
      <c r="A103" s="195" t="s">
        <v>1028</v>
      </c>
      <c r="B103" s="389" t="s">
        <v>1029</v>
      </c>
      <c r="C103" s="475" t="s">
        <v>3956</v>
      </c>
      <c r="D103" s="475" t="s">
        <v>3130</v>
      </c>
      <c r="E103" s="1173" t="s">
        <v>3955</v>
      </c>
      <c r="F103" s="198" t="s">
        <v>2779</v>
      </c>
      <c r="G103" s="2669" t="s">
        <v>497</v>
      </c>
      <c r="H103" s="199" t="s">
        <v>4239</v>
      </c>
      <c r="J103" s="2453"/>
    </row>
    <row r="104" spans="1:10" ht="17.25" customHeight="1" thickBot="1">
      <c r="A104" s="188"/>
      <c r="B104" s="190"/>
      <c r="C104" s="1140" t="s">
        <v>3243</v>
      </c>
      <c r="D104" s="382" t="s">
        <v>2628</v>
      </c>
      <c r="E104" s="560" t="s">
        <v>265</v>
      </c>
      <c r="F104" s="191">
        <f>'Заказ, cкидки и курсы валют'!$I$12</f>
        <v>0</v>
      </c>
      <c r="G104" s="2683"/>
      <c r="H104" s="186"/>
      <c r="J104" s="2453"/>
    </row>
    <row r="105" spans="1:10" ht="13.5" thickBot="1">
      <c r="A105" s="999" t="s">
        <v>4650</v>
      </c>
      <c r="B105" s="1078">
        <v>6</v>
      </c>
      <c r="C105" s="1078">
        <v>30</v>
      </c>
      <c r="D105" s="1078">
        <v>500</v>
      </c>
      <c r="E105" s="2453">
        <v>1249.0000499999999</v>
      </c>
      <c r="F105" s="1412">
        <f>ROUND(E105*(1-$F$11),2)</f>
        <v>1249</v>
      </c>
      <c r="G105" s="1185">
        <f>F105</f>
        <v>1249</v>
      </c>
      <c r="H105" s="994"/>
      <c r="J105" s="2453"/>
    </row>
    <row r="106" spans="1:10" ht="11.25" customHeight="1" thickBot="1">
      <c r="J106" s="2453"/>
    </row>
    <row r="107" spans="1:10" ht="18.75">
      <c r="A107" s="247"/>
      <c r="B107" s="163"/>
      <c r="C107" s="1438"/>
      <c r="D107" s="1438" t="s">
        <v>3616</v>
      </c>
      <c r="E107" s="2435"/>
      <c r="F107" s="1438"/>
      <c r="G107" s="1438"/>
      <c r="H107" s="288"/>
      <c r="J107" s="2453"/>
    </row>
    <row r="108" spans="1:10" ht="18.75">
      <c r="A108" s="248"/>
      <c r="B108" s="17"/>
      <c r="C108" s="1439"/>
      <c r="D108" s="1439"/>
      <c r="E108" s="2434" t="s">
        <v>3617</v>
      </c>
      <c r="F108" s="286"/>
      <c r="G108" s="17"/>
      <c r="H108" s="289"/>
      <c r="J108" s="2453"/>
    </row>
    <row r="109" spans="1:10">
      <c r="A109" s="248"/>
      <c r="B109" s="17"/>
      <c r="C109" s="183"/>
      <c r="D109" s="183"/>
      <c r="E109" s="557"/>
      <c r="F109" s="98"/>
      <c r="G109" s="168"/>
      <c r="H109" s="167"/>
      <c r="J109" s="2453"/>
    </row>
    <row r="110" spans="1:10">
      <c r="A110" s="248"/>
      <c r="B110" s="17"/>
      <c r="C110" s="183"/>
      <c r="D110" s="183"/>
      <c r="E110" s="557"/>
      <c r="F110" s="98"/>
      <c r="G110" s="168"/>
      <c r="H110" s="167"/>
      <c r="J110" s="2453"/>
    </row>
    <row r="111" spans="1:10">
      <c r="A111" s="248"/>
      <c r="B111" s="17"/>
      <c r="C111" s="183"/>
      <c r="D111" s="183"/>
      <c r="E111" s="557"/>
      <c r="F111" s="98"/>
      <c r="G111" s="168"/>
      <c r="H111" s="167"/>
      <c r="J111" s="2453"/>
    </row>
    <row r="112" spans="1:10" ht="13.5" thickBot="1">
      <c r="A112" s="249"/>
      <c r="B112" s="171"/>
      <c r="C112" s="184"/>
      <c r="D112" s="184"/>
      <c r="E112" s="558"/>
      <c r="F112" s="101"/>
      <c r="G112" s="170"/>
      <c r="H112" s="172"/>
      <c r="J112" s="2453"/>
    </row>
    <row r="113" spans="1:10" ht="31.5" customHeight="1">
      <c r="A113" s="195" t="s">
        <v>1028</v>
      </c>
      <c r="B113" s="389" t="s">
        <v>1029</v>
      </c>
      <c r="C113" s="475" t="s">
        <v>3956</v>
      </c>
      <c r="D113" s="475" t="s">
        <v>3130</v>
      </c>
      <c r="E113" s="1173" t="s">
        <v>3955</v>
      </c>
      <c r="F113" s="198" t="s">
        <v>2779</v>
      </c>
      <c r="G113" s="2669" t="s">
        <v>497</v>
      </c>
      <c r="H113" s="199" t="s">
        <v>4239</v>
      </c>
      <c r="J113" s="2453"/>
    </row>
    <row r="114" spans="1:10" ht="17.25" customHeight="1" thickBot="1">
      <c r="A114" s="195"/>
      <c r="B114" s="389"/>
      <c r="C114" s="475" t="s">
        <v>3243</v>
      </c>
      <c r="D114" s="476" t="s">
        <v>2628</v>
      </c>
      <c r="E114" s="564" t="s">
        <v>265</v>
      </c>
      <c r="F114" s="191">
        <f>'Заказ, cкидки и курсы валют'!$I$12</f>
        <v>0</v>
      </c>
      <c r="G114" s="2677"/>
      <c r="H114" s="325"/>
      <c r="J114" s="2453"/>
    </row>
    <row r="115" spans="1:10">
      <c r="A115" s="333" t="s">
        <v>4651</v>
      </c>
      <c r="B115" s="1076">
        <v>5</v>
      </c>
      <c r="C115" s="1076">
        <v>20</v>
      </c>
      <c r="D115" s="1076">
        <v>1000</v>
      </c>
      <c r="E115" s="2453">
        <v>1269.8208</v>
      </c>
      <c r="F115" s="1398">
        <f>ROUND(E115*(1-$F$11),2)</f>
        <v>1269.82</v>
      </c>
      <c r="G115" s="1182">
        <f>F115</f>
        <v>1269.82</v>
      </c>
      <c r="H115" s="337"/>
      <c r="J115" s="2453"/>
    </row>
    <row r="116" spans="1:10">
      <c r="A116" s="216" t="s">
        <v>4652</v>
      </c>
      <c r="B116" s="20">
        <v>6</v>
      </c>
      <c r="C116" s="20">
        <v>20</v>
      </c>
      <c r="D116" s="20">
        <v>1000</v>
      </c>
      <c r="E116" s="2453">
        <v>1964.4777000000001</v>
      </c>
      <c r="F116" s="581">
        <f t="shared" ref="F116:F120" si="10">ROUND(E116*(1-$F$11),2)</f>
        <v>1964.48</v>
      </c>
      <c r="G116" s="332">
        <f t="shared" ref="G116:G120" si="11">F116</f>
        <v>1964.48</v>
      </c>
      <c r="H116" s="212"/>
      <c r="J116" s="2453"/>
    </row>
    <row r="117" spans="1:10">
      <c r="A117" s="216" t="s">
        <v>4653</v>
      </c>
      <c r="B117" s="20">
        <v>9</v>
      </c>
      <c r="C117" s="20">
        <v>12</v>
      </c>
      <c r="D117" s="20">
        <v>1000</v>
      </c>
      <c r="E117" s="2453">
        <v>2231.4518999999996</v>
      </c>
      <c r="F117" s="581">
        <f t="shared" si="10"/>
        <v>2231.4499999999998</v>
      </c>
      <c r="G117" s="332">
        <f t="shared" si="11"/>
        <v>2231.4499999999998</v>
      </c>
      <c r="H117" s="212"/>
      <c r="J117" s="2453"/>
    </row>
    <row r="118" spans="1:10">
      <c r="A118" s="216" t="s">
        <v>4654</v>
      </c>
      <c r="B118" s="20">
        <v>12</v>
      </c>
      <c r="C118" s="20">
        <v>15</v>
      </c>
      <c r="D118" s="20">
        <v>500</v>
      </c>
      <c r="E118" s="2453">
        <v>994.0156199999999</v>
      </c>
      <c r="F118" s="581">
        <f t="shared" si="10"/>
        <v>994.02</v>
      </c>
      <c r="G118" s="332">
        <f t="shared" si="11"/>
        <v>994.02</v>
      </c>
      <c r="H118" s="212"/>
      <c r="J118" s="2453"/>
    </row>
    <row r="119" spans="1:10">
      <c r="A119" s="216" t="s">
        <v>4655</v>
      </c>
      <c r="B119" s="20">
        <v>16</v>
      </c>
      <c r="C119" s="20">
        <v>12</v>
      </c>
      <c r="D119" s="20">
        <v>500</v>
      </c>
      <c r="E119" s="2453">
        <v>1037.1992399999999</v>
      </c>
      <c r="F119" s="581">
        <f t="shared" si="10"/>
        <v>1037.2</v>
      </c>
      <c r="G119" s="332">
        <f t="shared" si="11"/>
        <v>1037.2</v>
      </c>
      <c r="H119" s="212"/>
      <c r="J119" s="2453"/>
    </row>
    <row r="120" spans="1:10" ht="13.5" thickBot="1">
      <c r="A120" s="241" t="s">
        <v>4656</v>
      </c>
      <c r="B120" s="283">
        <v>20</v>
      </c>
      <c r="C120" s="283">
        <v>12</v>
      </c>
      <c r="D120" s="283">
        <v>500</v>
      </c>
      <c r="E120" s="2453">
        <v>1261.9738800000002</v>
      </c>
      <c r="F120" s="1401">
        <f t="shared" si="10"/>
        <v>1261.97</v>
      </c>
      <c r="G120" s="1183">
        <f t="shared" si="11"/>
        <v>1261.97</v>
      </c>
      <c r="H120" s="214"/>
      <c r="J120" s="2453"/>
    </row>
    <row r="121" spans="1:10" ht="13.5" thickBot="1">
      <c r="J121" s="2453"/>
    </row>
    <row r="122" spans="1:10" ht="22.5" customHeight="1">
      <c r="A122" s="247"/>
      <c r="B122" s="163"/>
      <c r="C122" s="1438"/>
      <c r="D122" s="1438" t="s">
        <v>3616</v>
      </c>
      <c r="E122" s="2435"/>
      <c r="F122" s="1438"/>
      <c r="G122" s="1438"/>
      <c r="H122" s="288"/>
      <c r="J122" s="2453"/>
    </row>
    <row r="123" spans="1:10" ht="18.75">
      <c r="A123" s="248"/>
      <c r="B123" s="17"/>
      <c r="C123" s="1439"/>
      <c r="D123" s="1439"/>
      <c r="E123" s="2434" t="s">
        <v>3618</v>
      </c>
      <c r="F123" s="286"/>
      <c r="G123" s="17"/>
      <c r="H123" s="289"/>
      <c r="J123" s="2453"/>
    </row>
    <row r="124" spans="1:10">
      <c r="A124" s="248"/>
      <c r="B124" s="17"/>
      <c r="C124" s="183"/>
      <c r="D124" s="183"/>
      <c r="E124" s="557"/>
      <c r="F124" s="98"/>
      <c r="G124" s="168"/>
      <c r="H124" s="167"/>
      <c r="J124" s="2453"/>
    </row>
    <row r="125" spans="1:10">
      <c r="A125" s="248"/>
      <c r="B125" s="17"/>
      <c r="C125" s="183"/>
      <c r="D125" s="183"/>
      <c r="E125" s="557"/>
      <c r="F125" s="98"/>
      <c r="G125" s="168"/>
      <c r="H125" s="167"/>
      <c r="J125" s="2453"/>
    </row>
    <row r="126" spans="1:10" ht="13.5" thickBot="1">
      <c r="A126" s="249"/>
      <c r="B126" s="171"/>
      <c r="C126" s="184"/>
      <c r="D126" s="184"/>
      <c r="E126" s="558"/>
      <c r="F126" s="101"/>
      <c r="G126" s="170"/>
      <c r="H126" s="172"/>
      <c r="J126" s="2453"/>
    </row>
    <row r="127" spans="1:10" ht="31.5" customHeight="1">
      <c r="A127" s="195" t="s">
        <v>1028</v>
      </c>
      <c r="B127" s="389" t="s">
        <v>1029</v>
      </c>
      <c r="C127" s="475" t="s">
        <v>3956</v>
      </c>
      <c r="D127" s="475" t="s">
        <v>3130</v>
      </c>
      <c r="E127" s="1173" t="s">
        <v>3955</v>
      </c>
      <c r="F127" s="198" t="s">
        <v>2779</v>
      </c>
      <c r="G127" s="2669" t="s">
        <v>497</v>
      </c>
      <c r="H127" s="199" t="s">
        <v>4239</v>
      </c>
      <c r="J127" s="2453"/>
    </row>
    <row r="128" spans="1:10" ht="17.25" customHeight="1" thickBot="1">
      <c r="A128" s="195"/>
      <c r="B128" s="389"/>
      <c r="C128" s="475" t="s">
        <v>3243</v>
      </c>
      <c r="D128" s="476" t="s">
        <v>2628</v>
      </c>
      <c r="E128" s="564" t="s">
        <v>265</v>
      </c>
      <c r="F128" s="191">
        <f>'Заказ, cкидки и курсы валют'!$I$12</f>
        <v>0</v>
      </c>
      <c r="G128" s="2677"/>
      <c r="H128" s="325"/>
      <c r="J128" s="2453"/>
    </row>
    <row r="129" spans="1:10">
      <c r="A129" s="333" t="s">
        <v>4657</v>
      </c>
      <c r="B129" s="1076">
        <v>5</v>
      </c>
      <c r="C129" s="1076">
        <v>20</v>
      </c>
      <c r="D129" s="1076">
        <v>1000</v>
      </c>
      <c r="E129" s="2453">
        <v>1269.8208</v>
      </c>
      <c r="F129" s="1398">
        <f>ROUND(E129*(1-$F$11),2)</f>
        <v>1269.82</v>
      </c>
      <c r="G129" s="1182">
        <f>F129</f>
        <v>1269.82</v>
      </c>
      <c r="H129" s="337"/>
      <c r="J129" s="2453"/>
    </row>
    <row r="130" spans="1:10">
      <c r="A130" s="216" t="s">
        <v>4658</v>
      </c>
      <c r="B130" s="20">
        <v>6</v>
      </c>
      <c r="C130" s="20">
        <v>20</v>
      </c>
      <c r="D130" s="20">
        <v>1000</v>
      </c>
      <c r="E130" s="2453">
        <v>1964.4777000000001</v>
      </c>
      <c r="F130" s="581">
        <f t="shared" ref="F130:F134" si="12">ROUND(E130*(1-$F$11),2)</f>
        <v>1964.48</v>
      </c>
      <c r="G130" s="332">
        <f t="shared" ref="G130:G134" si="13">F130</f>
        <v>1964.48</v>
      </c>
      <c r="H130" s="212"/>
      <c r="J130" s="2453"/>
    </row>
    <row r="131" spans="1:10">
      <c r="A131" s="216" t="s">
        <v>4659</v>
      </c>
      <c r="B131" s="20">
        <v>9</v>
      </c>
      <c r="C131" s="20">
        <v>12</v>
      </c>
      <c r="D131" s="20">
        <v>1000</v>
      </c>
      <c r="E131" s="2453">
        <v>2231.4518999999996</v>
      </c>
      <c r="F131" s="581">
        <f t="shared" si="12"/>
        <v>2231.4499999999998</v>
      </c>
      <c r="G131" s="332">
        <f t="shared" si="13"/>
        <v>2231.4499999999998</v>
      </c>
      <c r="H131" s="212"/>
      <c r="J131" s="2453"/>
    </row>
    <row r="132" spans="1:10">
      <c r="A132" s="216" t="s">
        <v>940</v>
      </c>
      <c r="B132" s="20">
        <v>12</v>
      </c>
      <c r="C132" s="20">
        <v>15</v>
      </c>
      <c r="D132" s="20">
        <v>500</v>
      </c>
      <c r="E132" s="2453">
        <v>994.0156199999999</v>
      </c>
      <c r="F132" s="581">
        <f t="shared" si="12"/>
        <v>994.02</v>
      </c>
      <c r="G132" s="332">
        <f t="shared" si="13"/>
        <v>994.02</v>
      </c>
      <c r="H132" s="212"/>
      <c r="J132" s="2453"/>
    </row>
    <row r="133" spans="1:10">
      <c r="A133" s="216" t="s">
        <v>941</v>
      </c>
      <c r="B133" s="20">
        <v>16</v>
      </c>
      <c r="C133" s="20">
        <v>12</v>
      </c>
      <c r="D133" s="20">
        <v>500</v>
      </c>
      <c r="E133" s="2453">
        <v>1037.1992399999999</v>
      </c>
      <c r="F133" s="581">
        <f t="shared" si="12"/>
        <v>1037.2</v>
      </c>
      <c r="G133" s="332">
        <f t="shared" si="13"/>
        <v>1037.2</v>
      </c>
      <c r="H133" s="212"/>
      <c r="J133" s="2453"/>
    </row>
    <row r="134" spans="1:10" ht="13.5" thickBot="1">
      <c r="A134" s="241" t="s">
        <v>942</v>
      </c>
      <c r="B134" s="283">
        <v>20</v>
      </c>
      <c r="C134" s="283">
        <v>12</v>
      </c>
      <c r="D134" s="283">
        <v>500</v>
      </c>
      <c r="E134" s="2453">
        <v>1261.9738800000002</v>
      </c>
      <c r="F134" s="1401">
        <f t="shared" si="12"/>
        <v>1261.97</v>
      </c>
      <c r="G134" s="1183">
        <f t="shared" si="13"/>
        <v>1261.97</v>
      </c>
      <c r="H134" s="214"/>
      <c r="J134" s="2453"/>
    </row>
    <row r="135" spans="1:10" ht="13.5" thickBot="1">
      <c r="J135" s="2453"/>
    </row>
    <row r="136" spans="1:10" ht="18.75">
      <c r="A136" s="247"/>
      <c r="B136" s="163"/>
      <c r="C136" s="1438" t="s">
        <v>3619</v>
      </c>
      <c r="D136" s="1438"/>
      <c r="E136" s="2435"/>
      <c r="F136" s="1438"/>
      <c r="G136" s="163"/>
      <c r="H136" s="288"/>
      <c r="J136" s="2453"/>
    </row>
    <row r="137" spans="1:10" ht="18.75">
      <c r="A137" s="248"/>
      <c r="B137" s="17"/>
      <c r="C137" s="1439"/>
      <c r="D137" s="285" t="s">
        <v>3620</v>
      </c>
      <c r="E137" s="2436"/>
      <c r="F137" s="17"/>
      <c r="G137" s="17"/>
      <c r="H137" s="289"/>
      <c r="J137" s="2453"/>
    </row>
    <row r="138" spans="1:10">
      <c r="A138" s="248"/>
      <c r="B138" s="17"/>
      <c r="C138" s="183"/>
      <c r="D138" s="183"/>
      <c r="E138" s="557"/>
      <c r="F138" s="98"/>
      <c r="G138" s="168"/>
      <c r="H138" s="167"/>
      <c r="J138" s="2453"/>
    </row>
    <row r="139" spans="1:10">
      <c r="A139" s="248"/>
      <c r="B139" s="17"/>
      <c r="C139" s="183"/>
      <c r="D139" s="183"/>
      <c r="E139" s="557"/>
      <c r="F139" s="98"/>
      <c r="G139" s="168"/>
      <c r="H139" s="167"/>
      <c r="J139" s="2453"/>
    </row>
    <row r="140" spans="1:10">
      <c r="A140" s="248"/>
      <c r="B140" s="17"/>
      <c r="C140" s="183"/>
      <c r="D140" s="183"/>
      <c r="E140" s="557"/>
      <c r="F140" s="98"/>
      <c r="G140" s="168"/>
      <c r="H140" s="167"/>
      <c r="J140" s="2453"/>
    </row>
    <row r="141" spans="1:10" ht="13.5" thickBot="1">
      <c r="A141" s="249"/>
      <c r="B141" s="171"/>
      <c r="C141" s="184"/>
      <c r="D141" s="184"/>
      <c r="E141" s="558"/>
      <c r="F141" s="101"/>
      <c r="G141" s="170"/>
      <c r="H141" s="172"/>
      <c r="J141" s="2453"/>
    </row>
    <row r="142" spans="1:10" ht="31.5" customHeight="1">
      <c r="A142" s="195" t="s">
        <v>1028</v>
      </c>
      <c r="B142" s="389" t="s">
        <v>1029</v>
      </c>
      <c r="C142" s="475" t="s">
        <v>3956</v>
      </c>
      <c r="D142" s="475" t="s">
        <v>3130</v>
      </c>
      <c r="E142" s="1173" t="s">
        <v>3955</v>
      </c>
      <c r="F142" s="198" t="s">
        <v>2779</v>
      </c>
      <c r="G142" s="2669" t="s">
        <v>497</v>
      </c>
      <c r="H142" s="199" t="s">
        <v>4239</v>
      </c>
      <c r="J142" s="2453"/>
    </row>
    <row r="143" spans="1:10" ht="17.25" customHeight="1" thickBot="1">
      <c r="A143" s="195"/>
      <c r="B143" s="389"/>
      <c r="C143" s="475" t="s">
        <v>3243</v>
      </c>
      <c r="D143" s="476" t="s">
        <v>2628</v>
      </c>
      <c r="E143" s="564" t="s">
        <v>265</v>
      </c>
      <c r="F143" s="191">
        <f>'Заказ, cкидки и курсы валют'!$I$12</f>
        <v>0</v>
      </c>
      <c r="G143" s="2677"/>
      <c r="H143" s="325"/>
      <c r="J143" s="2453"/>
    </row>
    <row r="144" spans="1:10">
      <c r="A144" s="333" t="s">
        <v>943</v>
      </c>
      <c r="B144" s="1076">
        <v>4</v>
      </c>
      <c r="C144" s="1076">
        <v>60</v>
      </c>
      <c r="D144" s="1076">
        <v>1000</v>
      </c>
      <c r="E144" s="2453">
        <v>403.88633999999996</v>
      </c>
      <c r="F144" s="1398">
        <f>ROUND(E144*(1-$F$11),2)</f>
        <v>403.89</v>
      </c>
      <c r="G144" s="1182">
        <f>F144</f>
        <v>403.89</v>
      </c>
      <c r="H144" s="337"/>
      <c r="J144" s="2453"/>
    </row>
    <row r="145" spans="1:10">
      <c r="A145" s="216" t="s">
        <v>944</v>
      </c>
      <c r="B145" s="20">
        <v>6</v>
      </c>
      <c r="C145" s="20">
        <v>40</v>
      </c>
      <c r="D145" s="20">
        <v>1000</v>
      </c>
      <c r="E145" s="2453">
        <v>425.72735999999998</v>
      </c>
      <c r="F145" s="581">
        <f t="shared" ref="F145:F148" si="14">ROUND(E145*(1-$F$11),2)</f>
        <v>425.73</v>
      </c>
      <c r="G145" s="332">
        <f t="shared" ref="G145:G148" si="15">F145</f>
        <v>425.73</v>
      </c>
      <c r="H145" s="212"/>
      <c r="J145" s="2453"/>
    </row>
    <row r="146" spans="1:10">
      <c r="A146" s="216" t="s">
        <v>945</v>
      </c>
      <c r="B146" s="20">
        <v>8</v>
      </c>
      <c r="C146" s="20">
        <v>30</v>
      </c>
      <c r="D146" s="20">
        <v>1000</v>
      </c>
      <c r="E146" s="2453">
        <v>499.82579999999996</v>
      </c>
      <c r="F146" s="581">
        <f t="shared" si="14"/>
        <v>499.83</v>
      </c>
      <c r="G146" s="332">
        <f t="shared" si="15"/>
        <v>499.83</v>
      </c>
      <c r="H146" s="212"/>
      <c r="J146" s="2453"/>
    </row>
    <row r="147" spans="1:10">
      <c r="A147" s="216" t="s">
        <v>1847</v>
      </c>
      <c r="B147" s="20">
        <v>10</v>
      </c>
      <c r="C147" s="20">
        <v>20</v>
      </c>
      <c r="D147" s="20">
        <v>1000</v>
      </c>
      <c r="E147" s="2453">
        <v>808.99955999999986</v>
      </c>
      <c r="F147" s="581">
        <f t="shared" si="14"/>
        <v>809</v>
      </c>
      <c r="G147" s="332">
        <f t="shared" si="15"/>
        <v>809</v>
      </c>
      <c r="H147" s="212"/>
      <c r="J147" s="2453"/>
    </row>
    <row r="148" spans="1:10" ht="13.5" thickBot="1">
      <c r="A148" s="241" t="s">
        <v>1848</v>
      </c>
      <c r="B148" s="283">
        <v>12</v>
      </c>
      <c r="C148" s="283">
        <v>15</v>
      </c>
      <c r="D148" s="283">
        <v>1000</v>
      </c>
      <c r="E148" s="2453">
        <v>808.99955999999986</v>
      </c>
      <c r="F148" s="1401">
        <f t="shared" si="14"/>
        <v>809</v>
      </c>
      <c r="G148" s="1183">
        <f t="shared" si="15"/>
        <v>809</v>
      </c>
      <c r="H148" s="214"/>
      <c r="J148" s="2453"/>
    </row>
    <row r="149" spans="1:10" ht="13.5" thickBot="1">
      <c r="J149" s="2453"/>
    </row>
    <row r="150" spans="1:10" ht="18.75">
      <c r="A150" s="247"/>
      <c r="B150" s="163"/>
      <c r="C150" s="1438" t="s">
        <v>3621</v>
      </c>
      <c r="D150" s="1438"/>
      <c r="E150" s="2435"/>
      <c r="F150" s="1438"/>
      <c r="G150" s="140"/>
      <c r="H150" s="290"/>
      <c r="J150" s="2453"/>
    </row>
    <row r="151" spans="1:10" ht="18.75">
      <c r="A151" s="248"/>
      <c r="B151" s="17"/>
      <c r="C151" s="1439"/>
      <c r="D151" s="1439"/>
      <c r="E151" s="2434" t="s">
        <v>3620</v>
      </c>
      <c r="F151" s="286"/>
      <c r="G151" s="286"/>
      <c r="H151" s="291"/>
      <c r="J151" s="2453"/>
    </row>
    <row r="152" spans="1:10">
      <c r="A152" s="248"/>
      <c r="B152" s="17"/>
      <c r="C152" s="183"/>
      <c r="D152" s="183"/>
      <c r="E152" s="557"/>
      <c r="F152" s="98"/>
      <c r="G152" s="168"/>
      <c r="H152" s="167"/>
      <c r="J152" s="2453"/>
    </row>
    <row r="153" spans="1:10">
      <c r="A153" s="248"/>
      <c r="B153" s="17"/>
      <c r="C153" s="183"/>
      <c r="D153" s="183"/>
      <c r="E153" s="557"/>
      <c r="F153" s="98"/>
      <c r="G153" s="168"/>
      <c r="H153" s="167"/>
      <c r="J153" s="2453"/>
    </row>
    <row r="154" spans="1:10">
      <c r="A154" s="248"/>
      <c r="B154" s="17"/>
      <c r="C154" s="183"/>
      <c r="D154" s="183"/>
      <c r="E154" s="557"/>
      <c r="F154" s="98"/>
      <c r="G154" s="168"/>
      <c r="H154" s="167"/>
      <c r="J154" s="2453"/>
    </row>
    <row r="155" spans="1:10" ht="13.5" thickBot="1">
      <c r="A155" s="249"/>
      <c r="B155" s="171"/>
      <c r="C155" s="184"/>
      <c r="D155" s="184"/>
      <c r="E155" s="558"/>
      <c r="F155" s="101"/>
      <c r="G155" s="170"/>
      <c r="H155" s="172"/>
      <c r="J155" s="2453"/>
    </row>
    <row r="156" spans="1:10" ht="31.5" customHeight="1">
      <c r="A156" s="195" t="s">
        <v>1028</v>
      </c>
      <c r="B156" s="389" t="s">
        <v>1029</v>
      </c>
      <c r="C156" s="475" t="s">
        <v>3956</v>
      </c>
      <c r="D156" s="475" t="s">
        <v>3130</v>
      </c>
      <c r="E156" s="1173" t="s">
        <v>3955</v>
      </c>
      <c r="F156" s="198" t="s">
        <v>2779</v>
      </c>
      <c r="G156" s="2669" t="s">
        <v>497</v>
      </c>
      <c r="H156" s="199" t="s">
        <v>4239</v>
      </c>
      <c r="J156" s="2453"/>
    </row>
    <row r="157" spans="1:10" ht="16.5" customHeight="1" thickBot="1">
      <c r="A157" s="195"/>
      <c r="B157" s="389"/>
      <c r="C157" s="475" t="s">
        <v>3243</v>
      </c>
      <c r="D157" s="476" t="s">
        <v>2628</v>
      </c>
      <c r="E157" s="564" t="s">
        <v>265</v>
      </c>
      <c r="F157" s="191">
        <f>'Заказ, cкидки и курсы валют'!$I$12</f>
        <v>0</v>
      </c>
      <c r="G157" s="2677"/>
      <c r="H157" s="325"/>
      <c r="J157" s="2453"/>
    </row>
    <row r="158" spans="1:10">
      <c r="A158" s="333" t="s">
        <v>1849</v>
      </c>
      <c r="B158" s="1076">
        <v>4</v>
      </c>
      <c r="C158" s="1076">
        <v>60</v>
      </c>
      <c r="D158" s="1076">
        <v>1000</v>
      </c>
      <c r="E158" s="2453">
        <v>403.88633999999996</v>
      </c>
      <c r="F158" s="1398">
        <f>ROUND(E158*(1-$F$11),2)</f>
        <v>403.89</v>
      </c>
      <c r="G158" s="1182">
        <f>F158</f>
        <v>403.89</v>
      </c>
      <c r="H158" s="337"/>
      <c r="J158" s="2453"/>
    </row>
    <row r="159" spans="1:10">
      <c r="A159" s="216" t="s">
        <v>1850</v>
      </c>
      <c r="B159" s="20">
        <v>6</v>
      </c>
      <c r="C159" s="20">
        <v>40</v>
      </c>
      <c r="D159" s="20">
        <v>1000</v>
      </c>
      <c r="E159" s="2453">
        <v>425.72735999999998</v>
      </c>
      <c r="F159" s="581">
        <f t="shared" ref="F159:F162" si="16">ROUND(E159*(1-$F$11),2)</f>
        <v>425.73</v>
      </c>
      <c r="G159" s="332">
        <f t="shared" ref="G159:G162" si="17">F159</f>
        <v>425.73</v>
      </c>
      <c r="H159" s="212"/>
      <c r="J159" s="2453"/>
    </row>
    <row r="160" spans="1:10">
      <c r="A160" s="216" t="s">
        <v>1851</v>
      </c>
      <c r="B160" s="20">
        <v>8</v>
      </c>
      <c r="C160" s="20">
        <v>30</v>
      </c>
      <c r="D160" s="20">
        <v>1000</v>
      </c>
      <c r="E160" s="2453">
        <v>499.82579999999996</v>
      </c>
      <c r="F160" s="581">
        <f t="shared" si="16"/>
        <v>499.83</v>
      </c>
      <c r="G160" s="332">
        <f t="shared" si="17"/>
        <v>499.83</v>
      </c>
      <c r="H160" s="212"/>
      <c r="J160" s="2453"/>
    </row>
    <row r="161" spans="1:10">
      <c r="A161" s="216" t="s">
        <v>1852</v>
      </c>
      <c r="B161" s="20">
        <v>10</v>
      </c>
      <c r="C161" s="20">
        <v>20</v>
      </c>
      <c r="D161" s="20">
        <v>1000</v>
      </c>
      <c r="E161" s="2453">
        <v>808.99955999999986</v>
      </c>
      <c r="F161" s="581">
        <f t="shared" si="16"/>
        <v>809</v>
      </c>
      <c r="G161" s="332">
        <f t="shared" si="17"/>
        <v>809</v>
      </c>
      <c r="H161" s="212"/>
      <c r="J161" s="2453"/>
    </row>
    <row r="162" spans="1:10" ht="13.5" thickBot="1">
      <c r="A162" s="241" t="s">
        <v>1853</v>
      </c>
      <c r="B162" s="283">
        <v>12</v>
      </c>
      <c r="C162" s="283">
        <v>20</v>
      </c>
      <c r="D162" s="283">
        <v>1000</v>
      </c>
      <c r="E162" s="2453">
        <v>808.99955999999986</v>
      </c>
      <c r="F162" s="1401">
        <f t="shared" si="16"/>
        <v>809</v>
      </c>
      <c r="G162" s="1183">
        <f t="shared" si="17"/>
        <v>809</v>
      </c>
      <c r="H162" s="214"/>
      <c r="J162" s="2453"/>
    </row>
    <row r="163" spans="1:10" ht="13.5" thickBot="1">
      <c r="J163" s="2453"/>
    </row>
    <row r="164" spans="1:10" ht="18.75">
      <c r="A164" s="247"/>
      <c r="B164" s="163"/>
      <c r="C164" s="1438" t="s">
        <v>3619</v>
      </c>
      <c r="D164" s="1438"/>
      <c r="E164" s="2435"/>
      <c r="F164" s="1438"/>
      <c r="G164" s="163"/>
      <c r="H164" s="288"/>
      <c r="J164" s="2453"/>
    </row>
    <row r="165" spans="1:10" ht="18.75">
      <c r="A165" s="248"/>
      <c r="B165" s="17"/>
      <c r="C165" s="1439"/>
      <c r="D165" s="1439" t="s">
        <v>1055</v>
      </c>
      <c r="E165" s="2434"/>
      <c r="F165" s="286"/>
      <c r="G165" s="17"/>
      <c r="H165" s="289"/>
      <c r="J165" s="2453"/>
    </row>
    <row r="166" spans="1:10">
      <c r="A166" s="248"/>
      <c r="B166" s="17"/>
      <c r="C166" s="183"/>
      <c r="D166" s="183"/>
      <c r="E166" s="557"/>
      <c r="F166" s="98"/>
      <c r="G166" s="168"/>
      <c r="H166" s="167"/>
      <c r="J166" s="2453"/>
    </row>
    <row r="167" spans="1:10">
      <c r="A167" s="248"/>
      <c r="B167" s="17"/>
      <c r="C167" s="183"/>
      <c r="D167" s="183"/>
      <c r="E167" s="557"/>
      <c r="F167" s="98"/>
      <c r="G167" s="168"/>
      <c r="H167" s="167"/>
      <c r="J167" s="2453"/>
    </row>
    <row r="168" spans="1:10">
      <c r="A168" s="248"/>
      <c r="B168" s="17"/>
      <c r="C168" s="183"/>
      <c r="D168" s="183"/>
      <c r="E168" s="557"/>
      <c r="F168" s="98"/>
      <c r="G168" s="168"/>
      <c r="H168" s="167"/>
      <c r="J168" s="2453"/>
    </row>
    <row r="169" spans="1:10" ht="13.5" thickBot="1">
      <c r="A169" s="249"/>
      <c r="B169" s="171"/>
      <c r="C169" s="184"/>
      <c r="D169" s="184"/>
      <c r="E169" s="558"/>
      <c r="F169" s="101"/>
      <c r="G169" s="170"/>
      <c r="H169" s="172"/>
      <c r="J169" s="2453"/>
    </row>
    <row r="170" spans="1:10" ht="31.5" customHeight="1">
      <c r="A170" s="195" t="s">
        <v>1028</v>
      </c>
      <c r="B170" s="389" t="s">
        <v>1029</v>
      </c>
      <c r="C170" s="475" t="s">
        <v>3956</v>
      </c>
      <c r="D170" s="475" t="s">
        <v>3130</v>
      </c>
      <c r="E170" s="1173" t="s">
        <v>3955</v>
      </c>
      <c r="F170" s="198" t="s">
        <v>2779</v>
      </c>
      <c r="G170" s="2669" t="s">
        <v>497</v>
      </c>
      <c r="H170" s="199" t="s">
        <v>4239</v>
      </c>
      <c r="J170" s="2453"/>
    </row>
    <row r="171" spans="1:10" ht="15.95" customHeight="1" thickBot="1">
      <c r="A171" s="195"/>
      <c r="B171" s="389"/>
      <c r="C171" s="475" t="s">
        <v>3243</v>
      </c>
      <c r="D171" s="476" t="s">
        <v>2628</v>
      </c>
      <c r="E171" s="564" t="s">
        <v>265</v>
      </c>
      <c r="F171" s="191">
        <f>'Заказ, cкидки и курсы валют'!$I$12</f>
        <v>0</v>
      </c>
      <c r="G171" s="2677"/>
      <c r="H171" s="325"/>
      <c r="J171" s="2453"/>
    </row>
    <row r="172" spans="1:10">
      <c r="A172" s="333" t="s">
        <v>1854</v>
      </c>
      <c r="B172" s="1076">
        <v>4</v>
      </c>
      <c r="C172" s="1076">
        <v>100</v>
      </c>
      <c r="D172" s="1076">
        <v>50</v>
      </c>
      <c r="E172" s="2453">
        <v>68.462459999999993</v>
      </c>
      <c r="F172" s="1398">
        <f>ROUND(E172*(1-$F$11),2)</f>
        <v>68.459999999999994</v>
      </c>
      <c r="G172" s="1182">
        <f>F172</f>
        <v>68.459999999999994</v>
      </c>
      <c r="H172" s="337"/>
      <c r="J172" s="2453"/>
    </row>
    <row r="173" spans="1:10">
      <c r="A173" s="216" t="s">
        <v>1855</v>
      </c>
      <c r="B173" s="20">
        <v>6</v>
      </c>
      <c r="C173" s="20">
        <v>100</v>
      </c>
      <c r="D173" s="20">
        <v>50</v>
      </c>
      <c r="E173" s="2453">
        <v>68.462459999999993</v>
      </c>
      <c r="F173" s="581">
        <f t="shared" ref="F173:F176" si="18">ROUND(E173*(1-$F$11),2)</f>
        <v>68.459999999999994</v>
      </c>
      <c r="G173" s="332">
        <f t="shared" ref="G173:G176" si="19">F173</f>
        <v>68.459999999999994</v>
      </c>
      <c r="H173" s="212"/>
      <c r="J173" s="2453"/>
    </row>
    <row r="174" spans="1:10">
      <c r="A174" s="216" t="s">
        <v>1856</v>
      </c>
      <c r="B174" s="20">
        <v>8</v>
      </c>
      <c r="C174" s="20">
        <v>100</v>
      </c>
      <c r="D174" s="20">
        <v>50</v>
      </c>
      <c r="E174" s="2453">
        <v>68.462459999999993</v>
      </c>
      <c r="F174" s="581">
        <f t="shared" si="18"/>
        <v>68.459999999999994</v>
      </c>
      <c r="G174" s="332">
        <f t="shared" si="19"/>
        <v>68.459999999999994</v>
      </c>
      <c r="H174" s="212"/>
      <c r="J174" s="2453"/>
    </row>
    <row r="175" spans="1:10">
      <c r="A175" s="216" t="s">
        <v>1857</v>
      </c>
      <c r="B175" s="20">
        <v>10</v>
      </c>
      <c r="C175" s="20">
        <v>100</v>
      </c>
      <c r="D175" s="20">
        <v>30</v>
      </c>
      <c r="E175" s="2453">
        <v>68.462459999999993</v>
      </c>
      <c r="F175" s="581">
        <f t="shared" si="18"/>
        <v>68.459999999999994</v>
      </c>
      <c r="G175" s="332">
        <f t="shared" si="19"/>
        <v>68.459999999999994</v>
      </c>
      <c r="H175" s="212"/>
      <c r="J175" s="2453"/>
    </row>
    <row r="176" spans="1:10" ht="13.5" thickBot="1">
      <c r="A176" s="241" t="s">
        <v>1858</v>
      </c>
      <c r="B176" s="283">
        <v>12</v>
      </c>
      <c r="C176" s="283">
        <v>100</v>
      </c>
      <c r="D176" s="283">
        <v>30</v>
      </c>
      <c r="E176" s="2453">
        <v>68.462459999999993</v>
      </c>
      <c r="F176" s="1401">
        <f t="shared" si="18"/>
        <v>68.459999999999994</v>
      </c>
      <c r="G176" s="1183">
        <f t="shared" si="19"/>
        <v>68.459999999999994</v>
      </c>
      <c r="H176" s="214"/>
      <c r="J176" s="2453"/>
    </row>
    <row r="177" spans="1:10" ht="13.5" thickBot="1">
      <c r="J177" s="2453"/>
    </row>
    <row r="178" spans="1:10" ht="18.75">
      <c r="A178" s="247"/>
      <c r="B178" s="163"/>
      <c r="C178" s="1438" t="s">
        <v>3621</v>
      </c>
      <c r="D178" s="1438"/>
      <c r="E178" s="2435"/>
      <c r="F178" s="1438"/>
      <c r="G178" s="140"/>
      <c r="H178" s="290"/>
      <c r="J178" s="2453"/>
    </row>
    <row r="179" spans="1:10" ht="18.75">
      <c r="A179" s="248"/>
      <c r="B179" s="17"/>
      <c r="C179" s="1439"/>
      <c r="D179" s="1439" t="s">
        <v>1055</v>
      </c>
      <c r="E179" s="2434"/>
      <c r="F179" s="286"/>
      <c r="G179" s="286"/>
      <c r="H179" s="291"/>
      <c r="J179" s="2453"/>
    </row>
    <row r="180" spans="1:10">
      <c r="A180" s="248"/>
      <c r="B180" s="17"/>
      <c r="C180" s="183"/>
      <c r="D180" s="183"/>
      <c r="E180" s="557"/>
      <c r="F180" s="98"/>
      <c r="G180" s="168"/>
      <c r="H180" s="167"/>
      <c r="J180" s="2453"/>
    </row>
    <row r="181" spans="1:10">
      <c r="A181" s="248"/>
      <c r="B181" s="17"/>
      <c r="C181" s="183"/>
      <c r="D181" s="183"/>
      <c r="E181" s="557"/>
      <c r="F181" s="98"/>
      <c r="G181" s="168"/>
      <c r="H181" s="167"/>
      <c r="J181" s="2453"/>
    </row>
    <row r="182" spans="1:10">
      <c r="A182" s="248"/>
      <c r="B182" s="17"/>
      <c r="C182" s="183"/>
      <c r="D182" s="183"/>
      <c r="E182" s="557"/>
      <c r="F182" s="98"/>
      <c r="G182" s="168"/>
      <c r="H182" s="167"/>
      <c r="J182" s="2453"/>
    </row>
    <row r="183" spans="1:10" ht="13.5" thickBot="1">
      <c r="A183" s="249"/>
      <c r="B183" s="171"/>
      <c r="C183" s="184"/>
      <c r="D183" s="184"/>
      <c r="E183" s="558"/>
      <c r="F183" s="101"/>
      <c r="G183" s="170"/>
      <c r="H183" s="172"/>
      <c r="J183" s="2453"/>
    </row>
    <row r="184" spans="1:10" ht="31.5" customHeight="1">
      <c r="A184" s="195" t="s">
        <v>1028</v>
      </c>
      <c r="B184" s="389" t="s">
        <v>1029</v>
      </c>
      <c r="C184" s="475" t="s">
        <v>3956</v>
      </c>
      <c r="D184" s="475" t="s">
        <v>3130</v>
      </c>
      <c r="E184" s="1173" t="s">
        <v>3955</v>
      </c>
      <c r="F184" s="198" t="s">
        <v>2779</v>
      </c>
      <c r="G184" s="2669" t="s">
        <v>497</v>
      </c>
      <c r="H184" s="199" t="s">
        <v>4239</v>
      </c>
      <c r="J184" s="2453"/>
    </row>
    <row r="185" spans="1:10" ht="17.25" customHeight="1" thickBot="1">
      <c r="A185" s="195"/>
      <c r="B185" s="389"/>
      <c r="C185" s="475" t="s">
        <v>3243</v>
      </c>
      <c r="D185" s="476" t="s">
        <v>2628</v>
      </c>
      <c r="E185" s="564" t="s">
        <v>265</v>
      </c>
      <c r="F185" s="191">
        <f>'Заказ, cкидки и курсы валют'!$I$12</f>
        <v>0</v>
      </c>
      <c r="G185" s="2677"/>
      <c r="H185" s="325"/>
      <c r="J185" s="2453"/>
    </row>
    <row r="186" spans="1:10">
      <c r="A186" s="333" t="s">
        <v>1859</v>
      </c>
      <c r="B186" s="1076">
        <v>4</v>
      </c>
      <c r="C186" s="1076">
        <v>100</v>
      </c>
      <c r="D186" s="1076">
        <v>50</v>
      </c>
      <c r="E186" s="2453">
        <v>68.462459999999993</v>
      </c>
      <c r="F186" s="1398">
        <f>ROUND(E186*(1-$F$11),2)</f>
        <v>68.459999999999994</v>
      </c>
      <c r="G186" s="1182">
        <f>F186</f>
        <v>68.459999999999994</v>
      </c>
      <c r="H186" s="337"/>
      <c r="J186" s="2453"/>
    </row>
    <row r="187" spans="1:10">
      <c r="A187" s="216" t="s">
        <v>1860</v>
      </c>
      <c r="B187" s="20">
        <v>6</v>
      </c>
      <c r="C187" s="20">
        <v>100</v>
      </c>
      <c r="D187" s="20">
        <v>50</v>
      </c>
      <c r="E187" s="2453">
        <v>68.462459999999993</v>
      </c>
      <c r="F187" s="581">
        <f t="shared" ref="F187:F190" si="20">ROUND(E187*(1-$F$11),2)</f>
        <v>68.459999999999994</v>
      </c>
      <c r="G187" s="332">
        <f t="shared" ref="G187:G190" si="21">F187</f>
        <v>68.459999999999994</v>
      </c>
      <c r="H187" s="212"/>
      <c r="J187" s="2453"/>
    </row>
    <row r="188" spans="1:10">
      <c r="A188" s="216" t="s">
        <v>1861</v>
      </c>
      <c r="B188" s="20">
        <v>8</v>
      </c>
      <c r="C188" s="20">
        <v>100</v>
      </c>
      <c r="D188" s="20">
        <v>50</v>
      </c>
      <c r="E188" s="2453">
        <v>68.462459999999993</v>
      </c>
      <c r="F188" s="581">
        <f t="shared" si="20"/>
        <v>68.459999999999994</v>
      </c>
      <c r="G188" s="332">
        <f t="shared" si="21"/>
        <v>68.459999999999994</v>
      </c>
      <c r="H188" s="212"/>
      <c r="J188" s="2453"/>
    </row>
    <row r="189" spans="1:10">
      <c r="A189" s="216" t="s">
        <v>1862</v>
      </c>
      <c r="B189" s="20">
        <v>10</v>
      </c>
      <c r="C189" s="20">
        <v>100</v>
      </c>
      <c r="D189" s="20">
        <v>30</v>
      </c>
      <c r="E189" s="2453">
        <v>68.462459999999993</v>
      </c>
      <c r="F189" s="581">
        <f t="shared" si="20"/>
        <v>68.459999999999994</v>
      </c>
      <c r="G189" s="332">
        <f t="shared" si="21"/>
        <v>68.459999999999994</v>
      </c>
      <c r="H189" s="212"/>
      <c r="J189" s="2453"/>
    </row>
    <row r="190" spans="1:10" ht="13.5" thickBot="1">
      <c r="A190" s="241" t="s">
        <v>1863</v>
      </c>
      <c r="B190" s="283">
        <v>12</v>
      </c>
      <c r="C190" s="283">
        <v>100</v>
      </c>
      <c r="D190" s="283">
        <v>30</v>
      </c>
      <c r="E190" s="2453">
        <v>68.462459999999993</v>
      </c>
      <c r="F190" s="1401">
        <f t="shared" si="20"/>
        <v>68.459999999999994</v>
      </c>
      <c r="G190" s="1183">
        <f t="shared" si="21"/>
        <v>68.459999999999994</v>
      </c>
      <c r="H190" s="214"/>
      <c r="J190" s="2453"/>
    </row>
    <row r="191" spans="1:10" ht="13.5" thickBot="1">
      <c r="J191" s="2453"/>
    </row>
    <row r="192" spans="1:10" ht="20.25" customHeight="1">
      <c r="A192" s="247"/>
      <c r="B192" s="2790" t="s">
        <v>1056</v>
      </c>
      <c r="C192" s="2790"/>
      <c r="D192" s="2790"/>
      <c r="E192" s="2790"/>
      <c r="F192" s="2790"/>
      <c r="G192" s="2790"/>
      <c r="H192" s="2791"/>
      <c r="J192" s="2453"/>
    </row>
    <row r="193" spans="1:10" ht="18.75">
      <c r="A193" s="248"/>
      <c r="B193" s="17"/>
      <c r="C193" s="1439"/>
      <c r="D193" s="1439"/>
      <c r="E193" s="2437"/>
      <c r="F193" s="285" t="s">
        <v>3249</v>
      </c>
      <c r="G193" s="286"/>
      <c r="H193" s="289"/>
      <c r="J193" s="2453"/>
    </row>
    <row r="194" spans="1:10">
      <c r="A194" s="248"/>
      <c r="B194" s="17"/>
      <c r="C194" s="183"/>
      <c r="D194" s="183"/>
      <c r="E194" s="557"/>
      <c r="F194" s="98"/>
      <c r="G194" s="168"/>
      <c r="H194" s="167"/>
      <c r="J194" s="2453"/>
    </row>
    <row r="195" spans="1:10">
      <c r="A195" s="248"/>
      <c r="B195" s="17"/>
      <c r="C195" s="183"/>
      <c r="D195" s="183"/>
      <c r="E195" s="557"/>
      <c r="F195" s="98"/>
      <c r="G195" s="168"/>
      <c r="H195" s="167"/>
      <c r="J195" s="2453"/>
    </row>
    <row r="196" spans="1:10">
      <c r="A196" s="248"/>
      <c r="B196" s="17"/>
      <c r="C196" s="183"/>
      <c r="D196" s="183"/>
      <c r="E196" s="557"/>
      <c r="F196" s="98"/>
      <c r="G196" s="168"/>
      <c r="H196" s="167"/>
      <c r="J196" s="2453"/>
    </row>
    <row r="197" spans="1:10" ht="13.5" thickBot="1">
      <c r="A197" s="249"/>
      <c r="B197" s="171"/>
      <c r="C197" s="184"/>
      <c r="D197" s="184"/>
      <c r="E197" s="558"/>
      <c r="F197" s="101"/>
      <c r="G197" s="170"/>
      <c r="H197" s="172"/>
      <c r="J197" s="2453"/>
    </row>
    <row r="198" spans="1:10" ht="31.5" customHeight="1">
      <c r="A198" s="195" t="s">
        <v>1028</v>
      </c>
      <c r="B198" s="389" t="s">
        <v>1029</v>
      </c>
      <c r="C198" s="475" t="s">
        <v>3956</v>
      </c>
      <c r="D198" s="475" t="s">
        <v>3130</v>
      </c>
      <c r="E198" s="1173" t="s">
        <v>3955</v>
      </c>
      <c r="F198" s="198" t="s">
        <v>2779</v>
      </c>
      <c r="G198" s="2669" t="s">
        <v>497</v>
      </c>
      <c r="H198" s="199" t="s">
        <v>4239</v>
      </c>
      <c r="J198" s="2453"/>
    </row>
    <row r="199" spans="1:10" ht="17.25" customHeight="1" thickBot="1">
      <c r="A199" s="195"/>
      <c r="B199" s="389"/>
      <c r="C199" s="475" t="s">
        <v>3243</v>
      </c>
      <c r="D199" s="476" t="s">
        <v>2628</v>
      </c>
      <c r="E199" s="564" t="s">
        <v>265</v>
      </c>
      <c r="F199" s="191">
        <f>'Заказ, cкидки и курсы валют'!$I$12</f>
        <v>0</v>
      </c>
      <c r="G199" s="2677"/>
      <c r="H199" s="325"/>
      <c r="J199" s="2453"/>
    </row>
    <row r="200" spans="1:10">
      <c r="A200" s="333" t="s">
        <v>1864</v>
      </c>
      <c r="B200" s="1076" t="s">
        <v>3250</v>
      </c>
      <c r="C200" s="1076"/>
      <c r="D200" s="1076">
        <v>160</v>
      </c>
      <c r="E200" s="2453">
        <v>11155.035779999998</v>
      </c>
      <c r="F200" s="1398">
        <f>ROUND(E200*(1-$F$11),2)</f>
        <v>11155.04</v>
      </c>
      <c r="G200" s="1182">
        <f>F200</f>
        <v>11155.04</v>
      </c>
      <c r="H200" s="337"/>
      <c r="J200" s="2453"/>
    </row>
    <row r="201" spans="1:10">
      <c r="A201" s="216" t="s">
        <v>1865</v>
      </c>
      <c r="B201" s="20" t="s">
        <v>3251</v>
      </c>
      <c r="C201" s="20"/>
      <c r="D201" s="20">
        <v>120</v>
      </c>
      <c r="E201" s="2453">
        <v>10290.328199999998</v>
      </c>
      <c r="F201" s="581">
        <f t="shared" ref="F201:F202" si="22">ROUND(E201*(1-$F$11),2)</f>
        <v>10290.33</v>
      </c>
      <c r="G201" s="332">
        <f t="shared" ref="G201:G202" si="23">F201</f>
        <v>10290.33</v>
      </c>
      <c r="H201" s="212"/>
      <c r="J201" s="2453"/>
    </row>
    <row r="202" spans="1:10" ht="13.5" thickBot="1">
      <c r="A202" s="241" t="s">
        <v>1866</v>
      </c>
      <c r="B202" s="283" t="s">
        <v>3252</v>
      </c>
      <c r="C202" s="283"/>
      <c r="D202" s="283">
        <v>90</v>
      </c>
      <c r="E202" s="2453">
        <v>8679.6903600000005</v>
      </c>
      <c r="F202" s="1401">
        <f t="shared" si="22"/>
        <v>8679.69</v>
      </c>
      <c r="G202" s="1183">
        <f t="shared" si="23"/>
        <v>8679.69</v>
      </c>
      <c r="H202" s="214"/>
      <c r="J202" s="2453"/>
    </row>
    <row r="203" spans="1:10" ht="13.5" thickBot="1">
      <c r="J203" s="2453"/>
    </row>
    <row r="204" spans="1:10" ht="27.75" customHeight="1">
      <c r="A204" s="247"/>
      <c r="B204" s="2790" t="s">
        <v>1056</v>
      </c>
      <c r="C204" s="2790"/>
      <c r="D204" s="2790"/>
      <c r="E204" s="2790"/>
      <c r="F204" s="2790"/>
      <c r="G204" s="2790"/>
      <c r="H204" s="2791"/>
      <c r="J204" s="2453"/>
    </row>
    <row r="205" spans="1:10" ht="18.75">
      <c r="A205" s="248"/>
      <c r="B205" s="17"/>
      <c r="C205" s="1439"/>
      <c r="D205" s="1439"/>
      <c r="E205" s="2437"/>
      <c r="F205" s="285" t="s">
        <v>3253</v>
      </c>
      <c r="G205" s="286"/>
      <c r="H205" s="289"/>
      <c r="J205" s="2453"/>
    </row>
    <row r="206" spans="1:10">
      <c r="A206" s="248"/>
      <c r="B206" s="17"/>
      <c r="C206" s="183"/>
      <c r="D206" s="183"/>
      <c r="E206" s="557"/>
      <c r="F206" s="98"/>
      <c r="G206" s="168"/>
      <c r="H206" s="167"/>
      <c r="J206" s="2453"/>
    </row>
    <row r="207" spans="1:10">
      <c r="A207" s="248"/>
      <c r="B207" s="17"/>
      <c r="C207" s="183"/>
      <c r="D207" s="183"/>
      <c r="E207" s="557"/>
      <c r="F207" s="98"/>
      <c r="G207" s="168"/>
      <c r="H207" s="167"/>
      <c r="J207" s="2453"/>
    </row>
    <row r="208" spans="1:10">
      <c r="A208" s="248"/>
      <c r="B208" s="17"/>
      <c r="C208" s="183"/>
      <c r="D208" s="183"/>
      <c r="E208" s="557"/>
      <c r="F208" s="98"/>
      <c r="G208" s="168"/>
      <c r="H208" s="167"/>
      <c r="J208" s="2453"/>
    </row>
    <row r="209" spans="1:10" ht="13.5" thickBot="1">
      <c r="A209" s="249"/>
      <c r="B209" s="171"/>
      <c r="C209" s="184"/>
      <c r="D209" s="184"/>
      <c r="E209" s="558"/>
      <c r="F209" s="101"/>
      <c r="G209" s="170"/>
      <c r="H209" s="172"/>
      <c r="J209" s="2453"/>
    </row>
    <row r="210" spans="1:10" ht="31.5" customHeight="1">
      <c r="A210" s="195" t="s">
        <v>1028</v>
      </c>
      <c r="B210" s="389" t="s">
        <v>1029</v>
      </c>
      <c r="C210" s="475" t="s">
        <v>3956</v>
      </c>
      <c r="D210" s="475" t="s">
        <v>3130</v>
      </c>
      <c r="E210" s="1173" t="s">
        <v>3955</v>
      </c>
      <c r="F210" s="198" t="s">
        <v>2779</v>
      </c>
      <c r="G210" s="2669" t="s">
        <v>497</v>
      </c>
      <c r="H210" s="199" t="s">
        <v>4239</v>
      </c>
      <c r="J210" s="2453"/>
    </row>
    <row r="211" spans="1:10" ht="17.25" customHeight="1" thickBot="1">
      <c r="A211" s="195"/>
      <c r="B211" s="389"/>
      <c r="C211" s="475" t="s">
        <v>3243</v>
      </c>
      <c r="D211" s="476" t="s">
        <v>2628</v>
      </c>
      <c r="E211" s="564" t="s">
        <v>265</v>
      </c>
      <c r="F211" s="191">
        <f>'Заказ, cкидки и курсы валют'!$I$12</f>
        <v>0</v>
      </c>
      <c r="G211" s="2677"/>
      <c r="H211" s="325"/>
      <c r="J211" s="2453"/>
    </row>
    <row r="212" spans="1:10">
      <c r="A212" s="333" t="s">
        <v>1867</v>
      </c>
      <c r="B212" s="1076" t="s">
        <v>3254</v>
      </c>
      <c r="C212" s="1076"/>
      <c r="D212" s="1076">
        <v>120</v>
      </c>
      <c r="E212" s="2453">
        <v>11937.299580000001</v>
      </c>
      <c r="F212" s="1398">
        <f>ROUND(E212*(1-$F$11),2)</f>
        <v>11937.3</v>
      </c>
      <c r="G212" s="1182">
        <f>F212</f>
        <v>11937.3</v>
      </c>
      <c r="H212" s="337"/>
      <c r="J212" s="2453"/>
    </row>
    <row r="213" spans="1:10">
      <c r="A213" s="216" t="s">
        <v>1868</v>
      </c>
      <c r="B213" s="20" t="s">
        <v>3255</v>
      </c>
      <c r="C213" s="20"/>
      <c r="D213" s="20">
        <v>90</v>
      </c>
      <c r="E213" s="2453">
        <v>10669.1913</v>
      </c>
      <c r="F213" s="581">
        <f t="shared" ref="F213:F214" si="24">ROUND(E213*(1-$F$11),2)</f>
        <v>10669.19</v>
      </c>
      <c r="G213" s="332">
        <f t="shared" ref="G213:G214" si="25">F213</f>
        <v>10669.19</v>
      </c>
      <c r="H213" s="212"/>
      <c r="J213" s="2453"/>
    </row>
    <row r="214" spans="1:10" ht="13.5" thickBot="1">
      <c r="A214" s="241" t="s">
        <v>1869</v>
      </c>
      <c r="B214" s="283" t="s">
        <v>3256</v>
      </c>
      <c r="C214" s="283"/>
      <c r="D214" s="283">
        <v>50</v>
      </c>
      <c r="E214" s="2453">
        <v>8368.7913000000008</v>
      </c>
      <c r="F214" s="1401">
        <f t="shared" si="24"/>
        <v>8368.7900000000009</v>
      </c>
      <c r="G214" s="1183">
        <f t="shared" si="25"/>
        <v>8368.7900000000009</v>
      </c>
      <c r="H214" s="214"/>
      <c r="J214" s="2453"/>
    </row>
    <row r="215" spans="1:10" ht="13.5" thickBot="1">
      <c r="J215" s="2453"/>
    </row>
    <row r="216" spans="1:10" ht="28.5" customHeight="1">
      <c r="A216" s="247"/>
      <c r="B216" s="2790" t="s">
        <v>1057</v>
      </c>
      <c r="C216" s="2790"/>
      <c r="D216" s="2790"/>
      <c r="E216" s="2790"/>
      <c r="F216" s="2790"/>
      <c r="G216" s="2790"/>
      <c r="H216" s="2791"/>
      <c r="J216" s="2453"/>
    </row>
    <row r="217" spans="1:10">
      <c r="A217" s="248"/>
      <c r="B217" s="17"/>
      <c r="C217" s="183"/>
      <c r="D217" s="183"/>
      <c r="E217" s="557"/>
      <c r="F217" s="98"/>
      <c r="G217" s="168"/>
      <c r="H217" s="167"/>
      <c r="J217" s="2453"/>
    </row>
    <row r="218" spans="1:10">
      <c r="A218" s="248"/>
      <c r="B218" s="17"/>
      <c r="C218" s="183"/>
      <c r="D218" s="183"/>
      <c r="E218" s="557"/>
      <c r="F218" s="98"/>
      <c r="G218" s="168"/>
      <c r="H218" s="167"/>
      <c r="J218" s="2453"/>
    </row>
    <row r="219" spans="1:10">
      <c r="A219" s="248"/>
      <c r="B219" s="17"/>
      <c r="C219" s="183"/>
      <c r="D219" s="183"/>
      <c r="E219" s="557"/>
      <c r="F219" s="98"/>
      <c r="G219" s="168"/>
      <c r="H219" s="167"/>
      <c r="J219" s="2453"/>
    </row>
    <row r="220" spans="1:10" ht="13.5" thickBot="1">
      <c r="A220" s="249"/>
      <c r="B220" s="171"/>
      <c r="C220" s="184"/>
      <c r="D220" s="184"/>
      <c r="E220" s="558"/>
      <c r="F220" s="101"/>
      <c r="G220" s="170"/>
      <c r="H220" s="172"/>
      <c r="J220" s="2453"/>
    </row>
    <row r="221" spans="1:10" ht="31.5" customHeight="1">
      <c r="A221" s="195" t="s">
        <v>1028</v>
      </c>
      <c r="B221" s="389" t="s">
        <v>1029</v>
      </c>
      <c r="C221" s="475" t="s">
        <v>3956</v>
      </c>
      <c r="D221" s="475" t="s">
        <v>3130</v>
      </c>
      <c r="E221" s="1173" t="s">
        <v>3955</v>
      </c>
      <c r="F221" s="198" t="s">
        <v>2779</v>
      </c>
      <c r="G221" s="2669" t="s">
        <v>497</v>
      </c>
      <c r="H221" s="199" t="s">
        <v>4239</v>
      </c>
      <c r="J221" s="2453"/>
    </row>
    <row r="222" spans="1:10" ht="17.25" customHeight="1" thickBot="1">
      <c r="A222" s="188"/>
      <c r="B222" s="190"/>
      <c r="C222" s="1140" t="s">
        <v>3243</v>
      </c>
      <c r="D222" s="382" t="s">
        <v>2628</v>
      </c>
      <c r="E222" s="564" t="s">
        <v>265</v>
      </c>
      <c r="F222" s="191">
        <f>'Заказ, cкидки и курсы валют'!$I$12</f>
        <v>0</v>
      </c>
      <c r="G222" s="2683"/>
      <c r="H222" s="186"/>
      <c r="J222" s="2453"/>
    </row>
    <row r="223" spans="1:10" ht="13.5" thickBot="1">
      <c r="A223" s="241" t="s">
        <v>1870</v>
      </c>
      <c r="B223" s="283" t="s">
        <v>3257</v>
      </c>
      <c r="C223" s="283"/>
      <c r="D223" s="283">
        <v>170</v>
      </c>
      <c r="E223" s="2453">
        <v>3331.4690999999998</v>
      </c>
      <c r="F223" s="1401">
        <f>ROUND(E223*(1-$F$11),2)</f>
        <v>3331.47</v>
      </c>
      <c r="G223" s="1183">
        <f>F223</f>
        <v>3331.47</v>
      </c>
      <c r="H223" s="214"/>
      <c r="J223" s="2453"/>
    </row>
    <row r="224" spans="1:10" ht="13.5" thickBot="1">
      <c r="J224" s="2453"/>
    </row>
    <row r="225" spans="1:10" ht="18.75">
      <c r="A225" s="247"/>
      <c r="B225" s="163"/>
      <c r="C225" s="236"/>
      <c r="D225" s="1438" t="s">
        <v>1058</v>
      </c>
      <c r="E225" s="2435"/>
      <c r="F225" s="1438"/>
      <c r="G225" s="140"/>
      <c r="H225" s="95"/>
      <c r="J225" s="2453"/>
    </row>
    <row r="226" spans="1:10">
      <c r="A226" s="248"/>
      <c r="B226" s="17"/>
      <c r="C226" s="183"/>
      <c r="D226" s="183"/>
      <c r="E226" s="557"/>
      <c r="F226" s="98"/>
      <c r="G226" s="168"/>
      <c r="H226" s="167"/>
      <c r="J226" s="2453"/>
    </row>
    <row r="227" spans="1:10">
      <c r="A227" s="248"/>
      <c r="B227" s="17"/>
      <c r="C227" s="183"/>
      <c r="D227" s="183"/>
      <c r="E227" s="557"/>
      <c r="F227" s="98"/>
      <c r="G227" s="168"/>
      <c r="H227" s="167"/>
      <c r="J227" s="2453"/>
    </row>
    <row r="228" spans="1:10">
      <c r="A228" s="248"/>
      <c r="B228" s="17"/>
      <c r="C228" s="183"/>
      <c r="D228" s="183"/>
      <c r="E228" s="557"/>
      <c r="F228" s="98"/>
      <c r="G228" s="168"/>
      <c r="H228" s="167"/>
      <c r="J228" s="2453"/>
    </row>
    <row r="229" spans="1:10" ht="13.5" thickBot="1">
      <c r="A229" s="249"/>
      <c r="B229" s="171"/>
      <c r="C229" s="184"/>
      <c r="D229" s="184"/>
      <c r="E229" s="558"/>
      <c r="F229" s="101"/>
      <c r="G229" s="170"/>
      <c r="H229" s="172"/>
      <c r="J229" s="2453"/>
    </row>
    <row r="230" spans="1:10" ht="32.25" customHeight="1">
      <c r="A230" s="195" t="s">
        <v>1028</v>
      </c>
      <c r="B230" s="389" t="s">
        <v>1029</v>
      </c>
      <c r="C230" s="475" t="s">
        <v>3956</v>
      </c>
      <c r="D230" s="475" t="s">
        <v>3130</v>
      </c>
      <c r="E230" s="1173" t="s">
        <v>3955</v>
      </c>
      <c r="F230" s="198" t="s">
        <v>2779</v>
      </c>
      <c r="G230" s="2669" t="s">
        <v>497</v>
      </c>
      <c r="H230" s="199" t="s">
        <v>4239</v>
      </c>
      <c r="J230" s="2453"/>
    </row>
    <row r="231" spans="1:10" ht="17.25" customHeight="1" thickBot="1">
      <c r="A231" s="195"/>
      <c r="B231" s="389"/>
      <c r="C231" s="475" t="s">
        <v>3243</v>
      </c>
      <c r="D231" s="476" t="s">
        <v>2628</v>
      </c>
      <c r="E231" s="564" t="s">
        <v>265</v>
      </c>
      <c r="F231" s="191">
        <f>'Заказ, cкидки и курсы валют'!$I$12</f>
        <v>0</v>
      </c>
      <c r="G231" s="2677"/>
      <c r="H231" s="325"/>
      <c r="J231" s="2453"/>
    </row>
    <row r="232" spans="1:10" ht="13.5" thickBot="1">
      <c r="A232" s="999" t="s">
        <v>1871</v>
      </c>
      <c r="B232" s="1078" t="s">
        <v>3257</v>
      </c>
      <c r="C232" s="1078"/>
      <c r="D232" s="1078">
        <v>150</v>
      </c>
      <c r="E232" s="2453">
        <v>4719.3238499999998</v>
      </c>
      <c r="F232" s="1412">
        <f>ROUND(E232*(1-$F$11),2)</f>
        <v>4719.32</v>
      </c>
      <c r="G232" s="1185">
        <f>F232</f>
        <v>4719.32</v>
      </c>
      <c r="H232" s="994"/>
      <c r="J232" s="2453"/>
    </row>
    <row r="233" spans="1:10">
      <c r="A233" s="14"/>
      <c r="B233" s="139"/>
      <c r="C233" s="139"/>
      <c r="D233" s="139"/>
      <c r="E233" s="740"/>
      <c r="F233" s="139"/>
      <c r="G233" s="14"/>
      <c r="H233" s="14"/>
      <c r="J233" s="2453"/>
    </row>
    <row r="234" spans="1:10" ht="13.5" thickBot="1">
      <c r="J234" s="2453"/>
    </row>
    <row r="235" spans="1:10" ht="18.75">
      <c r="A235" s="247"/>
      <c r="B235" s="163"/>
      <c r="C235" s="236"/>
      <c r="D235" s="1438" t="s">
        <v>1059</v>
      </c>
      <c r="E235" s="2435"/>
      <c r="F235" s="1438"/>
      <c r="G235" s="140"/>
      <c r="H235" s="95"/>
      <c r="J235" s="2453"/>
    </row>
    <row r="236" spans="1:10">
      <c r="A236" s="248"/>
      <c r="B236" s="17"/>
      <c r="C236" s="183"/>
      <c r="D236" s="183"/>
      <c r="E236" s="557"/>
      <c r="F236" s="98"/>
      <c r="G236" s="168"/>
      <c r="H236" s="167"/>
      <c r="J236" s="2453"/>
    </row>
    <row r="237" spans="1:10">
      <c r="A237" s="248"/>
      <c r="B237" s="17"/>
      <c r="C237" s="183"/>
      <c r="D237" s="183"/>
      <c r="E237" s="557"/>
      <c r="F237" s="98"/>
      <c r="G237" s="168"/>
      <c r="H237" s="167"/>
      <c r="J237" s="2453"/>
    </row>
    <row r="238" spans="1:10">
      <c r="A238" s="248"/>
      <c r="B238" s="17"/>
      <c r="C238" s="183"/>
      <c r="D238" s="183"/>
      <c r="E238" s="557"/>
      <c r="F238" s="98"/>
      <c r="G238" s="168"/>
      <c r="H238" s="167"/>
      <c r="J238" s="2453"/>
    </row>
    <row r="239" spans="1:10" ht="13.5" thickBot="1">
      <c r="A239" s="249"/>
      <c r="B239" s="171"/>
      <c r="C239" s="184"/>
      <c r="D239" s="184"/>
      <c r="E239" s="558"/>
      <c r="F239" s="101"/>
      <c r="G239" s="170"/>
      <c r="H239" s="172"/>
      <c r="J239" s="2453"/>
    </row>
    <row r="240" spans="1:10" ht="31.5" customHeight="1">
      <c r="A240" s="195" t="s">
        <v>1028</v>
      </c>
      <c r="B240" s="389" t="s">
        <v>1029</v>
      </c>
      <c r="C240" s="475" t="s">
        <v>3956</v>
      </c>
      <c r="D240" s="475" t="s">
        <v>3130</v>
      </c>
      <c r="E240" s="1173" t="s">
        <v>3955</v>
      </c>
      <c r="F240" s="198" t="s">
        <v>2779</v>
      </c>
      <c r="G240" s="2669" t="s">
        <v>497</v>
      </c>
      <c r="H240" s="199" t="s">
        <v>4239</v>
      </c>
      <c r="J240" s="2453"/>
    </row>
    <row r="241" spans="1:10" ht="17.25" customHeight="1" thickBot="1">
      <c r="A241" s="195"/>
      <c r="B241" s="389"/>
      <c r="C241" s="475" t="s">
        <v>3243</v>
      </c>
      <c r="D241" s="476" t="s">
        <v>2628</v>
      </c>
      <c r="E241" s="564" t="s">
        <v>265</v>
      </c>
      <c r="F241" s="191">
        <f>'Заказ, cкидки и курсы валют'!$I$12</f>
        <v>0</v>
      </c>
      <c r="G241" s="2677"/>
      <c r="H241" s="325"/>
      <c r="J241" s="2453"/>
    </row>
    <row r="242" spans="1:10" ht="13.5" thickBot="1">
      <c r="A242" s="999" t="s">
        <v>1872</v>
      </c>
      <c r="B242" s="1440"/>
      <c r="C242" s="1440"/>
      <c r="D242" s="1078">
        <v>100</v>
      </c>
      <c r="E242" s="2453">
        <v>1168.731</v>
      </c>
      <c r="F242" s="1412">
        <f>ROUND(E242*(1-$F$11),2)</f>
        <v>1168.73</v>
      </c>
      <c r="G242" s="1185">
        <f>F242</f>
        <v>1168.73</v>
      </c>
      <c r="H242" s="994"/>
      <c r="J242" s="2453"/>
    </row>
    <row r="243" spans="1:10">
      <c r="A243" s="14"/>
      <c r="B243" s="1441"/>
      <c r="C243" s="1441"/>
      <c r="D243" s="139"/>
      <c r="E243" s="740"/>
      <c r="F243" s="139"/>
      <c r="G243" s="14"/>
      <c r="H243" s="14"/>
      <c r="J243" s="2453"/>
    </row>
    <row r="244" spans="1:10" ht="13.5" thickBot="1">
      <c r="J244" s="2453"/>
    </row>
    <row r="245" spans="1:10" ht="18.75">
      <c r="A245" s="247"/>
      <c r="B245" s="163"/>
      <c r="C245" s="1438"/>
      <c r="D245" s="1438" t="s">
        <v>1060</v>
      </c>
      <c r="E245" s="2435"/>
      <c r="F245" s="1438"/>
      <c r="G245" s="140"/>
      <c r="H245" s="95"/>
      <c r="J245" s="2453"/>
    </row>
    <row r="246" spans="1:10">
      <c r="A246" s="248"/>
      <c r="B246" s="17"/>
      <c r="C246" s="183"/>
      <c r="D246" s="183"/>
      <c r="E246" s="557"/>
      <c r="F246" s="98"/>
      <c r="G246" s="168"/>
      <c r="H246" s="167"/>
      <c r="J246" s="2453"/>
    </row>
    <row r="247" spans="1:10">
      <c r="A247" s="248"/>
      <c r="B247" s="17"/>
      <c r="C247" s="183"/>
      <c r="D247" s="183"/>
      <c r="E247" s="557"/>
      <c r="F247" s="98"/>
      <c r="G247" s="168"/>
      <c r="H247" s="167"/>
      <c r="J247" s="2453"/>
    </row>
    <row r="248" spans="1:10">
      <c r="A248" s="248"/>
      <c r="B248" s="17"/>
      <c r="C248" s="183"/>
      <c r="D248" s="183"/>
      <c r="E248" s="557"/>
      <c r="F248" s="98"/>
      <c r="G248" s="168"/>
      <c r="H248" s="167"/>
      <c r="J248" s="2453"/>
    </row>
    <row r="249" spans="1:10" ht="13.5" thickBot="1">
      <c r="A249" s="249"/>
      <c r="B249" s="171"/>
      <c r="C249" s="184"/>
      <c r="D249" s="184"/>
      <c r="E249" s="558"/>
      <c r="F249" s="101"/>
      <c r="G249" s="170"/>
      <c r="H249" s="172"/>
      <c r="J249" s="2453"/>
    </row>
    <row r="250" spans="1:10" ht="32.25" customHeight="1">
      <c r="A250" s="195" t="s">
        <v>1028</v>
      </c>
      <c r="B250" s="389" t="s">
        <v>1029</v>
      </c>
      <c r="C250" s="475" t="s">
        <v>3956</v>
      </c>
      <c r="D250" s="475" t="s">
        <v>3130</v>
      </c>
      <c r="E250" s="1173" t="s">
        <v>3955</v>
      </c>
      <c r="F250" s="198" t="s">
        <v>2779</v>
      </c>
      <c r="G250" s="2669" t="s">
        <v>497</v>
      </c>
      <c r="H250" s="199" t="s">
        <v>4239</v>
      </c>
      <c r="J250" s="2453"/>
    </row>
    <row r="251" spans="1:10" ht="17.25" customHeight="1" thickBot="1">
      <c r="A251" s="195"/>
      <c r="B251" s="389"/>
      <c r="C251" s="475" t="s">
        <v>3243</v>
      </c>
      <c r="D251" s="476" t="s">
        <v>2628</v>
      </c>
      <c r="E251" s="564" t="s">
        <v>265</v>
      </c>
      <c r="F251" s="191">
        <f>'Заказ, cкидки и курсы валют'!$I$12</f>
        <v>0</v>
      </c>
      <c r="G251" s="2677"/>
      <c r="H251" s="325"/>
      <c r="J251" s="2453"/>
    </row>
    <row r="252" spans="1:10" ht="13.5" thickBot="1">
      <c r="A252" s="999" t="s">
        <v>1873</v>
      </c>
      <c r="B252" s="1078">
        <v>76</v>
      </c>
      <c r="C252" s="1078"/>
      <c r="D252" s="1078">
        <v>50</v>
      </c>
      <c r="E252" s="2453">
        <v>799.44224999999994</v>
      </c>
      <c r="F252" s="1412">
        <f>ROUND(E252*(1-$F$11),2)</f>
        <v>799.44</v>
      </c>
      <c r="G252" s="1185">
        <f>F252</f>
        <v>799.44</v>
      </c>
      <c r="H252" s="994"/>
      <c r="J252" s="2453"/>
    </row>
    <row r="253" spans="1:10">
      <c r="A253" s="14"/>
      <c r="B253" s="139"/>
      <c r="C253" s="139"/>
      <c r="D253" s="139"/>
      <c r="E253" s="740"/>
      <c r="F253" s="139"/>
      <c r="G253" s="14"/>
      <c r="H253" s="14"/>
      <c r="J253" s="2453"/>
    </row>
    <row r="254" spans="1:10" ht="13.5" thickBot="1">
      <c r="J254" s="2453"/>
    </row>
    <row r="255" spans="1:10" ht="18.75">
      <c r="A255" s="247"/>
      <c r="B255" s="163"/>
      <c r="C255" s="1438"/>
      <c r="D255" s="1438" t="s">
        <v>1061</v>
      </c>
      <c r="E255" s="2435"/>
      <c r="F255" s="1438"/>
      <c r="G255" s="140"/>
      <c r="H255" s="95"/>
      <c r="J255" s="2453"/>
    </row>
    <row r="256" spans="1:10">
      <c r="A256" s="248"/>
      <c r="B256" s="17"/>
      <c r="C256" s="183"/>
      <c r="D256" s="183"/>
      <c r="E256" s="557"/>
      <c r="F256" s="98"/>
      <c r="G256" s="168"/>
      <c r="H256" s="167"/>
      <c r="J256" s="2453"/>
    </row>
    <row r="257" spans="1:10">
      <c r="A257" s="248"/>
      <c r="B257" s="17"/>
      <c r="C257" s="183"/>
      <c r="D257" s="183"/>
      <c r="E257" s="557"/>
      <c r="F257" s="98"/>
      <c r="G257" s="168"/>
      <c r="H257" s="167"/>
      <c r="J257" s="2453"/>
    </row>
    <row r="258" spans="1:10">
      <c r="A258" s="248"/>
      <c r="B258" s="17"/>
      <c r="C258" s="183"/>
      <c r="D258" s="183"/>
      <c r="E258" s="557"/>
      <c r="F258" s="98"/>
      <c r="G258" s="168"/>
      <c r="H258" s="167"/>
      <c r="J258" s="2453"/>
    </row>
    <row r="259" spans="1:10" ht="13.5" thickBot="1">
      <c r="A259" s="249"/>
      <c r="B259" s="171"/>
      <c r="C259" s="184"/>
      <c r="D259" s="184"/>
      <c r="E259" s="558"/>
      <c r="F259" s="101"/>
      <c r="G259" s="170"/>
      <c r="H259" s="172"/>
      <c r="J259" s="2453"/>
    </row>
    <row r="260" spans="1:10" ht="32.25" customHeight="1">
      <c r="A260" s="195" t="s">
        <v>1028</v>
      </c>
      <c r="B260" s="389" t="s">
        <v>1029</v>
      </c>
      <c r="C260" s="475" t="s">
        <v>3956</v>
      </c>
      <c r="D260" s="475" t="s">
        <v>3130</v>
      </c>
      <c r="E260" s="1173" t="s">
        <v>3955</v>
      </c>
      <c r="F260" s="198" t="s">
        <v>2779</v>
      </c>
      <c r="G260" s="2669" t="s">
        <v>497</v>
      </c>
      <c r="H260" s="199" t="s">
        <v>4239</v>
      </c>
      <c r="J260" s="2453"/>
    </row>
    <row r="261" spans="1:10" ht="17.25" customHeight="1" thickBot="1">
      <c r="A261" s="195"/>
      <c r="B261" s="389"/>
      <c r="C261" s="475" t="s">
        <v>3243</v>
      </c>
      <c r="D261" s="476" t="s">
        <v>2628</v>
      </c>
      <c r="E261" s="564" t="s">
        <v>265</v>
      </c>
      <c r="F261" s="191">
        <f>'Заказ, cкидки и курсы валют'!$I$12</f>
        <v>0</v>
      </c>
      <c r="G261" s="2677"/>
      <c r="H261" s="325"/>
      <c r="J261" s="2453"/>
    </row>
    <row r="262" spans="1:10" ht="13.5" thickBot="1">
      <c r="A262" s="1758" t="s">
        <v>5505</v>
      </c>
      <c r="B262" s="1373" t="s">
        <v>84</v>
      </c>
      <c r="C262" s="1078">
        <v>30</v>
      </c>
      <c r="D262" s="1078">
        <v>500</v>
      </c>
      <c r="E262" s="2453">
        <v>1267.8505499999999</v>
      </c>
      <c r="F262" s="1412">
        <f>ROUND(E262*(1-$F$11),2)</f>
        <v>1267.8499999999999</v>
      </c>
      <c r="G262" s="1185">
        <f>F262</f>
        <v>1267.8499999999999</v>
      </c>
      <c r="H262" s="994"/>
      <c r="J262" s="2453"/>
    </row>
    <row r="263" spans="1:10">
      <c r="A263" s="817"/>
      <c r="B263" s="818"/>
      <c r="C263" s="139"/>
      <c r="D263" s="139"/>
      <c r="E263" s="579"/>
      <c r="F263" s="1410"/>
      <c r="G263" s="346"/>
      <c r="H263" s="14"/>
      <c r="J263" s="2453"/>
    </row>
    <row r="264" spans="1:10" ht="13.5" thickBot="1">
      <c r="J264" s="2453"/>
    </row>
    <row r="265" spans="1:10" ht="18.75">
      <c r="A265" s="247"/>
      <c r="B265" s="163"/>
      <c r="C265" s="1438"/>
      <c r="D265" s="1438" t="s">
        <v>1062</v>
      </c>
      <c r="E265" s="2435"/>
      <c r="F265" s="1438"/>
      <c r="G265" s="140"/>
      <c r="H265" s="290"/>
      <c r="J265" s="2453"/>
    </row>
    <row r="266" spans="1:10">
      <c r="A266" s="248"/>
      <c r="B266" s="17"/>
      <c r="C266" s="183"/>
      <c r="D266" s="183"/>
      <c r="E266" s="557"/>
      <c r="F266" s="98"/>
      <c r="G266" s="168"/>
      <c r="H266" s="167"/>
      <c r="J266" s="2453"/>
    </row>
    <row r="267" spans="1:10">
      <c r="A267" s="248"/>
      <c r="B267" s="17"/>
      <c r="C267" s="183"/>
      <c r="D267" s="183"/>
      <c r="E267" s="557"/>
      <c r="F267" s="98"/>
      <c r="G267" s="168"/>
      <c r="H267" s="167"/>
      <c r="J267" s="2453"/>
    </row>
    <row r="268" spans="1:10" ht="13.5" thickBot="1">
      <c r="A268" s="249"/>
      <c r="B268" s="171"/>
      <c r="C268" s="184"/>
      <c r="D268" s="184"/>
      <c r="E268" s="558"/>
      <c r="F268" s="101"/>
      <c r="G268" s="170"/>
      <c r="H268" s="172"/>
      <c r="J268" s="2453"/>
    </row>
    <row r="269" spans="1:10" ht="31.5" customHeight="1">
      <c r="A269" s="195" t="s">
        <v>1028</v>
      </c>
      <c r="B269" s="389" t="s">
        <v>1029</v>
      </c>
      <c r="C269" s="475" t="s">
        <v>3956</v>
      </c>
      <c r="D269" s="475" t="s">
        <v>3130</v>
      </c>
      <c r="E269" s="1173" t="s">
        <v>3955</v>
      </c>
      <c r="F269" s="198" t="s">
        <v>2779</v>
      </c>
      <c r="G269" s="2669" t="s">
        <v>497</v>
      </c>
      <c r="H269" s="199" t="s">
        <v>4239</v>
      </c>
      <c r="J269" s="2453"/>
    </row>
    <row r="270" spans="1:10" ht="16.5" customHeight="1" thickBot="1">
      <c r="A270" s="188"/>
      <c r="B270" s="190"/>
      <c r="C270" s="1140" t="s">
        <v>3243</v>
      </c>
      <c r="D270" s="382" t="s">
        <v>1053</v>
      </c>
      <c r="E270" s="564" t="s">
        <v>265</v>
      </c>
      <c r="F270" s="191">
        <f>'Заказ, cкидки и курсы валют'!$I$12</f>
        <v>0</v>
      </c>
      <c r="G270" s="2683"/>
      <c r="H270" s="186"/>
      <c r="J270" s="2453"/>
    </row>
    <row r="271" spans="1:10">
      <c r="A271" s="216" t="s">
        <v>1874</v>
      </c>
      <c r="B271" s="20">
        <v>16</v>
      </c>
      <c r="C271" s="20"/>
      <c r="D271" s="20">
        <v>100</v>
      </c>
      <c r="E271" s="2453">
        <v>2751.4061999999999</v>
      </c>
      <c r="F271" s="581">
        <f>ROUND(E271*(1-$F$11),2)</f>
        <v>2751.41</v>
      </c>
      <c r="G271" s="332">
        <f>F271</f>
        <v>2751.41</v>
      </c>
      <c r="H271" s="212"/>
      <c r="J271" s="2453"/>
    </row>
    <row r="272" spans="1:10">
      <c r="A272" s="216" t="s">
        <v>1875</v>
      </c>
      <c r="B272" s="20">
        <v>20</v>
      </c>
      <c r="C272" s="20"/>
      <c r="D272" s="20">
        <v>100</v>
      </c>
      <c r="E272" s="2453">
        <v>3362.87808</v>
      </c>
      <c r="F272" s="581">
        <f t="shared" ref="F272:F274" si="26">ROUND(E272*(1-$F$11),2)</f>
        <v>3362.88</v>
      </c>
      <c r="G272" s="332">
        <f t="shared" ref="G272:G274" si="27">F272</f>
        <v>3362.88</v>
      </c>
      <c r="H272" s="212"/>
      <c r="J272" s="2453"/>
    </row>
    <row r="273" spans="1:10">
      <c r="A273" s="216" t="s">
        <v>1876</v>
      </c>
      <c r="B273" s="20">
        <v>25</v>
      </c>
      <c r="C273" s="20"/>
      <c r="D273" s="20">
        <v>50</v>
      </c>
      <c r="E273" s="2453">
        <v>2312.18316</v>
      </c>
      <c r="F273" s="581">
        <f t="shared" si="26"/>
        <v>2312.1799999999998</v>
      </c>
      <c r="G273" s="332">
        <f t="shared" si="27"/>
        <v>2312.1799999999998</v>
      </c>
      <c r="H273" s="212"/>
      <c r="J273" s="2453"/>
    </row>
    <row r="274" spans="1:10" ht="13.5" thickBot="1">
      <c r="A274" s="241" t="s">
        <v>1877</v>
      </c>
      <c r="B274" s="283">
        <v>32</v>
      </c>
      <c r="C274" s="283"/>
      <c r="D274" s="283">
        <v>50</v>
      </c>
      <c r="E274" s="2453">
        <v>3479.91732</v>
      </c>
      <c r="F274" s="1401">
        <f t="shared" si="26"/>
        <v>3479.92</v>
      </c>
      <c r="G274" s="1183">
        <f t="shared" si="27"/>
        <v>3479.92</v>
      </c>
      <c r="H274" s="214"/>
      <c r="J274" s="2453"/>
    </row>
    <row r="275" spans="1:10">
      <c r="J275" s="2453"/>
    </row>
    <row r="276" spans="1:10" ht="13.5" thickBot="1">
      <c r="J276" s="2453"/>
    </row>
    <row r="277" spans="1:10" ht="18.75">
      <c r="A277" s="247"/>
      <c r="B277" s="163"/>
      <c r="C277" s="1438"/>
      <c r="D277" s="1438" t="s">
        <v>1063</v>
      </c>
      <c r="E277" s="2435"/>
      <c r="F277" s="1438"/>
      <c r="G277" s="140"/>
      <c r="H277" s="290"/>
      <c r="J277" s="2453"/>
    </row>
    <row r="278" spans="1:10">
      <c r="A278" s="248"/>
      <c r="B278" s="17"/>
      <c r="C278" s="183"/>
      <c r="D278" s="183"/>
      <c r="E278" s="557"/>
      <c r="F278" s="98"/>
      <c r="G278" s="168"/>
      <c r="H278" s="167"/>
      <c r="J278" s="2453"/>
    </row>
    <row r="279" spans="1:10">
      <c r="A279" s="248"/>
      <c r="B279" s="17"/>
      <c r="C279" s="183"/>
      <c r="D279" s="183"/>
      <c r="E279" s="557"/>
      <c r="F279" s="98"/>
      <c r="G279" s="168"/>
      <c r="H279" s="167"/>
      <c r="J279" s="2453"/>
    </row>
    <row r="280" spans="1:10">
      <c r="A280" s="248"/>
      <c r="B280" s="17"/>
      <c r="C280" s="183"/>
      <c r="D280" s="183"/>
      <c r="E280" s="557"/>
      <c r="F280" s="98"/>
      <c r="G280" s="168"/>
      <c r="H280" s="167"/>
      <c r="J280" s="2453"/>
    </row>
    <row r="281" spans="1:10" ht="13.5" thickBot="1">
      <c r="A281" s="249"/>
      <c r="B281" s="171"/>
      <c r="C281" s="184"/>
      <c r="D281" s="184"/>
      <c r="E281" s="558"/>
      <c r="F281" s="101"/>
      <c r="G281" s="170"/>
      <c r="H281" s="172"/>
      <c r="J281" s="2453"/>
    </row>
    <row r="282" spans="1:10" ht="31.5" customHeight="1">
      <c r="A282" s="195" t="s">
        <v>1028</v>
      </c>
      <c r="B282" s="389" t="s">
        <v>1029</v>
      </c>
      <c r="C282" s="475" t="s">
        <v>3956</v>
      </c>
      <c r="D282" s="475" t="s">
        <v>3130</v>
      </c>
      <c r="E282" s="1173" t="s">
        <v>3955</v>
      </c>
      <c r="F282" s="198" t="s">
        <v>2779</v>
      </c>
      <c r="G282" s="2669" t="s">
        <v>497</v>
      </c>
      <c r="H282" s="199" t="s">
        <v>4239</v>
      </c>
      <c r="J282" s="2453"/>
    </row>
    <row r="283" spans="1:10" ht="17.25" customHeight="1" thickBot="1">
      <c r="A283" s="195"/>
      <c r="B283" s="389"/>
      <c r="C283" s="475" t="s">
        <v>3243</v>
      </c>
      <c r="D283" s="476" t="s">
        <v>2628</v>
      </c>
      <c r="E283" s="564" t="s">
        <v>265</v>
      </c>
      <c r="F283" s="191">
        <f>'Заказ, cкидки и курсы валют'!$I$12</f>
        <v>0</v>
      </c>
      <c r="G283" s="2677"/>
      <c r="H283" s="325"/>
      <c r="J283" s="2453"/>
    </row>
    <row r="284" spans="1:10">
      <c r="A284" s="333" t="s">
        <v>1878</v>
      </c>
      <c r="B284" s="1076">
        <v>12</v>
      </c>
      <c r="C284" s="1076">
        <v>12</v>
      </c>
      <c r="D284" s="1076">
        <v>350</v>
      </c>
      <c r="E284" s="2453">
        <v>918.44747999999993</v>
      </c>
      <c r="F284" s="1398">
        <f>ROUND(E284*(1-$F$11),2)</f>
        <v>918.45</v>
      </c>
      <c r="G284" s="1182">
        <f>F284</f>
        <v>918.45</v>
      </c>
      <c r="H284" s="337"/>
      <c r="J284" s="2453"/>
    </row>
    <row r="285" spans="1:10">
      <c r="A285" s="216" t="s">
        <v>1879</v>
      </c>
      <c r="B285" s="20">
        <v>16</v>
      </c>
      <c r="C285" s="20">
        <v>12</v>
      </c>
      <c r="D285" s="20">
        <v>300</v>
      </c>
      <c r="E285" s="2453">
        <v>908.63243999999986</v>
      </c>
      <c r="F285" s="581">
        <f t="shared" ref="F285:F289" si="28">ROUND(E285*(1-$F$11),2)</f>
        <v>908.63</v>
      </c>
      <c r="G285" s="332">
        <f t="shared" ref="G285:G289" si="29">F285</f>
        <v>908.63</v>
      </c>
      <c r="H285" s="212"/>
      <c r="J285" s="2453"/>
    </row>
    <row r="286" spans="1:10">
      <c r="A286" s="216" t="s">
        <v>1880</v>
      </c>
      <c r="B286" s="20">
        <v>20</v>
      </c>
      <c r="C286" s="20">
        <v>12</v>
      </c>
      <c r="D286" s="20">
        <v>250</v>
      </c>
      <c r="E286" s="2453">
        <v>1022.7322799999998</v>
      </c>
      <c r="F286" s="581">
        <f t="shared" si="28"/>
        <v>1022.73</v>
      </c>
      <c r="G286" s="332">
        <f t="shared" si="29"/>
        <v>1022.73</v>
      </c>
      <c r="H286" s="212"/>
      <c r="J286" s="2453"/>
    </row>
    <row r="287" spans="1:10">
      <c r="A287" s="216" t="s">
        <v>1881</v>
      </c>
      <c r="B287" s="20">
        <v>25</v>
      </c>
      <c r="C287" s="20">
        <v>12</v>
      </c>
      <c r="D287" s="20">
        <v>250</v>
      </c>
      <c r="E287" s="2453">
        <v>1122.3523799999998</v>
      </c>
      <c r="F287" s="581">
        <f t="shared" si="28"/>
        <v>1122.3499999999999</v>
      </c>
      <c r="G287" s="332">
        <f t="shared" si="29"/>
        <v>1122.3499999999999</v>
      </c>
      <c r="H287" s="212"/>
      <c r="J287" s="2453"/>
    </row>
    <row r="288" spans="1:10">
      <c r="A288" s="216" t="s">
        <v>1882</v>
      </c>
      <c r="B288" s="20">
        <v>32</v>
      </c>
      <c r="C288" s="20">
        <v>12</v>
      </c>
      <c r="D288" s="20">
        <v>150</v>
      </c>
      <c r="E288" s="2453">
        <v>1243.8135</v>
      </c>
      <c r="F288" s="581">
        <f t="shared" si="28"/>
        <v>1243.81</v>
      </c>
      <c r="G288" s="332">
        <f t="shared" si="29"/>
        <v>1243.81</v>
      </c>
      <c r="H288" s="212"/>
      <c r="J288" s="2453"/>
    </row>
    <row r="289" spans="1:10" ht="13.5" thickBot="1">
      <c r="A289" s="241" t="s">
        <v>1883</v>
      </c>
      <c r="B289" s="283">
        <v>40</v>
      </c>
      <c r="C289" s="283">
        <v>12</v>
      </c>
      <c r="D289" s="283">
        <v>100</v>
      </c>
      <c r="E289" s="2453">
        <v>1064.1905999999999</v>
      </c>
      <c r="F289" s="1401">
        <f t="shared" si="28"/>
        <v>1064.19</v>
      </c>
      <c r="G289" s="1183">
        <f t="shared" si="29"/>
        <v>1064.19</v>
      </c>
      <c r="H289" s="214"/>
      <c r="J289" s="2453"/>
    </row>
    <row r="290" spans="1:10">
      <c r="J290" s="2453"/>
    </row>
    <row r="291" spans="1:10">
      <c r="J291" s="2453"/>
    </row>
    <row r="292" spans="1:10" ht="13.5" thickBot="1">
      <c r="J292" s="2453"/>
    </row>
    <row r="293" spans="1:10" ht="18.75">
      <c r="A293" s="247"/>
      <c r="B293" s="163"/>
      <c r="C293" s="1438" t="s">
        <v>3258</v>
      </c>
      <c r="D293" s="1438"/>
      <c r="E293" s="2435"/>
      <c r="F293" s="1438"/>
      <c r="G293" s="140"/>
      <c r="H293" s="95"/>
      <c r="J293" s="2453"/>
    </row>
    <row r="294" spans="1:10">
      <c r="A294" s="248"/>
      <c r="B294" s="17"/>
      <c r="C294" s="183"/>
      <c r="D294" s="183"/>
      <c r="E294" s="557"/>
      <c r="F294" s="98"/>
      <c r="G294" s="168"/>
      <c r="H294" s="167"/>
      <c r="J294" s="2453"/>
    </row>
    <row r="295" spans="1:10">
      <c r="A295" s="248"/>
      <c r="B295" s="17"/>
      <c r="C295" s="183"/>
      <c r="D295" s="183"/>
      <c r="E295" s="557"/>
      <c r="F295" s="98"/>
      <c r="G295" s="168"/>
      <c r="H295" s="167"/>
      <c r="J295" s="2453"/>
    </row>
    <row r="296" spans="1:10">
      <c r="A296" s="248"/>
      <c r="B296" s="17"/>
      <c r="C296" s="183"/>
      <c r="D296" s="183"/>
      <c r="E296" s="557"/>
      <c r="F296" s="98"/>
      <c r="G296" s="168"/>
      <c r="H296" s="167"/>
      <c r="J296" s="2453"/>
    </row>
    <row r="297" spans="1:10" ht="13.5" thickBot="1">
      <c r="A297" s="249"/>
      <c r="B297" s="171"/>
      <c r="C297" s="184"/>
      <c r="D297" s="184"/>
      <c r="E297" s="558"/>
      <c r="F297" s="101"/>
      <c r="G297" s="170"/>
      <c r="H297" s="172"/>
      <c r="J297" s="2453"/>
    </row>
    <row r="298" spans="1:10" ht="32.25" customHeight="1">
      <c r="A298" s="195" t="s">
        <v>1028</v>
      </c>
      <c r="B298" s="389" t="s">
        <v>1029</v>
      </c>
      <c r="C298" s="475" t="s">
        <v>3956</v>
      </c>
      <c r="D298" s="475" t="s">
        <v>3130</v>
      </c>
      <c r="E298" s="1173" t="s">
        <v>3955</v>
      </c>
      <c r="F298" s="198" t="s">
        <v>2779</v>
      </c>
      <c r="G298" s="2669" t="s">
        <v>497</v>
      </c>
      <c r="H298" s="199" t="s">
        <v>4239</v>
      </c>
      <c r="J298" s="2453"/>
    </row>
    <row r="299" spans="1:10" ht="17.25" customHeight="1" thickBot="1">
      <c r="A299" s="195"/>
      <c r="B299" s="389"/>
      <c r="C299" s="475" t="s">
        <v>3243</v>
      </c>
      <c r="D299" s="476" t="s">
        <v>2628</v>
      </c>
      <c r="E299" s="564" t="s">
        <v>265</v>
      </c>
      <c r="F299" s="191">
        <f>'Заказ, cкидки и курсы валют'!$I$12</f>
        <v>0</v>
      </c>
      <c r="G299" s="2677"/>
      <c r="H299" s="325"/>
      <c r="J299" s="2453"/>
    </row>
    <row r="300" spans="1:10">
      <c r="A300" s="333" t="s">
        <v>1884</v>
      </c>
      <c r="B300" s="1076">
        <v>50</v>
      </c>
      <c r="C300" s="1076">
        <v>1</v>
      </c>
      <c r="D300" s="1076">
        <v>100</v>
      </c>
      <c r="E300" s="2453">
        <v>2611.5418799999998</v>
      </c>
      <c r="F300" s="1398">
        <f>ROUND(E300*(1-$F$11),2)</f>
        <v>2611.54</v>
      </c>
      <c r="G300" s="1182">
        <f>F300</f>
        <v>2611.54</v>
      </c>
      <c r="H300" s="337"/>
      <c r="J300" s="2453"/>
    </row>
    <row r="301" spans="1:10">
      <c r="A301" s="216" t="s">
        <v>1885</v>
      </c>
      <c r="B301" s="20">
        <v>63</v>
      </c>
      <c r="C301" s="20">
        <v>1</v>
      </c>
      <c r="D301" s="20">
        <v>60</v>
      </c>
      <c r="E301" s="2453">
        <v>2249.6122799999998</v>
      </c>
      <c r="F301" s="581">
        <f t="shared" ref="F301:F304" si="30">ROUND(E301*(1-$F$11),2)</f>
        <v>2249.61</v>
      </c>
      <c r="G301" s="332">
        <f t="shared" ref="G301:G304" si="31">F301</f>
        <v>2249.61</v>
      </c>
      <c r="H301" s="212"/>
      <c r="J301" s="2453"/>
    </row>
    <row r="302" spans="1:10">
      <c r="A302" s="216" t="s">
        <v>1886</v>
      </c>
      <c r="B302" s="20">
        <v>75</v>
      </c>
      <c r="C302" s="20">
        <v>1</v>
      </c>
      <c r="D302" s="20">
        <v>40</v>
      </c>
      <c r="E302" s="2453">
        <v>2937.1507199999996</v>
      </c>
      <c r="F302" s="581">
        <f t="shared" si="30"/>
        <v>2937.15</v>
      </c>
      <c r="G302" s="332">
        <f t="shared" si="31"/>
        <v>2937.15</v>
      </c>
      <c r="H302" s="212"/>
      <c r="J302" s="2453"/>
    </row>
    <row r="303" spans="1:10">
      <c r="A303" s="216" t="s">
        <v>1887</v>
      </c>
      <c r="B303" s="20">
        <v>90</v>
      </c>
      <c r="C303" s="20">
        <v>1</v>
      </c>
      <c r="D303" s="20">
        <v>100</v>
      </c>
      <c r="E303" s="2453">
        <v>9555</v>
      </c>
      <c r="F303" s="581">
        <f t="shared" si="30"/>
        <v>9555</v>
      </c>
      <c r="G303" s="332">
        <f t="shared" si="31"/>
        <v>9555</v>
      </c>
      <c r="H303" s="212"/>
      <c r="J303" s="2453"/>
    </row>
    <row r="304" spans="1:10" ht="13.5" thickBot="1">
      <c r="A304" s="241" t="s">
        <v>1888</v>
      </c>
      <c r="B304" s="283">
        <v>110</v>
      </c>
      <c r="C304" s="283">
        <v>1</v>
      </c>
      <c r="D304" s="283">
        <v>80</v>
      </c>
      <c r="E304" s="2453">
        <v>12080.23</v>
      </c>
      <c r="F304" s="1401">
        <f t="shared" si="30"/>
        <v>12080.23</v>
      </c>
      <c r="G304" s="1183">
        <f t="shared" si="31"/>
        <v>12080.23</v>
      </c>
      <c r="H304" s="214"/>
      <c r="J304" s="2453"/>
    </row>
    <row r="305" spans="1:10">
      <c r="J305" s="2453"/>
    </row>
    <row r="306" spans="1:10">
      <c r="J306" s="2453"/>
    </row>
    <row r="307" spans="1:10" ht="13.5" thickBot="1">
      <c r="J307" s="2453"/>
    </row>
    <row r="308" spans="1:10" ht="18.75">
      <c r="A308" s="247"/>
      <c r="B308" s="163"/>
      <c r="C308" s="1438" t="s">
        <v>1064</v>
      </c>
      <c r="D308" s="1438"/>
      <c r="E308" s="2435"/>
      <c r="F308" s="1438"/>
      <c r="G308" s="140"/>
      <c r="H308" s="290"/>
      <c r="J308" s="2453"/>
    </row>
    <row r="309" spans="1:10">
      <c r="A309" s="248"/>
      <c r="B309" s="17"/>
      <c r="C309" s="183"/>
      <c r="D309" s="183"/>
      <c r="E309" s="557"/>
      <c r="F309" s="98"/>
      <c r="G309" s="168"/>
      <c r="H309" s="167"/>
      <c r="J309" s="2453"/>
    </row>
    <row r="310" spans="1:10">
      <c r="A310" s="248"/>
      <c r="B310" s="17"/>
      <c r="C310" s="183"/>
      <c r="D310" s="183"/>
      <c r="E310" s="557"/>
      <c r="F310" s="98"/>
      <c r="G310" s="168"/>
      <c r="H310" s="167"/>
      <c r="J310" s="2453"/>
    </row>
    <row r="311" spans="1:10">
      <c r="A311" s="248"/>
      <c r="B311" s="17"/>
      <c r="C311" s="183"/>
      <c r="D311" s="183"/>
      <c r="E311" s="557"/>
      <c r="F311" s="98"/>
      <c r="G311" s="168"/>
      <c r="H311" s="167"/>
      <c r="J311" s="2453"/>
    </row>
    <row r="312" spans="1:10" ht="13.5" thickBot="1">
      <c r="A312" s="249"/>
      <c r="B312" s="171"/>
      <c r="C312" s="184"/>
      <c r="D312" s="184"/>
      <c r="E312" s="558"/>
      <c r="F312" s="101"/>
      <c r="G312" s="170"/>
      <c r="H312" s="172"/>
      <c r="J312" s="2453"/>
    </row>
    <row r="313" spans="1:10" ht="31.5" customHeight="1">
      <c r="A313" s="195" t="s">
        <v>1028</v>
      </c>
      <c r="B313" s="389" t="s">
        <v>1029</v>
      </c>
      <c r="C313" s="475" t="s">
        <v>3956</v>
      </c>
      <c r="D313" s="475" t="s">
        <v>3130</v>
      </c>
      <c r="E313" s="1173" t="s">
        <v>3955</v>
      </c>
      <c r="F313" s="198" t="s">
        <v>2779</v>
      </c>
      <c r="G313" s="2669" t="s">
        <v>497</v>
      </c>
      <c r="H313" s="199" t="s">
        <v>4239</v>
      </c>
      <c r="J313" s="2453"/>
    </row>
    <row r="314" spans="1:10" ht="17.25" customHeight="1" thickBot="1">
      <c r="A314" s="195"/>
      <c r="B314" s="389"/>
      <c r="C314" s="475" t="s">
        <v>3243</v>
      </c>
      <c r="D314" s="476" t="s">
        <v>2628</v>
      </c>
      <c r="E314" s="564" t="s">
        <v>265</v>
      </c>
      <c r="F314" s="191">
        <f>'Заказ, cкидки и курсы валют'!$I$12</f>
        <v>0</v>
      </c>
      <c r="G314" s="2677"/>
      <c r="H314" s="325"/>
      <c r="J314" s="2453"/>
    </row>
    <row r="315" spans="1:10" ht="13.5" thickBot="1">
      <c r="A315" s="999" t="s">
        <v>1889</v>
      </c>
      <c r="B315" s="1440"/>
      <c r="C315" s="1442">
        <v>12</v>
      </c>
      <c r="D315" s="1442">
        <v>100</v>
      </c>
      <c r="E315" s="2453">
        <v>1582.6751999999999</v>
      </c>
      <c r="F315" s="1412">
        <f>ROUND(E315*(1-$F$11),2)</f>
        <v>1582.68</v>
      </c>
      <c r="G315" s="1185">
        <f>F315</f>
        <v>1582.68</v>
      </c>
      <c r="H315" s="994"/>
      <c r="J315" s="2453"/>
    </row>
    <row r="316" spans="1:10">
      <c r="J316" s="2453"/>
    </row>
    <row r="317" spans="1:10">
      <c r="J317" s="2453"/>
    </row>
    <row r="318" spans="1:10" ht="13.5" thickBot="1">
      <c r="J318" s="2453"/>
    </row>
    <row r="319" spans="1:10" ht="18.75">
      <c r="A319" s="247"/>
      <c r="B319" s="163"/>
      <c r="C319" s="1438"/>
      <c r="D319" s="1438" t="s">
        <v>1065</v>
      </c>
      <c r="E319" s="2435"/>
      <c r="F319" s="236"/>
      <c r="G319" s="292"/>
      <c r="H319" s="95"/>
      <c r="J319" s="2453"/>
    </row>
    <row r="320" spans="1:10">
      <c r="A320" s="248"/>
      <c r="B320" s="17"/>
      <c r="C320" s="183"/>
      <c r="D320" s="183"/>
      <c r="E320" s="557"/>
      <c r="F320" s="98"/>
      <c r="G320" s="168"/>
      <c r="H320" s="167"/>
      <c r="J320" s="2453"/>
    </row>
    <row r="321" spans="1:10">
      <c r="A321" s="248"/>
      <c r="B321" s="17"/>
      <c r="C321" s="183"/>
      <c r="D321" s="183"/>
      <c r="E321" s="557"/>
      <c r="F321" s="98"/>
      <c r="G321" s="168"/>
      <c r="H321" s="167"/>
      <c r="J321" s="2453"/>
    </row>
    <row r="322" spans="1:10">
      <c r="A322" s="248"/>
      <c r="B322" s="17"/>
      <c r="C322" s="183"/>
      <c r="D322" s="183"/>
      <c r="E322" s="557"/>
      <c r="F322" s="98"/>
      <c r="G322" s="168"/>
      <c r="H322" s="167"/>
      <c r="J322" s="2453"/>
    </row>
    <row r="323" spans="1:10" ht="13.5" thickBot="1">
      <c r="A323" s="249"/>
      <c r="B323" s="171"/>
      <c r="C323" s="184"/>
      <c r="D323" s="184"/>
      <c r="E323" s="558"/>
      <c r="F323" s="101"/>
      <c r="G323" s="170"/>
      <c r="H323" s="172"/>
      <c r="J323" s="2453"/>
    </row>
    <row r="324" spans="1:10" ht="32.25" customHeight="1">
      <c r="A324" s="195" t="s">
        <v>1028</v>
      </c>
      <c r="B324" s="389" t="s">
        <v>1029</v>
      </c>
      <c r="C324" s="475" t="s">
        <v>3956</v>
      </c>
      <c r="D324" s="475" t="s">
        <v>3130</v>
      </c>
      <c r="E324" s="1173" t="s">
        <v>3955</v>
      </c>
      <c r="F324" s="198" t="s">
        <v>2779</v>
      </c>
      <c r="G324" s="2669" t="s">
        <v>497</v>
      </c>
      <c r="H324" s="199" t="s">
        <v>4239</v>
      </c>
      <c r="J324" s="2453"/>
    </row>
    <row r="325" spans="1:10" ht="16.5" customHeight="1" thickBot="1">
      <c r="A325" s="195"/>
      <c r="B325" s="389"/>
      <c r="C325" s="475" t="s">
        <v>3243</v>
      </c>
      <c r="D325" s="476" t="s">
        <v>2628</v>
      </c>
      <c r="E325" s="564" t="s">
        <v>265</v>
      </c>
      <c r="F325" s="191">
        <f>'Заказ, cкидки и курсы валют'!$I$12</f>
        <v>0</v>
      </c>
      <c r="G325" s="2677"/>
      <c r="H325" s="325"/>
      <c r="J325" s="2453"/>
    </row>
    <row r="326" spans="1:10">
      <c r="A326" s="333" t="s">
        <v>1890</v>
      </c>
      <c r="B326" s="1076" t="s">
        <v>3259</v>
      </c>
      <c r="C326" s="1076">
        <v>60</v>
      </c>
      <c r="D326" s="1076">
        <v>100</v>
      </c>
      <c r="E326" s="2453">
        <v>262.79513999999995</v>
      </c>
      <c r="F326" s="1398">
        <f>ROUND(E326*(1-$F$11),2)</f>
        <v>262.8</v>
      </c>
      <c r="G326" s="1182">
        <f>F326</f>
        <v>262.8</v>
      </c>
      <c r="H326" s="337"/>
      <c r="J326" s="2453"/>
    </row>
    <row r="327" spans="1:10">
      <c r="A327" s="216" t="s">
        <v>1891</v>
      </c>
      <c r="B327" s="20" t="s">
        <v>3260</v>
      </c>
      <c r="C327" s="20">
        <v>60</v>
      </c>
      <c r="D327" s="20">
        <v>100</v>
      </c>
      <c r="E327" s="2453">
        <v>235.56095999999999</v>
      </c>
      <c r="F327" s="581">
        <f t="shared" ref="F327:F329" si="32">ROUND(E327*(1-$F$11),2)</f>
        <v>235.56</v>
      </c>
      <c r="G327" s="332">
        <f t="shared" ref="G327:G329" si="33">F327</f>
        <v>235.56</v>
      </c>
      <c r="H327" s="212"/>
      <c r="J327" s="2453"/>
    </row>
    <row r="328" spans="1:10">
      <c r="A328" s="216" t="s">
        <v>1892</v>
      </c>
      <c r="B328" s="20" t="s">
        <v>3261</v>
      </c>
      <c r="C328" s="20">
        <v>60</v>
      </c>
      <c r="D328" s="20">
        <v>100</v>
      </c>
      <c r="E328" s="2453">
        <v>227.21561999999997</v>
      </c>
      <c r="F328" s="581">
        <f t="shared" si="32"/>
        <v>227.22</v>
      </c>
      <c r="G328" s="332">
        <f t="shared" si="33"/>
        <v>227.22</v>
      </c>
      <c r="H328" s="212"/>
      <c r="J328" s="2453"/>
    </row>
    <row r="329" spans="1:10" ht="13.5" thickBot="1">
      <c r="A329" s="241" t="s">
        <v>1893</v>
      </c>
      <c r="B329" s="283" t="s">
        <v>3262</v>
      </c>
      <c r="C329" s="283">
        <v>60</v>
      </c>
      <c r="D329" s="283">
        <v>250</v>
      </c>
      <c r="E329" s="2453">
        <v>402.65945999999997</v>
      </c>
      <c r="F329" s="1401">
        <f t="shared" si="32"/>
        <v>402.66</v>
      </c>
      <c r="G329" s="1183">
        <f t="shared" si="33"/>
        <v>402.66</v>
      </c>
      <c r="H329" s="214"/>
      <c r="J329" s="2453"/>
    </row>
    <row r="535" ht="50.25" customHeight="1"/>
    <row r="1464" spans="6:6">
      <c r="F1464">
        <f>$E$1464*(1-$F$1450)</f>
        <v>0</v>
      </c>
    </row>
  </sheetData>
  <mergeCells count="35">
    <mergeCell ref="G324:G325"/>
    <mergeCell ref="G221:G222"/>
    <mergeCell ref="G230:G231"/>
    <mergeCell ref="G240:G241"/>
    <mergeCell ref="G250:G251"/>
    <mergeCell ref="G313:G314"/>
    <mergeCell ref="G269:G270"/>
    <mergeCell ref="G298:G299"/>
    <mergeCell ref="G282:G283"/>
    <mergeCell ref="G260:G261"/>
    <mergeCell ref="B204:H204"/>
    <mergeCell ref="B216:H216"/>
    <mergeCell ref="I1:K1"/>
    <mergeCell ref="G44:G45"/>
    <mergeCell ref="G55:G56"/>
    <mergeCell ref="G66:G67"/>
    <mergeCell ref="G184:G185"/>
    <mergeCell ref="A1:H1"/>
    <mergeCell ref="G10:G11"/>
    <mergeCell ref="G21:G22"/>
    <mergeCell ref="G32:G33"/>
    <mergeCell ref="G170:G171"/>
    <mergeCell ref="B4:H4"/>
    <mergeCell ref="B15:H15"/>
    <mergeCell ref="D98:F98"/>
    <mergeCell ref="G210:G211"/>
    <mergeCell ref="G198:G199"/>
    <mergeCell ref="G78:G79"/>
    <mergeCell ref="G90:G91"/>
    <mergeCell ref="G156:G157"/>
    <mergeCell ref="B192:H192"/>
    <mergeCell ref="G113:G114"/>
    <mergeCell ref="G127:G128"/>
    <mergeCell ref="G103:G104"/>
    <mergeCell ref="G142:G143"/>
  </mergeCells>
  <phoneticPr fontId="0" type="noConversion"/>
  <hyperlinks>
    <hyperlink ref="A1:H1" location="ОГЛАВЛЕНИЕ!R1C1" display="Нажмите ЗДЕСЬ для возврата в оглавление "/>
  </hyperlinks>
  <pageMargins left="0.25" right="0.25" top="0.75" bottom="0.75" header="0.3" footer="0.3"/>
  <pageSetup paperSize="9" scale="80" orientation="portrait" horizontalDpi="300" verticalDpi="300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">
    <tabColor theme="0" tint="-0.499984740745262"/>
    <pageSetUpPr fitToPage="1"/>
  </sheetPr>
  <dimension ref="A1:AB1465"/>
  <sheetViews>
    <sheetView zoomScale="90" zoomScaleNormal="90" workbookViewId="0">
      <pane xSplit="8" ySplit="1" topLeftCell="I2" activePane="bottomRight" state="frozen"/>
      <selection pane="topRight" activeCell="I1" sqref="I1"/>
      <selection pane="bottomLeft" activeCell="A2" sqref="A2"/>
      <selection pane="bottomRight" activeCell="J429" sqref="J429"/>
    </sheetView>
  </sheetViews>
  <sheetFormatPr defaultRowHeight="12.75"/>
  <cols>
    <col min="1" max="1" width="14.42578125" customWidth="1"/>
    <col min="2" max="2" width="19.42578125" customWidth="1"/>
    <col min="3" max="3" width="15.7109375" customWidth="1"/>
    <col min="4" max="4" width="12.5703125" customWidth="1"/>
    <col min="5" max="5" width="14" style="548" customWidth="1"/>
    <col min="6" max="6" width="14.5703125" customWidth="1"/>
    <col min="7" max="7" width="14.42578125" customWidth="1"/>
    <col min="8" max="8" width="12" customWidth="1"/>
  </cols>
  <sheetData>
    <row r="1" spans="1:11" s="132" customFormat="1" ht="30" customHeight="1">
      <c r="A1" s="2676" t="s">
        <v>3</v>
      </c>
      <c r="B1" s="2676"/>
      <c r="C1" s="2676"/>
      <c r="D1" s="2676"/>
      <c r="E1" s="2676"/>
      <c r="F1" s="2676"/>
      <c r="G1" s="2676"/>
      <c r="H1" s="2676"/>
      <c r="I1" s="2792" t="s">
        <v>12107</v>
      </c>
      <c r="J1" s="2792"/>
      <c r="K1" s="2792"/>
    </row>
    <row r="2" spans="1:11" ht="30.75">
      <c r="A2" s="158" t="s">
        <v>947</v>
      </c>
      <c r="B2" s="158"/>
      <c r="C2" s="158"/>
      <c r="D2" s="158"/>
      <c r="E2" s="551"/>
      <c r="F2" s="161"/>
      <c r="G2" s="162"/>
      <c r="H2" s="161"/>
    </row>
    <row r="3" spans="1:11" ht="13.5" thickBot="1"/>
    <row r="4" spans="1:11" ht="18.75">
      <c r="A4" s="247"/>
      <c r="B4" s="163"/>
      <c r="C4" s="1438" t="s">
        <v>1066</v>
      </c>
      <c r="D4" s="1438"/>
      <c r="E4" s="2435"/>
      <c r="F4" s="236"/>
      <c r="G4" s="163"/>
      <c r="H4" s="288"/>
    </row>
    <row r="5" spans="1:11">
      <c r="A5" s="248"/>
      <c r="B5" s="17"/>
      <c r="C5" s="183"/>
      <c r="D5" s="183"/>
      <c r="E5" s="557"/>
      <c r="F5" s="1149"/>
      <c r="G5" s="98"/>
      <c r="H5" s="293"/>
    </row>
    <row r="6" spans="1:11">
      <c r="A6" s="248"/>
      <c r="B6" s="17"/>
      <c r="C6" s="183"/>
      <c r="D6" s="183"/>
      <c r="E6" s="557"/>
      <c r="F6" s="1149"/>
      <c r="G6" s="98"/>
      <c r="H6" s="293"/>
    </row>
    <row r="7" spans="1:11">
      <c r="A7" s="248"/>
      <c r="B7" s="17"/>
      <c r="C7" s="183"/>
      <c r="D7" s="183"/>
      <c r="E7" s="557"/>
      <c r="F7" s="1149"/>
      <c r="G7" s="98"/>
      <c r="H7" s="293"/>
    </row>
    <row r="8" spans="1:11" ht="13.5" thickBot="1">
      <c r="A8" s="249"/>
      <c r="B8" s="171"/>
      <c r="C8" s="184"/>
      <c r="D8" s="184"/>
      <c r="E8" s="558"/>
      <c r="F8" s="1150"/>
      <c r="G8" s="101"/>
      <c r="H8" s="294"/>
    </row>
    <row r="9" spans="1:11" ht="35.25" customHeight="1">
      <c r="A9" s="295" t="s">
        <v>1028</v>
      </c>
      <c r="B9" s="438" t="s">
        <v>2716</v>
      </c>
      <c r="C9" s="475" t="s">
        <v>3956</v>
      </c>
      <c r="D9" s="475" t="s">
        <v>3130</v>
      </c>
      <c r="E9" s="1173" t="s">
        <v>3955</v>
      </c>
      <c r="F9" s="198" t="s">
        <v>2779</v>
      </c>
      <c r="G9" s="2669" t="s">
        <v>497</v>
      </c>
      <c r="H9" s="199" t="s">
        <v>4239</v>
      </c>
    </row>
    <row r="10" spans="1:11" ht="17.25" customHeight="1" thickBot="1">
      <c r="A10" s="296"/>
      <c r="B10" s="297"/>
      <c r="C10" s="1140" t="s">
        <v>3243</v>
      </c>
      <c r="D10" s="382" t="s">
        <v>2628</v>
      </c>
      <c r="E10" s="560" t="s">
        <v>265</v>
      </c>
      <c r="F10" s="191">
        <f>'Заказ, cкидки и курсы валют'!$I$12</f>
        <v>0</v>
      </c>
      <c r="G10" s="2683"/>
      <c r="H10" s="186"/>
    </row>
    <row r="11" spans="1:11">
      <c r="A11" s="353" t="s">
        <v>1894</v>
      </c>
      <c r="B11" s="216" t="s">
        <v>1067</v>
      </c>
      <c r="C11" s="20">
        <v>20</v>
      </c>
      <c r="D11" s="20">
        <v>100</v>
      </c>
      <c r="E11" s="575">
        <v>785.71500000000003</v>
      </c>
      <c r="F11" s="20">
        <f>ROUND(E11*(1-$F$10),2)</f>
        <v>785.72</v>
      </c>
      <c r="G11" s="20">
        <f>F11</f>
        <v>785.72</v>
      </c>
      <c r="H11" s="212"/>
      <c r="J11" s="575"/>
    </row>
    <row r="12" spans="1:11">
      <c r="A12" s="353" t="s">
        <v>1895</v>
      </c>
      <c r="B12" s="216" t="s">
        <v>1068</v>
      </c>
      <c r="C12" s="20">
        <v>20</v>
      </c>
      <c r="D12" s="20">
        <v>100</v>
      </c>
      <c r="E12" s="575">
        <v>785.71500000000003</v>
      </c>
      <c r="F12" s="20">
        <f t="shared" ref="F12:F28" si="0">ROUND(E12*(1-$F$10),2)</f>
        <v>785.72</v>
      </c>
      <c r="G12" s="20">
        <f t="shared" ref="G12:G28" si="1">F12</f>
        <v>785.72</v>
      </c>
      <c r="H12" s="212"/>
      <c r="J12" s="575"/>
    </row>
    <row r="13" spans="1:11">
      <c r="A13" s="353" t="s">
        <v>1896</v>
      </c>
      <c r="B13" s="216" t="s">
        <v>1069</v>
      </c>
      <c r="C13" s="20">
        <v>20</v>
      </c>
      <c r="D13" s="20">
        <v>100</v>
      </c>
      <c r="E13" s="575">
        <v>785.71500000000003</v>
      </c>
      <c r="F13" s="20">
        <f t="shared" si="0"/>
        <v>785.72</v>
      </c>
      <c r="G13" s="20">
        <f t="shared" si="1"/>
        <v>785.72</v>
      </c>
      <c r="H13" s="212"/>
      <c r="J13" s="575"/>
    </row>
    <row r="14" spans="1:11">
      <c r="A14" s="353" t="s">
        <v>1897</v>
      </c>
      <c r="B14" s="216" t="s">
        <v>1070</v>
      </c>
      <c r="C14" s="20">
        <v>20</v>
      </c>
      <c r="D14" s="20">
        <v>100</v>
      </c>
      <c r="E14" s="575">
        <v>785.71500000000003</v>
      </c>
      <c r="F14" s="20">
        <f t="shared" si="0"/>
        <v>785.72</v>
      </c>
      <c r="G14" s="20">
        <f t="shared" si="1"/>
        <v>785.72</v>
      </c>
      <c r="H14" s="212"/>
      <c r="J14" s="575"/>
    </row>
    <row r="15" spans="1:11">
      <c r="A15" s="353" t="s">
        <v>1898</v>
      </c>
      <c r="B15" s="216" t="s">
        <v>3100</v>
      </c>
      <c r="C15" s="20">
        <v>20</v>
      </c>
      <c r="D15" s="20">
        <v>100</v>
      </c>
      <c r="E15" s="575">
        <v>785.71500000000003</v>
      </c>
      <c r="F15" s="20">
        <f t="shared" si="0"/>
        <v>785.72</v>
      </c>
      <c r="G15" s="20">
        <f t="shared" si="1"/>
        <v>785.72</v>
      </c>
      <c r="H15" s="212"/>
      <c r="J15" s="575"/>
    </row>
    <row r="16" spans="1:11">
      <c r="A16" s="353" t="s">
        <v>1899</v>
      </c>
      <c r="B16" s="216" t="s">
        <v>1071</v>
      </c>
      <c r="C16" s="20">
        <v>20</v>
      </c>
      <c r="D16" s="20">
        <v>100</v>
      </c>
      <c r="E16" s="575">
        <v>785.71500000000003</v>
      </c>
      <c r="F16" s="20">
        <f t="shared" si="0"/>
        <v>785.72</v>
      </c>
      <c r="G16" s="20">
        <f t="shared" si="1"/>
        <v>785.72</v>
      </c>
      <c r="H16" s="212"/>
      <c r="J16" s="575"/>
    </row>
    <row r="17" spans="1:10">
      <c r="A17" s="353" t="s">
        <v>1900</v>
      </c>
      <c r="B17" s="216" t="s">
        <v>1072</v>
      </c>
      <c r="C17" s="20">
        <v>20</v>
      </c>
      <c r="D17" s="20">
        <v>100</v>
      </c>
      <c r="E17" s="575">
        <v>785.71500000000003</v>
      </c>
      <c r="F17" s="20">
        <f t="shared" si="0"/>
        <v>785.72</v>
      </c>
      <c r="G17" s="20">
        <f t="shared" si="1"/>
        <v>785.72</v>
      </c>
      <c r="H17" s="212"/>
      <c r="J17" s="575"/>
    </row>
    <row r="18" spans="1:10">
      <c r="A18" s="353" t="s">
        <v>1901</v>
      </c>
      <c r="B18" s="216" t="s">
        <v>1074</v>
      </c>
      <c r="C18" s="20">
        <v>20</v>
      </c>
      <c r="D18" s="20">
        <v>100</v>
      </c>
      <c r="E18" s="575">
        <v>785.71500000000003</v>
      </c>
      <c r="F18" s="20">
        <f t="shared" si="0"/>
        <v>785.72</v>
      </c>
      <c r="G18" s="20">
        <f t="shared" si="1"/>
        <v>785.72</v>
      </c>
      <c r="H18" s="212"/>
      <c r="J18" s="575"/>
    </row>
    <row r="19" spans="1:10">
      <c r="A19" s="353" t="s">
        <v>1902</v>
      </c>
      <c r="B19" s="216" t="s">
        <v>1075</v>
      </c>
      <c r="C19" s="20">
        <v>20</v>
      </c>
      <c r="D19" s="20">
        <v>100</v>
      </c>
      <c r="E19" s="575">
        <v>785.71500000000003</v>
      </c>
      <c r="F19" s="20">
        <f t="shared" si="0"/>
        <v>785.72</v>
      </c>
      <c r="G19" s="20">
        <f t="shared" si="1"/>
        <v>785.72</v>
      </c>
      <c r="H19" s="212"/>
      <c r="J19" s="575"/>
    </row>
    <row r="20" spans="1:10">
      <c r="A20" s="353" t="s">
        <v>1903</v>
      </c>
      <c r="B20" s="216" t="s">
        <v>4</v>
      </c>
      <c r="C20" s="20">
        <v>20</v>
      </c>
      <c r="D20" s="20">
        <v>100</v>
      </c>
      <c r="E20" s="575">
        <v>785.71500000000003</v>
      </c>
      <c r="F20" s="20">
        <f t="shared" si="0"/>
        <v>785.72</v>
      </c>
      <c r="G20" s="20">
        <f t="shared" si="1"/>
        <v>785.72</v>
      </c>
      <c r="H20" s="212"/>
      <c r="J20" s="575"/>
    </row>
    <row r="21" spans="1:10">
      <c r="A21" s="353" t="s">
        <v>1904</v>
      </c>
      <c r="B21" s="216" t="s">
        <v>3101</v>
      </c>
      <c r="C21" s="20">
        <v>20</v>
      </c>
      <c r="D21" s="20">
        <v>100</v>
      </c>
      <c r="E21" s="575">
        <v>785.71500000000003</v>
      </c>
      <c r="F21" s="20">
        <f t="shared" si="0"/>
        <v>785.72</v>
      </c>
      <c r="G21" s="20">
        <f t="shared" si="1"/>
        <v>785.72</v>
      </c>
      <c r="H21" s="212"/>
      <c r="J21" s="575"/>
    </row>
    <row r="22" spans="1:10">
      <c r="A22" s="353" t="s">
        <v>1905</v>
      </c>
      <c r="B22" s="216" t="s">
        <v>5</v>
      </c>
      <c r="C22" s="20">
        <v>20</v>
      </c>
      <c r="D22" s="20">
        <v>100</v>
      </c>
      <c r="E22" s="575">
        <v>785.71500000000003</v>
      </c>
      <c r="F22" s="20">
        <f t="shared" si="0"/>
        <v>785.72</v>
      </c>
      <c r="G22" s="20">
        <f t="shared" si="1"/>
        <v>785.72</v>
      </c>
      <c r="H22" s="212"/>
      <c r="J22" s="575"/>
    </row>
    <row r="23" spans="1:10">
      <c r="A23" s="353" t="s">
        <v>1906</v>
      </c>
      <c r="B23" s="216" t="s">
        <v>9</v>
      </c>
      <c r="C23" s="20">
        <v>20</v>
      </c>
      <c r="D23" s="20">
        <v>100</v>
      </c>
      <c r="E23" s="575">
        <v>785.71500000000003</v>
      </c>
      <c r="F23" s="20">
        <f t="shared" si="0"/>
        <v>785.72</v>
      </c>
      <c r="G23" s="20">
        <f t="shared" si="1"/>
        <v>785.72</v>
      </c>
      <c r="H23" s="212"/>
      <c r="J23" s="575"/>
    </row>
    <row r="24" spans="1:10">
      <c r="A24" s="353" t="s">
        <v>1907</v>
      </c>
      <c r="B24" s="216" t="s">
        <v>10</v>
      </c>
      <c r="C24" s="20">
        <v>20</v>
      </c>
      <c r="D24" s="20">
        <v>100</v>
      </c>
      <c r="E24" s="575">
        <v>785.71500000000003</v>
      </c>
      <c r="F24" s="20">
        <f t="shared" si="0"/>
        <v>785.72</v>
      </c>
      <c r="G24" s="20">
        <f t="shared" si="1"/>
        <v>785.72</v>
      </c>
      <c r="H24" s="212"/>
      <c r="J24" s="575"/>
    </row>
    <row r="25" spans="1:10">
      <c r="A25" s="353" t="s">
        <v>1908</v>
      </c>
      <c r="B25" s="216" t="s">
        <v>11</v>
      </c>
      <c r="C25" s="20">
        <v>20</v>
      </c>
      <c r="D25" s="20">
        <v>100</v>
      </c>
      <c r="E25" s="575">
        <v>785.71500000000003</v>
      </c>
      <c r="F25" s="20">
        <f t="shared" si="0"/>
        <v>785.72</v>
      </c>
      <c r="G25" s="20">
        <f t="shared" si="1"/>
        <v>785.72</v>
      </c>
      <c r="H25" s="212"/>
      <c r="J25" s="575"/>
    </row>
    <row r="26" spans="1:10">
      <c r="A26" s="353" t="s">
        <v>1909</v>
      </c>
      <c r="B26" s="216" t="s">
        <v>12</v>
      </c>
      <c r="C26" s="20">
        <v>20</v>
      </c>
      <c r="D26" s="20">
        <v>100</v>
      </c>
      <c r="E26" s="575">
        <v>785.71500000000003</v>
      </c>
      <c r="F26" s="20">
        <f t="shared" si="0"/>
        <v>785.72</v>
      </c>
      <c r="G26" s="20">
        <f t="shared" si="1"/>
        <v>785.72</v>
      </c>
      <c r="H26" s="212"/>
      <c r="J26" s="575"/>
    </row>
    <row r="27" spans="1:10">
      <c r="A27" s="353" t="s">
        <v>1910</v>
      </c>
      <c r="B27" s="216" t="s">
        <v>13</v>
      </c>
      <c r="C27" s="20">
        <v>20</v>
      </c>
      <c r="D27" s="20">
        <v>100</v>
      </c>
      <c r="E27" s="575">
        <v>785.71500000000003</v>
      </c>
      <c r="F27" s="20">
        <f t="shared" si="0"/>
        <v>785.72</v>
      </c>
      <c r="G27" s="20">
        <f t="shared" si="1"/>
        <v>785.72</v>
      </c>
      <c r="H27" s="212"/>
      <c r="J27" s="575"/>
    </row>
    <row r="28" spans="1:10" ht="13.5" thickBot="1">
      <c r="A28" s="354" t="s">
        <v>1911</v>
      </c>
      <c r="B28" s="241" t="s">
        <v>14</v>
      </c>
      <c r="C28" s="283">
        <v>20</v>
      </c>
      <c r="D28" s="283">
        <v>100</v>
      </c>
      <c r="E28" s="575">
        <v>785.71500000000003</v>
      </c>
      <c r="F28" s="283">
        <f t="shared" si="0"/>
        <v>785.72</v>
      </c>
      <c r="G28" s="283">
        <f t="shared" si="1"/>
        <v>785.72</v>
      </c>
      <c r="H28" s="214"/>
      <c r="J28" s="575"/>
    </row>
    <row r="29" spans="1:10" ht="13.5" thickBot="1">
      <c r="J29" s="575"/>
    </row>
    <row r="30" spans="1:10" ht="18.75">
      <c r="A30" s="247"/>
      <c r="B30" s="163"/>
      <c r="C30" s="1438" t="s">
        <v>15</v>
      </c>
      <c r="D30" s="1438"/>
      <c r="E30" s="2435"/>
      <c r="F30" s="163"/>
      <c r="G30" s="140"/>
      <c r="H30" s="290"/>
      <c r="J30" s="575"/>
    </row>
    <row r="31" spans="1:10" ht="18.75">
      <c r="A31" s="248"/>
      <c r="B31" s="17"/>
      <c r="C31" s="1439"/>
      <c r="D31" s="285" t="s">
        <v>16</v>
      </c>
      <c r="E31" s="2436"/>
      <c r="F31" s="17"/>
      <c r="G31" s="286"/>
      <c r="H31" s="291"/>
      <c r="J31" s="575"/>
    </row>
    <row r="32" spans="1:10">
      <c r="A32" s="248"/>
      <c r="B32" s="17"/>
      <c r="C32" s="183"/>
      <c r="D32" s="183"/>
      <c r="E32" s="557"/>
      <c r="F32" s="1149"/>
      <c r="G32" s="98"/>
      <c r="H32" s="293"/>
      <c r="J32" s="575"/>
    </row>
    <row r="33" spans="1:10">
      <c r="A33" s="248"/>
      <c r="B33" s="17"/>
      <c r="C33" s="183"/>
      <c r="D33" s="183"/>
      <c r="E33" s="557"/>
      <c r="F33" s="1149"/>
      <c r="G33" s="98"/>
      <c r="H33" s="293"/>
      <c r="J33" s="575"/>
    </row>
    <row r="34" spans="1:10">
      <c r="A34" s="248"/>
      <c r="B34" s="17"/>
      <c r="C34" s="183"/>
      <c r="D34" s="183"/>
      <c r="E34" s="557"/>
      <c r="F34" s="1149"/>
      <c r="G34" s="98"/>
      <c r="H34" s="293"/>
      <c r="J34" s="575"/>
    </row>
    <row r="35" spans="1:10" ht="13.5" thickBot="1">
      <c r="A35" s="249"/>
      <c r="B35" s="171"/>
      <c r="C35" s="184"/>
      <c r="D35" s="184"/>
      <c r="E35" s="558"/>
      <c r="F35" s="1150"/>
      <c r="G35" s="101"/>
      <c r="H35" s="294"/>
      <c r="J35" s="575"/>
    </row>
    <row r="36" spans="1:10" ht="33.950000000000003" customHeight="1">
      <c r="A36" s="295" t="s">
        <v>1028</v>
      </c>
      <c r="B36" s="438" t="s">
        <v>2716</v>
      </c>
      <c r="C36" s="475" t="s">
        <v>3956</v>
      </c>
      <c r="D36" s="475" t="s">
        <v>3130</v>
      </c>
      <c r="E36" s="1173" t="s">
        <v>3955</v>
      </c>
      <c r="F36" s="198" t="s">
        <v>2779</v>
      </c>
      <c r="G36" s="2669" t="s">
        <v>497</v>
      </c>
      <c r="H36" s="199" t="s">
        <v>4239</v>
      </c>
      <c r="J36" s="575"/>
    </row>
    <row r="37" spans="1:10" ht="17.25" customHeight="1" thickBot="1">
      <c r="A37" s="296"/>
      <c r="B37" s="297"/>
      <c r="C37" s="1140" t="s">
        <v>3243</v>
      </c>
      <c r="D37" s="382" t="s">
        <v>2628</v>
      </c>
      <c r="E37" s="560" t="s">
        <v>265</v>
      </c>
      <c r="F37" s="191">
        <f>'Заказ, cкидки и курсы валют'!$I$12</f>
        <v>0</v>
      </c>
      <c r="G37" s="2683"/>
      <c r="H37" s="186"/>
      <c r="J37" s="575"/>
    </row>
    <row r="38" spans="1:10">
      <c r="A38" s="216" t="s">
        <v>1912</v>
      </c>
      <c r="B38" s="15" t="s">
        <v>1067</v>
      </c>
      <c r="C38" s="20">
        <v>20</v>
      </c>
      <c r="D38" s="20">
        <v>1000</v>
      </c>
      <c r="E38" s="575">
        <v>400.33</v>
      </c>
      <c r="F38" s="20">
        <f>ROUND(E38*(1-$F$10),2)</f>
        <v>400.33</v>
      </c>
      <c r="G38" s="20">
        <f>F38</f>
        <v>400.33</v>
      </c>
      <c r="H38" s="212"/>
      <c r="J38" s="575"/>
    </row>
    <row r="39" spans="1:10">
      <c r="A39" s="216" t="s">
        <v>1913</v>
      </c>
      <c r="B39" s="15" t="s">
        <v>1068</v>
      </c>
      <c r="C39" s="20">
        <v>20</v>
      </c>
      <c r="D39" s="20">
        <v>1000</v>
      </c>
      <c r="E39" s="575">
        <v>400.33</v>
      </c>
      <c r="F39" s="20">
        <f t="shared" ref="F39:F59" si="2">ROUND(E39*(1-$F$10),2)</f>
        <v>400.33</v>
      </c>
      <c r="G39" s="20">
        <f t="shared" ref="G39:G59" si="3">F39</f>
        <v>400.33</v>
      </c>
      <c r="H39" s="212"/>
      <c r="J39" s="575"/>
    </row>
    <row r="40" spans="1:10">
      <c r="A40" s="216" t="s">
        <v>1914</v>
      </c>
      <c r="B40" s="15" t="s">
        <v>1069</v>
      </c>
      <c r="C40" s="20">
        <v>20</v>
      </c>
      <c r="D40" s="20">
        <v>1000</v>
      </c>
      <c r="E40" s="575">
        <v>400.33</v>
      </c>
      <c r="F40" s="20">
        <f t="shared" si="2"/>
        <v>400.33</v>
      </c>
      <c r="G40" s="20">
        <f t="shared" si="3"/>
        <v>400.33</v>
      </c>
      <c r="H40" s="212"/>
      <c r="J40" s="575"/>
    </row>
    <row r="41" spans="1:10">
      <c r="A41" s="216" t="s">
        <v>1915</v>
      </c>
      <c r="B41" s="15" t="s">
        <v>1070</v>
      </c>
      <c r="C41" s="20">
        <v>20</v>
      </c>
      <c r="D41" s="20">
        <v>1000</v>
      </c>
      <c r="E41" s="575">
        <v>400.33</v>
      </c>
      <c r="F41" s="20">
        <f t="shared" si="2"/>
        <v>400.33</v>
      </c>
      <c r="G41" s="20">
        <f t="shared" si="3"/>
        <v>400.33</v>
      </c>
      <c r="H41" s="212"/>
      <c r="J41" s="575"/>
    </row>
    <row r="42" spans="1:10">
      <c r="A42" s="216" t="s">
        <v>5516</v>
      </c>
      <c r="B42" s="15" t="s">
        <v>3100</v>
      </c>
      <c r="C42" s="20">
        <v>20</v>
      </c>
      <c r="D42" s="20">
        <v>1000</v>
      </c>
      <c r="E42" s="575">
        <v>400.33</v>
      </c>
      <c r="F42" s="20">
        <f t="shared" si="2"/>
        <v>400.33</v>
      </c>
      <c r="G42" s="20">
        <f t="shared" si="3"/>
        <v>400.33</v>
      </c>
      <c r="H42" s="212"/>
      <c r="J42" s="575"/>
    </row>
    <row r="43" spans="1:10">
      <c r="A43" s="216" t="s">
        <v>1916</v>
      </c>
      <c r="B43" s="15" t="s">
        <v>1071</v>
      </c>
      <c r="C43" s="20">
        <v>20</v>
      </c>
      <c r="D43" s="20">
        <v>1000</v>
      </c>
      <c r="E43" s="575">
        <v>400.33</v>
      </c>
      <c r="F43" s="20">
        <f t="shared" si="2"/>
        <v>400.33</v>
      </c>
      <c r="G43" s="20">
        <f t="shared" si="3"/>
        <v>400.33</v>
      </c>
      <c r="H43" s="212"/>
      <c r="J43" s="575"/>
    </row>
    <row r="44" spans="1:10">
      <c r="A44" s="216" t="s">
        <v>1917</v>
      </c>
      <c r="B44" s="15" t="s">
        <v>1072</v>
      </c>
      <c r="C44" s="20">
        <v>20</v>
      </c>
      <c r="D44" s="20">
        <v>1000</v>
      </c>
      <c r="E44" s="575">
        <v>400.33</v>
      </c>
      <c r="F44" s="20">
        <f t="shared" si="2"/>
        <v>400.33</v>
      </c>
      <c r="G44" s="20">
        <f t="shared" si="3"/>
        <v>400.33</v>
      </c>
      <c r="H44" s="212"/>
      <c r="J44" s="575"/>
    </row>
    <row r="45" spans="1:10">
      <c r="A45" s="216" t="s">
        <v>1918</v>
      </c>
      <c r="B45" s="15" t="s">
        <v>1073</v>
      </c>
      <c r="C45" s="20">
        <v>20</v>
      </c>
      <c r="D45" s="20">
        <v>1000</v>
      </c>
      <c r="E45" s="575">
        <v>400.33</v>
      </c>
      <c r="F45" s="20">
        <f t="shared" si="2"/>
        <v>400.33</v>
      </c>
      <c r="G45" s="20">
        <f t="shared" si="3"/>
        <v>400.33</v>
      </c>
      <c r="H45" s="212"/>
      <c r="J45" s="575"/>
    </row>
    <row r="46" spans="1:10">
      <c r="A46" s="216" t="s">
        <v>1919</v>
      </c>
      <c r="B46" s="15" t="s">
        <v>1074</v>
      </c>
      <c r="C46" s="20">
        <v>20</v>
      </c>
      <c r="D46" s="20">
        <v>1000</v>
      </c>
      <c r="E46" s="575">
        <v>400.33</v>
      </c>
      <c r="F46" s="20">
        <f t="shared" si="2"/>
        <v>400.33</v>
      </c>
      <c r="G46" s="20">
        <f t="shared" si="3"/>
        <v>400.33</v>
      </c>
      <c r="H46" s="212"/>
      <c r="J46" s="575"/>
    </row>
    <row r="47" spans="1:10">
      <c r="A47" s="216" t="s">
        <v>1920</v>
      </c>
      <c r="B47" s="15" t="s">
        <v>1075</v>
      </c>
      <c r="C47" s="20">
        <v>20</v>
      </c>
      <c r="D47" s="20">
        <v>1000</v>
      </c>
      <c r="E47" s="575">
        <v>400.33</v>
      </c>
      <c r="F47" s="20">
        <f t="shared" si="2"/>
        <v>400.33</v>
      </c>
      <c r="G47" s="20">
        <f t="shared" si="3"/>
        <v>400.33</v>
      </c>
      <c r="H47" s="212"/>
      <c r="J47" s="575"/>
    </row>
    <row r="48" spans="1:10">
      <c r="A48" s="216" t="s">
        <v>1921</v>
      </c>
      <c r="B48" s="15" t="s">
        <v>4</v>
      </c>
      <c r="C48" s="20">
        <v>20</v>
      </c>
      <c r="D48" s="20">
        <v>1000</v>
      </c>
      <c r="E48" s="575">
        <v>400.33</v>
      </c>
      <c r="F48" s="20">
        <f t="shared" si="2"/>
        <v>400.33</v>
      </c>
      <c r="G48" s="20">
        <f t="shared" si="3"/>
        <v>400.33</v>
      </c>
      <c r="H48" s="212"/>
      <c r="J48" s="575"/>
    </row>
    <row r="49" spans="1:10">
      <c r="A49" s="216" t="s">
        <v>1922</v>
      </c>
      <c r="B49" s="15" t="s">
        <v>3101</v>
      </c>
      <c r="C49" s="20">
        <v>20</v>
      </c>
      <c r="D49" s="20">
        <v>1000</v>
      </c>
      <c r="E49" s="575">
        <v>400.33</v>
      </c>
      <c r="F49" s="20">
        <f t="shared" si="2"/>
        <v>400.33</v>
      </c>
      <c r="G49" s="20">
        <f t="shared" si="3"/>
        <v>400.33</v>
      </c>
      <c r="H49" s="212"/>
      <c r="J49" s="575"/>
    </row>
    <row r="50" spans="1:10">
      <c r="A50" s="216" t="s">
        <v>1923</v>
      </c>
      <c r="B50" s="15" t="s">
        <v>5</v>
      </c>
      <c r="C50" s="20">
        <v>20</v>
      </c>
      <c r="D50" s="20">
        <v>1000</v>
      </c>
      <c r="E50" s="575">
        <v>400.33</v>
      </c>
      <c r="F50" s="20">
        <f t="shared" si="2"/>
        <v>400.33</v>
      </c>
      <c r="G50" s="20">
        <f t="shared" si="3"/>
        <v>400.33</v>
      </c>
      <c r="H50" s="212"/>
      <c r="I50" s="1193"/>
      <c r="J50" s="575"/>
    </row>
    <row r="51" spans="1:10">
      <c r="A51" s="216" t="s">
        <v>1924</v>
      </c>
      <c r="B51" s="15" t="s">
        <v>6</v>
      </c>
      <c r="C51" s="20">
        <v>20</v>
      </c>
      <c r="D51" s="20">
        <v>1000</v>
      </c>
      <c r="E51" s="575">
        <v>400.33</v>
      </c>
      <c r="F51" s="20">
        <f t="shared" si="2"/>
        <v>400.33</v>
      </c>
      <c r="G51" s="20">
        <f t="shared" si="3"/>
        <v>400.33</v>
      </c>
      <c r="H51" s="212"/>
      <c r="J51" s="575"/>
    </row>
    <row r="52" spans="1:10">
      <c r="A52" s="216" t="s">
        <v>1925</v>
      </c>
      <c r="B52" s="15" t="s">
        <v>7</v>
      </c>
      <c r="C52" s="20">
        <v>20</v>
      </c>
      <c r="D52" s="20">
        <v>1000</v>
      </c>
      <c r="E52" s="575">
        <v>400.33</v>
      </c>
      <c r="F52" s="20">
        <f t="shared" si="2"/>
        <v>400.33</v>
      </c>
      <c r="G52" s="20">
        <f t="shared" si="3"/>
        <v>400.33</v>
      </c>
      <c r="H52" s="212"/>
      <c r="J52" s="575"/>
    </row>
    <row r="53" spans="1:10">
      <c r="A53" s="216" t="s">
        <v>1926</v>
      </c>
      <c r="B53" s="15" t="s">
        <v>8</v>
      </c>
      <c r="C53" s="20">
        <v>20</v>
      </c>
      <c r="D53" s="20">
        <v>1000</v>
      </c>
      <c r="E53" s="575">
        <v>400.33</v>
      </c>
      <c r="F53" s="20">
        <f t="shared" si="2"/>
        <v>400.33</v>
      </c>
      <c r="G53" s="20">
        <f t="shared" si="3"/>
        <v>400.33</v>
      </c>
      <c r="H53" s="212"/>
      <c r="J53" s="575"/>
    </row>
    <row r="54" spans="1:10">
      <c r="A54" s="216" t="s">
        <v>1927</v>
      </c>
      <c r="B54" s="15" t="s">
        <v>9</v>
      </c>
      <c r="C54" s="20">
        <v>20</v>
      </c>
      <c r="D54" s="20">
        <v>1000</v>
      </c>
      <c r="E54" s="575">
        <v>400.33</v>
      </c>
      <c r="F54" s="20">
        <f t="shared" si="2"/>
        <v>400.33</v>
      </c>
      <c r="G54" s="20">
        <f t="shared" si="3"/>
        <v>400.33</v>
      </c>
      <c r="H54" s="212"/>
      <c r="J54" s="575"/>
    </row>
    <row r="55" spans="1:10">
      <c r="A55" s="216" t="s">
        <v>1928</v>
      </c>
      <c r="B55" s="15" t="s">
        <v>10</v>
      </c>
      <c r="C55" s="20">
        <v>20</v>
      </c>
      <c r="D55" s="20">
        <v>1000</v>
      </c>
      <c r="E55" s="575">
        <v>400.33</v>
      </c>
      <c r="F55" s="20">
        <f t="shared" si="2"/>
        <v>400.33</v>
      </c>
      <c r="G55" s="20">
        <f t="shared" si="3"/>
        <v>400.33</v>
      </c>
      <c r="H55" s="212"/>
      <c r="J55" s="575"/>
    </row>
    <row r="56" spans="1:10">
      <c r="A56" s="216" t="s">
        <v>4848</v>
      </c>
      <c r="B56" s="15" t="s">
        <v>11</v>
      </c>
      <c r="C56" s="20">
        <v>20</v>
      </c>
      <c r="D56" s="20">
        <v>1000</v>
      </c>
      <c r="E56" s="575">
        <v>400.33</v>
      </c>
      <c r="F56" s="20">
        <f t="shared" si="2"/>
        <v>400.33</v>
      </c>
      <c r="G56" s="20">
        <f t="shared" si="3"/>
        <v>400.33</v>
      </c>
      <c r="H56" s="212"/>
      <c r="J56" s="575"/>
    </row>
    <row r="57" spans="1:10">
      <c r="A57" s="216" t="s">
        <v>4849</v>
      </c>
      <c r="B57" s="15" t="s">
        <v>12</v>
      </c>
      <c r="C57" s="20">
        <v>20</v>
      </c>
      <c r="D57" s="20">
        <v>1000</v>
      </c>
      <c r="E57" s="575">
        <v>400.33</v>
      </c>
      <c r="F57" s="20">
        <f t="shared" si="2"/>
        <v>400.33</v>
      </c>
      <c r="G57" s="20">
        <f t="shared" si="3"/>
        <v>400.33</v>
      </c>
      <c r="H57" s="212"/>
      <c r="J57" s="575"/>
    </row>
    <row r="58" spans="1:10">
      <c r="A58" s="216" t="s">
        <v>4850</v>
      </c>
      <c r="B58" s="15" t="s">
        <v>13</v>
      </c>
      <c r="C58" s="20">
        <v>20</v>
      </c>
      <c r="D58" s="20">
        <v>1000</v>
      </c>
      <c r="E58" s="575">
        <v>400.33</v>
      </c>
      <c r="F58" s="20">
        <f t="shared" si="2"/>
        <v>400.33</v>
      </c>
      <c r="G58" s="20">
        <f t="shared" si="3"/>
        <v>400.33</v>
      </c>
      <c r="H58" s="212"/>
      <c r="J58" s="575"/>
    </row>
    <row r="59" spans="1:10" ht="13.5" thickBot="1">
      <c r="A59" s="241" t="s">
        <v>4851</v>
      </c>
      <c r="B59" s="19" t="s">
        <v>14</v>
      </c>
      <c r="C59" s="283">
        <v>20</v>
      </c>
      <c r="D59" s="283">
        <v>1000</v>
      </c>
      <c r="E59" s="575">
        <v>400.33</v>
      </c>
      <c r="F59" s="283">
        <f t="shared" si="2"/>
        <v>400.33</v>
      </c>
      <c r="G59" s="283">
        <f t="shared" si="3"/>
        <v>400.33</v>
      </c>
      <c r="H59" s="214"/>
      <c r="J59" s="575"/>
    </row>
    <row r="60" spans="1:10" ht="13.5" thickBot="1">
      <c r="J60" s="575"/>
    </row>
    <row r="61" spans="1:10" ht="18.75">
      <c r="A61" s="247"/>
      <c r="B61" s="163"/>
      <c r="C61" s="1438" t="s">
        <v>15</v>
      </c>
      <c r="D61" s="1438"/>
      <c r="E61" s="2435"/>
      <c r="F61" s="140"/>
      <c r="G61" s="141"/>
      <c r="H61" s="142"/>
      <c r="J61" s="575"/>
    </row>
    <row r="62" spans="1:10" ht="18.75">
      <c r="A62" s="248"/>
      <c r="B62" s="17"/>
      <c r="C62" s="1439"/>
      <c r="D62" s="285" t="s">
        <v>17</v>
      </c>
      <c r="E62" s="2436"/>
      <c r="F62" s="286"/>
      <c r="G62" s="287"/>
      <c r="H62" s="291"/>
      <c r="J62" s="575"/>
    </row>
    <row r="63" spans="1:10">
      <c r="A63" s="248"/>
      <c r="B63" s="17"/>
      <c r="C63" s="183"/>
      <c r="D63" s="183"/>
      <c r="E63" s="557"/>
      <c r="F63" s="1149"/>
      <c r="G63" s="98"/>
      <c r="H63" s="293"/>
      <c r="J63" s="575"/>
    </row>
    <row r="64" spans="1:10">
      <c r="A64" s="248"/>
      <c r="B64" s="17"/>
      <c r="C64" s="183"/>
      <c r="D64" s="183"/>
      <c r="E64" s="557"/>
      <c r="F64" s="1149"/>
      <c r="G64" s="98"/>
      <c r="H64" s="293"/>
      <c r="J64" s="575"/>
    </row>
    <row r="65" spans="1:10">
      <c r="A65" s="248"/>
      <c r="B65" s="17"/>
      <c r="C65" s="183"/>
      <c r="D65" s="183"/>
      <c r="E65" s="557"/>
      <c r="F65" s="1149"/>
      <c r="G65" s="98"/>
      <c r="H65" s="293"/>
      <c r="J65" s="575"/>
    </row>
    <row r="66" spans="1:10" ht="13.5" thickBot="1">
      <c r="A66" s="249"/>
      <c r="B66" s="171"/>
      <c r="C66" s="184"/>
      <c r="D66" s="184"/>
      <c r="E66" s="558"/>
      <c r="F66" s="1150"/>
      <c r="G66" s="101"/>
      <c r="H66" s="294"/>
      <c r="J66" s="575"/>
    </row>
    <row r="67" spans="1:10" ht="33.950000000000003" customHeight="1">
      <c r="A67" s="295" t="s">
        <v>1028</v>
      </c>
      <c r="B67" s="438" t="s">
        <v>2716</v>
      </c>
      <c r="C67" s="475" t="s">
        <v>3956</v>
      </c>
      <c r="D67" s="475" t="s">
        <v>3130</v>
      </c>
      <c r="E67" s="1173" t="s">
        <v>3955</v>
      </c>
      <c r="F67" s="198" t="s">
        <v>2779</v>
      </c>
      <c r="G67" s="2669" t="s">
        <v>497</v>
      </c>
      <c r="H67" s="199" t="s">
        <v>4239</v>
      </c>
      <c r="J67" s="575"/>
    </row>
    <row r="68" spans="1:10" ht="17.25" customHeight="1" thickBot="1">
      <c r="A68" s="296"/>
      <c r="B68" s="297"/>
      <c r="C68" s="1140" t="s">
        <v>3243</v>
      </c>
      <c r="D68" s="382" t="s">
        <v>2628</v>
      </c>
      <c r="E68" s="560" t="s">
        <v>265</v>
      </c>
      <c r="F68" s="191">
        <f>'Заказ, cкидки и курсы валют'!$I$12</f>
        <v>0</v>
      </c>
      <c r="G68" s="2683"/>
      <c r="H68" s="186"/>
      <c r="J68" s="575"/>
    </row>
    <row r="69" spans="1:10" ht="13.5" customHeight="1">
      <c r="A69" s="625" t="s">
        <v>4897</v>
      </c>
      <c r="B69" s="15" t="s">
        <v>1067</v>
      </c>
      <c r="C69" s="20">
        <v>20</v>
      </c>
      <c r="D69" s="20">
        <v>1000</v>
      </c>
      <c r="E69" s="575">
        <v>501.03</v>
      </c>
      <c r="F69" s="20">
        <f>ROUND(E69*(1-$F$10),2)</f>
        <v>501.03</v>
      </c>
      <c r="G69" s="20">
        <f>F69</f>
        <v>501.03</v>
      </c>
      <c r="H69" s="212"/>
      <c r="J69" s="575"/>
    </row>
    <row r="70" spans="1:10" ht="13.5" customHeight="1">
      <c r="A70" s="625" t="s">
        <v>4898</v>
      </c>
      <c r="B70" s="15" t="s">
        <v>1068</v>
      </c>
      <c r="C70" s="20">
        <v>20</v>
      </c>
      <c r="D70" s="20">
        <v>1000</v>
      </c>
      <c r="E70" s="575">
        <v>501.03</v>
      </c>
      <c r="F70" s="20">
        <f t="shared" ref="F70:F89" si="4">ROUND(E70*(1-$F$10),2)</f>
        <v>501.03</v>
      </c>
      <c r="G70" s="20">
        <f t="shared" ref="G70:G89" si="5">F70</f>
        <v>501.03</v>
      </c>
      <c r="H70" s="212"/>
      <c r="J70" s="575"/>
    </row>
    <row r="71" spans="1:10" ht="13.5" customHeight="1">
      <c r="A71" s="625" t="s">
        <v>4899</v>
      </c>
      <c r="B71" s="15" t="s">
        <v>1069</v>
      </c>
      <c r="C71" s="20">
        <v>20</v>
      </c>
      <c r="D71" s="20">
        <v>1000</v>
      </c>
      <c r="E71" s="575">
        <v>501.03</v>
      </c>
      <c r="F71" s="20">
        <f t="shared" si="4"/>
        <v>501.03</v>
      </c>
      <c r="G71" s="20">
        <f t="shared" si="5"/>
        <v>501.03</v>
      </c>
      <c r="H71" s="212"/>
      <c r="J71" s="575"/>
    </row>
    <row r="72" spans="1:10" ht="13.5" customHeight="1">
      <c r="A72" s="625" t="s">
        <v>4900</v>
      </c>
      <c r="B72" s="15" t="s">
        <v>1070</v>
      </c>
      <c r="C72" s="20">
        <v>20</v>
      </c>
      <c r="D72" s="20">
        <v>1000</v>
      </c>
      <c r="E72" s="575">
        <v>501.03</v>
      </c>
      <c r="F72" s="20">
        <f t="shared" si="4"/>
        <v>501.03</v>
      </c>
      <c r="G72" s="20">
        <f t="shared" si="5"/>
        <v>501.03</v>
      </c>
      <c r="H72" s="212"/>
      <c r="J72" s="575"/>
    </row>
    <row r="73" spans="1:10" ht="13.5" customHeight="1">
      <c r="A73" s="625" t="s">
        <v>4901</v>
      </c>
      <c r="B73" s="15" t="s">
        <v>3100</v>
      </c>
      <c r="C73" s="20">
        <v>20</v>
      </c>
      <c r="D73" s="20">
        <v>1000</v>
      </c>
      <c r="E73" s="575">
        <v>501.03</v>
      </c>
      <c r="F73" s="20">
        <f t="shared" si="4"/>
        <v>501.03</v>
      </c>
      <c r="G73" s="20">
        <f t="shared" si="5"/>
        <v>501.03</v>
      </c>
      <c r="H73" s="212"/>
      <c r="J73" s="575"/>
    </row>
    <row r="74" spans="1:10" ht="13.5" customHeight="1">
      <c r="A74" s="625" t="s">
        <v>11368</v>
      </c>
      <c r="B74" s="15" t="s">
        <v>1071</v>
      </c>
      <c r="C74" s="20">
        <v>20</v>
      </c>
      <c r="D74" s="20">
        <v>1000</v>
      </c>
      <c r="E74" s="575">
        <v>501.03</v>
      </c>
      <c r="F74" s="20">
        <f t="shared" si="4"/>
        <v>501.03</v>
      </c>
      <c r="G74" s="20">
        <f t="shared" si="5"/>
        <v>501.03</v>
      </c>
      <c r="H74" s="212"/>
      <c r="J74" s="575"/>
    </row>
    <row r="75" spans="1:10" ht="13.5" customHeight="1">
      <c r="A75" s="625" t="s">
        <v>11369</v>
      </c>
      <c r="B75" s="15" t="s">
        <v>1072</v>
      </c>
      <c r="C75" s="20">
        <v>20</v>
      </c>
      <c r="D75" s="20">
        <v>1000</v>
      </c>
      <c r="E75" s="575">
        <v>501.03</v>
      </c>
      <c r="F75" s="20">
        <f t="shared" si="4"/>
        <v>501.03</v>
      </c>
      <c r="G75" s="20">
        <f t="shared" si="5"/>
        <v>501.03</v>
      </c>
      <c r="H75" s="212"/>
      <c r="J75" s="575"/>
    </row>
    <row r="76" spans="1:10" ht="13.5" customHeight="1">
      <c r="A76" s="625" t="s">
        <v>4902</v>
      </c>
      <c r="B76" s="15" t="s">
        <v>1074</v>
      </c>
      <c r="C76" s="20">
        <v>20</v>
      </c>
      <c r="D76" s="20">
        <v>1000</v>
      </c>
      <c r="E76" s="575">
        <v>501.03</v>
      </c>
      <c r="F76" s="20">
        <f t="shared" si="4"/>
        <v>501.03</v>
      </c>
      <c r="G76" s="20">
        <f t="shared" si="5"/>
        <v>501.03</v>
      </c>
      <c r="H76" s="212"/>
      <c r="J76" s="575"/>
    </row>
    <row r="77" spans="1:10" ht="13.5" customHeight="1">
      <c r="A77" s="625" t="s">
        <v>4903</v>
      </c>
      <c r="B77" s="15" t="s">
        <v>1075</v>
      </c>
      <c r="C77" s="20">
        <v>20</v>
      </c>
      <c r="D77" s="20">
        <v>1000</v>
      </c>
      <c r="E77" s="575">
        <v>501.03</v>
      </c>
      <c r="F77" s="20">
        <f t="shared" si="4"/>
        <v>501.03</v>
      </c>
      <c r="G77" s="20">
        <f t="shared" si="5"/>
        <v>501.03</v>
      </c>
      <c r="H77" s="212"/>
      <c r="J77" s="575"/>
    </row>
    <row r="78" spans="1:10" ht="13.5" customHeight="1">
      <c r="A78" s="625" t="s">
        <v>4904</v>
      </c>
      <c r="B78" s="15" t="s">
        <v>4</v>
      </c>
      <c r="C78" s="20">
        <v>20</v>
      </c>
      <c r="D78" s="20">
        <v>1000</v>
      </c>
      <c r="E78" s="575">
        <v>501.03</v>
      </c>
      <c r="F78" s="20">
        <f t="shared" si="4"/>
        <v>501.03</v>
      </c>
      <c r="G78" s="20">
        <f t="shared" si="5"/>
        <v>501.03</v>
      </c>
      <c r="H78" s="212"/>
      <c r="J78" s="575"/>
    </row>
    <row r="79" spans="1:10" ht="13.5" customHeight="1">
      <c r="A79" s="625" t="s">
        <v>4905</v>
      </c>
      <c r="B79" s="15" t="s">
        <v>3101</v>
      </c>
      <c r="C79" s="20">
        <v>20</v>
      </c>
      <c r="D79" s="20">
        <v>1000</v>
      </c>
      <c r="E79" s="575">
        <v>501.03</v>
      </c>
      <c r="F79" s="20">
        <f t="shared" si="4"/>
        <v>501.03</v>
      </c>
      <c r="G79" s="20">
        <f t="shared" si="5"/>
        <v>501.03</v>
      </c>
      <c r="H79" s="212"/>
      <c r="J79" s="575"/>
    </row>
    <row r="80" spans="1:10" ht="13.5" customHeight="1">
      <c r="A80" s="625" t="s">
        <v>4906</v>
      </c>
      <c r="B80" s="15" t="s">
        <v>5</v>
      </c>
      <c r="C80" s="20">
        <v>20</v>
      </c>
      <c r="D80" s="20">
        <v>1000</v>
      </c>
      <c r="E80" s="575">
        <v>501.03</v>
      </c>
      <c r="F80" s="20">
        <f t="shared" si="4"/>
        <v>501.03</v>
      </c>
      <c r="G80" s="20">
        <f t="shared" si="5"/>
        <v>501.03</v>
      </c>
      <c r="H80" s="212"/>
      <c r="J80" s="575"/>
    </row>
    <row r="81" spans="1:10" ht="13.5" customHeight="1">
      <c r="A81" s="625" t="s">
        <v>5517</v>
      </c>
      <c r="B81" s="15" t="s">
        <v>6</v>
      </c>
      <c r="C81" s="20">
        <v>20</v>
      </c>
      <c r="D81" s="20">
        <v>1000</v>
      </c>
      <c r="E81" s="575">
        <v>501.03</v>
      </c>
      <c r="F81" s="20">
        <f t="shared" si="4"/>
        <v>501.03</v>
      </c>
      <c r="G81" s="20">
        <f t="shared" si="5"/>
        <v>501.03</v>
      </c>
      <c r="H81" s="212"/>
      <c r="J81" s="575"/>
    </row>
    <row r="82" spans="1:10" ht="13.5" customHeight="1">
      <c r="A82" s="625" t="s">
        <v>11370</v>
      </c>
      <c r="B82" s="15" t="s">
        <v>7</v>
      </c>
      <c r="C82" s="20">
        <v>20</v>
      </c>
      <c r="D82" s="20">
        <v>1000</v>
      </c>
      <c r="E82" s="575">
        <v>501.03</v>
      </c>
      <c r="F82" s="20">
        <f t="shared" si="4"/>
        <v>501.03</v>
      </c>
      <c r="G82" s="20">
        <f t="shared" si="5"/>
        <v>501.03</v>
      </c>
      <c r="H82" s="212"/>
      <c r="J82" s="575"/>
    </row>
    <row r="83" spans="1:10" ht="13.5" customHeight="1">
      <c r="A83" s="625" t="s">
        <v>2492</v>
      </c>
      <c r="B83" s="15" t="s">
        <v>8</v>
      </c>
      <c r="C83" s="20">
        <v>20</v>
      </c>
      <c r="D83" s="20">
        <v>1000</v>
      </c>
      <c r="E83" s="575">
        <v>501.03</v>
      </c>
      <c r="F83" s="20">
        <f t="shared" si="4"/>
        <v>501.03</v>
      </c>
      <c r="G83" s="20">
        <f t="shared" si="5"/>
        <v>501.03</v>
      </c>
      <c r="H83" s="212"/>
      <c r="J83" s="575"/>
    </row>
    <row r="84" spans="1:10" ht="13.5" customHeight="1">
      <c r="A84" s="657" t="s">
        <v>5518</v>
      </c>
      <c r="B84" s="15" t="s">
        <v>9</v>
      </c>
      <c r="C84" s="20">
        <v>20</v>
      </c>
      <c r="D84" s="20">
        <v>1000</v>
      </c>
      <c r="E84" s="575">
        <v>501.03</v>
      </c>
      <c r="F84" s="20">
        <f t="shared" si="4"/>
        <v>501.03</v>
      </c>
      <c r="G84" s="20">
        <f t="shared" si="5"/>
        <v>501.03</v>
      </c>
      <c r="H84" s="212"/>
      <c r="J84" s="575"/>
    </row>
    <row r="85" spans="1:10" ht="13.5" customHeight="1">
      <c r="A85" s="625" t="s">
        <v>5519</v>
      </c>
      <c r="B85" s="586" t="s">
        <v>10</v>
      </c>
      <c r="C85" s="20">
        <v>20</v>
      </c>
      <c r="D85" s="20">
        <v>1000</v>
      </c>
      <c r="E85" s="575">
        <v>501.03</v>
      </c>
      <c r="F85" s="20">
        <f t="shared" si="4"/>
        <v>501.03</v>
      </c>
      <c r="G85" s="20">
        <f t="shared" si="5"/>
        <v>501.03</v>
      </c>
      <c r="H85" s="212"/>
      <c r="J85" s="575"/>
    </row>
    <row r="86" spans="1:10" ht="13.5" customHeight="1">
      <c r="A86" s="625" t="s">
        <v>2493</v>
      </c>
      <c r="B86" s="15" t="s">
        <v>11</v>
      </c>
      <c r="C86" s="20">
        <v>20</v>
      </c>
      <c r="D86" s="20">
        <v>1000</v>
      </c>
      <c r="E86" s="575">
        <v>501.03</v>
      </c>
      <c r="F86" s="20">
        <f t="shared" si="4"/>
        <v>501.03</v>
      </c>
      <c r="G86" s="20">
        <f t="shared" si="5"/>
        <v>501.03</v>
      </c>
      <c r="H86" s="212"/>
      <c r="J86" s="575"/>
    </row>
    <row r="87" spans="1:10" ht="13.5" customHeight="1">
      <c r="A87" s="657" t="s">
        <v>5520</v>
      </c>
      <c r="B87" s="15" t="s">
        <v>12</v>
      </c>
      <c r="C87" s="20">
        <v>20</v>
      </c>
      <c r="D87" s="20">
        <v>1000</v>
      </c>
      <c r="E87" s="575">
        <v>501.03</v>
      </c>
      <c r="F87" s="20">
        <f t="shared" si="4"/>
        <v>501.03</v>
      </c>
      <c r="G87" s="20">
        <f t="shared" si="5"/>
        <v>501.03</v>
      </c>
      <c r="H87" s="212"/>
      <c r="J87" s="575"/>
    </row>
    <row r="88" spans="1:10" ht="13.5" customHeight="1">
      <c r="A88" s="216" t="s">
        <v>2494</v>
      </c>
      <c r="B88" s="15" t="s">
        <v>13</v>
      </c>
      <c r="C88" s="20">
        <v>20</v>
      </c>
      <c r="D88" s="20">
        <v>1000</v>
      </c>
      <c r="E88" s="575">
        <v>501.03</v>
      </c>
      <c r="F88" s="20">
        <f t="shared" si="4"/>
        <v>501.03</v>
      </c>
      <c r="G88" s="20">
        <f t="shared" si="5"/>
        <v>501.03</v>
      </c>
      <c r="H88" s="212"/>
      <c r="J88" s="575"/>
    </row>
    <row r="89" spans="1:10" ht="13.5" customHeight="1" thickBot="1">
      <c r="A89" s="241" t="s">
        <v>3995</v>
      </c>
      <c r="B89" s="19" t="s">
        <v>14</v>
      </c>
      <c r="C89" s="283">
        <v>20</v>
      </c>
      <c r="D89" s="283">
        <v>1000</v>
      </c>
      <c r="E89" s="575">
        <v>501.03</v>
      </c>
      <c r="F89" s="283">
        <f t="shared" si="4"/>
        <v>501.03</v>
      </c>
      <c r="G89" s="283">
        <f t="shared" si="5"/>
        <v>501.03</v>
      </c>
      <c r="H89" s="214"/>
      <c r="J89" s="575"/>
    </row>
    <row r="90" spans="1:10" ht="13.5" thickBot="1">
      <c r="J90" s="575"/>
    </row>
    <row r="91" spans="1:10" ht="18.75">
      <c r="A91" s="247"/>
      <c r="B91" s="163"/>
      <c r="C91" s="1438" t="s">
        <v>15</v>
      </c>
      <c r="D91" s="1438"/>
      <c r="E91" s="2435"/>
      <c r="F91" s="163"/>
      <c r="G91" s="140"/>
      <c r="H91" s="290"/>
      <c r="J91" s="575"/>
    </row>
    <row r="92" spans="1:10" ht="18.75">
      <c r="A92" s="248"/>
      <c r="B92" s="17"/>
      <c r="C92" s="1439"/>
      <c r="D92" s="285" t="s">
        <v>18</v>
      </c>
      <c r="E92" s="2436"/>
      <c r="F92" s="17"/>
      <c r="G92" s="286"/>
      <c r="H92" s="291"/>
      <c r="J92" s="575"/>
    </row>
    <row r="93" spans="1:10">
      <c r="A93" s="248"/>
      <c r="B93" s="17"/>
      <c r="C93" s="183"/>
      <c r="D93" s="183"/>
      <c r="E93" s="557"/>
      <c r="F93" s="1149"/>
      <c r="G93" s="98"/>
      <c r="H93" s="293"/>
      <c r="J93" s="575"/>
    </row>
    <row r="94" spans="1:10">
      <c r="A94" s="248"/>
      <c r="B94" s="17"/>
      <c r="C94" s="183"/>
      <c r="D94" s="183"/>
      <c r="E94" s="557"/>
      <c r="F94" s="1149"/>
      <c r="G94" s="98"/>
      <c r="H94" s="293"/>
      <c r="J94" s="575"/>
    </row>
    <row r="95" spans="1:10">
      <c r="A95" s="248"/>
      <c r="B95" s="17"/>
      <c r="C95" s="183"/>
      <c r="D95" s="183"/>
      <c r="E95" s="557"/>
      <c r="F95" s="1149"/>
      <c r="G95" s="98"/>
      <c r="H95" s="293"/>
      <c r="J95" s="575"/>
    </row>
    <row r="96" spans="1:10" ht="13.5" thickBot="1">
      <c r="A96" s="249"/>
      <c r="B96" s="171"/>
      <c r="C96" s="184"/>
      <c r="D96" s="184"/>
      <c r="E96" s="558"/>
      <c r="F96" s="1150"/>
      <c r="G96" s="101"/>
      <c r="H96" s="294"/>
      <c r="J96" s="575"/>
    </row>
    <row r="97" spans="1:10" ht="33.950000000000003" customHeight="1">
      <c r="A97" s="295" t="s">
        <v>1028</v>
      </c>
      <c r="B97" s="438" t="s">
        <v>2716</v>
      </c>
      <c r="C97" s="475" t="s">
        <v>3956</v>
      </c>
      <c r="D97" s="475" t="s">
        <v>3130</v>
      </c>
      <c r="E97" s="1173" t="s">
        <v>3955</v>
      </c>
      <c r="F97" s="198" t="s">
        <v>2779</v>
      </c>
      <c r="G97" s="2669" t="s">
        <v>497</v>
      </c>
      <c r="H97" s="199" t="s">
        <v>4239</v>
      </c>
      <c r="J97" s="575"/>
    </row>
    <row r="98" spans="1:10" ht="17.25" customHeight="1" thickBot="1">
      <c r="A98" s="296"/>
      <c r="B98" s="297"/>
      <c r="C98" s="1140" t="s">
        <v>3243</v>
      </c>
      <c r="D98" s="382" t="s">
        <v>2628</v>
      </c>
      <c r="E98" s="560" t="s">
        <v>265</v>
      </c>
      <c r="F98" s="191">
        <f>'Заказ, cкидки и курсы валют'!$I$12</f>
        <v>0</v>
      </c>
      <c r="G98" s="2683"/>
      <c r="H98" s="186"/>
      <c r="J98" s="575"/>
    </row>
    <row r="99" spans="1:10">
      <c r="A99" s="216" t="s">
        <v>4875</v>
      </c>
      <c r="B99" s="15" t="s">
        <v>1067</v>
      </c>
      <c r="C99" s="20">
        <v>10</v>
      </c>
      <c r="D99" s="20">
        <v>1000</v>
      </c>
      <c r="E99" s="575">
        <v>429.49</v>
      </c>
      <c r="F99" s="20">
        <f>ROUND(E99*(1-$F$10),2)</f>
        <v>429.49</v>
      </c>
      <c r="G99" s="20">
        <f>F99</f>
        <v>429.49</v>
      </c>
      <c r="H99" s="212"/>
      <c r="J99" s="575"/>
    </row>
    <row r="100" spans="1:10">
      <c r="A100" s="216" t="s">
        <v>4876</v>
      </c>
      <c r="B100" s="15" t="s">
        <v>1068</v>
      </c>
      <c r="C100" s="20">
        <v>10</v>
      </c>
      <c r="D100" s="20">
        <v>1000</v>
      </c>
      <c r="E100" s="575">
        <v>429.49</v>
      </c>
      <c r="F100" s="20">
        <f t="shared" ref="F100:F120" si="6">ROUND(E100*(1-$F$10),2)</f>
        <v>429.49</v>
      </c>
      <c r="G100" s="20">
        <f t="shared" ref="G100:G120" si="7">F100</f>
        <v>429.49</v>
      </c>
      <c r="H100" s="212"/>
      <c r="J100" s="575"/>
    </row>
    <row r="101" spans="1:10">
      <c r="A101" s="216" t="s">
        <v>4877</v>
      </c>
      <c r="B101" s="15" t="s">
        <v>1069</v>
      </c>
      <c r="C101" s="20">
        <v>10</v>
      </c>
      <c r="D101" s="20">
        <v>1000</v>
      </c>
      <c r="E101" s="575">
        <v>429.49</v>
      </c>
      <c r="F101" s="20">
        <f t="shared" si="6"/>
        <v>429.49</v>
      </c>
      <c r="G101" s="20">
        <f t="shared" si="7"/>
        <v>429.49</v>
      </c>
      <c r="H101" s="212"/>
      <c r="J101" s="575"/>
    </row>
    <row r="102" spans="1:10">
      <c r="A102" s="216" t="s">
        <v>4878</v>
      </c>
      <c r="B102" s="15" t="s">
        <v>1070</v>
      </c>
      <c r="C102" s="20">
        <v>10</v>
      </c>
      <c r="D102" s="20">
        <v>1000</v>
      </c>
      <c r="E102" s="575">
        <v>429.49</v>
      </c>
      <c r="F102" s="20">
        <f t="shared" si="6"/>
        <v>429.49</v>
      </c>
      <c r="G102" s="20">
        <f t="shared" si="7"/>
        <v>429.49</v>
      </c>
      <c r="H102" s="212"/>
      <c r="J102" s="575"/>
    </row>
    <row r="103" spans="1:10">
      <c r="A103" s="216" t="s">
        <v>4879</v>
      </c>
      <c r="B103" s="15" t="s">
        <v>3100</v>
      </c>
      <c r="C103" s="20">
        <v>10</v>
      </c>
      <c r="D103" s="20">
        <v>1000</v>
      </c>
      <c r="E103" s="575">
        <v>429.49</v>
      </c>
      <c r="F103" s="20">
        <f t="shared" si="6"/>
        <v>429.49</v>
      </c>
      <c r="G103" s="20">
        <f t="shared" si="7"/>
        <v>429.49</v>
      </c>
      <c r="H103" s="212"/>
      <c r="J103" s="575"/>
    </row>
    <row r="104" spans="1:10">
      <c r="A104" s="216" t="s">
        <v>4880</v>
      </c>
      <c r="B104" s="15" t="s">
        <v>1071</v>
      </c>
      <c r="C104" s="20">
        <v>10</v>
      </c>
      <c r="D104" s="20">
        <v>1000</v>
      </c>
      <c r="E104" s="575">
        <v>429.49</v>
      </c>
      <c r="F104" s="20">
        <f t="shared" si="6"/>
        <v>429.49</v>
      </c>
      <c r="G104" s="20">
        <f t="shared" si="7"/>
        <v>429.49</v>
      </c>
      <c r="H104" s="212"/>
      <c r="J104" s="575"/>
    </row>
    <row r="105" spans="1:10">
      <c r="A105" s="216" t="s">
        <v>4881</v>
      </c>
      <c r="B105" s="15" t="s">
        <v>1072</v>
      </c>
      <c r="C105" s="20">
        <v>10</v>
      </c>
      <c r="D105" s="20">
        <v>1000</v>
      </c>
      <c r="E105" s="575">
        <v>429.49</v>
      </c>
      <c r="F105" s="20">
        <f t="shared" si="6"/>
        <v>429.49</v>
      </c>
      <c r="G105" s="20">
        <f t="shared" si="7"/>
        <v>429.49</v>
      </c>
      <c r="H105" s="212"/>
      <c r="J105" s="575"/>
    </row>
    <row r="106" spans="1:10">
      <c r="A106" s="216" t="s">
        <v>4882</v>
      </c>
      <c r="B106" s="15" t="s">
        <v>1073</v>
      </c>
      <c r="C106" s="20">
        <v>10</v>
      </c>
      <c r="D106" s="20">
        <v>1000</v>
      </c>
      <c r="E106" s="575">
        <v>429.49</v>
      </c>
      <c r="F106" s="20">
        <f t="shared" si="6"/>
        <v>429.49</v>
      </c>
      <c r="G106" s="20">
        <f t="shared" si="7"/>
        <v>429.49</v>
      </c>
      <c r="H106" s="212"/>
      <c r="J106" s="575"/>
    </row>
    <row r="107" spans="1:10">
      <c r="A107" s="216" t="s">
        <v>4883</v>
      </c>
      <c r="B107" s="15" t="s">
        <v>1074</v>
      </c>
      <c r="C107" s="20">
        <v>10</v>
      </c>
      <c r="D107" s="20">
        <v>1000</v>
      </c>
      <c r="E107" s="575">
        <v>429.49</v>
      </c>
      <c r="F107" s="20">
        <f t="shared" si="6"/>
        <v>429.49</v>
      </c>
      <c r="G107" s="20">
        <f t="shared" si="7"/>
        <v>429.49</v>
      </c>
      <c r="H107" s="212"/>
      <c r="J107" s="575"/>
    </row>
    <row r="108" spans="1:10">
      <c r="A108" s="216" t="s">
        <v>4884</v>
      </c>
      <c r="B108" s="15" t="s">
        <v>1075</v>
      </c>
      <c r="C108" s="20">
        <v>10</v>
      </c>
      <c r="D108" s="20">
        <v>1000</v>
      </c>
      <c r="E108" s="575">
        <v>429.49</v>
      </c>
      <c r="F108" s="20">
        <f t="shared" si="6"/>
        <v>429.49</v>
      </c>
      <c r="G108" s="20">
        <f t="shared" si="7"/>
        <v>429.49</v>
      </c>
      <c r="H108" s="212"/>
      <c r="J108" s="575"/>
    </row>
    <row r="109" spans="1:10">
      <c r="A109" s="216" t="s">
        <v>4885</v>
      </c>
      <c r="B109" s="15" t="s">
        <v>4</v>
      </c>
      <c r="C109" s="20">
        <v>10</v>
      </c>
      <c r="D109" s="20">
        <v>1000</v>
      </c>
      <c r="E109" s="575">
        <v>429.49</v>
      </c>
      <c r="F109" s="20">
        <f t="shared" si="6"/>
        <v>429.49</v>
      </c>
      <c r="G109" s="20">
        <f t="shared" si="7"/>
        <v>429.49</v>
      </c>
      <c r="H109" s="212"/>
      <c r="J109" s="575"/>
    </row>
    <row r="110" spans="1:10">
      <c r="A110" s="216" t="s">
        <v>4886</v>
      </c>
      <c r="B110" s="15" t="s">
        <v>3101</v>
      </c>
      <c r="C110" s="20">
        <v>10</v>
      </c>
      <c r="D110" s="20">
        <v>1000</v>
      </c>
      <c r="E110" s="575">
        <v>429.49</v>
      </c>
      <c r="F110" s="20">
        <f t="shared" si="6"/>
        <v>429.49</v>
      </c>
      <c r="G110" s="20">
        <f t="shared" si="7"/>
        <v>429.49</v>
      </c>
      <c r="H110" s="212"/>
      <c r="I110" s="584"/>
      <c r="J110" s="575"/>
    </row>
    <row r="111" spans="1:10">
      <c r="A111" s="216" t="s">
        <v>4887</v>
      </c>
      <c r="B111" s="15" t="s">
        <v>5</v>
      </c>
      <c r="C111" s="20">
        <v>10</v>
      </c>
      <c r="D111" s="20">
        <v>1000</v>
      </c>
      <c r="E111" s="575">
        <v>429.49</v>
      </c>
      <c r="F111" s="20">
        <f t="shared" si="6"/>
        <v>429.49</v>
      </c>
      <c r="G111" s="20">
        <f t="shared" si="7"/>
        <v>429.49</v>
      </c>
      <c r="H111" s="212"/>
      <c r="J111" s="575"/>
    </row>
    <row r="112" spans="1:10">
      <c r="A112" s="216" t="s">
        <v>4888</v>
      </c>
      <c r="B112" s="15" t="s">
        <v>6</v>
      </c>
      <c r="C112" s="20">
        <v>10</v>
      </c>
      <c r="D112" s="20">
        <v>1000</v>
      </c>
      <c r="E112" s="575">
        <v>429.49</v>
      </c>
      <c r="F112" s="20">
        <f t="shared" si="6"/>
        <v>429.49</v>
      </c>
      <c r="G112" s="20">
        <f t="shared" si="7"/>
        <v>429.49</v>
      </c>
      <c r="H112" s="212"/>
      <c r="J112" s="575"/>
    </row>
    <row r="113" spans="1:10">
      <c r="A113" s="216" t="s">
        <v>4889</v>
      </c>
      <c r="B113" s="15" t="s">
        <v>7</v>
      </c>
      <c r="C113" s="20">
        <v>10</v>
      </c>
      <c r="D113" s="20">
        <v>1000</v>
      </c>
      <c r="E113" s="575">
        <v>429.49</v>
      </c>
      <c r="F113" s="20">
        <f t="shared" si="6"/>
        <v>429.49</v>
      </c>
      <c r="G113" s="20">
        <f t="shared" si="7"/>
        <v>429.49</v>
      </c>
      <c r="H113" s="212"/>
      <c r="J113" s="575"/>
    </row>
    <row r="114" spans="1:10">
      <c r="A114" s="216" t="s">
        <v>4890</v>
      </c>
      <c r="B114" s="15" t="s">
        <v>8</v>
      </c>
      <c r="C114" s="20">
        <v>10</v>
      </c>
      <c r="D114" s="20">
        <v>1000</v>
      </c>
      <c r="E114" s="575">
        <v>429.49</v>
      </c>
      <c r="F114" s="20">
        <f t="shared" si="6"/>
        <v>429.49</v>
      </c>
      <c r="G114" s="20">
        <f t="shared" si="7"/>
        <v>429.49</v>
      </c>
      <c r="H114" s="212"/>
      <c r="J114" s="575"/>
    </row>
    <row r="115" spans="1:10">
      <c r="A115" s="216" t="s">
        <v>4891</v>
      </c>
      <c r="B115" s="15" t="s">
        <v>9</v>
      </c>
      <c r="C115" s="20">
        <v>10</v>
      </c>
      <c r="D115" s="20">
        <v>1000</v>
      </c>
      <c r="E115" s="575">
        <v>429.49</v>
      </c>
      <c r="F115" s="20">
        <f t="shared" si="6"/>
        <v>429.49</v>
      </c>
      <c r="G115" s="20">
        <f t="shared" si="7"/>
        <v>429.49</v>
      </c>
      <c r="H115" s="212"/>
      <c r="J115" s="575"/>
    </row>
    <row r="116" spans="1:10">
      <c r="A116" s="216" t="s">
        <v>4892</v>
      </c>
      <c r="B116" s="15" t="s">
        <v>10</v>
      </c>
      <c r="C116" s="20">
        <v>10</v>
      </c>
      <c r="D116" s="20">
        <v>1000</v>
      </c>
      <c r="E116" s="575">
        <v>429.49</v>
      </c>
      <c r="F116" s="20">
        <f t="shared" si="6"/>
        <v>429.49</v>
      </c>
      <c r="G116" s="20">
        <f t="shared" si="7"/>
        <v>429.49</v>
      </c>
      <c r="H116" s="212"/>
      <c r="J116" s="575"/>
    </row>
    <row r="117" spans="1:10">
      <c r="A117" s="216" t="s">
        <v>4893</v>
      </c>
      <c r="B117" s="15" t="s">
        <v>11</v>
      </c>
      <c r="C117" s="20">
        <v>10</v>
      </c>
      <c r="D117" s="20">
        <v>1000</v>
      </c>
      <c r="E117" s="575">
        <v>429.49</v>
      </c>
      <c r="F117" s="20">
        <f t="shared" si="6"/>
        <v>429.49</v>
      </c>
      <c r="G117" s="20">
        <f t="shared" si="7"/>
        <v>429.49</v>
      </c>
      <c r="H117" s="212"/>
      <c r="J117" s="575"/>
    </row>
    <row r="118" spans="1:10">
      <c r="A118" s="216" t="s">
        <v>4894</v>
      </c>
      <c r="B118" s="15" t="s">
        <v>12</v>
      </c>
      <c r="C118" s="20">
        <v>10</v>
      </c>
      <c r="D118" s="20">
        <v>1000</v>
      </c>
      <c r="E118" s="575">
        <v>429.49</v>
      </c>
      <c r="F118" s="20">
        <f t="shared" si="6"/>
        <v>429.49</v>
      </c>
      <c r="G118" s="20">
        <f t="shared" si="7"/>
        <v>429.49</v>
      </c>
      <c r="H118" s="212"/>
      <c r="J118" s="575"/>
    </row>
    <row r="119" spans="1:10">
      <c r="A119" s="216" t="s">
        <v>4895</v>
      </c>
      <c r="B119" s="15" t="s">
        <v>13</v>
      </c>
      <c r="C119" s="20">
        <v>10</v>
      </c>
      <c r="D119" s="20">
        <v>1000</v>
      </c>
      <c r="E119" s="575">
        <v>429.49</v>
      </c>
      <c r="F119" s="20">
        <f t="shared" si="6"/>
        <v>429.49</v>
      </c>
      <c r="G119" s="20">
        <f t="shared" si="7"/>
        <v>429.49</v>
      </c>
      <c r="H119" s="212"/>
      <c r="J119" s="575"/>
    </row>
    <row r="120" spans="1:10" ht="13.5" thickBot="1">
      <c r="A120" s="241" t="s">
        <v>4896</v>
      </c>
      <c r="B120" s="19" t="s">
        <v>14</v>
      </c>
      <c r="C120" s="283">
        <v>10</v>
      </c>
      <c r="D120" s="283">
        <v>1000</v>
      </c>
      <c r="E120" s="575">
        <v>429.49</v>
      </c>
      <c r="F120" s="283">
        <f t="shared" si="6"/>
        <v>429.49</v>
      </c>
      <c r="G120" s="283">
        <f t="shared" si="7"/>
        <v>429.49</v>
      </c>
      <c r="H120" s="214"/>
      <c r="J120" s="575"/>
    </row>
    <row r="121" spans="1:10" ht="13.5" thickBot="1">
      <c r="J121" s="575"/>
    </row>
    <row r="122" spans="1:10" ht="18.75">
      <c r="A122" s="247"/>
      <c r="B122" s="163"/>
      <c r="C122" s="1438" t="s">
        <v>15</v>
      </c>
      <c r="D122" s="1438"/>
      <c r="E122" s="2435"/>
      <c r="F122" s="140"/>
      <c r="G122" s="141"/>
      <c r="H122" s="142"/>
      <c r="J122" s="575"/>
    </row>
    <row r="123" spans="1:10" ht="18.75">
      <c r="A123" s="248"/>
      <c r="B123" s="17"/>
      <c r="C123" s="1439"/>
      <c r="D123" s="285" t="s">
        <v>19</v>
      </c>
      <c r="E123" s="2436"/>
      <c r="F123" s="286"/>
      <c r="G123" s="287"/>
      <c r="H123" s="291"/>
      <c r="J123" s="575"/>
    </row>
    <row r="124" spans="1:10">
      <c r="A124" s="248"/>
      <c r="B124" s="17"/>
      <c r="C124" s="183"/>
      <c r="D124" s="183"/>
      <c r="E124" s="557"/>
      <c r="F124" s="1149"/>
      <c r="G124" s="98"/>
      <c r="H124" s="293"/>
      <c r="J124" s="575"/>
    </row>
    <row r="125" spans="1:10">
      <c r="A125" s="248"/>
      <c r="B125" s="17"/>
      <c r="C125" s="183"/>
      <c r="D125" s="183"/>
      <c r="E125" s="557"/>
      <c r="F125" s="1149"/>
      <c r="G125" s="98"/>
      <c r="H125" s="293"/>
      <c r="J125" s="575"/>
    </row>
    <row r="126" spans="1:10">
      <c r="A126" s="248"/>
      <c r="B126" s="17"/>
      <c r="C126" s="183"/>
      <c r="D126" s="183"/>
      <c r="E126" s="557"/>
      <c r="F126" s="1149"/>
      <c r="G126" s="98"/>
      <c r="H126" s="293"/>
      <c r="J126" s="575"/>
    </row>
    <row r="127" spans="1:10" ht="13.5" thickBot="1">
      <c r="A127" s="249"/>
      <c r="B127" s="171"/>
      <c r="C127" s="184"/>
      <c r="D127" s="184"/>
      <c r="E127" s="558"/>
      <c r="F127" s="1150"/>
      <c r="G127" s="101"/>
      <c r="H127" s="294"/>
      <c r="J127" s="575"/>
    </row>
    <row r="128" spans="1:10" ht="33.950000000000003" customHeight="1">
      <c r="A128" s="295" t="s">
        <v>1028</v>
      </c>
      <c r="B128" s="438" t="s">
        <v>2716</v>
      </c>
      <c r="C128" s="475" t="s">
        <v>3956</v>
      </c>
      <c r="D128" s="475" t="s">
        <v>3130</v>
      </c>
      <c r="E128" s="1173" t="s">
        <v>3955</v>
      </c>
      <c r="F128" s="198" t="s">
        <v>2779</v>
      </c>
      <c r="G128" s="2669" t="s">
        <v>497</v>
      </c>
      <c r="H128" s="199" t="s">
        <v>4239</v>
      </c>
      <c r="J128" s="575"/>
    </row>
    <row r="129" spans="1:10" ht="17.25" customHeight="1" thickBot="1">
      <c r="A129" s="296"/>
      <c r="B129" s="297"/>
      <c r="C129" s="1140" t="s">
        <v>3243</v>
      </c>
      <c r="D129" s="382" t="s">
        <v>2628</v>
      </c>
      <c r="E129" s="560" t="s">
        <v>265</v>
      </c>
      <c r="F129" s="191">
        <f>'Заказ, cкидки и курсы валют'!$I$12</f>
        <v>0</v>
      </c>
      <c r="G129" s="2683"/>
      <c r="H129" s="186"/>
      <c r="J129" s="575"/>
    </row>
    <row r="130" spans="1:10">
      <c r="A130" s="216" t="s">
        <v>4852</v>
      </c>
      <c r="B130" s="15" t="s">
        <v>1067</v>
      </c>
      <c r="C130" s="20">
        <v>20</v>
      </c>
      <c r="D130" s="20">
        <v>1000</v>
      </c>
      <c r="E130" s="575">
        <v>592.9</v>
      </c>
      <c r="F130" s="20">
        <f>ROUND(E130*(1-$F$10),2)</f>
        <v>592.9</v>
      </c>
      <c r="G130" s="20">
        <f>F130</f>
        <v>592.9</v>
      </c>
      <c r="H130" s="212"/>
      <c r="J130" s="575"/>
    </row>
    <row r="131" spans="1:10">
      <c r="A131" s="216" t="s">
        <v>4853</v>
      </c>
      <c r="B131" s="15" t="s">
        <v>1068</v>
      </c>
      <c r="C131" s="20">
        <v>20</v>
      </c>
      <c r="D131" s="20">
        <v>1000</v>
      </c>
      <c r="E131" s="575">
        <v>592.9</v>
      </c>
      <c r="F131" s="20">
        <f t="shared" ref="F131:F152" si="8">ROUND(E131*(1-$F$10),2)</f>
        <v>592.9</v>
      </c>
      <c r="G131" s="20">
        <f t="shared" ref="G131:G152" si="9">F131</f>
        <v>592.9</v>
      </c>
      <c r="H131" s="212"/>
      <c r="J131" s="575"/>
    </row>
    <row r="132" spans="1:10">
      <c r="A132" s="216" t="s">
        <v>4854</v>
      </c>
      <c r="B132" s="15" t="s">
        <v>1069</v>
      </c>
      <c r="C132" s="20">
        <v>20</v>
      </c>
      <c r="D132" s="20">
        <v>1000</v>
      </c>
      <c r="E132" s="575">
        <v>592.9</v>
      </c>
      <c r="F132" s="20">
        <f t="shared" si="8"/>
        <v>592.9</v>
      </c>
      <c r="G132" s="20">
        <f t="shared" si="9"/>
        <v>592.9</v>
      </c>
      <c r="H132" s="212"/>
      <c r="J132" s="575"/>
    </row>
    <row r="133" spans="1:10">
      <c r="A133" s="216" t="s">
        <v>4855</v>
      </c>
      <c r="B133" s="15" t="s">
        <v>1070</v>
      </c>
      <c r="C133" s="20">
        <v>20</v>
      </c>
      <c r="D133" s="20">
        <v>1000</v>
      </c>
      <c r="E133" s="575">
        <v>592.9</v>
      </c>
      <c r="F133" s="20">
        <f t="shared" si="8"/>
        <v>592.9</v>
      </c>
      <c r="G133" s="20">
        <f t="shared" si="9"/>
        <v>592.9</v>
      </c>
      <c r="H133" s="212"/>
      <c r="J133" s="575"/>
    </row>
    <row r="134" spans="1:10">
      <c r="A134" s="216" t="s">
        <v>4856</v>
      </c>
      <c r="B134" s="15" t="s">
        <v>3100</v>
      </c>
      <c r="C134" s="20">
        <v>20</v>
      </c>
      <c r="D134" s="20">
        <v>1000</v>
      </c>
      <c r="E134" s="575">
        <v>592.9</v>
      </c>
      <c r="F134" s="20">
        <f t="shared" si="8"/>
        <v>592.9</v>
      </c>
      <c r="G134" s="20">
        <f t="shared" si="9"/>
        <v>592.9</v>
      </c>
      <c r="H134" s="212"/>
      <c r="J134" s="575"/>
    </row>
    <row r="135" spans="1:10">
      <c r="A135" s="216" t="s">
        <v>4857</v>
      </c>
      <c r="B135" s="15" t="s">
        <v>3102</v>
      </c>
      <c r="C135" s="20">
        <v>20</v>
      </c>
      <c r="D135" s="20">
        <v>1000</v>
      </c>
      <c r="E135" s="575">
        <v>592.9</v>
      </c>
      <c r="F135" s="20">
        <f t="shared" si="8"/>
        <v>592.9</v>
      </c>
      <c r="G135" s="20">
        <f t="shared" si="9"/>
        <v>592.9</v>
      </c>
      <c r="H135" s="212"/>
      <c r="J135" s="575"/>
    </row>
    <row r="136" spans="1:10">
      <c r="A136" s="216" t="s">
        <v>4858</v>
      </c>
      <c r="B136" s="15" t="s">
        <v>1071</v>
      </c>
      <c r="C136" s="20">
        <v>20</v>
      </c>
      <c r="D136" s="20">
        <v>1000</v>
      </c>
      <c r="E136" s="575">
        <v>592.9</v>
      </c>
      <c r="F136" s="20">
        <f t="shared" si="8"/>
        <v>592.9</v>
      </c>
      <c r="G136" s="20">
        <f t="shared" si="9"/>
        <v>592.9</v>
      </c>
      <c r="H136" s="212"/>
      <c r="J136" s="575"/>
    </row>
    <row r="137" spans="1:10">
      <c r="A137" s="216" t="s">
        <v>4859</v>
      </c>
      <c r="B137" s="15" t="s">
        <v>1072</v>
      </c>
      <c r="C137" s="20">
        <v>20</v>
      </c>
      <c r="D137" s="20">
        <v>1000</v>
      </c>
      <c r="E137" s="575">
        <v>592.9</v>
      </c>
      <c r="F137" s="20">
        <f t="shared" si="8"/>
        <v>592.9</v>
      </c>
      <c r="G137" s="20">
        <f t="shared" si="9"/>
        <v>592.9</v>
      </c>
      <c r="H137" s="212"/>
      <c r="J137" s="575"/>
    </row>
    <row r="138" spans="1:10">
      <c r="A138" s="216" t="s">
        <v>4860</v>
      </c>
      <c r="B138" s="15" t="s">
        <v>1073</v>
      </c>
      <c r="C138" s="20">
        <v>20</v>
      </c>
      <c r="D138" s="20">
        <v>1000</v>
      </c>
      <c r="E138" s="575">
        <v>592.9</v>
      </c>
      <c r="F138" s="20">
        <f t="shared" si="8"/>
        <v>592.9</v>
      </c>
      <c r="G138" s="20">
        <f t="shared" si="9"/>
        <v>592.9</v>
      </c>
      <c r="H138" s="212"/>
      <c r="J138" s="575"/>
    </row>
    <row r="139" spans="1:10">
      <c r="A139" s="216" t="s">
        <v>4862</v>
      </c>
      <c r="B139" s="15" t="s">
        <v>1074</v>
      </c>
      <c r="C139" s="20">
        <v>20</v>
      </c>
      <c r="D139" s="20">
        <v>1000</v>
      </c>
      <c r="E139" s="575">
        <v>592.9</v>
      </c>
      <c r="F139" s="20">
        <f t="shared" si="8"/>
        <v>592.9</v>
      </c>
      <c r="G139" s="20">
        <f t="shared" si="9"/>
        <v>592.9</v>
      </c>
      <c r="H139" s="212"/>
      <c r="J139" s="575"/>
    </row>
    <row r="140" spans="1:10">
      <c r="A140" s="216" t="s">
        <v>4861</v>
      </c>
      <c r="B140" s="15" t="s">
        <v>1075</v>
      </c>
      <c r="C140" s="20">
        <v>20</v>
      </c>
      <c r="D140" s="20">
        <v>1000</v>
      </c>
      <c r="E140" s="575">
        <v>592.9</v>
      </c>
      <c r="F140" s="20">
        <f t="shared" si="8"/>
        <v>592.9</v>
      </c>
      <c r="G140" s="20">
        <f t="shared" si="9"/>
        <v>592.9</v>
      </c>
      <c r="H140" s="212"/>
      <c r="J140" s="575"/>
    </row>
    <row r="141" spans="1:10">
      <c r="A141" s="216" t="s">
        <v>4863</v>
      </c>
      <c r="B141" s="15" t="s">
        <v>4</v>
      </c>
      <c r="C141" s="20">
        <v>20</v>
      </c>
      <c r="D141" s="20">
        <v>1000</v>
      </c>
      <c r="E141" s="575">
        <v>592.9</v>
      </c>
      <c r="F141" s="20">
        <f t="shared" si="8"/>
        <v>592.9</v>
      </c>
      <c r="G141" s="20">
        <f t="shared" si="9"/>
        <v>592.9</v>
      </c>
      <c r="H141" s="212"/>
      <c r="J141" s="575"/>
    </row>
    <row r="142" spans="1:10">
      <c r="A142" s="216" t="s">
        <v>4864</v>
      </c>
      <c r="B142" s="15" t="s">
        <v>3101</v>
      </c>
      <c r="C142" s="20">
        <v>20</v>
      </c>
      <c r="D142" s="20">
        <v>1000</v>
      </c>
      <c r="E142" s="575">
        <v>592.9</v>
      </c>
      <c r="F142" s="20">
        <f t="shared" si="8"/>
        <v>592.9</v>
      </c>
      <c r="G142" s="20">
        <f t="shared" si="9"/>
        <v>592.9</v>
      </c>
      <c r="H142" s="212"/>
      <c r="J142" s="575"/>
    </row>
    <row r="143" spans="1:10">
      <c r="A143" s="216" t="s">
        <v>4865</v>
      </c>
      <c r="B143" s="15" t="s">
        <v>5</v>
      </c>
      <c r="C143" s="20">
        <v>20</v>
      </c>
      <c r="D143" s="20">
        <v>1000</v>
      </c>
      <c r="E143" s="575">
        <v>592.9</v>
      </c>
      <c r="F143" s="20">
        <f t="shared" si="8"/>
        <v>592.9</v>
      </c>
      <c r="G143" s="20">
        <f t="shared" si="9"/>
        <v>592.9</v>
      </c>
      <c r="H143" s="212"/>
      <c r="J143" s="575"/>
    </row>
    <row r="144" spans="1:10">
      <c r="A144" s="216" t="s">
        <v>4866</v>
      </c>
      <c r="B144" s="15" t="s">
        <v>6</v>
      </c>
      <c r="C144" s="20">
        <v>20</v>
      </c>
      <c r="D144" s="20">
        <v>1000</v>
      </c>
      <c r="E144" s="575">
        <v>592.9</v>
      </c>
      <c r="F144" s="20">
        <f t="shared" si="8"/>
        <v>592.9</v>
      </c>
      <c r="G144" s="20">
        <f t="shared" si="9"/>
        <v>592.9</v>
      </c>
      <c r="H144" s="212"/>
      <c r="J144" s="575"/>
    </row>
    <row r="145" spans="1:10">
      <c r="A145" s="216" t="s">
        <v>4867</v>
      </c>
      <c r="B145" s="15" t="s">
        <v>7</v>
      </c>
      <c r="C145" s="20">
        <v>20</v>
      </c>
      <c r="D145" s="20">
        <v>1000</v>
      </c>
      <c r="E145" s="575">
        <v>592.9</v>
      </c>
      <c r="F145" s="20">
        <f t="shared" si="8"/>
        <v>592.9</v>
      </c>
      <c r="G145" s="20">
        <f t="shared" si="9"/>
        <v>592.9</v>
      </c>
      <c r="H145" s="212"/>
      <c r="J145" s="575"/>
    </row>
    <row r="146" spans="1:10">
      <c r="A146" s="216" t="s">
        <v>4868</v>
      </c>
      <c r="B146" s="15" t="s">
        <v>8</v>
      </c>
      <c r="C146" s="20">
        <v>20</v>
      </c>
      <c r="D146" s="20">
        <v>1000</v>
      </c>
      <c r="E146" s="575">
        <v>592.9</v>
      </c>
      <c r="F146" s="20">
        <f t="shared" si="8"/>
        <v>592.9</v>
      </c>
      <c r="G146" s="20">
        <f t="shared" si="9"/>
        <v>592.9</v>
      </c>
      <c r="H146" s="212"/>
      <c r="J146" s="575"/>
    </row>
    <row r="147" spans="1:10">
      <c r="A147" s="216" t="s">
        <v>4869</v>
      </c>
      <c r="B147" s="15" t="s">
        <v>9</v>
      </c>
      <c r="C147" s="20">
        <v>20</v>
      </c>
      <c r="D147" s="20">
        <v>1000</v>
      </c>
      <c r="E147" s="575">
        <v>592.9</v>
      </c>
      <c r="F147" s="20">
        <f t="shared" si="8"/>
        <v>592.9</v>
      </c>
      <c r="G147" s="20">
        <f t="shared" si="9"/>
        <v>592.9</v>
      </c>
      <c r="H147" s="212"/>
      <c r="J147" s="575"/>
    </row>
    <row r="148" spans="1:10">
      <c r="A148" s="216" t="s">
        <v>4870</v>
      </c>
      <c r="B148" s="15" t="s">
        <v>10</v>
      </c>
      <c r="C148" s="20">
        <v>20</v>
      </c>
      <c r="D148" s="20">
        <v>1000</v>
      </c>
      <c r="E148" s="575">
        <v>592.9</v>
      </c>
      <c r="F148" s="20">
        <f t="shared" si="8"/>
        <v>592.9</v>
      </c>
      <c r="G148" s="20">
        <f t="shared" si="9"/>
        <v>592.9</v>
      </c>
      <c r="H148" s="212"/>
      <c r="J148" s="575"/>
    </row>
    <row r="149" spans="1:10">
      <c r="A149" s="216" t="s">
        <v>4871</v>
      </c>
      <c r="B149" s="15" t="s">
        <v>11</v>
      </c>
      <c r="C149" s="20">
        <v>20</v>
      </c>
      <c r="D149" s="20">
        <v>1000</v>
      </c>
      <c r="E149" s="575">
        <v>592.9</v>
      </c>
      <c r="F149" s="20">
        <f t="shared" si="8"/>
        <v>592.9</v>
      </c>
      <c r="G149" s="20">
        <f t="shared" si="9"/>
        <v>592.9</v>
      </c>
      <c r="H149" s="212"/>
      <c r="J149" s="575"/>
    </row>
    <row r="150" spans="1:10">
      <c r="A150" s="216" t="s">
        <v>4872</v>
      </c>
      <c r="B150" s="15" t="s">
        <v>12</v>
      </c>
      <c r="C150" s="20">
        <v>20</v>
      </c>
      <c r="D150" s="20">
        <v>1000</v>
      </c>
      <c r="E150" s="575">
        <v>592.9</v>
      </c>
      <c r="F150" s="20">
        <f t="shared" si="8"/>
        <v>592.9</v>
      </c>
      <c r="G150" s="20">
        <f t="shared" si="9"/>
        <v>592.9</v>
      </c>
      <c r="H150" s="212"/>
      <c r="J150" s="575"/>
    </row>
    <row r="151" spans="1:10">
      <c r="A151" s="216" t="s">
        <v>4873</v>
      </c>
      <c r="B151" s="15" t="s">
        <v>13</v>
      </c>
      <c r="C151" s="20">
        <v>20</v>
      </c>
      <c r="D151" s="20">
        <v>1000</v>
      </c>
      <c r="E151" s="575">
        <v>592.9</v>
      </c>
      <c r="F151" s="20">
        <f t="shared" si="8"/>
        <v>592.9</v>
      </c>
      <c r="G151" s="20">
        <f t="shared" si="9"/>
        <v>592.9</v>
      </c>
      <c r="H151" s="212"/>
      <c r="J151" s="575"/>
    </row>
    <row r="152" spans="1:10" ht="13.5" thickBot="1">
      <c r="A152" s="241" t="s">
        <v>4874</v>
      </c>
      <c r="B152" s="19" t="s">
        <v>14</v>
      </c>
      <c r="C152" s="283">
        <v>20</v>
      </c>
      <c r="D152" s="283">
        <v>1000</v>
      </c>
      <c r="E152" s="575">
        <v>592.9</v>
      </c>
      <c r="F152" s="283">
        <f t="shared" si="8"/>
        <v>592.9</v>
      </c>
      <c r="G152" s="283">
        <f t="shared" si="9"/>
        <v>592.9</v>
      </c>
      <c r="H152" s="214"/>
      <c r="J152" s="575"/>
    </row>
    <row r="153" spans="1:10" ht="13.5" thickBot="1">
      <c r="J153" s="575"/>
    </row>
    <row r="154" spans="1:10" ht="18.75">
      <c r="A154" s="247"/>
      <c r="B154" s="163"/>
      <c r="C154" s="1438" t="s">
        <v>15</v>
      </c>
      <c r="D154" s="1438"/>
      <c r="E154" s="2435"/>
      <c r="F154" s="140"/>
      <c r="G154" s="141"/>
      <c r="H154" s="142"/>
      <c r="J154" s="575"/>
    </row>
    <row r="155" spans="1:10" ht="18.75">
      <c r="A155" s="248"/>
      <c r="B155" s="17"/>
      <c r="C155" s="1439"/>
      <c r="D155" s="285" t="s">
        <v>20</v>
      </c>
      <c r="E155" s="2436"/>
      <c r="F155" s="286"/>
      <c r="G155" s="287"/>
      <c r="H155" s="291"/>
      <c r="J155" s="575"/>
    </row>
    <row r="156" spans="1:10">
      <c r="A156" s="248"/>
      <c r="B156" s="17"/>
      <c r="C156" s="183"/>
      <c r="D156" s="183"/>
      <c r="E156" s="557"/>
      <c r="F156" s="1149"/>
      <c r="G156" s="98"/>
      <c r="H156" s="293"/>
      <c r="J156" s="575"/>
    </row>
    <row r="157" spans="1:10">
      <c r="A157" s="248"/>
      <c r="B157" s="17"/>
      <c r="C157" s="183"/>
      <c r="D157" s="183"/>
      <c r="E157" s="557"/>
      <c r="F157" s="1149"/>
      <c r="G157" s="98"/>
      <c r="H157" s="293"/>
      <c r="J157" s="575"/>
    </row>
    <row r="158" spans="1:10">
      <c r="A158" s="248"/>
      <c r="B158" s="17"/>
      <c r="C158" s="183"/>
      <c r="D158" s="183"/>
      <c r="E158" s="557"/>
      <c r="F158" s="1149"/>
      <c r="G158" s="98"/>
      <c r="H158" s="293"/>
      <c r="J158" s="575"/>
    </row>
    <row r="159" spans="1:10" ht="13.5" thickBot="1">
      <c r="A159" s="249"/>
      <c r="B159" s="171"/>
      <c r="C159" s="184"/>
      <c r="D159" s="184"/>
      <c r="E159" s="558"/>
      <c r="F159" s="1150"/>
      <c r="G159" s="101"/>
      <c r="H159" s="294"/>
      <c r="J159" s="575"/>
    </row>
    <row r="160" spans="1:10" ht="33.950000000000003" customHeight="1">
      <c r="A160" s="295" t="s">
        <v>1028</v>
      </c>
      <c r="B160" s="438" t="s">
        <v>2716</v>
      </c>
      <c r="C160" s="475" t="s">
        <v>3956</v>
      </c>
      <c r="D160" s="475" t="s">
        <v>3130</v>
      </c>
      <c r="E160" s="1173" t="s">
        <v>3955</v>
      </c>
      <c r="F160" s="198" t="s">
        <v>2779</v>
      </c>
      <c r="G160" s="2669" t="s">
        <v>497</v>
      </c>
      <c r="H160" s="199" t="s">
        <v>4239</v>
      </c>
      <c r="J160" s="575"/>
    </row>
    <row r="161" spans="1:10" ht="16.5" customHeight="1" thickBot="1">
      <c r="A161" s="296"/>
      <c r="B161" s="297"/>
      <c r="C161" s="1140" t="s">
        <v>3243</v>
      </c>
      <c r="D161" s="382" t="s">
        <v>2628</v>
      </c>
      <c r="E161" s="560" t="s">
        <v>265</v>
      </c>
      <c r="F161" s="191">
        <f>'Заказ, cкидки и курсы валют'!$I$12</f>
        <v>0</v>
      </c>
      <c r="G161" s="2683"/>
      <c r="H161" s="186"/>
      <c r="J161" s="575"/>
    </row>
    <row r="162" spans="1:10">
      <c r="A162" s="216" t="s">
        <v>3996</v>
      </c>
      <c r="B162" s="15" t="s">
        <v>1067</v>
      </c>
      <c r="C162" s="20">
        <v>15</v>
      </c>
      <c r="D162" s="20">
        <v>500</v>
      </c>
      <c r="E162" s="575">
        <v>456.68</v>
      </c>
      <c r="F162" s="20">
        <f>ROUND(E162*(1-$F$10),2)</f>
        <v>456.68</v>
      </c>
      <c r="G162" s="20">
        <f>F162</f>
        <v>456.68</v>
      </c>
      <c r="H162" s="212"/>
      <c r="J162" s="575"/>
    </row>
    <row r="163" spans="1:10">
      <c r="A163" s="216" t="s">
        <v>3997</v>
      </c>
      <c r="B163" s="15" t="s">
        <v>1068</v>
      </c>
      <c r="C163" s="20">
        <v>15</v>
      </c>
      <c r="D163" s="20">
        <v>500</v>
      </c>
      <c r="E163" s="575">
        <v>456.68</v>
      </c>
      <c r="F163" s="20">
        <f t="shared" ref="F163:F184" si="10">ROUND(E163*(1-$F$10),2)</f>
        <v>456.68</v>
      </c>
      <c r="G163" s="20">
        <f t="shared" ref="G163:G184" si="11">F163</f>
        <v>456.68</v>
      </c>
      <c r="H163" s="212"/>
      <c r="J163" s="575"/>
    </row>
    <row r="164" spans="1:10">
      <c r="A164" s="216" t="s">
        <v>3998</v>
      </c>
      <c r="B164" s="15" t="s">
        <v>1069</v>
      </c>
      <c r="C164" s="20">
        <v>15</v>
      </c>
      <c r="D164" s="20">
        <v>500</v>
      </c>
      <c r="E164" s="575">
        <v>456.68</v>
      </c>
      <c r="F164" s="20">
        <f t="shared" si="10"/>
        <v>456.68</v>
      </c>
      <c r="G164" s="20">
        <f t="shared" si="11"/>
        <v>456.68</v>
      </c>
      <c r="H164" s="212"/>
      <c r="J164" s="575"/>
    </row>
    <row r="165" spans="1:10">
      <c r="A165" s="216" t="s">
        <v>3999</v>
      </c>
      <c r="B165" s="15" t="s">
        <v>1070</v>
      </c>
      <c r="C165" s="20">
        <v>15</v>
      </c>
      <c r="D165" s="20">
        <v>500</v>
      </c>
      <c r="E165" s="575">
        <v>456.68</v>
      </c>
      <c r="F165" s="20">
        <f t="shared" si="10"/>
        <v>456.68</v>
      </c>
      <c r="G165" s="20">
        <f t="shared" si="11"/>
        <v>456.68</v>
      </c>
      <c r="H165" s="212"/>
      <c r="J165" s="575"/>
    </row>
    <row r="166" spans="1:10">
      <c r="A166" s="216" t="s">
        <v>4000</v>
      </c>
      <c r="B166" s="15" t="s">
        <v>3100</v>
      </c>
      <c r="C166" s="20">
        <v>15</v>
      </c>
      <c r="D166" s="20">
        <v>500</v>
      </c>
      <c r="E166" s="575">
        <v>456.68</v>
      </c>
      <c r="F166" s="20">
        <f t="shared" si="10"/>
        <v>456.68</v>
      </c>
      <c r="G166" s="20">
        <f t="shared" si="11"/>
        <v>456.68</v>
      </c>
      <c r="H166" s="212"/>
      <c r="J166" s="575"/>
    </row>
    <row r="167" spans="1:10">
      <c r="A167" s="216" t="s">
        <v>4001</v>
      </c>
      <c r="B167" s="15" t="s">
        <v>3102</v>
      </c>
      <c r="C167" s="20">
        <v>15</v>
      </c>
      <c r="D167" s="20">
        <v>500</v>
      </c>
      <c r="E167" s="575">
        <v>456.68</v>
      </c>
      <c r="F167" s="20">
        <f t="shared" si="10"/>
        <v>456.68</v>
      </c>
      <c r="G167" s="20">
        <f t="shared" si="11"/>
        <v>456.68</v>
      </c>
      <c r="H167" s="212"/>
      <c r="J167" s="575"/>
    </row>
    <row r="168" spans="1:10">
      <c r="A168" s="216" t="s">
        <v>4002</v>
      </c>
      <c r="B168" s="15" t="s">
        <v>1071</v>
      </c>
      <c r="C168" s="20">
        <v>15</v>
      </c>
      <c r="D168" s="20">
        <v>500</v>
      </c>
      <c r="E168" s="575">
        <v>456.68</v>
      </c>
      <c r="F168" s="20">
        <f t="shared" si="10"/>
        <v>456.68</v>
      </c>
      <c r="G168" s="20">
        <f t="shared" si="11"/>
        <v>456.68</v>
      </c>
      <c r="H168" s="212"/>
      <c r="J168" s="575"/>
    </row>
    <row r="169" spans="1:10">
      <c r="A169" s="216" t="s">
        <v>4003</v>
      </c>
      <c r="B169" s="15" t="s">
        <v>1072</v>
      </c>
      <c r="C169" s="20">
        <v>15</v>
      </c>
      <c r="D169" s="20">
        <v>500</v>
      </c>
      <c r="E169" s="575">
        <v>456.68</v>
      </c>
      <c r="F169" s="20">
        <f t="shared" si="10"/>
        <v>456.68</v>
      </c>
      <c r="G169" s="20">
        <f t="shared" si="11"/>
        <v>456.68</v>
      </c>
      <c r="H169" s="212"/>
      <c r="J169" s="575"/>
    </row>
    <row r="170" spans="1:10">
      <c r="A170" s="216" t="s">
        <v>4004</v>
      </c>
      <c r="B170" s="15" t="s">
        <v>1073</v>
      </c>
      <c r="C170" s="20">
        <v>15</v>
      </c>
      <c r="D170" s="20">
        <v>500</v>
      </c>
      <c r="E170" s="575">
        <v>456.68</v>
      </c>
      <c r="F170" s="20">
        <f t="shared" si="10"/>
        <v>456.68</v>
      </c>
      <c r="G170" s="20">
        <f t="shared" si="11"/>
        <v>456.68</v>
      </c>
      <c r="H170" s="212"/>
      <c r="J170" s="575"/>
    </row>
    <row r="171" spans="1:10">
      <c r="A171" s="216" t="s">
        <v>4005</v>
      </c>
      <c r="B171" s="15" t="s">
        <v>1074</v>
      </c>
      <c r="C171" s="20">
        <v>15</v>
      </c>
      <c r="D171" s="20">
        <v>500</v>
      </c>
      <c r="E171" s="575">
        <v>456.68</v>
      </c>
      <c r="F171" s="20">
        <f t="shared" si="10"/>
        <v>456.68</v>
      </c>
      <c r="G171" s="20">
        <f t="shared" si="11"/>
        <v>456.68</v>
      </c>
      <c r="H171" s="212"/>
      <c r="J171" s="575"/>
    </row>
    <row r="172" spans="1:10">
      <c r="A172" s="216" t="s">
        <v>4006</v>
      </c>
      <c r="B172" s="15" t="s">
        <v>1075</v>
      </c>
      <c r="C172" s="20">
        <v>15</v>
      </c>
      <c r="D172" s="20">
        <v>500</v>
      </c>
      <c r="E172" s="575">
        <v>456.68</v>
      </c>
      <c r="F172" s="20">
        <f t="shared" si="10"/>
        <v>456.68</v>
      </c>
      <c r="G172" s="20">
        <f t="shared" si="11"/>
        <v>456.68</v>
      </c>
      <c r="H172" s="212"/>
      <c r="J172" s="575"/>
    </row>
    <row r="173" spans="1:10">
      <c r="A173" s="216" t="s">
        <v>4007</v>
      </c>
      <c r="B173" s="15" t="s">
        <v>4</v>
      </c>
      <c r="C173" s="20">
        <v>15</v>
      </c>
      <c r="D173" s="20">
        <v>500</v>
      </c>
      <c r="E173" s="575">
        <v>456.68</v>
      </c>
      <c r="F173" s="20">
        <f t="shared" si="10"/>
        <v>456.68</v>
      </c>
      <c r="G173" s="20">
        <f t="shared" si="11"/>
        <v>456.68</v>
      </c>
      <c r="H173" s="212"/>
      <c r="J173" s="575"/>
    </row>
    <row r="174" spans="1:10">
      <c r="A174" s="216" t="s">
        <v>4008</v>
      </c>
      <c r="B174" s="15" t="s">
        <v>3101</v>
      </c>
      <c r="C174" s="20">
        <v>15</v>
      </c>
      <c r="D174" s="20">
        <v>500</v>
      </c>
      <c r="E174" s="575">
        <v>456.68</v>
      </c>
      <c r="F174" s="20">
        <f t="shared" si="10"/>
        <v>456.68</v>
      </c>
      <c r="G174" s="20">
        <f t="shared" si="11"/>
        <v>456.68</v>
      </c>
      <c r="H174" s="212"/>
      <c r="J174" s="575"/>
    </row>
    <row r="175" spans="1:10">
      <c r="A175" s="216" t="s">
        <v>4009</v>
      </c>
      <c r="B175" s="15" t="s">
        <v>5</v>
      </c>
      <c r="C175" s="20">
        <v>15</v>
      </c>
      <c r="D175" s="20">
        <v>500</v>
      </c>
      <c r="E175" s="575">
        <v>456.68</v>
      </c>
      <c r="F175" s="20">
        <f t="shared" si="10"/>
        <v>456.68</v>
      </c>
      <c r="G175" s="20">
        <f t="shared" si="11"/>
        <v>456.68</v>
      </c>
      <c r="H175" s="212"/>
      <c r="J175" s="575"/>
    </row>
    <row r="176" spans="1:10">
      <c r="A176" s="216" t="s">
        <v>4010</v>
      </c>
      <c r="B176" s="15" t="s">
        <v>6</v>
      </c>
      <c r="C176" s="20">
        <v>15</v>
      </c>
      <c r="D176" s="20">
        <v>500</v>
      </c>
      <c r="E176" s="575">
        <v>456.68</v>
      </c>
      <c r="F176" s="20">
        <f t="shared" si="10"/>
        <v>456.68</v>
      </c>
      <c r="G176" s="20">
        <f t="shared" si="11"/>
        <v>456.68</v>
      </c>
      <c r="H176" s="212"/>
      <c r="J176" s="575"/>
    </row>
    <row r="177" spans="1:10">
      <c r="A177" s="216" t="s">
        <v>4011</v>
      </c>
      <c r="B177" s="15" t="s">
        <v>7</v>
      </c>
      <c r="C177" s="20">
        <v>15</v>
      </c>
      <c r="D177" s="20">
        <v>500</v>
      </c>
      <c r="E177" s="575">
        <v>456.68</v>
      </c>
      <c r="F177" s="20">
        <f t="shared" si="10"/>
        <v>456.68</v>
      </c>
      <c r="G177" s="20">
        <f t="shared" si="11"/>
        <v>456.68</v>
      </c>
      <c r="H177" s="212"/>
      <c r="J177" s="575"/>
    </row>
    <row r="178" spans="1:10">
      <c r="A178" s="216" t="s">
        <v>4012</v>
      </c>
      <c r="B178" s="15" t="s">
        <v>8</v>
      </c>
      <c r="C178" s="20">
        <v>15</v>
      </c>
      <c r="D178" s="20">
        <v>500</v>
      </c>
      <c r="E178" s="575">
        <v>456.68</v>
      </c>
      <c r="F178" s="20">
        <f t="shared" si="10"/>
        <v>456.68</v>
      </c>
      <c r="G178" s="20">
        <f t="shared" si="11"/>
        <v>456.68</v>
      </c>
      <c r="H178" s="212"/>
      <c r="J178" s="575"/>
    </row>
    <row r="179" spans="1:10">
      <c r="A179" s="216" t="s">
        <v>4013</v>
      </c>
      <c r="B179" s="15" t="s">
        <v>9</v>
      </c>
      <c r="C179" s="20">
        <v>15</v>
      </c>
      <c r="D179" s="20">
        <v>500</v>
      </c>
      <c r="E179" s="575">
        <v>456.68</v>
      </c>
      <c r="F179" s="20">
        <f t="shared" si="10"/>
        <v>456.68</v>
      </c>
      <c r="G179" s="20">
        <f t="shared" si="11"/>
        <v>456.68</v>
      </c>
      <c r="H179" s="212"/>
      <c r="J179" s="575"/>
    </row>
    <row r="180" spans="1:10">
      <c r="A180" s="216" t="s">
        <v>4014</v>
      </c>
      <c r="B180" s="15" t="s">
        <v>10</v>
      </c>
      <c r="C180" s="20">
        <v>15</v>
      </c>
      <c r="D180" s="20">
        <v>500</v>
      </c>
      <c r="E180" s="575">
        <v>456.68</v>
      </c>
      <c r="F180" s="20">
        <f t="shared" si="10"/>
        <v>456.68</v>
      </c>
      <c r="G180" s="20">
        <f t="shared" si="11"/>
        <v>456.68</v>
      </c>
      <c r="H180" s="212"/>
      <c r="J180" s="575"/>
    </row>
    <row r="181" spans="1:10">
      <c r="A181" s="216" t="s">
        <v>4015</v>
      </c>
      <c r="B181" s="15" t="s">
        <v>11</v>
      </c>
      <c r="C181" s="20">
        <v>15</v>
      </c>
      <c r="D181" s="20">
        <v>500</v>
      </c>
      <c r="E181" s="575">
        <v>456.68</v>
      </c>
      <c r="F181" s="20">
        <f t="shared" si="10"/>
        <v>456.68</v>
      </c>
      <c r="G181" s="20">
        <f t="shared" si="11"/>
        <v>456.68</v>
      </c>
      <c r="H181" s="212"/>
      <c r="J181" s="575"/>
    </row>
    <row r="182" spans="1:10">
      <c r="A182" s="216" t="s">
        <v>4016</v>
      </c>
      <c r="B182" s="15" t="s">
        <v>12</v>
      </c>
      <c r="C182" s="20">
        <v>15</v>
      </c>
      <c r="D182" s="20">
        <v>500</v>
      </c>
      <c r="E182" s="575">
        <v>456.68</v>
      </c>
      <c r="F182" s="20">
        <f t="shared" si="10"/>
        <v>456.68</v>
      </c>
      <c r="G182" s="20">
        <f t="shared" si="11"/>
        <v>456.68</v>
      </c>
      <c r="H182" s="212"/>
      <c r="J182" s="575"/>
    </row>
    <row r="183" spans="1:10">
      <c r="A183" s="216" t="s">
        <v>4017</v>
      </c>
      <c r="B183" s="15" t="s">
        <v>13</v>
      </c>
      <c r="C183" s="20">
        <v>15</v>
      </c>
      <c r="D183" s="20">
        <v>500</v>
      </c>
      <c r="E183" s="575">
        <v>456.68</v>
      </c>
      <c r="F183" s="20">
        <f t="shared" si="10"/>
        <v>456.68</v>
      </c>
      <c r="G183" s="20">
        <f t="shared" si="11"/>
        <v>456.68</v>
      </c>
      <c r="H183" s="212"/>
      <c r="J183" s="575"/>
    </row>
    <row r="184" spans="1:10" ht="13.5" thickBot="1">
      <c r="A184" s="241" t="s">
        <v>4018</v>
      </c>
      <c r="B184" s="19" t="s">
        <v>14</v>
      </c>
      <c r="C184" s="283">
        <v>15</v>
      </c>
      <c r="D184" s="283">
        <v>500</v>
      </c>
      <c r="E184" s="575">
        <v>456.68</v>
      </c>
      <c r="F184" s="283">
        <f t="shared" si="10"/>
        <v>456.68</v>
      </c>
      <c r="G184" s="283">
        <f t="shared" si="11"/>
        <v>456.68</v>
      </c>
      <c r="H184" s="214"/>
      <c r="J184" s="575"/>
    </row>
    <row r="185" spans="1:10" ht="13.5" thickBot="1">
      <c r="J185" s="575"/>
    </row>
    <row r="186" spans="1:10" ht="18.75">
      <c r="A186" s="247"/>
      <c r="B186" s="163"/>
      <c r="C186" s="1438" t="s">
        <v>15</v>
      </c>
      <c r="D186" s="1438"/>
      <c r="E186" s="2435"/>
      <c r="F186" s="140"/>
      <c r="G186" s="141"/>
      <c r="H186" s="95"/>
      <c r="J186" s="575"/>
    </row>
    <row r="187" spans="1:10" ht="18.75">
      <c r="A187" s="248"/>
      <c r="B187" s="17"/>
      <c r="C187" s="1439"/>
      <c r="D187" s="285" t="s">
        <v>21</v>
      </c>
      <c r="E187" s="2436"/>
      <c r="F187" s="286"/>
      <c r="G187" s="286" t="s">
        <v>3972</v>
      </c>
      <c r="H187" s="112"/>
      <c r="J187" s="575"/>
    </row>
    <row r="188" spans="1:10">
      <c r="A188" s="248"/>
      <c r="B188" s="17"/>
      <c r="C188" s="183"/>
      <c r="D188" s="183"/>
      <c r="E188" s="557"/>
      <c r="F188" s="1149"/>
      <c r="G188" s="98"/>
      <c r="H188" s="293"/>
      <c r="J188" s="575"/>
    </row>
    <row r="189" spans="1:10">
      <c r="A189" s="248"/>
      <c r="B189" s="17"/>
      <c r="C189" s="183"/>
      <c r="D189" s="183"/>
      <c r="E189" s="557"/>
      <c r="F189" s="1149"/>
      <c r="G189" s="98"/>
      <c r="H189" s="293"/>
      <c r="J189" s="575"/>
    </row>
    <row r="190" spans="1:10">
      <c r="A190" s="248"/>
      <c r="B190" s="17"/>
      <c r="C190" s="183"/>
      <c r="D190" s="183"/>
      <c r="E190" s="557"/>
      <c r="F190" s="1149"/>
      <c r="G190" s="98"/>
      <c r="H190" s="293"/>
      <c r="J190" s="575"/>
    </row>
    <row r="191" spans="1:10" ht="13.5" thickBot="1">
      <c r="A191" s="249"/>
      <c r="B191" s="171"/>
      <c r="C191" s="184"/>
      <c r="D191" s="184"/>
      <c r="E191" s="558"/>
      <c r="F191" s="1150"/>
      <c r="G191" s="101"/>
      <c r="H191" s="294"/>
      <c r="J191" s="575"/>
    </row>
    <row r="192" spans="1:10" ht="33.950000000000003" customHeight="1">
      <c r="A192" s="295" t="s">
        <v>1028</v>
      </c>
      <c r="B192" s="438" t="s">
        <v>2716</v>
      </c>
      <c r="C192" s="475" t="s">
        <v>3956</v>
      </c>
      <c r="D192" s="475" t="s">
        <v>3130</v>
      </c>
      <c r="E192" s="1173" t="s">
        <v>3955</v>
      </c>
      <c r="F192" s="198" t="s">
        <v>2779</v>
      </c>
      <c r="G192" s="2669" t="s">
        <v>497</v>
      </c>
      <c r="H192" s="199" t="s">
        <v>4239</v>
      </c>
      <c r="J192" s="575"/>
    </row>
    <row r="193" spans="1:10" ht="17.25" customHeight="1" thickBot="1">
      <c r="A193" s="296"/>
      <c r="B193" s="297"/>
      <c r="C193" s="1140" t="s">
        <v>3243</v>
      </c>
      <c r="D193" s="382" t="s">
        <v>2628</v>
      </c>
      <c r="E193" s="560" t="s">
        <v>265</v>
      </c>
      <c r="F193" s="191">
        <f>'Заказ, cкидки и курсы валют'!$I$12</f>
        <v>0</v>
      </c>
      <c r="G193" s="2683"/>
      <c r="H193" s="186"/>
      <c r="J193" s="575"/>
    </row>
    <row r="194" spans="1:10">
      <c r="A194" s="216" t="s">
        <v>4019</v>
      </c>
      <c r="B194" s="15" t="s">
        <v>1067</v>
      </c>
      <c r="C194" s="20">
        <v>20</v>
      </c>
      <c r="D194" s="20">
        <v>1000</v>
      </c>
      <c r="E194" s="575">
        <v>756.07</v>
      </c>
      <c r="F194" s="20">
        <f>ROUND(E194*(1-$F$10),2)</f>
        <v>756.07</v>
      </c>
      <c r="G194" s="20">
        <f>F194</f>
        <v>756.07</v>
      </c>
      <c r="H194" s="212"/>
      <c r="J194" s="575"/>
    </row>
    <row r="195" spans="1:10">
      <c r="A195" s="216" t="s">
        <v>4020</v>
      </c>
      <c r="B195" s="15" t="s">
        <v>1068</v>
      </c>
      <c r="C195" s="20">
        <v>20</v>
      </c>
      <c r="D195" s="20">
        <v>1000</v>
      </c>
      <c r="E195" s="575">
        <v>756.07</v>
      </c>
      <c r="F195" s="20">
        <f t="shared" ref="F195:F215" si="12">ROUND(E195*(1-$F$10),2)</f>
        <v>756.07</v>
      </c>
      <c r="G195" s="20">
        <f t="shared" ref="G195:G215" si="13">F195</f>
        <v>756.07</v>
      </c>
      <c r="H195" s="212"/>
      <c r="J195" s="575"/>
    </row>
    <row r="196" spans="1:10">
      <c r="A196" s="216" t="s">
        <v>4021</v>
      </c>
      <c r="B196" s="15" t="s">
        <v>1069</v>
      </c>
      <c r="C196" s="20">
        <v>20</v>
      </c>
      <c r="D196" s="20">
        <v>1000</v>
      </c>
      <c r="E196" s="575">
        <v>756.07</v>
      </c>
      <c r="F196" s="20">
        <f t="shared" si="12"/>
        <v>756.07</v>
      </c>
      <c r="G196" s="20">
        <f t="shared" si="13"/>
        <v>756.07</v>
      </c>
      <c r="H196" s="212"/>
      <c r="J196" s="575"/>
    </row>
    <row r="197" spans="1:10">
      <c r="A197" s="216" t="s">
        <v>4022</v>
      </c>
      <c r="B197" s="15" t="s">
        <v>1070</v>
      </c>
      <c r="C197" s="20">
        <v>20</v>
      </c>
      <c r="D197" s="20">
        <v>1000</v>
      </c>
      <c r="E197" s="575">
        <v>756.07</v>
      </c>
      <c r="F197" s="20">
        <f t="shared" si="12"/>
        <v>756.07</v>
      </c>
      <c r="G197" s="20">
        <f t="shared" si="13"/>
        <v>756.07</v>
      </c>
      <c r="H197" s="212"/>
      <c r="J197" s="575"/>
    </row>
    <row r="198" spans="1:10">
      <c r="A198" s="216" t="s">
        <v>4023</v>
      </c>
      <c r="B198" s="15" t="s">
        <v>3100</v>
      </c>
      <c r="C198" s="20">
        <v>20</v>
      </c>
      <c r="D198" s="20">
        <v>1000</v>
      </c>
      <c r="E198" s="575">
        <v>756.07</v>
      </c>
      <c r="F198" s="20">
        <f t="shared" si="12"/>
        <v>756.07</v>
      </c>
      <c r="G198" s="20">
        <f t="shared" si="13"/>
        <v>756.07</v>
      </c>
      <c r="H198" s="212"/>
      <c r="J198" s="575"/>
    </row>
    <row r="199" spans="1:10">
      <c r="A199" s="216" t="s">
        <v>4024</v>
      </c>
      <c r="B199" s="15" t="s">
        <v>3102</v>
      </c>
      <c r="C199" s="20">
        <v>20</v>
      </c>
      <c r="D199" s="20">
        <v>1000</v>
      </c>
      <c r="E199" s="575">
        <v>756.07</v>
      </c>
      <c r="F199" s="20">
        <f t="shared" si="12"/>
        <v>756.07</v>
      </c>
      <c r="G199" s="20">
        <f t="shared" si="13"/>
        <v>756.07</v>
      </c>
      <c r="H199" s="212"/>
      <c r="J199" s="575"/>
    </row>
    <row r="200" spans="1:10">
      <c r="A200" s="216" t="s">
        <v>4025</v>
      </c>
      <c r="B200" s="15" t="s">
        <v>1071</v>
      </c>
      <c r="C200" s="20">
        <v>20</v>
      </c>
      <c r="D200" s="20">
        <v>1000</v>
      </c>
      <c r="E200" s="575">
        <v>756.07</v>
      </c>
      <c r="F200" s="20">
        <f t="shared" si="12"/>
        <v>756.07</v>
      </c>
      <c r="G200" s="20">
        <f t="shared" si="13"/>
        <v>756.07</v>
      </c>
      <c r="H200" s="212"/>
      <c r="J200" s="575"/>
    </row>
    <row r="201" spans="1:10">
      <c r="A201" s="216" t="s">
        <v>4026</v>
      </c>
      <c r="B201" s="15" t="s">
        <v>1072</v>
      </c>
      <c r="C201" s="20">
        <v>20</v>
      </c>
      <c r="D201" s="20">
        <v>1000</v>
      </c>
      <c r="E201" s="575">
        <v>756.07</v>
      </c>
      <c r="F201" s="20">
        <f t="shared" si="12"/>
        <v>756.07</v>
      </c>
      <c r="G201" s="20">
        <f t="shared" si="13"/>
        <v>756.07</v>
      </c>
      <c r="H201" s="212"/>
      <c r="J201" s="575"/>
    </row>
    <row r="202" spans="1:10">
      <c r="A202" s="216" t="s">
        <v>4027</v>
      </c>
      <c r="B202" s="15" t="s">
        <v>1074</v>
      </c>
      <c r="C202" s="20">
        <v>20</v>
      </c>
      <c r="D202" s="20">
        <v>1000</v>
      </c>
      <c r="E202" s="575">
        <v>756.07</v>
      </c>
      <c r="F202" s="20">
        <f t="shared" si="12"/>
        <v>756.07</v>
      </c>
      <c r="G202" s="20">
        <f t="shared" si="13"/>
        <v>756.07</v>
      </c>
      <c r="H202" s="212"/>
      <c r="J202" s="575"/>
    </row>
    <row r="203" spans="1:10">
      <c r="A203" s="216" t="s">
        <v>4028</v>
      </c>
      <c r="B203" s="15" t="s">
        <v>1075</v>
      </c>
      <c r="C203" s="20">
        <v>20</v>
      </c>
      <c r="D203" s="20">
        <v>1000</v>
      </c>
      <c r="E203" s="575">
        <v>756.07</v>
      </c>
      <c r="F203" s="20">
        <f t="shared" si="12"/>
        <v>756.07</v>
      </c>
      <c r="G203" s="20">
        <f t="shared" si="13"/>
        <v>756.07</v>
      </c>
      <c r="H203" s="212"/>
      <c r="J203" s="575"/>
    </row>
    <row r="204" spans="1:10">
      <c r="A204" s="216" t="s">
        <v>4029</v>
      </c>
      <c r="B204" s="15" t="s">
        <v>4</v>
      </c>
      <c r="C204" s="20">
        <v>20</v>
      </c>
      <c r="D204" s="20">
        <v>1000</v>
      </c>
      <c r="E204" s="575">
        <v>756.07</v>
      </c>
      <c r="F204" s="20">
        <f t="shared" si="12"/>
        <v>756.07</v>
      </c>
      <c r="G204" s="20">
        <f t="shared" si="13"/>
        <v>756.07</v>
      </c>
      <c r="H204" s="212"/>
      <c r="J204" s="575"/>
    </row>
    <row r="205" spans="1:10">
      <c r="A205" s="216" t="s">
        <v>4030</v>
      </c>
      <c r="B205" s="15" t="s">
        <v>3101</v>
      </c>
      <c r="C205" s="20">
        <v>20</v>
      </c>
      <c r="D205" s="20">
        <v>1000</v>
      </c>
      <c r="E205" s="575">
        <v>756.07</v>
      </c>
      <c r="F205" s="20">
        <f t="shared" si="12"/>
        <v>756.07</v>
      </c>
      <c r="G205" s="20">
        <f t="shared" si="13"/>
        <v>756.07</v>
      </c>
      <c r="H205" s="212"/>
      <c r="J205" s="575"/>
    </row>
    <row r="206" spans="1:10">
      <c r="A206" s="216" t="s">
        <v>4031</v>
      </c>
      <c r="B206" s="15" t="s">
        <v>5</v>
      </c>
      <c r="C206" s="20">
        <v>20</v>
      </c>
      <c r="D206" s="20">
        <v>1000</v>
      </c>
      <c r="E206" s="575">
        <v>756.07</v>
      </c>
      <c r="F206" s="20">
        <f t="shared" si="12"/>
        <v>756.07</v>
      </c>
      <c r="G206" s="20">
        <f t="shared" si="13"/>
        <v>756.07</v>
      </c>
      <c r="H206" s="212"/>
      <c r="J206" s="575"/>
    </row>
    <row r="207" spans="1:10">
      <c r="A207" s="216" t="s">
        <v>4032</v>
      </c>
      <c r="B207" s="15" t="s">
        <v>6</v>
      </c>
      <c r="C207" s="20">
        <v>20</v>
      </c>
      <c r="D207" s="20">
        <v>1000</v>
      </c>
      <c r="E207" s="575">
        <v>756.07</v>
      </c>
      <c r="F207" s="20">
        <f t="shared" si="12"/>
        <v>756.07</v>
      </c>
      <c r="G207" s="20">
        <f t="shared" si="13"/>
        <v>756.07</v>
      </c>
      <c r="H207" s="212"/>
      <c r="J207" s="575"/>
    </row>
    <row r="208" spans="1:10">
      <c r="A208" s="216" t="s">
        <v>4033</v>
      </c>
      <c r="B208" s="15" t="s">
        <v>7</v>
      </c>
      <c r="C208" s="20">
        <v>20</v>
      </c>
      <c r="D208" s="20">
        <v>1000</v>
      </c>
      <c r="E208" s="575">
        <v>756.07</v>
      </c>
      <c r="F208" s="20">
        <f t="shared" si="12"/>
        <v>756.07</v>
      </c>
      <c r="G208" s="20">
        <f t="shared" si="13"/>
        <v>756.07</v>
      </c>
      <c r="H208" s="212"/>
      <c r="J208" s="575"/>
    </row>
    <row r="209" spans="1:10">
      <c r="A209" s="216" t="s">
        <v>4034</v>
      </c>
      <c r="B209" s="15" t="s">
        <v>8</v>
      </c>
      <c r="C209" s="20">
        <v>20</v>
      </c>
      <c r="D209" s="20">
        <v>1000</v>
      </c>
      <c r="E209" s="575">
        <v>756.07</v>
      </c>
      <c r="F209" s="20">
        <f t="shared" si="12"/>
        <v>756.07</v>
      </c>
      <c r="G209" s="20">
        <f t="shared" si="13"/>
        <v>756.07</v>
      </c>
      <c r="H209" s="212"/>
      <c r="J209" s="575"/>
    </row>
    <row r="210" spans="1:10">
      <c r="A210" s="216" t="s">
        <v>4035</v>
      </c>
      <c r="B210" s="15" t="s">
        <v>9</v>
      </c>
      <c r="C210" s="20">
        <v>20</v>
      </c>
      <c r="D210" s="20">
        <v>1000</v>
      </c>
      <c r="E210" s="575">
        <v>756.07</v>
      </c>
      <c r="F210" s="20">
        <f t="shared" si="12"/>
        <v>756.07</v>
      </c>
      <c r="G210" s="20">
        <f t="shared" si="13"/>
        <v>756.07</v>
      </c>
      <c r="H210" s="212"/>
      <c r="J210" s="575"/>
    </row>
    <row r="211" spans="1:10">
      <c r="A211" s="216" t="s">
        <v>4036</v>
      </c>
      <c r="B211" s="15" t="s">
        <v>10</v>
      </c>
      <c r="C211" s="20">
        <v>20</v>
      </c>
      <c r="D211" s="20">
        <v>1000</v>
      </c>
      <c r="E211" s="575">
        <v>756.07</v>
      </c>
      <c r="F211" s="20">
        <f t="shared" si="12"/>
        <v>756.07</v>
      </c>
      <c r="G211" s="20">
        <f t="shared" si="13"/>
        <v>756.07</v>
      </c>
      <c r="H211" s="212"/>
      <c r="J211" s="575"/>
    </row>
    <row r="212" spans="1:10">
      <c r="A212" s="216" t="s">
        <v>4037</v>
      </c>
      <c r="B212" s="15" t="s">
        <v>11</v>
      </c>
      <c r="C212" s="20">
        <v>20</v>
      </c>
      <c r="D212" s="20">
        <v>1000</v>
      </c>
      <c r="E212" s="575">
        <v>756.07</v>
      </c>
      <c r="F212" s="20">
        <f t="shared" si="12"/>
        <v>756.07</v>
      </c>
      <c r="G212" s="20">
        <f t="shared" si="13"/>
        <v>756.07</v>
      </c>
      <c r="H212" s="212"/>
      <c r="J212" s="575"/>
    </row>
    <row r="213" spans="1:10">
      <c r="A213" s="216" t="s">
        <v>4038</v>
      </c>
      <c r="B213" s="15" t="s">
        <v>12</v>
      </c>
      <c r="C213" s="20">
        <v>20</v>
      </c>
      <c r="D213" s="20">
        <v>1000</v>
      </c>
      <c r="E213" s="575">
        <v>756.07</v>
      </c>
      <c r="F213" s="20">
        <f t="shared" si="12"/>
        <v>756.07</v>
      </c>
      <c r="G213" s="20">
        <f t="shared" si="13"/>
        <v>756.07</v>
      </c>
      <c r="H213" s="212"/>
      <c r="J213" s="575"/>
    </row>
    <row r="214" spans="1:10">
      <c r="A214" s="216" t="s">
        <v>4039</v>
      </c>
      <c r="B214" s="15" t="s">
        <v>13</v>
      </c>
      <c r="C214" s="20">
        <v>20</v>
      </c>
      <c r="D214" s="20">
        <v>1000</v>
      </c>
      <c r="E214" s="575">
        <v>756.07</v>
      </c>
      <c r="F214" s="20">
        <f t="shared" si="12"/>
        <v>756.07</v>
      </c>
      <c r="G214" s="20">
        <f t="shared" si="13"/>
        <v>756.07</v>
      </c>
      <c r="H214" s="212"/>
      <c r="J214" s="575"/>
    </row>
    <row r="215" spans="1:10" ht="13.5" thickBot="1">
      <c r="A215" s="241" t="s">
        <v>4040</v>
      </c>
      <c r="B215" s="19" t="s">
        <v>14</v>
      </c>
      <c r="C215" s="283">
        <v>20</v>
      </c>
      <c r="D215" s="283">
        <v>1000</v>
      </c>
      <c r="E215" s="575">
        <v>756.07</v>
      </c>
      <c r="F215" s="283">
        <f t="shared" si="12"/>
        <v>756.07</v>
      </c>
      <c r="G215" s="283">
        <f t="shared" si="13"/>
        <v>756.07</v>
      </c>
      <c r="H215" s="214"/>
      <c r="J215" s="575"/>
    </row>
    <row r="216" spans="1:10" ht="13.5" thickBot="1">
      <c r="J216" s="575"/>
    </row>
    <row r="217" spans="1:10" ht="18.75">
      <c r="A217" s="247"/>
      <c r="B217" s="163"/>
      <c r="C217" s="1438" t="s">
        <v>15</v>
      </c>
      <c r="D217" s="1438"/>
      <c r="E217" s="2435"/>
      <c r="F217" s="140"/>
      <c r="G217" s="141"/>
      <c r="H217" s="95"/>
      <c r="J217" s="575"/>
    </row>
    <row r="218" spans="1:10" ht="18.75">
      <c r="A218" s="248"/>
      <c r="B218" s="17"/>
      <c r="C218" s="1439"/>
      <c r="D218" s="285" t="s">
        <v>21</v>
      </c>
      <c r="E218" s="2436"/>
      <c r="F218" s="286"/>
      <c r="G218" s="286" t="s">
        <v>22</v>
      </c>
      <c r="H218" s="167"/>
      <c r="J218" s="575"/>
    </row>
    <row r="219" spans="1:10">
      <c r="A219" s="248"/>
      <c r="B219" s="17"/>
      <c r="C219" s="183"/>
      <c r="D219" s="183"/>
      <c r="E219" s="557"/>
      <c r="F219" s="1149"/>
      <c r="G219" s="98"/>
      <c r="H219" s="293"/>
      <c r="J219" s="575"/>
    </row>
    <row r="220" spans="1:10">
      <c r="A220" s="248"/>
      <c r="B220" s="17"/>
      <c r="C220" s="183"/>
      <c r="D220" s="183"/>
      <c r="E220" s="557"/>
      <c r="F220" s="1149"/>
      <c r="G220" s="98"/>
      <c r="H220" s="293"/>
      <c r="J220" s="575"/>
    </row>
    <row r="221" spans="1:10">
      <c r="A221" s="248"/>
      <c r="B221" s="17"/>
      <c r="C221" s="183"/>
      <c r="D221" s="183"/>
      <c r="E221" s="557"/>
      <c r="F221" s="1149"/>
      <c r="G221" s="98"/>
      <c r="H221" s="293"/>
      <c r="J221" s="575"/>
    </row>
    <row r="222" spans="1:10" ht="13.5" thickBot="1">
      <c r="A222" s="249"/>
      <c r="B222" s="171"/>
      <c r="C222" s="184"/>
      <c r="D222" s="184"/>
      <c r="E222" s="558"/>
      <c r="F222" s="1150"/>
      <c r="G222" s="101"/>
      <c r="H222" s="294"/>
      <c r="J222" s="575"/>
    </row>
    <row r="223" spans="1:10" ht="33.950000000000003" customHeight="1">
      <c r="A223" s="295" t="s">
        <v>1028</v>
      </c>
      <c r="B223" s="438" t="s">
        <v>2716</v>
      </c>
      <c r="C223" s="475" t="s">
        <v>3956</v>
      </c>
      <c r="D223" s="475" t="s">
        <v>3130</v>
      </c>
      <c r="E223" s="1173" t="s">
        <v>3955</v>
      </c>
      <c r="F223" s="198" t="s">
        <v>2779</v>
      </c>
      <c r="G223" s="2669" t="s">
        <v>497</v>
      </c>
      <c r="H223" s="199" t="s">
        <v>4239</v>
      </c>
      <c r="J223" s="575"/>
    </row>
    <row r="224" spans="1:10" ht="18" customHeight="1" thickBot="1">
      <c r="A224" s="296"/>
      <c r="B224" s="297"/>
      <c r="C224" s="1140" t="s">
        <v>3243</v>
      </c>
      <c r="D224" s="382" t="s">
        <v>2628</v>
      </c>
      <c r="E224" s="560" t="s">
        <v>265</v>
      </c>
      <c r="F224" s="191">
        <f>'Заказ, cкидки и курсы валют'!$I$12</f>
        <v>0</v>
      </c>
      <c r="G224" s="2683"/>
      <c r="H224" s="186"/>
      <c r="J224" s="575"/>
    </row>
    <row r="225" spans="1:10">
      <c r="A225" s="216" t="s">
        <v>4041</v>
      </c>
      <c r="B225" s="15" t="s">
        <v>1067</v>
      </c>
      <c r="C225" s="20">
        <v>10</v>
      </c>
      <c r="D225" s="20">
        <v>1000</v>
      </c>
      <c r="E225" s="575">
        <v>756.07</v>
      </c>
      <c r="F225" s="20">
        <f>ROUND(E225*(1-$F$10),2)</f>
        <v>756.07</v>
      </c>
      <c r="G225" s="20">
        <f>F225</f>
        <v>756.07</v>
      </c>
      <c r="H225" s="212"/>
      <c r="J225" s="575"/>
    </row>
    <row r="226" spans="1:10">
      <c r="A226" s="216" t="s">
        <v>4042</v>
      </c>
      <c r="B226" s="15" t="s">
        <v>1068</v>
      </c>
      <c r="C226" s="20">
        <v>10</v>
      </c>
      <c r="D226" s="20">
        <v>1000</v>
      </c>
      <c r="E226" s="575">
        <v>756.07</v>
      </c>
      <c r="F226" s="20">
        <f t="shared" ref="F226:F247" si="14">ROUND(E226*(1-$F$10),2)</f>
        <v>756.07</v>
      </c>
      <c r="G226" s="20">
        <f t="shared" ref="G226:G247" si="15">F226</f>
        <v>756.07</v>
      </c>
      <c r="H226" s="212"/>
      <c r="J226" s="575"/>
    </row>
    <row r="227" spans="1:10">
      <c r="A227" s="216" t="s">
        <v>4043</v>
      </c>
      <c r="B227" s="15" t="s">
        <v>1069</v>
      </c>
      <c r="C227" s="20">
        <v>10</v>
      </c>
      <c r="D227" s="20">
        <v>1000</v>
      </c>
      <c r="E227" s="575">
        <v>756.07</v>
      </c>
      <c r="F227" s="20">
        <f t="shared" si="14"/>
        <v>756.07</v>
      </c>
      <c r="G227" s="20">
        <f t="shared" si="15"/>
        <v>756.07</v>
      </c>
      <c r="H227" s="212"/>
      <c r="J227" s="575"/>
    </row>
    <row r="228" spans="1:10">
      <c r="A228" s="216" t="s">
        <v>4044</v>
      </c>
      <c r="B228" s="15" t="s">
        <v>1070</v>
      </c>
      <c r="C228" s="20">
        <v>10</v>
      </c>
      <c r="D228" s="20">
        <v>1000</v>
      </c>
      <c r="E228" s="575">
        <v>756.07</v>
      </c>
      <c r="F228" s="20">
        <f t="shared" si="14"/>
        <v>756.07</v>
      </c>
      <c r="G228" s="20">
        <f t="shared" si="15"/>
        <v>756.07</v>
      </c>
      <c r="H228" s="212"/>
      <c r="J228" s="575"/>
    </row>
    <row r="229" spans="1:10">
      <c r="A229" s="216" t="s">
        <v>4045</v>
      </c>
      <c r="B229" s="15" t="s">
        <v>3100</v>
      </c>
      <c r="C229" s="20">
        <v>10</v>
      </c>
      <c r="D229" s="20">
        <v>1000</v>
      </c>
      <c r="E229" s="575">
        <v>756.07</v>
      </c>
      <c r="F229" s="20">
        <f t="shared" si="14"/>
        <v>756.07</v>
      </c>
      <c r="G229" s="20">
        <f t="shared" si="15"/>
        <v>756.07</v>
      </c>
      <c r="H229" s="212"/>
      <c r="J229" s="575"/>
    </row>
    <row r="230" spans="1:10">
      <c r="A230" s="216" t="s">
        <v>4046</v>
      </c>
      <c r="B230" s="15" t="s">
        <v>3102</v>
      </c>
      <c r="C230" s="20">
        <v>10</v>
      </c>
      <c r="D230" s="20">
        <v>1000</v>
      </c>
      <c r="E230" s="575">
        <v>756.07</v>
      </c>
      <c r="F230" s="20">
        <f t="shared" si="14"/>
        <v>756.07</v>
      </c>
      <c r="G230" s="20">
        <f t="shared" si="15"/>
        <v>756.07</v>
      </c>
      <c r="H230" s="212"/>
      <c r="J230" s="575"/>
    </row>
    <row r="231" spans="1:10">
      <c r="A231" s="216" t="s">
        <v>4047</v>
      </c>
      <c r="B231" s="15" t="s">
        <v>1071</v>
      </c>
      <c r="C231" s="20">
        <v>10</v>
      </c>
      <c r="D231" s="20">
        <v>1000</v>
      </c>
      <c r="E231" s="575">
        <v>756.07</v>
      </c>
      <c r="F231" s="20">
        <f t="shared" si="14"/>
        <v>756.07</v>
      </c>
      <c r="G231" s="20">
        <f t="shared" si="15"/>
        <v>756.07</v>
      </c>
      <c r="H231" s="212"/>
      <c r="J231" s="575"/>
    </row>
    <row r="232" spans="1:10">
      <c r="A232" s="216" t="s">
        <v>4048</v>
      </c>
      <c r="B232" s="15" t="s">
        <v>1072</v>
      </c>
      <c r="C232" s="20">
        <v>10</v>
      </c>
      <c r="D232" s="20">
        <v>1000</v>
      </c>
      <c r="E232" s="575">
        <v>756.07</v>
      </c>
      <c r="F232" s="20">
        <f t="shared" si="14"/>
        <v>756.07</v>
      </c>
      <c r="G232" s="20">
        <f t="shared" si="15"/>
        <v>756.07</v>
      </c>
      <c r="H232" s="212"/>
      <c r="J232" s="575"/>
    </row>
    <row r="233" spans="1:10">
      <c r="A233" s="216" t="s">
        <v>4049</v>
      </c>
      <c r="B233" s="15" t="s">
        <v>1073</v>
      </c>
      <c r="C233" s="20">
        <v>10</v>
      </c>
      <c r="D233" s="20">
        <v>1000</v>
      </c>
      <c r="E233" s="575">
        <v>756.07</v>
      </c>
      <c r="F233" s="20">
        <f t="shared" si="14"/>
        <v>756.07</v>
      </c>
      <c r="G233" s="20">
        <f t="shared" si="15"/>
        <v>756.07</v>
      </c>
      <c r="H233" s="212"/>
      <c r="J233" s="575"/>
    </row>
    <row r="234" spans="1:10">
      <c r="A234" s="216" t="s">
        <v>4050</v>
      </c>
      <c r="B234" s="15" t="s">
        <v>1074</v>
      </c>
      <c r="C234" s="20">
        <v>10</v>
      </c>
      <c r="D234" s="20">
        <v>1000</v>
      </c>
      <c r="E234" s="575">
        <v>756.07</v>
      </c>
      <c r="F234" s="20">
        <f t="shared" si="14"/>
        <v>756.07</v>
      </c>
      <c r="G234" s="20">
        <f t="shared" si="15"/>
        <v>756.07</v>
      </c>
      <c r="H234" s="212"/>
      <c r="J234" s="575"/>
    </row>
    <row r="235" spans="1:10">
      <c r="A235" s="216" t="s">
        <v>4051</v>
      </c>
      <c r="B235" s="15" t="s">
        <v>1075</v>
      </c>
      <c r="C235" s="20">
        <v>10</v>
      </c>
      <c r="D235" s="20">
        <v>1000</v>
      </c>
      <c r="E235" s="575">
        <v>756.07</v>
      </c>
      <c r="F235" s="20">
        <f t="shared" si="14"/>
        <v>756.07</v>
      </c>
      <c r="G235" s="20">
        <f t="shared" si="15"/>
        <v>756.07</v>
      </c>
      <c r="H235" s="212"/>
      <c r="J235" s="575"/>
    </row>
    <row r="236" spans="1:10">
      <c r="A236" s="216" t="s">
        <v>4052</v>
      </c>
      <c r="B236" s="15" t="s">
        <v>4</v>
      </c>
      <c r="C236" s="20">
        <v>10</v>
      </c>
      <c r="D236" s="20">
        <v>1000</v>
      </c>
      <c r="E236" s="575">
        <v>756.07</v>
      </c>
      <c r="F236" s="20">
        <f t="shared" si="14"/>
        <v>756.07</v>
      </c>
      <c r="G236" s="20">
        <f t="shared" si="15"/>
        <v>756.07</v>
      </c>
      <c r="H236" s="212"/>
      <c r="J236" s="575"/>
    </row>
    <row r="237" spans="1:10">
      <c r="A237" s="216" t="s">
        <v>4053</v>
      </c>
      <c r="B237" s="15" t="s">
        <v>3101</v>
      </c>
      <c r="C237" s="20">
        <v>10</v>
      </c>
      <c r="D237" s="20">
        <v>1000</v>
      </c>
      <c r="E237" s="575">
        <v>756.07</v>
      </c>
      <c r="F237" s="20">
        <f t="shared" si="14"/>
        <v>756.07</v>
      </c>
      <c r="G237" s="20">
        <f t="shared" si="15"/>
        <v>756.07</v>
      </c>
      <c r="H237" s="212"/>
      <c r="J237" s="575"/>
    </row>
    <row r="238" spans="1:10">
      <c r="A238" s="216" t="s">
        <v>4054</v>
      </c>
      <c r="B238" s="15" t="s">
        <v>5</v>
      </c>
      <c r="C238" s="20">
        <v>10</v>
      </c>
      <c r="D238" s="20">
        <v>1000</v>
      </c>
      <c r="E238" s="575">
        <v>756.07</v>
      </c>
      <c r="F238" s="20">
        <f t="shared" si="14"/>
        <v>756.07</v>
      </c>
      <c r="G238" s="20">
        <f t="shared" si="15"/>
        <v>756.07</v>
      </c>
      <c r="H238" s="212"/>
      <c r="J238" s="575"/>
    </row>
    <row r="239" spans="1:10">
      <c r="A239" s="216" t="s">
        <v>4055</v>
      </c>
      <c r="B239" s="15" t="s">
        <v>6</v>
      </c>
      <c r="C239" s="20">
        <v>10</v>
      </c>
      <c r="D239" s="20">
        <v>1000</v>
      </c>
      <c r="E239" s="575">
        <v>756.07</v>
      </c>
      <c r="F239" s="20">
        <f t="shared" si="14"/>
        <v>756.07</v>
      </c>
      <c r="G239" s="20">
        <f t="shared" si="15"/>
        <v>756.07</v>
      </c>
      <c r="H239" s="212"/>
      <c r="J239" s="575"/>
    </row>
    <row r="240" spans="1:10">
      <c r="A240" s="216" t="s">
        <v>4056</v>
      </c>
      <c r="B240" s="15" t="s">
        <v>7</v>
      </c>
      <c r="C240" s="20">
        <v>10</v>
      </c>
      <c r="D240" s="20">
        <v>1000</v>
      </c>
      <c r="E240" s="575">
        <v>756.07</v>
      </c>
      <c r="F240" s="20">
        <f t="shared" si="14"/>
        <v>756.07</v>
      </c>
      <c r="G240" s="20">
        <f t="shared" si="15"/>
        <v>756.07</v>
      </c>
      <c r="H240" s="212"/>
      <c r="J240" s="575"/>
    </row>
    <row r="241" spans="1:10">
      <c r="A241" s="216" t="s">
        <v>4057</v>
      </c>
      <c r="B241" s="15" t="s">
        <v>8</v>
      </c>
      <c r="C241" s="20">
        <v>10</v>
      </c>
      <c r="D241" s="20">
        <v>1000</v>
      </c>
      <c r="E241" s="575">
        <v>756.07</v>
      </c>
      <c r="F241" s="20">
        <f t="shared" si="14"/>
        <v>756.07</v>
      </c>
      <c r="G241" s="20">
        <f t="shared" si="15"/>
        <v>756.07</v>
      </c>
      <c r="H241" s="212"/>
      <c r="J241" s="575"/>
    </row>
    <row r="242" spans="1:10">
      <c r="A242" s="216" t="s">
        <v>4058</v>
      </c>
      <c r="B242" s="15" t="s">
        <v>9</v>
      </c>
      <c r="C242" s="20">
        <v>10</v>
      </c>
      <c r="D242" s="20">
        <v>1000</v>
      </c>
      <c r="E242" s="575">
        <v>756.07</v>
      </c>
      <c r="F242" s="20">
        <f t="shared" si="14"/>
        <v>756.07</v>
      </c>
      <c r="G242" s="20">
        <f t="shared" si="15"/>
        <v>756.07</v>
      </c>
      <c r="H242" s="212"/>
      <c r="J242" s="575"/>
    </row>
    <row r="243" spans="1:10">
      <c r="A243" s="216" t="s">
        <v>4059</v>
      </c>
      <c r="B243" s="15" t="s">
        <v>10</v>
      </c>
      <c r="C243" s="20">
        <v>10</v>
      </c>
      <c r="D243" s="20">
        <v>1000</v>
      </c>
      <c r="E243" s="575">
        <v>756.07</v>
      </c>
      <c r="F243" s="20">
        <f t="shared" si="14"/>
        <v>756.07</v>
      </c>
      <c r="G243" s="20">
        <f t="shared" si="15"/>
        <v>756.07</v>
      </c>
      <c r="H243" s="212"/>
      <c r="J243" s="575"/>
    </row>
    <row r="244" spans="1:10">
      <c r="A244" s="216" t="s">
        <v>4060</v>
      </c>
      <c r="B244" s="15" t="s">
        <v>11</v>
      </c>
      <c r="C244" s="20">
        <v>10</v>
      </c>
      <c r="D244" s="20">
        <v>1000</v>
      </c>
      <c r="E244" s="575">
        <v>756.07</v>
      </c>
      <c r="F244" s="20">
        <f t="shared" si="14"/>
        <v>756.07</v>
      </c>
      <c r="G244" s="20">
        <f t="shared" si="15"/>
        <v>756.07</v>
      </c>
      <c r="H244" s="212"/>
      <c r="J244" s="575"/>
    </row>
    <row r="245" spans="1:10">
      <c r="A245" s="216" t="s">
        <v>4061</v>
      </c>
      <c r="B245" s="15" t="s">
        <v>12</v>
      </c>
      <c r="C245" s="20">
        <v>10</v>
      </c>
      <c r="D245" s="20">
        <v>1000</v>
      </c>
      <c r="E245" s="575">
        <v>756.07</v>
      </c>
      <c r="F245" s="20">
        <f t="shared" si="14"/>
        <v>756.07</v>
      </c>
      <c r="G245" s="20">
        <f t="shared" si="15"/>
        <v>756.07</v>
      </c>
      <c r="H245" s="212"/>
      <c r="J245" s="575"/>
    </row>
    <row r="246" spans="1:10">
      <c r="A246" s="216" t="s">
        <v>4062</v>
      </c>
      <c r="B246" s="15" t="s">
        <v>13</v>
      </c>
      <c r="C246" s="20">
        <v>10</v>
      </c>
      <c r="D246" s="20">
        <v>1000</v>
      </c>
      <c r="E246" s="575">
        <v>756.07</v>
      </c>
      <c r="F246" s="20">
        <f t="shared" si="14"/>
        <v>756.07</v>
      </c>
      <c r="G246" s="20">
        <f t="shared" si="15"/>
        <v>756.07</v>
      </c>
      <c r="H246" s="212"/>
      <c r="J246" s="575"/>
    </row>
    <row r="247" spans="1:10" ht="13.5" thickBot="1">
      <c r="A247" s="241" t="s">
        <v>4063</v>
      </c>
      <c r="B247" s="19" t="s">
        <v>14</v>
      </c>
      <c r="C247" s="283">
        <v>10</v>
      </c>
      <c r="D247" s="283">
        <v>1000</v>
      </c>
      <c r="E247" s="575">
        <v>756.07</v>
      </c>
      <c r="F247" s="283">
        <f t="shared" si="14"/>
        <v>756.07</v>
      </c>
      <c r="G247" s="283">
        <f t="shared" si="15"/>
        <v>756.07</v>
      </c>
      <c r="H247" s="214"/>
      <c r="J247" s="575"/>
    </row>
    <row r="248" spans="1:10" ht="13.5" thickBot="1">
      <c r="J248" s="575"/>
    </row>
    <row r="249" spans="1:10" ht="18.75">
      <c r="A249" s="247"/>
      <c r="B249" s="163"/>
      <c r="C249" s="1438" t="s">
        <v>15</v>
      </c>
      <c r="D249" s="1438"/>
      <c r="E249" s="2435"/>
      <c r="F249" s="140"/>
      <c r="G249" s="141"/>
      <c r="H249" s="95"/>
      <c r="J249" s="575"/>
    </row>
    <row r="250" spans="1:10" ht="18.75">
      <c r="A250" s="248"/>
      <c r="B250" s="17"/>
      <c r="C250" s="1439"/>
      <c r="D250" s="285" t="s">
        <v>21</v>
      </c>
      <c r="E250" s="2436"/>
      <c r="F250" s="286"/>
      <c r="G250" s="286" t="s">
        <v>23</v>
      </c>
      <c r="H250" s="112"/>
      <c r="J250" s="575"/>
    </row>
    <row r="251" spans="1:10">
      <c r="A251" s="248"/>
      <c r="B251" s="17"/>
      <c r="C251" s="183"/>
      <c r="D251" s="183"/>
      <c r="E251" s="557"/>
      <c r="F251" s="1149"/>
      <c r="G251" s="98"/>
      <c r="H251" s="293"/>
      <c r="J251" s="575"/>
    </row>
    <row r="252" spans="1:10">
      <c r="A252" s="248"/>
      <c r="B252" s="17"/>
      <c r="C252" s="183"/>
      <c r="D252" s="183"/>
      <c r="E252" s="557"/>
      <c r="F252" s="1149"/>
      <c r="G252" s="98"/>
      <c r="H252" s="293"/>
      <c r="J252" s="575"/>
    </row>
    <row r="253" spans="1:10">
      <c r="A253" s="248"/>
      <c r="B253" s="17"/>
      <c r="C253" s="183"/>
      <c r="D253" s="183"/>
      <c r="E253" s="557"/>
      <c r="F253" s="1149"/>
      <c r="G253" s="98"/>
      <c r="H253" s="293"/>
      <c r="J253" s="575"/>
    </row>
    <row r="254" spans="1:10" ht="13.5" thickBot="1">
      <c r="A254" s="249"/>
      <c r="B254" s="171"/>
      <c r="C254" s="184"/>
      <c r="D254" s="184"/>
      <c r="E254" s="558"/>
      <c r="F254" s="1150"/>
      <c r="G254" s="101"/>
      <c r="H254" s="294"/>
      <c r="J254" s="575"/>
    </row>
    <row r="255" spans="1:10" ht="33.950000000000003" customHeight="1">
      <c r="A255" s="295" t="s">
        <v>1028</v>
      </c>
      <c r="B255" s="438" t="s">
        <v>2716</v>
      </c>
      <c r="C255" s="475" t="s">
        <v>3956</v>
      </c>
      <c r="D255" s="475" t="s">
        <v>3130</v>
      </c>
      <c r="E255" s="1173" t="s">
        <v>3955</v>
      </c>
      <c r="F255" s="198" t="s">
        <v>2779</v>
      </c>
      <c r="G255" s="2669" t="s">
        <v>497</v>
      </c>
      <c r="H255" s="199" t="s">
        <v>4239</v>
      </c>
      <c r="J255" s="575"/>
    </row>
    <row r="256" spans="1:10" ht="17.25" customHeight="1" thickBot="1">
      <c r="A256" s="296"/>
      <c r="B256" s="297"/>
      <c r="C256" s="1140" t="s">
        <v>3243</v>
      </c>
      <c r="D256" s="382" t="s">
        <v>2628</v>
      </c>
      <c r="E256" s="560" t="s">
        <v>265</v>
      </c>
      <c r="F256" s="191">
        <f>'Заказ, cкидки и курсы валют'!$I$12</f>
        <v>0</v>
      </c>
      <c r="G256" s="2683"/>
      <c r="H256" s="186"/>
      <c r="J256" s="575"/>
    </row>
    <row r="257" spans="1:10">
      <c r="A257" s="216" t="s">
        <v>4064</v>
      </c>
      <c r="B257" s="15" t="s">
        <v>1067</v>
      </c>
      <c r="C257" s="20">
        <v>8</v>
      </c>
      <c r="D257" s="20">
        <v>1000</v>
      </c>
      <c r="E257" s="575">
        <v>845.01</v>
      </c>
      <c r="F257" s="20">
        <f>ROUND(E257*(1-$F$10),2)</f>
        <v>845.01</v>
      </c>
      <c r="G257" s="20">
        <f>F257</f>
        <v>845.01</v>
      </c>
      <c r="H257" s="212"/>
      <c r="J257" s="575"/>
    </row>
    <row r="258" spans="1:10">
      <c r="A258" s="216" t="s">
        <v>4065</v>
      </c>
      <c r="B258" s="15" t="s">
        <v>1068</v>
      </c>
      <c r="C258" s="20">
        <v>8</v>
      </c>
      <c r="D258" s="20">
        <v>1000</v>
      </c>
      <c r="E258" s="575">
        <v>845.01</v>
      </c>
      <c r="F258" s="20">
        <f t="shared" ref="F258:F279" si="16">ROUND(E258*(1-$F$10),2)</f>
        <v>845.01</v>
      </c>
      <c r="G258" s="20">
        <f t="shared" ref="G258:G279" si="17">F258</f>
        <v>845.01</v>
      </c>
      <c r="H258" s="212"/>
      <c r="J258" s="575"/>
    </row>
    <row r="259" spans="1:10">
      <c r="A259" s="216" t="s">
        <v>4066</v>
      </c>
      <c r="B259" s="15" t="s">
        <v>1069</v>
      </c>
      <c r="C259" s="20">
        <v>8</v>
      </c>
      <c r="D259" s="20">
        <v>1000</v>
      </c>
      <c r="E259" s="575">
        <v>845.01</v>
      </c>
      <c r="F259" s="20">
        <f t="shared" si="16"/>
        <v>845.01</v>
      </c>
      <c r="G259" s="20">
        <f t="shared" si="17"/>
        <v>845.01</v>
      </c>
      <c r="H259" s="212"/>
      <c r="J259" s="575"/>
    </row>
    <row r="260" spans="1:10">
      <c r="A260" s="216" t="s">
        <v>4067</v>
      </c>
      <c r="B260" s="15" t="s">
        <v>1070</v>
      </c>
      <c r="C260" s="20">
        <v>8</v>
      </c>
      <c r="D260" s="20">
        <v>1000</v>
      </c>
      <c r="E260" s="575">
        <v>845.01</v>
      </c>
      <c r="F260" s="20">
        <f t="shared" si="16"/>
        <v>845.01</v>
      </c>
      <c r="G260" s="20">
        <f t="shared" si="17"/>
        <v>845.01</v>
      </c>
      <c r="H260" s="212"/>
      <c r="J260" s="575"/>
    </row>
    <row r="261" spans="1:10">
      <c r="A261" s="216" t="s">
        <v>4068</v>
      </c>
      <c r="B261" s="15" t="s">
        <v>3100</v>
      </c>
      <c r="C261" s="20">
        <v>8</v>
      </c>
      <c r="D261" s="20">
        <v>1000</v>
      </c>
      <c r="E261" s="575">
        <v>845.01</v>
      </c>
      <c r="F261" s="20">
        <f t="shared" si="16"/>
        <v>845.01</v>
      </c>
      <c r="G261" s="20">
        <f t="shared" si="17"/>
        <v>845.01</v>
      </c>
      <c r="H261" s="212"/>
      <c r="J261" s="575"/>
    </row>
    <row r="262" spans="1:10">
      <c r="A262" s="216" t="s">
        <v>4069</v>
      </c>
      <c r="B262" s="15" t="s">
        <v>3102</v>
      </c>
      <c r="C262" s="20">
        <v>8</v>
      </c>
      <c r="D262" s="20">
        <v>1000</v>
      </c>
      <c r="E262" s="575">
        <v>845.01</v>
      </c>
      <c r="F262" s="20">
        <f t="shared" si="16"/>
        <v>845.01</v>
      </c>
      <c r="G262" s="20">
        <f t="shared" si="17"/>
        <v>845.01</v>
      </c>
      <c r="H262" s="212"/>
      <c r="J262" s="575"/>
    </row>
    <row r="263" spans="1:10">
      <c r="A263" s="216" t="s">
        <v>4070</v>
      </c>
      <c r="B263" s="15" t="s">
        <v>1071</v>
      </c>
      <c r="C263" s="20">
        <v>8</v>
      </c>
      <c r="D263" s="20">
        <v>1000</v>
      </c>
      <c r="E263" s="575">
        <v>845.01</v>
      </c>
      <c r="F263" s="20">
        <f t="shared" si="16"/>
        <v>845.01</v>
      </c>
      <c r="G263" s="20">
        <f t="shared" si="17"/>
        <v>845.01</v>
      </c>
      <c r="H263" s="212"/>
      <c r="J263" s="575"/>
    </row>
    <row r="264" spans="1:10">
      <c r="A264" s="216" t="s">
        <v>4071</v>
      </c>
      <c r="B264" s="15" t="s">
        <v>1072</v>
      </c>
      <c r="C264" s="20">
        <v>8</v>
      </c>
      <c r="D264" s="20">
        <v>1000</v>
      </c>
      <c r="E264" s="575">
        <v>845.01</v>
      </c>
      <c r="F264" s="20">
        <f t="shared" si="16"/>
        <v>845.01</v>
      </c>
      <c r="G264" s="20">
        <f t="shared" si="17"/>
        <v>845.01</v>
      </c>
      <c r="H264" s="212"/>
      <c r="J264" s="575"/>
    </row>
    <row r="265" spans="1:10">
      <c r="A265" s="216" t="s">
        <v>4072</v>
      </c>
      <c r="B265" s="15" t="s">
        <v>1073</v>
      </c>
      <c r="C265" s="20">
        <v>8</v>
      </c>
      <c r="D265" s="20">
        <v>1000</v>
      </c>
      <c r="E265" s="575">
        <v>845.01</v>
      </c>
      <c r="F265" s="20">
        <f t="shared" si="16"/>
        <v>845.01</v>
      </c>
      <c r="G265" s="20">
        <f t="shared" si="17"/>
        <v>845.01</v>
      </c>
      <c r="H265" s="212"/>
      <c r="J265" s="575"/>
    </row>
    <row r="266" spans="1:10">
      <c r="A266" s="216" t="s">
        <v>4073</v>
      </c>
      <c r="B266" s="15" t="s">
        <v>1074</v>
      </c>
      <c r="C266" s="20">
        <v>8</v>
      </c>
      <c r="D266" s="20">
        <v>1000</v>
      </c>
      <c r="E266" s="575">
        <v>845.01</v>
      </c>
      <c r="F266" s="20">
        <f t="shared" si="16"/>
        <v>845.01</v>
      </c>
      <c r="G266" s="20">
        <f t="shared" si="17"/>
        <v>845.01</v>
      </c>
      <c r="H266" s="212"/>
      <c r="J266" s="575"/>
    </row>
    <row r="267" spans="1:10">
      <c r="A267" s="216" t="s">
        <v>4074</v>
      </c>
      <c r="B267" s="15" t="s">
        <v>1075</v>
      </c>
      <c r="C267" s="20">
        <v>8</v>
      </c>
      <c r="D267" s="20">
        <v>1000</v>
      </c>
      <c r="E267" s="575">
        <v>845.01</v>
      </c>
      <c r="F267" s="20">
        <f t="shared" si="16"/>
        <v>845.01</v>
      </c>
      <c r="G267" s="20">
        <f t="shared" si="17"/>
        <v>845.01</v>
      </c>
      <c r="H267" s="212"/>
      <c r="J267" s="575"/>
    </row>
    <row r="268" spans="1:10">
      <c r="A268" s="216" t="s">
        <v>4075</v>
      </c>
      <c r="B268" s="15" t="s">
        <v>4</v>
      </c>
      <c r="C268" s="20">
        <v>8</v>
      </c>
      <c r="D268" s="20">
        <v>1000</v>
      </c>
      <c r="E268" s="575">
        <v>845.01</v>
      </c>
      <c r="F268" s="20">
        <f t="shared" si="16"/>
        <v>845.01</v>
      </c>
      <c r="G268" s="20">
        <f t="shared" si="17"/>
        <v>845.01</v>
      </c>
      <c r="H268" s="212"/>
      <c r="J268" s="575"/>
    </row>
    <row r="269" spans="1:10">
      <c r="A269" s="216" t="s">
        <v>4076</v>
      </c>
      <c r="B269" s="15" t="s">
        <v>3101</v>
      </c>
      <c r="C269" s="20">
        <v>8</v>
      </c>
      <c r="D269" s="20">
        <v>1000</v>
      </c>
      <c r="E269" s="575">
        <v>845.01</v>
      </c>
      <c r="F269" s="20">
        <f t="shared" si="16"/>
        <v>845.01</v>
      </c>
      <c r="G269" s="20">
        <f t="shared" si="17"/>
        <v>845.01</v>
      </c>
      <c r="H269" s="212"/>
      <c r="J269" s="575"/>
    </row>
    <row r="270" spans="1:10">
      <c r="A270" s="216" t="s">
        <v>4077</v>
      </c>
      <c r="B270" s="15" t="s">
        <v>5</v>
      </c>
      <c r="C270" s="20">
        <v>8</v>
      </c>
      <c r="D270" s="20">
        <v>1000</v>
      </c>
      <c r="E270" s="575">
        <v>845.01</v>
      </c>
      <c r="F270" s="20">
        <f t="shared" si="16"/>
        <v>845.01</v>
      </c>
      <c r="G270" s="20">
        <f t="shared" si="17"/>
        <v>845.01</v>
      </c>
      <c r="H270" s="212"/>
      <c r="J270" s="575"/>
    </row>
    <row r="271" spans="1:10">
      <c r="A271" s="216" t="s">
        <v>4078</v>
      </c>
      <c r="B271" s="15" t="s">
        <v>6</v>
      </c>
      <c r="C271" s="20">
        <v>8</v>
      </c>
      <c r="D271" s="20">
        <v>1000</v>
      </c>
      <c r="E271" s="575">
        <v>845.01</v>
      </c>
      <c r="F271" s="20">
        <f t="shared" si="16"/>
        <v>845.01</v>
      </c>
      <c r="G271" s="20">
        <f t="shared" si="17"/>
        <v>845.01</v>
      </c>
      <c r="H271" s="212"/>
      <c r="J271" s="575"/>
    </row>
    <row r="272" spans="1:10">
      <c r="A272" s="216" t="s">
        <v>4079</v>
      </c>
      <c r="B272" s="15" t="s">
        <v>7</v>
      </c>
      <c r="C272" s="20">
        <v>8</v>
      </c>
      <c r="D272" s="20">
        <v>1000</v>
      </c>
      <c r="E272" s="575">
        <v>845.01</v>
      </c>
      <c r="F272" s="20">
        <f t="shared" si="16"/>
        <v>845.01</v>
      </c>
      <c r="G272" s="20">
        <f t="shared" si="17"/>
        <v>845.01</v>
      </c>
      <c r="H272" s="212"/>
      <c r="J272" s="575"/>
    </row>
    <row r="273" spans="1:10">
      <c r="A273" s="216" t="s">
        <v>4080</v>
      </c>
      <c r="B273" s="15" t="s">
        <v>8</v>
      </c>
      <c r="C273" s="20">
        <v>8</v>
      </c>
      <c r="D273" s="20">
        <v>1000</v>
      </c>
      <c r="E273" s="575">
        <v>845.01</v>
      </c>
      <c r="F273" s="20">
        <f t="shared" si="16"/>
        <v>845.01</v>
      </c>
      <c r="G273" s="20">
        <f t="shared" si="17"/>
        <v>845.01</v>
      </c>
      <c r="H273" s="212"/>
      <c r="J273" s="575"/>
    </row>
    <row r="274" spans="1:10">
      <c r="A274" s="216" t="s">
        <v>4081</v>
      </c>
      <c r="B274" s="15" t="s">
        <v>9</v>
      </c>
      <c r="C274" s="20">
        <v>8</v>
      </c>
      <c r="D274" s="20">
        <v>1000</v>
      </c>
      <c r="E274" s="575">
        <v>845.01</v>
      </c>
      <c r="F274" s="20">
        <f t="shared" si="16"/>
        <v>845.01</v>
      </c>
      <c r="G274" s="20">
        <f t="shared" si="17"/>
        <v>845.01</v>
      </c>
      <c r="H274" s="212"/>
      <c r="J274" s="575"/>
    </row>
    <row r="275" spans="1:10">
      <c r="A275" s="216" t="s">
        <v>4082</v>
      </c>
      <c r="B275" s="15" t="s">
        <v>10</v>
      </c>
      <c r="C275" s="20">
        <v>8</v>
      </c>
      <c r="D275" s="20">
        <v>1000</v>
      </c>
      <c r="E275" s="575">
        <v>845.01</v>
      </c>
      <c r="F275" s="20">
        <f t="shared" si="16"/>
        <v>845.01</v>
      </c>
      <c r="G275" s="20">
        <f t="shared" si="17"/>
        <v>845.01</v>
      </c>
      <c r="H275" s="212"/>
      <c r="J275" s="575"/>
    </row>
    <row r="276" spans="1:10">
      <c r="A276" s="216" t="s">
        <v>4083</v>
      </c>
      <c r="B276" s="15" t="s">
        <v>11</v>
      </c>
      <c r="C276" s="20">
        <v>8</v>
      </c>
      <c r="D276" s="20">
        <v>1000</v>
      </c>
      <c r="E276" s="575">
        <v>845.01</v>
      </c>
      <c r="F276" s="20">
        <f t="shared" si="16"/>
        <v>845.01</v>
      </c>
      <c r="G276" s="20">
        <f t="shared" si="17"/>
        <v>845.01</v>
      </c>
      <c r="H276" s="212"/>
      <c r="J276" s="575"/>
    </row>
    <row r="277" spans="1:10">
      <c r="A277" s="216" t="s">
        <v>4084</v>
      </c>
      <c r="B277" s="15" t="s">
        <v>12</v>
      </c>
      <c r="C277" s="20">
        <v>8</v>
      </c>
      <c r="D277" s="20">
        <v>1000</v>
      </c>
      <c r="E277" s="575">
        <v>845.01</v>
      </c>
      <c r="F277" s="20">
        <f t="shared" si="16"/>
        <v>845.01</v>
      </c>
      <c r="G277" s="20">
        <f t="shared" si="17"/>
        <v>845.01</v>
      </c>
      <c r="H277" s="212"/>
      <c r="J277" s="575"/>
    </row>
    <row r="278" spans="1:10">
      <c r="A278" s="216" t="s">
        <v>4085</v>
      </c>
      <c r="B278" s="15" t="s">
        <v>13</v>
      </c>
      <c r="C278" s="20">
        <v>8</v>
      </c>
      <c r="D278" s="20">
        <v>1000</v>
      </c>
      <c r="E278" s="575">
        <v>845.01</v>
      </c>
      <c r="F278" s="20">
        <f t="shared" si="16"/>
        <v>845.01</v>
      </c>
      <c r="G278" s="20">
        <f t="shared" si="17"/>
        <v>845.01</v>
      </c>
      <c r="H278" s="212"/>
      <c r="J278" s="575"/>
    </row>
    <row r="279" spans="1:10" ht="13.5" thickBot="1">
      <c r="A279" s="241" t="s">
        <v>4086</v>
      </c>
      <c r="B279" s="19" t="s">
        <v>14</v>
      </c>
      <c r="C279" s="283">
        <v>8</v>
      </c>
      <c r="D279" s="283">
        <v>1000</v>
      </c>
      <c r="E279" s="575">
        <v>845.01</v>
      </c>
      <c r="F279" s="283">
        <f t="shared" si="16"/>
        <v>845.01</v>
      </c>
      <c r="G279" s="283">
        <f t="shared" si="17"/>
        <v>845.01</v>
      </c>
      <c r="H279" s="214"/>
      <c r="J279" s="575"/>
    </row>
    <row r="280" spans="1:10" ht="13.5" thickBot="1">
      <c r="J280" s="575"/>
    </row>
    <row r="281" spans="1:10" ht="18.75">
      <c r="A281" s="247"/>
      <c r="B281" s="163"/>
      <c r="C281" s="1438" t="s">
        <v>15</v>
      </c>
      <c r="D281" s="1438"/>
      <c r="E281" s="2435"/>
      <c r="F281" s="140"/>
      <c r="G281" s="141"/>
      <c r="H281" s="95"/>
      <c r="J281" s="575"/>
    </row>
    <row r="282" spans="1:10" ht="18.75">
      <c r="A282" s="248"/>
      <c r="B282" s="17"/>
      <c r="C282" s="1439"/>
      <c r="D282" s="285" t="s">
        <v>21</v>
      </c>
      <c r="E282" s="2436"/>
      <c r="F282" s="286"/>
      <c r="G282" s="286" t="s">
        <v>24</v>
      </c>
      <c r="H282" s="112"/>
      <c r="J282" s="575"/>
    </row>
    <row r="283" spans="1:10">
      <c r="A283" s="248"/>
      <c r="B283" s="17"/>
      <c r="C283" s="183"/>
      <c r="D283" s="183"/>
      <c r="E283" s="557"/>
      <c r="F283" s="1149"/>
      <c r="G283" s="98"/>
      <c r="H283" s="293"/>
      <c r="J283" s="575"/>
    </row>
    <row r="284" spans="1:10">
      <c r="A284" s="248"/>
      <c r="B284" s="17"/>
      <c r="C284" s="183"/>
      <c r="D284" s="183"/>
      <c r="E284" s="557"/>
      <c r="F284" s="1149"/>
      <c r="G284" s="98"/>
      <c r="H284" s="293"/>
      <c r="J284" s="575"/>
    </row>
    <row r="285" spans="1:10">
      <c r="A285" s="248"/>
      <c r="B285" s="17"/>
      <c r="C285" s="183"/>
      <c r="D285" s="183"/>
      <c r="E285" s="557"/>
      <c r="F285" s="1149"/>
      <c r="G285" s="98"/>
      <c r="H285" s="293"/>
      <c r="J285" s="575"/>
    </row>
    <row r="286" spans="1:10" ht="13.5" thickBot="1">
      <c r="A286" s="249"/>
      <c r="B286" s="171"/>
      <c r="C286" s="184"/>
      <c r="D286" s="184"/>
      <c r="E286" s="558"/>
      <c r="F286" s="1150"/>
      <c r="G286" s="101"/>
      <c r="H286" s="294"/>
      <c r="J286" s="575"/>
    </row>
    <row r="287" spans="1:10" ht="33.950000000000003" customHeight="1">
      <c r="A287" s="295" t="s">
        <v>1028</v>
      </c>
      <c r="B287" s="438" t="s">
        <v>2716</v>
      </c>
      <c r="C287" s="475" t="s">
        <v>3956</v>
      </c>
      <c r="D287" s="475" t="s">
        <v>3130</v>
      </c>
      <c r="E287" s="1173" t="s">
        <v>3955</v>
      </c>
      <c r="F287" s="198" t="s">
        <v>2779</v>
      </c>
      <c r="G287" s="2669" t="s">
        <v>497</v>
      </c>
      <c r="H287" s="199" t="s">
        <v>4239</v>
      </c>
      <c r="J287" s="575"/>
    </row>
    <row r="288" spans="1:10" ht="16.5" customHeight="1" thickBot="1">
      <c r="A288" s="296"/>
      <c r="B288" s="297"/>
      <c r="C288" s="1140" t="s">
        <v>3243</v>
      </c>
      <c r="D288" s="382" t="s">
        <v>2628</v>
      </c>
      <c r="E288" s="560" t="s">
        <v>265</v>
      </c>
      <c r="F288" s="191">
        <f>'Заказ, cкидки и курсы валют'!$I$12</f>
        <v>0</v>
      </c>
      <c r="G288" s="2683"/>
      <c r="H288" s="186"/>
      <c r="J288" s="575"/>
    </row>
    <row r="289" spans="1:10">
      <c r="A289" s="216" t="s">
        <v>4087</v>
      </c>
      <c r="B289" s="15" t="s">
        <v>1067</v>
      </c>
      <c r="C289" s="20">
        <v>6</v>
      </c>
      <c r="D289" s="20">
        <v>1000</v>
      </c>
      <c r="E289" s="575">
        <v>1260.04</v>
      </c>
      <c r="F289" s="20">
        <f>ROUND(E289*(1-$F$10),2)</f>
        <v>1260.04</v>
      </c>
      <c r="G289" s="20">
        <f>F289</f>
        <v>1260.04</v>
      </c>
      <c r="H289" s="212"/>
      <c r="J289" s="575"/>
    </row>
    <row r="290" spans="1:10">
      <c r="A290" s="216" t="s">
        <v>4088</v>
      </c>
      <c r="B290" s="15" t="s">
        <v>1068</v>
      </c>
      <c r="C290" s="20">
        <v>6</v>
      </c>
      <c r="D290" s="20">
        <v>1000</v>
      </c>
      <c r="E290" s="575">
        <v>1260.04</v>
      </c>
      <c r="F290" s="20">
        <f t="shared" ref="F290:F311" si="18">ROUND(E290*(1-$F$10),2)</f>
        <v>1260.04</v>
      </c>
      <c r="G290" s="20">
        <f t="shared" ref="G290:G311" si="19">F290</f>
        <v>1260.04</v>
      </c>
      <c r="H290" s="212"/>
      <c r="J290" s="575"/>
    </row>
    <row r="291" spans="1:10">
      <c r="A291" s="216" t="s">
        <v>4089</v>
      </c>
      <c r="B291" s="15" t="s">
        <v>1069</v>
      </c>
      <c r="C291" s="20">
        <v>6</v>
      </c>
      <c r="D291" s="20">
        <v>1000</v>
      </c>
      <c r="E291" s="575">
        <v>1260.04</v>
      </c>
      <c r="F291" s="20">
        <f t="shared" si="18"/>
        <v>1260.04</v>
      </c>
      <c r="G291" s="20">
        <f t="shared" si="19"/>
        <v>1260.04</v>
      </c>
      <c r="H291" s="212"/>
      <c r="J291" s="575"/>
    </row>
    <row r="292" spans="1:10">
      <c r="A292" s="216" t="s">
        <v>4090</v>
      </c>
      <c r="B292" s="15" t="s">
        <v>1070</v>
      </c>
      <c r="C292" s="20">
        <v>6</v>
      </c>
      <c r="D292" s="20">
        <v>1000</v>
      </c>
      <c r="E292" s="575">
        <v>1260.04</v>
      </c>
      <c r="F292" s="20">
        <f t="shared" si="18"/>
        <v>1260.04</v>
      </c>
      <c r="G292" s="20">
        <f t="shared" si="19"/>
        <v>1260.04</v>
      </c>
      <c r="H292" s="212"/>
      <c r="J292" s="575"/>
    </row>
    <row r="293" spans="1:10">
      <c r="A293" s="216" t="s">
        <v>4091</v>
      </c>
      <c r="B293" s="15" t="s">
        <v>3100</v>
      </c>
      <c r="C293" s="20">
        <v>6</v>
      </c>
      <c r="D293" s="20">
        <v>1000</v>
      </c>
      <c r="E293" s="575">
        <v>1260.04</v>
      </c>
      <c r="F293" s="20">
        <f t="shared" si="18"/>
        <v>1260.04</v>
      </c>
      <c r="G293" s="20">
        <f t="shared" si="19"/>
        <v>1260.04</v>
      </c>
      <c r="H293" s="212"/>
      <c r="J293" s="575"/>
    </row>
    <row r="294" spans="1:10">
      <c r="A294" s="216" t="s">
        <v>4092</v>
      </c>
      <c r="B294" s="15" t="s">
        <v>3102</v>
      </c>
      <c r="C294" s="20">
        <v>6</v>
      </c>
      <c r="D294" s="20">
        <v>1000</v>
      </c>
      <c r="E294" s="575">
        <v>1260.04</v>
      </c>
      <c r="F294" s="20">
        <f t="shared" si="18"/>
        <v>1260.04</v>
      </c>
      <c r="G294" s="20">
        <f t="shared" si="19"/>
        <v>1260.04</v>
      </c>
      <c r="H294" s="212"/>
      <c r="J294" s="575"/>
    </row>
    <row r="295" spans="1:10">
      <c r="A295" s="216" t="s">
        <v>4093</v>
      </c>
      <c r="B295" s="15" t="s">
        <v>1071</v>
      </c>
      <c r="C295" s="20">
        <v>6</v>
      </c>
      <c r="D295" s="20">
        <v>1000</v>
      </c>
      <c r="E295" s="575">
        <v>1260.04</v>
      </c>
      <c r="F295" s="20">
        <f t="shared" si="18"/>
        <v>1260.04</v>
      </c>
      <c r="G295" s="20">
        <f t="shared" si="19"/>
        <v>1260.04</v>
      </c>
      <c r="H295" s="212"/>
      <c r="J295" s="575"/>
    </row>
    <row r="296" spans="1:10">
      <c r="A296" s="216" t="s">
        <v>4094</v>
      </c>
      <c r="B296" s="15" t="s">
        <v>1072</v>
      </c>
      <c r="C296" s="20">
        <v>6</v>
      </c>
      <c r="D296" s="20">
        <v>1000</v>
      </c>
      <c r="E296" s="575">
        <v>1260.04</v>
      </c>
      <c r="F296" s="20">
        <f t="shared" si="18"/>
        <v>1260.04</v>
      </c>
      <c r="G296" s="20">
        <f t="shared" si="19"/>
        <v>1260.04</v>
      </c>
      <c r="H296" s="212"/>
      <c r="J296" s="575"/>
    </row>
    <row r="297" spans="1:10">
      <c r="A297" s="216" t="s">
        <v>4095</v>
      </c>
      <c r="B297" s="15" t="s">
        <v>1073</v>
      </c>
      <c r="C297" s="20">
        <v>6</v>
      </c>
      <c r="D297" s="20">
        <v>1000</v>
      </c>
      <c r="E297" s="575">
        <v>1260.04</v>
      </c>
      <c r="F297" s="20">
        <f t="shared" si="18"/>
        <v>1260.04</v>
      </c>
      <c r="G297" s="20">
        <f t="shared" si="19"/>
        <v>1260.04</v>
      </c>
      <c r="H297" s="212"/>
      <c r="J297" s="575"/>
    </row>
    <row r="298" spans="1:10">
      <c r="A298" s="216" t="s">
        <v>4096</v>
      </c>
      <c r="B298" s="15" t="s">
        <v>1074</v>
      </c>
      <c r="C298" s="20">
        <v>6</v>
      </c>
      <c r="D298" s="20">
        <v>1000</v>
      </c>
      <c r="E298" s="575">
        <v>1260.04</v>
      </c>
      <c r="F298" s="20">
        <f t="shared" si="18"/>
        <v>1260.04</v>
      </c>
      <c r="G298" s="20">
        <f t="shared" si="19"/>
        <v>1260.04</v>
      </c>
      <c r="H298" s="212"/>
      <c r="J298" s="575"/>
    </row>
    <row r="299" spans="1:10">
      <c r="A299" s="216" t="s">
        <v>4097</v>
      </c>
      <c r="B299" s="15" t="s">
        <v>1075</v>
      </c>
      <c r="C299" s="20">
        <v>6</v>
      </c>
      <c r="D299" s="20">
        <v>1000</v>
      </c>
      <c r="E299" s="575">
        <v>1260.04</v>
      </c>
      <c r="F299" s="20">
        <f t="shared" si="18"/>
        <v>1260.04</v>
      </c>
      <c r="G299" s="20">
        <f t="shared" si="19"/>
        <v>1260.04</v>
      </c>
      <c r="H299" s="212"/>
      <c r="J299" s="575"/>
    </row>
    <row r="300" spans="1:10">
      <c r="A300" s="216" t="s">
        <v>4098</v>
      </c>
      <c r="B300" s="15" t="s">
        <v>4</v>
      </c>
      <c r="C300" s="20">
        <v>6</v>
      </c>
      <c r="D300" s="20">
        <v>1000</v>
      </c>
      <c r="E300" s="575">
        <v>1260.04</v>
      </c>
      <c r="F300" s="20">
        <f t="shared" si="18"/>
        <v>1260.04</v>
      </c>
      <c r="G300" s="20">
        <f t="shared" si="19"/>
        <v>1260.04</v>
      </c>
      <c r="H300" s="212"/>
      <c r="J300" s="575"/>
    </row>
    <row r="301" spans="1:10">
      <c r="A301" s="216" t="s">
        <v>4099</v>
      </c>
      <c r="B301" s="15" t="s">
        <v>3101</v>
      </c>
      <c r="C301" s="20">
        <v>6</v>
      </c>
      <c r="D301" s="20">
        <v>1000</v>
      </c>
      <c r="E301" s="575">
        <v>1260.04</v>
      </c>
      <c r="F301" s="20">
        <f t="shared" si="18"/>
        <v>1260.04</v>
      </c>
      <c r="G301" s="20">
        <f t="shared" si="19"/>
        <v>1260.04</v>
      </c>
      <c r="H301" s="212"/>
      <c r="J301" s="575"/>
    </row>
    <row r="302" spans="1:10">
      <c r="A302" s="216" t="s">
        <v>4100</v>
      </c>
      <c r="B302" s="15" t="s">
        <v>5</v>
      </c>
      <c r="C302" s="20">
        <v>6</v>
      </c>
      <c r="D302" s="20">
        <v>1000</v>
      </c>
      <c r="E302" s="575">
        <v>1260.04</v>
      </c>
      <c r="F302" s="20">
        <f t="shared" si="18"/>
        <v>1260.04</v>
      </c>
      <c r="G302" s="20">
        <f t="shared" si="19"/>
        <v>1260.04</v>
      </c>
      <c r="H302" s="212"/>
      <c r="J302" s="575"/>
    </row>
    <row r="303" spans="1:10">
      <c r="A303" s="216" t="s">
        <v>4101</v>
      </c>
      <c r="B303" s="15" t="s">
        <v>6</v>
      </c>
      <c r="C303" s="20">
        <v>6</v>
      </c>
      <c r="D303" s="20">
        <v>1000</v>
      </c>
      <c r="E303" s="575">
        <v>1260.04</v>
      </c>
      <c r="F303" s="20">
        <f t="shared" si="18"/>
        <v>1260.04</v>
      </c>
      <c r="G303" s="20">
        <f t="shared" si="19"/>
        <v>1260.04</v>
      </c>
      <c r="H303" s="212"/>
      <c r="J303" s="575"/>
    </row>
    <row r="304" spans="1:10">
      <c r="A304" s="216" t="s">
        <v>4102</v>
      </c>
      <c r="B304" s="15" t="s">
        <v>7</v>
      </c>
      <c r="C304" s="20">
        <v>6</v>
      </c>
      <c r="D304" s="20">
        <v>1000</v>
      </c>
      <c r="E304" s="575">
        <v>1260.04</v>
      </c>
      <c r="F304" s="20">
        <f t="shared" si="18"/>
        <v>1260.04</v>
      </c>
      <c r="G304" s="20">
        <f t="shared" si="19"/>
        <v>1260.04</v>
      </c>
      <c r="H304" s="212"/>
      <c r="J304" s="575"/>
    </row>
    <row r="305" spans="1:10">
      <c r="A305" s="216" t="s">
        <v>4103</v>
      </c>
      <c r="B305" s="15" t="s">
        <v>8</v>
      </c>
      <c r="C305" s="20">
        <v>6</v>
      </c>
      <c r="D305" s="20">
        <v>1000</v>
      </c>
      <c r="E305" s="575">
        <v>1260.04</v>
      </c>
      <c r="F305" s="20">
        <f t="shared" si="18"/>
        <v>1260.04</v>
      </c>
      <c r="G305" s="20">
        <f t="shared" si="19"/>
        <v>1260.04</v>
      </c>
      <c r="H305" s="212"/>
      <c r="J305" s="575"/>
    </row>
    <row r="306" spans="1:10">
      <c r="A306" s="216" t="s">
        <v>4104</v>
      </c>
      <c r="B306" s="15" t="s">
        <v>9</v>
      </c>
      <c r="C306" s="20">
        <v>6</v>
      </c>
      <c r="D306" s="20">
        <v>1000</v>
      </c>
      <c r="E306" s="575">
        <v>1260.04</v>
      </c>
      <c r="F306" s="20">
        <f t="shared" si="18"/>
        <v>1260.04</v>
      </c>
      <c r="G306" s="20">
        <f t="shared" si="19"/>
        <v>1260.04</v>
      </c>
      <c r="H306" s="212"/>
      <c r="J306" s="575"/>
    </row>
    <row r="307" spans="1:10">
      <c r="A307" s="216" t="s">
        <v>4105</v>
      </c>
      <c r="B307" s="15" t="s">
        <v>10</v>
      </c>
      <c r="C307" s="20">
        <v>6</v>
      </c>
      <c r="D307" s="20">
        <v>1000</v>
      </c>
      <c r="E307" s="575">
        <v>1260.04</v>
      </c>
      <c r="F307" s="20">
        <f t="shared" si="18"/>
        <v>1260.04</v>
      </c>
      <c r="G307" s="20">
        <f t="shared" si="19"/>
        <v>1260.04</v>
      </c>
      <c r="H307" s="212"/>
      <c r="J307" s="575"/>
    </row>
    <row r="308" spans="1:10">
      <c r="A308" s="216" t="s">
        <v>4106</v>
      </c>
      <c r="B308" s="15" t="s">
        <v>11</v>
      </c>
      <c r="C308" s="20">
        <v>6</v>
      </c>
      <c r="D308" s="20">
        <v>1000</v>
      </c>
      <c r="E308" s="575">
        <v>1260.04</v>
      </c>
      <c r="F308" s="20">
        <f t="shared" si="18"/>
        <v>1260.04</v>
      </c>
      <c r="G308" s="20">
        <f t="shared" si="19"/>
        <v>1260.04</v>
      </c>
      <c r="H308" s="212"/>
      <c r="J308" s="575"/>
    </row>
    <row r="309" spans="1:10">
      <c r="A309" s="216" t="s">
        <v>4107</v>
      </c>
      <c r="B309" s="15" t="s">
        <v>12</v>
      </c>
      <c r="C309" s="20">
        <v>6</v>
      </c>
      <c r="D309" s="20">
        <v>1000</v>
      </c>
      <c r="E309" s="575">
        <v>1260.04</v>
      </c>
      <c r="F309" s="20">
        <f t="shared" si="18"/>
        <v>1260.04</v>
      </c>
      <c r="G309" s="20">
        <f t="shared" si="19"/>
        <v>1260.04</v>
      </c>
      <c r="H309" s="212"/>
      <c r="J309" s="575"/>
    </row>
    <row r="310" spans="1:10">
      <c r="A310" s="216" t="s">
        <v>4108</v>
      </c>
      <c r="B310" s="15" t="s">
        <v>13</v>
      </c>
      <c r="C310" s="20">
        <v>6</v>
      </c>
      <c r="D310" s="20">
        <v>1000</v>
      </c>
      <c r="E310" s="575">
        <v>1260.04</v>
      </c>
      <c r="F310" s="20">
        <f t="shared" si="18"/>
        <v>1260.04</v>
      </c>
      <c r="G310" s="20">
        <f t="shared" si="19"/>
        <v>1260.04</v>
      </c>
      <c r="H310" s="212"/>
      <c r="J310" s="575"/>
    </row>
    <row r="311" spans="1:10" ht="13.5" thickBot="1">
      <c r="A311" s="241" t="s">
        <v>4109</v>
      </c>
      <c r="B311" s="19" t="s">
        <v>14</v>
      </c>
      <c r="C311" s="283">
        <v>6</v>
      </c>
      <c r="D311" s="283">
        <v>1000</v>
      </c>
      <c r="E311" s="575">
        <v>1260.04</v>
      </c>
      <c r="F311" s="283">
        <f t="shared" si="18"/>
        <v>1260.04</v>
      </c>
      <c r="G311" s="283">
        <f t="shared" si="19"/>
        <v>1260.04</v>
      </c>
      <c r="H311" s="214"/>
      <c r="J311" s="575"/>
    </row>
    <row r="312" spans="1:10" ht="13.5" thickBot="1">
      <c r="J312" s="575"/>
    </row>
    <row r="313" spans="1:10" ht="18.75">
      <c r="A313" s="247"/>
      <c r="B313" s="163"/>
      <c r="C313" s="1438" t="s">
        <v>15</v>
      </c>
      <c r="D313" s="1438"/>
      <c r="E313" s="2435"/>
      <c r="F313" s="140"/>
      <c r="G313" s="141"/>
      <c r="H313" s="95"/>
      <c r="J313" s="575"/>
    </row>
    <row r="314" spans="1:10" ht="18.75">
      <c r="A314" s="248"/>
      <c r="B314" s="17"/>
      <c r="C314" s="1439"/>
      <c r="D314" s="285" t="s">
        <v>21</v>
      </c>
      <c r="E314" s="2436"/>
      <c r="F314" s="286"/>
      <c r="G314" s="286" t="s">
        <v>25</v>
      </c>
      <c r="H314" s="112"/>
      <c r="J314" s="575"/>
    </row>
    <row r="315" spans="1:10">
      <c r="A315" s="248"/>
      <c r="B315" s="17"/>
      <c r="C315" s="183"/>
      <c r="D315" s="183"/>
      <c r="E315" s="557"/>
      <c r="F315" s="1149"/>
      <c r="G315" s="98"/>
      <c r="H315" s="293"/>
      <c r="J315" s="575"/>
    </row>
    <row r="316" spans="1:10">
      <c r="A316" s="248"/>
      <c r="B316" s="17"/>
      <c r="C316" s="183"/>
      <c r="D316" s="183"/>
      <c r="E316" s="557"/>
      <c r="F316" s="1149"/>
      <c r="G316" s="98"/>
      <c r="H316" s="293"/>
      <c r="J316" s="575"/>
    </row>
    <row r="317" spans="1:10">
      <c r="A317" s="248"/>
      <c r="B317" s="17"/>
      <c r="C317" s="183"/>
      <c r="D317" s="183"/>
      <c r="E317" s="557"/>
      <c r="F317" s="1149"/>
      <c r="G317" s="98"/>
      <c r="H317" s="293"/>
      <c r="J317" s="575"/>
    </row>
    <row r="318" spans="1:10" ht="13.5" thickBot="1">
      <c r="A318" s="249"/>
      <c r="B318" s="171"/>
      <c r="C318" s="184"/>
      <c r="D318" s="184"/>
      <c r="E318" s="558"/>
      <c r="F318" s="1150"/>
      <c r="G318" s="101"/>
      <c r="H318" s="294"/>
      <c r="J318" s="575"/>
    </row>
    <row r="319" spans="1:10" ht="33.950000000000003" customHeight="1">
      <c r="A319" s="295" t="s">
        <v>1028</v>
      </c>
      <c r="B319" s="438" t="s">
        <v>2716</v>
      </c>
      <c r="C319" s="475" t="s">
        <v>3956</v>
      </c>
      <c r="D319" s="475" t="s">
        <v>3130</v>
      </c>
      <c r="E319" s="1173" t="s">
        <v>3955</v>
      </c>
      <c r="F319" s="198" t="s">
        <v>2779</v>
      </c>
      <c r="G319" s="2669" t="s">
        <v>497</v>
      </c>
      <c r="H319" s="199" t="s">
        <v>4239</v>
      </c>
      <c r="J319" s="575"/>
    </row>
    <row r="320" spans="1:10" ht="17.25" customHeight="1" thickBot="1">
      <c r="A320" s="296"/>
      <c r="B320" s="297"/>
      <c r="C320" s="1140" t="s">
        <v>3243</v>
      </c>
      <c r="D320" s="382" t="s">
        <v>2628</v>
      </c>
      <c r="E320" s="560" t="s">
        <v>265</v>
      </c>
      <c r="F320" s="191">
        <f>'Заказ, cкидки и курсы валют'!$I$12</f>
        <v>0</v>
      </c>
      <c r="G320" s="2683"/>
      <c r="H320" s="186"/>
      <c r="J320" s="575"/>
    </row>
    <row r="321" spans="1:10">
      <c r="A321" s="216" t="s">
        <v>4110</v>
      </c>
      <c r="B321" s="15" t="s">
        <v>1067</v>
      </c>
      <c r="C321" s="20">
        <v>5</v>
      </c>
      <c r="D321" s="20">
        <v>1000</v>
      </c>
      <c r="E321" s="575">
        <v>1363.67</v>
      </c>
      <c r="F321" s="20">
        <f>ROUND(E321*(1-$F$10),2)</f>
        <v>1363.67</v>
      </c>
      <c r="G321" s="20">
        <f>F321</f>
        <v>1363.67</v>
      </c>
      <c r="H321" s="212"/>
      <c r="J321" s="575"/>
    </row>
    <row r="322" spans="1:10">
      <c r="A322" s="216" t="s">
        <v>4111</v>
      </c>
      <c r="B322" s="15" t="s">
        <v>1068</v>
      </c>
      <c r="C322" s="20">
        <v>5</v>
      </c>
      <c r="D322" s="20">
        <v>1000</v>
      </c>
      <c r="E322" s="575">
        <v>1363.67</v>
      </c>
      <c r="F322" s="20">
        <f t="shared" ref="F322:F343" si="20">ROUND(E322*(1-$F$10),2)</f>
        <v>1363.67</v>
      </c>
      <c r="G322" s="20">
        <f t="shared" ref="G322:G343" si="21">F322</f>
        <v>1363.67</v>
      </c>
      <c r="H322" s="212"/>
      <c r="J322" s="575"/>
    </row>
    <row r="323" spans="1:10">
      <c r="A323" s="216" t="s">
        <v>4112</v>
      </c>
      <c r="B323" s="15" t="s">
        <v>1069</v>
      </c>
      <c r="C323" s="20">
        <v>5</v>
      </c>
      <c r="D323" s="20">
        <v>1000</v>
      </c>
      <c r="E323" s="575">
        <v>1363.67</v>
      </c>
      <c r="F323" s="20">
        <f t="shared" si="20"/>
        <v>1363.67</v>
      </c>
      <c r="G323" s="20">
        <f t="shared" si="21"/>
        <v>1363.67</v>
      </c>
      <c r="H323" s="212"/>
      <c r="J323" s="575"/>
    </row>
    <row r="324" spans="1:10">
      <c r="A324" s="216" t="s">
        <v>4113</v>
      </c>
      <c r="B324" s="15" t="s">
        <v>1070</v>
      </c>
      <c r="C324" s="20">
        <v>5</v>
      </c>
      <c r="D324" s="20">
        <v>1000</v>
      </c>
      <c r="E324" s="575">
        <v>1363.67</v>
      </c>
      <c r="F324" s="20">
        <f t="shared" si="20"/>
        <v>1363.67</v>
      </c>
      <c r="G324" s="20">
        <f t="shared" si="21"/>
        <v>1363.67</v>
      </c>
      <c r="H324" s="212"/>
      <c r="J324" s="575"/>
    </row>
    <row r="325" spans="1:10">
      <c r="A325" s="216" t="s">
        <v>4114</v>
      </c>
      <c r="B325" s="15" t="s">
        <v>3100</v>
      </c>
      <c r="C325" s="20">
        <v>5</v>
      </c>
      <c r="D325" s="20">
        <v>1000</v>
      </c>
      <c r="E325" s="575">
        <v>1363.67</v>
      </c>
      <c r="F325" s="20">
        <f t="shared" si="20"/>
        <v>1363.67</v>
      </c>
      <c r="G325" s="20">
        <f t="shared" si="21"/>
        <v>1363.67</v>
      </c>
      <c r="H325" s="212"/>
      <c r="J325" s="575"/>
    </row>
    <row r="326" spans="1:10">
      <c r="A326" s="216" t="s">
        <v>4115</v>
      </c>
      <c r="B326" s="15" t="s">
        <v>3102</v>
      </c>
      <c r="C326" s="20">
        <v>5</v>
      </c>
      <c r="D326" s="20">
        <v>1000</v>
      </c>
      <c r="E326" s="575">
        <v>1363.67</v>
      </c>
      <c r="F326" s="20">
        <f t="shared" si="20"/>
        <v>1363.67</v>
      </c>
      <c r="G326" s="20">
        <f t="shared" si="21"/>
        <v>1363.67</v>
      </c>
      <c r="H326" s="212"/>
      <c r="J326" s="575"/>
    </row>
    <row r="327" spans="1:10">
      <c r="A327" s="216" t="s">
        <v>4116</v>
      </c>
      <c r="B327" s="15" t="s">
        <v>1071</v>
      </c>
      <c r="C327" s="20">
        <v>5</v>
      </c>
      <c r="D327" s="20">
        <v>1000</v>
      </c>
      <c r="E327" s="575">
        <v>1363.67</v>
      </c>
      <c r="F327" s="20">
        <f t="shared" si="20"/>
        <v>1363.67</v>
      </c>
      <c r="G327" s="20">
        <f t="shared" si="21"/>
        <v>1363.67</v>
      </c>
      <c r="H327" s="212"/>
      <c r="J327" s="575"/>
    </row>
    <row r="328" spans="1:10">
      <c r="A328" s="216" t="s">
        <v>4117</v>
      </c>
      <c r="B328" s="15" t="s">
        <v>1072</v>
      </c>
      <c r="C328" s="20">
        <v>5</v>
      </c>
      <c r="D328" s="20">
        <v>1000</v>
      </c>
      <c r="E328" s="575">
        <v>1363.67</v>
      </c>
      <c r="F328" s="20">
        <f t="shared" si="20"/>
        <v>1363.67</v>
      </c>
      <c r="G328" s="20">
        <f t="shared" si="21"/>
        <v>1363.67</v>
      </c>
      <c r="H328" s="212"/>
      <c r="J328" s="575"/>
    </row>
    <row r="329" spans="1:10">
      <c r="A329" s="216" t="s">
        <v>4118</v>
      </c>
      <c r="B329" s="15" t="s">
        <v>1073</v>
      </c>
      <c r="C329" s="20">
        <v>5</v>
      </c>
      <c r="D329" s="20">
        <v>1000</v>
      </c>
      <c r="E329" s="575">
        <v>1363.67</v>
      </c>
      <c r="F329" s="20">
        <f t="shared" si="20"/>
        <v>1363.67</v>
      </c>
      <c r="G329" s="20">
        <f t="shared" si="21"/>
        <v>1363.67</v>
      </c>
      <c r="H329" s="212"/>
      <c r="J329" s="575"/>
    </row>
    <row r="330" spans="1:10">
      <c r="A330" s="216" t="s">
        <v>4119</v>
      </c>
      <c r="B330" s="15" t="s">
        <v>1074</v>
      </c>
      <c r="C330" s="20">
        <v>5</v>
      </c>
      <c r="D330" s="20">
        <v>1000</v>
      </c>
      <c r="E330" s="575">
        <v>1363.67</v>
      </c>
      <c r="F330" s="20">
        <f t="shared" si="20"/>
        <v>1363.67</v>
      </c>
      <c r="G330" s="20">
        <f t="shared" si="21"/>
        <v>1363.67</v>
      </c>
      <c r="H330" s="212"/>
      <c r="J330" s="575"/>
    </row>
    <row r="331" spans="1:10">
      <c r="A331" s="216" t="s">
        <v>4120</v>
      </c>
      <c r="B331" s="15" t="s">
        <v>1075</v>
      </c>
      <c r="C331" s="20">
        <v>5</v>
      </c>
      <c r="D331" s="20">
        <v>1000</v>
      </c>
      <c r="E331" s="575">
        <v>1363.67</v>
      </c>
      <c r="F331" s="20">
        <f t="shared" si="20"/>
        <v>1363.67</v>
      </c>
      <c r="G331" s="20">
        <f t="shared" si="21"/>
        <v>1363.67</v>
      </c>
      <c r="H331" s="212"/>
      <c r="J331" s="575"/>
    </row>
    <row r="332" spans="1:10">
      <c r="A332" s="216" t="s">
        <v>4121</v>
      </c>
      <c r="B332" s="15" t="s">
        <v>4</v>
      </c>
      <c r="C332" s="20">
        <v>5</v>
      </c>
      <c r="D332" s="20">
        <v>1000</v>
      </c>
      <c r="E332" s="575">
        <v>1363.67</v>
      </c>
      <c r="F332" s="20">
        <f t="shared" si="20"/>
        <v>1363.67</v>
      </c>
      <c r="G332" s="20">
        <f t="shared" si="21"/>
        <v>1363.67</v>
      </c>
      <c r="H332" s="212"/>
      <c r="J332" s="575"/>
    </row>
    <row r="333" spans="1:10">
      <c r="A333" s="216" t="s">
        <v>4122</v>
      </c>
      <c r="B333" s="15" t="s">
        <v>3101</v>
      </c>
      <c r="C333" s="20">
        <v>5</v>
      </c>
      <c r="D333" s="20">
        <v>1000</v>
      </c>
      <c r="E333" s="575">
        <v>1363.67</v>
      </c>
      <c r="F333" s="20">
        <f t="shared" si="20"/>
        <v>1363.67</v>
      </c>
      <c r="G333" s="20">
        <f t="shared" si="21"/>
        <v>1363.67</v>
      </c>
      <c r="H333" s="212"/>
      <c r="J333" s="575"/>
    </row>
    <row r="334" spans="1:10">
      <c r="A334" s="216" t="s">
        <v>4123</v>
      </c>
      <c r="B334" s="15" t="s">
        <v>5</v>
      </c>
      <c r="C334" s="20">
        <v>5</v>
      </c>
      <c r="D334" s="20">
        <v>1000</v>
      </c>
      <c r="E334" s="575">
        <v>1363.67</v>
      </c>
      <c r="F334" s="20">
        <f t="shared" si="20"/>
        <v>1363.67</v>
      </c>
      <c r="G334" s="20">
        <f t="shared" si="21"/>
        <v>1363.67</v>
      </c>
      <c r="H334" s="212"/>
      <c r="J334" s="575"/>
    </row>
    <row r="335" spans="1:10">
      <c r="A335" s="216" t="s">
        <v>4124</v>
      </c>
      <c r="B335" s="15" t="s">
        <v>6</v>
      </c>
      <c r="C335" s="20">
        <v>5</v>
      </c>
      <c r="D335" s="20">
        <v>1000</v>
      </c>
      <c r="E335" s="575">
        <v>1363.67</v>
      </c>
      <c r="F335" s="20">
        <f t="shared" si="20"/>
        <v>1363.67</v>
      </c>
      <c r="G335" s="20">
        <f t="shared" si="21"/>
        <v>1363.67</v>
      </c>
      <c r="H335" s="212"/>
      <c r="J335" s="575"/>
    </row>
    <row r="336" spans="1:10">
      <c r="A336" s="216" t="s">
        <v>4125</v>
      </c>
      <c r="B336" s="15" t="s">
        <v>7</v>
      </c>
      <c r="C336" s="20">
        <v>5</v>
      </c>
      <c r="D336" s="20">
        <v>1000</v>
      </c>
      <c r="E336" s="575">
        <v>1363.67</v>
      </c>
      <c r="F336" s="20">
        <f t="shared" si="20"/>
        <v>1363.67</v>
      </c>
      <c r="G336" s="20">
        <f t="shared" si="21"/>
        <v>1363.67</v>
      </c>
      <c r="H336" s="212"/>
      <c r="J336" s="575"/>
    </row>
    <row r="337" spans="1:10">
      <c r="A337" s="216" t="s">
        <v>4126</v>
      </c>
      <c r="B337" s="15" t="s">
        <v>8</v>
      </c>
      <c r="C337" s="20">
        <v>5</v>
      </c>
      <c r="D337" s="20">
        <v>1000</v>
      </c>
      <c r="E337" s="575">
        <v>1363.67</v>
      </c>
      <c r="F337" s="20">
        <f t="shared" si="20"/>
        <v>1363.67</v>
      </c>
      <c r="G337" s="20">
        <f t="shared" si="21"/>
        <v>1363.67</v>
      </c>
      <c r="H337" s="212"/>
      <c r="J337" s="575"/>
    </row>
    <row r="338" spans="1:10">
      <c r="A338" s="216" t="s">
        <v>4127</v>
      </c>
      <c r="B338" s="15" t="s">
        <v>9</v>
      </c>
      <c r="C338" s="20">
        <v>5</v>
      </c>
      <c r="D338" s="20">
        <v>1000</v>
      </c>
      <c r="E338" s="575">
        <v>1363.67</v>
      </c>
      <c r="F338" s="20">
        <f t="shared" si="20"/>
        <v>1363.67</v>
      </c>
      <c r="G338" s="20">
        <f t="shared" si="21"/>
        <v>1363.67</v>
      </c>
      <c r="H338" s="212"/>
      <c r="J338" s="575"/>
    </row>
    <row r="339" spans="1:10">
      <c r="A339" s="216" t="s">
        <v>4128</v>
      </c>
      <c r="B339" s="15" t="s">
        <v>10</v>
      </c>
      <c r="C339" s="20">
        <v>5</v>
      </c>
      <c r="D339" s="20">
        <v>1000</v>
      </c>
      <c r="E339" s="575">
        <v>1363.67</v>
      </c>
      <c r="F339" s="20">
        <f t="shared" si="20"/>
        <v>1363.67</v>
      </c>
      <c r="G339" s="20">
        <f t="shared" si="21"/>
        <v>1363.67</v>
      </c>
      <c r="H339" s="212"/>
      <c r="J339" s="575"/>
    </row>
    <row r="340" spans="1:10">
      <c r="A340" s="216" t="s">
        <v>4129</v>
      </c>
      <c r="B340" s="15" t="s">
        <v>11</v>
      </c>
      <c r="C340" s="20">
        <v>5</v>
      </c>
      <c r="D340" s="20">
        <v>1000</v>
      </c>
      <c r="E340" s="575">
        <v>1363.67</v>
      </c>
      <c r="F340" s="20">
        <f t="shared" si="20"/>
        <v>1363.67</v>
      </c>
      <c r="G340" s="20">
        <f t="shared" si="21"/>
        <v>1363.67</v>
      </c>
      <c r="H340" s="212"/>
      <c r="J340" s="575"/>
    </row>
    <row r="341" spans="1:10">
      <c r="A341" s="216" t="s">
        <v>4130</v>
      </c>
      <c r="B341" s="15" t="s">
        <v>12</v>
      </c>
      <c r="C341" s="20">
        <v>5</v>
      </c>
      <c r="D341" s="20">
        <v>1000</v>
      </c>
      <c r="E341" s="575">
        <v>1363.67</v>
      </c>
      <c r="F341" s="20">
        <f t="shared" si="20"/>
        <v>1363.67</v>
      </c>
      <c r="G341" s="20">
        <f t="shared" si="21"/>
        <v>1363.67</v>
      </c>
      <c r="H341" s="212"/>
      <c r="J341" s="575"/>
    </row>
    <row r="342" spans="1:10">
      <c r="A342" s="216" t="s">
        <v>4131</v>
      </c>
      <c r="B342" s="15" t="s">
        <v>13</v>
      </c>
      <c r="C342" s="20">
        <v>5</v>
      </c>
      <c r="D342" s="20">
        <v>1000</v>
      </c>
      <c r="E342" s="575">
        <v>1363.67</v>
      </c>
      <c r="F342" s="20">
        <f t="shared" si="20"/>
        <v>1363.67</v>
      </c>
      <c r="G342" s="20">
        <f t="shared" si="21"/>
        <v>1363.67</v>
      </c>
      <c r="H342" s="212"/>
      <c r="J342" s="575"/>
    </row>
    <row r="343" spans="1:10" ht="13.5" thickBot="1">
      <c r="A343" s="241" t="s">
        <v>4132</v>
      </c>
      <c r="B343" s="19" t="s">
        <v>14</v>
      </c>
      <c r="C343" s="283">
        <v>5</v>
      </c>
      <c r="D343" s="283">
        <v>1000</v>
      </c>
      <c r="E343" s="575">
        <v>1363.67</v>
      </c>
      <c r="F343" s="283">
        <f t="shared" si="20"/>
        <v>1363.67</v>
      </c>
      <c r="G343" s="283">
        <f t="shared" si="21"/>
        <v>1363.67</v>
      </c>
      <c r="H343" s="214"/>
      <c r="J343" s="575"/>
    </row>
    <row r="344" spans="1:10">
      <c r="A344" s="14"/>
      <c r="B344" s="14"/>
      <c r="C344" s="139"/>
      <c r="D344" s="139"/>
      <c r="E344" s="740"/>
      <c r="F344" s="139"/>
      <c r="G344" s="139"/>
      <c r="H344" s="14"/>
      <c r="J344" s="575"/>
    </row>
    <row r="345" spans="1:10" ht="13.5" thickBot="1">
      <c r="J345" s="575"/>
    </row>
    <row r="346" spans="1:10" ht="18.75">
      <c r="A346" s="247"/>
      <c r="B346" s="163"/>
      <c r="C346" s="1438" t="s">
        <v>26</v>
      </c>
      <c r="D346" s="140"/>
      <c r="E346" s="2438"/>
      <c r="F346" s="141"/>
      <c r="G346" s="163"/>
      <c r="H346" s="95"/>
      <c r="J346" s="575"/>
    </row>
    <row r="347" spans="1:10">
      <c r="A347" s="248"/>
      <c r="B347" s="17"/>
      <c r="C347" s="183"/>
      <c r="D347" s="183"/>
      <c r="E347" s="557"/>
      <c r="F347" s="1149"/>
      <c r="G347" s="98"/>
      <c r="H347" s="293"/>
      <c r="J347" s="575"/>
    </row>
    <row r="348" spans="1:10">
      <c r="A348" s="248"/>
      <c r="B348" s="17"/>
      <c r="C348" s="183"/>
      <c r="D348" s="183"/>
      <c r="E348" s="557"/>
      <c r="F348" s="1149"/>
      <c r="G348" s="98"/>
      <c r="H348" s="293"/>
      <c r="J348" s="575"/>
    </row>
    <row r="349" spans="1:10">
      <c r="A349" s="248"/>
      <c r="B349" s="17"/>
      <c r="C349" s="183"/>
      <c r="D349" s="183"/>
      <c r="E349" s="557"/>
      <c r="F349" s="1149"/>
      <c r="G349" s="98"/>
      <c r="H349" s="293"/>
      <c r="J349" s="575"/>
    </row>
    <row r="350" spans="1:10" ht="13.5" thickBot="1">
      <c r="A350" s="249"/>
      <c r="B350" s="171"/>
      <c r="C350" s="184"/>
      <c r="D350" s="184"/>
      <c r="E350" s="558"/>
      <c r="F350" s="1150"/>
      <c r="G350" s="101"/>
      <c r="H350" s="294"/>
      <c r="J350" s="575"/>
    </row>
    <row r="351" spans="1:10" ht="33.950000000000003" customHeight="1">
      <c r="A351" s="295" t="s">
        <v>1028</v>
      </c>
      <c r="B351" s="438" t="s">
        <v>2716</v>
      </c>
      <c r="C351" s="475" t="s">
        <v>3956</v>
      </c>
      <c r="D351" s="475" t="s">
        <v>3130</v>
      </c>
      <c r="E351" s="1173" t="s">
        <v>3955</v>
      </c>
      <c r="F351" s="198" t="s">
        <v>2779</v>
      </c>
      <c r="G351" s="2669" t="s">
        <v>497</v>
      </c>
      <c r="H351" s="199" t="s">
        <v>4239</v>
      </c>
      <c r="J351" s="575"/>
    </row>
    <row r="352" spans="1:10" ht="17.25" customHeight="1" thickBot="1">
      <c r="A352" s="296"/>
      <c r="B352" s="297"/>
      <c r="C352" s="1140" t="s">
        <v>3243</v>
      </c>
      <c r="D352" s="382" t="s">
        <v>2628</v>
      </c>
      <c r="E352" s="560" t="s">
        <v>265</v>
      </c>
      <c r="F352" s="191">
        <f>'Заказ, cкидки и курсы валют'!$I$12</f>
        <v>0</v>
      </c>
      <c r="G352" s="2683"/>
      <c r="H352" s="186"/>
      <c r="J352" s="575"/>
    </row>
    <row r="353" spans="1:10">
      <c r="A353" s="997" t="s">
        <v>5506</v>
      </c>
      <c r="B353" s="1076">
        <v>1.5</v>
      </c>
      <c r="C353" s="1076">
        <v>100</v>
      </c>
      <c r="D353" s="1076">
        <v>100</v>
      </c>
      <c r="E353" s="575">
        <v>70.545599999999993</v>
      </c>
      <c r="F353" s="1076">
        <f>ROUND(E353*(1-$F$10),2)</f>
        <v>70.55</v>
      </c>
      <c r="G353" s="1076">
        <f>F353</f>
        <v>70.55</v>
      </c>
      <c r="H353" s="337"/>
      <c r="J353" s="575"/>
    </row>
    <row r="354" spans="1:10">
      <c r="A354" s="625" t="s">
        <v>5507</v>
      </c>
      <c r="B354" s="20" t="s">
        <v>4135</v>
      </c>
      <c r="C354" s="20">
        <v>100</v>
      </c>
      <c r="D354" s="20">
        <v>100</v>
      </c>
      <c r="E354" s="575">
        <v>70.545599999999993</v>
      </c>
      <c r="F354" s="20">
        <f t="shared" ref="F354:F358" si="22">ROUND(E354*(1-$F$10),2)</f>
        <v>70.55</v>
      </c>
      <c r="G354" s="20">
        <f t="shared" ref="G354:G358" si="23">F354</f>
        <v>70.55</v>
      </c>
      <c r="H354" s="212"/>
      <c r="J354" s="575"/>
    </row>
    <row r="355" spans="1:10">
      <c r="A355" s="625" t="s">
        <v>5508</v>
      </c>
      <c r="B355" s="20">
        <v>2.5</v>
      </c>
      <c r="C355" s="20">
        <v>100</v>
      </c>
      <c r="D355" s="20">
        <v>100</v>
      </c>
      <c r="E355" s="575">
        <v>70.545599999999993</v>
      </c>
      <c r="F355" s="20">
        <f t="shared" si="22"/>
        <v>70.55</v>
      </c>
      <c r="G355" s="20">
        <f t="shared" si="23"/>
        <v>70.55</v>
      </c>
      <c r="H355" s="212"/>
      <c r="J355" s="575"/>
    </row>
    <row r="356" spans="1:10">
      <c r="A356" s="625" t="s">
        <v>5509</v>
      </c>
      <c r="B356" s="20" t="s">
        <v>3263</v>
      </c>
      <c r="C356" s="20">
        <v>100</v>
      </c>
      <c r="D356" s="20">
        <v>75</v>
      </c>
      <c r="E356" s="575">
        <v>65.646599999999992</v>
      </c>
      <c r="F356" s="20">
        <f t="shared" si="22"/>
        <v>65.650000000000006</v>
      </c>
      <c r="G356" s="20">
        <f t="shared" si="23"/>
        <v>65.650000000000006</v>
      </c>
      <c r="H356" s="212"/>
      <c r="J356" s="575"/>
    </row>
    <row r="357" spans="1:10">
      <c r="A357" s="625" t="s">
        <v>5510</v>
      </c>
      <c r="B357" s="20" t="s">
        <v>4133</v>
      </c>
      <c r="C357" s="20">
        <v>100</v>
      </c>
      <c r="D357" s="20">
        <v>50</v>
      </c>
      <c r="E357" s="575">
        <v>53.399099999999997</v>
      </c>
      <c r="F357" s="20">
        <f t="shared" si="22"/>
        <v>53.4</v>
      </c>
      <c r="G357" s="20">
        <f t="shared" si="23"/>
        <v>53.4</v>
      </c>
      <c r="H357" s="212"/>
      <c r="J357" s="575"/>
    </row>
    <row r="358" spans="1:10" ht="13.5" thickBot="1">
      <c r="A358" s="655" t="s">
        <v>5511</v>
      </c>
      <c r="B358" s="283" t="s">
        <v>4134</v>
      </c>
      <c r="C358" s="283">
        <v>100</v>
      </c>
      <c r="D358" s="283">
        <v>50</v>
      </c>
      <c r="E358" s="575">
        <v>53.399099999999997</v>
      </c>
      <c r="F358" s="283">
        <f t="shared" si="22"/>
        <v>53.4</v>
      </c>
      <c r="G358" s="283">
        <f t="shared" si="23"/>
        <v>53.4</v>
      </c>
      <c r="H358" s="214"/>
      <c r="J358" s="575"/>
    </row>
    <row r="359" spans="1:10">
      <c r="J359" s="575"/>
    </row>
    <row r="360" spans="1:10">
      <c r="J360" s="575"/>
    </row>
    <row r="361" spans="1:10" ht="13.5" thickBot="1">
      <c r="J361" s="575"/>
    </row>
    <row r="362" spans="1:10" ht="18.75">
      <c r="A362" s="247"/>
      <c r="B362" s="163"/>
      <c r="C362" s="1438" t="s">
        <v>3266</v>
      </c>
      <c r="D362" s="1438"/>
      <c r="E362" s="2435"/>
      <c r="F362" s="140"/>
      <c r="G362" s="141"/>
      <c r="H362" s="95"/>
      <c r="J362" s="575"/>
    </row>
    <row r="363" spans="1:10">
      <c r="A363" s="248"/>
      <c r="B363" s="17"/>
      <c r="C363" s="183"/>
      <c r="D363" s="183"/>
      <c r="E363" s="557"/>
      <c r="F363" s="1149"/>
      <c r="G363" s="98"/>
      <c r="H363" s="293"/>
      <c r="J363" s="575"/>
    </row>
    <row r="364" spans="1:10">
      <c r="A364" s="248"/>
      <c r="B364" s="17"/>
      <c r="C364" s="183"/>
      <c r="D364" s="183"/>
      <c r="E364" s="557"/>
      <c r="F364" s="1149"/>
      <c r="G364" s="98"/>
      <c r="H364" s="293"/>
      <c r="J364" s="575"/>
    </row>
    <row r="365" spans="1:10">
      <c r="A365" s="248"/>
      <c r="B365" s="17"/>
      <c r="C365" s="183"/>
      <c r="D365" s="183"/>
      <c r="E365" s="557"/>
      <c r="F365" s="1149"/>
      <c r="G365" s="98"/>
      <c r="H365" s="293"/>
      <c r="J365" s="575"/>
    </row>
    <row r="366" spans="1:10" ht="13.5" thickBot="1">
      <c r="A366" s="249"/>
      <c r="B366" s="171"/>
      <c r="C366" s="184"/>
      <c r="D366" s="184"/>
      <c r="E366" s="558"/>
      <c r="F366" s="1150"/>
      <c r="G366" s="101"/>
      <c r="H366" s="294"/>
      <c r="J366" s="575"/>
    </row>
    <row r="367" spans="1:10" ht="33.950000000000003" customHeight="1">
      <c r="A367" s="295" t="s">
        <v>1028</v>
      </c>
      <c r="B367" s="438" t="s">
        <v>2716</v>
      </c>
      <c r="C367" s="475" t="s">
        <v>3956</v>
      </c>
      <c r="D367" s="475" t="s">
        <v>3130</v>
      </c>
      <c r="E367" s="1173" t="s">
        <v>3955</v>
      </c>
      <c r="F367" s="198" t="s">
        <v>2779</v>
      </c>
      <c r="G367" s="2669" t="s">
        <v>497</v>
      </c>
      <c r="H367" s="199" t="s">
        <v>4239</v>
      </c>
      <c r="J367" s="575"/>
    </row>
    <row r="368" spans="1:10" ht="17.25" customHeight="1" thickBot="1">
      <c r="A368" s="296"/>
      <c r="B368" s="297"/>
      <c r="C368" s="1140" t="s">
        <v>3243</v>
      </c>
      <c r="D368" s="382" t="s">
        <v>2628</v>
      </c>
      <c r="E368" s="560" t="s">
        <v>265</v>
      </c>
      <c r="F368" s="191">
        <f>'Заказ, cкидки и курсы валют'!$I$12</f>
        <v>0</v>
      </c>
      <c r="G368" s="2683"/>
      <c r="H368" s="186"/>
      <c r="J368" s="575"/>
    </row>
    <row r="369" spans="1:10">
      <c r="A369" s="333" t="s">
        <v>4136</v>
      </c>
      <c r="B369" s="334" t="s">
        <v>8</v>
      </c>
      <c r="C369" s="1076">
        <v>20</v>
      </c>
      <c r="D369" s="1076">
        <v>250</v>
      </c>
      <c r="E369" s="575">
        <v>630.14</v>
      </c>
      <c r="F369" s="1076">
        <f>ROUND(E369*(1-$F$10),2)</f>
        <v>630.14</v>
      </c>
      <c r="G369" s="1076">
        <f>F369</f>
        <v>630.14</v>
      </c>
      <c r="H369" s="337"/>
      <c r="J369" s="575"/>
    </row>
    <row r="370" spans="1:10">
      <c r="A370" s="216" t="s">
        <v>4137</v>
      </c>
      <c r="B370" s="15" t="s">
        <v>3102</v>
      </c>
      <c r="C370" s="20">
        <v>20</v>
      </c>
      <c r="D370" s="20">
        <v>250</v>
      </c>
      <c r="E370" s="575">
        <v>630.14</v>
      </c>
      <c r="F370" s="20">
        <f t="shared" ref="F370:F375" si="24">ROUND(E370*(1-$F$10),2)</f>
        <v>630.14</v>
      </c>
      <c r="G370" s="20">
        <f t="shared" ref="G370:G375" si="25">F370</f>
        <v>630.14</v>
      </c>
      <c r="H370" s="212"/>
      <c r="J370" s="575"/>
    </row>
    <row r="371" spans="1:10">
      <c r="A371" s="625" t="s">
        <v>5512</v>
      </c>
      <c r="B371" s="525" t="s">
        <v>5513</v>
      </c>
      <c r="C371" s="20">
        <v>20</v>
      </c>
      <c r="D371" s="20">
        <v>250</v>
      </c>
      <c r="E371" s="575">
        <v>630.14</v>
      </c>
      <c r="F371" s="20">
        <f t="shared" si="24"/>
        <v>630.14</v>
      </c>
      <c r="G371" s="20">
        <f t="shared" si="25"/>
        <v>630.14</v>
      </c>
      <c r="H371" s="212"/>
      <c r="J371" s="575"/>
    </row>
    <row r="372" spans="1:10">
      <c r="A372" s="216" t="s">
        <v>4138</v>
      </c>
      <c r="B372" s="15" t="s">
        <v>4</v>
      </c>
      <c r="C372" s="20">
        <v>20</v>
      </c>
      <c r="D372" s="20">
        <v>250</v>
      </c>
      <c r="E372" s="575">
        <v>630.14</v>
      </c>
      <c r="F372" s="20">
        <f t="shared" si="24"/>
        <v>630.14</v>
      </c>
      <c r="G372" s="20">
        <f t="shared" si="25"/>
        <v>630.14</v>
      </c>
      <c r="H372" s="212"/>
      <c r="J372" s="575"/>
    </row>
    <row r="373" spans="1:10">
      <c r="A373" s="216" t="s">
        <v>4139</v>
      </c>
      <c r="B373" s="15" t="s">
        <v>3101</v>
      </c>
      <c r="C373" s="20">
        <v>20</v>
      </c>
      <c r="D373" s="20">
        <v>250</v>
      </c>
      <c r="E373" s="575">
        <v>630.14</v>
      </c>
      <c r="F373" s="20">
        <f t="shared" si="24"/>
        <v>630.14</v>
      </c>
      <c r="G373" s="20">
        <f t="shared" si="25"/>
        <v>630.14</v>
      </c>
      <c r="H373" s="212"/>
      <c r="J373" s="575"/>
    </row>
    <row r="374" spans="1:10">
      <c r="A374" s="216" t="s">
        <v>4140</v>
      </c>
      <c r="B374" s="15" t="s">
        <v>28</v>
      </c>
      <c r="C374" s="20">
        <v>20</v>
      </c>
      <c r="D374" s="20">
        <v>250</v>
      </c>
      <c r="E374" s="575">
        <v>630.14</v>
      </c>
      <c r="F374" s="20">
        <f t="shared" si="24"/>
        <v>630.14</v>
      </c>
      <c r="G374" s="20">
        <f t="shared" si="25"/>
        <v>630.14</v>
      </c>
      <c r="H374" s="212"/>
      <c r="J374" s="575"/>
    </row>
    <row r="375" spans="1:10" ht="13.5" thickBot="1">
      <c r="A375" s="241" t="s">
        <v>11367</v>
      </c>
      <c r="B375" s="19" t="s">
        <v>29</v>
      </c>
      <c r="C375" s="283">
        <v>20</v>
      </c>
      <c r="D375" s="283">
        <v>250</v>
      </c>
      <c r="E375" s="575">
        <v>630.14</v>
      </c>
      <c r="F375" s="283">
        <f t="shared" si="24"/>
        <v>630.14</v>
      </c>
      <c r="G375" s="283">
        <f t="shared" si="25"/>
        <v>630.14</v>
      </c>
      <c r="H375" s="214"/>
      <c r="J375" s="575"/>
    </row>
    <row r="376" spans="1:10">
      <c r="J376" s="575"/>
    </row>
    <row r="377" spans="1:10" ht="13.5" thickBot="1">
      <c r="I377" s="584"/>
      <c r="J377" s="575"/>
    </row>
    <row r="378" spans="1:10" ht="18" customHeight="1">
      <c r="A378" s="1438" t="s">
        <v>2666</v>
      </c>
      <c r="B378" s="1446"/>
      <c r="C378" s="1438"/>
      <c r="D378" s="140"/>
      <c r="E378" s="2439"/>
      <c r="F378" s="95"/>
      <c r="G378" s="236"/>
      <c r="H378" s="79"/>
      <c r="J378" s="575"/>
    </row>
    <row r="379" spans="1:10" ht="24.75" customHeight="1">
      <c r="A379" s="2370"/>
      <c r="B379" s="2370"/>
      <c r="C379" s="183"/>
      <c r="D379" s="183"/>
      <c r="E379" s="557"/>
      <c r="F379" s="1149"/>
      <c r="G379" s="98"/>
      <c r="H379" s="293"/>
      <c r="J379" s="575"/>
    </row>
    <row r="380" spans="1:10">
      <c r="A380" s="2370"/>
      <c r="B380" s="2370"/>
      <c r="C380" s="183"/>
      <c r="D380" s="183"/>
      <c r="E380" s="557"/>
      <c r="F380" s="1149"/>
      <c r="G380" s="98"/>
      <c r="H380" s="293"/>
      <c r="J380" s="575"/>
    </row>
    <row r="381" spans="1:10">
      <c r="A381" s="2370"/>
      <c r="B381" s="2370"/>
      <c r="C381" s="183"/>
      <c r="D381" s="183"/>
      <c r="E381" s="557"/>
      <c r="F381" s="1149"/>
      <c r="G381" s="98"/>
      <c r="H381" s="293"/>
      <c r="J381" s="575"/>
    </row>
    <row r="382" spans="1:10" ht="13.5" thickBot="1">
      <c r="A382" s="2370"/>
      <c r="B382" s="171"/>
      <c r="C382" s="184"/>
      <c r="D382" s="184"/>
      <c r="E382" s="558"/>
      <c r="F382" s="1150"/>
      <c r="G382" s="101"/>
      <c r="H382" s="294"/>
      <c r="J382" s="575"/>
    </row>
    <row r="383" spans="1:10" ht="33.75">
      <c r="A383" s="187" t="s">
        <v>1028</v>
      </c>
      <c r="B383" s="438" t="s">
        <v>2716</v>
      </c>
      <c r="C383" s="475" t="s">
        <v>3956</v>
      </c>
      <c r="D383" s="475" t="s">
        <v>3130</v>
      </c>
      <c r="E383" s="1173" t="s">
        <v>3955</v>
      </c>
      <c r="F383" s="198" t="s">
        <v>2779</v>
      </c>
      <c r="G383" s="2669" t="s">
        <v>497</v>
      </c>
      <c r="H383" s="199" t="s">
        <v>4239</v>
      </c>
      <c r="J383" s="575"/>
    </row>
    <row r="384" spans="1:10" ht="13.5" thickBot="1">
      <c r="A384" s="188"/>
      <c r="B384" s="438"/>
      <c r="C384" s="475" t="s">
        <v>3243</v>
      </c>
      <c r="D384" s="476" t="s">
        <v>2628</v>
      </c>
      <c r="E384" s="564" t="s">
        <v>265</v>
      </c>
      <c r="F384" s="191">
        <f>'Заказ, cкидки и курсы валют'!$I$12</f>
        <v>0</v>
      </c>
      <c r="G384" s="2677"/>
      <c r="H384" s="325"/>
      <c r="J384" s="575"/>
    </row>
    <row r="385" spans="1:28" s="17" customFormat="1">
      <c r="A385" s="1001" t="s">
        <v>2668</v>
      </c>
      <c r="B385" s="1375" t="s">
        <v>8</v>
      </c>
      <c r="C385" s="1443">
        <v>20</v>
      </c>
      <c r="D385" s="1378">
        <v>500</v>
      </c>
      <c r="E385" s="575">
        <v>904.29499999999996</v>
      </c>
      <c r="F385" s="1076">
        <f>ROUND(E385*(1-$F$10),2)</f>
        <v>904.3</v>
      </c>
      <c r="G385" s="1076">
        <f>F385</f>
        <v>904.3</v>
      </c>
      <c r="H385" s="1379"/>
      <c r="I385"/>
      <c r="J385" s="57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</row>
    <row r="386" spans="1:28" s="17" customFormat="1">
      <c r="A386" s="625" t="s">
        <v>5514</v>
      </c>
      <c r="B386" s="525" t="s">
        <v>3100</v>
      </c>
      <c r="C386" s="654">
        <v>20</v>
      </c>
      <c r="D386" s="658">
        <v>500</v>
      </c>
      <c r="E386" s="575">
        <v>904.29499999999996</v>
      </c>
      <c r="F386" s="20">
        <f t="shared" ref="F386:F395" si="26">ROUND(E386*(1-$F$10),2)</f>
        <v>904.3</v>
      </c>
      <c r="G386" s="20">
        <f t="shared" ref="G386:G395" si="27">F386</f>
        <v>904.3</v>
      </c>
      <c r="H386" s="1272"/>
      <c r="I386" s="584"/>
      <c r="J386" s="575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</row>
    <row r="387" spans="1:28" s="17" customFormat="1">
      <c r="A387" s="625" t="s">
        <v>5515</v>
      </c>
      <c r="B387" s="525" t="s">
        <v>1074</v>
      </c>
      <c r="C387" s="654">
        <v>20</v>
      </c>
      <c r="D387" s="658">
        <v>500</v>
      </c>
      <c r="E387" s="575">
        <v>904.29499999999996</v>
      </c>
      <c r="F387" s="20">
        <f t="shared" si="26"/>
        <v>904.3</v>
      </c>
      <c r="G387" s="20">
        <f t="shared" si="27"/>
        <v>904.3</v>
      </c>
      <c r="H387" s="1272"/>
      <c r="I387" s="584"/>
      <c r="J387" s="575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</row>
    <row r="388" spans="1:28" s="17" customFormat="1" ht="15">
      <c r="A388" s="446" t="s">
        <v>2669</v>
      </c>
      <c r="B388" s="442" t="s">
        <v>3102</v>
      </c>
      <c r="C388" s="1444">
        <v>20</v>
      </c>
      <c r="D388" s="443">
        <v>500</v>
      </c>
      <c r="E388" s="575">
        <v>904.29499999999996</v>
      </c>
      <c r="F388" s="20">
        <f t="shared" si="26"/>
        <v>904.3</v>
      </c>
      <c r="G388" s="20">
        <f t="shared" si="27"/>
        <v>904.3</v>
      </c>
      <c r="H388" s="972"/>
      <c r="I388" s="1194"/>
      <c r="J388" s="575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</row>
    <row r="389" spans="1:28" s="17" customFormat="1">
      <c r="A389" s="446" t="s">
        <v>2670</v>
      </c>
      <c r="B389" s="442" t="s">
        <v>10</v>
      </c>
      <c r="C389" s="1444">
        <v>20</v>
      </c>
      <c r="D389" s="443">
        <v>500</v>
      </c>
      <c r="E389" s="575">
        <v>904.29499999999996</v>
      </c>
      <c r="F389" s="20">
        <f t="shared" si="26"/>
        <v>904.3</v>
      </c>
      <c r="G389" s="20">
        <f t="shared" si="27"/>
        <v>904.3</v>
      </c>
      <c r="H389" s="972"/>
      <c r="I389" s="1195"/>
      <c r="J389" s="575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</row>
    <row r="390" spans="1:28" s="17" customFormat="1">
      <c r="A390" s="446" t="s">
        <v>2671</v>
      </c>
      <c r="B390" s="442" t="s">
        <v>4</v>
      </c>
      <c r="C390" s="1444">
        <v>20</v>
      </c>
      <c r="D390" s="443">
        <v>500</v>
      </c>
      <c r="E390" s="575">
        <v>904.29499999999996</v>
      </c>
      <c r="F390" s="20">
        <f t="shared" si="26"/>
        <v>904.3</v>
      </c>
      <c r="G390" s="20">
        <f t="shared" si="27"/>
        <v>904.3</v>
      </c>
      <c r="H390" s="972"/>
      <c r="I390"/>
      <c r="J390" s="575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</row>
    <row r="391" spans="1:28" s="17" customFormat="1">
      <c r="A391" s="446" t="s">
        <v>2672</v>
      </c>
      <c r="B391" s="442" t="s">
        <v>3101</v>
      </c>
      <c r="C391" s="1444">
        <v>20</v>
      </c>
      <c r="D391" s="443">
        <v>500</v>
      </c>
      <c r="E391" s="575">
        <v>904.29499999999996</v>
      </c>
      <c r="F391" s="20">
        <f t="shared" si="26"/>
        <v>904.3</v>
      </c>
      <c r="G391" s="20">
        <f t="shared" si="27"/>
        <v>904.3</v>
      </c>
      <c r="H391" s="972"/>
      <c r="I391"/>
      <c r="J391" s="575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</row>
    <row r="392" spans="1:28" s="17" customFormat="1">
      <c r="A392" s="446" t="s">
        <v>2673</v>
      </c>
      <c r="B392" s="442" t="s">
        <v>28</v>
      </c>
      <c r="C392" s="1444">
        <v>20</v>
      </c>
      <c r="D392" s="443">
        <v>500</v>
      </c>
      <c r="E392" s="575">
        <v>904.29499999999996</v>
      </c>
      <c r="F392" s="20">
        <f t="shared" si="26"/>
        <v>904.3</v>
      </c>
      <c r="G392" s="20">
        <f t="shared" si="27"/>
        <v>904.3</v>
      </c>
      <c r="H392" s="972"/>
      <c r="I392"/>
      <c r="J392" s="575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</row>
    <row r="393" spans="1:28" s="17" customFormat="1">
      <c r="A393" s="446" t="s">
        <v>2674</v>
      </c>
      <c r="B393" s="442" t="s">
        <v>29</v>
      </c>
      <c r="C393" s="1444">
        <v>20</v>
      </c>
      <c r="D393" s="443">
        <v>500</v>
      </c>
      <c r="E393" s="575">
        <v>904.29499999999996</v>
      </c>
      <c r="F393" s="20">
        <f t="shared" si="26"/>
        <v>904.3</v>
      </c>
      <c r="G393" s="20">
        <f t="shared" si="27"/>
        <v>904.3</v>
      </c>
      <c r="H393" s="972"/>
      <c r="I393"/>
      <c r="J393" s="575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</row>
    <row r="394" spans="1:28" s="17" customFormat="1">
      <c r="A394" s="446" t="s">
        <v>2675</v>
      </c>
      <c r="B394" s="442" t="s">
        <v>7</v>
      </c>
      <c r="C394" s="1444">
        <v>20</v>
      </c>
      <c r="D394" s="443">
        <v>500</v>
      </c>
      <c r="E394" s="575">
        <v>904.29499999999996</v>
      </c>
      <c r="F394" s="20">
        <f t="shared" si="26"/>
        <v>904.3</v>
      </c>
      <c r="G394" s="20">
        <f t="shared" si="27"/>
        <v>904.3</v>
      </c>
      <c r="H394" s="972"/>
      <c r="I394"/>
      <c r="J394" s="575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</row>
    <row r="395" spans="1:28" s="17" customFormat="1" ht="13.5" thickBot="1">
      <c r="A395" s="343" t="s">
        <v>2676</v>
      </c>
      <c r="B395" s="1380" t="s">
        <v>2667</v>
      </c>
      <c r="C395" s="1445">
        <v>20</v>
      </c>
      <c r="D395" s="1381">
        <v>500</v>
      </c>
      <c r="E395" s="575">
        <v>904.29499999999996</v>
      </c>
      <c r="F395" s="283">
        <f t="shared" si="26"/>
        <v>904.3</v>
      </c>
      <c r="G395" s="283">
        <f t="shared" si="27"/>
        <v>904.3</v>
      </c>
      <c r="H395" s="1002"/>
      <c r="I395"/>
      <c r="J395" s="57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</row>
    <row r="396" spans="1:28" ht="13.5" thickBot="1">
      <c r="J396" s="575"/>
    </row>
    <row r="397" spans="1:28" ht="18.75">
      <c r="A397" s="1446" t="s">
        <v>2677</v>
      </c>
      <c r="B397" s="1438"/>
      <c r="C397" s="1438"/>
      <c r="D397" s="140"/>
      <c r="E397" s="2439"/>
      <c r="F397" s="95"/>
      <c r="G397" s="236"/>
      <c r="H397" s="79"/>
      <c r="J397" s="575"/>
    </row>
    <row r="398" spans="1:28">
      <c r="A398" s="248"/>
      <c r="B398" s="17"/>
      <c r="C398" s="183"/>
      <c r="D398" s="183"/>
      <c r="E398" s="557"/>
      <c r="F398" s="1149"/>
      <c r="G398" s="98"/>
      <c r="H398" s="293"/>
      <c r="J398" s="575"/>
    </row>
    <row r="399" spans="1:28">
      <c r="A399" s="248"/>
      <c r="B399" s="17"/>
      <c r="C399" s="183"/>
      <c r="D399" s="183"/>
      <c r="E399" s="557"/>
      <c r="F399" s="1149"/>
      <c r="G399" s="98"/>
      <c r="H399" s="293"/>
      <c r="J399" s="575"/>
    </row>
    <row r="400" spans="1:28">
      <c r="A400" s="248"/>
      <c r="B400" s="17"/>
      <c r="C400" s="183"/>
      <c r="D400" s="183"/>
      <c r="E400" s="557"/>
      <c r="F400" s="1149"/>
      <c r="G400" s="98"/>
      <c r="H400" s="293"/>
      <c r="J400" s="575"/>
    </row>
    <row r="401" spans="1:12" ht="31.5" customHeight="1" thickBot="1">
      <c r="A401" s="249"/>
      <c r="B401" s="171"/>
      <c r="C401" s="184"/>
      <c r="D401" s="184"/>
      <c r="E401" s="558"/>
      <c r="F401" s="1150"/>
      <c r="G401" s="101"/>
      <c r="H401" s="294"/>
      <c r="J401" s="575"/>
    </row>
    <row r="402" spans="1:12" ht="33.75">
      <c r="A402" s="295" t="s">
        <v>1028</v>
      </c>
      <c r="B402" s="438" t="s">
        <v>2716</v>
      </c>
      <c r="C402" s="475" t="s">
        <v>3956</v>
      </c>
      <c r="D402" s="475" t="s">
        <v>3130</v>
      </c>
      <c r="E402" s="1173" t="s">
        <v>3955</v>
      </c>
      <c r="F402" s="198" t="s">
        <v>2779</v>
      </c>
      <c r="G402" s="2669" t="s">
        <v>497</v>
      </c>
      <c r="H402" s="199" t="s">
        <v>4239</v>
      </c>
      <c r="J402" s="575"/>
    </row>
    <row r="403" spans="1:12" ht="13.5" thickBot="1">
      <c r="A403" s="295"/>
      <c r="B403" s="438"/>
      <c r="C403" s="475" t="s">
        <v>3243</v>
      </c>
      <c r="D403" s="476" t="s">
        <v>2628</v>
      </c>
      <c r="E403" s="564" t="s">
        <v>265</v>
      </c>
      <c r="F403" s="191">
        <f>'Заказ, cкидки и курсы валют'!$I$12</f>
        <v>0</v>
      </c>
      <c r="G403" s="2677"/>
      <c r="H403" s="325"/>
      <c r="J403" s="575"/>
    </row>
    <row r="404" spans="1:12" s="17" customFormat="1">
      <c r="A404" s="1374" t="s">
        <v>2679</v>
      </c>
      <c r="B404" s="1375" t="s">
        <v>2678</v>
      </c>
      <c r="C404" s="1375">
        <v>20</v>
      </c>
      <c r="D404" s="1375">
        <v>1000</v>
      </c>
      <c r="E404" s="575">
        <v>8061.7943999999998</v>
      </c>
      <c r="F404" s="1076">
        <f>ROUND(E404*(1-$F$10),2)</f>
        <v>8061.79</v>
      </c>
      <c r="G404" s="1076">
        <f>F404</f>
        <v>8061.79</v>
      </c>
      <c r="H404" s="477"/>
      <c r="I404"/>
      <c r="J404" s="575"/>
      <c r="K404"/>
      <c r="L404"/>
    </row>
    <row r="405" spans="1:12">
      <c r="A405" s="1376" t="s">
        <v>5477</v>
      </c>
      <c r="B405" s="128" t="s">
        <v>5478</v>
      </c>
      <c r="C405" s="15">
        <v>20</v>
      </c>
      <c r="D405" s="15">
        <v>1000</v>
      </c>
      <c r="E405" s="575">
        <v>8061.7943999999998</v>
      </c>
      <c r="F405" s="20">
        <f t="shared" ref="F405:F406" si="28">ROUND(E405*(1-$F$10),2)</f>
        <v>8061.79</v>
      </c>
      <c r="G405" s="20">
        <f t="shared" ref="G405:G406" si="29">F405</f>
        <v>8061.79</v>
      </c>
      <c r="H405" s="326"/>
      <c r="J405" s="575"/>
    </row>
    <row r="406" spans="1:12" ht="13.5" thickBot="1">
      <c r="A406" s="1377" t="s">
        <v>5479</v>
      </c>
      <c r="B406" s="19" t="s">
        <v>5480</v>
      </c>
      <c r="C406" s="19">
        <v>20</v>
      </c>
      <c r="D406" s="19">
        <v>1000</v>
      </c>
      <c r="E406" s="575">
        <v>8061.7943999999998</v>
      </c>
      <c r="F406" s="283">
        <f t="shared" si="28"/>
        <v>8061.79</v>
      </c>
      <c r="G406" s="283">
        <f t="shared" si="29"/>
        <v>8061.79</v>
      </c>
      <c r="H406" s="327"/>
      <c r="J406" s="575"/>
    </row>
    <row r="408" spans="1:12" ht="13.5" thickBot="1"/>
    <row r="409" spans="1:12" ht="84.75" customHeight="1" thickBot="1">
      <c r="A409" s="2793" t="s">
        <v>12109</v>
      </c>
      <c r="B409" s="2794"/>
      <c r="C409" s="2794"/>
      <c r="D409" s="2794"/>
      <c r="E409" s="2794"/>
      <c r="F409" s="2794"/>
      <c r="G409" s="2794"/>
      <c r="H409" s="2795"/>
    </row>
    <row r="410" spans="1:12" ht="33.75">
      <c r="A410" s="345" t="s">
        <v>1028</v>
      </c>
      <c r="B410" s="2479" t="s">
        <v>2716</v>
      </c>
      <c r="C410" s="2467" t="s">
        <v>12122</v>
      </c>
      <c r="D410" s="2467" t="s">
        <v>3130</v>
      </c>
      <c r="E410" s="632" t="s">
        <v>3955</v>
      </c>
      <c r="F410" s="1308" t="s">
        <v>2779</v>
      </c>
      <c r="G410" s="2668" t="s">
        <v>497</v>
      </c>
      <c r="H410" s="173" t="s">
        <v>4239</v>
      </c>
    </row>
    <row r="411" spans="1:12" ht="13.5" thickBot="1">
      <c r="A411" s="295"/>
      <c r="B411" s="438"/>
      <c r="C411" s="2471" t="s">
        <v>12123</v>
      </c>
      <c r="D411" s="382" t="s">
        <v>2628</v>
      </c>
      <c r="E411" s="564" t="s">
        <v>265</v>
      </c>
      <c r="F411" s="191">
        <f>'Заказ, cкидки и курсы валют'!$I$12</f>
        <v>0</v>
      </c>
      <c r="G411" s="2683"/>
      <c r="H411" s="325"/>
    </row>
    <row r="412" spans="1:12">
      <c r="A412" s="1374" t="s">
        <v>12110</v>
      </c>
      <c r="B412" s="1375" t="s">
        <v>3100</v>
      </c>
      <c r="C412" s="2481">
        <v>100</v>
      </c>
      <c r="D412" s="2481">
        <v>100</v>
      </c>
      <c r="E412" s="2480">
        <v>116.38</v>
      </c>
      <c r="F412" s="1779">
        <f>ROUND(E412*(1-$F$10),2)</f>
        <v>116.38</v>
      </c>
      <c r="G412" s="1779">
        <f>F412</f>
        <v>116.38</v>
      </c>
      <c r="H412" s="477"/>
    </row>
    <row r="413" spans="1:12">
      <c r="A413" s="2477" t="s">
        <v>12111</v>
      </c>
      <c r="B413" s="454" t="s">
        <v>4</v>
      </c>
      <c r="C413" s="442">
        <v>100</v>
      </c>
      <c r="D413" s="442">
        <v>100</v>
      </c>
      <c r="E413" s="2480">
        <v>116.38</v>
      </c>
      <c r="F413" s="20">
        <f t="shared" ref="F413:F419" si="30">ROUND(E413*(1-$F$10),2)</f>
        <v>116.38</v>
      </c>
      <c r="G413" s="20">
        <f t="shared" ref="G413:G419" si="31">F413</f>
        <v>116.38</v>
      </c>
      <c r="H413" s="1307"/>
    </row>
    <row r="414" spans="1:12">
      <c r="A414" s="1376" t="s">
        <v>12112</v>
      </c>
      <c r="B414" s="15" t="s">
        <v>1068</v>
      </c>
      <c r="C414" s="442">
        <v>100</v>
      </c>
      <c r="D414" s="442">
        <v>100</v>
      </c>
      <c r="E414" s="2478">
        <v>116.38</v>
      </c>
      <c r="F414" s="20">
        <f t="shared" si="30"/>
        <v>116.38</v>
      </c>
      <c r="G414" s="20">
        <f t="shared" si="31"/>
        <v>116.38</v>
      </c>
      <c r="H414" s="326"/>
    </row>
    <row r="415" spans="1:12">
      <c r="A415" s="1376" t="s">
        <v>12113</v>
      </c>
      <c r="B415" s="442" t="s">
        <v>12118</v>
      </c>
      <c r="C415" s="442">
        <v>100</v>
      </c>
      <c r="D415" s="442">
        <v>100</v>
      </c>
      <c r="E415" s="2478">
        <v>116.38</v>
      </c>
      <c r="F415" s="20">
        <f t="shared" si="30"/>
        <v>116.38</v>
      </c>
      <c r="G415" s="20">
        <f t="shared" si="31"/>
        <v>116.38</v>
      </c>
      <c r="H415" s="326"/>
    </row>
    <row r="416" spans="1:12">
      <c r="A416" s="1376" t="s">
        <v>12114</v>
      </c>
      <c r="B416" s="442" t="s">
        <v>12119</v>
      </c>
      <c r="C416" s="442">
        <v>100</v>
      </c>
      <c r="D416" s="442">
        <v>100</v>
      </c>
      <c r="E416" s="2478">
        <v>116.38</v>
      </c>
      <c r="F416" s="20">
        <f t="shared" si="30"/>
        <v>116.38</v>
      </c>
      <c r="G416" s="20">
        <f t="shared" si="31"/>
        <v>116.38</v>
      </c>
      <c r="H416" s="326"/>
    </row>
    <row r="417" spans="1:8">
      <c r="A417" s="1376" t="s">
        <v>12115</v>
      </c>
      <c r="B417" s="442" t="s">
        <v>7</v>
      </c>
      <c r="C417" s="442">
        <v>100</v>
      </c>
      <c r="D417" s="442">
        <v>100</v>
      </c>
      <c r="E417" s="2478">
        <v>116.38</v>
      </c>
      <c r="F417" s="20">
        <f t="shared" si="30"/>
        <v>116.38</v>
      </c>
      <c r="G417" s="20">
        <f t="shared" si="31"/>
        <v>116.38</v>
      </c>
      <c r="H417" s="326"/>
    </row>
    <row r="418" spans="1:8">
      <c r="A418" s="1376" t="s">
        <v>12116</v>
      </c>
      <c r="B418" s="442" t="s">
        <v>12120</v>
      </c>
      <c r="C418" s="442">
        <v>100</v>
      </c>
      <c r="D418" s="442">
        <v>100</v>
      </c>
      <c r="E418" s="2478">
        <v>116.38</v>
      </c>
      <c r="F418" s="20">
        <f t="shared" si="30"/>
        <v>116.38</v>
      </c>
      <c r="G418" s="20">
        <f t="shared" si="31"/>
        <v>116.38</v>
      </c>
      <c r="H418" s="326"/>
    </row>
    <row r="419" spans="1:8" ht="13.5" thickBot="1">
      <c r="A419" s="1377" t="s">
        <v>12117</v>
      </c>
      <c r="B419" s="1380" t="s">
        <v>12121</v>
      </c>
      <c r="C419" s="1380">
        <v>100</v>
      </c>
      <c r="D419" s="1380">
        <v>100</v>
      </c>
      <c r="E419" s="2482">
        <v>116.38</v>
      </c>
      <c r="F419" s="283">
        <f t="shared" si="30"/>
        <v>116.38</v>
      </c>
      <c r="G419" s="283">
        <f t="shared" si="31"/>
        <v>116.38</v>
      </c>
      <c r="H419" s="327"/>
    </row>
    <row r="421" spans="1:8" ht="13.5" thickBot="1"/>
    <row r="422" spans="1:8" ht="61.9" customHeight="1" thickBot="1">
      <c r="A422" s="2796" t="s">
        <v>12124</v>
      </c>
      <c r="B422" s="2797"/>
      <c r="C422" s="2797"/>
      <c r="D422" s="2797"/>
      <c r="E422" s="2797"/>
      <c r="F422" s="2797"/>
      <c r="G422" s="2797"/>
      <c r="H422" s="2798"/>
    </row>
    <row r="423" spans="1:8" ht="33.75">
      <c r="A423" s="295" t="s">
        <v>1028</v>
      </c>
      <c r="B423" s="438" t="s">
        <v>2716</v>
      </c>
      <c r="C423" s="2468" t="s">
        <v>3956</v>
      </c>
      <c r="D423" s="2468" t="s">
        <v>3130</v>
      </c>
      <c r="E423" s="1173" t="s">
        <v>3955</v>
      </c>
      <c r="F423" s="198" t="s">
        <v>2779</v>
      </c>
      <c r="G423" s="2669" t="s">
        <v>497</v>
      </c>
      <c r="H423" s="199" t="s">
        <v>4239</v>
      </c>
    </row>
    <row r="424" spans="1:8" ht="13.5" thickBot="1">
      <c r="A424" s="295"/>
      <c r="B424" s="438"/>
      <c r="C424" s="2468" t="s">
        <v>3243</v>
      </c>
      <c r="D424" s="476" t="s">
        <v>2628</v>
      </c>
      <c r="E424" s="564" t="s">
        <v>265</v>
      </c>
      <c r="F424" s="191">
        <f>'Заказ, cкидки и курсы валют'!$I$12</f>
        <v>0</v>
      </c>
      <c r="G424" s="2677"/>
      <c r="H424" s="325"/>
    </row>
    <row r="425" spans="1:8">
      <c r="A425" s="1374" t="s">
        <v>12125</v>
      </c>
      <c r="B425" s="1375"/>
      <c r="C425" s="1375">
        <v>15</v>
      </c>
      <c r="D425" s="1375">
        <v>100</v>
      </c>
      <c r="E425" s="575">
        <v>700.7</v>
      </c>
      <c r="F425" s="1076">
        <f>ROUND(E425*(1-$F$10),2)</f>
        <v>700.7</v>
      </c>
      <c r="G425" s="1076">
        <f>F425</f>
        <v>700.7</v>
      </c>
      <c r="H425" s="477"/>
    </row>
    <row r="1465" spans="6:6">
      <c r="F1465">
        <f>$E$1465*(1-$F$1451)</f>
        <v>0</v>
      </c>
    </row>
  </sheetData>
  <mergeCells count="21">
    <mergeCell ref="A409:H409"/>
    <mergeCell ref="G410:G411"/>
    <mergeCell ref="A422:H422"/>
    <mergeCell ref="G423:G424"/>
    <mergeCell ref="G402:G403"/>
    <mergeCell ref="I1:K1"/>
    <mergeCell ref="G383:G384"/>
    <mergeCell ref="G97:G98"/>
    <mergeCell ref="G319:G320"/>
    <mergeCell ref="G351:G352"/>
    <mergeCell ref="G128:G129"/>
    <mergeCell ref="G160:G161"/>
    <mergeCell ref="A1:H1"/>
    <mergeCell ref="G367:G368"/>
    <mergeCell ref="G192:G193"/>
    <mergeCell ref="G223:G224"/>
    <mergeCell ref="G255:G256"/>
    <mergeCell ref="G287:G288"/>
    <mergeCell ref="G9:G10"/>
    <mergeCell ref="G36:G37"/>
    <mergeCell ref="G67:G68"/>
  </mergeCells>
  <phoneticPr fontId="0" type="noConversion"/>
  <hyperlinks>
    <hyperlink ref="A1:H1" location="ОГЛАВЛЕНИЕ!R1C1" display="Нажмите ЗДЕСЬ для возврата в оглавление "/>
  </hyperlinks>
  <pageMargins left="0.70866141732283472" right="0.70866141732283472" top="0.74803149606299213" bottom="0.74803149606299213" header="0.31496062992125984" footer="0.31496062992125984"/>
  <pageSetup paperSize="9" scale="10" fitToWidth="5" orientation="portrait" horizontalDpi="300" verticalDpi="300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">
    <tabColor indexed="57"/>
  </sheetPr>
  <dimension ref="A1:P1398"/>
  <sheetViews>
    <sheetView workbookViewId="0">
      <pane xSplit="8" ySplit="1" topLeftCell="I2" activePane="bottomRight" state="frozen"/>
      <selection pane="topRight" activeCell="J1" sqref="J1"/>
      <selection pane="bottomLeft" activeCell="A2" sqref="A2"/>
      <selection pane="bottomRight" activeCell="N102" sqref="N102"/>
    </sheetView>
  </sheetViews>
  <sheetFormatPr defaultRowHeight="12.75"/>
  <cols>
    <col min="1" max="1" width="14.42578125" customWidth="1"/>
    <col min="2" max="2" width="18.5703125" customWidth="1"/>
    <col min="3" max="3" width="11.42578125" customWidth="1"/>
    <col min="4" max="4" width="10.5703125" customWidth="1"/>
    <col min="5" max="5" width="9.85546875" style="548" customWidth="1"/>
    <col min="6" max="6" width="9.42578125" style="22" customWidth="1"/>
    <col min="7" max="7" width="13.140625" style="22" customWidth="1"/>
    <col min="8" max="8" width="13.5703125" customWidth="1"/>
  </cols>
  <sheetData>
    <row r="1" spans="1:11" s="132" customFormat="1" ht="30" customHeight="1">
      <c r="A1" s="2676" t="s">
        <v>3</v>
      </c>
      <c r="B1" s="2676"/>
      <c r="C1" s="2676"/>
      <c r="D1" s="2676"/>
      <c r="E1" s="2676"/>
      <c r="F1" s="2676"/>
      <c r="G1" s="2676"/>
      <c r="H1" s="2676"/>
      <c r="I1" s="2741" t="s">
        <v>12127</v>
      </c>
      <c r="J1" s="2741"/>
      <c r="K1" s="2741"/>
    </row>
    <row r="2" spans="1:11" s="134" customFormat="1" ht="36" customHeight="1">
      <c r="A2" s="158" t="s">
        <v>3959</v>
      </c>
      <c r="B2" s="158"/>
      <c r="C2" s="158"/>
      <c r="D2" s="158"/>
      <c r="E2" s="551"/>
      <c r="F2" s="161"/>
      <c r="G2" s="162"/>
      <c r="H2" s="161"/>
    </row>
    <row r="3" spans="1:11" s="134" customFormat="1" ht="23.45" customHeight="1" thickBot="1">
      <c r="C3" s="135"/>
      <c r="D3" s="135"/>
      <c r="E3" s="2440"/>
      <c r="G3" s="138"/>
    </row>
    <row r="4" spans="1:11" s="134" customFormat="1" ht="27.2" customHeight="1">
      <c r="A4" s="298"/>
      <c r="B4" s="276" t="s">
        <v>10693</v>
      </c>
      <c r="C4" s="848"/>
      <c r="D4" s="849"/>
      <c r="E4" s="2441"/>
      <c r="F4" s="849"/>
      <c r="G4" s="850"/>
      <c r="H4" s="141"/>
    </row>
    <row r="5" spans="1:11" s="134" customFormat="1" ht="16.5" customHeight="1">
      <c r="A5" s="301"/>
      <c r="B5" s="851" t="s">
        <v>10711</v>
      </c>
      <c r="C5" s="851"/>
      <c r="D5" s="851"/>
      <c r="E5" s="2442"/>
      <c r="F5" s="852"/>
      <c r="G5" s="852"/>
      <c r="H5" s="309"/>
    </row>
    <row r="6" spans="1:11">
      <c r="A6" s="305"/>
      <c r="B6" s="306"/>
      <c r="C6" s="183"/>
      <c r="D6" s="183"/>
      <c r="E6" s="557"/>
      <c r="F6" s="168"/>
      <c r="G6" s="304"/>
      <c r="H6" s="309"/>
    </row>
    <row r="7" spans="1:11" ht="13.5" thickBot="1">
      <c r="A7" s="307"/>
      <c r="B7" s="308"/>
      <c r="C7" s="184"/>
      <c r="D7" s="184"/>
      <c r="E7" s="558"/>
      <c r="F7" s="101"/>
      <c r="G7" s="170"/>
      <c r="H7" s="171"/>
    </row>
    <row r="8" spans="1:11" ht="35.25" customHeight="1">
      <c r="A8" s="195" t="s">
        <v>1028</v>
      </c>
      <c r="B8" s="389" t="s">
        <v>11860</v>
      </c>
      <c r="C8" s="475" t="s">
        <v>678</v>
      </c>
      <c r="D8" s="475" t="s">
        <v>3130</v>
      </c>
      <c r="E8" s="1173" t="s">
        <v>10920</v>
      </c>
      <c r="F8" s="430" t="s">
        <v>2779</v>
      </c>
      <c r="G8" s="1390" t="s">
        <v>497</v>
      </c>
      <c r="H8" s="199" t="s">
        <v>4239</v>
      </c>
    </row>
    <row r="9" spans="1:11" ht="18.75" customHeight="1" thickBot="1">
      <c r="A9" s="195"/>
      <c r="B9" s="389"/>
      <c r="C9" s="475" t="s">
        <v>10704</v>
      </c>
      <c r="D9" s="476" t="s">
        <v>2628</v>
      </c>
      <c r="E9" s="564" t="s">
        <v>265</v>
      </c>
      <c r="F9" s="342">
        <f>'Заказ, cкидки и курсы валют'!$I$12</f>
        <v>0</v>
      </c>
      <c r="G9" s="1391"/>
      <c r="H9" s="325"/>
    </row>
    <row r="10" spans="1:11" ht="13.5" thickBot="1">
      <c r="A10" s="2392">
        <v>20030</v>
      </c>
      <c r="B10" s="2393" t="s">
        <v>10694</v>
      </c>
      <c r="C10" s="1382">
        <v>590</v>
      </c>
      <c r="D10" s="2394">
        <v>1</v>
      </c>
      <c r="E10" s="575">
        <v>1455.55</v>
      </c>
      <c r="F10" s="1426">
        <f>ROUND(E10*(1-$F$41),2)</f>
        <v>1455.55</v>
      </c>
      <c r="G10" s="1426">
        <f>F10</f>
        <v>1455.55</v>
      </c>
      <c r="H10" s="2395"/>
      <c r="J10" s="575"/>
    </row>
    <row r="11" spans="1:11" s="134" customFormat="1" ht="23.45" customHeight="1" thickBot="1">
      <c r="C11" s="135"/>
      <c r="D11" s="135"/>
      <c r="E11" s="2440"/>
      <c r="G11" s="138"/>
      <c r="J11" s="575"/>
    </row>
    <row r="12" spans="1:11" s="134" customFormat="1" ht="27.2" customHeight="1">
      <c r="A12" s="298"/>
      <c r="B12" s="276" t="s">
        <v>10695</v>
      </c>
      <c r="C12" s="848"/>
      <c r="D12" s="849"/>
      <c r="E12" s="2441"/>
      <c r="F12" s="849"/>
      <c r="G12" s="850"/>
      <c r="H12" s="141"/>
      <c r="J12" s="575"/>
    </row>
    <row r="13" spans="1:11" s="134" customFormat="1" ht="16.5" customHeight="1">
      <c r="A13" s="301"/>
      <c r="B13" s="851" t="s">
        <v>10696</v>
      </c>
      <c r="C13" s="851"/>
      <c r="D13" s="851"/>
      <c r="E13" s="2442"/>
      <c r="F13" s="852"/>
      <c r="G13" s="852"/>
      <c r="H13" s="309"/>
      <c r="J13" s="575"/>
    </row>
    <row r="14" spans="1:11">
      <c r="A14" s="305"/>
      <c r="B14" s="306"/>
      <c r="C14" s="183"/>
      <c r="D14" s="183"/>
      <c r="E14" s="557"/>
      <c r="F14" s="168"/>
      <c r="G14" s="304"/>
      <c r="H14" s="309"/>
      <c r="J14" s="575"/>
    </row>
    <row r="15" spans="1:11" ht="13.5" thickBot="1">
      <c r="A15" s="307"/>
      <c r="B15" s="308"/>
      <c r="C15" s="184"/>
      <c r="D15" s="184"/>
      <c r="E15" s="558"/>
      <c r="F15" s="101"/>
      <c r="G15" s="170"/>
      <c r="H15" s="171"/>
      <c r="J15" s="575"/>
    </row>
    <row r="16" spans="1:11" ht="35.25" customHeight="1">
      <c r="A16" s="195" t="s">
        <v>1028</v>
      </c>
      <c r="B16" s="389" t="s">
        <v>11860</v>
      </c>
      <c r="C16" s="475" t="s">
        <v>678</v>
      </c>
      <c r="D16" s="475" t="s">
        <v>3130</v>
      </c>
      <c r="E16" s="1173" t="s">
        <v>10920</v>
      </c>
      <c r="F16" s="430" t="s">
        <v>2779</v>
      </c>
      <c r="G16" s="1390" t="s">
        <v>497</v>
      </c>
      <c r="H16" s="199" t="s">
        <v>4239</v>
      </c>
      <c r="J16" s="575"/>
    </row>
    <row r="17" spans="1:10" ht="18.75" customHeight="1" thickBot="1">
      <c r="A17" s="195"/>
      <c r="B17" s="389"/>
      <c r="C17" s="475" t="s">
        <v>10704</v>
      </c>
      <c r="D17" s="476" t="s">
        <v>2628</v>
      </c>
      <c r="E17" s="564" t="s">
        <v>265</v>
      </c>
      <c r="F17" s="342">
        <f>'Заказ, cкидки и курсы валют'!$I$12</f>
        <v>0</v>
      </c>
      <c r="G17" s="1391"/>
      <c r="H17" s="325"/>
      <c r="J17" s="575"/>
    </row>
    <row r="18" spans="1:10" ht="13.5" thickBot="1">
      <c r="A18" s="2392">
        <v>20050</v>
      </c>
      <c r="B18" s="2393" t="s">
        <v>10697</v>
      </c>
      <c r="C18" s="1382">
        <v>587</v>
      </c>
      <c r="D18" s="2394">
        <v>1</v>
      </c>
      <c r="E18" s="575">
        <v>1754.69</v>
      </c>
      <c r="F18" s="1426">
        <f>ROUND(E18*(1-$F$41),2)</f>
        <v>1754.69</v>
      </c>
      <c r="G18" s="1426">
        <f>F18</f>
        <v>1754.69</v>
      </c>
      <c r="H18" s="2395"/>
      <c r="J18" s="575"/>
    </row>
    <row r="19" spans="1:10" s="134" customFormat="1" ht="23.45" customHeight="1" thickBot="1">
      <c r="C19" s="135"/>
      <c r="D19" s="135"/>
      <c r="E19" s="2440"/>
      <c r="G19" s="138"/>
      <c r="J19" s="575"/>
    </row>
    <row r="20" spans="1:10" s="134" customFormat="1" ht="27.2" customHeight="1">
      <c r="A20" s="298"/>
      <c r="B20" s="276" t="s">
        <v>10698</v>
      </c>
      <c r="C20" s="848"/>
      <c r="D20" s="849"/>
      <c r="E20" s="2441"/>
      <c r="F20" s="849"/>
      <c r="G20" s="850"/>
      <c r="H20" s="141"/>
      <c r="J20" s="575"/>
    </row>
    <row r="21" spans="1:10" s="134" customFormat="1" ht="16.5" customHeight="1">
      <c r="A21" s="301"/>
      <c r="B21" s="851" t="s">
        <v>10699</v>
      </c>
      <c r="C21" s="851"/>
      <c r="D21" s="851"/>
      <c r="E21" s="2442"/>
      <c r="F21" s="852"/>
      <c r="G21" s="852"/>
      <c r="H21" s="309"/>
      <c r="J21" s="575"/>
    </row>
    <row r="22" spans="1:10">
      <c r="A22" s="305"/>
      <c r="B22" s="306"/>
      <c r="C22" s="183"/>
      <c r="D22" s="183"/>
      <c r="E22" s="557"/>
      <c r="F22" s="168"/>
      <c r="G22" s="304"/>
      <c r="H22" s="309"/>
      <c r="J22" s="575"/>
    </row>
    <row r="23" spans="1:10" ht="13.5" thickBot="1">
      <c r="A23" s="307"/>
      <c r="B23" s="308"/>
      <c r="C23" s="184"/>
      <c r="D23" s="184"/>
      <c r="E23" s="558"/>
      <c r="F23" s="101"/>
      <c r="G23" s="170"/>
      <c r="H23" s="171"/>
      <c r="J23" s="575"/>
    </row>
    <row r="24" spans="1:10" ht="35.25" customHeight="1">
      <c r="A24" s="195" t="s">
        <v>1028</v>
      </c>
      <c r="B24" s="389" t="s">
        <v>11860</v>
      </c>
      <c r="C24" s="475" t="s">
        <v>678</v>
      </c>
      <c r="D24" s="475" t="s">
        <v>3130</v>
      </c>
      <c r="E24" s="1173" t="s">
        <v>10920</v>
      </c>
      <c r="F24" s="430" t="s">
        <v>2779</v>
      </c>
      <c r="G24" s="1390" t="s">
        <v>497</v>
      </c>
      <c r="H24" s="199" t="s">
        <v>4239</v>
      </c>
      <c r="J24" s="575"/>
    </row>
    <row r="25" spans="1:10" ht="18.75" customHeight="1" thickBot="1">
      <c r="A25" s="195"/>
      <c r="B25" s="389"/>
      <c r="C25" s="475" t="s">
        <v>10704</v>
      </c>
      <c r="D25" s="476" t="s">
        <v>2628</v>
      </c>
      <c r="E25" s="564" t="s">
        <v>265</v>
      </c>
      <c r="F25" s="342">
        <f>'Заказ, cкидки и курсы валют'!$I$12</f>
        <v>0</v>
      </c>
      <c r="G25" s="1391"/>
      <c r="H25" s="325"/>
      <c r="J25" s="575"/>
    </row>
    <row r="26" spans="1:10" ht="13.5" thickBot="1">
      <c r="A26" s="2392">
        <v>20031</v>
      </c>
      <c r="B26" s="2393" t="s">
        <v>10700</v>
      </c>
      <c r="C26" s="1382">
        <v>590</v>
      </c>
      <c r="D26" s="2394">
        <v>1</v>
      </c>
      <c r="E26" s="575">
        <v>2093.2800000000002</v>
      </c>
      <c r="F26" s="1426">
        <f>ROUND(E26*(1-$F$41),2)</f>
        <v>2093.2800000000002</v>
      </c>
      <c r="G26" s="1426">
        <f>F26</f>
        <v>2093.2800000000002</v>
      </c>
      <c r="H26" s="2395"/>
      <c r="J26" s="575"/>
    </row>
    <row r="27" spans="1:10" s="134" customFormat="1" ht="23.45" customHeight="1" thickBot="1">
      <c r="C27" s="135"/>
      <c r="D27" s="135"/>
      <c r="E27" s="2440"/>
      <c r="G27" s="138"/>
      <c r="J27" s="575"/>
    </row>
    <row r="28" spans="1:10" s="134" customFormat="1" ht="27.2" customHeight="1">
      <c r="A28" s="298"/>
      <c r="B28" s="276" t="s">
        <v>10701</v>
      </c>
      <c r="C28" s="848"/>
      <c r="D28" s="849"/>
      <c r="E28" s="2441"/>
      <c r="F28" s="849"/>
      <c r="G28" s="850"/>
      <c r="H28" s="141"/>
      <c r="J28" s="575"/>
    </row>
    <row r="29" spans="1:10" s="134" customFormat="1" ht="16.5" customHeight="1">
      <c r="A29" s="301"/>
      <c r="B29" s="851" t="s">
        <v>10702</v>
      </c>
      <c r="C29" s="851"/>
      <c r="D29" s="851"/>
      <c r="E29" s="2442"/>
      <c r="F29" s="852"/>
      <c r="G29" s="852"/>
      <c r="H29" s="309"/>
      <c r="J29" s="575"/>
    </row>
    <row r="30" spans="1:10">
      <c r="A30" s="305"/>
      <c r="B30" s="306"/>
      <c r="C30" s="183"/>
      <c r="D30" s="183"/>
      <c r="E30" s="557"/>
      <c r="F30" s="168"/>
      <c r="G30" s="304"/>
      <c r="H30" s="309"/>
      <c r="J30" s="575"/>
    </row>
    <row r="31" spans="1:10" ht="13.5" thickBot="1">
      <c r="A31" s="307"/>
      <c r="B31" s="308"/>
      <c r="C31" s="184"/>
      <c r="D31" s="184"/>
      <c r="E31" s="558"/>
      <c r="F31" s="101"/>
      <c r="G31" s="170"/>
      <c r="H31" s="171"/>
      <c r="J31" s="575"/>
    </row>
    <row r="32" spans="1:10" ht="35.25" customHeight="1">
      <c r="A32" s="195" t="s">
        <v>1028</v>
      </c>
      <c r="B32" s="389" t="s">
        <v>11860</v>
      </c>
      <c r="C32" s="475" t="s">
        <v>678</v>
      </c>
      <c r="D32" s="475" t="s">
        <v>3130</v>
      </c>
      <c r="E32" s="1173" t="s">
        <v>10920</v>
      </c>
      <c r="F32" s="430" t="s">
        <v>2779</v>
      </c>
      <c r="G32" s="1390" t="s">
        <v>497</v>
      </c>
      <c r="H32" s="199" t="s">
        <v>4239</v>
      </c>
      <c r="J32" s="575"/>
    </row>
    <row r="33" spans="1:10" ht="18.75" customHeight="1" thickBot="1">
      <c r="A33" s="195"/>
      <c r="B33" s="389"/>
      <c r="C33" s="475" t="s">
        <v>10704</v>
      </c>
      <c r="D33" s="476" t="s">
        <v>2628</v>
      </c>
      <c r="E33" s="564" t="s">
        <v>265</v>
      </c>
      <c r="F33" s="342">
        <f>'Заказ, cкидки и курсы валют'!$I$12</f>
        <v>0</v>
      </c>
      <c r="G33" s="1391"/>
      <c r="H33" s="325"/>
      <c r="J33" s="575"/>
    </row>
    <row r="34" spans="1:10" ht="13.5" thickBot="1">
      <c r="A34" s="2392">
        <v>21030</v>
      </c>
      <c r="B34" s="2393" t="s">
        <v>10703</v>
      </c>
      <c r="C34" s="1382">
        <v>600</v>
      </c>
      <c r="D34" s="2394">
        <v>1</v>
      </c>
      <c r="E34" s="575">
        <v>1122.5206499999999</v>
      </c>
      <c r="F34" s="1426">
        <f>ROUND(E34*(1-$F$41),2)</f>
        <v>1122.52</v>
      </c>
      <c r="G34" s="1426">
        <f>F34</f>
        <v>1122.52</v>
      </c>
      <c r="H34" s="2395"/>
      <c r="J34" s="575"/>
    </row>
    <row r="35" spans="1:10" s="134" customFormat="1" ht="23.45" customHeight="1" thickBot="1">
      <c r="C35" s="135"/>
      <c r="D35" s="135"/>
      <c r="E35" s="2440"/>
      <c r="G35" s="138"/>
      <c r="J35" s="575"/>
    </row>
    <row r="36" spans="1:10" s="134" customFormat="1" ht="27.2" customHeight="1">
      <c r="A36" s="298"/>
      <c r="B36" s="276" t="s">
        <v>6115</v>
      </c>
      <c r="C36" s="848"/>
      <c r="D36" s="849"/>
      <c r="E36" s="2441"/>
      <c r="F36" s="849"/>
      <c r="G36" s="850"/>
      <c r="H36" s="141"/>
      <c r="J36" s="575"/>
    </row>
    <row r="37" spans="1:10" s="134" customFormat="1" ht="16.5" customHeight="1">
      <c r="A37" s="301"/>
      <c r="B37" s="851" t="s">
        <v>6114</v>
      </c>
      <c r="C37" s="851"/>
      <c r="D37" s="851"/>
      <c r="E37" s="2442"/>
      <c r="F37" s="852"/>
      <c r="G37" s="852"/>
      <c r="H37" s="309"/>
      <c r="J37" s="575"/>
    </row>
    <row r="38" spans="1:10">
      <c r="A38" s="305"/>
      <c r="B38" s="306"/>
      <c r="C38" s="183"/>
      <c r="D38" s="183"/>
      <c r="E38" s="557"/>
      <c r="F38" s="168"/>
      <c r="G38" s="304"/>
      <c r="H38" s="309"/>
      <c r="J38" s="575"/>
    </row>
    <row r="39" spans="1:10" ht="13.5" thickBot="1">
      <c r="A39" s="307"/>
      <c r="B39" s="308"/>
      <c r="C39" s="184"/>
      <c r="D39" s="184"/>
      <c r="E39" s="558"/>
      <c r="F39" s="101"/>
      <c r="G39" s="170"/>
      <c r="H39" s="171"/>
      <c r="J39" s="575"/>
    </row>
    <row r="40" spans="1:10" ht="35.25" customHeight="1">
      <c r="A40" s="195" t="s">
        <v>1028</v>
      </c>
      <c r="B40" s="389" t="s">
        <v>11860</v>
      </c>
      <c r="C40" s="475" t="s">
        <v>678</v>
      </c>
      <c r="D40" s="475" t="s">
        <v>3130</v>
      </c>
      <c r="E40" s="1173" t="s">
        <v>10920</v>
      </c>
      <c r="F40" s="430" t="s">
        <v>2779</v>
      </c>
      <c r="G40" s="1390" t="s">
        <v>497</v>
      </c>
      <c r="H40" s="199" t="s">
        <v>4239</v>
      </c>
      <c r="J40" s="575"/>
    </row>
    <row r="41" spans="1:10" ht="18.75" customHeight="1" thickBot="1">
      <c r="A41" s="195"/>
      <c r="B41" s="389"/>
      <c r="C41" s="475" t="s">
        <v>10704</v>
      </c>
      <c r="D41" s="476" t="s">
        <v>2628</v>
      </c>
      <c r="E41" s="564" t="s">
        <v>265</v>
      </c>
      <c r="F41" s="342">
        <f>'Заказ, cкидки и курсы валют'!$I$12</f>
        <v>0</v>
      </c>
      <c r="G41" s="1391"/>
      <c r="H41" s="325"/>
      <c r="J41" s="575"/>
    </row>
    <row r="42" spans="1:10">
      <c r="A42" s="1354" t="s">
        <v>6116</v>
      </c>
      <c r="B42" s="1181" t="s">
        <v>6118</v>
      </c>
      <c r="C42" s="542">
        <v>580</v>
      </c>
      <c r="D42" s="1680">
        <v>1</v>
      </c>
      <c r="E42" s="575">
        <v>1641.165</v>
      </c>
      <c r="F42" s="1398">
        <f>ROUND(E42*(1-$F$41),2)</f>
        <v>1641.17</v>
      </c>
      <c r="G42" s="1398">
        <f>F42</f>
        <v>1641.17</v>
      </c>
      <c r="H42" s="337"/>
      <c r="J42" s="575"/>
    </row>
    <row r="43" spans="1:10" ht="13.5" thickBot="1">
      <c r="A43" s="1345" t="s">
        <v>6117</v>
      </c>
      <c r="B43" s="1188" t="s">
        <v>6119</v>
      </c>
      <c r="C43" s="282">
        <v>702</v>
      </c>
      <c r="D43" s="1681">
        <v>1</v>
      </c>
      <c r="E43" s="575">
        <v>2180.0549999999998</v>
      </c>
      <c r="F43" s="1401">
        <f>ROUND(E43*(1-$F$41),2)</f>
        <v>2180.06</v>
      </c>
      <c r="G43" s="1401">
        <f>F43</f>
        <v>2180.06</v>
      </c>
      <c r="H43" s="214"/>
      <c r="J43" s="575"/>
    </row>
    <row r="44" spans="1:10" ht="21" thickBot="1">
      <c r="A44" s="143"/>
      <c r="B44" s="143"/>
      <c r="C44" s="143"/>
      <c r="D44" s="143"/>
      <c r="E44" s="903"/>
      <c r="F44" s="143"/>
      <c r="G44" s="143"/>
      <c r="H44" s="143"/>
      <c r="J44" s="575"/>
    </row>
    <row r="45" spans="1:10" ht="30.75">
      <c r="A45" s="298"/>
      <c r="B45" s="276" t="s">
        <v>6120</v>
      </c>
      <c r="C45" s="848"/>
      <c r="D45" s="849"/>
      <c r="E45" s="2441"/>
      <c r="F45" s="849"/>
      <c r="G45" s="850"/>
      <c r="H45" s="141"/>
      <c r="J45" s="575"/>
    </row>
    <row r="46" spans="1:10" ht="30.75">
      <c r="A46" s="301"/>
      <c r="B46" s="851" t="s">
        <v>6121</v>
      </c>
      <c r="C46" s="851"/>
      <c r="D46" s="851"/>
      <c r="E46" s="2442"/>
      <c r="F46" s="852"/>
      <c r="G46" s="852"/>
      <c r="H46" s="309"/>
      <c r="J46" s="575"/>
    </row>
    <row r="47" spans="1:10">
      <c r="A47" s="305"/>
      <c r="B47" s="306"/>
      <c r="C47" s="183"/>
      <c r="D47" s="183"/>
      <c r="E47" s="557"/>
      <c r="F47" s="168"/>
      <c r="G47" s="304"/>
      <c r="H47" s="309"/>
      <c r="J47" s="575"/>
    </row>
    <row r="48" spans="1:10" ht="13.5" thickBot="1">
      <c r="A48" s="307"/>
      <c r="B48" s="308"/>
      <c r="C48" s="184"/>
      <c r="D48" s="184"/>
      <c r="E48" s="558"/>
      <c r="F48" s="101"/>
      <c r="G48" s="170"/>
      <c r="H48" s="171"/>
      <c r="J48" s="575"/>
    </row>
    <row r="49" spans="1:10" ht="42.75" thickBot="1">
      <c r="A49" s="195" t="s">
        <v>1028</v>
      </c>
      <c r="B49" s="389" t="s">
        <v>11860</v>
      </c>
      <c r="C49" s="475" t="s">
        <v>678</v>
      </c>
      <c r="D49" s="475" t="s">
        <v>3130</v>
      </c>
      <c r="E49" s="2443" t="s">
        <v>10920</v>
      </c>
      <c r="F49" s="430" t="s">
        <v>2779</v>
      </c>
      <c r="G49" s="1390" t="s">
        <v>497</v>
      </c>
      <c r="H49" s="199" t="s">
        <v>4239</v>
      </c>
      <c r="J49" s="575"/>
    </row>
    <row r="50" spans="1:10" ht="13.5" thickBot="1">
      <c r="A50" s="188"/>
      <c r="B50" s="190"/>
      <c r="C50" s="1140" t="s">
        <v>10704</v>
      </c>
      <c r="D50" s="382" t="s">
        <v>2628</v>
      </c>
      <c r="E50" s="829" t="s">
        <v>265</v>
      </c>
      <c r="F50" s="191">
        <f>'Заказ, cкидки и курсы валют'!$I$12</f>
        <v>0</v>
      </c>
      <c r="G50" s="953"/>
      <c r="H50" s="186"/>
      <c r="J50" s="575"/>
    </row>
    <row r="51" spans="1:10" ht="18.75" customHeight="1" thickBot="1">
      <c r="A51" s="1682" t="s">
        <v>6122</v>
      </c>
      <c r="B51" s="1635" t="s">
        <v>6123</v>
      </c>
      <c r="C51" s="1085">
        <v>702</v>
      </c>
      <c r="D51" s="1683">
        <v>1</v>
      </c>
      <c r="E51" s="575">
        <v>3713.22</v>
      </c>
      <c r="F51" s="1412">
        <f>ROUND(E51*(1-$F$41),2)</f>
        <v>3713.22</v>
      </c>
      <c r="G51" s="1412">
        <f>F51</f>
        <v>3713.22</v>
      </c>
      <c r="H51" s="994"/>
      <c r="J51" s="575"/>
    </row>
    <row r="52" spans="1:10" ht="16.5" customHeight="1" thickBot="1">
      <c r="J52" s="575"/>
    </row>
    <row r="53" spans="1:10" ht="21.75" customHeight="1">
      <c r="A53" s="298"/>
      <c r="B53" s="276" t="s">
        <v>6124</v>
      </c>
      <c r="C53" s="848"/>
      <c r="D53" s="849"/>
      <c r="E53" s="2441"/>
      <c r="F53" s="849"/>
      <c r="G53" s="850"/>
      <c r="H53" s="141"/>
      <c r="J53" s="575"/>
    </row>
    <row r="54" spans="1:10" ht="30.75">
      <c r="A54" s="301"/>
      <c r="B54" s="851" t="s">
        <v>6125</v>
      </c>
      <c r="C54" s="851"/>
      <c r="D54" s="851"/>
      <c r="E54" s="2442"/>
      <c r="F54" s="852"/>
      <c r="G54" s="852"/>
      <c r="H54" s="309"/>
      <c r="J54" s="575"/>
    </row>
    <row r="55" spans="1:10" ht="27.2" customHeight="1">
      <c r="A55" s="305"/>
      <c r="B55" s="306"/>
      <c r="C55" s="183"/>
      <c r="D55" s="183"/>
      <c r="E55" s="557"/>
      <c r="F55" s="168"/>
      <c r="G55" s="304"/>
      <c r="H55" s="309"/>
      <c r="J55" s="575"/>
    </row>
    <row r="56" spans="1:10" ht="18.75" customHeight="1" thickBot="1">
      <c r="A56" s="307"/>
      <c r="B56" s="308"/>
      <c r="C56" s="184"/>
      <c r="D56" s="184"/>
      <c r="E56" s="558"/>
      <c r="F56" s="101"/>
      <c r="G56" s="170"/>
      <c r="H56" s="171"/>
      <c r="J56" s="575"/>
    </row>
    <row r="57" spans="1:10" ht="36" customHeight="1" thickBot="1">
      <c r="A57" s="195" t="s">
        <v>1028</v>
      </c>
      <c r="B57" s="389" t="s">
        <v>11860</v>
      </c>
      <c r="C57" s="475" t="s">
        <v>678</v>
      </c>
      <c r="D57" s="475" t="s">
        <v>3130</v>
      </c>
      <c r="E57" s="2443" t="s">
        <v>10920</v>
      </c>
      <c r="F57" s="430" t="s">
        <v>2779</v>
      </c>
      <c r="G57" s="1390" t="s">
        <v>497</v>
      </c>
      <c r="H57" s="199" t="s">
        <v>4239</v>
      </c>
      <c r="J57" s="575"/>
    </row>
    <row r="58" spans="1:10" ht="13.5" thickBot="1">
      <c r="A58" s="188"/>
      <c r="B58" s="190"/>
      <c r="C58" s="1140" t="s">
        <v>10704</v>
      </c>
      <c r="D58" s="382" t="s">
        <v>2628</v>
      </c>
      <c r="E58" s="829" t="s">
        <v>265</v>
      </c>
      <c r="F58" s="191">
        <f>'Заказ, cкидки и курсы валют'!$I$12</f>
        <v>0</v>
      </c>
      <c r="G58" s="953"/>
      <c r="H58" s="186"/>
      <c r="J58" s="575"/>
    </row>
    <row r="59" spans="1:10" ht="13.5" thickBot="1">
      <c r="A59" s="2396" t="s">
        <v>6126</v>
      </c>
      <c r="B59" s="2393" t="s">
        <v>6127</v>
      </c>
      <c r="C59" s="1382">
        <v>580</v>
      </c>
      <c r="D59" s="2394">
        <v>1</v>
      </c>
      <c r="E59" s="575">
        <v>1994.3</v>
      </c>
      <c r="F59" s="1426">
        <f>ROUND(E59*(1-$F$41),2)</f>
        <v>1994.3</v>
      </c>
      <c r="G59" s="1426">
        <f>F59</f>
        <v>1994.3</v>
      </c>
      <c r="H59" s="2395"/>
      <c r="J59" s="575"/>
    </row>
    <row r="60" spans="1:10" ht="13.5" thickBot="1">
      <c r="J60" s="575"/>
    </row>
    <row r="61" spans="1:10" s="148" customFormat="1" ht="30.75">
      <c r="A61" s="298"/>
      <c r="B61" s="276" t="s">
        <v>6128</v>
      </c>
      <c r="C61" s="848"/>
      <c r="D61" s="849"/>
      <c r="E61" s="2441"/>
      <c r="F61" s="849"/>
      <c r="G61" s="850"/>
      <c r="H61" s="141"/>
      <c r="J61" s="575"/>
    </row>
    <row r="62" spans="1:10" ht="15.95" customHeight="1">
      <c r="A62" s="301"/>
      <c r="B62" s="851" t="s">
        <v>6129</v>
      </c>
      <c r="C62" s="851"/>
      <c r="D62" s="851"/>
      <c r="E62" s="2442"/>
      <c r="F62" s="852"/>
      <c r="G62" s="852"/>
      <c r="H62" s="309"/>
      <c r="J62" s="575"/>
    </row>
    <row r="63" spans="1:10" ht="21" customHeight="1">
      <c r="A63" s="305"/>
      <c r="B63" s="306"/>
      <c r="C63" s="183"/>
      <c r="D63" s="183"/>
      <c r="E63" s="557"/>
      <c r="F63" s="168"/>
      <c r="G63" s="304"/>
      <c r="H63" s="309"/>
      <c r="J63" s="575"/>
    </row>
    <row r="64" spans="1:10" ht="14.25" customHeight="1" thickBot="1">
      <c r="A64" s="307"/>
      <c r="B64" s="308"/>
      <c r="C64" s="184"/>
      <c r="D64" s="184"/>
      <c r="E64" s="558"/>
      <c r="F64" s="101"/>
      <c r="G64" s="170"/>
      <c r="H64" s="171"/>
      <c r="J64" s="575"/>
    </row>
    <row r="65" spans="1:10" ht="33" customHeight="1" thickBot="1">
      <c r="A65" s="195" t="s">
        <v>1028</v>
      </c>
      <c r="B65" s="389" t="s">
        <v>11860</v>
      </c>
      <c r="C65" s="475" t="s">
        <v>678</v>
      </c>
      <c r="D65" s="475" t="s">
        <v>3130</v>
      </c>
      <c r="E65" s="2443" t="s">
        <v>10920</v>
      </c>
      <c r="F65" s="430" t="s">
        <v>2779</v>
      </c>
      <c r="G65" s="1390" t="s">
        <v>497</v>
      </c>
      <c r="H65" s="199" t="s">
        <v>4239</v>
      </c>
      <c r="J65" s="575"/>
    </row>
    <row r="66" spans="1:10" ht="18.75" customHeight="1" thickBot="1">
      <c r="A66" s="188"/>
      <c r="B66" s="190"/>
      <c r="C66" s="1140" t="s">
        <v>10704</v>
      </c>
      <c r="D66" s="382" t="s">
        <v>2628</v>
      </c>
      <c r="E66" s="829" t="s">
        <v>265</v>
      </c>
      <c r="F66" s="191">
        <f>'Заказ, cкидки и курсы валют'!$I$12</f>
        <v>0</v>
      </c>
      <c r="G66" s="953"/>
      <c r="H66" s="186"/>
      <c r="J66" s="575"/>
    </row>
    <row r="67" spans="1:10" ht="17.25" customHeight="1" thickBot="1">
      <c r="A67" s="1682" t="s">
        <v>6130</v>
      </c>
      <c r="B67" s="1635" t="s">
        <v>6131</v>
      </c>
      <c r="C67" s="1085">
        <v>580</v>
      </c>
      <c r="D67" s="1683">
        <v>1</v>
      </c>
      <c r="E67" s="575">
        <v>1205.1539999999998</v>
      </c>
      <c r="F67" s="1412">
        <f>ROUND(E67*(1-$F$41),2)</f>
        <v>1205.1500000000001</v>
      </c>
      <c r="G67" s="1412">
        <f>F67</f>
        <v>1205.1500000000001</v>
      </c>
      <c r="H67" s="994"/>
      <c r="J67" s="575"/>
    </row>
    <row r="68" spans="1:10" ht="13.5" customHeight="1" thickBot="1">
      <c r="J68" s="575"/>
    </row>
    <row r="69" spans="1:10" ht="30.75">
      <c r="A69" s="298"/>
      <c r="B69" s="276" t="s">
        <v>6132</v>
      </c>
      <c r="C69" s="848"/>
      <c r="D69" s="849"/>
      <c r="E69" s="2441"/>
      <c r="F69" s="849"/>
      <c r="G69" s="850"/>
      <c r="H69" s="141"/>
      <c r="J69" s="575"/>
    </row>
    <row r="70" spans="1:10" ht="30.75">
      <c r="A70" s="301"/>
      <c r="B70" s="851" t="s">
        <v>6133</v>
      </c>
      <c r="C70" s="851"/>
      <c r="D70" s="851"/>
      <c r="E70" s="2442"/>
      <c r="F70" s="852"/>
      <c r="G70" s="852"/>
      <c r="H70" s="309"/>
      <c r="J70" s="575"/>
    </row>
    <row r="71" spans="1:10">
      <c r="A71" s="305"/>
      <c r="B71" s="306"/>
      <c r="C71" s="183"/>
      <c r="D71" s="183"/>
      <c r="E71" s="557"/>
      <c r="F71" s="168"/>
      <c r="G71" s="304"/>
      <c r="H71" s="309"/>
      <c r="J71" s="575"/>
    </row>
    <row r="72" spans="1:10" ht="22.35" customHeight="1" thickBot="1">
      <c r="A72" s="307"/>
      <c r="B72" s="308"/>
      <c r="C72" s="184"/>
      <c r="D72" s="184"/>
      <c r="E72" s="558"/>
      <c r="F72" s="101"/>
      <c r="G72" s="170"/>
      <c r="H72" s="171"/>
      <c r="J72" s="575"/>
    </row>
    <row r="73" spans="1:10" s="148" customFormat="1" ht="42">
      <c r="A73" s="195" t="s">
        <v>1028</v>
      </c>
      <c r="B73" s="389" t="s">
        <v>11860</v>
      </c>
      <c r="C73" s="475" t="s">
        <v>678</v>
      </c>
      <c r="D73" s="475" t="s">
        <v>3130</v>
      </c>
      <c r="E73" s="1173" t="s">
        <v>10920</v>
      </c>
      <c r="F73" s="430" t="s">
        <v>2779</v>
      </c>
      <c r="G73" s="1390" t="s">
        <v>497</v>
      </c>
      <c r="H73" s="199" t="s">
        <v>4239</v>
      </c>
      <c r="J73" s="575"/>
    </row>
    <row r="74" spans="1:10" ht="18.75" customHeight="1" thickBot="1">
      <c r="A74" s="195"/>
      <c r="B74" s="389"/>
      <c r="C74" s="475" t="s">
        <v>10704</v>
      </c>
      <c r="D74" s="476" t="s">
        <v>2628</v>
      </c>
      <c r="E74" s="564" t="s">
        <v>265</v>
      </c>
      <c r="F74" s="342">
        <f>'Заказ, cкидки и курсы валют'!$I$12</f>
        <v>0</v>
      </c>
      <c r="G74" s="1391"/>
      <c r="H74" s="325"/>
      <c r="J74" s="575"/>
    </row>
    <row r="75" spans="1:10" ht="13.5" customHeight="1">
      <c r="A75" s="1354" t="s">
        <v>6134</v>
      </c>
      <c r="B75" s="1181" t="s">
        <v>6136</v>
      </c>
      <c r="C75" s="542">
        <v>580</v>
      </c>
      <c r="D75" s="1680">
        <v>1</v>
      </c>
      <c r="E75" s="575">
        <v>4444.3</v>
      </c>
      <c r="F75" s="1398">
        <f>ROUND(E75*(1-$F$41),2)</f>
        <v>4444.3</v>
      </c>
      <c r="G75" s="1398">
        <f>F75</f>
        <v>4444.3</v>
      </c>
      <c r="H75" s="337"/>
      <c r="J75" s="575"/>
    </row>
    <row r="76" spans="1:10" ht="14.25" customHeight="1" thickBot="1">
      <c r="A76" s="1345" t="s">
        <v>6135</v>
      </c>
      <c r="B76" s="1188" t="s">
        <v>6137</v>
      </c>
      <c r="C76" s="282">
        <v>702</v>
      </c>
      <c r="D76" s="1681">
        <v>1</v>
      </c>
      <c r="E76" s="575">
        <v>6328.35</v>
      </c>
      <c r="F76" s="1401">
        <f>ROUND(E76*(1-$F$41),2)</f>
        <v>6328.35</v>
      </c>
      <c r="G76" s="1401">
        <f>F76</f>
        <v>6328.35</v>
      </c>
      <c r="H76" s="214"/>
      <c r="J76" s="575"/>
    </row>
    <row r="77" spans="1:10" ht="18.75" customHeight="1" thickBot="1">
      <c r="J77" s="575"/>
    </row>
    <row r="78" spans="1:10" ht="16.5" customHeight="1">
      <c r="A78" s="298"/>
      <c r="B78" s="276" t="s">
        <v>6138</v>
      </c>
      <c r="C78" s="848"/>
      <c r="D78" s="849"/>
      <c r="E78" s="2441"/>
      <c r="F78" s="849"/>
      <c r="G78" s="850"/>
      <c r="H78" s="141"/>
      <c r="J78" s="575"/>
    </row>
    <row r="79" spans="1:10" ht="30.75">
      <c r="A79" s="301"/>
      <c r="B79" s="851" t="s">
        <v>6139</v>
      </c>
      <c r="C79" s="851"/>
      <c r="D79" s="851"/>
      <c r="E79" s="2442"/>
      <c r="F79" s="852"/>
      <c r="G79" s="852"/>
      <c r="H79" s="309"/>
      <c r="J79" s="575"/>
    </row>
    <row r="80" spans="1:10">
      <c r="A80" s="305"/>
      <c r="B80" s="306"/>
      <c r="C80" s="183"/>
      <c r="D80" s="183"/>
      <c r="E80" s="557"/>
      <c r="F80" s="168"/>
      <c r="G80" s="304"/>
      <c r="H80" s="309"/>
      <c r="J80" s="575"/>
    </row>
    <row r="81" spans="1:13" ht="16.350000000000001" customHeight="1" thickBot="1">
      <c r="A81" s="307"/>
      <c r="B81" s="308"/>
      <c r="C81" s="184"/>
      <c r="D81" s="184"/>
      <c r="E81" s="558"/>
      <c r="F81" s="101"/>
      <c r="G81" s="170"/>
      <c r="H81" s="171"/>
      <c r="J81" s="575"/>
    </row>
    <row r="82" spans="1:13" ht="42">
      <c r="A82" s="195" t="s">
        <v>1028</v>
      </c>
      <c r="B82" s="389" t="s">
        <v>11860</v>
      </c>
      <c r="C82" s="475" t="s">
        <v>678</v>
      </c>
      <c r="D82" s="475" t="s">
        <v>3130</v>
      </c>
      <c r="E82" s="1173" t="s">
        <v>10920</v>
      </c>
      <c r="F82" s="430" t="s">
        <v>2779</v>
      </c>
      <c r="G82" s="1390" t="s">
        <v>497</v>
      </c>
      <c r="H82" s="199" t="s">
        <v>4239</v>
      </c>
      <c r="J82" s="575"/>
    </row>
    <row r="83" spans="1:13" ht="13.5" thickBot="1">
      <c r="A83" s="195"/>
      <c r="B83" s="389"/>
      <c r="C83" s="475" t="s">
        <v>10704</v>
      </c>
      <c r="D83" s="476" t="s">
        <v>2628</v>
      </c>
      <c r="E83" s="564" t="s">
        <v>265</v>
      </c>
      <c r="F83" s="342">
        <f>'Заказ, cкидки и курсы валют'!$I$12</f>
        <v>0</v>
      </c>
      <c r="G83" s="1391"/>
      <c r="H83" s="325"/>
      <c r="J83" s="575"/>
    </row>
    <row r="84" spans="1:13">
      <c r="A84" s="1354" t="s">
        <v>6140</v>
      </c>
      <c r="B84" s="1181" t="s">
        <v>6141</v>
      </c>
      <c r="C84" s="542">
        <v>580</v>
      </c>
      <c r="D84" s="1680">
        <v>1</v>
      </c>
      <c r="E84" s="575">
        <v>2766.6143999999999</v>
      </c>
      <c r="F84" s="1398">
        <f>ROUND(E84*(1-$F$41),2)</f>
        <v>2766.61</v>
      </c>
      <c r="G84" s="1398">
        <f>F84</f>
        <v>2766.61</v>
      </c>
      <c r="H84" s="337"/>
      <c r="J84" s="575"/>
    </row>
    <row r="85" spans="1:13" ht="13.5" thickBot="1">
      <c r="A85" s="1345" t="s">
        <v>10905</v>
      </c>
      <c r="B85" s="1188" t="s">
        <v>6142</v>
      </c>
      <c r="C85" s="282">
        <v>702</v>
      </c>
      <c r="D85" s="1681">
        <v>1</v>
      </c>
      <c r="E85" s="575">
        <v>3373.9199999999996</v>
      </c>
      <c r="F85" s="1401">
        <f>ROUND(E85*(1-$F$41),2)</f>
        <v>3373.92</v>
      </c>
      <c r="G85" s="1401">
        <f>F85</f>
        <v>3373.92</v>
      </c>
      <c r="H85" s="214"/>
      <c r="J85" s="575"/>
    </row>
    <row r="86" spans="1:13" ht="12" customHeight="1">
      <c r="J86" s="575"/>
    </row>
    <row r="87" spans="1:13" ht="12" customHeight="1">
      <c r="A87" s="2275"/>
      <c r="B87" s="2275"/>
      <c r="C87" s="2275"/>
      <c r="D87" s="2275"/>
      <c r="E87" s="2444"/>
      <c r="F87" s="2276"/>
      <c r="G87" s="2276"/>
      <c r="H87" s="2275"/>
      <c r="J87" s="575"/>
    </row>
    <row r="88" spans="1:13" ht="12" customHeight="1" thickBot="1">
      <c r="J88" s="575"/>
    </row>
    <row r="89" spans="1:13" ht="61.7" customHeight="1" thickBot="1">
      <c r="A89" s="2809" t="s">
        <v>11886</v>
      </c>
      <c r="B89" s="2810"/>
      <c r="C89" s="2810"/>
      <c r="D89" s="2810"/>
      <c r="E89" s="2810"/>
      <c r="F89" s="2810"/>
      <c r="G89" s="2810"/>
      <c r="H89" s="2811"/>
      <c r="J89" s="575"/>
    </row>
    <row r="90" spans="1:13" ht="12" hidden="1" customHeight="1" thickBot="1">
      <c r="J90" s="575"/>
    </row>
    <row r="91" spans="1:13" ht="32.450000000000003" customHeight="1">
      <c r="A91" s="2670" t="s">
        <v>1028</v>
      </c>
      <c r="B91" s="2807" t="s">
        <v>11860</v>
      </c>
      <c r="C91" s="1206" t="s">
        <v>678</v>
      </c>
      <c r="D91" s="1206" t="s">
        <v>3130</v>
      </c>
      <c r="E91" s="632" t="s">
        <v>10920</v>
      </c>
      <c r="F91" s="431" t="s">
        <v>2779</v>
      </c>
      <c r="G91" s="2280" t="s">
        <v>497</v>
      </c>
      <c r="H91" s="2674" t="s">
        <v>4239</v>
      </c>
      <c r="J91" s="575"/>
    </row>
    <row r="92" spans="1:13" ht="15" customHeight="1" thickBot="1">
      <c r="A92" s="2806"/>
      <c r="B92" s="2808"/>
      <c r="C92" s="1140" t="s">
        <v>10704</v>
      </c>
      <c r="D92" s="382" t="s">
        <v>2628</v>
      </c>
      <c r="E92" s="2445" t="s">
        <v>265</v>
      </c>
      <c r="F92" s="2281">
        <f>'Заказ, cкидки и курсы валют'!$I$12</f>
        <v>0</v>
      </c>
      <c r="G92" s="953"/>
      <c r="H92" s="2805"/>
      <c r="J92" s="575"/>
    </row>
    <row r="93" spans="1:13" ht="12" customHeight="1">
      <c r="A93" s="2391" t="s">
        <v>11876</v>
      </c>
      <c r="B93" s="1266" t="s">
        <v>11883</v>
      </c>
      <c r="C93" s="2391">
        <v>160</v>
      </c>
      <c r="D93" s="1266">
        <v>1</v>
      </c>
      <c r="E93" s="575">
        <v>2077.6</v>
      </c>
      <c r="F93" s="2260">
        <f t="shared" ref="F93:F96" si="0">ROUND(E93*(1-$F$41),2)</f>
        <v>2077.6</v>
      </c>
      <c r="G93" s="1690">
        <f t="shared" ref="G93:G97" si="1">F93</f>
        <v>2077.6</v>
      </c>
      <c r="H93" s="2391"/>
      <c r="J93" s="575"/>
    </row>
    <row r="94" spans="1:13" ht="12" customHeight="1">
      <c r="A94" s="16" t="s">
        <v>11877</v>
      </c>
      <c r="B94" s="128" t="s">
        <v>11881</v>
      </c>
      <c r="C94" s="16">
        <v>230</v>
      </c>
      <c r="D94" s="128">
        <v>1</v>
      </c>
      <c r="E94" s="575">
        <v>2195.1999999999998</v>
      </c>
      <c r="F94" s="581">
        <f t="shared" si="0"/>
        <v>2195.1999999999998</v>
      </c>
      <c r="G94" s="2277">
        <f t="shared" si="1"/>
        <v>2195.1999999999998</v>
      </c>
      <c r="H94" s="16"/>
      <c r="J94" s="575"/>
    </row>
    <row r="95" spans="1:13" ht="12" customHeight="1">
      <c r="A95" s="16" t="s">
        <v>11878</v>
      </c>
      <c r="B95" s="128" t="s">
        <v>11882</v>
      </c>
      <c r="C95" s="16">
        <v>400</v>
      </c>
      <c r="D95" s="128">
        <v>1</v>
      </c>
      <c r="E95" s="575">
        <v>2548</v>
      </c>
      <c r="F95" s="581">
        <f t="shared" si="0"/>
        <v>2548</v>
      </c>
      <c r="G95" s="2277">
        <f t="shared" si="1"/>
        <v>2548</v>
      </c>
      <c r="H95" s="16"/>
      <c r="J95" s="575"/>
    </row>
    <row r="96" spans="1:13" ht="12" customHeight="1">
      <c r="A96" s="585" t="s">
        <v>11879</v>
      </c>
      <c r="B96" s="522" t="s">
        <v>11884</v>
      </c>
      <c r="C96" s="585">
        <v>710</v>
      </c>
      <c r="D96" s="522">
        <v>1</v>
      </c>
      <c r="E96" s="575">
        <v>3194.8</v>
      </c>
      <c r="F96" s="1423">
        <f t="shared" si="0"/>
        <v>3194.8</v>
      </c>
      <c r="G96" s="1688">
        <f t="shared" si="1"/>
        <v>3194.8</v>
      </c>
      <c r="H96" s="585"/>
      <c r="J96" s="575"/>
      <c r="M96" s="2278"/>
    </row>
    <row r="97" spans="1:10" ht="12" customHeight="1" thickBot="1">
      <c r="A97" s="16" t="s">
        <v>11880</v>
      </c>
      <c r="B97" s="128" t="s">
        <v>11885</v>
      </c>
      <c r="C97" s="16">
        <v>800</v>
      </c>
      <c r="D97" s="128">
        <v>1</v>
      </c>
      <c r="E97" s="575">
        <v>4703.04</v>
      </c>
      <c r="F97" s="2279">
        <v>4704</v>
      </c>
      <c r="G97" s="2277">
        <f t="shared" si="1"/>
        <v>4704</v>
      </c>
      <c r="H97" s="16"/>
      <c r="J97" s="575"/>
    </row>
    <row r="98" spans="1:10" ht="15.95" customHeight="1" thickBot="1">
      <c r="J98" s="575"/>
    </row>
    <row r="99" spans="1:10" ht="17.25" customHeight="1">
      <c r="A99" s="2812" t="s">
        <v>11874</v>
      </c>
      <c r="B99" s="2813"/>
      <c r="C99" s="2813"/>
      <c r="D99" s="2813"/>
      <c r="E99" s="2813"/>
      <c r="F99" s="2813"/>
      <c r="G99" s="2813"/>
      <c r="H99" s="2813"/>
      <c r="J99" s="575"/>
    </row>
    <row r="100" spans="1:10" ht="24.75" customHeight="1">
      <c r="A100" s="2814"/>
      <c r="B100" s="2815"/>
      <c r="C100" s="2815"/>
      <c r="D100" s="2815"/>
      <c r="E100" s="2815"/>
      <c r="F100" s="2815"/>
      <c r="G100" s="2815"/>
      <c r="H100" s="2815"/>
      <c r="J100" s="575"/>
    </row>
    <row r="101" spans="1:10" ht="18.75" customHeight="1">
      <c r="A101" s="2814"/>
      <c r="B101" s="2815"/>
      <c r="C101" s="2815"/>
      <c r="D101" s="2815"/>
      <c r="E101" s="2815"/>
      <c r="F101" s="2815"/>
      <c r="G101" s="2815"/>
      <c r="H101" s="2815"/>
      <c r="J101" s="575"/>
    </row>
    <row r="102" spans="1:10" ht="17.25" customHeight="1" thickBot="1">
      <c r="A102" s="2816"/>
      <c r="B102" s="2817"/>
      <c r="C102" s="2817"/>
      <c r="D102" s="2817"/>
      <c r="E102" s="2817"/>
      <c r="F102" s="2817"/>
      <c r="G102" s="2817"/>
      <c r="H102" s="2817"/>
      <c r="J102" s="575"/>
    </row>
    <row r="103" spans="1:10" ht="42">
      <c r="A103" s="195" t="s">
        <v>1028</v>
      </c>
      <c r="B103" s="389" t="s">
        <v>11859</v>
      </c>
      <c r="C103" s="475" t="s">
        <v>678</v>
      </c>
      <c r="D103" s="475" t="s">
        <v>3130</v>
      </c>
      <c r="E103" s="1173" t="s">
        <v>10920</v>
      </c>
      <c r="F103" s="430" t="s">
        <v>2779</v>
      </c>
      <c r="G103" s="1390" t="s">
        <v>497</v>
      </c>
      <c r="H103" s="199" t="s">
        <v>4239</v>
      </c>
      <c r="J103" s="575"/>
    </row>
    <row r="104" spans="1:10">
      <c r="A104" s="195"/>
      <c r="B104" s="389"/>
      <c r="C104" s="475" t="s">
        <v>10704</v>
      </c>
      <c r="D104" s="476" t="s">
        <v>2628</v>
      </c>
      <c r="E104" s="564" t="s">
        <v>265</v>
      </c>
      <c r="F104" s="342">
        <f>'Заказ, cкидки и курсы валют'!$I$12</f>
        <v>0</v>
      </c>
      <c r="G104" s="1391"/>
      <c r="H104" s="325"/>
      <c r="J104" s="575"/>
    </row>
    <row r="105" spans="1:10">
      <c r="A105" s="216" t="s">
        <v>11858</v>
      </c>
      <c r="B105" s="6">
        <v>280</v>
      </c>
      <c r="C105" s="6">
        <v>780</v>
      </c>
      <c r="D105" s="6">
        <v>1</v>
      </c>
      <c r="E105" s="575">
        <v>3078.5315999999998</v>
      </c>
      <c r="F105" s="581">
        <f t="shared" ref="F105" si="2">ROUND(E105*(1-$F$41),2)</f>
        <v>3078.53</v>
      </c>
      <c r="G105" s="581">
        <f t="shared" ref="G105:G117" si="3">F105</f>
        <v>3078.53</v>
      </c>
      <c r="H105" s="212"/>
      <c r="J105" s="575"/>
    </row>
    <row r="106" spans="1:10" ht="13.9" customHeight="1">
      <c r="A106" s="216" t="s">
        <v>6143</v>
      </c>
      <c r="B106" s="6">
        <v>300</v>
      </c>
      <c r="C106" s="6">
        <v>800</v>
      </c>
      <c r="D106" s="6">
        <v>1</v>
      </c>
      <c r="E106" s="575">
        <v>3608.85</v>
      </c>
      <c r="F106" s="581">
        <f t="shared" ref="F106:F109" si="4">ROUND(E106*(1-$F$41),2)</f>
        <v>3608.85</v>
      </c>
      <c r="G106" s="581">
        <f>F106</f>
        <v>3608.85</v>
      </c>
      <c r="H106" s="212"/>
      <c r="J106" s="575"/>
    </row>
    <row r="107" spans="1:10" ht="13.9" customHeight="1">
      <c r="A107" s="216" t="s">
        <v>11861</v>
      </c>
      <c r="B107" s="6">
        <v>300</v>
      </c>
      <c r="C107" s="6">
        <v>800</v>
      </c>
      <c r="D107" s="6">
        <v>1</v>
      </c>
      <c r="E107" s="575">
        <v>3608.1134999999999</v>
      </c>
      <c r="F107" s="581">
        <f t="shared" si="4"/>
        <v>3608.11</v>
      </c>
      <c r="G107" s="581">
        <f>F107</f>
        <v>3608.11</v>
      </c>
      <c r="H107" s="212"/>
      <c r="J107" s="575"/>
    </row>
    <row r="108" spans="1:10" ht="13.9" customHeight="1">
      <c r="A108" s="216">
        <v>591603</v>
      </c>
      <c r="B108" s="6">
        <v>345</v>
      </c>
      <c r="C108" s="6">
        <v>709</v>
      </c>
      <c r="D108" s="6">
        <v>1</v>
      </c>
      <c r="E108" s="575">
        <v>1676.54</v>
      </c>
      <c r="F108" s="581">
        <f t="shared" si="4"/>
        <v>1676.54</v>
      </c>
      <c r="G108" s="581">
        <f>F108</f>
        <v>1676.54</v>
      </c>
      <c r="H108" s="212"/>
      <c r="J108" s="575"/>
    </row>
    <row r="109" spans="1:10" ht="13.9" customHeight="1">
      <c r="A109" s="216" t="s">
        <v>11862</v>
      </c>
      <c r="B109" s="6" t="s">
        <v>11863</v>
      </c>
      <c r="C109" s="6">
        <v>775</v>
      </c>
      <c r="D109" s="6">
        <v>1</v>
      </c>
      <c r="E109" s="575">
        <v>6394.3877999999995</v>
      </c>
      <c r="F109" s="581">
        <f t="shared" si="4"/>
        <v>6394.39</v>
      </c>
      <c r="G109" s="581">
        <f>F109</f>
        <v>6394.39</v>
      </c>
      <c r="H109" s="212"/>
      <c r="J109" s="575"/>
    </row>
    <row r="110" spans="1:10">
      <c r="A110" s="216" t="s">
        <v>6144</v>
      </c>
      <c r="B110" s="6">
        <v>385</v>
      </c>
      <c r="C110" s="6">
        <v>775</v>
      </c>
      <c r="D110" s="6">
        <v>1</v>
      </c>
      <c r="E110" s="575">
        <v>8271.2000000000007</v>
      </c>
      <c r="F110" s="581">
        <f>ROUND(E110*(1-$F$41),2)</f>
        <v>8271.2000000000007</v>
      </c>
      <c r="G110" s="581">
        <f>F110</f>
        <v>8271.2000000000007</v>
      </c>
      <c r="H110" s="212"/>
      <c r="J110" s="575"/>
    </row>
    <row r="111" spans="1:10">
      <c r="A111" s="216" t="s">
        <v>11864</v>
      </c>
      <c r="B111" s="6">
        <v>385</v>
      </c>
      <c r="C111" s="6">
        <v>775</v>
      </c>
      <c r="D111" s="6">
        <v>1</v>
      </c>
      <c r="E111" s="575">
        <v>8269.5120000000006</v>
      </c>
      <c r="F111" s="581">
        <f>ROUND(E111*(1-$F$41),2)</f>
        <v>8269.51</v>
      </c>
      <c r="G111" s="581">
        <f t="shared" ref="G111:G116" si="5">F111</f>
        <v>8269.51</v>
      </c>
      <c r="H111" s="212"/>
      <c r="J111" s="575"/>
    </row>
    <row r="112" spans="1:10">
      <c r="A112" s="216">
        <v>591208</v>
      </c>
      <c r="B112" s="6">
        <v>400</v>
      </c>
      <c r="C112" s="6">
        <v>1053</v>
      </c>
      <c r="D112" s="6">
        <v>1</v>
      </c>
      <c r="E112" s="575">
        <v>1381.3049999999998</v>
      </c>
      <c r="F112" s="581">
        <f>ROUND(E112*(1-$F$41),2)</f>
        <v>1381.31</v>
      </c>
      <c r="G112" s="581">
        <f t="shared" si="5"/>
        <v>1381.31</v>
      </c>
      <c r="H112" s="212"/>
      <c r="J112" s="575"/>
    </row>
    <row r="113" spans="1:10">
      <c r="A113" s="341" t="s">
        <v>10525</v>
      </c>
      <c r="B113" s="2271">
        <v>400</v>
      </c>
      <c r="C113" s="2271">
        <v>1200</v>
      </c>
      <c r="D113" s="2271">
        <v>1</v>
      </c>
      <c r="E113" s="575">
        <v>6360.2</v>
      </c>
      <c r="F113" s="2272">
        <f t="shared" ref="F113:F116" si="6">ROUND(E113*(1-$F$41),2)</f>
        <v>6360.2</v>
      </c>
      <c r="G113" s="2272">
        <f t="shared" si="5"/>
        <v>6360.2</v>
      </c>
      <c r="H113" s="212"/>
      <c r="J113" s="575"/>
    </row>
    <row r="114" spans="1:10">
      <c r="A114" s="15" t="s">
        <v>11865</v>
      </c>
      <c r="B114" s="6">
        <v>400</v>
      </c>
      <c r="C114" s="6">
        <v>1200</v>
      </c>
      <c r="D114" s="6">
        <v>1</v>
      </c>
      <c r="E114" s="575">
        <v>6358.902</v>
      </c>
      <c r="F114" s="581">
        <f t="shared" si="6"/>
        <v>6358.9</v>
      </c>
      <c r="G114" s="581">
        <f t="shared" si="5"/>
        <v>6358.9</v>
      </c>
      <c r="H114" s="212"/>
      <c r="J114" s="575"/>
    </row>
    <row r="115" spans="1:10">
      <c r="A115" s="1387">
        <v>591605</v>
      </c>
      <c r="B115" s="2273">
        <v>410</v>
      </c>
      <c r="C115" s="2273">
        <v>809</v>
      </c>
      <c r="D115" s="2273">
        <v>1</v>
      </c>
      <c r="E115" s="575">
        <v>3008.11</v>
      </c>
      <c r="F115" s="2274">
        <f t="shared" si="6"/>
        <v>3008.11</v>
      </c>
      <c r="G115" s="2274">
        <f t="shared" si="5"/>
        <v>3008.11</v>
      </c>
      <c r="H115" s="212"/>
      <c r="J115" s="575"/>
    </row>
    <row r="116" spans="1:10">
      <c r="A116" s="341">
        <v>9800121</v>
      </c>
      <c r="B116" s="2271">
        <v>410</v>
      </c>
      <c r="C116" s="2271">
        <v>809</v>
      </c>
      <c r="D116" s="2271">
        <v>1</v>
      </c>
      <c r="E116" s="575">
        <v>4040.2691999999997</v>
      </c>
      <c r="F116" s="2272">
        <f t="shared" si="6"/>
        <v>4040.27</v>
      </c>
      <c r="G116" s="2272">
        <f t="shared" si="5"/>
        <v>4040.27</v>
      </c>
      <c r="H116" s="212"/>
      <c r="J116" s="575"/>
    </row>
    <row r="117" spans="1:10" ht="13.5" thickBot="1">
      <c r="A117" s="241" t="s">
        <v>6145</v>
      </c>
      <c r="B117" s="282">
        <v>585</v>
      </c>
      <c r="C117" s="282">
        <v>1680</v>
      </c>
      <c r="D117" s="282">
        <v>1</v>
      </c>
      <c r="E117" s="575">
        <v>8942.5</v>
      </c>
      <c r="F117" s="1401">
        <v>8942.5</v>
      </c>
      <c r="G117" s="1401">
        <f t="shared" si="3"/>
        <v>8942.5</v>
      </c>
      <c r="H117" s="214"/>
      <c r="J117" s="575"/>
    </row>
    <row r="118" spans="1:10">
      <c r="J118" s="575"/>
    </row>
    <row r="119" spans="1:10" ht="13.5" thickBot="1">
      <c r="J119" s="575"/>
    </row>
    <row r="120" spans="1:10" ht="30" customHeight="1">
      <c r="A120" s="2812" t="s">
        <v>11875</v>
      </c>
      <c r="B120" s="2813"/>
      <c r="C120" s="2813"/>
      <c r="D120" s="2813"/>
      <c r="E120" s="2813"/>
      <c r="F120" s="2813"/>
      <c r="G120" s="2813"/>
      <c r="H120" s="2813"/>
      <c r="J120" s="575"/>
    </row>
    <row r="121" spans="1:10">
      <c r="A121" s="2814"/>
      <c r="B121" s="2815"/>
      <c r="C121" s="2815"/>
      <c r="D121" s="2815"/>
      <c r="E121" s="2815"/>
      <c r="F121" s="2815"/>
      <c r="G121" s="2815"/>
      <c r="H121" s="2815"/>
      <c r="J121" s="575"/>
    </row>
    <row r="122" spans="1:10">
      <c r="A122" s="2814"/>
      <c r="B122" s="2815"/>
      <c r="C122" s="2815"/>
      <c r="D122" s="2815"/>
      <c r="E122" s="2815"/>
      <c r="F122" s="2815"/>
      <c r="G122" s="2815"/>
      <c r="H122" s="2815"/>
      <c r="J122" s="575"/>
    </row>
    <row r="123" spans="1:10" ht="13.5" thickBot="1">
      <c r="A123" s="2816"/>
      <c r="B123" s="2817"/>
      <c r="C123" s="2817"/>
      <c r="D123" s="2817"/>
      <c r="E123" s="2817"/>
      <c r="F123" s="2817"/>
      <c r="G123" s="2817"/>
      <c r="H123" s="2817"/>
      <c r="J123" s="575"/>
    </row>
    <row r="124" spans="1:10" ht="42">
      <c r="A124" s="195" t="s">
        <v>1028</v>
      </c>
      <c r="B124" s="389" t="s">
        <v>1029</v>
      </c>
      <c r="C124" s="475" t="s">
        <v>678</v>
      </c>
      <c r="D124" s="475" t="s">
        <v>3130</v>
      </c>
      <c r="E124" s="1173" t="s">
        <v>10920</v>
      </c>
      <c r="F124" s="430" t="s">
        <v>2779</v>
      </c>
      <c r="G124" s="1390" t="s">
        <v>497</v>
      </c>
      <c r="H124" s="199" t="s">
        <v>4239</v>
      </c>
      <c r="J124" s="575"/>
    </row>
    <row r="125" spans="1:10" ht="33.950000000000003" customHeight="1" thickBot="1">
      <c r="A125" s="195"/>
      <c r="B125" s="389"/>
      <c r="C125" s="1140" t="s">
        <v>10704</v>
      </c>
      <c r="D125" s="476" t="s">
        <v>2628</v>
      </c>
      <c r="E125" s="564" t="s">
        <v>265</v>
      </c>
      <c r="F125" s="191">
        <f>'Заказ, cкидки и курсы валют'!$I$12</f>
        <v>0</v>
      </c>
      <c r="G125" s="1391"/>
      <c r="H125" s="325"/>
      <c r="J125" s="575"/>
    </row>
    <row r="126" spans="1:10" ht="13.5" thickBot="1">
      <c r="A126" s="999" t="s">
        <v>6147</v>
      </c>
      <c r="B126" s="1635" t="s">
        <v>6146</v>
      </c>
      <c r="C126" s="1085">
        <v>10</v>
      </c>
      <c r="D126" s="1085">
        <v>1</v>
      </c>
      <c r="E126" s="575">
        <v>83.3</v>
      </c>
      <c r="F126" s="1412">
        <f>ROUND(E126*(1-$F$41),2)</f>
        <v>83.3</v>
      </c>
      <c r="G126" s="1412">
        <f>F126</f>
        <v>83.3</v>
      </c>
      <c r="H126" s="994"/>
      <c r="J126" s="575"/>
    </row>
    <row r="127" spans="1:10" ht="13.5" thickBot="1">
      <c r="A127" s="999" t="s">
        <v>11866</v>
      </c>
      <c r="B127" s="1635" t="s">
        <v>6146</v>
      </c>
      <c r="C127" s="1085">
        <v>10</v>
      </c>
      <c r="D127" s="1085">
        <v>1</v>
      </c>
      <c r="E127" s="575">
        <v>83.283000000000001</v>
      </c>
      <c r="F127" s="1412">
        <f>ROUND(E127*(1-$F$41),2)</f>
        <v>83.28</v>
      </c>
      <c r="G127" s="1412">
        <f>F127</f>
        <v>83.28</v>
      </c>
      <c r="H127" s="994"/>
      <c r="J127" s="575"/>
    </row>
    <row r="128" spans="1:10" ht="13.5" thickBot="1">
      <c r="A128" s="999" t="s">
        <v>11867</v>
      </c>
      <c r="B128" s="1635" t="s">
        <v>6146</v>
      </c>
      <c r="C128" s="1085">
        <v>10</v>
      </c>
      <c r="D128" s="1085">
        <v>1</v>
      </c>
      <c r="E128" s="575">
        <v>58.298099999999998</v>
      </c>
      <c r="F128" s="1412">
        <f>ROUND(E128*(1-$F$41),2)</f>
        <v>58.3</v>
      </c>
      <c r="G128" s="1412">
        <f>F128*D128</f>
        <v>58.3</v>
      </c>
      <c r="H128" s="994"/>
      <c r="J128" s="575"/>
    </row>
    <row r="129" spans="1:10" ht="13.5" thickBot="1">
      <c r="A129" s="999">
        <v>50100</v>
      </c>
      <c r="B129" s="1635" t="s">
        <v>6146</v>
      </c>
      <c r="C129" s="1085">
        <v>10</v>
      </c>
      <c r="D129" s="1085">
        <v>2</v>
      </c>
      <c r="E129" s="575">
        <v>244.27</v>
      </c>
      <c r="F129" s="1412">
        <f>ROUND(E129*(1-$F$41),2)</f>
        <v>244.27</v>
      </c>
      <c r="G129" s="1412">
        <f>F129*D129</f>
        <v>488.54</v>
      </c>
      <c r="H129" s="994"/>
      <c r="J129" s="575"/>
    </row>
    <row r="130" spans="1:10">
      <c r="A130" s="14"/>
      <c r="B130" s="824"/>
      <c r="C130" s="9"/>
      <c r="D130" s="9"/>
      <c r="E130" s="2446"/>
      <c r="F130" s="1410"/>
      <c r="G130" s="1410"/>
      <c r="H130" s="14"/>
      <c r="J130" s="575"/>
    </row>
    <row r="131" spans="1:10">
      <c r="J131" s="575"/>
    </row>
    <row r="132" spans="1:10" ht="13.5" thickBot="1">
      <c r="J132" s="575"/>
    </row>
    <row r="133" spans="1:10" ht="30" customHeight="1">
      <c r="A133" s="2287" t="s">
        <v>11887</v>
      </c>
      <c r="B133" s="2288"/>
      <c r="C133" s="2288"/>
      <c r="D133" s="2288"/>
      <c r="E133" s="2447"/>
      <c r="F133" s="2288"/>
      <c r="G133" s="2288"/>
      <c r="H133" s="2288"/>
      <c r="J133" s="575"/>
    </row>
    <row r="134" spans="1:10" ht="13.35" customHeight="1">
      <c r="A134" s="2289"/>
      <c r="B134" s="2290"/>
      <c r="C134" s="2290"/>
      <c r="D134" s="2290"/>
      <c r="E134" s="2448"/>
      <c r="F134" s="2290"/>
      <c r="G134" s="2290"/>
      <c r="H134" s="2290"/>
      <c r="J134" s="575"/>
    </row>
    <row r="135" spans="1:10" ht="13.35" customHeight="1">
      <c r="A135" s="2289"/>
      <c r="B135" s="2290"/>
      <c r="C135" s="2290"/>
      <c r="D135" s="2290"/>
      <c r="E135" s="2448"/>
      <c r="F135" s="2290"/>
      <c r="G135" s="2290"/>
      <c r="H135" s="2290"/>
      <c r="J135" s="575"/>
    </row>
    <row r="136" spans="1:10" ht="13.9" customHeight="1" thickBot="1">
      <c r="A136" s="2291"/>
      <c r="B136" s="2292"/>
      <c r="C136" s="2292"/>
      <c r="D136" s="2292"/>
      <c r="E136" s="2449"/>
      <c r="F136" s="2292"/>
      <c r="G136" s="2292"/>
      <c r="H136" s="2292"/>
      <c r="J136" s="575"/>
    </row>
    <row r="137" spans="1:10" ht="42">
      <c r="A137" s="195" t="s">
        <v>1028</v>
      </c>
      <c r="B137" s="389" t="s">
        <v>1029</v>
      </c>
      <c r="C137" s="475" t="s">
        <v>678</v>
      </c>
      <c r="D137" s="475" t="s">
        <v>3130</v>
      </c>
      <c r="E137" s="1173" t="s">
        <v>10920</v>
      </c>
      <c r="F137" s="430" t="s">
        <v>2779</v>
      </c>
      <c r="G137" s="1390" t="s">
        <v>497</v>
      </c>
      <c r="H137" s="199" t="s">
        <v>4239</v>
      </c>
      <c r="J137" s="575"/>
    </row>
    <row r="138" spans="1:10" ht="13.5" thickBot="1">
      <c r="A138" s="195"/>
      <c r="B138" s="389"/>
      <c r="C138" s="475" t="s">
        <v>10704</v>
      </c>
      <c r="D138" s="476" t="s">
        <v>2628</v>
      </c>
      <c r="E138" s="564" t="s">
        <v>265</v>
      </c>
      <c r="F138" s="342">
        <f>'Заказ, cкидки и курсы валют'!$I$12</f>
        <v>0</v>
      </c>
      <c r="G138" s="1391"/>
      <c r="H138" s="325"/>
      <c r="J138" s="575"/>
    </row>
    <row r="139" spans="1:10" ht="13.5" thickBot="1">
      <c r="A139" s="999" t="s">
        <v>6149</v>
      </c>
      <c r="B139" s="1635" t="s">
        <v>6148</v>
      </c>
      <c r="C139" s="1085">
        <v>20</v>
      </c>
      <c r="D139" s="1085">
        <v>1</v>
      </c>
      <c r="E139" s="575">
        <v>92.61</v>
      </c>
      <c r="F139" s="1412">
        <f>ROUND(E139*(1-$F$41),2)</f>
        <v>92.61</v>
      </c>
      <c r="G139" s="1412">
        <f>F139</f>
        <v>92.61</v>
      </c>
      <c r="H139" s="994"/>
      <c r="J139" s="575"/>
    </row>
    <row r="140" spans="1:10">
      <c r="J140" s="575"/>
    </row>
    <row r="141" spans="1:10" ht="13.5" thickBot="1">
      <c r="J141" s="575"/>
    </row>
    <row r="142" spans="1:10" ht="30" customHeight="1">
      <c r="A142" s="2282" t="s">
        <v>11888</v>
      </c>
      <c r="B142" s="849"/>
      <c r="C142" s="849"/>
      <c r="D142" s="849"/>
      <c r="E142" s="2441"/>
      <c r="F142" s="849"/>
      <c r="G142" s="849"/>
      <c r="H142" s="849"/>
      <c r="J142" s="575"/>
    </row>
    <row r="143" spans="1:10" ht="13.35" customHeight="1">
      <c r="A143" s="2283"/>
      <c r="B143" s="2284"/>
      <c r="C143" s="2284"/>
      <c r="D143" s="2284"/>
      <c r="E143" s="2450"/>
      <c r="F143" s="2284"/>
      <c r="G143" s="2284"/>
      <c r="H143" s="2284"/>
      <c r="J143" s="575"/>
    </row>
    <row r="144" spans="1:10" ht="13.35" customHeight="1">
      <c r="A144" s="2283"/>
      <c r="B144" s="2284"/>
      <c r="C144" s="2284"/>
      <c r="D144" s="2284"/>
      <c r="E144" s="2450"/>
      <c r="F144" s="2284"/>
      <c r="G144" s="2284"/>
      <c r="H144" s="2284"/>
      <c r="J144" s="575"/>
    </row>
    <row r="145" spans="1:10" ht="13.9" customHeight="1" thickBot="1">
      <c r="A145" s="2285"/>
      <c r="B145" s="2286"/>
      <c r="C145" s="2286"/>
      <c r="D145" s="2286"/>
      <c r="E145" s="2451"/>
      <c r="F145" s="2286"/>
      <c r="G145" s="2286"/>
      <c r="H145" s="2286"/>
      <c r="J145" s="575"/>
    </row>
    <row r="146" spans="1:10" ht="42">
      <c r="A146" s="195" t="s">
        <v>1028</v>
      </c>
      <c r="B146" s="389" t="s">
        <v>1029</v>
      </c>
      <c r="C146" s="475" t="s">
        <v>678</v>
      </c>
      <c r="D146" s="475" t="s">
        <v>3130</v>
      </c>
      <c r="E146" s="1173" t="s">
        <v>3955</v>
      </c>
      <c r="F146" s="430" t="s">
        <v>2779</v>
      </c>
      <c r="G146" s="1390" t="s">
        <v>497</v>
      </c>
      <c r="H146" s="199" t="s">
        <v>4239</v>
      </c>
      <c r="J146" s="575"/>
    </row>
    <row r="147" spans="1:10" ht="13.5" thickBot="1">
      <c r="A147" s="195"/>
      <c r="B147" s="389"/>
      <c r="C147" s="475" t="s">
        <v>10705</v>
      </c>
      <c r="D147" s="476" t="s">
        <v>2628</v>
      </c>
      <c r="E147" s="564" t="s">
        <v>265</v>
      </c>
      <c r="F147" s="342">
        <f>'Заказ, cкидки и курсы валют'!$I$12</f>
        <v>0</v>
      </c>
      <c r="G147" s="1391"/>
      <c r="H147" s="325"/>
      <c r="J147" s="575"/>
    </row>
    <row r="148" spans="1:10" ht="13.5" thickBot="1">
      <c r="A148" s="333" t="s">
        <v>6150</v>
      </c>
      <c r="B148" s="1181" t="s">
        <v>6152</v>
      </c>
      <c r="C148" s="542"/>
      <c r="D148" s="542">
        <v>50</v>
      </c>
      <c r="E148" s="575">
        <v>1715</v>
      </c>
      <c r="F148" s="1398">
        <f>ROUND(E148*(1-$F$41),2)</f>
        <v>1715</v>
      </c>
      <c r="G148" s="1398">
        <f>F148</f>
        <v>1715</v>
      </c>
      <c r="H148" s="337"/>
      <c r="J148" s="575"/>
    </row>
    <row r="149" spans="1:10">
      <c r="A149" s="1147" t="s">
        <v>11868</v>
      </c>
      <c r="B149" s="1181" t="s">
        <v>6152</v>
      </c>
      <c r="C149" s="1530"/>
      <c r="D149" s="1530">
        <v>50</v>
      </c>
      <c r="E149" s="575">
        <v>1714.6499999999999</v>
      </c>
      <c r="F149" s="1398">
        <f>ROUND(E149*(1-$F$41),2)</f>
        <v>1714.65</v>
      </c>
      <c r="G149" s="1781">
        <f>F149</f>
        <v>1714.65</v>
      </c>
      <c r="H149" s="502"/>
      <c r="J149" s="575"/>
    </row>
    <row r="150" spans="1:10">
      <c r="A150" s="216" t="s">
        <v>10706</v>
      </c>
      <c r="B150" s="408" t="s">
        <v>6152</v>
      </c>
      <c r="C150" s="6"/>
      <c r="D150" s="6">
        <v>1</v>
      </c>
      <c r="E150" s="575">
        <v>102.9</v>
      </c>
      <c r="F150" s="581">
        <f>ROUND(E150*(1-$F$41),2)</f>
        <v>102.9</v>
      </c>
      <c r="G150" s="581">
        <f>F150</f>
        <v>102.9</v>
      </c>
      <c r="H150" s="212"/>
      <c r="J150" s="575"/>
    </row>
    <row r="151" spans="1:10">
      <c r="A151" s="216" t="s">
        <v>6151</v>
      </c>
      <c r="B151" s="408" t="s">
        <v>6153</v>
      </c>
      <c r="C151" s="6"/>
      <c r="D151" s="6">
        <v>50</v>
      </c>
      <c r="E151" s="575">
        <v>1714.6499999999999</v>
      </c>
      <c r="F151" s="581">
        <f t="shared" ref="F151:F163" si="7">ROUND(E151*(1-$F$41),2)</f>
        <v>1714.65</v>
      </c>
      <c r="G151" s="581">
        <f t="shared" ref="G151:G163" si="8">F151</f>
        <v>1714.65</v>
      </c>
      <c r="H151" s="212"/>
      <c r="J151" s="575"/>
    </row>
    <row r="152" spans="1:10">
      <c r="A152" s="216" t="s">
        <v>11869</v>
      </c>
      <c r="B152" s="408" t="s">
        <v>6153</v>
      </c>
      <c r="C152" s="6"/>
      <c r="D152" s="6">
        <v>50</v>
      </c>
      <c r="E152" s="575">
        <v>1714.6499999999999</v>
      </c>
      <c r="F152" s="581">
        <f t="shared" ref="F152" si="9">ROUND(E152*(1-$F$41),2)</f>
        <v>1714.65</v>
      </c>
      <c r="G152" s="581">
        <f>F152</f>
        <v>1714.65</v>
      </c>
      <c r="H152" s="212"/>
      <c r="J152" s="575"/>
    </row>
    <row r="153" spans="1:10">
      <c r="A153" s="216" t="s">
        <v>10707</v>
      </c>
      <c r="B153" s="408" t="s">
        <v>6153</v>
      </c>
      <c r="C153" s="6"/>
      <c r="D153" s="6">
        <v>1</v>
      </c>
      <c r="E153" s="575">
        <v>68.585999999999999</v>
      </c>
      <c r="F153" s="581">
        <f t="shared" si="7"/>
        <v>68.59</v>
      </c>
      <c r="G153" s="581">
        <f t="shared" si="8"/>
        <v>68.59</v>
      </c>
      <c r="H153" s="212"/>
      <c r="J153" s="575"/>
    </row>
    <row r="154" spans="1:10">
      <c r="A154" s="216" t="s">
        <v>4141</v>
      </c>
      <c r="B154" s="408" t="s">
        <v>6154</v>
      </c>
      <c r="C154" s="6"/>
      <c r="D154" s="6">
        <v>50</v>
      </c>
      <c r="E154" s="575">
        <v>1715</v>
      </c>
      <c r="F154" s="581">
        <f t="shared" si="7"/>
        <v>1715</v>
      </c>
      <c r="G154" s="581">
        <f t="shared" si="8"/>
        <v>1715</v>
      </c>
      <c r="H154" s="212"/>
      <c r="J154" s="575"/>
    </row>
    <row r="155" spans="1:10">
      <c r="A155" s="216" t="s">
        <v>11870</v>
      </c>
      <c r="B155" s="408" t="s">
        <v>6154</v>
      </c>
      <c r="C155" s="6"/>
      <c r="D155" s="6">
        <v>50</v>
      </c>
      <c r="E155" s="575">
        <v>1714.6499999999999</v>
      </c>
      <c r="F155" s="581">
        <f t="shared" ref="F155" si="10">ROUND(E155*(1-$F$41),2)</f>
        <v>1714.65</v>
      </c>
      <c r="G155" s="581">
        <f t="shared" ref="G155" si="11">F155</f>
        <v>1714.65</v>
      </c>
      <c r="H155" s="212"/>
      <c r="J155" s="575"/>
    </row>
    <row r="156" spans="1:10">
      <c r="A156" s="216" t="s">
        <v>10708</v>
      </c>
      <c r="B156" s="408" t="s">
        <v>6154</v>
      </c>
      <c r="C156" s="6"/>
      <c r="D156" s="6">
        <v>1</v>
      </c>
      <c r="E156" s="575">
        <v>102.9</v>
      </c>
      <c r="F156" s="581">
        <f t="shared" si="7"/>
        <v>102.9</v>
      </c>
      <c r="G156" s="581">
        <f t="shared" si="8"/>
        <v>102.9</v>
      </c>
      <c r="H156" s="212"/>
      <c r="J156" s="575"/>
    </row>
    <row r="157" spans="1:10">
      <c r="A157" s="216" t="s">
        <v>4142</v>
      </c>
      <c r="B157" s="408" t="s">
        <v>6155</v>
      </c>
      <c r="C157" s="6"/>
      <c r="D157" s="6">
        <v>50</v>
      </c>
      <c r="E157" s="575">
        <v>1959.6</v>
      </c>
      <c r="F157" s="581">
        <f t="shared" si="7"/>
        <v>1959.6</v>
      </c>
      <c r="G157" s="581">
        <f t="shared" si="8"/>
        <v>1959.6</v>
      </c>
      <c r="H157" s="212"/>
      <c r="J157" s="575"/>
    </row>
    <row r="158" spans="1:10">
      <c r="A158" s="216" t="s">
        <v>11871</v>
      </c>
      <c r="B158" s="408" t="s">
        <v>6155</v>
      </c>
      <c r="C158" s="6"/>
      <c r="D158" s="6">
        <v>50</v>
      </c>
      <c r="E158" s="575">
        <v>1959.6</v>
      </c>
      <c r="F158" s="581">
        <f t="shared" ref="F158:F159" si="12">ROUND(E158*(1-$F$41),2)</f>
        <v>1959.6</v>
      </c>
      <c r="G158" s="581">
        <f t="shared" ref="G158:G159" si="13">F158</f>
        <v>1959.6</v>
      </c>
      <c r="H158" s="212"/>
      <c r="J158" s="575"/>
    </row>
    <row r="159" spans="1:10">
      <c r="A159" s="216">
        <v>1015172</v>
      </c>
      <c r="B159" s="408" t="s">
        <v>11872</v>
      </c>
      <c r="C159" s="6"/>
      <c r="D159" s="6">
        <v>1</v>
      </c>
      <c r="E159" s="575">
        <v>69.193049999999999</v>
      </c>
      <c r="F159" s="581">
        <f t="shared" si="12"/>
        <v>69.19</v>
      </c>
      <c r="G159" s="581">
        <f t="shared" si="13"/>
        <v>69.19</v>
      </c>
      <c r="H159" s="212"/>
      <c r="J159" s="575"/>
    </row>
    <row r="160" spans="1:10">
      <c r="A160" s="216" t="s">
        <v>10709</v>
      </c>
      <c r="B160" s="408" t="s">
        <v>6155</v>
      </c>
      <c r="C160" s="6"/>
      <c r="D160" s="6">
        <v>1</v>
      </c>
      <c r="E160" s="575">
        <v>78.383999999999986</v>
      </c>
      <c r="F160" s="581">
        <f t="shared" si="7"/>
        <v>78.38</v>
      </c>
      <c r="G160" s="581">
        <f t="shared" si="8"/>
        <v>78.38</v>
      </c>
      <c r="H160" s="212"/>
      <c r="J160" s="575"/>
    </row>
    <row r="161" spans="1:10">
      <c r="A161" s="216" t="s">
        <v>10906</v>
      </c>
      <c r="B161" s="408" t="s">
        <v>6156</v>
      </c>
      <c r="C161" s="6"/>
      <c r="D161" s="6">
        <v>50</v>
      </c>
      <c r="E161" s="575">
        <v>1960</v>
      </c>
      <c r="F161" s="581">
        <f t="shared" ref="F161" si="14">ROUND(E161*(1-$F$41),2)</f>
        <v>1960</v>
      </c>
      <c r="G161" s="581">
        <f t="shared" ref="G161" si="15">F161</f>
        <v>1960</v>
      </c>
      <c r="H161" s="212"/>
      <c r="J161" s="575"/>
    </row>
    <row r="162" spans="1:10">
      <c r="A162" s="216" t="s">
        <v>11873</v>
      </c>
      <c r="B162" s="408" t="s">
        <v>6156</v>
      </c>
      <c r="C162" s="6"/>
      <c r="D162" s="6">
        <v>50</v>
      </c>
      <c r="E162" s="575">
        <v>1959.6</v>
      </c>
      <c r="F162" s="581">
        <f t="shared" ref="F162" si="16">ROUND(E162*(1-$F$41),2)</f>
        <v>1959.6</v>
      </c>
      <c r="G162" s="581">
        <f t="shared" ref="G162" si="17">F162</f>
        <v>1959.6</v>
      </c>
      <c r="H162" s="311"/>
      <c r="J162" s="575"/>
    </row>
    <row r="163" spans="1:10" ht="13.5" thickBot="1">
      <c r="A163" s="241" t="s">
        <v>10710</v>
      </c>
      <c r="B163" s="1188" t="s">
        <v>6156</v>
      </c>
      <c r="C163" s="282"/>
      <c r="D163" s="282">
        <v>1</v>
      </c>
      <c r="E163" s="575">
        <v>117.6</v>
      </c>
      <c r="F163" s="1401">
        <f t="shared" si="7"/>
        <v>117.6</v>
      </c>
      <c r="G163" s="1401">
        <f t="shared" si="8"/>
        <v>117.6</v>
      </c>
      <c r="H163" s="214"/>
      <c r="J163" s="575"/>
    </row>
    <row r="164" spans="1:10">
      <c r="J164" s="575"/>
    </row>
    <row r="165" spans="1:10">
      <c r="J165" s="575"/>
    </row>
    <row r="166" spans="1:10">
      <c r="J166" s="575"/>
    </row>
    <row r="167" spans="1:10" ht="13.5" thickBot="1">
      <c r="J167" s="575"/>
    </row>
    <row r="168" spans="1:10" ht="30" customHeight="1">
      <c r="A168" s="2799" t="s">
        <v>6157</v>
      </c>
      <c r="B168" s="2800"/>
      <c r="C168" s="2800"/>
      <c r="D168" s="2800"/>
      <c r="E168" s="2800"/>
      <c r="F168" s="2800"/>
      <c r="G168" s="2800"/>
      <c r="H168" s="2800"/>
      <c r="J168" s="575"/>
    </row>
    <row r="169" spans="1:10">
      <c r="A169" s="2801"/>
      <c r="B169" s="2802"/>
      <c r="C169" s="2802"/>
      <c r="D169" s="2802"/>
      <c r="E169" s="2802"/>
      <c r="F169" s="2802"/>
      <c r="G169" s="2802"/>
      <c r="H169" s="2802"/>
      <c r="J169" s="575"/>
    </row>
    <row r="170" spans="1:10">
      <c r="A170" s="2801"/>
      <c r="B170" s="2802"/>
      <c r="C170" s="2802"/>
      <c r="D170" s="2802"/>
      <c r="E170" s="2802"/>
      <c r="F170" s="2802"/>
      <c r="G170" s="2802"/>
      <c r="H170" s="2802"/>
      <c r="J170" s="575"/>
    </row>
    <row r="171" spans="1:10" ht="13.5" thickBot="1">
      <c r="A171" s="2803"/>
      <c r="B171" s="2804"/>
      <c r="C171" s="2804"/>
      <c r="D171" s="2804"/>
      <c r="E171" s="2804"/>
      <c r="F171" s="2804"/>
      <c r="G171" s="2804"/>
      <c r="H171" s="2804"/>
      <c r="J171" s="575"/>
    </row>
    <row r="172" spans="1:10" ht="42">
      <c r="A172" s="195" t="s">
        <v>1028</v>
      </c>
      <c r="B172" s="389" t="s">
        <v>1029</v>
      </c>
      <c r="C172" s="475" t="s">
        <v>678</v>
      </c>
      <c r="D172" s="475" t="s">
        <v>3130</v>
      </c>
      <c r="E172" s="1173" t="s">
        <v>3955</v>
      </c>
      <c r="F172" s="430" t="s">
        <v>2779</v>
      </c>
      <c r="G172" s="1390" t="s">
        <v>497</v>
      </c>
      <c r="H172" s="199" t="s">
        <v>4239</v>
      </c>
      <c r="J172" s="575"/>
    </row>
    <row r="173" spans="1:10" ht="13.5" thickBot="1">
      <c r="A173" s="195"/>
      <c r="B173" s="389"/>
      <c r="C173" s="475" t="s">
        <v>10705</v>
      </c>
      <c r="D173" s="476" t="s">
        <v>2628</v>
      </c>
      <c r="E173" s="564" t="s">
        <v>265</v>
      </c>
      <c r="F173" s="342">
        <f>'Заказ, cкидки и курсы валют'!$I$12</f>
        <v>0</v>
      </c>
      <c r="G173" s="1391"/>
      <c r="H173" s="325"/>
      <c r="J173" s="575"/>
    </row>
    <row r="174" spans="1:10">
      <c r="A174" s="333" t="s">
        <v>6158</v>
      </c>
      <c r="B174" s="1181" t="s">
        <v>3279</v>
      </c>
      <c r="C174" s="542"/>
      <c r="D174" s="542">
        <v>1</v>
      </c>
      <c r="E174" s="575">
        <v>49</v>
      </c>
      <c r="F174" s="1398">
        <f>ROUND(E174*(1-$F$41),2)</f>
        <v>49</v>
      </c>
      <c r="G174" s="1398">
        <f>F174</f>
        <v>49</v>
      </c>
      <c r="H174" s="337"/>
      <c r="J174" s="575"/>
    </row>
    <row r="175" spans="1:10">
      <c r="A175" s="216" t="s">
        <v>10669</v>
      </c>
      <c r="B175" s="408" t="s">
        <v>3279</v>
      </c>
      <c r="C175" s="6"/>
      <c r="D175" s="6">
        <v>10</v>
      </c>
      <c r="E175" s="575">
        <v>490</v>
      </c>
      <c r="F175" s="581">
        <f>ROUND(E175*(1-$F$41),2)</f>
        <v>490</v>
      </c>
      <c r="G175" s="581">
        <f>F175</f>
        <v>490</v>
      </c>
      <c r="H175" s="212"/>
      <c r="J175" s="575"/>
    </row>
    <row r="176" spans="1:10">
      <c r="A176" s="216" t="s">
        <v>6159</v>
      </c>
      <c r="B176" s="408" t="s">
        <v>3280</v>
      </c>
      <c r="C176" s="6"/>
      <c r="D176" s="6">
        <v>1</v>
      </c>
      <c r="E176" s="575">
        <v>490</v>
      </c>
      <c r="F176" s="581">
        <f t="shared" ref="F176:F178" si="18">ROUND(E176*(1-$F$41),2)</f>
        <v>490</v>
      </c>
      <c r="G176" s="581">
        <f t="shared" ref="G176:G178" si="19">F176</f>
        <v>490</v>
      </c>
      <c r="H176" s="212"/>
      <c r="J176" s="575"/>
    </row>
    <row r="177" spans="1:16">
      <c r="A177" s="216" t="s">
        <v>6160</v>
      </c>
      <c r="B177" s="408" t="s">
        <v>3282</v>
      </c>
      <c r="C177" s="6"/>
      <c r="D177" s="6">
        <v>1</v>
      </c>
      <c r="E177" s="575">
        <v>56.35</v>
      </c>
      <c r="F177" s="581">
        <f t="shared" si="18"/>
        <v>56.35</v>
      </c>
      <c r="G177" s="581">
        <f t="shared" si="19"/>
        <v>56.35</v>
      </c>
      <c r="H177" s="212"/>
      <c r="J177" s="575"/>
    </row>
    <row r="178" spans="1:16" ht="13.5" thickBot="1">
      <c r="A178" s="241" t="s">
        <v>6161</v>
      </c>
      <c r="B178" s="1188" t="s">
        <v>6162</v>
      </c>
      <c r="C178" s="282"/>
      <c r="D178" s="282">
        <v>1</v>
      </c>
      <c r="E178" s="575">
        <v>58.8</v>
      </c>
      <c r="F178" s="1401">
        <f t="shared" si="18"/>
        <v>58.8</v>
      </c>
      <c r="G178" s="1401">
        <f t="shared" si="19"/>
        <v>58.8</v>
      </c>
      <c r="H178" s="214"/>
      <c r="J178" s="575"/>
    </row>
    <row r="179" spans="1:16">
      <c r="J179" s="575"/>
    </row>
    <row r="180" spans="1:16" ht="13.5" thickBot="1">
      <c r="J180" s="575"/>
    </row>
    <row r="181" spans="1:16" ht="30" customHeight="1">
      <c r="A181" s="2799" t="s">
        <v>6163</v>
      </c>
      <c r="B181" s="2800"/>
      <c r="C181" s="2800"/>
      <c r="D181" s="2800"/>
      <c r="E181" s="2800"/>
      <c r="F181" s="2800"/>
      <c r="G181" s="2800"/>
      <c r="H181" s="2800"/>
      <c r="J181" s="575"/>
    </row>
    <row r="182" spans="1:16">
      <c r="A182" s="2801"/>
      <c r="B182" s="2802"/>
      <c r="C182" s="2802"/>
      <c r="D182" s="2802"/>
      <c r="E182" s="2802"/>
      <c r="F182" s="2802"/>
      <c r="G182" s="2802"/>
      <c r="H182" s="2802"/>
      <c r="J182" s="575"/>
    </row>
    <row r="183" spans="1:16" ht="19.7" customHeight="1">
      <c r="A183" s="2801"/>
      <c r="B183" s="2802"/>
      <c r="C183" s="2802"/>
      <c r="D183" s="2802"/>
      <c r="E183" s="2802"/>
      <c r="F183" s="2802"/>
      <c r="G183" s="2802"/>
      <c r="H183" s="2802"/>
      <c r="J183" s="575"/>
    </row>
    <row r="184" spans="1:16" ht="24" customHeight="1" thickBot="1">
      <c r="A184" s="2803"/>
      <c r="B184" s="2804"/>
      <c r="C184" s="2804"/>
      <c r="D184" s="2804"/>
      <c r="E184" s="2804"/>
      <c r="F184" s="2804"/>
      <c r="G184" s="2804"/>
      <c r="H184" s="2804"/>
      <c r="J184" s="575"/>
    </row>
    <row r="185" spans="1:16" ht="42">
      <c r="A185" s="195" t="s">
        <v>1028</v>
      </c>
      <c r="B185" s="389" t="s">
        <v>1029</v>
      </c>
      <c r="C185" s="475" t="s">
        <v>678</v>
      </c>
      <c r="D185" s="475" t="s">
        <v>3130</v>
      </c>
      <c r="E185" s="1173" t="s">
        <v>10920</v>
      </c>
      <c r="F185" s="430" t="s">
        <v>2779</v>
      </c>
      <c r="G185" s="1390" t="s">
        <v>497</v>
      </c>
      <c r="H185" s="199" t="s">
        <v>4239</v>
      </c>
      <c r="J185" s="575"/>
    </row>
    <row r="186" spans="1:16" ht="13.5" thickBot="1">
      <c r="A186" s="195"/>
      <c r="B186" s="389"/>
      <c r="C186" s="475" t="s">
        <v>10704</v>
      </c>
      <c r="D186" s="476" t="s">
        <v>2628</v>
      </c>
      <c r="E186" s="564" t="s">
        <v>265</v>
      </c>
      <c r="F186" s="342">
        <f>'Заказ, cкидки и курсы валют'!$I$12</f>
        <v>0</v>
      </c>
      <c r="G186" s="1391"/>
      <c r="H186" s="325"/>
      <c r="J186" s="575"/>
    </row>
    <row r="187" spans="1:16">
      <c r="A187" s="333">
        <v>9800131</v>
      </c>
      <c r="B187" s="1181" t="s">
        <v>6164</v>
      </c>
      <c r="C187" s="542"/>
      <c r="D187" s="542">
        <v>1</v>
      </c>
      <c r="E187" s="575">
        <v>1460.2</v>
      </c>
      <c r="F187" s="1398">
        <f>ROUND(E187*(1-$F$41),2)</f>
        <v>1460.2</v>
      </c>
      <c r="G187" s="1398">
        <f>F187</f>
        <v>1460.2</v>
      </c>
      <c r="H187" s="337"/>
      <c r="J187" s="575"/>
    </row>
    <row r="188" spans="1:16" ht="13.5" thickBot="1">
      <c r="A188" s="241">
        <v>9800132</v>
      </c>
      <c r="B188" s="1188" t="s">
        <v>6165</v>
      </c>
      <c r="C188" s="282"/>
      <c r="D188" s="282">
        <v>1</v>
      </c>
      <c r="E188" s="575">
        <v>2521.0500000000002</v>
      </c>
      <c r="F188" s="1401">
        <f>ROUND(E188*(1-$F$41),2)</f>
        <v>2521.0500000000002</v>
      </c>
      <c r="G188" s="1401">
        <f>F188</f>
        <v>2521.0500000000002</v>
      </c>
      <c r="H188" s="214"/>
      <c r="J188" s="575"/>
    </row>
    <row r="189" spans="1:16" ht="13.5" thickBot="1">
      <c r="A189" s="14"/>
      <c r="B189" s="824"/>
      <c r="C189" s="9"/>
      <c r="D189" s="9"/>
      <c r="E189" s="2446"/>
      <c r="F189" s="1410"/>
      <c r="G189" s="1410"/>
      <c r="H189" s="14"/>
      <c r="J189" s="575"/>
      <c r="P189" s="2293"/>
    </row>
    <row r="190" spans="1:16" ht="30" customHeight="1">
      <c r="A190" s="2799" t="s">
        <v>11826</v>
      </c>
      <c r="B190" s="2800"/>
      <c r="C190" s="2800"/>
      <c r="D190" s="2800"/>
      <c r="E190" s="2800"/>
      <c r="F190" s="2800"/>
      <c r="G190" s="2800"/>
      <c r="H190" s="2800"/>
      <c r="J190" s="575"/>
    </row>
    <row r="191" spans="1:16" ht="16.7" customHeight="1">
      <c r="A191" s="2801"/>
      <c r="B191" s="2802"/>
      <c r="C191" s="2802"/>
      <c r="D191" s="2802"/>
      <c r="E191" s="2802"/>
      <c r="F191" s="2802"/>
      <c r="G191" s="2802"/>
      <c r="H191" s="2802"/>
      <c r="J191" s="575"/>
    </row>
    <row r="192" spans="1:16" ht="25.35" customHeight="1">
      <c r="A192" s="2801"/>
      <c r="B192" s="2802"/>
      <c r="C192" s="2802"/>
      <c r="D192" s="2802"/>
      <c r="E192" s="2802"/>
      <c r="F192" s="2802"/>
      <c r="G192" s="2802"/>
      <c r="H192" s="2802"/>
      <c r="J192" s="575"/>
    </row>
    <row r="193" spans="1:10" ht="13.5" thickBot="1">
      <c r="A193" s="2803"/>
      <c r="B193" s="2804"/>
      <c r="C193" s="2804"/>
      <c r="D193" s="2804"/>
      <c r="E193" s="2804"/>
      <c r="F193" s="2804"/>
      <c r="G193" s="2804"/>
      <c r="H193" s="2804"/>
      <c r="J193" s="575"/>
    </row>
    <row r="194" spans="1:10" ht="42">
      <c r="A194" s="195" t="s">
        <v>1028</v>
      </c>
      <c r="B194" s="389" t="s">
        <v>1029</v>
      </c>
      <c r="C194" s="475" t="s">
        <v>678</v>
      </c>
      <c r="D194" s="475" t="s">
        <v>3130</v>
      </c>
      <c r="E194" s="1173" t="s">
        <v>11829</v>
      </c>
      <c r="F194" s="430" t="s">
        <v>2779</v>
      </c>
      <c r="G194" s="1390" t="s">
        <v>497</v>
      </c>
      <c r="H194" s="199" t="s">
        <v>4239</v>
      </c>
      <c r="J194" s="575"/>
    </row>
    <row r="195" spans="1:10" ht="13.5" thickBot="1">
      <c r="A195" s="195"/>
      <c r="B195" s="389"/>
      <c r="C195" s="475" t="s">
        <v>10704</v>
      </c>
      <c r="D195" s="476" t="s">
        <v>2628</v>
      </c>
      <c r="E195" s="564" t="s">
        <v>265</v>
      </c>
      <c r="F195" s="342">
        <f>'Заказ, cкидки и курсы валют'!$I$12</f>
        <v>0</v>
      </c>
      <c r="G195" s="1391"/>
      <c r="H195" s="325"/>
      <c r="J195" s="575"/>
    </row>
    <row r="196" spans="1:10">
      <c r="A196" s="333" t="s">
        <v>11828</v>
      </c>
      <c r="B196" s="1181" t="s">
        <v>6164</v>
      </c>
      <c r="C196" s="542"/>
      <c r="D196" s="542">
        <v>1</v>
      </c>
      <c r="E196" s="575">
        <v>1459.9019999999998</v>
      </c>
      <c r="F196" s="1398">
        <f>ROUND(E196*(1-$F$41),2)</f>
        <v>1459.9</v>
      </c>
      <c r="G196" s="1398">
        <f>F196</f>
        <v>1459.9</v>
      </c>
      <c r="H196" s="337"/>
      <c r="J196" s="575"/>
    </row>
    <row r="197" spans="1:10" ht="13.5" thickBot="1">
      <c r="A197" s="241" t="s">
        <v>11827</v>
      </c>
      <c r="B197" s="1188" t="s">
        <v>6164</v>
      </c>
      <c r="C197" s="282"/>
      <c r="D197" s="282">
        <v>10</v>
      </c>
      <c r="E197" s="575">
        <v>14599.019999999999</v>
      </c>
      <c r="F197" s="1401">
        <f>ROUND(E197*(1-$F$41),2)</f>
        <v>14599.02</v>
      </c>
      <c r="G197" s="1401">
        <f>F197</f>
        <v>14599.02</v>
      </c>
      <c r="H197" s="214"/>
      <c r="J197" s="575"/>
    </row>
    <row r="198" spans="1:10" ht="13.5" thickBot="1">
      <c r="A198" s="14"/>
      <c r="B198" s="824"/>
      <c r="C198" s="9"/>
      <c r="D198" s="9"/>
      <c r="E198" s="2446"/>
      <c r="F198" s="1410"/>
      <c r="G198" s="1410"/>
      <c r="H198" s="14"/>
      <c r="J198" s="575"/>
    </row>
    <row r="199" spans="1:10" ht="30.75">
      <c r="A199" s="298"/>
      <c r="B199" s="849" t="s">
        <v>6166</v>
      </c>
      <c r="C199" s="849"/>
      <c r="D199" s="849"/>
      <c r="E199" s="2452"/>
      <c r="F199" s="849"/>
      <c r="G199" s="850"/>
      <c r="H199" s="141"/>
      <c r="J199" s="575"/>
    </row>
    <row r="200" spans="1:10" ht="30.75">
      <c r="A200" s="301"/>
      <c r="B200" s="851"/>
      <c r="C200" s="851"/>
      <c r="D200" s="851"/>
      <c r="E200" s="2442"/>
      <c r="F200" s="852"/>
      <c r="G200" s="852"/>
      <c r="H200" s="309"/>
      <c r="J200" s="575"/>
    </row>
    <row r="201" spans="1:10">
      <c r="A201" s="305"/>
      <c r="B201" s="306"/>
      <c r="C201" s="183"/>
      <c r="D201" s="183"/>
      <c r="E201" s="557"/>
      <c r="F201" s="168"/>
      <c r="G201" s="304"/>
      <c r="H201" s="309"/>
      <c r="J201" s="575"/>
    </row>
    <row r="202" spans="1:10" ht="29.25" customHeight="1" thickBot="1">
      <c r="A202" s="307"/>
      <c r="B202" s="308"/>
      <c r="C202" s="184"/>
      <c r="D202" s="184"/>
      <c r="E202" s="558"/>
      <c r="F202" s="101"/>
      <c r="G202" s="170"/>
      <c r="H202" s="171"/>
      <c r="J202" s="575"/>
    </row>
    <row r="203" spans="1:10" ht="42">
      <c r="A203" s="195" t="s">
        <v>1028</v>
      </c>
      <c r="B203" s="389" t="s">
        <v>1029</v>
      </c>
      <c r="C203" s="475" t="s">
        <v>678</v>
      </c>
      <c r="D203" s="475" t="s">
        <v>3130</v>
      </c>
      <c r="E203" s="1173" t="s">
        <v>10920</v>
      </c>
      <c r="F203" s="430" t="s">
        <v>2779</v>
      </c>
      <c r="G203" s="1390" t="s">
        <v>497</v>
      </c>
      <c r="H203" s="199" t="s">
        <v>4239</v>
      </c>
      <c r="J203" s="575"/>
    </row>
    <row r="204" spans="1:10" ht="13.5" thickBot="1">
      <c r="A204" s="195"/>
      <c r="B204" s="389"/>
      <c r="C204" s="475" t="s">
        <v>10704</v>
      </c>
      <c r="D204" s="476" t="s">
        <v>2628</v>
      </c>
      <c r="E204" s="564" t="s">
        <v>265</v>
      </c>
      <c r="F204" s="342">
        <f>'Заказ, cкидки и курсы валют'!$I$12</f>
        <v>0</v>
      </c>
      <c r="G204" s="1391"/>
      <c r="H204" s="325"/>
      <c r="J204" s="575"/>
    </row>
    <row r="205" spans="1:10">
      <c r="A205" s="333" t="s">
        <v>6174</v>
      </c>
      <c r="B205" s="1181" t="s">
        <v>6167</v>
      </c>
      <c r="C205" s="542"/>
      <c r="D205" s="542">
        <v>1</v>
      </c>
      <c r="E205" s="575">
        <v>453.25</v>
      </c>
      <c r="F205" s="1398">
        <f>ROUND(E205*(1-$F$41),2)</f>
        <v>453.25</v>
      </c>
      <c r="G205" s="1398">
        <f>F205</f>
        <v>453.25</v>
      </c>
      <c r="H205" s="337"/>
      <c r="J205" s="575"/>
    </row>
    <row r="206" spans="1:10">
      <c r="A206" s="216" t="s">
        <v>6175</v>
      </c>
      <c r="B206" s="408" t="s">
        <v>6168</v>
      </c>
      <c r="C206" s="6"/>
      <c r="D206" s="6">
        <v>1</v>
      </c>
      <c r="E206" s="575">
        <v>1435.7</v>
      </c>
      <c r="F206" s="581">
        <f t="shared" ref="F206:F211" si="20">ROUND(E206*(1-$F$41),2)</f>
        <v>1435.7</v>
      </c>
      <c r="G206" s="581">
        <f t="shared" ref="G206:G211" si="21">F206</f>
        <v>1435.7</v>
      </c>
      <c r="H206" s="212"/>
      <c r="J206" s="575"/>
    </row>
    <row r="207" spans="1:10">
      <c r="A207" s="216" t="s">
        <v>6176</v>
      </c>
      <c r="B207" s="408" t="s">
        <v>6169</v>
      </c>
      <c r="C207" s="6"/>
      <c r="D207" s="6">
        <v>1</v>
      </c>
      <c r="E207" s="575">
        <v>453.25</v>
      </c>
      <c r="F207" s="581">
        <f t="shared" si="20"/>
        <v>453.25</v>
      </c>
      <c r="G207" s="581">
        <f t="shared" si="21"/>
        <v>453.25</v>
      </c>
      <c r="H207" s="212"/>
      <c r="J207" s="575"/>
    </row>
    <row r="208" spans="1:10">
      <c r="A208" s="216" t="s">
        <v>6177</v>
      </c>
      <c r="B208" s="408" t="s">
        <v>6170</v>
      </c>
      <c r="C208" s="6"/>
      <c r="D208" s="6">
        <v>1</v>
      </c>
      <c r="E208" s="575">
        <v>551.25</v>
      </c>
      <c r="F208" s="581">
        <f t="shared" si="20"/>
        <v>551.25</v>
      </c>
      <c r="G208" s="581">
        <f t="shared" si="21"/>
        <v>551.25</v>
      </c>
      <c r="H208" s="212"/>
      <c r="J208" s="575"/>
    </row>
    <row r="209" spans="1:10">
      <c r="A209" s="216" t="s">
        <v>6178</v>
      </c>
      <c r="B209" s="408" t="s">
        <v>6171</v>
      </c>
      <c r="C209" s="6"/>
      <c r="D209" s="6">
        <v>1</v>
      </c>
      <c r="E209" s="575">
        <v>1712.55</v>
      </c>
      <c r="F209" s="581">
        <f t="shared" si="20"/>
        <v>1712.55</v>
      </c>
      <c r="G209" s="581">
        <f t="shared" si="21"/>
        <v>1712.55</v>
      </c>
      <c r="H209" s="212"/>
      <c r="J209" s="575"/>
    </row>
    <row r="210" spans="1:10">
      <c r="A210" s="216" t="s">
        <v>6179</v>
      </c>
      <c r="B210" s="408" t="s">
        <v>6172</v>
      </c>
      <c r="C210" s="6"/>
      <c r="D210" s="6">
        <v>1</v>
      </c>
      <c r="E210" s="575">
        <v>663.95</v>
      </c>
      <c r="F210" s="581">
        <f t="shared" si="20"/>
        <v>663.95</v>
      </c>
      <c r="G210" s="581">
        <f t="shared" si="21"/>
        <v>663.95</v>
      </c>
      <c r="H210" s="212"/>
      <c r="J210" s="575"/>
    </row>
    <row r="211" spans="1:10" ht="13.5" thickBot="1">
      <c r="A211" s="241" t="s">
        <v>6180</v>
      </c>
      <c r="B211" s="1188" t="s">
        <v>6173</v>
      </c>
      <c r="C211" s="282"/>
      <c r="D211" s="282">
        <v>1</v>
      </c>
      <c r="E211" s="575">
        <v>1988.4</v>
      </c>
      <c r="F211" s="1401">
        <f t="shared" si="20"/>
        <v>1988.4</v>
      </c>
      <c r="G211" s="1401">
        <f t="shared" si="21"/>
        <v>1988.4</v>
      </c>
      <c r="H211" s="214"/>
      <c r="J211" s="575"/>
    </row>
    <row r="212" spans="1:10" ht="13.5" thickBot="1">
      <c r="J212" s="575"/>
    </row>
    <row r="213" spans="1:10" ht="30.75">
      <c r="A213" s="298"/>
      <c r="B213" s="849" t="s">
        <v>11821</v>
      </c>
      <c r="C213" s="849"/>
      <c r="D213" s="849"/>
      <c r="E213" s="2452"/>
      <c r="F213" s="849"/>
      <c r="G213" s="850"/>
      <c r="H213" s="141"/>
      <c r="J213" s="575"/>
    </row>
    <row r="214" spans="1:10" ht="30.75">
      <c r="A214" s="301"/>
      <c r="B214" s="851"/>
      <c r="C214" s="851"/>
      <c r="D214" s="851"/>
      <c r="E214" s="2442"/>
      <c r="F214" s="852"/>
      <c r="G214" s="852"/>
      <c r="H214" s="309"/>
      <c r="J214" s="575"/>
    </row>
    <row r="215" spans="1:10">
      <c r="A215" s="305"/>
      <c r="B215" s="306"/>
      <c r="C215" s="183"/>
      <c r="D215" s="183"/>
      <c r="E215" s="557"/>
      <c r="F215" s="168"/>
      <c r="G215" s="304"/>
      <c r="H215" s="309"/>
      <c r="J215" s="575"/>
    </row>
    <row r="216" spans="1:10" ht="13.5" thickBot="1">
      <c r="A216" s="307"/>
      <c r="B216" s="308"/>
      <c r="C216" s="184"/>
      <c r="D216" s="184"/>
      <c r="E216" s="558"/>
      <c r="F216" s="101"/>
      <c r="G216" s="170"/>
      <c r="H216" s="171"/>
      <c r="J216" s="575"/>
    </row>
    <row r="217" spans="1:10" ht="42">
      <c r="A217" s="195" t="s">
        <v>1028</v>
      </c>
      <c r="B217" s="389" t="s">
        <v>1029</v>
      </c>
      <c r="C217" s="475" t="s">
        <v>678</v>
      </c>
      <c r="D217" s="475" t="s">
        <v>3130</v>
      </c>
      <c r="E217" s="1173" t="s">
        <v>10920</v>
      </c>
      <c r="F217" s="430" t="s">
        <v>2779</v>
      </c>
      <c r="G217" s="1390" t="s">
        <v>497</v>
      </c>
      <c r="H217" s="199" t="s">
        <v>4239</v>
      </c>
      <c r="J217" s="575"/>
    </row>
    <row r="218" spans="1:10" ht="13.5" thickBot="1">
      <c r="A218" s="195"/>
      <c r="B218" s="389"/>
      <c r="C218" s="475" t="s">
        <v>10704</v>
      </c>
      <c r="D218" s="476" t="s">
        <v>2628</v>
      </c>
      <c r="E218" s="564" t="s">
        <v>265</v>
      </c>
      <c r="F218" s="342">
        <f>'Заказ, cкидки и курсы валют'!$I$12</f>
        <v>0</v>
      </c>
      <c r="G218" s="1391"/>
      <c r="H218" s="325"/>
      <c r="J218" s="575"/>
    </row>
    <row r="219" spans="1:10">
      <c r="A219" s="333" t="s">
        <v>11824</v>
      </c>
      <c r="B219" s="1181" t="s">
        <v>6167</v>
      </c>
      <c r="C219" s="542"/>
      <c r="D219" s="542">
        <v>1</v>
      </c>
      <c r="E219" s="575">
        <v>453.15749999999997</v>
      </c>
      <c r="F219" s="1398">
        <f>ROUND(E219*(1-$F$41),2)</f>
        <v>453.16</v>
      </c>
      <c r="G219" s="1398">
        <f>F219</f>
        <v>453.16</v>
      </c>
      <c r="H219" s="337"/>
      <c r="J219" s="575"/>
    </row>
    <row r="220" spans="1:10">
      <c r="A220" s="216" t="s">
        <v>11822</v>
      </c>
      <c r="B220" s="408" t="s">
        <v>6169</v>
      </c>
      <c r="C220" s="6"/>
      <c r="D220" s="6">
        <v>1</v>
      </c>
      <c r="E220" s="575">
        <v>453.15749999999997</v>
      </c>
      <c r="F220" s="581">
        <f t="shared" ref="F220:F222" si="22">ROUND(E220*(1-$F$41),2)</f>
        <v>453.16</v>
      </c>
      <c r="G220" s="581">
        <f t="shared" ref="G220:G222" si="23">F220</f>
        <v>453.16</v>
      </c>
      <c r="H220" s="212"/>
      <c r="J220" s="575"/>
    </row>
    <row r="221" spans="1:10">
      <c r="A221" s="216" t="s">
        <v>11823</v>
      </c>
      <c r="B221" s="408" t="s">
        <v>6170</v>
      </c>
      <c r="C221" s="6"/>
      <c r="D221" s="6">
        <v>1</v>
      </c>
      <c r="E221" s="575">
        <v>551.13749999999993</v>
      </c>
      <c r="F221" s="581">
        <f t="shared" si="22"/>
        <v>551.14</v>
      </c>
      <c r="G221" s="581">
        <f t="shared" si="23"/>
        <v>551.14</v>
      </c>
      <c r="H221" s="212"/>
      <c r="J221" s="575"/>
    </row>
    <row r="222" spans="1:10" ht="13.5" thickBot="1">
      <c r="A222" s="241" t="s">
        <v>11825</v>
      </c>
      <c r="B222" s="1188" t="s">
        <v>6172</v>
      </c>
      <c r="C222" s="282"/>
      <c r="D222" s="282">
        <v>1</v>
      </c>
      <c r="E222" s="575">
        <v>663.81449999999995</v>
      </c>
      <c r="F222" s="1401">
        <f t="shared" si="22"/>
        <v>663.81</v>
      </c>
      <c r="G222" s="1401">
        <f t="shared" si="23"/>
        <v>663.81</v>
      </c>
      <c r="H222" s="214"/>
      <c r="J222" s="575"/>
    </row>
    <row r="1398" spans="6:6">
      <c r="F1398" s="22">
        <f>$E$1398*(1-$F$1384)</f>
        <v>0</v>
      </c>
    </row>
  </sheetData>
  <mergeCells count="11">
    <mergeCell ref="I1:K1"/>
    <mergeCell ref="A168:H171"/>
    <mergeCell ref="A181:H184"/>
    <mergeCell ref="A190:H193"/>
    <mergeCell ref="A1:H1"/>
    <mergeCell ref="H91:H92"/>
    <mergeCell ref="A91:A92"/>
    <mergeCell ref="B91:B92"/>
    <mergeCell ref="A89:H89"/>
    <mergeCell ref="A99:H102"/>
    <mergeCell ref="A120:H123"/>
  </mergeCells>
  <phoneticPr fontId="0" type="noConversion"/>
  <hyperlinks>
    <hyperlink ref="A1:H1" location="ОГЛАВЛЕНИЕ!R1C1" display="Нажмите ЗДЕСЬ для возврата в оглавление "/>
  </hyperlinks>
  <pageMargins left="0.25" right="0.25" top="0.75" bottom="0.75" header="0.3" footer="0.3"/>
  <pageSetup paperSize="9" scale="80" orientation="portrait" horizontalDpi="300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8">
    <pageSetUpPr fitToPage="1"/>
  </sheetPr>
  <dimension ref="A1:C32"/>
  <sheetViews>
    <sheetView topLeftCell="A31" workbookViewId="0">
      <selection activeCell="E9" sqref="E9"/>
    </sheetView>
  </sheetViews>
  <sheetFormatPr defaultColWidth="8" defaultRowHeight="11.25"/>
  <cols>
    <col min="1" max="1" width="122.140625" style="366" customWidth="1"/>
    <col min="2" max="2" width="4.42578125" style="366" customWidth="1"/>
    <col min="3" max="3" width="6.42578125" style="366" customWidth="1"/>
    <col min="4" max="16384" width="8" style="366"/>
  </cols>
  <sheetData>
    <row r="1" spans="1:3" ht="15">
      <c r="A1" s="365" t="s">
        <v>1833</v>
      </c>
    </row>
    <row r="2" spans="1:3" ht="15">
      <c r="A2" s="367" t="s">
        <v>2948</v>
      </c>
    </row>
    <row r="3" spans="1:3" ht="15">
      <c r="A3" s="367" t="s">
        <v>1638</v>
      </c>
      <c r="C3" s="365"/>
    </row>
    <row r="4" spans="1:3" ht="15">
      <c r="A4" s="367" t="s">
        <v>1639</v>
      </c>
      <c r="C4" s="367"/>
    </row>
    <row r="5" spans="1:3" ht="15">
      <c r="A5" s="367" t="s">
        <v>1640</v>
      </c>
      <c r="C5" s="367"/>
    </row>
    <row r="6" spans="1:3" ht="15">
      <c r="A6" s="367" t="s">
        <v>1834</v>
      </c>
    </row>
    <row r="7" spans="1:3" ht="15">
      <c r="A7" s="367"/>
    </row>
    <row r="8" spans="1:3" ht="15">
      <c r="A8" s="367" t="s">
        <v>710</v>
      </c>
    </row>
    <row r="9" spans="1:3" ht="15">
      <c r="A9" s="367" t="s">
        <v>1846</v>
      </c>
    </row>
    <row r="10" spans="1:3" ht="15">
      <c r="A10" s="367" t="s">
        <v>256</v>
      </c>
    </row>
    <row r="11" spans="1:3" ht="15">
      <c r="A11" s="367" t="s">
        <v>1835</v>
      </c>
    </row>
    <row r="12" spans="1:3" ht="15">
      <c r="A12" s="367"/>
    </row>
    <row r="13" spans="1:3" ht="15">
      <c r="A13" s="365" t="s">
        <v>1836</v>
      </c>
    </row>
    <row r="14" spans="1:3" ht="15">
      <c r="A14" s="365" t="s">
        <v>1837</v>
      </c>
    </row>
    <row r="15" spans="1:3" ht="15">
      <c r="A15" s="365" t="s">
        <v>1838</v>
      </c>
    </row>
    <row r="16" spans="1:3" ht="15">
      <c r="A16" s="365" t="s">
        <v>1839</v>
      </c>
    </row>
    <row r="17" spans="1:1" ht="15">
      <c r="A17" s="368" t="s">
        <v>1840</v>
      </c>
    </row>
    <row r="18" spans="1:1" ht="15">
      <c r="A18" s="365" t="s">
        <v>707</v>
      </c>
    </row>
    <row r="19" spans="1:1" ht="15">
      <c r="A19" s="365" t="s">
        <v>708</v>
      </c>
    </row>
    <row r="20" spans="1:1" ht="15">
      <c r="A20" s="365" t="s">
        <v>1841</v>
      </c>
    </row>
    <row r="21" spans="1:1" ht="15">
      <c r="A21" s="365" t="s">
        <v>1842</v>
      </c>
    </row>
    <row r="22" spans="1:1" ht="15">
      <c r="A22" s="365"/>
    </row>
    <row r="23" spans="1:1" ht="15">
      <c r="A23" s="365" t="s">
        <v>1843</v>
      </c>
    </row>
    <row r="25" spans="1:1" ht="24">
      <c r="A25" s="369" t="s">
        <v>1844</v>
      </c>
    </row>
    <row r="26" spans="1:1" ht="173.25" customHeight="1">
      <c r="A26" s="369"/>
    </row>
    <row r="28" spans="1:1" ht="36">
      <c r="A28" s="369" t="s">
        <v>2947</v>
      </c>
    </row>
    <row r="30" spans="1:1" ht="15.75">
      <c r="A30" s="370" t="s">
        <v>1845</v>
      </c>
    </row>
    <row r="31" spans="1:1" ht="15.75">
      <c r="A31" s="370" t="s">
        <v>709</v>
      </c>
    </row>
    <row r="32" spans="1:1" ht="15.75">
      <c r="A32" s="370" t="s">
        <v>3344</v>
      </c>
    </row>
  </sheetData>
  <phoneticPr fontId="46" type="noConversion"/>
  <pageMargins left="0.7" right="0.7" top="0.75" bottom="0.75" header="0.3" footer="0.3"/>
  <pageSetup paperSize="9" scale="73" fitToHeight="0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">
    <tabColor theme="4" tint="-0.499984740745262"/>
  </sheetPr>
  <dimension ref="A1:L1291"/>
  <sheetViews>
    <sheetView workbookViewId="0">
      <pane xSplit="9" ySplit="1" topLeftCell="J2" activePane="bottomRight" state="frozen"/>
      <selection pane="topRight" activeCell="J1" sqref="J1"/>
      <selection pane="bottomLeft" activeCell="A2" sqref="A2"/>
      <selection pane="bottomRight" activeCell="M20" sqref="M20"/>
    </sheetView>
  </sheetViews>
  <sheetFormatPr defaultRowHeight="12.75"/>
  <cols>
    <col min="1" max="1" width="14" customWidth="1"/>
    <col min="2" max="2" width="15.5703125" customWidth="1"/>
    <col min="3" max="3" width="13.42578125" customWidth="1"/>
    <col min="4" max="4" width="12.42578125" customWidth="1"/>
    <col min="5" max="5" width="10.140625" style="740" hidden="1" customWidth="1"/>
    <col min="6" max="6" width="7.85546875" customWidth="1"/>
    <col min="7" max="7" width="14" customWidth="1"/>
    <col min="8" max="8" width="13.42578125" customWidth="1"/>
    <col min="9" max="9" width="33.42578125" customWidth="1"/>
  </cols>
  <sheetData>
    <row r="1" spans="1:12" s="132" customFormat="1" ht="30" customHeight="1">
      <c r="A1" s="2676" t="s">
        <v>3</v>
      </c>
      <c r="B1" s="2676"/>
      <c r="C1" s="2676"/>
      <c r="D1" s="2676"/>
      <c r="E1" s="2676"/>
      <c r="F1" s="2676"/>
      <c r="G1" s="2676"/>
      <c r="H1" s="2676"/>
      <c r="I1" s="2676"/>
      <c r="J1" s="2741" t="s">
        <v>12320</v>
      </c>
      <c r="K1" s="2741"/>
      <c r="L1" s="2741"/>
    </row>
    <row r="2" spans="1:12" ht="30.75">
      <c r="A2" s="158" t="s">
        <v>3960</v>
      </c>
      <c r="B2" s="158"/>
      <c r="C2" s="158"/>
      <c r="D2" s="158"/>
      <c r="E2" s="905"/>
      <c r="F2" s="161"/>
      <c r="G2" s="162"/>
      <c r="H2" s="161"/>
      <c r="I2" s="162"/>
    </row>
    <row r="3" spans="1:12" ht="13.5" customHeight="1">
      <c r="A3" s="134"/>
      <c r="B3" s="134"/>
      <c r="C3" s="135"/>
      <c r="D3" s="135"/>
      <c r="E3" s="906"/>
      <c r="F3" s="134"/>
      <c r="G3" s="138"/>
      <c r="H3" s="134"/>
      <c r="I3" s="134"/>
    </row>
    <row r="4" spans="1:12" ht="13.5" thickBot="1">
      <c r="E4" s="907"/>
      <c r="F4" s="31"/>
      <c r="G4" s="32"/>
      <c r="H4" s="14"/>
      <c r="I4" s="14"/>
    </row>
    <row r="5" spans="1:12" ht="20.25">
      <c r="A5" s="312"/>
      <c r="B5" s="313"/>
      <c r="C5" s="409" t="s">
        <v>3857</v>
      </c>
      <c r="D5" s="144"/>
      <c r="E5" s="908"/>
      <c r="F5" s="146"/>
      <c r="G5" s="315"/>
      <c r="H5" s="313"/>
      <c r="I5" s="149"/>
    </row>
    <row r="6" spans="1:12" ht="30.75">
      <c r="A6" s="301"/>
      <c r="B6" s="302"/>
      <c r="C6" s="108"/>
      <c r="D6" s="108" t="s">
        <v>4631</v>
      </c>
      <c r="E6" s="909"/>
      <c r="F6" s="110"/>
      <c r="G6" s="110"/>
      <c r="H6" s="302"/>
      <c r="I6" s="303"/>
    </row>
    <row r="7" spans="1:12" ht="30.75">
      <c r="A7" s="301"/>
      <c r="B7" s="302"/>
      <c r="C7" s="97"/>
      <c r="D7" s="97"/>
      <c r="E7" s="634"/>
      <c r="F7" s="309"/>
      <c r="G7" s="304"/>
      <c r="H7" s="302"/>
      <c r="I7" s="303"/>
    </row>
    <row r="8" spans="1:12">
      <c r="A8" s="305"/>
      <c r="B8" s="306"/>
      <c r="C8" s="97"/>
      <c r="D8" s="97"/>
      <c r="E8" s="634"/>
      <c r="F8" s="309"/>
      <c r="G8" s="304"/>
      <c r="H8" s="17"/>
      <c r="I8" s="167"/>
    </row>
    <row r="9" spans="1:12" ht="13.5" thickBot="1">
      <c r="A9" s="307"/>
      <c r="B9" s="308"/>
      <c r="C9" s="99"/>
      <c r="D9" s="99"/>
      <c r="E9" s="635"/>
      <c r="F9" s="101"/>
      <c r="G9" s="170"/>
      <c r="H9" s="171"/>
      <c r="I9" s="172"/>
    </row>
    <row r="10" spans="1:12" ht="33.950000000000003" customHeight="1">
      <c r="A10" s="195" t="s">
        <v>1028</v>
      </c>
      <c r="B10" s="196" t="s">
        <v>1029</v>
      </c>
      <c r="C10" s="197" t="s">
        <v>678</v>
      </c>
      <c r="D10" s="197" t="s">
        <v>3130</v>
      </c>
      <c r="E10" s="559" t="s">
        <v>11198</v>
      </c>
      <c r="F10" s="198" t="s">
        <v>2779</v>
      </c>
      <c r="G10" s="2669" t="s">
        <v>2627</v>
      </c>
      <c r="H10" s="2669" t="s">
        <v>497</v>
      </c>
      <c r="I10" s="199" t="s">
        <v>4239</v>
      </c>
    </row>
    <row r="11" spans="1:12" ht="18.75" customHeight="1" thickBot="1">
      <c r="A11" s="188"/>
      <c r="B11" s="190"/>
      <c r="C11" s="193" t="s">
        <v>3629</v>
      </c>
      <c r="D11" s="194" t="s">
        <v>2628</v>
      </c>
      <c r="E11" s="560" t="s">
        <v>265</v>
      </c>
      <c r="F11" s="191">
        <f>'Заказ, cкидки и курсы валют'!$I$12</f>
        <v>0</v>
      </c>
      <c r="G11" s="2683"/>
      <c r="H11" s="2683"/>
      <c r="I11" s="186"/>
    </row>
    <row r="12" spans="1:12" ht="15">
      <c r="A12" s="209" t="s">
        <v>3858</v>
      </c>
      <c r="B12" s="6" t="s">
        <v>204</v>
      </c>
      <c r="C12" s="6">
        <v>27</v>
      </c>
      <c r="D12" s="6">
        <v>50</v>
      </c>
      <c r="E12" s="667">
        <v>1449.33</v>
      </c>
      <c r="F12" s="534">
        <f>ROUND(E12*(1-$F$11),2)</f>
        <v>1449.33</v>
      </c>
      <c r="G12" s="529">
        <f>'Заказ, cкидки и курсы валют'!$J$23*F12</f>
        <v>17391.96</v>
      </c>
      <c r="H12" s="533">
        <f>ROUND((D12/1000)*G12,2)</f>
        <v>869.6</v>
      </c>
      <c r="I12" s="212"/>
      <c r="K12" s="575"/>
    </row>
    <row r="13" spans="1:12" ht="15">
      <c r="A13" s="209" t="s">
        <v>3859</v>
      </c>
      <c r="B13" s="408" t="s">
        <v>205</v>
      </c>
      <c r="C13" s="6">
        <v>33.200000000000003</v>
      </c>
      <c r="D13" s="6">
        <v>50</v>
      </c>
      <c r="E13" s="667">
        <v>1701</v>
      </c>
      <c r="F13" s="534">
        <f>ROUND($E$13*(1-$F$11),2)</f>
        <v>1701</v>
      </c>
      <c r="G13" s="529">
        <f>'Заказ, cкидки и курсы валют'!$J$23*F13</f>
        <v>20412</v>
      </c>
      <c r="H13" s="533">
        <f t="shared" ref="H13:H15" si="0">ROUND((D13/1000)*G13,2)</f>
        <v>1020.6</v>
      </c>
      <c r="I13" s="212"/>
      <c r="K13" s="575"/>
    </row>
    <row r="14" spans="1:12" ht="15">
      <c r="A14" s="209" t="s">
        <v>3860</v>
      </c>
      <c r="B14" s="408" t="s">
        <v>206</v>
      </c>
      <c r="C14" s="6">
        <v>37.700000000000003</v>
      </c>
      <c r="D14" s="6">
        <v>50</v>
      </c>
      <c r="E14" s="667">
        <v>1864.62</v>
      </c>
      <c r="F14" s="534">
        <f>ROUND($E$14*(1-$F$11),2)</f>
        <v>1864.62</v>
      </c>
      <c r="G14" s="529">
        <f>'Заказ, cкидки и курсы валют'!$J$23*F14</f>
        <v>22375.439999999999</v>
      </c>
      <c r="H14" s="533">
        <f t="shared" si="0"/>
        <v>1118.77</v>
      </c>
      <c r="I14" s="212"/>
      <c r="K14" s="575"/>
    </row>
    <row r="15" spans="1:12" ht="15">
      <c r="A15" s="209" t="s">
        <v>3861</v>
      </c>
      <c r="B15" s="6" t="s">
        <v>207</v>
      </c>
      <c r="C15" s="6">
        <v>44.2</v>
      </c>
      <c r="D15" s="6">
        <v>50</v>
      </c>
      <c r="E15" s="667">
        <v>2114.9299999999998</v>
      </c>
      <c r="F15" s="534">
        <f>ROUND($E$15*(1-$F$11),2)</f>
        <v>2114.9299999999998</v>
      </c>
      <c r="G15" s="529">
        <f>'Заказ, cкидки и курсы валют'!$J$23*F15</f>
        <v>25379.159999999996</v>
      </c>
      <c r="H15" s="533">
        <f t="shared" si="0"/>
        <v>1268.96</v>
      </c>
      <c r="I15" s="212"/>
      <c r="K15" s="575"/>
    </row>
    <row r="16" spans="1:12">
      <c r="A16" s="13"/>
      <c r="B16" s="9"/>
      <c r="C16" s="9"/>
      <c r="D16" s="9"/>
      <c r="E16" s="910"/>
      <c r="F16" s="31"/>
      <c r="G16" s="32"/>
      <c r="H16" s="14"/>
      <c r="I16" s="14"/>
      <c r="K16" s="575"/>
    </row>
    <row r="17" spans="1:11">
      <c r="A17" s="13"/>
      <c r="B17" s="9"/>
      <c r="C17" s="9"/>
      <c r="D17" s="9"/>
      <c r="E17" s="910"/>
      <c r="F17" s="31"/>
      <c r="G17" s="32"/>
      <c r="H17" s="14"/>
      <c r="I17" s="14"/>
      <c r="K17" s="575"/>
    </row>
    <row r="18" spans="1:11" ht="13.5" thickBot="1">
      <c r="A18" s="13"/>
      <c r="B18" s="9"/>
      <c r="C18" s="9"/>
      <c r="D18" s="9"/>
      <c r="E18" s="910"/>
      <c r="F18" s="31"/>
      <c r="G18" s="32"/>
      <c r="H18" s="14"/>
      <c r="I18" s="14"/>
      <c r="K18" s="575"/>
    </row>
    <row r="19" spans="1:11" ht="30.75">
      <c r="A19" s="298"/>
      <c r="B19" s="299"/>
      <c r="C19" s="409" t="s">
        <v>3863</v>
      </c>
      <c r="D19" s="144"/>
      <c r="E19" s="908"/>
      <c r="F19" s="146"/>
      <c r="G19" s="315"/>
      <c r="H19" s="299"/>
      <c r="I19" s="300"/>
      <c r="K19" s="575"/>
    </row>
    <row r="20" spans="1:11" ht="26.25" customHeight="1">
      <c r="A20" s="301"/>
      <c r="B20" s="302"/>
      <c r="C20" s="108" t="s">
        <v>3862</v>
      </c>
      <c r="D20" s="490"/>
      <c r="E20" s="911"/>
      <c r="F20" s="110"/>
      <c r="G20" s="302"/>
      <c r="H20" s="303"/>
      <c r="K20" s="575"/>
    </row>
    <row r="21" spans="1:11" ht="14.25" customHeight="1">
      <c r="A21" s="301"/>
      <c r="B21" s="302"/>
      <c r="C21" s="97"/>
      <c r="D21" s="97"/>
      <c r="E21" s="634"/>
      <c r="F21" s="309"/>
      <c r="G21" s="304"/>
      <c r="H21" s="302"/>
      <c r="I21" s="303"/>
      <c r="K21" s="575"/>
    </row>
    <row r="22" spans="1:11" ht="27.75" customHeight="1">
      <c r="A22" s="305"/>
      <c r="B22" s="306"/>
      <c r="C22" s="97"/>
      <c r="D22" s="97"/>
      <c r="E22" s="634"/>
      <c r="F22" s="309"/>
      <c r="G22" s="304"/>
      <c r="H22" s="17"/>
      <c r="I22" s="167"/>
      <c r="K22" s="575"/>
    </row>
    <row r="23" spans="1:11" ht="13.5" thickBot="1">
      <c r="A23" s="307"/>
      <c r="B23" s="308"/>
      <c r="C23" s="99"/>
      <c r="D23" s="99"/>
      <c r="E23" s="635"/>
      <c r="F23" s="101"/>
      <c r="G23" s="170"/>
      <c r="H23" s="171"/>
      <c r="I23" s="172"/>
      <c r="K23" s="575"/>
    </row>
    <row r="24" spans="1:11" ht="38.25" customHeight="1">
      <c r="A24" s="195" t="s">
        <v>1028</v>
      </c>
      <c r="B24" s="196" t="s">
        <v>1029</v>
      </c>
      <c r="C24" s="197" t="s">
        <v>678</v>
      </c>
      <c r="D24" s="197" t="s">
        <v>3130</v>
      </c>
      <c r="E24" s="559" t="s">
        <v>11198</v>
      </c>
      <c r="F24" s="198" t="s">
        <v>2779</v>
      </c>
      <c r="G24" s="2669" t="s">
        <v>2627</v>
      </c>
      <c r="H24" s="2669" t="s">
        <v>497</v>
      </c>
      <c r="I24" s="199" t="s">
        <v>4239</v>
      </c>
      <c r="K24" s="575"/>
    </row>
    <row r="25" spans="1:11" ht="33.950000000000003" customHeight="1" thickBot="1">
      <c r="A25" s="188"/>
      <c r="B25" s="190"/>
      <c r="C25" s="193" t="s">
        <v>3629</v>
      </c>
      <c r="D25" s="194" t="s">
        <v>2628</v>
      </c>
      <c r="E25" s="560" t="s">
        <v>265</v>
      </c>
      <c r="F25" s="191">
        <f>'Заказ, cкидки и курсы валют'!$I$12</f>
        <v>0</v>
      </c>
      <c r="G25" s="2683"/>
      <c r="H25" s="2683"/>
      <c r="I25" s="186"/>
      <c r="K25" s="575"/>
    </row>
    <row r="26" spans="1:11" ht="15">
      <c r="A26" s="209" t="s">
        <v>3865</v>
      </c>
      <c r="B26" s="6" t="s">
        <v>203</v>
      </c>
      <c r="C26" s="6">
        <v>22.5</v>
      </c>
      <c r="D26" s="6">
        <v>50</v>
      </c>
      <c r="E26" s="667">
        <v>2001.61</v>
      </c>
      <c r="F26" s="534">
        <f>ROUND($E$26*(1-$F$25),2)</f>
        <v>2001.61</v>
      </c>
      <c r="G26" s="529">
        <f>'Заказ, cкидки и курсы валют'!$J$23*F26</f>
        <v>24019.32</v>
      </c>
      <c r="H26" s="533">
        <f>ROUND((D26/1000)*G26,2)</f>
        <v>1200.97</v>
      </c>
      <c r="I26" s="212"/>
      <c r="K26" s="575"/>
    </row>
    <row r="27" spans="1:11" ht="15">
      <c r="A27" s="209" t="s">
        <v>3866</v>
      </c>
      <c r="B27" s="6" t="s">
        <v>204</v>
      </c>
      <c r="C27" s="6">
        <v>27</v>
      </c>
      <c r="D27" s="6">
        <v>50</v>
      </c>
      <c r="E27" s="667">
        <v>2428.44</v>
      </c>
      <c r="F27" s="534">
        <f>ROUND($E$27*(1-$F$25),2)</f>
        <v>2428.44</v>
      </c>
      <c r="G27" s="529">
        <f>'Заказ, cкидки и курсы валют'!$J$23*F27</f>
        <v>29141.279999999999</v>
      </c>
      <c r="H27" s="533">
        <f t="shared" ref="H27:H28" si="1">ROUND((D27/1000)*G27,2)</f>
        <v>1457.06</v>
      </c>
      <c r="I27" s="212"/>
      <c r="K27" s="575"/>
    </row>
    <row r="28" spans="1:11" ht="15">
      <c r="A28" s="209" t="s">
        <v>3867</v>
      </c>
      <c r="B28" s="408" t="s">
        <v>205</v>
      </c>
      <c r="C28" s="6">
        <v>33.200000000000003</v>
      </c>
      <c r="D28" s="6">
        <v>50</v>
      </c>
      <c r="E28" s="667">
        <v>2622.07</v>
      </c>
      <c r="F28" s="534">
        <f>ROUND($E$28*(1-$F$25),2)</f>
        <v>2622.07</v>
      </c>
      <c r="G28" s="529">
        <f>'Заказ, cкидки и курсы валют'!$J$23*F28</f>
        <v>31464.840000000004</v>
      </c>
      <c r="H28" s="533">
        <f t="shared" si="1"/>
        <v>1573.24</v>
      </c>
      <c r="I28" s="212"/>
      <c r="K28" s="575"/>
    </row>
    <row r="29" spans="1:11" ht="13.5" thickBot="1">
      <c r="K29" s="575"/>
    </row>
    <row r="30" spans="1:11" ht="30.75">
      <c r="A30" s="312"/>
      <c r="B30" s="313"/>
      <c r="C30" s="409" t="s">
        <v>3863</v>
      </c>
      <c r="D30" s="144"/>
      <c r="E30" s="908"/>
      <c r="F30" s="146"/>
      <c r="G30" s="315"/>
      <c r="H30" s="299"/>
      <c r="I30" s="149"/>
      <c r="K30" s="575"/>
    </row>
    <row r="31" spans="1:11" ht="18.75" customHeight="1">
      <c r="A31" s="301"/>
      <c r="B31" s="302"/>
      <c r="C31" s="108"/>
      <c r="D31" s="108" t="s">
        <v>4631</v>
      </c>
      <c r="E31" s="909"/>
      <c r="F31" s="110"/>
      <c r="G31" s="110"/>
      <c r="H31" s="302"/>
      <c r="I31" s="303"/>
      <c r="K31" s="575"/>
    </row>
    <row r="32" spans="1:11" ht="20.25" customHeight="1">
      <c r="A32" s="301"/>
      <c r="B32" s="302"/>
      <c r="C32" s="97"/>
      <c r="D32" s="97"/>
      <c r="E32" s="634"/>
      <c r="F32" s="309"/>
      <c r="G32" s="304"/>
      <c r="H32" s="302"/>
      <c r="I32" s="303"/>
      <c r="K32" s="575"/>
    </row>
    <row r="33" spans="1:11">
      <c r="A33" s="305"/>
      <c r="B33" s="306"/>
      <c r="C33" s="97"/>
      <c r="D33" s="97"/>
      <c r="E33" s="634"/>
      <c r="F33" s="309"/>
      <c r="G33" s="304"/>
      <c r="H33" s="17"/>
      <c r="I33" s="167"/>
      <c r="K33" s="575"/>
    </row>
    <row r="34" spans="1:11" ht="22.5" customHeight="1" thickBot="1">
      <c r="A34" s="307"/>
      <c r="B34" s="308"/>
      <c r="C34" s="99"/>
      <c r="D34" s="99"/>
      <c r="E34" s="635"/>
      <c r="F34" s="101"/>
      <c r="G34" s="170"/>
      <c r="H34" s="171"/>
      <c r="I34" s="172"/>
      <c r="K34" s="575"/>
    </row>
    <row r="35" spans="1:11" ht="33.950000000000003" customHeight="1">
      <c r="A35" s="195" t="s">
        <v>1028</v>
      </c>
      <c r="B35" s="196" t="s">
        <v>1029</v>
      </c>
      <c r="C35" s="197" t="s">
        <v>678</v>
      </c>
      <c r="D35" s="197" t="s">
        <v>3130</v>
      </c>
      <c r="E35" s="559" t="s">
        <v>11198</v>
      </c>
      <c r="F35" s="198" t="s">
        <v>2779</v>
      </c>
      <c r="G35" s="338" t="s">
        <v>2627</v>
      </c>
      <c r="H35" s="338" t="s">
        <v>497</v>
      </c>
      <c r="I35" s="199" t="s">
        <v>4239</v>
      </c>
      <c r="K35" s="575"/>
    </row>
    <row r="36" spans="1:11" ht="20.25" customHeight="1" thickBot="1">
      <c r="A36" s="188"/>
      <c r="B36" s="190"/>
      <c r="C36" s="193" t="s">
        <v>3629</v>
      </c>
      <c r="D36" s="194" t="s">
        <v>2628</v>
      </c>
      <c r="E36" s="560" t="s">
        <v>265</v>
      </c>
      <c r="F36" s="191">
        <f>'Заказ, cкидки и курсы валют'!$I$12</f>
        <v>0</v>
      </c>
      <c r="G36" s="339"/>
      <c r="H36" s="339"/>
      <c r="I36" s="186"/>
      <c r="K36" s="575"/>
    </row>
    <row r="37" spans="1:11" ht="15">
      <c r="A37" s="209" t="s">
        <v>3864</v>
      </c>
      <c r="B37" s="408" t="s">
        <v>203</v>
      </c>
      <c r="C37" s="6">
        <v>22.5</v>
      </c>
      <c r="D37" s="6">
        <v>100</v>
      </c>
      <c r="E37" s="667">
        <v>1853</v>
      </c>
      <c r="F37" s="534">
        <f>ROUND($E$37*(1-$F$36),2)</f>
        <v>1853</v>
      </c>
      <c r="G37" s="529">
        <f>'Заказ, cкидки и курсы валют'!$J$23*F37</f>
        <v>22236</v>
      </c>
      <c r="H37" s="533">
        <f>ROUND((D37/1000)*G37,2)</f>
        <v>2223.6</v>
      </c>
      <c r="I37" s="212"/>
      <c r="K37" s="575"/>
    </row>
    <row r="38" spans="1:11" ht="15">
      <c r="A38" s="209" t="s">
        <v>3868</v>
      </c>
      <c r="B38" s="408" t="s">
        <v>204</v>
      </c>
      <c r="C38" s="6">
        <v>27</v>
      </c>
      <c r="D38" s="6">
        <v>50</v>
      </c>
      <c r="E38" s="667">
        <v>2282.94</v>
      </c>
      <c r="F38" s="534">
        <f>ROUND($E$38*(1-$F$36),2)</f>
        <v>2282.94</v>
      </c>
      <c r="G38" s="529">
        <f>'Заказ, cкидки и курсы валют'!$J$23*F38</f>
        <v>27395.279999999999</v>
      </c>
      <c r="H38" s="533">
        <f t="shared" ref="H38:H42" si="2">ROUND((D38/1000)*G38,2)</f>
        <v>1369.76</v>
      </c>
      <c r="I38" s="212"/>
      <c r="K38" s="575"/>
    </row>
    <row r="39" spans="1:11" ht="15">
      <c r="A39" s="209" t="s">
        <v>3869</v>
      </c>
      <c r="B39" s="408" t="s">
        <v>205</v>
      </c>
      <c r="C39" s="6">
        <v>33.200000000000003</v>
      </c>
      <c r="D39" s="6">
        <v>50</v>
      </c>
      <c r="E39" s="667">
        <v>2491.21</v>
      </c>
      <c r="F39" s="534">
        <f>ROUND($E$39*(1-$F$36),2)</f>
        <v>2491.21</v>
      </c>
      <c r="G39" s="529">
        <f>'Заказ, cкидки и курсы валют'!$J$23*F39</f>
        <v>29894.52</v>
      </c>
      <c r="H39" s="533">
        <f t="shared" si="2"/>
        <v>1494.73</v>
      </c>
      <c r="I39" s="212"/>
      <c r="K39" s="575"/>
    </row>
    <row r="40" spans="1:11" ht="15">
      <c r="A40" s="209" t="s">
        <v>3870</v>
      </c>
      <c r="B40" s="408" t="s">
        <v>206</v>
      </c>
      <c r="C40" s="6">
        <v>37.700000000000003</v>
      </c>
      <c r="D40" s="6">
        <v>50</v>
      </c>
      <c r="E40" s="667">
        <v>2695.62</v>
      </c>
      <c r="F40" s="534">
        <f>ROUND($E$40*(1-$F$36),2)</f>
        <v>2695.62</v>
      </c>
      <c r="G40" s="529">
        <f>'Заказ, cкидки и курсы валют'!$J$23*F40</f>
        <v>32347.439999999999</v>
      </c>
      <c r="H40" s="533">
        <f t="shared" si="2"/>
        <v>1617.37</v>
      </c>
      <c r="I40" s="212"/>
      <c r="K40" s="575"/>
    </row>
    <row r="41" spans="1:11" ht="15">
      <c r="A41" s="209" t="s">
        <v>3871</v>
      </c>
      <c r="B41" s="408" t="s">
        <v>207</v>
      </c>
      <c r="C41" s="6">
        <v>44.2</v>
      </c>
      <c r="D41" s="6">
        <v>50</v>
      </c>
      <c r="E41" s="667">
        <v>2938.12</v>
      </c>
      <c r="F41" s="534">
        <f>ROUND($E$41*(1-$F$36),2)</f>
        <v>2938.12</v>
      </c>
      <c r="G41" s="529">
        <f>'Заказ, cкидки и курсы валют'!$J$23*F41</f>
        <v>35257.440000000002</v>
      </c>
      <c r="H41" s="533">
        <f t="shared" si="2"/>
        <v>1762.87</v>
      </c>
      <c r="I41" s="212"/>
      <c r="K41" s="575"/>
    </row>
    <row r="42" spans="1:11" ht="15.75" thickBot="1">
      <c r="A42" s="209" t="s">
        <v>3872</v>
      </c>
      <c r="B42" s="408" t="s">
        <v>209</v>
      </c>
      <c r="C42" s="282">
        <v>58</v>
      </c>
      <c r="D42" s="6">
        <v>50</v>
      </c>
      <c r="E42" s="667">
        <v>3532.13</v>
      </c>
      <c r="F42" s="534">
        <f>ROUND($E$42*(1-$F$36),2)</f>
        <v>3532.13</v>
      </c>
      <c r="G42" s="529">
        <f>'Заказ, cкидки и курсы валют'!$J$23*F42</f>
        <v>42385.56</v>
      </c>
      <c r="H42" s="533">
        <f t="shared" si="2"/>
        <v>2119.2800000000002</v>
      </c>
      <c r="I42" s="212"/>
      <c r="K42" s="575"/>
    </row>
    <row r="43" spans="1:11" ht="13.5" thickBot="1"/>
    <row r="44" spans="1:11" ht="20.25">
      <c r="A44" s="312"/>
      <c r="B44" s="313"/>
      <c r="C44" s="144" t="s">
        <v>4632</v>
      </c>
      <c r="D44" s="144"/>
      <c r="E44" s="912"/>
      <c r="F44" s="144"/>
      <c r="G44" s="145"/>
      <c r="H44" s="236"/>
      <c r="I44" s="316"/>
    </row>
    <row r="45" spans="1:11" ht="30.75">
      <c r="A45" s="301"/>
      <c r="B45" s="302"/>
      <c r="C45" s="108"/>
      <c r="D45" s="108"/>
      <c r="E45" s="913" t="s">
        <v>4633</v>
      </c>
      <c r="F45" s="111"/>
      <c r="G45" s="111"/>
      <c r="I45" s="112"/>
    </row>
    <row r="46" spans="1:11" ht="30.75">
      <c r="A46" s="301"/>
      <c r="B46" s="302"/>
      <c r="C46" s="97"/>
      <c r="D46" s="97"/>
      <c r="E46" s="634"/>
      <c r="F46" s="98"/>
      <c r="G46" s="168"/>
      <c r="H46" s="302"/>
      <c r="I46" s="303"/>
    </row>
    <row r="47" spans="1:11" ht="30.75">
      <c r="A47" s="301"/>
      <c r="B47" s="302"/>
      <c r="C47" s="97"/>
      <c r="D47" s="97"/>
      <c r="E47" s="634"/>
      <c r="F47" s="309"/>
      <c r="G47" s="304"/>
      <c r="H47" s="302"/>
      <c r="I47" s="303"/>
    </row>
    <row r="48" spans="1:11">
      <c r="A48" s="305"/>
      <c r="B48" s="306"/>
      <c r="C48" s="97"/>
      <c r="D48" s="97"/>
      <c r="E48" s="634"/>
      <c r="F48" s="309"/>
      <c r="G48" s="304"/>
      <c r="H48" s="17"/>
      <c r="I48" s="167"/>
    </row>
    <row r="49" spans="1:11" ht="13.5" thickBot="1">
      <c r="A49" s="307"/>
      <c r="B49" s="308"/>
      <c r="C49" s="99"/>
      <c r="D49" s="99"/>
      <c r="E49" s="635"/>
      <c r="F49" s="101"/>
      <c r="G49" s="170"/>
      <c r="H49" s="171"/>
      <c r="I49" s="172"/>
    </row>
    <row r="50" spans="1:11" ht="31.5" customHeight="1">
      <c r="A50" s="195" t="s">
        <v>1028</v>
      </c>
      <c r="B50" s="196" t="s">
        <v>1029</v>
      </c>
      <c r="C50" s="197" t="s">
        <v>678</v>
      </c>
      <c r="D50" s="197" t="s">
        <v>3130</v>
      </c>
      <c r="E50" s="559" t="s">
        <v>11198</v>
      </c>
      <c r="F50" s="198" t="s">
        <v>2779</v>
      </c>
      <c r="G50" s="338" t="s">
        <v>2627</v>
      </c>
      <c r="H50" s="338" t="s">
        <v>497</v>
      </c>
      <c r="I50" s="495" t="s">
        <v>4239</v>
      </c>
    </row>
    <row r="51" spans="1:11" ht="13.5" thickBot="1">
      <c r="A51" s="195"/>
      <c r="B51" s="389"/>
      <c r="C51" s="197" t="s">
        <v>3629</v>
      </c>
      <c r="D51" s="390" t="s">
        <v>2628</v>
      </c>
      <c r="E51" s="564" t="s">
        <v>265</v>
      </c>
      <c r="F51" s="342">
        <f>'Заказ, cкидки и курсы валют'!$I$12</f>
        <v>0</v>
      </c>
      <c r="G51" s="455"/>
      <c r="H51" s="455"/>
      <c r="I51" s="541"/>
    </row>
    <row r="52" spans="1:11" ht="15">
      <c r="A52" s="391" t="s">
        <v>6046</v>
      </c>
      <c r="B52" s="542" t="s">
        <v>2643</v>
      </c>
      <c r="C52" s="542">
        <v>0.5</v>
      </c>
      <c r="D52" s="542">
        <v>100</v>
      </c>
      <c r="E52" s="2465">
        <v>112.15</v>
      </c>
      <c r="F52" s="543">
        <f>ROUND($E$52*(1-$F$51),2)</f>
        <v>112.15</v>
      </c>
      <c r="G52" s="529">
        <f>'Заказ, cкидки и курсы валют'!$J$23*F52</f>
        <v>1345.8000000000002</v>
      </c>
      <c r="H52" s="533">
        <f>ROUND((D52/1000)*G52,2)</f>
        <v>134.58000000000001</v>
      </c>
      <c r="I52" s="337"/>
      <c r="K52" s="346"/>
    </row>
    <row r="53" spans="1:11" ht="15">
      <c r="A53" s="209" t="s">
        <v>6047</v>
      </c>
      <c r="B53" s="6" t="s">
        <v>191</v>
      </c>
      <c r="C53" s="6">
        <v>1.1499999999999999</v>
      </c>
      <c r="D53" s="6">
        <v>100</v>
      </c>
      <c r="E53" s="2465">
        <v>176.99</v>
      </c>
      <c r="F53" s="29">
        <f>ROUND($E$53*(1-$F$51),2)</f>
        <v>176.99</v>
      </c>
      <c r="G53" s="529">
        <f>'Заказ, cкидки и курсы валют'!$J$23*F53</f>
        <v>2123.88</v>
      </c>
      <c r="H53" s="533">
        <f t="shared" ref="H53:H56" si="3">ROUND((D53/1000)*G53,2)</f>
        <v>212.39</v>
      </c>
      <c r="I53" s="212"/>
      <c r="K53" s="346"/>
    </row>
    <row r="54" spans="1:11" ht="15">
      <c r="A54" s="209" t="s">
        <v>6048</v>
      </c>
      <c r="B54" s="6" t="s">
        <v>202</v>
      </c>
      <c r="C54" s="6">
        <v>2.25</v>
      </c>
      <c r="D54" s="6">
        <v>100</v>
      </c>
      <c r="E54" s="2465">
        <v>476.08</v>
      </c>
      <c r="F54" s="29">
        <f>ROUND($E$54*(1-$F$51),2)</f>
        <v>476.08</v>
      </c>
      <c r="G54" s="529">
        <f>'Заказ, cкидки и курсы валют'!$J$23*F54</f>
        <v>5712.96</v>
      </c>
      <c r="H54" s="533">
        <f t="shared" si="3"/>
        <v>571.29999999999995</v>
      </c>
      <c r="I54" s="212"/>
      <c r="K54" s="346"/>
    </row>
    <row r="55" spans="1:11" ht="15">
      <c r="A55" s="843" t="s">
        <v>6049</v>
      </c>
      <c r="B55" s="12" t="s">
        <v>987</v>
      </c>
      <c r="C55" s="12">
        <v>4</v>
      </c>
      <c r="D55" s="12">
        <v>100</v>
      </c>
      <c r="E55" s="2465">
        <v>497.66</v>
      </c>
      <c r="F55" s="29">
        <f>ROUND($E$55*(1-$F$51),2)</f>
        <v>497.66</v>
      </c>
      <c r="G55" s="529">
        <f>'Заказ, cкидки и курсы валют'!$J$23*F55</f>
        <v>5971.92</v>
      </c>
      <c r="H55" s="533">
        <f t="shared" si="3"/>
        <v>597.19000000000005</v>
      </c>
      <c r="I55" s="212"/>
      <c r="K55" s="346"/>
    </row>
    <row r="56" spans="1:11" ht="15.75" thickBot="1">
      <c r="A56" s="544" t="s">
        <v>6050</v>
      </c>
      <c r="B56" s="280" t="s">
        <v>988</v>
      </c>
      <c r="C56" s="280">
        <v>4.8</v>
      </c>
      <c r="D56" s="280">
        <v>50</v>
      </c>
      <c r="E56" s="2465">
        <v>641.23</v>
      </c>
      <c r="F56" s="281">
        <f>ROUND($E$56*(1-$F$51),2)</f>
        <v>641.23</v>
      </c>
      <c r="G56" s="529">
        <f>'Заказ, cкидки и курсы валют'!$J$23*F56</f>
        <v>7694.76</v>
      </c>
      <c r="H56" s="533">
        <f t="shared" si="3"/>
        <v>384.74</v>
      </c>
      <c r="I56" s="214"/>
      <c r="K56" s="346"/>
    </row>
    <row r="57" spans="1:11" ht="13.5" thickBot="1"/>
    <row r="58" spans="1:11" ht="33.950000000000003" customHeight="1">
      <c r="A58" s="312"/>
      <c r="B58" s="313"/>
      <c r="C58" s="144" t="s">
        <v>4635</v>
      </c>
      <c r="D58" s="144"/>
      <c r="E58" s="912"/>
      <c r="F58" s="144"/>
      <c r="G58" s="144"/>
      <c r="H58" s="145"/>
      <c r="I58" s="316"/>
    </row>
    <row r="59" spans="1:11" ht="30.75">
      <c r="A59" s="301"/>
      <c r="B59" s="302"/>
      <c r="C59" s="284"/>
      <c r="D59" s="284"/>
      <c r="E59" s="914" t="s">
        <v>3873</v>
      </c>
      <c r="F59" s="17"/>
      <c r="G59" s="286"/>
      <c r="H59" s="286"/>
      <c r="I59" s="291"/>
    </row>
    <row r="60" spans="1:11" ht="30.75">
      <c r="A60" s="301"/>
      <c r="B60" s="302"/>
      <c r="C60" s="97"/>
      <c r="D60" s="97"/>
      <c r="E60" s="634"/>
      <c r="F60" s="98"/>
      <c r="G60" s="168"/>
      <c r="H60" s="302"/>
      <c r="I60" s="303"/>
    </row>
    <row r="61" spans="1:11" ht="30.75">
      <c r="A61" s="301"/>
      <c r="B61" s="302"/>
      <c r="C61" s="97"/>
      <c r="D61" s="97"/>
      <c r="E61" s="634"/>
      <c r="F61" s="309"/>
      <c r="G61" s="304"/>
      <c r="H61" s="302"/>
      <c r="I61" s="303"/>
    </row>
    <row r="62" spans="1:11">
      <c r="A62" s="305"/>
      <c r="B62" s="306"/>
      <c r="C62" s="97"/>
      <c r="D62" s="97"/>
      <c r="E62" s="634"/>
      <c r="F62" s="309"/>
      <c r="G62" s="304"/>
      <c r="H62" s="17"/>
      <c r="I62" s="167"/>
    </row>
    <row r="63" spans="1:11" ht="13.5" thickBot="1">
      <c r="A63" s="307"/>
      <c r="B63" s="308"/>
      <c r="C63" s="99"/>
      <c r="D63" s="99"/>
      <c r="E63" s="635"/>
      <c r="F63" s="101"/>
      <c r="G63" s="170"/>
      <c r="H63" s="171"/>
      <c r="I63" s="172"/>
    </row>
    <row r="64" spans="1:11" ht="49.5" customHeight="1">
      <c r="A64" s="195" t="s">
        <v>1028</v>
      </c>
      <c r="B64" s="196" t="s">
        <v>1029</v>
      </c>
      <c r="C64" s="197" t="s">
        <v>678</v>
      </c>
      <c r="D64" s="197" t="s">
        <v>3130</v>
      </c>
      <c r="E64" s="559" t="s">
        <v>11198</v>
      </c>
      <c r="F64" s="198" t="s">
        <v>2779</v>
      </c>
      <c r="G64" s="338" t="s">
        <v>2627</v>
      </c>
      <c r="H64" s="338" t="s">
        <v>497</v>
      </c>
      <c r="I64" s="199" t="s">
        <v>4239</v>
      </c>
    </row>
    <row r="65" spans="1:9">
      <c r="A65" s="195"/>
      <c r="B65" s="389"/>
      <c r="C65" s="197" t="s">
        <v>3629</v>
      </c>
      <c r="D65" s="390" t="s">
        <v>2628</v>
      </c>
      <c r="E65" s="564" t="s">
        <v>265</v>
      </c>
      <c r="F65" s="342">
        <f>'Заказ, cкидки и курсы валют'!$I$12</f>
        <v>0</v>
      </c>
      <c r="G65" s="455"/>
      <c r="H65" s="455"/>
      <c r="I65" s="325"/>
    </row>
    <row r="66" spans="1:9" ht="15">
      <c r="A66" s="424" t="s">
        <v>5222</v>
      </c>
      <c r="B66" s="540" t="s">
        <v>2634</v>
      </c>
      <c r="C66" s="498">
        <v>7.6</v>
      </c>
      <c r="D66" s="500">
        <v>50</v>
      </c>
      <c r="E66" s="2465">
        <v>1388.68</v>
      </c>
      <c r="F66" s="29">
        <f>ROUND($E$66*(1-$F$65),2)</f>
        <v>1388.68</v>
      </c>
      <c r="G66" s="529">
        <f>'Заказ, cкидки и курсы валют'!$J$23*F66</f>
        <v>16664.16</v>
      </c>
      <c r="H66" s="533">
        <f>ROUND((D66/1000)*G66,2)</f>
        <v>833.21</v>
      </c>
      <c r="I66" s="444"/>
    </row>
    <row r="67" spans="1:9" ht="15">
      <c r="A67" s="15" t="s">
        <v>1283</v>
      </c>
      <c r="B67" s="12" t="s">
        <v>989</v>
      </c>
      <c r="C67" s="12">
        <v>9</v>
      </c>
      <c r="D67" s="12">
        <v>50</v>
      </c>
      <c r="E67" s="2465">
        <v>1885.29</v>
      </c>
      <c r="F67" s="29">
        <f>ROUND($E$67*(1-$F$65),2)</f>
        <v>1885.29</v>
      </c>
      <c r="G67" s="529">
        <f>'Заказ, cкидки и курсы валют'!$J$23*F67</f>
        <v>22623.48</v>
      </c>
      <c r="H67" s="533">
        <f>ROUND((D67/1000)*G67,2)</f>
        <v>1131.17</v>
      </c>
      <c r="I67" s="15"/>
    </row>
    <row r="69" spans="1:9" ht="13.5" thickBot="1"/>
    <row r="70" spans="1:9" ht="20.25">
      <c r="A70" s="312"/>
      <c r="B70" s="313"/>
      <c r="C70" s="150" t="s">
        <v>2819</v>
      </c>
      <c r="D70" s="144"/>
      <c r="E70" s="912"/>
      <c r="F70" s="144"/>
      <c r="G70" s="144"/>
      <c r="H70" s="145"/>
      <c r="I70" s="316"/>
    </row>
    <row r="71" spans="1:9" ht="30.75">
      <c r="A71" s="301"/>
      <c r="B71" s="302"/>
      <c r="C71" s="108"/>
      <c r="D71" s="108"/>
      <c r="E71" s="913" t="s">
        <v>4837</v>
      </c>
      <c r="F71" s="111"/>
      <c r="H71" s="111"/>
      <c r="I71" s="112"/>
    </row>
    <row r="72" spans="1:9" ht="30.75">
      <c r="A72" s="301"/>
      <c r="B72" s="302"/>
      <c r="C72" s="97"/>
      <c r="D72" s="97"/>
      <c r="E72" s="634"/>
      <c r="F72" s="309"/>
      <c r="G72" s="304"/>
      <c r="H72" s="302"/>
      <c r="I72" s="303"/>
    </row>
    <row r="73" spans="1:9">
      <c r="A73" s="305"/>
      <c r="B73" s="306"/>
      <c r="C73" s="97"/>
      <c r="D73" s="97"/>
      <c r="E73" s="634"/>
      <c r="F73" s="309"/>
      <c r="G73" s="304"/>
      <c r="H73" s="17"/>
      <c r="I73" s="167"/>
    </row>
    <row r="74" spans="1:9" ht="13.5" thickBot="1">
      <c r="A74" s="307"/>
      <c r="B74" s="308"/>
      <c r="C74" s="99"/>
      <c r="D74" s="99"/>
      <c r="E74" s="635"/>
      <c r="F74" s="101"/>
      <c r="G74" s="170"/>
      <c r="H74" s="171"/>
      <c r="I74" s="172"/>
    </row>
    <row r="75" spans="1:9" ht="37.700000000000003" customHeight="1">
      <c r="A75" s="195" t="s">
        <v>1028</v>
      </c>
      <c r="B75" s="196" t="s">
        <v>1029</v>
      </c>
      <c r="C75" s="197" t="s">
        <v>678</v>
      </c>
      <c r="D75" s="197" t="s">
        <v>3130</v>
      </c>
      <c r="E75" s="559" t="s">
        <v>11199</v>
      </c>
      <c r="F75" s="198" t="s">
        <v>2779</v>
      </c>
      <c r="G75" s="338" t="s">
        <v>497</v>
      </c>
      <c r="H75" s="338" t="s">
        <v>497</v>
      </c>
      <c r="I75" s="199" t="s">
        <v>4239</v>
      </c>
    </row>
    <row r="76" spans="1:9" ht="13.5" thickBot="1">
      <c r="A76" s="188"/>
      <c r="B76" s="190"/>
      <c r="C76" s="193" t="s">
        <v>3629</v>
      </c>
      <c r="D76" s="194" t="s">
        <v>2628</v>
      </c>
      <c r="E76" s="564" t="s">
        <v>265</v>
      </c>
      <c r="F76" s="191">
        <f>'Заказ, cкидки и курсы валют'!$I$12</f>
        <v>0</v>
      </c>
      <c r="G76" s="339"/>
      <c r="H76" s="339"/>
      <c r="I76" s="186"/>
    </row>
    <row r="77" spans="1:9" ht="15">
      <c r="A77" s="468" t="s">
        <v>4462</v>
      </c>
      <c r="B77" s="469" t="s">
        <v>4461</v>
      </c>
      <c r="C77" s="469">
        <v>0.04</v>
      </c>
      <c r="D77" s="469">
        <v>100</v>
      </c>
      <c r="E77" s="2466">
        <v>6.77</v>
      </c>
      <c r="F77" s="470">
        <f>ROUND(E77*(1-F76),2)</f>
        <v>6.77</v>
      </c>
      <c r="G77" s="529">
        <f>'Заказ, cкидки и курсы валют'!$J$23*F77</f>
        <v>81.239999999999995</v>
      </c>
      <c r="H77" s="529">
        <f>G77</f>
        <v>81.239999999999995</v>
      </c>
      <c r="I77" s="464"/>
    </row>
    <row r="78" spans="1:9" ht="15">
      <c r="A78" s="468" t="s">
        <v>4463</v>
      </c>
      <c r="B78" s="469" t="s">
        <v>2820</v>
      </c>
      <c r="C78" s="469">
        <v>0.08</v>
      </c>
      <c r="D78" s="469">
        <v>100</v>
      </c>
      <c r="E78" s="2466">
        <v>16.059999999999999</v>
      </c>
      <c r="F78" s="470">
        <f>ROUND(E78*(1-F76),2)</f>
        <v>16.059999999999999</v>
      </c>
      <c r="G78" s="529">
        <f>'Заказ, cкидки и курсы валют'!$J$23*F78</f>
        <v>192.71999999999997</v>
      </c>
      <c r="H78" s="529">
        <f t="shared" ref="H78:H82" si="4">G78</f>
        <v>192.71999999999997</v>
      </c>
      <c r="I78" s="464"/>
    </row>
    <row r="79" spans="1:9" ht="15">
      <c r="A79" s="468" t="s">
        <v>4464</v>
      </c>
      <c r="B79" s="469" t="s">
        <v>2821</v>
      </c>
      <c r="C79" s="469">
        <v>7.0000000000000007E-2</v>
      </c>
      <c r="D79" s="469">
        <v>100</v>
      </c>
      <c r="E79" s="2466">
        <v>16.920000000000002</v>
      </c>
      <c r="F79" s="470">
        <f>ROUND(E79*(1-F76),2)</f>
        <v>16.920000000000002</v>
      </c>
      <c r="G79" s="529">
        <f>'Заказ, cкидки и курсы валют'!$J$23*F79</f>
        <v>203.04000000000002</v>
      </c>
      <c r="H79" s="529">
        <f t="shared" si="4"/>
        <v>203.04000000000002</v>
      </c>
      <c r="I79" s="464"/>
    </row>
    <row r="80" spans="1:9" ht="15">
      <c r="A80" s="468" t="s">
        <v>4465</v>
      </c>
      <c r="B80" s="469" t="s">
        <v>2822</v>
      </c>
      <c r="C80" s="469">
        <v>0.11</v>
      </c>
      <c r="D80" s="469">
        <v>100</v>
      </c>
      <c r="E80" s="2466">
        <v>22.44</v>
      </c>
      <c r="F80" s="470">
        <f>ROUND(E80*(1-F76),2)</f>
        <v>22.44</v>
      </c>
      <c r="G80" s="529">
        <f>'Заказ, cкидки и курсы валют'!$J$23*F80</f>
        <v>269.28000000000003</v>
      </c>
      <c r="H80" s="529">
        <f t="shared" si="4"/>
        <v>269.28000000000003</v>
      </c>
      <c r="I80" s="464"/>
    </row>
    <row r="81" spans="1:9" ht="15">
      <c r="A81" s="468" t="s">
        <v>4466</v>
      </c>
      <c r="B81" s="469" t="s">
        <v>2823</v>
      </c>
      <c r="C81" s="469">
        <v>0.15</v>
      </c>
      <c r="D81" s="469">
        <v>100</v>
      </c>
      <c r="E81" s="2466">
        <v>38.26</v>
      </c>
      <c r="F81" s="470">
        <f>ROUND(E81*(1-F76),2)</f>
        <v>38.26</v>
      </c>
      <c r="G81" s="529">
        <f>'Заказ, cкидки и курсы валют'!$J$23*F81</f>
        <v>459.12</v>
      </c>
      <c r="H81" s="529">
        <f t="shared" si="4"/>
        <v>459.12</v>
      </c>
      <c r="I81" s="464"/>
    </row>
    <row r="82" spans="1:9" ht="15">
      <c r="A82" s="468" t="s">
        <v>4467</v>
      </c>
      <c r="B82" s="469" t="s">
        <v>2824</v>
      </c>
      <c r="C82" s="469">
        <v>0.2</v>
      </c>
      <c r="D82" s="469">
        <v>100</v>
      </c>
      <c r="E82" s="2466">
        <v>49.25</v>
      </c>
      <c r="F82" s="470">
        <f>ROUND(E82*(1-F76),2)</f>
        <v>49.25</v>
      </c>
      <c r="G82" s="529">
        <f>'Заказ, cкидки и курсы валют'!$J$23*F82</f>
        <v>591</v>
      </c>
      <c r="H82" s="529">
        <f t="shared" si="4"/>
        <v>591</v>
      </c>
      <c r="I82" s="464"/>
    </row>
    <row r="83" spans="1:9" ht="15">
      <c r="A83" s="468" t="s">
        <v>4468</v>
      </c>
      <c r="B83" s="469" t="s">
        <v>2825</v>
      </c>
      <c r="C83" s="469">
        <v>0.13</v>
      </c>
      <c r="D83" s="469">
        <v>100</v>
      </c>
      <c r="E83" s="2466">
        <v>30.7</v>
      </c>
      <c r="F83" s="470">
        <f>ROUND(E83*(1-F76),2)</f>
        <v>30.7</v>
      </c>
      <c r="G83" s="529">
        <f>'Заказ, cкидки и курсы валют'!$J$23*F83</f>
        <v>368.4</v>
      </c>
      <c r="H83" s="529">
        <f t="shared" ref="H83:H91" si="5">G83</f>
        <v>368.4</v>
      </c>
      <c r="I83" s="464"/>
    </row>
    <row r="84" spans="1:9" ht="15">
      <c r="A84" s="462" t="s">
        <v>4469</v>
      </c>
      <c r="B84" s="469" t="s">
        <v>2826</v>
      </c>
      <c r="C84" s="469">
        <v>0.14000000000000001</v>
      </c>
      <c r="D84" s="469">
        <v>100</v>
      </c>
      <c r="E84" s="2466">
        <v>45.16</v>
      </c>
      <c r="F84" s="470">
        <f>ROUND(E84*(1-F76),2)</f>
        <v>45.16</v>
      </c>
      <c r="G84" s="529">
        <f>'Заказ, cкидки и курсы валют'!$J$23*F84</f>
        <v>541.91999999999996</v>
      </c>
      <c r="H84" s="529">
        <f t="shared" si="5"/>
        <v>541.91999999999996</v>
      </c>
      <c r="I84" s="464"/>
    </row>
    <row r="85" spans="1:9" ht="15">
      <c r="A85" s="462" t="s">
        <v>4470</v>
      </c>
      <c r="B85" s="469" t="s">
        <v>2827</v>
      </c>
      <c r="C85" s="469">
        <v>0.19</v>
      </c>
      <c r="D85" s="469">
        <v>100</v>
      </c>
      <c r="E85" s="2466">
        <v>62.44</v>
      </c>
      <c r="F85" s="470">
        <f>ROUND(E85*(1-F76),2)</f>
        <v>62.44</v>
      </c>
      <c r="G85" s="529">
        <f>'Заказ, cкидки и курсы валют'!$J$23*F85</f>
        <v>749.28</v>
      </c>
      <c r="H85" s="529">
        <f t="shared" si="5"/>
        <v>749.28</v>
      </c>
      <c r="I85" s="464"/>
    </row>
    <row r="86" spans="1:9" ht="15">
      <c r="A86" s="462" t="s">
        <v>4471</v>
      </c>
      <c r="B86" s="469" t="s">
        <v>2828</v>
      </c>
      <c r="C86" s="469">
        <v>0.22</v>
      </c>
      <c r="D86" s="469">
        <v>100</v>
      </c>
      <c r="E86" s="2466">
        <v>88.01</v>
      </c>
      <c r="F86" s="470">
        <f>ROUND(E86*(1-F76),2)</f>
        <v>88.01</v>
      </c>
      <c r="G86" s="529">
        <f>'Заказ, cкидки и курсы валют'!$J$23*F86</f>
        <v>1056.1200000000001</v>
      </c>
      <c r="H86" s="529">
        <f t="shared" si="5"/>
        <v>1056.1200000000001</v>
      </c>
      <c r="I86" s="464"/>
    </row>
    <row r="87" spans="1:9" ht="15">
      <c r="A87" s="462" t="s">
        <v>4472</v>
      </c>
      <c r="B87" s="469" t="s">
        <v>2829</v>
      </c>
      <c r="C87" s="469">
        <v>0.24</v>
      </c>
      <c r="D87" s="469">
        <v>100</v>
      </c>
      <c r="E87" s="2466">
        <v>100.98</v>
      </c>
      <c r="F87" s="470">
        <f>ROUND(E87*(1-F76),2)</f>
        <v>100.98</v>
      </c>
      <c r="G87" s="529">
        <f>'Заказ, cкидки и курсы валют'!$J$23*F87</f>
        <v>1211.76</v>
      </c>
      <c r="H87" s="529">
        <f t="shared" si="5"/>
        <v>1211.76</v>
      </c>
      <c r="I87" s="464"/>
    </row>
    <row r="88" spans="1:9" ht="15">
      <c r="A88" s="462" t="s">
        <v>4473</v>
      </c>
      <c r="B88" s="469" t="s">
        <v>2830</v>
      </c>
      <c r="C88" s="469">
        <v>0.31</v>
      </c>
      <c r="D88" s="469">
        <v>100</v>
      </c>
      <c r="E88" s="2466">
        <v>108.56</v>
      </c>
      <c r="F88" s="470">
        <f>ROUND(E88*(1-F76),2)</f>
        <v>108.56</v>
      </c>
      <c r="G88" s="529">
        <f>'Заказ, cкидки и курсы валют'!$J$23*F88</f>
        <v>1302.72</v>
      </c>
      <c r="H88" s="529">
        <f t="shared" si="5"/>
        <v>1302.72</v>
      </c>
      <c r="I88" s="464"/>
    </row>
    <row r="89" spans="1:9" ht="15">
      <c r="A89" s="462" t="s">
        <v>4474</v>
      </c>
      <c r="B89" s="469" t="s">
        <v>2831</v>
      </c>
      <c r="C89" s="469">
        <v>0.4</v>
      </c>
      <c r="D89" s="469">
        <v>100</v>
      </c>
      <c r="E89" s="2466">
        <v>114.95</v>
      </c>
      <c r="F89" s="470">
        <f>ROUND(E89*(1-F76),2)</f>
        <v>114.95</v>
      </c>
      <c r="G89" s="529">
        <f>'Заказ, cкидки и курсы валют'!$J$23*F89</f>
        <v>1379.4</v>
      </c>
      <c r="H89" s="529">
        <f t="shared" si="5"/>
        <v>1379.4</v>
      </c>
      <c r="I89" s="464"/>
    </row>
    <row r="90" spans="1:9" ht="15">
      <c r="A90" s="462" t="s">
        <v>4476</v>
      </c>
      <c r="B90" s="469" t="s">
        <v>4475</v>
      </c>
      <c r="C90" s="469">
        <v>0.4</v>
      </c>
      <c r="D90" s="469">
        <v>100</v>
      </c>
      <c r="E90" s="2466">
        <v>191.07</v>
      </c>
      <c r="F90" s="470">
        <f>ROUND(E90*(1-F76),2)</f>
        <v>191.07</v>
      </c>
      <c r="G90" s="529">
        <f>'Заказ, cкидки и курсы валют'!$J$23*F90</f>
        <v>2292.84</v>
      </c>
      <c r="H90" s="529">
        <f t="shared" si="5"/>
        <v>2292.84</v>
      </c>
      <c r="I90" s="464"/>
    </row>
    <row r="91" spans="1:9" ht="15">
      <c r="A91" s="462" t="s">
        <v>4492</v>
      </c>
      <c r="B91" s="469" t="s">
        <v>4460</v>
      </c>
      <c r="C91" s="469">
        <v>0.44</v>
      </c>
      <c r="D91" s="469">
        <v>100</v>
      </c>
      <c r="E91" s="2466">
        <v>206.09</v>
      </c>
      <c r="F91" s="470">
        <f>ROUND(E91*(1-F76),2)</f>
        <v>206.09</v>
      </c>
      <c r="G91" s="529">
        <f>'Заказ, cкидки и курсы валют'!$J$23*F91</f>
        <v>2473.08</v>
      </c>
      <c r="H91" s="529">
        <f t="shared" si="5"/>
        <v>2473.08</v>
      </c>
      <c r="I91" s="464"/>
    </row>
    <row r="92" spans="1:9" ht="13.5" thickBot="1">
      <c r="A92" s="460"/>
      <c r="B92" s="471"/>
      <c r="C92" s="471"/>
      <c r="D92" s="471"/>
      <c r="E92" s="915"/>
      <c r="F92" s="461"/>
      <c r="G92" s="472"/>
      <c r="H92" s="460"/>
      <c r="I92" s="460"/>
    </row>
    <row r="93" spans="1:9" ht="20.25">
      <c r="A93" s="312"/>
      <c r="B93" s="313"/>
      <c r="C93" s="150" t="s">
        <v>2819</v>
      </c>
      <c r="D93" s="144"/>
      <c r="E93" s="912"/>
      <c r="F93" s="144"/>
      <c r="G93" s="144"/>
      <c r="H93" s="145"/>
      <c r="I93" s="316"/>
    </row>
    <row r="94" spans="1:9" ht="30.75">
      <c r="A94" s="301"/>
      <c r="B94" s="302"/>
      <c r="C94" s="108"/>
      <c r="D94" s="108"/>
      <c r="E94" s="913" t="s">
        <v>4634</v>
      </c>
      <c r="F94" s="111"/>
      <c r="G94" s="17"/>
      <c r="H94" s="111"/>
      <c r="I94" s="112"/>
    </row>
    <row r="95" spans="1:9" ht="30.75">
      <c r="A95" s="301"/>
      <c r="B95" s="302"/>
      <c r="C95" s="97"/>
      <c r="D95" s="97"/>
      <c r="E95" s="634"/>
      <c r="F95" s="309"/>
      <c r="G95" s="304"/>
      <c r="H95" s="302"/>
      <c r="I95" s="303"/>
    </row>
    <row r="96" spans="1:9">
      <c r="A96" s="305"/>
      <c r="B96" s="306"/>
      <c r="C96" s="97"/>
      <c r="D96" s="97"/>
      <c r="E96" s="634"/>
      <c r="F96" s="309"/>
      <c r="G96" s="304"/>
      <c r="H96" s="17"/>
      <c r="I96" s="167"/>
    </row>
    <row r="97" spans="1:9" ht="36" customHeight="1" thickBot="1">
      <c r="A97" s="307"/>
      <c r="B97" s="308"/>
      <c r="C97" s="99"/>
      <c r="D97" s="99"/>
      <c r="E97" s="635"/>
      <c r="F97" s="101"/>
      <c r="G97" s="170"/>
      <c r="H97" s="171"/>
      <c r="I97" s="172"/>
    </row>
    <row r="98" spans="1:9" ht="42">
      <c r="A98" s="195" t="s">
        <v>1028</v>
      </c>
      <c r="B98" s="196" t="s">
        <v>1029</v>
      </c>
      <c r="C98" s="197" t="s">
        <v>678</v>
      </c>
      <c r="D98" s="197" t="s">
        <v>3130</v>
      </c>
      <c r="E98" s="559" t="s">
        <v>11199</v>
      </c>
      <c r="F98" s="198" t="s">
        <v>2779</v>
      </c>
      <c r="G98" s="338" t="s">
        <v>497</v>
      </c>
      <c r="H98" s="338" t="s">
        <v>497</v>
      </c>
      <c r="I98" s="199" t="s">
        <v>4239</v>
      </c>
    </row>
    <row r="99" spans="1:9" ht="13.5" thickBot="1">
      <c r="A99" s="188"/>
      <c r="B99" s="190"/>
      <c r="C99" s="193" t="s">
        <v>3629</v>
      </c>
      <c r="D99" s="194" t="s">
        <v>2628</v>
      </c>
      <c r="E99" s="564" t="s">
        <v>265</v>
      </c>
      <c r="F99" s="191">
        <f>'Заказ, cкидки и курсы валют'!$I$12</f>
        <v>0</v>
      </c>
      <c r="G99" s="339"/>
      <c r="H99" s="339"/>
      <c r="I99" s="186"/>
    </row>
    <row r="100" spans="1:9" ht="15">
      <c r="A100" s="468" t="s">
        <v>4477</v>
      </c>
      <c r="B100" s="469" t="s">
        <v>4461</v>
      </c>
      <c r="C100" s="469">
        <v>0.04</v>
      </c>
      <c r="D100" s="469">
        <v>100</v>
      </c>
      <c r="E100" s="2466">
        <v>6.77</v>
      </c>
      <c r="F100" s="470">
        <f>ROUND(E100*(1-F99),2)</f>
        <v>6.77</v>
      </c>
      <c r="G100" s="529">
        <f>'Заказ, cкидки и курсы валют'!$J$23*F100</f>
        <v>81.239999999999995</v>
      </c>
      <c r="H100" s="529">
        <f>G100</f>
        <v>81.239999999999995</v>
      </c>
      <c r="I100" s="464"/>
    </row>
    <row r="101" spans="1:9" ht="15">
      <c r="A101" s="468" t="s">
        <v>4478</v>
      </c>
      <c r="B101" s="469" t="s">
        <v>2820</v>
      </c>
      <c r="C101" s="469">
        <v>0.08</v>
      </c>
      <c r="D101" s="469">
        <v>100</v>
      </c>
      <c r="E101" s="2466">
        <v>16.059999999999999</v>
      </c>
      <c r="F101" s="470">
        <f>ROUND(E101*(1-F99),2)</f>
        <v>16.059999999999999</v>
      </c>
      <c r="G101" s="529">
        <f>'Заказ, cкидки и курсы валют'!$J$23*F101</f>
        <v>192.71999999999997</v>
      </c>
      <c r="H101" s="529">
        <f t="shared" ref="H101:H105" si="6">G101</f>
        <v>192.71999999999997</v>
      </c>
      <c r="I101" s="464"/>
    </row>
    <row r="102" spans="1:9" ht="15">
      <c r="A102" s="468" t="s">
        <v>4479</v>
      </c>
      <c r="B102" s="469" t="s">
        <v>2821</v>
      </c>
      <c r="C102" s="469">
        <v>7.0000000000000007E-2</v>
      </c>
      <c r="D102" s="469">
        <v>100</v>
      </c>
      <c r="E102" s="2466">
        <v>16.920000000000002</v>
      </c>
      <c r="F102" s="470">
        <f>ROUND(E102*(1-F99),2)</f>
        <v>16.920000000000002</v>
      </c>
      <c r="G102" s="529">
        <f>'Заказ, cкидки и курсы валют'!$J$23*F102</f>
        <v>203.04000000000002</v>
      </c>
      <c r="H102" s="529">
        <f t="shared" si="6"/>
        <v>203.04000000000002</v>
      </c>
      <c r="I102" s="464"/>
    </row>
    <row r="103" spans="1:9" ht="15">
      <c r="A103" s="468" t="s">
        <v>4480</v>
      </c>
      <c r="B103" s="469" t="s">
        <v>2822</v>
      </c>
      <c r="C103" s="469">
        <v>0.11</v>
      </c>
      <c r="D103" s="469">
        <v>100</v>
      </c>
      <c r="E103" s="2466">
        <v>22.44</v>
      </c>
      <c r="F103" s="470">
        <f>ROUND(E103*(1-F99),2)</f>
        <v>22.44</v>
      </c>
      <c r="G103" s="529">
        <f>'Заказ, cкидки и курсы валют'!$J$23*F103</f>
        <v>269.28000000000003</v>
      </c>
      <c r="H103" s="529">
        <f t="shared" si="6"/>
        <v>269.28000000000003</v>
      </c>
      <c r="I103" s="464"/>
    </row>
    <row r="104" spans="1:9" ht="15">
      <c r="A104" s="468" t="s">
        <v>4481</v>
      </c>
      <c r="B104" s="469" t="s">
        <v>2823</v>
      </c>
      <c r="C104" s="469">
        <v>0.15</v>
      </c>
      <c r="D104" s="469">
        <v>100</v>
      </c>
      <c r="E104" s="2466">
        <v>38.26</v>
      </c>
      <c r="F104" s="470">
        <f>ROUND(E104*(1-F99),2)</f>
        <v>38.26</v>
      </c>
      <c r="G104" s="529">
        <f>'Заказ, cкидки и курсы валют'!$J$23*F104</f>
        <v>459.12</v>
      </c>
      <c r="H104" s="529">
        <f t="shared" si="6"/>
        <v>459.12</v>
      </c>
      <c r="I104" s="464"/>
    </row>
    <row r="105" spans="1:9" ht="15">
      <c r="A105" s="468" t="s">
        <v>4482</v>
      </c>
      <c r="B105" s="469" t="s">
        <v>2824</v>
      </c>
      <c r="C105" s="469">
        <v>0.2</v>
      </c>
      <c r="D105" s="469">
        <v>100</v>
      </c>
      <c r="E105" s="2466">
        <v>49.25</v>
      </c>
      <c r="F105" s="470">
        <f>ROUND(E105*(1-F99),2)</f>
        <v>49.25</v>
      </c>
      <c r="G105" s="529">
        <f>'Заказ, cкидки и курсы валют'!$J$23*F105</f>
        <v>591</v>
      </c>
      <c r="H105" s="529">
        <f t="shared" si="6"/>
        <v>591</v>
      </c>
      <c r="I105" s="464"/>
    </row>
    <row r="106" spans="1:9" ht="15">
      <c r="A106" s="468" t="s">
        <v>4483</v>
      </c>
      <c r="B106" s="469" t="s">
        <v>2825</v>
      </c>
      <c r="C106" s="469">
        <v>0.13</v>
      </c>
      <c r="D106" s="469">
        <v>100</v>
      </c>
      <c r="E106" s="2466">
        <v>30.7</v>
      </c>
      <c r="F106" s="470">
        <f>ROUND(E106*(1-F99),2)</f>
        <v>30.7</v>
      </c>
      <c r="G106" s="529">
        <f>'Заказ, cкидки и курсы валют'!$J$23*F106</f>
        <v>368.4</v>
      </c>
      <c r="H106" s="529">
        <f t="shared" ref="H106:H114" si="7">G106</f>
        <v>368.4</v>
      </c>
      <c r="I106" s="464"/>
    </row>
    <row r="107" spans="1:9" ht="15">
      <c r="A107" s="462" t="s">
        <v>4484</v>
      </c>
      <c r="B107" s="469" t="s">
        <v>2826</v>
      </c>
      <c r="C107" s="469">
        <v>0.14000000000000001</v>
      </c>
      <c r="D107" s="469">
        <v>100</v>
      </c>
      <c r="E107" s="2466">
        <v>45.16</v>
      </c>
      <c r="F107" s="470">
        <f>ROUND(E107*(1-F99),2)</f>
        <v>45.16</v>
      </c>
      <c r="G107" s="529">
        <f>'Заказ, cкидки и курсы валют'!$J$23*F107</f>
        <v>541.91999999999996</v>
      </c>
      <c r="H107" s="529">
        <f t="shared" si="7"/>
        <v>541.91999999999996</v>
      </c>
      <c r="I107" s="464"/>
    </row>
    <row r="108" spans="1:9" ht="15">
      <c r="A108" s="462" t="s">
        <v>4485</v>
      </c>
      <c r="B108" s="469" t="s">
        <v>2827</v>
      </c>
      <c r="C108" s="469">
        <v>0.19</v>
      </c>
      <c r="D108" s="469">
        <v>100</v>
      </c>
      <c r="E108" s="2466">
        <v>62.44</v>
      </c>
      <c r="F108" s="470">
        <f>ROUND(E108*(1-F99),2)</f>
        <v>62.44</v>
      </c>
      <c r="G108" s="529">
        <f>'Заказ, cкидки и курсы валют'!$J$23*F108</f>
        <v>749.28</v>
      </c>
      <c r="H108" s="529">
        <f t="shared" si="7"/>
        <v>749.28</v>
      </c>
      <c r="I108" s="464"/>
    </row>
    <row r="109" spans="1:9" ht="15">
      <c r="A109" s="462" t="s">
        <v>4486</v>
      </c>
      <c r="B109" s="469" t="s">
        <v>2828</v>
      </c>
      <c r="C109" s="469">
        <v>0.22</v>
      </c>
      <c r="D109" s="469">
        <v>100</v>
      </c>
      <c r="E109" s="2466">
        <v>88.01</v>
      </c>
      <c r="F109" s="470">
        <f>ROUND(E109*(1-F99),2)</f>
        <v>88.01</v>
      </c>
      <c r="G109" s="529">
        <f>'Заказ, cкидки и курсы валют'!$J$23*F109</f>
        <v>1056.1200000000001</v>
      </c>
      <c r="H109" s="529">
        <f t="shared" si="7"/>
        <v>1056.1200000000001</v>
      </c>
      <c r="I109" s="464"/>
    </row>
    <row r="110" spans="1:9" ht="15">
      <c r="A110" s="462" t="s">
        <v>4487</v>
      </c>
      <c r="B110" s="469" t="s">
        <v>2829</v>
      </c>
      <c r="C110" s="469">
        <v>0.24</v>
      </c>
      <c r="D110" s="469">
        <v>100</v>
      </c>
      <c r="E110" s="2466">
        <v>100.98</v>
      </c>
      <c r="F110" s="470">
        <f>ROUND(E110*(1-F99),2)</f>
        <v>100.98</v>
      </c>
      <c r="G110" s="529">
        <f>'Заказ, cкидки и курсы валют'!$J$23*F110</f>
        <v>1211.76</v>
      </c>
      <c r="H110" s="529">
        <f t="shared" si="7"/>
        <v>1211.76</v>
      </c>
      <c r="I110" s="464"/>
    </row>
    <row r="111" spans="1:9" ht="15">
      <c r="A111" s="462" t="s">
        <v>4488</v>
      </c>
      <c r="B111" s="469" t="s">
        <v>2830</v>
      </c>
      <c r="C111" s="469">
        <v>0.31</v>
      </c>
      <c r="D111" s="469">
        <v>100</v>
      </c>
      <c r="E111" s="2466">
        <v>108.56</v>
      </c>
      <c r="F111" s="470">
        <f>ROUND(E111*(1-F99),2)</f>
        <v>108.56</v>
      </c>
      <c r="G111" s="529">
        <f>'Заказ, cкидки и курсы валют'!$J$23*F111</f>
        <v>1302.72</v>
      </c>
      <c r="H111" s="529">
        <f t="shared" si="7"/>
        <v>1302.72</v>
      </c>
      <c r="I111" s="464"/>
    </row>
    <row r="112" spans="1:9" ht="15">
      <c r="A112" s="462" t="s">
        <v>4489</v>
      </c>
      <c r="B112" s="469" t="s">
        <v>2831</v>
      </c>
      <c r="C112" s="469">
        <v>0.4</v>
      </c>
      <c r="D112" s="469">
        <v>100</v>
      </c>
      <c r="E112" s="2466">
        <v>114.95</v>
      </c>
      <c r="F112" s="470">
        <f>ROUND(E112*(1-F99),2)</f>
        <v>114.95</v>
      </c>
      <c r="G112" s="529">
        <f>'Заказ, cкидки и курсы валют'!$J$23*F112</f>
        <v>1379.4</v>
      </c>
      <c r="H112" s="529">
        <f t="shared" si="7"/>
        <v>1379.4</v>
      </c>
      <c r="I112" s="464"/>
    </row>
    <row r="113" spans="1:9" ht="15">
      <c r="A113" s="462" t="s">
        <v>4490</v>
      </c>
      <c r="B113" s="469" t="s">
        <v>4475</v>
      </c>
      <c r="C113" s="469">
        <v>0.4</v>
      </c>
      <c r="D113" s="469">
        <v>100</v>
      </c>
      <c r="E113" s="2466">
        <v>191.07</v>
      </c>
      <c r="F113" s="470">
        <f>ROUND(E113*(1-F99),2)</f>
        <v>191.07</v>
      </c>
      <c r="G113" s="529">
        <f>'Заказ, cкидки и курсы валют'!$J$23*F113</f>
        <v>2292.84</v>
      </c>
      <c r="H113" s="529">
        <f t="shared" si="7"/>
        <v>2292.84</v>
      </c>
      <c r="I113" s="464"/>
    </row>
    <row r="114" spans="1:9" ht="15">
      <c r="A114" s="462" t="s">
        <v>4491</v>
      </c>
      <c r="B114" s="469" t="s">
        <v>4460</v>
      </c>
      <c r="C114" s="469">
        <v>0.44</v>
      </c>
      <c r="D114" s="469">
        <v>100</v>
      </c>
      <c r="E114" s="2466">
        <v>206.09</v>
      </c>
      <c r="F114" s="470">
        <f>ROUND(E114*(1-F99),2)</f>
        <v>206.09</v>
      </c>
      <c r="G114" s="529">
        <f>'Заказ, cкидки и курсы валют'!$J$23*F114</f>
        <v>2473.08</v>
      </c>
      <c r="H114" s="529">
        <f t="shared" si="7"/>
        <v>2473.08</v>
      </c>
      <c r="I114" s="464"/>
    </row>
    <row r="1291" spans="6:6">
      <c r="F1291">
        <f>$E$1291*(1-$F$1277)</f>
        <v>0</v>
      </c>
    </row>
  </sheetData>
  <mergeCells count="6">
    <mergeCell ref="J1:L1"/>
    <mergeCell ref="A1:I1"/>
    <mergeCell ref="G10:G11"/>
    <mergeCell ref="H10:H11"/>
    <mergeCell ref="G24:G25"/>
    <mergeCell ref="H24:H25"/>
  </mergeCells>
  <phoneticPr fontId="0" type="noConversion"/>
  <hyperlinks>
    <hyperlink ref="A1:I1" location="ОГЛАВЛЕНИЕ!R1C1" display="Нажмите ЗДЕСЬ для возврата в оглавление "/>
  </hyperlinks>
  <pageMargins left="0.25" right="0.25" top="0.75" bottom="0.75" header="0.3" footer="0.3"/>
  <pageSetup paperSize="9" scale="80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</sheetPr>
  <dimension ref="A1:M225"/>
  <sheetViews>
    <sheetView workbookViewId="0">
      <selection activeCell="M21" sqref="M21"/>
    </sheetView>
  </sheetViews>
  <sheetFormatPr defaultRowHeight="12.75"/>
  <cols>
    <col min="1" max="1" width="16.42578125" customWidth="1"/>
    <col min="2" max="2" width="9.140625" customWidth="1"/>
    <col min="3" max="3" width="78.42578125" style="548" customWidth="1"/>
    <col min="4" max="4" width="10.85546875" customWidth="1"/>
    <col min="5" max="5" width="10.85546875" style="548" hidden="1" customWidth="1"/>
    <col min="6" max="6" width="11.5703125" style="758" customWidth="1"/>
    <col min="8" max="8" width="10.42578125" customWidth="1"/>
  </cols>
  <sheetData>
    <row r="1" spans="1:13" ht="26.25">
      <c r="A1" s="700" t="s">
        <v>5627</v>
      </c>
      <c r="B1" s="766"/>
      <c r="C1" s="725"/>
      <c r="D1" s="701"/>
      <c r="E1" s="916"/>
      <c r="F1" s="753"/>
      <c r="J1" s="2741" t="s">
        <v>12320</v>
      </c>
      <c r="K1" s="2741"/>
      <c r="L1" s="2741"/>
    </row>
    <row r="2" spans="1:13">
      <c r="A2" s="704"/>
      <c r="B2" s="767"/>
      <c r="C2" s="726"/>
      <c r="D2" s="705"/>
      <c r="E2" s="726"/>
      <c r="F2" s="754"/>
    </row>
    <row r="3" spans="1:13" ht="18">
      <c r="A3" s="706" t="s">
        <v>5628</v>
      </c>
      <c r="B3" s="768"/>
      <c r="C3" s="727"/>
      <c r="D3" s="705"/>
      <c r="E3" s="726"/>
      <c r="F3" s="754"/>
    </row>
    <row r="4" spans="1:13" ht="18">
      <c r="A4" s="706" t="s">
        <v>5629</v>
      </c>
      <c r="B4" s="768"/>
      <c r="C4" s="727"/>
      <c r="D4" s="705"/>
      <c r="E4" s="726"/>
      <c r="F4" s="754"/>
    </row>
    <row r="5" spans="1:13" ht="18.75" thickBot="1">
      <c r="A5" s="706"/>
      <c r="B5" s="768"/>
      <c r="C5" s="727"/>
      <c r="D5" s="705"/>
      <c r="E5" s="726"/>
      <c r="F5" s="754"/>
    </row>
    <row r="6" spans="1:13" ht="19.7" customHeight="1" thickBot="1">
      <c r="A6" s="677" t="s">
        <v>5630</v>
      </c>
      <c r="B6" s="769"/>
      <c r="C6" s="728"/>
      <c r="D6" s="678"/>
      <c r="E6" s="2818" t="s">
        <v>11200</v>
      </c>
      <c r="F6" s="755"/>
    </row>
    <row r="7" spans="1:13" ht="28.5" customHeight="1" thickBot="1">
      <c r="A7" s="707"/>
      <c r="B7" s="770"/>
      <c r="C7" s="729"/>
      <c r="D7" s="708"/>
      <c r="E7" s="2819"/>
      <c r="F7" s="756" t="s">
        <v>2779</v>
      </c>
      <c r="G7" s="2820" t="s">
        <v>5598</v>
      </c>
      <c r="H7" s="2699" t="s">
        <v>497</v>
      </c>
      <c r="I7" s="751" t="s">
        <v>4239</v>
      </c>
      <c r="K7" s="745"/>
      <c r="L7" s="747"/>
      <c r="M7" s="748"/>
    </row>
    <row r="8" spans="1:13" ht="24" customHeight="1" thickBot="1">
      <c r="A8" s="709" t="s">
        <v>1030</v>
      </c>
      <c r="B8" s="686" t="s">
        <v>1028</v>
      </c>
      <c r="C8" s="730" t="s">
        <v>2256</v>
      </c>
      <c r="D8" s="687" t="s">
        <v>5631</v>
      </c>
      <c r="E8" s="917" t="s">
        <v>265</v>
      </c>
      <c r="F8" s="757">
        <f>'Заказ, cкидки и курсы валют'!$I$12</f>
        <v>0</v>
      </c>
      <c r="G8" s="2821"/>
      <c r="H8" s="2822"/>
      <c r="I8" s="752"/>
      <c r="K8" s="746"/>
      <c r="L8" s="749"/>
      <c r="M8" s="750"/>
    </row>
    <row r="9" spans="1:13" ht="12.75" customHeight="1">
      <c r="A9" s="711"/>
      <c r="B9" s="694" t="s">
        <v>5632</v>
      </c>
      <c r="C9" s="731" t="s">
        <v>5633</v>
      </c>
      <c r="D9" s="694">
        <v>1</v>
      </c>
      <c r="E9" s="574">
        <v>6.51</v>
      </c>
      <c r="F9" s="744">
        <f t="shared" ref="F9:F16" si="0">ROUND(E9*(1-$F$8),2)</f>
        <v>6.51</v>
      </c>
      <c r="G9" s="921">
        <f>'Заказ, cкидки и курсы валют'!$J$23*F9</f>
        <v>78.12</v>
      </c>
      <c r="H9" s="922">
        <f>G9</f>
        <v>78.12</v>
      </c>
      <c r="I9" s="335"/>
      <c r="K9" s="574"/>
    </row>
    <row r="10" spans="1:13" ht="12.75" customHeight="1">
      <c r="A10" s="711"/>
      <c r="B10" s="694" t="s">
        <v>5634</v>
      </c>
      <c r="C10" s="731" t="s">
        <v>5635</v>
      </c>
      <c r="D10" s="694">
        <v>1</v>
      </c>
      <c r="E10" s="574">
        <v>6.73</v>
      </c>
      <c r="F10" s="744">
        <f t="shared" si="0"/>
        <v>6.73</v>
      </c>
      <c r="G10" s="921">
        <f>'Заказ, cкидки и курсы валют'!$J$23*F10</f>
        <v>80.760000000000005</v>
      </c>
      <c r="H10" s="922">
        <f t="shared" ref="H10:H16" si="1">G10</f>
        <v>80.760000000000005</v>
      </c>
      <c r="I10" s="583"/>
      <c r="K10" s="574"/>
    </row>
    <row r="11" spans="1:13" ht="12.75" customHeight="1">
      <c r="A11" s="711"/>
      <c r="B11" s="694" t="s">
        <v>5636</v>
      </c>
      <c r="C11" s="731" t="s">
        <v>5637</v>
      </c>
      <c r="D11" s="694">
        <v>1</v>
      </c>
      <c r="E11" s="574">
        <v>7.65</v>
      </c>
      <c r="F11" s="744">
        <f t="shared" si="0"/>
        <v>7.65</v>
      </c>
      <c r="G11" s="921">
        <f>'Заказ, cкидки и курсы валют'!$J$23*F11</f>
        <v>91.800000000000011</v>
      </c>
      <c r="H11" s="922">
        <f t="shared" si="1"/>
        <v>91.800000000000011</v>
      </c>
      <c r="I11" s="583"/>
      <c r="K11" s="574"/>
    </row>
    <row r="12" spans="1:13" ht="12.75" customHeight="1">
      <c r="A12" s="711"/>
      <c r="B12" s="694" t="s">
        <v>5638</v>
      </c>
      <c r="C12" s="731" t="s">
        <v>5639</v>
      </c>
      <c r="D12" s="694">
        <v>1</v>
      </c>
      <c r="E12" s="574">
        <v>9.6300000000000008</v>
      </c>
      <c r="F12" s="744">
        <f t="shared" si="0"/>
        <v>9.6300000000000008</v>
      </c>
      <c r="G12" s="921">
        <f>'Заказ, cкидки и курсы валют'!$J$23*F12</f>
        <v>115.56</v>
      </c>
      <c r="H12" s="922">
        <f t="shared" si="1"/>
        <v>115.56</v>
      </c>
      <c r="I12" s="583"/>
      <c r="K12" s="574"/>
    </row>
    <row r="13" spans="1:13" ht="12.75" customHeight="1">
      <c r="A13" s="711"/>
      <c r="B13" s="694" t="s">
        <v>5640</v>
      </c>
      <c r="C13" s="731" t="s">
        <v>5641</v>
      </c>
      <c r="D13" s="694">
        <v>1</v>
      </c>
      <c r="E13" s="574">
        <v>6.77</v>
      </c>
      <c r="F13" s="744">
        <f t="shared" si="0"/>
        <v>6.77</v>
      </c>
      <c r="G13" s="921">
        <f>'Заказ, cкидки и курсы валют'!$J$23*F13</f>
        <v>81.239999999999995</v>
      </c>
      <c r="H13" s="922">
        <f t="shared" si="1"/>
        <v>81.239999999999995</v>
      </c>
      <c r="I13" s="583"/>
      <c r="K13" s="574"/>
    </row>
    <row r="14" spans="1:13" ht="12.75" customHeight="1">
      <c r="A14" s="711"/>
      <c r="B14" s="694" t="s">
        <v>5642</v>
      </c>
      <c r="C14" s="731" t="s">
        <v>5643</v>
      </c>
      <c r="D14" s="694">
        <v>1</v>
      </c>
      <c r="E14" s="574">
        <v>7.57</v>
      </c>
      <c r="F14" s="744">
        <f t="shared" si="0"/>
        <v>7.57</v>
      </c>
      <c r="G14" s="921">
        <f>'Заказ, cкидки и курсы валют'!$J$23*F14</f>
        <v>90.84</v>
      </c>
      <c r="H14" s="922">
        <f t="shared" si="1"/>
        <v>90.84</v>
      </c>
      <c r="I14" s="583"/>
      <c r="K14" s="574"/>
    </row>
    <row r="15" spans="1:13" ht="12.75" customHeight="1">
      <c r="A15" s="711"/>
      <c r="B15" s="694" t="s">
        <v>5644</v>
      </c>
      <c r="C15" s="731" t="s">
        <v>5645</v>
      </c>
      <c r="D15" s="694">
        <v>1</v>
      </c>
      <c r="E15" s="574">
        <v>10.99</v>
      </c>
      <c r="F15" s="744">
        <f t="shared" si="0"/>
        <v>10.99</v>
      </c>
      <c r="G15" s="921">
        <f>'Заказ, cкидки и курсы валют'!$J$23*F15</f>
        <v>131.88</v>
      </c>
      <c r="H15" s="922">
        <f t="shared" si="1"/>
        <v>131.88</v>
      </c>
      <c r="I15" s="583"/>
      <c r="K15" s="574"/>
    </row>
    <row r="16" spans="1:13" ht="12.75" customHeight="1">
      <c r="A16" s="711"/>
      <c r="B16" s="694" t="s">
        <v>5646</v>
      </c>
      <c r="C16" s="731" t="s">
        <v>5647</v>
      </c>
      <c r="D16" s="694">
        <v>1</v>
      </c>
      <c r="E16" s="574">
        <v>11.35</v>
      </c>
      <c r="F16" s="744">
        <f t="shared" si="0"/>
        <v>11.35</v>
      </c>
      <c r="G16" s="921">
        <f>'Заказ, cкидки и курсы валют'!$J$23*F16</f>
        <v>136.19999999999999</v>
      </c>
      <c r="H16" s="922">
        <f t="shared" si="1"/>
        <v>136.19999999999999</v>
      </c>
      <c r="I16" s="583"/>
      <c r="K16" s="574"/>
    </row>
    <row r="17" spans="1:11" ht="12.75" customHeight="1">
      <c r="B17" s="694" t="s">
        <v>9621</v>
      </c>
      <c r="C17" s="731" t="s">
        <v>9620</v>
      </c>
      <c r="D17" s="694">
        <v>1</v>
      </c>
      <c r="E17" s="574">
        <v>14.89</v>
      </c>
      <c r="F17" s="744">
        <f t="shared" ref="F17" si="2">ROUND(E17*(1-$F$8),2)</f>
        <v>14.89</v>
      </c>
      <c r="G17" s="921">
        <f>'Заказ, cкидки и курсы валют'!$J$23*F17</f>
        <v>178.68</v>
      </c>
      <c r="H17" s="922">
        <f t="shared" ref="H17" si="3">G17</f>
        <v>178.68</v>
      </c>
      <c r="I17" s="583"/>
      <c r="K17" s="574"/>
    </row>
    <row r="18" spans="1:11" ht="12.75" customHeight="1">
      <c r="A18" s="711"/>
      <c r="B18" s="694" t="s">
        <v>5648</v>
      </c>
      <c r="C18" s="731" t="s">
        <v>5649</v>
      </c>
      <c r="D18" s="694">
        <v>1</v>
      </c>
      <c r="E18" s="574">
        <v>8.2100000000000009</v>
      </c>
      <c r="F18" s="744">
        <f t="shared" ref="F18:F41" si="4">ROUND(E18*(1-$F$8),2)</f>
        <v>8.2100000000000009</v>
      </c>
      <c r="G18" s="921">
        <f>'Заказ, cкидки и курсы валют'!$J$23*F18</f>
        <v>98.52000000000001</v>
      </c>
      <c r="H18" s="922">
        <f t="shared" ref="H18:H49" si="5">G18</f>
        <v>98.52000000000001</v>
      </c>
      <c r="I18" s="583"/>
      <c r="K18" s="574"/>
    </row>
    <row r="19" spans="1:11" ht="12.75" customHeight="1">
      <c r="A19" s="711"/>
      <c r="B19" s="694" t="s">
        <v>5650</v>
      </c>
      <c r="C19" s="731" t="s">
        <v>5651</v>
      </c>
      <c r="D19" s="694">
        <v>1</v>
      </c>
      <c r="E19" s="574">
        <v>7.72</v>
      </c>
      <c r="F19" s="744">
        <f t="shared" si="4"/>
        <v>7.72</v>
      </c>
      <c r="G19" s="921">
        <f>'Заказ, cкидки и курсы валют'!$J$23*F19</f>
        <v>92.64</v>
      </c>
      <c r="H19" s="922">
        <f t="shared" si="5"/>
        <v>92.64</v>
      </c>
      <c r="I19" s="583"/>
      <c r="K19" s="574"/>
    </row>
    <row r="20" spans="1:11" ht="12.75" customHeight="1">
      <c r="A20" s="711"/>
      <c r="B20" s="694" t="s">
        <v>5652</v>
      </c>
      <c r="C20" s="731" t="s">
        <v>5653</v>
      </c>
      <c r="D20" s="694">
        <v>1</v>
      </c>
      <c r="E20" s="574">
        <v>11.87</v>
      </c>
      <c r="F20" s="744">
        <f t="shared" si="4"/>
        <v>11.87</v>
      </c>
      <c r="G20" s="921">
        <f>'Заказ, cкидки и курсы валют'!$J$23*F20</f>
        <v>142.44</v>
      </c>
      <c r="H20" s="922">
        <f t="shared" si="5"/>
        <v>142.44</v>
      </c>
      <c r="I20" s="583"/>
      <c r="K20" s="574"/>
    </row>
    <row r="21" spans="1:11" ht="12.75" customHeight="1">
      <c r="A21" s="711"/>
      <c r="B21" s="694" t="s">
        <v>5654</v>
      </c>
      <c r="C21" s="731" t="s">
        <v>5655</v>
      </c>
      <c r="D21" s="694">
        <v>1</v>
      </c>
      <c r="E21" s="574">
        <v>13.46</v>
      </c>
      <c r="F21" s="744">
        <f t="shared" si="4"/>
        <v>13.46</v>
      </c>
      <c r="G21" s="921">
        <f>'Заказ, cкидки и курсы валют'!$J$23*F21</f>
        <v>161.52000000000001</v>
      </c>
      <c r="H21" s="922">
        <f t="shared" si="5"/>
        <v>161.52000000000001</v>
      </c>
      <c r="I21" s="583"/>
      <c r="K21" s="574"/>
    </row>
    <row r="22" spans="1:11" ht="12.75" customHeight="1">
      <c r="A22" s="711"/>
      <c r="B22" s="694" t="s">
        <v>5656</v>
      </c>
      <c r="C22" s="731" t="s">
        <v>5657</v>
      </c>
      <c r="D22" s="694">
        <v>1</v>
      </c>
      <c r="E22" s="574">
        <v>16.940000000000001</v>
      </c>
      <c r="F22" s="744">
        <f t="shared" si="4"/>
        <v>16.940000000000001</v>
      </c>
      <c r="G22" s="921">
        <f>'Заказ, cкидки и курсы валют'!$J$23*F22</f>
        <v>203.28000000000003</v>
      </c>
      <c r="H22" s="922">
        <f t="shared" si="5"/>
        <v>203.28000000000003</v>
      </c>
      <c r="I22" s="583"/>
      <c r="K22" s="574"/>
    </row>
    <row r="23" spans="1:11" ht="15">
      <c r="A23" s="711"/>
      <c r="B23" s="694" t="s">
        <v>5658</v>
      </c>
      <c r="C23" s="731" t="s">
        <v>5659</v>
      </c>
      <c r="D23" s="694">
        <v>1</v>
      </c>
      <c r="E23" s="574">
        <v>15.72</v>
      </c>
      <c r="F23" s="744">
        <f t="shared" si="4"/>
        <v>15.72</v>
      </c>
      <c r="G23" s="921">
        <f>'Заказ, cкидки и курсы валют'!$J$23*F23</f>
        <v>188.64000000000001</v>
      </c>
      <c r="H23" s="922">
        <f t="shared" si="5"/>
        <v>188.64000000000001</v>
      </c>
      <c r="I23" s="583"/>
      <c r="K23" s="574"/>
    </row>
    <row r="24" spans="1:11" ht="15">
      <c r="A24" s="711"/>
      <c r="B24" s="694" t="s">
        <v>5660</v>
      </c>
      <c r="C24" s="731" t="s">
        <v>5661</v>
      </c>
      <c r="D24" s="694">
        <v>1</v>
      </c>
      <c r="E24" s="574">
        <v>22.14</v>
      </c>
      <c r="F24" s="744">
        <f t="shared" si="4"/>
        <v>22.14</v>
      </c>
      <c r="G24" s="921">
        <f>'Заказ, cкидки и курсы валют'!$J$23*F24</f>
        <v>265.68</v>
      </c>
      <c r="H24" s="922">
        <f t="shared" si="5"/>
        <v>265.68</v>
      </c>
      <c r="I24" s="583"/>
      <c r="K24" s="574"/>
    </row>
    <row r="25" spans="1:11" ht="15">
      <c r="A25" s="711"/>
      <c r="B25" s="694" t="s">
        <v>5662</v>
      </c>
      <c r="C25" s="731" t="s">
        <v>5663</v>
      </c>
      <c r="D25" s="694">
        <v>1</v>
      </c>
      <c r="E25" s="574">
        <v>23.3</v>
      </c>
      <c r="F25" s="744">
        <f t="shared" si="4"/>
        <v>23.3</v>
      </c>
      <c r="G25" s="921">
        <f>'Заказ, cкидки и курсы валют'!$J$23*F25</f>
        <v>279.60000000000002</v>
      </c>
      <c r="H25" s="922">
        <f t="shared" si="5"/>
        <v>279.60000000000002</v>
      </c>
      <c r="I25" s="583"/>
      <c r="K25" s="574"/>
    </row>
    <row r="26" spans="1:11" ht="15">
      <c r="A26" s="711"/>
      <c r="B26" s="694" t="s">
        <v>5664</v>
      </c>
      <c r="C26" s="731" t="s">
        <v>5665</v>
      </c>
      <c r="D26" s="694">
        <v>1</v>
      </c>
      <c r="E26" s="574">
        <v>9.1300000000000008</v>
      </c>
      <c r="F26" s="744">
        <f t="shared" si="4"/>
        <v>9.1300000000000008</v>
      </c>
      <c r="G26" s="921">
        <f>'Заказ, cкидки и курсы валют'!$J$23*F26</f>
        <v>109.56</v>
      </c>
      <c r="H26" s="922">
        <f t="shared" si="5"/>
        <v>109.56</v>
      </c>
      <c r="I26" s="583"/>
      <c r="K26" s="574"/>
    </row>
    <row r="27" spans="1:11" ht="15">
      <c r="A27" s="711"/>
      <c r="B27" s="694" t="s">
        <v>5666</v>
      </c>
      <c r="C27" s="731" t="s">
        <v>5667</v>
      </c>
      <c r="D27" s="694">
        <v>1</v>
      </c>
      <c r="E27" s="574">
        <v>10</v>
      </c>
      <c r="F27" s="744">
        <f t="shared" si="4"/>
        <v>10</v>
      </c>
      <c r="G27" s="921">
        <f>'Заказ, cкидки и курсы валют'!$J$23*F27</f>
        <v>120</v>
      </c>
      <c r="H27" s="922">
        <f t="shared" si="5"/>
        <v>120</v>
      </c>
      <c r="I27" s="583"/>
      <c r="K27" s="574"/>
    </row>
    <row r="28" spans="1:11" ht="15">
      <c r="A28" s="711"/>
      <c r="B28" s="694" t="s">
        <v>5668</v>
      </c>
      <c r="C28" s="731" t="s">
        <v>5669</v>
      </c>
      <c r="D28" s="694">
        <v>1</v>
      </c>
      <c r="E28" s="574">
        <v>12.36</v>
      </c>
      <c r="F28" s="744">
        <f t="shared" si="4"/>
        <v>12.36</v>
      </c>
      <c r="G28" s="921">
        <f>'Заказ, cкидки и курсы валют'!$J$23*F28</f>
        <v>148.32</v>
      </c>
      <c r="H28" s="922">
        <f t="shared" si="5"/>
        <v>148.32</v>
      </c>
      <c r="I28" s="583"/>
      <c r="K28" s="574"/>
    </row>
    <row r="29" spans="1:11" ht="15">
      <c r="A29" s="711"/>
      <c r="B29" s="694" t="s">
        <v>5670</v>
      </c>
      <c r="C29" s="731" t="s">
        <v>5671</v>
      </c>
      <c r="D29" s="694">
        <v>1</v>
      </c>
      <c r="E29" s="574">
        <v>14.52</v>
      </c>
      <c r="F29" s="744">
        <f t="shared" si="4"/>
        <v>14.52</v>
      </c>
      <c r="G29" s="921">
        <f>'Заказ, cкидки и курсы валют'!$J$23*F29</f>
        <v>174.24</v>
      </c>
      <c r="H29" s="922">
        <f t="shared" si="5"/>
        <v>174.24</v>
      </c>
      <c r="I29" s="583"/>
      <c r="K29" s="574"/>
    </row>
    <row r="30" spans="1:11" ht="15">
      <c r="A30" s="711"/>
      <c r="B30" s="694" t="s">
        <v>5672</v>
      </c>
      <c r="C30" s="731" t="s">
        <v>5673</v>
      </c>
      <c r="D30" s="694">
        <v>1</v>
      </c>
      <c r="E30" s="574">
        <v>15.84</v>
      </c>
      <c r="F30" s="744">
        <f t="shared" si="4"/>
        <v>15.84</v>
      </c>
      <c r="G30" s="921">
        <f>'Заказ, cкидки и курсы валют'!$J$23*F30</f>
        <v>190.07999999999998</v>
      </c>
      <c r="H30" s="922">
        <f t="shared" si="5"/>
        <v>190.07999999999998</v>
      </c>
      <c r="I30" s="583"/>
      <c r="K30" s="574"/>
    </row>
    <row r="31" spans="1:11" ht="15">
      <c r="A31" s="711"/>
      <c r="B31" s="694" t="s">
        <v>5674</v>
      </c>
      <c r="C31" s="731" t="s">
        <v>5675</v>
      </c>
      <c r="D31" s="694">
        <v>1</v>
      </c>
      <c r="E31" s="574">
        <v>17.09</v>
      </c>
      <c r="F31" s="744">
        <f t="shared" si="4"/>
        <v>17.09</v>
      </c>
      <c r="G31" s="921">
        <f>'Заказ, cкидки и курсы валют'!$J$23*F31</f>
        <v>205.07999999999998</v>
      </c>
      <c r="H31" s="922">
        <f t="shared" si="5"/>
        <v>205.07999999999998</v>
      </c>
      <c r="I31" s="583"/>
      <c r="K31" s="574"/>
    </row>
    <row r="32" spans="1:11" ht="15">
      <c r="A32" s="711"/>
      <c r="B32" s="694" t="s">
        <v>5676</v>
      </c>
      <c r="C32" s="731" t="s">
        <v>5677</v>
      </c>
      <c r="D32" s="694">
        <v>1</v>
      </c>
      <c r="E32" s="574">
        <v>22.56</v>
      </c>
      <c r="F32" s="744">
        <f t="shared" si="4"/>
        <v>22.56</v>
      </c>
      <c r="G32" s="921">
        <f>'Заказ, cкидки и курсы валют'!$J$23*F32</f>
        <v>270.71999999999997</v>
      </c>
      <c r="H32" s="922">
        <f t="shared" si="5"/>
        <v>270.71999999999997</v>
      </c>
      <c r="I32" s="583"/>
      <c r="K32" s="574"/>
    </row>
    <row r="33" spans="1:11" ht="15">
      <c r="A33" s="711"/>
      <c r="B33" s="694" t="s">
        <v>5678</v>
      </c>
      <c r="C33" s="731" t="s">
        <v>5679</v>
      </c>
      <c r="D33" s="694">
        <v>1</v>
      </c>
      <c r="E33" s="574">
        <v>25.72</v>
      </c>
      <c r="F33" s="744">
        <f t="shared" si="4"/>
        <v>25.72</v>
      </c>
      <c r="G33" s="921">
        <f>'Заказ, cкидки и курсы валют'!$J$23*F33</f>
        <v>308.64</v>
      </c>
      <c r="H33" s="922">
        <f t="shared" si="5"/>
        <v>308.64</v>
      </c>
      <c r="I33" s="583"/>
      <c r="K33" s="574"/>
    </row>
    <row r="34" spans="1:11" ht="15">
      <c r="A34" s="711"/>
      <c r="B34" s="694" t="s">
        <v>5680</v>
      </c>
      <c r="C34" s="731" t="s">
        <v>5681</v>
      </c>
      <c r="D34" s="694">
        <v>1</v>
      </c>
      <c r="E34" s="574">
        <v>40.020000000000003</v>
      </c>
      <c r="F34" s="744">
        <f t="shared" si="4"/>
        <v>40.020000000000003</v>
      </c>
      <c r="G34" s="921">
        <f>'Заказ, cкидки и курсы валют'!$J$23*F34</f>
        <v>480.24</v>
      </c>
      <c r="H34" s="922">
        <f t="shared" si="5"/>
        <v>480.24</v>
      </c>
      <c r="I34" s="583"/>
      <c r="K34" s="574"/>
    </row>
    <row r="35" spans="1:11" ht="15">
      <c r="A35" s="711"/>
      <c r="B35" s="694" t="s">
        <v>5682</v>
      </c>
      <c r="C35" s="731" t="s">
        <v>5683</v>
      </c>
      <c r="D35" s="694">
        <v>1</v>
      </c>
      <c r="E35" s="574">
        <v>48.32</v>
      </c>
      <c r="F35" s="744">
        <f t="shared" si="4"/>
        <v>48.32</v>
      </c>
      <c r="G35" s="921">
        <f>'Заказ, cкидки и курсы валют'!$J$23*F35</f>
        <v>579.84</v>
      </c>
      <c r="H35" s="922">
        <f t="shared" si="5"/>
        <v>579.84</v>
      </c>
      <c r="I35" s="583"/>
      <c r="K35" s="574"/>
    </row>
    <row r="36" spans="1:11" ht="15">
      <c r="A36" s="711"/>
      <c r="B36" s="694" t="s">
        <v>5684</v>
      </c>
      <c r="C36" s="731" t="s">
        <v>5685</v>
      </c>
      <c r="D36" s="694">
        <v>1</v>
      </c>
      <c r="E36" s="574">
        <v>10.46</v>
      </c>
      <c r="F36" s="744">
        <f t="shared" si="4"/>
        <v>10.46</v>
      </c>
      <c r="G36" s="921">
        <f>'Заказ, cкидки и курсы валют'!$J$23*F36</f>
        <v>125.52000000000001</v>
      </c>
      <c r="H36" s="922">
        <f t="shared" si="5"/>
        <v>125.52000000000001</v>
      </c>
      <c r="I36" s="583"/>
      <c r="K36" s="574"/>
    </row>
    <row r="37" spans="1:11" ht="15">
      <c r="A37" s="711"/>
      <c r="B37" s="694" t="s">
        <v>5686</v>
      </c>
      <c r="C37" s="731" t="s">
        <v>5687</v>
      </c>
      <c r="D37" s="694">
        <v>1</v>
      </c>
      <c r="E37" s="574">
        <v>13.66</v>
      </c>
      <c r="F37" s="744">
        <f t="shared" si="4"/>
        <v>13.66</v>
      </c>
      <c r="G37" s="921">
        <f>'Заказ, cкидки и курсы валют'!$J$23*F37</f>
        <v>163.92000000000002</v>
      </c>
      <c r="H37" s="922">
        <f t="shared" si="5"/>
        <v>163.92000000000002</v>
      </c>
      <c r="I37" s="583"/>
      <c r="K37" s="574"/>
    </row>
    <row r="38" spans="1:11" ht="15">
      <c r="A38" s="711"/>
      <c r="B38" s="694" t="s">
        <v>5688</v>
      </c>
      <c r="C38" s="731" t="s">
        <v>5689</v>
      </c>
      <c r="D38" s="694">
        <v>1</v>
      </c>
      <c r="E38" s="574">
        <v>15.22</v>
      </c>
      <c r="F38" s="744">
        <f t="shared" si="4"/>
        <v>15.22</v>
      </c>
      <c r="G38" s="921">
        <f>'Заказ, cкидки и курсы валют'!$J$23*F38</f>
        <v>182.64000000000001</v>
      </c>
      <c r="H38" s="922">
        <f t="shared" si="5"/>
        <v>182.64000000000001</v>
      </c>
      <c r="I38" s="583"/>
      <c r="K38" s="574"/>
    </row>
    <row r="39" spans="1:11" ht="15">
      <c r="A39" s="711"/>
      <c r="B39" s="694" t="s">
        <v>5690</v>
      </c>
      <c r="C39" s="731" t="s">
        <v>5691</v>
      </c>
      <c r="D39" s="694">
        <v>1</v>
      </c>
      <c r="E39" s="574">
        <v>16.600000000000001</v>
      </c>
      <c r="F39" s="744">
        <f t="shared" si="4"/>
        <v>16.600000000000001</v>
      </c>
      <c r="G39" s="921">
        <f>'Заказ, cкидки и курсы валют'!$J$23*F39</f>
        <v>199.20000000000002</v>
      </c>
      <c r="H39" s="922">
        <f t="shared" si="5"/>
        <v>199.20000000000002</v>
      </c>
      <c r="I39" s="583"/>
      <c r="K39" s="574"/>
    </row>
    <row r="40" spans="1:11" ht="15">
      <c r="A40" s="711"/>
      <c r="B40" s="694" t="s">
        <v>5692</v>
      </c>
      <c r="C40" s="731" t="s">
        <v>5693</v>
      </c>
      <c r="D40" s="694">
        <v>1</v>
      </c>
      <c r="E40" s="574">
        <v>21.7</v>
      </c>
      <c r="F40" s="744">
        <f t="shared" si="4"/>
        <v>21.7</v>
      </c>
      <c r="G40" s="921">
        <f>'Заказ, cкидки и курсы валют'!$J$23*F40</f>
        <v>260.39999999999998</v>
      </c>
      <c r="H40" s="922">
        <f t="shared" si="5"/>
        <v>260.39999999999998</v>
      </c>
      <c r="I40" s="583"/>
      <c r="K40" s="574"/>
    </row>
    <row r="41" spans="1:11" ht="15">
      <c r="A41" s="711"/>
      <c r="B41" s="694" t="s">
        <v>5694</v>
      </c>
      <c r="C41" s="731" t="s">
        <v>5695</v>
      </c>
      <c r="D41" s="694">
        <v>1</v>
      </c>
      <c r="E41" s="574">
        <v>25.67</v>
      </c>
      <c r="F41" s="744">
        <f t="shared" si="4"/>
        <v>25.67</v>
      </c>
      <c r="G41" s="921">
        <f>'Заказ, cкидки и курсы валют'!$J$23*F41</f>
        <v>308.04000000000002</v>
      </c>
      <c r="H41" s="922">
        <f t="shared" si="5"/>
        <v>308.04000000000002</v>
      </c>
      <c r="I41" s="583"/>
      <c r="K41" s="574"/>
    </row>
    <row r="42" spans="1:11" ht="15">
      <c r="A42" s="711"/>
      <c r="B42" s="694" t="s">
        <v>5696</v>
      </c>
      <c r="C42" s="731" t="s">
        <v>5697</v>
      </c>
      <c r="D42" s="694">
        <v>1</v>
      </c>
      <c r="E42" s="574">
        <v>31.61</v>
      </c>
      <c r="F42" s="744">
        <f t="shared" ref="F42:F73" si="6">ROUND(E42*(1-$F$8),2)</f>
        <v>31.61</v>
      </c>
      <c r="G42" s="921">
        <f>'Заказ, cкидки и курсы валют'!$J$23*F42</f>
        <v>379.32</v>
      </c>
      <c r="H42" s="922">
        <f t="shared" si="5"/>
        <v>379.32</v>
      </c>
      <c r="I42" s="583"/>
      <c r="K42" s="574"/>
    </row>
    <row r="43" spans="1:11" ht="15">
      <c r="A43" s="711"/>
      <c r="B43" s="694" t="s">
        <v>5698</v>
      </c>
      <c r="C43" s="731" t="s">
        <v>5699</v>
      </c>
      <c r="D43" s="694">
        <v>1</v>
      </c>
      <c r="E43" s="574">
        <v>48.16</v>
      </c>
      <c r="F43" s="744">
        <f t="shared" si="6"/>
        <v>48.16</v>
      </c>
      <c r="G43" s="921">
        <f>'Заказ, cкидки и курсы валют'!$J$23*F43</f>
        <v>577.91999999999996</v>
      </c>
      <c r="H43" s="922">
        <f t="shared" si="5"/>
        <v>577.91999999999996</v>
      </c>
      <c r="I43" s="583"/>
      <c r="K43" s="574"/>
    </row>
    <row r="44" spans="1:11" ht="15">
      <c r="A44" s="711"/>
      <c r="B44" s="694" t="s">
        <v>5700</v>
      </c>
      <c r="C44" s="731" t="s">
        <v>5701</v>
      </c>
      <c r="D44" s="694">
        <v>1</v>
      </c>
      <c r="E44" s="574">
        <v>58.01</v>
      </c>
      <c r="F44" s="744">
        <f t="shared" si="6"/>
        <v>58.01</v>
      </c>
      <c r="G44" s="921">
        <f>'Заказ, cкидки и курсы валют'!$J$23*F44</f>
        <v>696.12</v>
      </c>
      <c r="H44" s="922">
        <f t="shared" si="5"/>
        <v>696.12</v>
      </c>
      <c r="I44" s="583"/>
      <c r="K44" s="574"/>
    </row>
    <row r="45" spans="1:11" ht="12.75" customHeight="1">
      <c r="A45" s="711"/>
      <c r="B45" s="694" t="s">
        <v>5702</v>
      </c>
      <c r="C45" s="731" t="s">
        <v>5703</v>
      </c>
      <c r="D45" s="694">
        <v>1</v>
      </c>
      <c r="E45" s="574">
        <v>16.760000000000002</v>
      </c>
      <c r="F45" s="744">
        <f t="shared" si="6"/>
        <v>16.760000000000002</v>
      </c>
      <c r="G45" s="921">
        <f>'Заказ, cкидки и курсы валют'!$J$23*F45</f>
        <v>201.12</v>
      </c>
      <c r="H45" s="922">
        <f t="shared" si="5"/>
        <v>201.12</v>
      </c>
      <c r="I45" s="583"/>
      <c r="K45" s="574"/>
    </row>
    <row r="46" spans="1:11" ht="15">
      <c r="A46" s="711"/>
      <c r="B46" s="694" t="s">
        <v>5704</v>
      </c>
      <c r="C46" s="731" t="s">
        <v>5705</v>
      </c>
      <c r="D46" s="694">
        <v>1</v>
      </c>
      <c r="E46" s="574">
        <v>21.42</v>
      </c>
      <c r="F46" s="744">
        <f t="shared" si="6"/>
        <v>21.42</v>
      </c>
      <c r="G46" s="921">
        <f>'Заказ, cкидки и курсы валют'!$J$23*F46</f>
        <v>257.04000000000002</v>
      </c>
      <c r="H46" s="922">
        <f t="shared" si="5"/>
        <v>257.04000000000002</v>
      </c>
      <c r="I46" s="583"/>
      <c r="K46" s="574"/>
    </row>
    <row r="47" spans="1:11" ht="15">
      <c r="A47" s="711"/>
      <c r="B47" s="694" t="s">
        <v>5706</v>
      </c>
      <c r="C47" s="731" t="s">
        <v>5707</v>
      </c>
      <c r="D47" s="694">
        <v>1</v>
      </c>
      <c r="E47" s="574">
        <v>21.28</v>
      </c>
      <c r="F47" s="744">
        <f t="shared" si="6"/>
        <v>21.28</v>
      </c>
      <c r="G47" s="921">
        <f>'Заказ, cкидки и курсы валют'!$J$23*F47</f>
        <v>255.36</v>
      </c>
      <c r="H47" s="922">
        <f t="shared" si="5"/>
        <v>255.36</v>
      </c>
      <c r="I47" s="583"/>
      <c r="K47" s="574"/>
    </row>
    <row r="48" spans="1:11" ht="15">
      <c r="A48" s="711"/>
      <c r="B48" s="694" t="s">
        <v>5708</v>
      </c>
      <c r="C48" s="731" t="s">
        <v>5709</v>
      </c>
      <c r="D48" s="694">
        <v>1</v>
      </c>
      <c r="E48" s="574">
        <v>32.909999999999997</v>
      </c>
      <c r="F48" s="744">
        <f t="shared" si="6"/>
        <v>32.909999999999997</v>
      </c>
      <c r="G48" s="921">
        <f>'Заказ, cкидки и курсы валют'!$J$23*F48</f>
        <v>394.91999999999996</v>
      </c>
      <c r="H48" s="922">
        <f t="shared" si="5"/>
        <v>394.91999999999996</v>
      </c>
      <c r="I48" s="583"/>
      <c r="K48" s="574"/>
    </row>
    <row r="49" spans="1:11" ht="15">
      <c r="A49" s="711"/>
      <c r="B49" s="694" t="s">
        <v>5710</v>
      </c>
      <c r="C49" s="731" t="s">
        <v>5711</v>
      </c>
      <c r="D49" s="694">
        <v>1</v>
      </c>
      <c r="E49" s="574">
        <v>35.770000000000003</v>
      </c>
      <c r="F49" s="744">
        <f t="shared" si="6"/>
        <v>35.770000000000003</v>
      </c>
      <c r="G49" s="921">
        <f>'Заказ, cкидки и курсы валют'!$J$23*F49</f>
        <v>429.24</v>
      </c>
      <c r="H49" s="922">
        <f t="shared" si="5"/>
        <v>429.24</v>
      </c>
      <c r="I49" s="583"/>
      <c r="K49" s="574"/>
    </row>
    <row r="50" spans="1:11" ht="15">
      <c r="A50" s="711"/>
      <c r="B50" s="694" t="s">
        <v>5712</v>
      </c>
      <c r="C50" s="731" t="s">
        <v>5713</v>
      </c>
      <c r="D50" s="694">
        <v>1</v>
      </c>
      <c r="E50" s="574">
        <v>56.04</v>
      </c>
      <c r="F50" s="744">
        <f t="shared" si="6"/>
        <v>56.04</v>
      </c>
      <c r="G50" s="921">
        <f>'Заказ, cкидки и курсы валют'!$J$23*F50</f>
        <v>672.48</v>
      </c>
      <c r="H50" s="922">
        <f t="shared" ref="H50:H75" si="7">G50</f>
        <v>672.48</v>
      </c>
      <c r="I50" s="583"/>
      <c r="K50" s="574"/>
    </row>
    <row r="51" spans="1:11" ht="15">
      <c r="A51" s="711"/>
      <c r="B51" s="694" t="s">
        <v>5714</v>
      </c>
      <c r="C51" s="731" t="s">
        <v>5715</v>
      </c>
      <c r="D51" s="694">
        <v>1</v>
      </c>
      <c r="E51" s="574">
        <v>62.83</v>
      </c>
      <c r="F51" s="744">
        <f t="shared" si="6"/>
        <v>62.83</v>
      </c>
      <c r="G51" s="921">
        <f>'Заказ, cкидки и курсы валют'!$J$23*F51</f>
        <v>753.96</v>
      </c>
      <c r="H51" s="922">
        <f t="shared" si="7"/>
        <v>753.96</v>
      </c>
      <c r="I51" s="583"/>
      <c r="K51" s="574"/>
    </row>
    <row r="52" spans="1:11" ht="15">
      <c r="A52" s="711"/>
      <c r="B52" s="694" t="s">
        <v>5716</v>
      </c>
      <c r="C52" s="731" t="s">
        <v>5717</v>
      </c>
      <c r="D52" s="694">
        <v>1</v>
      </c>
      <c r="E52" s="574">
        <v>19.98</v>
      </c>
      <c r="F52" s="744">
        <f t="shared" si="6"/>
        <v>19.98</v>
      </c>
      <c r="G52" s="921">
        <f>'Заказ, cкидки и курсы валют'!$J$23*F52</f>
        <v>239.76</v>
      </c>
      <c r="H52" s="922">
        <f t="shared" si="7"/>
        <v>239.76</v>
      </c>
      <c r="I52" s="583"/>
      <c r="K52" s="574"/>
    </row>
    <row r="53" spans="1:11" ht="15">
      <c r="A53" s="711"/>
      <c r="B53" s="694" t="s">
        <v>5718</v>
      </c>
      <c r="C53" s="731" t="s">
        <v>5719</v>
      </c>
      <c r="D53" s="694">
        <v>1</v>
      </c>
      <c r="E53" s="574">
        <v>24.27</v>
      </c>
      <c r="F53" s="744">
        <f t="shared" si="6"/>
        <v>24.27</v>
      </c>
      <c r="G53" s="921">
        <f>'Заказ, cкидки и курсы валют'!$J$23*F53</f>
        <v>291.24</v>
      </c>
      <c r="H53" s="922">
        <f t="shared" si="7"/>
        <v>291.24</v>
      </c>
      <c r="I53" s="583"/>
      <c r="K53" s="574"/>
    </row>
    <row r="54" spans="1:11" ht="15">
      <c r="A54" s="711"/>
      <c r="B54" s="694" t="s">
        <v>5720</v>
      </c>
      <c r="C54" s="731" t="s">
        <v>5721</v>
      </c>
      <c r="D54" s="694">
        <v>1</v>
      </c>
      <c r="E54" s="574">
        <v>39.700000000000003</v>
      </c>
      <c r="F54" s="744">
        <f t="shared" si="6"/>
        <v>39.700000000000003</v>
      </c>
      <c r="G54" s="921">
        <f>'Заказ, cкидки и курсы валют'!$J$23*F54</f>
        <v>476.40000000000003</v>
      </c>
      <c r="H54" s="922">
        <f t="shared" si="7"/>
        <v>476.40000000000003</v>
      </c>
      <c r="I54" s="583"/>
      <c r="K54" s="574"/>
    </row>
    <row r="55" spans="1:11" ht="15">
      <c r="A55" s="711"/>
      <c r="B55" s="694" t="s">
        <v>5722</v>
      </c>
      <c r="C55" s="731" t="s">
        <v>5723</v>
      </c>
      <c r="D55" s="694">
        <v>1</v>
      </c>
      <c r="E55" s="574">
        <v>46.51</v>
      </c>
      <c r="F55" s="744">
        <f t="shared" si="6"/>
        <v>46.51</v>
      </c>
      <c r="G55" s="921">
        <f>'Заказ, cкидки и курсы валют'!$J$23*F55</f>
        <v>558.12</v>
      </c>
      <c r="H55" s="922">
        <f t="shared" si="7"/>
        <v>558.12</v>
      </c>
      <c r="I55" s="583"/>
      <c r="K55" s="574"/>
    </row>
    <row r="56" spans="1:11" ht="15">
      <c r="A56" s="711"/>
      <c r="B56" s="694" t="s">
        <v>5724</v>
      </c>
      <c r="C56" s="731" t="s">
        <v>5725</v>
      </c>
      <c r="D56" s="694">
        <v>1</v>
      </c>
      <c r="E56" s="574">
        <v>69.459999999999994</v>
      </c>
      <c r="F56" s="744">
        <f t="shared" si="6"/>
        <v>69.459999999999994</v>
      </c>
      <c r="G56" s="921">
        <f>'Заказ, cкидки и курсы валют'!$J$23*F56</f>
        <v>833.52</v>
      </c>
      <c r="H56" s="922">
        <f t="shared" si="7"/>
        <v>833.52</v>
      </c>
      <c r="I56" s="583"/>
      <c r="K56" s="574"/>
    </row>
    <row r="57" spans="1:11" ht="15">
      <c r="A57" s="711"/>
      <c r="B57" s="694" t="s">
        <v>6051</v>
      </c>
      <c r="C57" s="731" t="s">
        <v>5726</v>
      </c>
      <c r="D57" s="694">
        <v>1</v>
      </c>
      <c r="E57" s="574">
        <v>77.430000000000007</v>
      </c>
      <c r="F57" s="744">
        <f t="shared" si="6"/>
        <v>77.430000000000007</v>
      </c>
      <c r="G57" s="921">
        <f>'Заказ, cкидки и курсы валют'!$J$23*F57</f>
        <v>929.16000000000008</v>
      </c>
      <c r="H57" s="922">
        <f t="shared" si="7"/>
        <v>929.16000000000008</v>
      </c>
      <c r="I57" s="583"/>
      <c r="K57" s="574"/>
    </row>
    <row r="58" spans="1:11" ht="15">
      <c r="A58" s="711"/>
      <c r="B58" s="694" t="s">
        <v>5727</v>
      </c>
      <c r="C58" s="731" t="s">
        <v>5728</v>
      </c>
      <c r="D58" s="694">
        <v>1</v>
      </c>
      <c r="E58" s="574">
        <v>33.58</v>
      </c>
      <c r="F58" s="744">
        <f t="shared" si="6"/>
        <v>33.58</v>
      </c>
      <c r="G58" s="921">
        <f>'Заказ, cкидки и курсы валют'!$J$23*F58</f>
        <v>402.96</v>
      </c>
      <c r="H58" s="922">
        <f t="shared" si="7"/>
        <v>402.96</v>
      </c>
      <c r="I58" s="583"/>
      <c r="K58" s="574"/>
    </row>
    <row r="59" spans="1:11" ht="15">
      <c r="A59" s="711"/>
      <c r="B59" s="694" t="s">
        <v>5729</v>
      </c>
      <c r="C59" s="731" t="s">
        <v>5730</v>
      </c>
      <c r="D59" s="694">
        <v>1</v>
      </c>
      <c r="E59" s="574">
        <v>42.4</v>
      </c>
      <c r="F59" s="744">
        <f t="shared" si="6"/>
        <v>42.4</v>
      </c>
      <c r="G59" s="921">
        <f>'Заказ, cкидки и курсы валют'!$J$23*F59</f>
        <v>508.79999999999995</v>
      </c>
      <c r="H59" s="922">
        <f t="shared" si="7"/>
        <v>508.79999999999995</v>
      </c>
      <c r="I59" s="583"/>
      <c r="K59" s="574"/>
    </row>
    <row r="60" spans="1:11" ht="15">
      <c r="A60" s="711"/>
      <c r="B60" s="694" t="s">
        <v>5731</v>
      </c>
      <c r="C60" s="731" t="s">
        <v>5732</v>
      </c>
      <c r="D60" s="694">
        <v>1</v>
      </c>
      <c r="E60" s="574">
        <v>56.26</v>
      </c>
      <c r="F60" s="744">
        <f t="shared" si="6"/>
        <v>56.26</v>
      </c>
      <c r="G60" s="921">
        <f>'Заказ, cкидки и курсы валют'!$J$23*F60</f>
        <v>675.12</v>
      </c>
      <c r="H60" s="922">
        <f t="shared" si="7"/>
        <v>675.12</v>
      </c>
      <c r="I60" s="583"/>
      <c r="K60" s="574"/>
    </row>
    <row r="61" spans="1:11" ht="15">
      <c r="A61" s="711"/>
      <c r="B61" s="694" t="s">
        <v>5733</v>
      </c>
      <c r="C61" s="731" t="s">
        <v>5734</v>
      </c>
      <c r="D61" s="694">
        <v>1</v>
      </c>
      <c r="E61" s="574">
        <v>77.89</v>
      </c>
      <c r="F61" s="744">
        <f t="shared" si="6"/>
        <v>77.89</v>
      </c>
      <c r="G61" s="921">
        <f>'Заказ, cкидки и курсы валют'!$J$23*F61</f>
        <v>934.68000000000006</v>
      </c>
      <c r="H61" s="922">
        <f t="shared" si="7"/>
        <v>934.68000000000006</v>
      </c>
      <c r="I61" s="583"/>
      <c r="K61" s="574"/>
    </row>
    <row r="62" spans="1:11" ht="15">
      <c r="A62" s="711"/>
      <c r="B62" s="694" t="s">
        <v>6052</v>
      </c>
      <c r="C62" s="731" t="s">
        <v>5735</v>
      </c>
      <c r="D62" s="694">
        <v>1</v>
      </c>
      <c r="E62" s="574">
        <v>92.08</v>
      </c>
      <c r="F62" s="744">
        <f t="shared" si="6"/>
        <v>92.08</v>
      </c>
      <c r="G62" s="921">
        <f>'Заказ, cкидки и курсы валют'!$J$23*F62</f>
        <v>1104.96</v>
      </c>
      <c r="H62" s="922">
        <f t="shared" si="7"/>
        <v>1104.96</v>
      </c>
      <c r="I62" s="583"/>
      <c r="K62" s="574"/>
    </row>
    <row r="63" spans="1:11" ht="15">
      <c r="A63" s="711"/>
      <c r="B63" s="694" t="s">
        <v>5736</v>
      </c>
      <c r="C63" s="731" t="s">
        <v>5737</v>
      </c>
      <c r="D63" s="694">
        <v>1</v>
      </c>
      <c r="E63" s="574">
        <v>38.49</v>
      </c>
      <c r="F63" s="744">
        <f t="shared" si="6"/>
        <v>38.49</v>
      </c>
      <c r="G63" s="921">
        <f>'Заказ, cкидки и курсы валют'!$J$23*F63</f>
        <v>461.88</v>
      </c>
      <c r="H63" s="922">
        <f t="shared" si="7"/>
        <v>461.88</v>
      </c>
      <c r="I63" s="583"/>
      <c r="K63" s="574"/>
    </row>
    <row r="64" spans="1:11" ht="15">
      <c r="A64" s="711"/>
      <c r="B64" s="694" t="s">
        <v>5738</v>
      </c>
      <c r="C64" s="731" t="s">
        <v>5739</v>
      </c>
      <c r="D64" s="694">
        <v>1</v>
      </c>
      <c r="E64" s="574">
        <v>50.92</v>
      </c>
      <c r="F64" s="744">
        <f t="shared" si="6"/>
        <v>50.92</v>
      </c>
      <c r="G64" s="921">
        <f>'Заказ, cкидки и курсы валют'!$J$23*F64</f>
        <v>611.04</v>
      </c>
      <c r="H64" s="922">
        <f t="shared" si="7"/>
        <v>611.04</v>
      </c>
      <c r="I64" s="583"/>
      <c r="K64" s="574"/>
    </row>
    <row r="65" spans="1:11" ht="15">
      <c r="A65" s="711"/>
      <c r="B65" s="694" t="s">
        <v>5740</v>
      </c>
      <c r="C65" s="731" t="s">
        <v>5741</v>
      </c>
      <c r="D65" s="694">
        <v>1</v>
      </c>
      <c r="E65" s="574">
        <v>91.85</v>
      </c>
      <c r="F65" s="744">
        <f t="shared" si="6"/>
        <v>91.85</v>
      </c>
      <c r="G65" s="921">
        <f>'Заказ, cкидки и курсы валют'!$J$23*F65</f>
        <v>1102.1999999999998</v>
      </c>
      <c r="H65" s="922">
        <f t="shared" si="7"/>
        <v>1102.1999999999998</v>
      </c>
      <c r="I65" s="583"/>
      <c r="K65" s="574"/>
    </row>
    <row r="66" spans="1:11" ht="15">
      <c r="A66" s="711"/>
      <c r="B66" s="694" t="s">
        <v>5742</v>
      </c>
      <c r="C66" s="731" t="s">
        <v>5743</v>
      </c>
      <c r="D66" s="694">
        <v>1</v>
      </c>
      <c r="E66" s="574">
        <v>92.96</v>
      </c>
      <c r="F66" s="744">
        <f t="shared" si="6"/>
        <v>92.96</v>
      </c>
      <c r="G66" s="921">
        <f>'Заказ, cкидки и курсы валют'!$J$23*F66</f>
        <v>1115.52</v>
      </c>
      <c r="H66" s="922">
        <f t="shared" si="7"/>
        <v>1115.52</v>
      </c>
      <c r="I66" s="583"/>
      <c r="K66" s="574"/>
    </row>
    <row r="67" spans="1:11" ht="15">
      <c r="A67" s="711"/>
      <c r="B67" s="694" t="s">
        <v>5744</v>
      </c>
      <c r="C67" s="731" t="s">
        <v>5745</v>
      </c>
      <c r="D67" s="694">
        <v>1</v>
      </c>
      <c r="E67" s="574">
        <v>107.11</v>
      </c>
      <c r="F67" s="744">
        <f t="shared" si="6"/>
        <v>107.11</v>
      </c>
      <c r="G67" s="921">
        <f>'Заказ, cкидки и курсы валют'!$J$23*F67</f>
        <v>1285.32</v>
      </c>
      <c r="H67" s="922">
        <f t="shared" si="7"/>
        <v>1285.32</v>
      </c>
      <c r="I67" s="583"/>
      <c r="K67" s="574"/>
    </row>
    <row r="68" spans="1:11" ht="15">
      <c r="A68" s="711"/>
      <c r="B68" s="694" t="s">
        <v>5746</v>
      </c>
      <c r="C68" s="731" t="s">
        <v>5747</v>
      </c>
      <c r="D68" s="694">
        <v>1</v>
      </c>
      <c r="E68" s="574">
        <v>60.5</v>
      </c>
      <c r="F68" s="744">
        <f t="shared" si="6"/>
        <v>60.5</v>
      </c>
      <c r="G68" s="921">
        <f>'Заказ, cкидки и курсы валют'!$J$23*F68</f>
        <v>726</v>
      </c>
      <c r="H68" s="922">
        <f t="shared" si="7"/>
        <v>726</v>
      </c>
      <c r="I68" s="583"/>
      <c r="K68" s="574"/>
    </row>
    <row r="69" spans="1:11" ht="15">
      <c r="A69" s="711"/>
      <c r="B69" s="694" t="s">
        <v>5748</v>
      </c>
      <c r="C69" s="731" t="s">
        <v>5749</v>
      </c>
      <c r="D69" s="694">
        <v>1</v>
      </c>
      <c r="E69" s="574">
        <v>75.569999999999993</v>
      </c>
      <c r="F69" s="744">
        <f t="shared" si="6"/>
        <v>75.569999999999993</v>
      </c>
      <c r="G69" s="921">
        <f>'Заказ, cкидки и курсы валют'!$J$23*F69</f>
        <v>906.83999999999992</v>
      </c>
      <c r="H69" s="922">
        <f t="shared" si="7"/>
        <v>906.83999999999992</v>
      </c>
      <c r="I69" s="583"/>
      <c r="K69" s="574"/>
    </row>
    <row r="70" spans="1:11" ht="15">
      <c r="A70" s="711"/>
      <c r="B70" s="694" t="s">
        <v>5750</v>
      </c>
      <c r="C70" s="731" t="s">
        <v>5751</v>
      </c>
      <c r="D70" s="694">
        <v>1</v>
      </c>
      <c r="E70" s="574">
        <v>105.75</v>
      </c>
      <c r="F70" s="744">
        <f t="shared" si="6"/>
        <v>105.75</v>
      </c>
      <c r="G70" s="921">
        <f>'Заказ, cкидки и курсы валют'!$J$23*F70</f>
        <v>1269</v>
      </c>
      <c r="H70" s="922">
        <f t="shared" si="7"/>
        <v>1269</v>
      </c>
      <c r="I70" s="583"/>
      <c r="K70" s="574"/>
    </row>
    <row r="71" spans="1:11" ht="15">
      <c r="A71" s="711"/>
      <c r="B71" s="694" t="s">
        <v>5752</v>
      </c>
      <c r="C71" s="731" t="s">
        <v>5753</v>
      </c>
      <c r="D71" s="694">
        <v>1</v>
      </c>
      <c r="E71" s="574">
        <v>114.2</v>
      </c>
      <c r="F71" s="744">
        <f t="shared" si="6"/>
        <v>114.2</v>
      </c>
      <c r="G71" s="921">
        <f>'Заказ, cкидки и курсы валют'!$J$23*F71</f>
        <v>1370.4</v>
      </c>
      <c r="H71" s="922">
        <f t="shared" si="7"/>
        <v>1370.4</v>
      </c>
      <c r="I71" s="583"/>
      <c r="K71" s="574"/>
    </row>
    <row r="72" spans="1:11" ht="15">
      <c r="A72" s="711"/>
      <c r="B72" s="694" t="s">
        <v>5754</v>
      </c>
      <c r="C72" s="731" t="s">
        <v>5755</v>
      </c>
      <c r="D72" s="694">
        <v>1</v>
      </c>
      <c r="E72" s="574">
        <v>113.19</v>
      </c>
      <c r="F72" s="744">
        <f t="shared" si="6"/>
        <v>113.19</v>
      </c>
      <c r="G72" s="921">
        <f>'Заказ, cкидки и курсы валют'!$J$23*F72</f>
        <v>1358.28</v>
      </c>
      <c r="H72" s="922">
        <f t="shared" si="7"/>
        <v>1358.28</v>
      </c>
      <c r="I72" s="583"/>
      <c r="K72" s="574"/>
    </row>
    <row r="73" spans="1:11" ht="15">
      <c r="A73" s="711"/>
      <c r="B73" s="694" t="s">
        <v>5756</v>
      </c>
      <c r="C73" s="731" t="s">
        <v>5757</v>
      </c>
      <c r="D73" s="694">
        <v>1</v>
      </c>
      <c r="E73" s="574">
        <v>128.93</v>
      </c>
      <c r="F73" s="744">
        <f t="shared" si="6"/>
        <v>128.93</v>
      </c>
      <c r="G73" s="921">
        <f>'Заказ, cкидки и курсы валют'!$J$23*F73</f>
        <v>1547.16</v>
      </c>
      <c r="H73" s="922">
        <f t="shared" si="7"/>
        <v>1547.16</v>
      </c>
      <c r="I73" s="583"/>
      <c r="K73" s="574"/>
    </row>
    <row r="74" spans="1:11" ht="15">
      <c r="A74" s="711"/>
      <c r="B74" s="694" t="s">
        <v>5758</v>
      </c>
      <c r="C74" s="731" t="s">
        <v>5759</v>
      </c>
      <c r="D74" s="694">
        <v>1</v>
      </c>
      <c r="E74" s="574">
        <v>128.38999999999999</v>
      </c>
      <c r="F74" s="744">
        <f>ROUND(E74*(1-$F$8),2)</f>
        <v>128.38999999999999</v>
      </c>
      <c r="G74" s="921">
        <f>'Заказ, cкидки и курсы валют'!$J$23*F74</f>
        <v>1540.6799999999998</v>
      </c>
      <c r="H74" s="922">
        <f t="shared" si="7"/>
        <v>1540.6799999999998</v>
      </c>
      <c r="I74" s="583"/>
      <c r="K74" s="574"/>
    </row>
    <row r="75" spans="1:11" ht="15.75" thickBot="1">
      <c r="A75" s="712"/>
      <c r="B75" s="694" t="s">
        <v>5760</v>
      </c>
      <c r="C75" s="732" t="s">
        <v>5761</v>
      </c>
      <c r="D75" s="713">
        <v>1</v>
      </c>
      <c r="E75" s="574">
        <v>138.33000000000001</v>
      </c>
      <c r="F75" s="744">
        <f>ROUND(E75*(1-$F$8),2)</f>
        <v>138.33000000000001</v>
      </c>
      <c r="G75" s="921">
        <f>'Заказ, cкидки и курсы валют'!$J$23*F75</f>
        <v>1659.96</v>
      </c>
      <c r="H75" s="922">
        <f t="shared" si="7"/>
        <v>1659.96</v>
      </c>
      <c r="I75" s="583"/>
      <c r="K75" s="574"/>
    </row>
    <row r="76" spans="1:11" ht="13.5" thickBot="1">
      <c r="K76" s="920"/>
    </row>
    <row r="77" spans="1:11" ht="26.25">
      <c r="A77" s="700" t="s">
        <v>5762</v>
      </c>
      <c r="B77" s="766"/>
      <c r="C77" s="725"/>
      <c r="D77" s="701"/>
      <c r="E77" s="916"/>
      <c r="F77" s="753"/>
      <c r="K77" s="920"/>
    </row>
    <row r="78" spans="1:11" ht="19.7" customHeight="1" thickBot="1">
      <c r="A78" s="714"/>
      <c r="B78" s="672"/>
      <c r="C78" s="733"/>
      <c r="D78" s="672"/>
      <c r="E78" s="733"/>
      <c r="K78" s="920"/>
    </row>
    <row r="79" spans="1:11" ht="39" customHeight="1" thickBot="1">
      <c r="A79" s="677" t="s">
        <v>5763</v>
      </c>
      <c r="B79" s="769"/>
      <c r="C79" s="728"/>
      <c r="D79" s="715"/>
      <c r="E79" s="2818" t="s">
        <v>11200</v>
      </c>
      <c r="F79" s="755"/>
      <c r="K79" s="920"/>
    </row>
    <row r="80" spans="1:11" ht="53.25" thickBot="1">
      <c r="A80" s="707"/>
      <c r="B80" s="771"/>
      <c r="C80" s="729"/>
      <c r="D80" s="716"/>
      <c r="E80" s="2819"/>
      <c r="F80" s="756" t="s">
        <v>2779</v>
      </c>
      <c r="G80" s="1230" t="s">
        <v>5598</v>
      </c>
      <c r="H80" s="1232" t="s">
        <v>497</v>
      </c>
      <c r="I80" s="684" t="s">
        <v>4239</v>
      </c>
      <c r="K80" s="920"/>
    </row>
    <row r="81" spans="1:11" ht="13.5" thickBot="1">
      <c r="A81" s="698" t="s">
        <v>1030</v>
      </c>
      <c r="B81" s="717" t="s">
        <v>1028</v>
      </c>
      <c r="C81" s="734" t="s">
        <v>2256</v>
      </c>
      <c r="D81" s="718" t="s">
        <v>5631</v>
      </c>
      <c r="E81" s="918" t="s">
        <v>265</v>
      </c>
      <c r="F81" s="1240">
        <f>'Заказ, cкидки и курсы валют'!$I$12</f>
        <v>0</v>
      </c>
      <c r="G81" s="1241"/>
      <c r="H81" s="1242"/>
      <c r="I81" s="689"/>
      <c r="K81" s="920"/>
    </row>
    <row r="82" spans="1:11" ht="15">
      <c r="A82" s="1238"/>
      <c r="B82" s="1247" t="s">
        <v>5764</v>
      </c>
      <c r="C82" s="1248" t="s">
        <v>5765</v>
      </c>
      <c r="D82" s="1249">
        <v>1</v>
      </c>
      <c r="E82" s="574">
        <v>8.02</v>
      </c>
      <c r="F82" s="828">
        <f t="shared" ref="F82:F113" si="8">ROUND(E82*(1-$F$8),2)</f>
        <v>8.02</v>
      </c>
      <c r="G82" s="828">
        <f>'Заказ, cкидки и курсы валют'!$J$23*F82</f>
        <v>96.24</v>
      </c>
      <c r="H82" s="828">
        <f t="shared" ref="H82:H97" si="9">G82</f>
        <v>96.24</v>
      </c>
      <c r="I82" s="336"/>
      <c r="K82" s="574"/>
    </row>
    <row r="83" spans="1:11" ht="15">
      <c r="A83" s="1239"/>
      <c r="B83" s="1250" t="s">
        <v>5766</v>
      </c>
      <c r="C83" s="1243" t="s">
        <v>5767</v>
      </c>
      <c r="D83" s="1244">
        <v>1</v>
      </c>
      <c r="E83" s="574">
        <v>8.32</v>
      </c>
      <c r="F83" s="1245">
        <f t="shared" si="8"/>
        <v>8.32</v>
      </c>
      <c r="G83" s="1245">
        <f>'Заказ, cкидки и курсы валют'!$J$23*F83</f>
        <v>99.84</v>
      </c>
      <c r="H83" s="1245">
        <f t="shared" si="9"/>
        <v>99.84</v>
      </c>
      <c r="I83" s="326"/>
      <c r="K83" s="574"/>
    </row>
    <row r="84" spans="1:11" ht="15">
      <c r="A84" s="1239"/>
      <c r="B84" s="1250" t="s">
        <v>5768</v>
      </c>
      <c r="C84" s="1243" t="s">
        <v>5769</v>
      </c>
      <c r="D84" s="1244">
        <v>1</v>
      </c>
      <c r="E84" s="574">
        <v>8.8000000000000007</v>
      </c>
      <c r="F84" s="1245">
        <f t="shared" si="8"/>
        <v>8.8000000000000007</v>
      </c>
      <c r="G84" s="1245">
        <f>'Заказ, cкидки и курсы валют'!$J$23*F84</f>
        <v>105.60000000000001</v>
      </c>
      <c r="H84" s="1245">
        <f t="shared" si="9"/>
        <v>105.60000000000001</v>
      </c>
      <c r="I84" s="326"/>
      <c r="K84" s="574"/>
    </row>
    <row r="85" spans="1:11" ht="15">
      <c r="A85" s="1239"/>
      <c r="B85" s="1250" t="s">
        <v>5770</v>
      </c>
      <c r="C85" s="1243" t="s">
        <v>5771</v>
      </c>
      <c r="D85" s="1244">
        <v>1</v>
      </c>
      <c r="E85" s="574">
        <v>10.48</v>
      </c>
      <c r="F85" s="1245">
        <f t="shared" si="8"/>
        <v>10.48</v>
      </c>
      <c r="G85" s="1245">
        <f>'Заказ, cкидки и курсы валют'!$J$23*F85</f>
        <v>125.76</v>
      </c>
      <c r="H85" s="1245">
        <f t="shared" si="9"/>
        <v>125.76</v>
      </c>
      <c r="I85" s="326"/>
      <c r="K85" s="574"/>
    </row>
    <row r="86" spans="1:11" ht="15">
      <c r="A86" s="1239"/>
      <c r="B86" s="1250" t="s">
        <v>5772</v>
      </c>
      <c r="C86" s="1243" t="s">
        <v>5773</v>
      </c>
      <c r="D86" s="1244">
        <v>1</v>
      </c>
      <c r="E86" s="574">
        <v>8.7899999999999991</v>
      </c>
      <c r="F86" s="1245">
        <f t="shared" si="8"/>
        <v>8.7899999999999991</v>
      </c>
      <c r="G86" s="1245">
        <f>'Заказ, cкидки и курсы валют'!$J$23*F86</f>
        <v>105.47999999999999</v>
      </c>
      <c r="H86" s="1245">
        <f t="shared" si="9"/>
        <v>105.47999999999999</v>
      </c>
      <c r="I86" s="326"/>
      <c r="K86" s="574"/>
    </row>
    <row r="87" spans="1:11" ht="15">
      <c r="A87" s="1239"/>
      <c r="B87" s="1250" t="s">
        <v>5774</v>
      </c>
      <c r="C87" s="1243" t="s">
        <v>5775</v>
      </c>
      <c r="D87" s="1244">
        <v>1</v>
      </c>
      <c r="E87" s="574">
        <v>9.6199999999999992</v>
      </c>
      <c r="F87" s="1245">
        <f t="shared" si="8"/>
        <v>9.6199999999999992</v>
      </c>
      <c r="G87" s="1245">
        <f>'Заказ, cкидки и курсы валют'!$J$23*F87</f>
        <v>115.44</v>
      </c>
      <c r="H87" s="1245">
        <f t="shared" si="9"/>
        <v>115.44</v>
      </c>
      <c r="I87" s="326"/>
      <c r="K87" s="574"/>
    </row>
    <row r="88" spans="1:11" ht="15">
      <c r="A88" s="1239"/>
      <c r="B88" s="1250" t="s">
        <v>5776</v>
      </c>
      <c r="C88" s="1243" t="s">
        <v>5777</v>
      </c>
      <c r="D88" s="1244">
        <v>1</v>
      </c>
      <c r="E88" s="574">
        <v>12.2</v>
      </c>
      <c r="F88" s="1245">
        <f t="shared" si="8"/>
        <v>12.2</v>
      </c>
      <c r="G88" s="1245">
        <f>'Заказ, cкидки и курсы валют'!$J$23*F88</f>
        <v>146.39999999999998</v>
      </c>
      <c r="H88" s="1245">
        <f t="shared" si="9"/>
        <v>146.39999999999998</v>
      </c>
      <c r="I88" s="326"/>
      <c r="K88" s="574"/>
    </row>
    <row r="89" spans="1:11" ht="15">
      <c r="A89" s="1239"/>
      <c r="B89" s="1250" t="s">
        <v>5778</v>
      </c>
      <c r="C89" s="1246" t="s">
        <v>5779</v>
      </c>
      <c r="D89" s="1244">
        <v>1</v>
      </c>
      <c r="E89" s="574">
        <v>14.37</v>
      </c>
      <c r="F89" s="1245">
        <f t="shared" si="8"/>
        <v>14.37</v>
      </c>
      <c r="G89" s="1245">
        <f>'Заказ, cкидки и курсы валют'!$J$23*F89</f>
        <v>172.44</v>
      </c>
      <c r="H89" s="1245">
        <f t="shared" si="9"/>
        <v>172.44</v>
      </c>
      <c r="I89" s="326"/>
      <c r="K89" s="574"/>
    </row>
    <row r="90" spans="1:11" ht="15">
      <c r="A90" s="1239"/>
      <c r="B90" s="1250" t="s">
        <v>5780</v>
      </c>
      <c r="C90" s="1243" t="s">
        <v>5781</v>
      </c>
      <c r="D90" s="1244">
        <v>1</v>
      </c>
      <c r="E90" s="574">
        <v>9.39</v>
      </c>
      <c r="F90" s="1245">
        <f t="shared" si="8"/>
        <v>9.39</v>
      </c>
      <c r="G90" s="1245">
        <f>'Заказ, cкидки и курсы валют'!$J$23*F90</f>
        <v>112.68</v>
      </c>
      <c r="H90" s="1245">
        <f t="shared" si="9"/>
        <v>112.68</v>
      </c>
      <c r="I90" s="326"/>
      <c r="K90" s="574"/>
    </row>
    <row r="91" spans="1:11" ht="15">
      <c r="A91" s="1239"/>
      <c r="B91" s="1250" t="s">
        <v>5782</v>
      </c>
      <c r="C91" s="1243" t="s">
        <v>5783</v>
      </c>
      <c r="D91" s="1244">
        <v>1</v>
      </c>
      <c r="E91" s="574">
        <v>10.55</v>
      </c>
      <c r="F91" s="1245">
        <f t="shared" si="8"/>
        <v>10.55</v>
      </c>
      <c r="G91" s="1245">
        <f>'Заказ, cкидки и курсы валют'!$J$23*F91</f>
        <v>126.60000000000001</v>
      </c>
      <c r="H91" s="1245">
        <f t="shared" si="9"/>
        <v>126.60000000000001</v>
      </c>
      <c r="I91" s="326"/>
      <c r="K91" s="574"/>
    </row>
    <row r="92" spans="1:11" ht="15">
      <c r="A92" s="1239"/>
      <c r="B92" s="1250" t="s">
        <v>5784</v>
      </c>
      <c r="C92" s="1243" t="s">
        <v>5785</v>
      </c>
      <c r="D92" s="1244">
        <v>1</v>
      </c>
      <c r="E92" s="574">
        <v>12.39</v>
      </c>
      <c r="F92" s="1245">
        <f t="shared" si="8"/>
        <v>12.39</v>
      </c>
      <c r="G92" s="1245">
        <f>'Заказ, cкидки и курсы валют'!$J$23*F92</f>
        <v>148.68</v>
      </c>
      <c r="H92" s="1245">
        <f t="shared" si="9"/>
        <v>148.68</v>
      </c>
      <c r="I92" s="326"/>
      <c r="K92" s="574"/>
    </row>
    <row r="93" spans="1:11" ht="15">
      <c r="A93" s="1239"/>
      <c r="B93" s="1250" t="s">
        <v>5786</v>
      </c>
      <c r="C93" s="1243" t="s">
        <v>5787</v>
      </c>
      <c r="D93" s="1244">
        <v>1</v>
      </c>
      <c r="E93" s="574">
        <v>14.17</v>
      </c>
      <c r="F93" s="1245">
        <f t="shared" si="8"/>
        <v>14.17</v>
      </c>
      <c r="G93" s="1245">
        <f>'Заказ, cкидки и курсы валют'!$J$23*F93</f>
        <v>170.04</v>
      </c>
      <c r="H93" s="1245">
        <f t="shared" si="9"/>
        <v>170.04</v>
      </c>
      <c r="I93" s="326"/>
      <c r="K93" s="574"/>
    </row>
    <row r="94" spans="1:11" ht="15">
      <c r="A94" s="1239"/>
      <c r="B94" s="1250" t="s">
        <v>5788</v>
      </c>
      <c r="C94" s="1243" t="s">
        <v>5789</v>
      </c>
      <c r="D94" s="1244">
        <v>1</v>
      </c>
      <c r="E94" s="574">
        <v>18.78</v>
      </c>
      <c r="F94" s="1245">
        <f t="shared" si="8"/>
        <v>18.78</v>
      </c>
      <c r="G94" s="1245">
        <f>'Заказ, cкидки и курсы валют'!$J$23*F94</f>
        <v>225.36</v>
      </c>
      <c r="H94" s="1245">
        <f t="shared" si="9"/>
        <v>225.36</v>
      </c>
      <c r="I94" s="326"/>
      <c r="K94" s="574"/>
    </row>
    <row r="95" spans="1:11" ht="15">
      <c r="A95" s="1239"/>
      <c r="B95" s="1250" t="s">
        <v>5790</v>
      </c>
      <c r="C95" s="1243" t="s">
        <v>5791</v>
      </c>
      <c r="D95" s="1244">
        <v>1</v>
      </c>
      <c r="E95" s="574">
        <v>19.940000000000001</v>
      </c>
      <c r="F95" s="1245">
        <f t="shared" si="8"/>
        <v>19.940000000000001</v>
      </c>
      <c r="G95" s="1245">
        <f>'Заказ, cкидки и курсы валют'!$J$23*F95</f>
        <v>239.28000000000003</v>
      </c>
      <c r="H95" s="1245">
        <f t="shared" si="9"/>
        <v>239.28000000000003</v>
      </c>
      <c r="I95" s="326"/>
      <c r="K95" s="574"/>
    </row>
    <row r="96" spans="1:11" ht="15">
      <c r="A96" s="1239"/>
      <c r="B96" s="1250" t="s">
        <v>5792</v>
      </c>
      <c r="C96" s="1243" t="s">
        <v>5793</v>
      </c>
      <c r="D96" s="1244">
        <v>1</v>
      </c>
      <c r="E96" s="574">
        <v>29.37</v>
      </c>
      <c r="F96" s="1245">
        <f t="shared" si="8"/>
        <v>29.37</v>
      </c>
      <c r="G96" s="1245">
        <f>'Заказ, cкидки и курсы валют'!$J$23*F96</f>
        <v>352.44</v>
      </c>
      <c r="H96" s="1245">
        <f t="shared" si="9"/>
        <v>352.44</v>
      </c>
      <c r="I96" s="326"/>
      <c r="K96" s="574"/>
    </row>
    <row r="97" spans="1:11" ht="15">
      <c r="A97" s="1239"/>
      <c r="B97" s="1250" t="s">
        <v>5794</v>
      </c>
      <c r="C97" s="1243" t="s">
        <v>5795</v>
      </c>
      <c r="D97" s="1244">
        <v>1</v>
      </c>
      <c r="E97" s="574">
        <v>34.76</v>
      </c>
      <c r="F97" s="1245">
        <f t="shared" si="8"/>
        <v>34.76</v>
      </c>
      <c r="G97" s="1245">
        <f>'Заказ, cкидки и курсы валют'!$J$23*F97</f>
        <v>417.12</v>
      </c>
      <c r="H97" s="1245">
        <f t="shared" si="9"/>
        <v>417.12</v>
      </c>
      <c r="I97" s="326"/>
      <c r="K97" s="574"/>
    </row>
    <row r="98" spans="1:11" ht="15">
      <c r="A98" s="1239"/>
      <c r="B98" s="1250" t="s">
        <v>5798</v>
      </c>
      <c r="C98" s="1243" t="s">
        <v>5799</v>
      </c>
      <c r="D98" s="1244">
        <v>1</v>
      </c>
      <c r="E98" s="574">
        <v>9.98</v>
      </c>
      <c r="F98" s="1245">
        <f t="shared" si="8"/>
        <v>9.98</v>
      </c>
      <c r="G98" s="1245">
        <f>'Заказ, cкидки и курсы валют'!$J$23*F98</f>
        <v>119.76</v>
      </c>
      <c r="H98" s="1245">
        <f t="shared" ref="H98:H129" si="10">G98</f>
        <v>119.76</v>
      </c>
      <c r="I98" s="326"/>
      <c r="K98" s="574"/>
    </row>
    <row r="99" spans="1:11" ht="15">
      <c r="A99" s="1239"/>
      <c r="B99" s="1250" t="s">
        <v>5800</v>
      </c>
      <c r="C99" s="1243" t="s">
        <v>5801</v>
      </c>
      <c r="D99" s="1244">
        <v>1</v>
      </c>
      <c r="E99" s="574">
        <v>11.23</v>
      </c>
      <c r="F99" s="1245">
        <f t="shared" si="8"/>
        <v>11.23</v>
      </c>
      <c r="G99" s="1245">
        <f>'Заказ, cкидки и курсы валют'!$J$23*F99</f>
        <v>134.76</v>
      </c>
      <c r="H99" s="1245">
        <f t="shared" si="10"/>
        <v>134.76</v>
      </c>
      <c r="I99" s="326"/>
      <c r="K99" s="574"/>
    </row>
    <row r="100" spans="1:11" ht="15">
      <c r="A100" s="1239"/>
      <c r="B100" s="1250" t="s">
        <v>5802</v>
      </c>
      <c r="C100" s="1243" t="s">
        <v>5803</v>
      </c>
      <c r="D100" s="1244">
        <v>1</v>
      </c>
      <c r="E100" s="574">
        <v>14.42</v>
      </c>
      <c r="F100" s="1245">
        <f t="shared" si="8"/>
        <v>14.42</v>
      </c>
      <c r="G100" s="1245">
        <f>'Заказ, cкидки и курсы валют'!$J$23*F100</f>
        <v>173.04</v>
      </c>
      <c r="H100" s="1245">
        <f t="shared" si="10"/>
        <v>173.04</v>
      </c>
      <c r="I100" s="326"/>
      <c r="K100" s="574"/>
    </row>
    <row r="101" spans="1:11" ht="15">
      <c r="A101" s="1239"/>
      <c r="B101" s="1250" t="s">
        <v>5804</v>
      </c>
      <c r="C101" s="1243" t="s">
        <v>5805</v>
      </c>
      <c r="D101" s="1244">
        <v>1</v>
      </c>
      <c r="E101" s="574">
        <v>15.64</v>
      </c>
      <c r="F101" s="1245">
        <f t="shared" si="8"/>
        <v>15.64</v>
      </c>
      <c r="G101" s="1245">
        <f>'Заказ, cкидки и курсы валют'!$J$23*F101</f>
        <v>187.68</v>
      </c>
      <c r="H101" s="1245">
        <f t="shared" si="10"/>
        <v>187.68</v>
      </c>
      <c r="I101" s="326"/>
      <c r="K101" s="574"/>
    </row>
    <row r="102" spans="1:11" ht="15">
      <c r="A102" s="1239"/>
      <c r="B102" s="1250" t="s">
        <v>5806</v>
      </c>
      <c r="C102" s="1243" t="s">
        <v>5807</v>
      </c>
      <c r="D102" s="1244">
        <v>1</v>
      </c>
      <c r="E102" s="574">
        <v>19.21</v>
      </c>
      <c r="F102" s="1245">
        <f t="shared" si="8"/>
        <v>19.21</v>
      </c>
      <c r="G102" s="1245">
        <f>'Заказ, cкидки и курсы валют'!$J$23*F102</f>
        <v>230.52</v>
      </c>
      <c r="H102" s="1245">
        <f t="shared" si="10"/>
        <v>230.52</v>
      </c>
      <c r="I102" s="326"/>
      <c r="K102" s="574"/>
    </row>
    <row r="103" spans="1:11" ht="15">
      <c r="A103" s="1239"/>
      <c r="B103" s="1250" t="s">
        <v>5808</v>
      </c>
      <c r="C103" s="1243" t="s">
        <v>5809</v>
      </c>
      <c r="D103" s="1244">
        <v>1</v>
      </c>
      <c r="E103" s="574">
        <v>20.46</v>
      </c>
      <c r="F103" s="1245">
        <f t="shared" si="8"/>
        <v>20.46</v>
      </c>
      <c r="G103" s="1245">
        <f>'Заказ, cкидки и курсы валют'!$J$23*F103</f>
        <v>245.52</v>
      </c>
      <c r="H103" s="1245">
        <f t="shared" si="10"/>
        <v>245.52</v>
      </c>
      <c r="I103" s="326"/>
      <c r="K103" s="574"/>
    </row>
    <row r="104" spans="1:11" ht="15">
      <c r="A104" s="1239"/>
      <c r="B104" s="1250" t="s">
        <v>5810</v>
      </c>
      <c r="C104" s="1243" t="s">
        <v>5811</v>
      </c>
      <c r="D104" s="1244">
        <v>1</v>
      </c>
      <c r="E104" s="574">
        <v>30.65</v>
      </c>
      <c r="F104" s="1245">
        <f t="shared" si="8"/>
        <v>30.65</v>
      </c>
      <c r="G104" s="1245">
        <f>'Заказ, cкидки и курсы валют'!$J$23*F104</f>
        <v>367.79999999999995</v>
      </c>
      <c r="H104" s="1245">
        <f t="shared" si="10"/>
        <v>367.79999999999995</v>
      </c>
      <c r="I104" s="326"/>
      <c r="K104" s="574"/>
    </row>
    <row r="105" spans="1:11" ht="15">
      <c r="A105" s="1239"/>
      <c r="B105" s="1250" t="s">
        <v>5812</v>
      </c>
      <c r="C105" s="1243" t="s">
        <v>5813</v>
      </c>
      <c r="D105" s="1244">
        <v>1</v>
      </c>
      <c r="E105" s="574">
        <v>33.64</v>
      </c>
      <c r="F105" s="1245">
        <f t="shared" si="8"/>
        <v>33.64</v>
      </c>
      <c r="G105" s="1245">
        <f>'Заказ, cкидки и курсы валют'!$J$23*F105</f>
        <v>403.68</v>
      </c>
      <c r="H105" s="1245">
        <f t="shared" si="10"/>
        <v>403.68</v>
      </c>
      <c r="I105" s="326"/>
      <c r="K105" s="574"/>
    </row>
    <row r="106" spans="1:11" ht="15">
      <c r="A106" s="1239"/>
      <c r="B106" s="1250" t="s">
        <v>5814</v>
      </c>
      <c r="C106" s="1243" t="s">
        <v>5815</v>
      </c>
      <c r="D106" s="1244">
        <v>1</v>
      </c>
      <c r="E106" s="574">
        <v>39.549999999999997</v>
      </c>
      <c r="F106" s="1245">
        <f t="shared" si="8"/>
        <v>39.549999999999997</v>
      </c>
      <c r="G106" s="1245">
        <f>'Заказ, cкидки и курсы валют'!$J$23*F106</f>
        <v>474.59999999999997</v>
      </c>
      <c r="H106" s="1245">
        <f t="shared" si="10"/>
        <v>474.59999999999997</v>
      </c>
      <c r="I106" s="326"/>
      <c r="K106" s="574"/>
    </row>
    <row r="107" spans="1:11" ht="15">
      <c r="A107" s="1239"/>
      <c r="B107" s="1250" t="s">
        <v>5796</v>
      </c>
      <c r="C107" s="1243" t="s">
        <v>5797</v>
      </c>
      <c r="D107" s="1244">
        <v>1</v>
      </c>
      <c r="E107" s="574">
        <v>53.36</v>
      </c>
      <c r="F107" s="1245">
        <f t="shared" si="8"/>
        <v>53.36</v>
      </c>
      <c r="G107" s="1245">
        <f>'Заказ, cкидки и курсы валют'!$J$23*F107</f>
        <v>640.31999999999994</v>
      </c>
      <c r="H107" s="1245">
        <f t="shared" si="10"/>
        <v>640.31999999999994</v>
      </c>
      <c r="I107" s="326"/>
      <c r="K107" s="574"/>
    </row>
    <row r="108" spans="1:11" ht="15">
      <c r="B108" s="1250" t="s">
        <v>5818</v>
      </c>
      <c r="C108" s="1243" t="s">
        <v>5819</v>
      </c>
      <c r="D108" s="1244">
        <v>1</v>
      </c>
      <c r="E108" s="574">
        <v>11.29</v>
      </c>
      <c r="F108" s="1245">
        <f t="shared" si="8"/>
        <v>11.29</v>
      </c>
      <c r="G108" s="1245">
        <f>'Заказ, cкидки и курсы валют'!$J$23*F108</f>
        <v>135.47999999999999</v>
      </c>
      <c r="H108" s="1245">
        <f t="shared" si="10"/>
        <v>135.47999999999999</v>
      </c>
      <c r="I108" s="326"/>
      <c r="K108" s="574"/>
    </row>
    <row r="109" spans="1:11" ht="15">
      <c r="A109" s="1239"/>
      <c r="B109" s="1250" t="s">
        <v>5820</v>
      </c>
      <c r="C109" s="1243" t="s">
        <v>5821</v>
      </c>
      <c r="D109" s="1244">
        <v>1</v>
      </c>
      <c r="E109" s="574">
        <v>13.99</v>
      </c>
      <c r="F109" s="1245">
        <f t="shared" si="8"/>
        <v>13.99</v>
      </c>
      <c r="G109" s="1245">
        <f>'Заказ, cкидки и курсы валют'!$J$23*F109</f>
        <v>167.88</v>
      </c>
      <c r="H109" s="1245">
        <f t="shared" si="10"/>
        <v>167.88</v>
      </c>
      <c r="I109" s="326"/>
      <c r="K109" s="574"/>
    </row>
    <row r="110" spans="1:11" ht="15">
      <c r="A110" s="1239"/>
      <c r="B110" s="1250" t="s">
        <v>5822</v>
      </c>
      <c r="C110" s="1243" t="s">
        <v>5823</v>
      </c>
      <c r="D110" s="1244">
        <v>1</v>
      </c>
      <c r="E110" s="574">
        <v>16.04</v>
      </c>
      <c r="F110" s="1245">
        <f t="shared" si="8"/>
        <v>16.04</v>
      </c>
      <c r="G110" s="1245">
        <f>'Заказ, cкидки и курсы валют'!$J$23*F110</f>
        <v>192.48</v>
      </c>
      <c r="H110" s="1245">
        <f t="shared" si="10"/>
        <v>192.48</v>
      </c>
      <c r="I110" s="326"/>
      <c r="K110" s="574"/>
    </row>
    <row r="111" spans="1:11" ht="15">
      <c r="A111" s="1239"/>
      <c r="B111" s="1250" t="s">
        <v>5824</v>
      </c>
      <c r="C111" s="1243" t="s">
        <v>5825</v>
      </c>
      <c r="D111" s="1244">
        <v>1</v>
      </c>
      <c r="E111" s="574">
        <v>19.61</v>
      </c>
      <c r="F111" s="1245">
        <f t="shared" si="8"/>
        <v>19.61</v>
      </c>
      <c r="G111" s="1245">
        <f>'Заказ, cкидки и курсы валют'!$J$23*F111</f>
        <v>235.32</v>
      </c>
      <c r="H111" s="1245">
        <f t="shared" si="10"/>
        <v>235.32</v>
      </c>
      <c r="I111" s="326"/>
      <c r="K111" s="574"/>
    </row>
    <row r="112" spans="1:11" ht="15">
      <c r="A112" s="1239"/>
      <c r="B112" s="1250" t="s">
        <v>5826</v>
      </c>
      <c r="C112" s="1243" t="s">
        <v>5827</v>
      </c>
      <c r="D112" s="1244">
        <v>1</v>
      </c>
      <c r="E112" s="574">
        <v>22.33</v>
      </c>
      <c r="F112" s="1245">
        <f t="shared" si="8"/>
        <v>22.33</v>
      </c>
      <c r="G112" s="1245">
        <f>'Заказ, cкидки и курсы валют'!$J$23*F112</f>
        <v>267.95999999999998</v>
      </c>
      <c r="H112" s="1245">
        <f t="shared" si="10"/>
        <v>267.95999999999998</v>
      </c>
      <c r="I112" s="326"/>
      <c r="K112" s="574"/>
    </row>
    <row r="113" spans="1:11" ht="15">
      <c r="A113" s="1239"/>
      <c r="B113" s="1250" t="s">
        <v>5828</v>
      </c>
      <c r="C113" s="1243" t="s">
        <v>5829</v>
      </c>
      <c r="D113" s="1244">
        <v>1</v>
      </c>
      <c r="E113" s="574">
        <v>34.159999999999997</v>
      </c>
      <c r="F113" s="1245">
        <f t="shared" si="8"/>
        <v>34.159999999999997</v>
      </c>
      <c r="G113" s="1245">
        <f>'Заказ, cкидки и курсы валют'!$J$23*F113</f>
        <v>409.91999999999996</v>
      </c>
      <c r="H113" s="1245">
        <f t="shared" si="10"/>
        <v>409.91999999999996</v>
      </c>
      <c r="I113" s="326"/>
      <c r="K113" s="574"/>
    </row>
    <row r="114" spans="1:11" ht="15">
      <c r="A114" s="1239"/>
      <c r="B114" s="1250" t="s">
        <v>5830</v>
      </c>
      <c r="C114" s="1243" t="s">
        <v>5831</v>
      </c>
      <c r="D114" s="1244">
        <v>1</v>
      </c>
      <c r="E114" s="574">
        <v>39.64</v>
      </c>
      <c r="F114" s="1245">
        <f t="shared" ref="F114:F145" si="11">ROUND(E114*(1-$F$8),2)</f>
        <v>39.64</v>
      </c>
      <c r="G114" s="1245">
        <f>'Заказ, cкидки и курсы валют'!$J$23*F114</f>
        <v>475.68</v>
      </c>
      <c r="H114" s="1245">
        <f t="shared" si="10"/>
        <v>475.68</v>
      </c>
      <c r="I114" s="326"/>
      <c r="K114" s="574"/>
    </row>
    <row r="115" spans="1:11" ht="15">
      <c r="A115" s="1239"/>
      <c r="B115" s="1250" t="s">
        <v>5832</v>
      </c>
      <c r="C115" s="1243" t="s">
        <v>5833</v>
      </c>
      <c r="D115" s="1244">
        <v>1</v>
      </c>
      <c r="E115" s="574">
        <v>50.79</v>
      </c>
      <c r="F115" s="1245">
        <f t="shared" si="11"/>
        <v>50.79</v>
      </c>
      <c r="G115" s="1245">
        <f>'Заказ, cкидки и курсы валют'!$J$23*F115</f>
        <v>609.48</v>
      </c>
      <c r="H115" s="1245">
        <f t="shared" si="10"/>
        <v>609.48</v>
      </c>
      <c r="I115" s="326"/>
      <c r="K115" s="574"/>
    </row>
    <row r="116" spans="1:11" ht="15">
      <c r="A116" s="1239"/>
      <c r="B116" s="1250" t="s">
        <v>5816</v>
      </c>
      <c r="C116" s="1243" t="s">
        <v>5817</v>
      </c>
      <c r="D116" s="1244">
        <v>1</v>
      </c>
      <c r="E116" s="574">
        <v>60.26</v>
      </c>
      <c r="F116" s="1245">
        <f t="shared" si="11"/>
        <v>60.26</v>
      </c>
      <c r="G116" s="1245">
        <f>'Заказ, cкидки и курсы валют'!$J$23*F116</f>
        <v>723.12</v>
      </c>
      <c r="H116" s="1245">
        <f t="shared" si="10"/>
        <v>723.12</v>
      </c>
      <c r="I116" s="326"/>
      <c r="K116" s="574"/>
    </row>
    <row r="117" spans="1:11" ht="15">
      <c r="A117" s="1239"/>
      <c r="B117" s="1250" t="s">
        <v>5836</v>
      </c>
      <c r="C117" s="1243" t="s">
        <v>5837</v>
      </c>
      <c r="D117" s="1244">
        <v>1</v>
      </c>
      <c r="E117" s="574">
        <v>17.59</v>
      </c>
      <c r="F117" s="1245">
        <f t="shared" si="11"/>
        <v>17.59</v>
      </c>
      <c r="G117" s="1245">
        <f>'Заказ, cкидки и курсы валют'!$J$23*F117</f>
        <v>211.07999999999998</v>
      </c>
      <c r="H117" s="1245">
        <f t="shared" si="10"/>
        <v>211.07999999999998</v>
      </c>
      <c r="I117" s="326"/>
      <c r="K117" s="574"/>
    </row>
    <row r="118" spans="1:11" ht="15">
      <c r="A118" s="1239"/>
      <c r="B118" s="1250" t="s">
        <v>5838</v>
      </c>
      <c r="C118" s="1243" t="s">
        <v>5839</v>
      </c>
      <c r="D118" s="1244">
        <v>1</v>
      </c>
      <c r="E118" s="574">
        <v>22.24</v>
      </c>
      <c r="F118" s="1245">
        <f t="shared" si="11"/>
        <v>22.24</v>
      </c>
      <c r="G118" s="1245">
        <f>'Заказ, cкидки и курсы валют'!$J$23*F118</f>
        <v>266.88</v>
      </c>
      <c r="H118" s="1245">
        <f t="shared" si="10"/>
        <v>266.88</v>
      </c>
      <c r="I118" s="326"/>
      <c r="K118" s="574"/>
    </row>
    <row r="119" spans="1:11" ht="15">
      <c r="A119" s="1239"/>
      <c r="B119" s="1250" t="s">
        <v>5840</v>
      </c>
      <c r="C119" s="1243" t="s">
        <v>5841</v>
      </c>
      <c r="D119" s="1244">
        <v>1</v>
      </c>
      <c r="E119" s="574">
        <v>24.35</v>
      </c>
      <c r="F119" s="1245">
        <f t="shared" si="11"/>
        <v>24.35</v>
      </c>
      <c r="G119" s="1245">
        <f>'Заказ, cкидки и курсы валют'!$J$23*F119</f>
        <v>292.20000000000005</v>
      </c>
      <c r="H119" s="1245">
        <f t="shared" si="10"/>
        <v>292.20000000000005</v>
      </c>
      <c r="I119" s="326"/>
      <c r="K119" s="574"/>
    </row>
    <row r="120" spans="1:11" ht="15">
      <c r="A120" s="1239"/>
      <c r="B120" s="1250" t="s">
        <v>5842</v>
      </c>
      <c r="C120" s="1243" t="s">
        <v>5843</v>
      </c>
      <c r="D120" s="1244">
        <v>1</v>
      </c>
      <c r="E120" s="574">
        <v>42.89</v>
      </c>
      <c r="F120" s="1245">
        <f t="shared" si="11"/>
        <v>42.89</v>
      </c>
      <c r="G120" s="1245">
        <f>'Заказ, cкидки и курсы валют'!$J$23*F120</f>
        <v>514.68000000000006</v>
      </c>
      <c r="H120" s="1245">
        <f t="shared" si="10"/>
        <v>514.68000000000006</v>
      </c>
      <c r="I120" s="326"/>
      <c r="K120" s="574"/>
    </row>
    <row r="121" spans="1:11" ht="15">
      <c r="A121" s="1239"/>
      <c r="B121" s="1250" t="s">
        <v>5844</v>
      </c>
      <c r="C121" s="1243" t="s">
        <v>5845</v>
      </c>
      <c r="D121" s="1244">
        <v>1</v>
      </c>
      <c r="E121" s="574">
        <v>45.83</v>
      </c>
      <c r="F121" s="1245">
        <f t="shared" si="11"/>
        <v>45.83</v>
      </c>
      <c r="G121" s="1245">
        <f>'Заказ, cкидки и курсы валют'!$J$23*F121</f>
        <v>549.96</v>
      </c>
      <c r="H121" s="1245">
        <f t="shared" si="10"/>
        <v>549.96</v>
      </c>
      <c r="I121" s="326"/>
      <c r="K121" s="574"/>
    </row>
    <row r="122" spans="1:11" ht="15">
      <c r="A122" s="1239"/>
      <c r="B122" s="1250" t="s">
        <v>5846</v>
      </c>
      <c r="C122" s="1243" t="s">
        <v>5847</v>
      </c>
      <c r="D122" s="1244">
        <v>1</v>
      </c>
      <c r="E122" s="574">
        <v>59</v>
      </c>
      <c r="F122" s="1245">
        <f t="shared" si="11"/>
        <v>59</v>
      </c>
      <c r="G122" s="1245">
        <f>'Заказ, cкидки и курсы валют'!$J$23*F122</f>
        <v>708</v>
      </c>
      <c r="H122" s="1245">
        <f t="shared" si="10"/>
        <v>708</v>
      </c>
      <c r="I122" s="326"/>
      <c r="K122" s="574"/>
    </row>
    <row r="123" spans="1:11" ht="15">
      <c r="A123" s="1239"/>
      <c r="B123" s="1250" t="s">
        <v>5834</v>
      </c>
      <c r="C123" s="1243" t="s">
        <v>5835</v>
      </c>
      <c r="D123" s="1244">
        <v>1</v>
      </c>
      <c r="E123" s="574">
        <v>66.2</v>
      </c>
      <c r="F123" s="1245">
        <f t="shared" si="11"/>
        <v>66.2</v>
      </c>
      <c r="G123" s="1245">
        <f>'Заказ, cкидки и курсы валют'!$J$23*F123</f>
        <v>794.40000000000009</v>
      </c>
      <c r="H123" s="1245">
        <f t="shared" si="10"/>
        <v>794.40000000000009</v>
      </c>
      <c r="I123" s="326"/>
      <c r="K123" s="574"/>
    </row>
    <row r="124" spans="1:11" ht="15">
      <c r="A124" s="1239"/>
      <c r="B124" s="1250" t="s">
        <v>5850</v>
      </c>
      <c r="C124" s="1243" t="s">
        <v>5851</v>
      </c>
      <c r="D124" s="1244">
        <v>1</v>
      </c>
      <c r="E124" s="574">
        <v>20.88</v>
      </c>
      <c r="F124" s="1245">
        <f t="shared" si="11"/>
        <v>20.88</v>
      </c>
      <c r="G124" s="1245">
        <f>'Заказ, cкидки и курсы валют'!$J$23*F124</f>
        <v>250.56</v>
      </c>
      <c r="H124" s="1245">
        <f t="shared" si="10"/>
        <v>250.56</v>
      </c>
      <c r="I124" s="326"/>
      <c r="K124" s="574"/>
    </row>
    <row r="125" spans="1:11" ht="15">
      <c r="A125" s="1239"/>
      <c r="B125" s="1250" t="s">
        <v>5852</v>
      </c>
      <c r="C125" s="1243" t="s">
        <v>5853</v>
      </c>
      <c r="D125" s="1244">
        <v>1</v>
      </c>
      <c r="E125" s="574">
        <v>25.99</v>
      </c>
      <c r="F125" s="1245">
        <f t="shared" si="11"/>
        <v>25.99</v>
      </c>
      <c r="G125" s="1245">
        <f>'Заказ, cкидки и курсы валют'!$J$23*F125</f>
        <v>311.88</v>
      </c>
      <c r="H125" s="1245">
        <f t="shared" si="10"/>
        <v>311.88</v>
      </c>
      <c r="I125" s="326"/>
      <c r="K125" s="574"/>
    </row>
    <row r="126" spans="1:11" ht="15">
      <c r="A126" s="1239"/>
      <c r="B126" s="1250" t="s">
        <v>5854</v>
      </c>
      <c r="C126" s="1243" t="s">
        <v>5855</v>
      </c>
      <c r="D126" s="1244">
        <v>1</v>
      </c>
      <c r="E126" s="574">
        <v>47.73</v>
      </c>
      <c r="F126" s="1245">
        <f t="shared" si="11"/>
        <v>47.73</v>
      </c>
      <c r="G126" s="1245">
        <f>'Заказ, cкидки и курсы валют'!$J$23*F126</f>
        <v>572.76</v>
      </c>
      <c r="H126" s="1245">
        <f t="shared" si="10"/>
        <v>572.76</v>
      </c>
      <c r="I126" s="326"/>
      <c r="K126" s="574"/>
    </row>
    <row r="127" spans="1:11" ht="15">
      <c r="A127" s="1239"/>
      <c r="B127" s="1250" t="s">
        <v>5856</v>
      </c>
      <c r="C127" s="1243" t="s">
        <v>5857</v>
      </c>
      <c r="D127" s="1244">
        <v>1</v>
      </c>
      <c r="E127" s="574">
        <v>54.1</v>
      </c>
      <c r="F127" s="1245">
        <f t="shared" si="11"/>
        <v>54.1</v>
      </c>
      <c r="G127" s="1245">
        <f>'Заказ, cкидки и курсы валют'!$J$23*F127</f>
        <v>649.20000000000005</v>
      </c>
      <c r="H127" s="1245">
        <f t="shared" si="10"/>
        <v>649.20000000000005</v>
      </c>
      <c r="I127" s="326"/>
      <c r="K127" s="574"/>
    </row>
    <row r="128" spans="1:11" ht="15">
      <c r="A128" s="1239"/>
      <c r="B128" s="1250" t="s">
        <v>5858</v>
      </c>
      <c r="C128" s="1243" t="s">
        <v>5859</v>
      </c>
      <c r="D128" s="1244">
        <v>1</v>
      </c>
      <c r="E128" s="574">
        <v>73.239999999999995</v>
      </c>
      <c r="F128" s="1245">
        <f t="shared" si="11"/>
        <v>73.239999999999995</v>
      </c>
      <c r="G128" s="1245">
        <f>'Заказ, cкидки и курсы валют'!$J$23*F128</f>
        <v>878.87999999999988</v>
      </c>
      <c r="H128" s="1245">
        <f t="shared" si="10"/>
        <v>878.87999999999988</v>
      </c>
      <c r="I128" s="326"/>
      <c r="K128" s="574"/>
    </row>
    <row r="129" spans="1:11" ht="15">
      <c r="A129" s="1239"/>
      <c r="B129" s="1250" t="s">
        <v>5848</v>
      </c>
      <c r="C129" s="1243" t="s">
        <v>5849</v>
      </c>
      <c r="D129" s="1244">
        <v>1</v>
      </c>
      <c r="E129" s="574">
        <v>81.540000000000006</v>
      </c>
      <c r="F129" s="1245">
        <f t="shared" si="11"/>
        <v>81.540000000000006</v>
      </c>
      <c r="G129" s="1245">
        <f>'Заказ, cкидки и курсы валют'!$J$23*F129</f>
        <v>978.48</v>
      </c>
      <c r="H129" s="1245">
        <f t="shared" si="10"/>
        <v>978.48</v>
      </c>
      <c r="I129" s="326"/>
      <c r="K129" s="574"/>
    </row>
    <row r="130" spans="1:11" ht="15">
      <c r="A130" s="1239"/>
      <c r="B130" s="1250" t="s">
        <v>5862</v>
      </c>
      <c r="C130" s="1243" t="s">
        <v>5863</v>
      </c>
      <c r="D130" s="1244">
        <v>1</v>
      </c>
      <c r="E130" s="574">
        <v>38.35</v>
      </c>
      <c r="F130" s="1245">
        <f t="shared" si="11"/>
        <v>38.35</v>
      </c>
      <c r="G130" s="1245">
        <f>'Заказ, cкидки и курсы валют'!$J$23*F130</f>
        <v>460.20000000000005</v>
      </c>
      <c r="H130" s="1245">
        <f t="shared" ref="H130:H147" si="12">G130</f>
        <v>460.20000000000005</v>
      </c>
      <c r="I130" s="326"/>
      <c r="K130" s="574"/>
    </row>
    <row r="131" spans="1:11" ht="15">
      <c r="A131" s="1239"/>
      <c r="B131" s="1250" t="s">
        <v>5864</v>
      </c>
      <c r="C131" s="1243" t="s">
        <v>5865</v>
      </c>
      <c r="D131" s="1244">
        <v>1</v>
      </c>
      <c r="E131" s="574">
        <v>54.67</v>
      </c>
      <c r="F131" s="1245">
        <f t="shared" si="11"/>
        <v>54.67</v>
      </c>
      <c r="G131" s="1245">
        <f>'Заказ, cкидки и курсы валют'!$J$23*F131</f>
        <v>656.04</v>
      </c>
      <c r="H131" s="1245">
        <f t="shared" si="12"/>
        <v>656.04</v>
      </c>
      <c r="I131" s="326"/>
      <c r="K131" s="574"/>
    </row>
    <row r="132" spans="1:11" ht="15">
      <c r="A132" s="1239"/>
      <c r="B132" s="1250" t="s">
        <v>5866</v>
      </c>
      <c r="C132" s="1243" t="s">
        <v>5867</v>
      </c>
      <c r="D132" s="1244">
        <v>1</v>
      </c>
      <c r="E132" s="574">
        <v>68.86</v>
      </c>
      <c r="F132" s="1245">
        <f t="shared" si="11"/>
        <v>68.86</v>
      </c>
      <c r="G132" s="1245">
        <f>'Заказ, cкидки и курсы валют'!$J$23*F132</f>
        <v>826.31999999999994</v>
      </c>
      <c r="H132" s="1245">
        <f t="shared" si="12"/>
        <v>826.31999999999994</v>
      </c>
      <c r="I132" s="326"/>
      <c r="K132" s="574"/>
    </row>
    <row r="133" spans="1:11" ht="15">
      <c r="A133" s="1239"/>
      <c r="B133" s="1250" t="s">
        <v>5868</v>
      </c>
      <c r="C133" s="1243" t="s">
        <v>5869</v>
      </c>
      <c r="D133" s="1244">
        <v>1</v>
      </c>
      <c r="E133" s="574">
        <v>89.98</v>
      </c>
      <c r="F133" s="1245">
        <f t="shared" si="11"/>
        <v>89.98</v>
      </c>
      <c r="G133" s="1245">
        <f>'Заказ, cкидки и курсы валют'!$J$23*F133</f>
        <v>1079.76</v>
      </c>
      <c r="H133" s="1245">
        <f t="shared" si="12"/>
        <v>1079.76</v>
      </c>
      <c r="I133" s="326"/>
      <c r="K133" s="574"/>
    </row>
    <row r="134" spans="1:11" ht="15">
      <c r="A134" s="1239"/>
      <c r="B134" s="1250" t="s">
        <v>5860</v>
      </c>
      <c r="C134" s="1243" t="s">
        <v>5861</v>
      </c>
      <c r="D134" s="1244">
        <v>1</v>
      </c>
      <c r="E134" s="574">
        <v>98.93</v>
      </c>
      <c r="F134" s="1245">
        <f t="shared" si="11"/>
        <v>98.93</v>
      </c>
      <c r="G134" s="1245">
        <f>'Заказ, cкидки и курсы валют'!$J$23*F134</f>
        <v>1187.1600000000001</v>
      </c>
      <c r="H134" s="1245">
        <f t="shared" si="12"/>
        <v>1187.1600000000001</v>
      </c>
      <c r="I134" s="326"/>
      <c r="K134" s="574"/>
    </row>
    <row r="135" spans="1:11" ht="15">
      <c r="A135" s="1239"/>
      <c r="B135" s="1250" t="s">
        <v>5872</v>
      </c>
      <c r="C135" s="1243" t="s">
        <v>5873</v>
      </c>
      <c r="D135" s="1244">
        <v>1</v>
      </c>
      <c r="E135" s="574">
        <v>42.08</v>
      </c>
      <c r="F135" s="1245">
        <f t="shared" si="11"/>
        <v>42.08</v>
      </c>
      <c r="G135" s="1245">
        <f>'Заказ, cкидки и курсы валют'!$J$23*F135</f>
        <v>504.96</v>
      </c>
      <c r="H135" s="1245">
        <f t="shared" si="12"/>
        <v>504.96</v>
      </c>
      <c r="I135" s="326"/>
      <c r="K135" s="574"/>
    </row>
    <row r="136" spans="1:11" ht="15">
      <c r="A136" s="1239"/>
      <c r="B136" s="1250" t="s">
        <v>5874</v>
      </c>
      <c r="C136" s="1243" t="s">
        <v>5875</v>
      </c>
      <c r="D136" s="1244">
        <v>1</v>
      </c>
      <c r="E136" s="574">
        <v>61.96</v>
      </c>
      <c r="F136" s="1245">
        <f t="shared" si="11"/>
        <v>61.96</v>
      </c>
      <c r="G136" s="1245">
        <f>'Заказ, cкидки и курсы валют'!$J$23*F136</f>
        <v>743.52</v>
      </c>
      <c r="H136" s="1245">
        <f t="shared" si="12"/>
        <v>743.52</v>
      </c>
      <c r="I136" s="326"/>
      <c r="K136" s="574"/>
    </row>
    <row r="137" spans="1:11" ht="15">
      <c r="A137" s="1239"/>
      <c r="B137" s="1250" t="s">
        <v>5876</v>
      </c>
      <c r="C137" s="1243" t="s">
        <v>5877</v>
      </c>
      <c r="D137" s="1244">
        <v>1</v>
      </c>
      <c r="E137" s="574">
        <v>76.61</v>
      </c>
      <c r="F137" s="1245">
        <f t="shared" si="11"/>
        <v>76.61</v>
      </c>
      <c r="G137" s="1245">
        <f>'Заказ, cкидки и курсы валют'!$J$23*F137</f>
        <v>919.31999999999994</v>
      </c>
      <c r="H137" s="1245">
        <f t="shared" si="12"/>
        <v>919.31999999999994</v>
      </c>
      <c r="I137" s="326"/>
      <c r="K137" s="574"/>
    </row>
    <row r="138" spans="1:11" ht="15">
      <c r="A138" s="1239"/>
      <c r="B138" s="1250" t="s">
        <v>5878</v>
      </c>
      <c r="C138" s="1243" t="s">
        <v>5879</v>
      </c>
      <c r="D138" s="1244">
        <v>1</v>
      </c>
      <c r="E138" s="574">
        <v>105.1</v>
      </c>
      <c r="F138" s="1245">
        <f t="shared" si="11"/>
        <v>105.1</v>
      </c>
      <c r="G138" s="1245">
        <f>'Заказ, cкидки и курсы валют'!$J$23*F138</f>
        <v>1261.1999999999998</v>
      </c>
      <c r="H138" s="1245">
        <f t="shared" si="12"/>
        <v>1261.1999999999998</v>
      </c>
      <c r="I138" s="326"/>
      <c r="K138" s="574"/>
    </row>
    <row r="139" spans="1:11" ht="15">
      <c r="A139" s="1239"/>
      <c r="B139" s="1250" t="s">
        <v>5870</v>
      </c>
      <c r="C139" s="1243" t="s">
        <v>5871</v>
      </c>
      <c r="D139" s="1244">
        <v>1</v>
      </c>
      <c r="E139" s="574">
        <v>120.68</v>
      </c>
      <c r="F139" s="1245">
        <f t="shared" si="11"/>
        <v>120.68</v>
      </c>
      <c r="G139" s="1245">
        <f>'Заказ, cкидки и курсы валют'!$J$23*F139</f>
        <v>1448.16</v>
      </c>
      <c r="H139" s="1245">
        <f t="shared" si="12"/>
        <v>1448.16</v>
      </c>
      <c r="I139" s="326"/>
      <c r="K139" s="574"/>
    </row>
    <row r="140" spans="1:11" ht="15">
      <c r="A140" s="1239"/>
      <c r="B140" s="1250" t="s">
        <v>5882</v>
      </c>
      <c r="C140" s="1243" t="s">
        <v>5883</v>
      </c>
      <c r="D140" s="1244">
        <v>1</v>
      </c>
      <c r="E140" s="574">
        <v>72.64</v>
      </c>
      <c r="F140" s="1245">
        <f t="shared" si="11"/>
        <v>72.64</v>
      </c>
      <c r="G140" s="1245">
        <f>'Заказ, cкидки и курсы валют'!$J$23*F140</f>
        <v>871.68000000000006</v>
      </c>
      <c r="H140" s="1245">
        <f t="shared" si="12"/>
        <v>871.68000000000006</v>
      </c>
      <c r="I140" s="326"/>
      <c r="K140" s="574"/>
    </row>
    <row r="141" spans="1:11" ht="15">
      <c r="A141" s="1239"/>
      <c r="B141" s="1250" t="s">
        <v>5884</v>
      </c>
      <c r="C141" s="1243" t="s">
        <v>5885</v>
      </c>
      <c r="D141" s="1244">
        <v>1</v>
      </c>
      <c r="E141" s="574">
        <v>88.28</v>
      </c>
      <c r="F141" s="1245">
        <f t="shared" si="11"/>
        <v>88.28</v>
      </c>
      <c r="G141" s="1245">
        <f>'Заказ, cкидки и курсы валют'!$J$23*F141</f>
        <v>1059.3600000000001</v>
      </c>
      <c r="H141" s="1245">
        <f t="shared" si="12"/>
        <v>1059.3600000000001</v>
      </c>
      <c r="I141" s="326"/>
      <c r="K141" s="574"/>
    </row>
    <row r="142" spans="1:11" ht="15">
      <c r="A142" s="1239"/>
      <c r="B142" s="1250" t="s">
        <v>5886</v>
      </c>
      <c r="C142" s="1243" t="s">
        <v>5887</v>
      </c>
      <c r="D142" s="1244">
        <v>1</v>
      </c>
      <c r="E142" s="574">
        <v>120.71</v>
      </c>
      <c r="F142" s="1245">
        <f t="shared" si="11"/>
        <v>120.71</v>
      </c>
      <c r="G142" s="1245">
        <f>'Заказ, cкидки и курсы валют'!$J$23*F142</f>
        <v>1448.52</v>
      </c>
      <c r="H142" s="1245">
        <f t="shared" si="12"/>
        <v>1448.52</v>
      </c>
      <c r="I142" s="326"/>
      <c r="K142" s="574"/>
    </row>
    <row r="143" spans="1:11" ht="15">
      <c r="A143" s="1239"/>
      <c r="B143" s="1250" t="s">
        <v>5880</v>
      </c>
      <c r="C143" s="1243" t="s">
        <v>5881</v>
      </c>
      <c r="D143" s="1244">
        <v>1</v>
      </c>
      <c r="E143" s="574">
        <v>123.52</v>
      </c>
      <c r="F143" s="1245">
        <f t="shared" si="11"/>
        <v>123.52</v>
      </c>
      <c r="G143" s="1245">
        <f>'Заказ, cкидки и курсы валют'!$J$23*F143</f>
        <v>1482.24</v>
      </c>
      <c r="H143" s="1245">
        <f t="shared" si="12"/>
        <v>1482.24</v>
      </c>
      <c r="I143" s="326"/>
      <c r="K143" s="574"/>
    </row>
    <row r="144" spans="1:11" ht="15">
      <c r="A144" s="1239"/>
      <c r="B144" s="1250" t="s">
        <v>5890</v>
      </c>
      <c r="C144" s="1243" t="s">
        <v>5891</v>
      </c>
      <c r="D144" s="1244">
        <v>1</v>
      </c>
      <c r="E144" s="574">
        <v>137.96</v>
      </c>
      <c r="F144" s="1245">
        <f t="shared" si="11"/>
        <v>137.96</v>
      </c>
      <c r="G144" s="1245">
        <f>'Заказ, cкидки и курсы валют'!$J$23*F144</f>
        <v>1655.52</v>
      </c>
      <c r="H144" s="1245">
        <f t="shared" si="12"/>
        <v>1655.52</v>
      </c>
      <c r="I144" s="326"/>
      <c r="K144" s="574"/>
    </row>
    <row r="145" spans="1:11" ht="15">
      <c r="A145" s="1239"/>
      <c r="B145" s="1250" t="s">
        <v>5888</v>
      </c>
      <c r="C145" s="1243" t="s">
        <v>5889</v>
      </c>
      <c r="D145" s="1244">
        <v>1</v>
      </c>
      <c r="E145" s="574">
        <v>139.4</v>
      </c>
      <c r="F145" s="1245">
        <f t="shared" si="11"/>
        <v>139.4</v>
      </c>
      <c r="G145" s="1245">
        <f>'Заказ, cкидки и курсы валют'!$J$23*F145</f>
        <v>1672.8000000000002</v>
      </c>
      <c r="H145" s="1245">
        <f t="shared" si="12"/>
        <v>1672.8000000000002</v>
      </c>
      <c r="I145" s="326"/>
      <c r="K145" s="574"/>
    </row>
    <row r="146" spans="1:11" ht="15">
      <c r="A146" s="1239"/>
      <c r="B146" s="1250" t="s">
        <v>5894</v>
      </c>
      <c r="C146" s="1243" t="s">
        <v>5895</v>
      </c>
      <c r="D146" s="1244">
        <v>1</v>
      </c>
      <c r="E146" s="574">
        <v>138.86000000000001</v>
      </c>
      <c r="F146" s="1245">
        <f t="shared" ref="F146:F147" si="13">ROUND(E146*(1-$F$8),2)</f>
        <v>138.86000000000001</v>
      </c>
      <c r="G146" s="1245">
        <f>'Заказ, cкидки и курсы валют'!$J$23*F146</f>
        <v>1666.3200000000002</v>
      </c>
      <c r="H146" s="1245">
        <f t="shared" si="12"/>
        <v>1666.3200000000002</v>
      </c>
      <c r="I146" s="326"/>
      <c r="K146" s="574"/>
    </row>
    <row r="147" spans="1:11" ht="15.75" thickBot="1">
      <c r="A147" s="1239"/>
      <c r="B147" s="1251" t="s">
        <v>5892</v>
      </c>
      <c r="C147" s="1252" t="s">
        <v>5893</v>
      </c>
      <c r="D147" s="1253">
        <v>1</v>
      </c>
      <c r="E147" s="574">
        <v>139.62</v>
      </c>
      <c r="F147" s="1254">
        <f t="shared" si="13"/>
        <v>139.62</v>
      </c>
      <c r="G147" s="1254">
        <f>'Заказ, cкидки и курсы валют'!$J$23*F147</f>
        <v>1675.44</v>
      </c>
      <c r="H147" s="1254">
        <f t="shared" si="12"/>
        <v>1675.44</v>
      </c>
      <c r="I147" s="327"/>
      <c r="K147" s="574"/>
    </row>
    <row r="148" spans="1:11" ht="13.5" thickBot="1">
      <c r="A148" s="711"/>
      <c r="K148" s="920"/>
    </row>
    <row r="149" spans="1:11" ht="26.25">
      <c r="A149" s="700" t="s">
        <v>9623</v>
      </c>
      <c r="B149" s="766"/>
      <c r="C149" s="725"/>
      <c r="D149" s="701"/>
      <c r="E149" s="916"/>
      <c r="F149" s="753"/>
    </row>
    <row r="150" spans="1:11" ht="13.5" thickBot="1">
      <c r="A150" s="714"/>
      <c r="B150" s="672"/>
      <c r="C150" s="733"/>
      <c r="D150" s="672"/>
      <c r="E150" s="733"/>
    </row>
    <row r="151" spans="1:11" ht="18.95" customHeight="1" thickBot="1">
      <c r="A151" s="677" t="s">
        <v>9622</v>
      </c>
      <c r="B151" s="769"/>
      <c r="C151" s="728"/>
      <c r="D151" s="715"/>
      <c r="E151" s="2818" t="s">
        <v>11200</v>
      </c>
      <c r="F151" s="755"/>
    </row>
    <row r="152" spans="1:11" ht="53.25" thickBot="1">
      <c r="A152" s="707"/>
      <c r="B152" s="771"/>
      <c r="C152" s="729"/>
      <c r="D152" s="716"/>
      <c r="E152" s="2819"/>
      <c r="F152" s="756" t="s">
        <v>2779</v>
      </c>
      <c r="G152" s="1230" t="s">
        <v>5598</v>
      </c>
      <c r="H152" s="1232" t="s">
        <v>497</v>
      </c>
      <c r="I152" s="684" t="s">
        <v>4239</v>
      </c>
    </row>
    <row r="153" spans="1:11" ht="13.5" thickBot="1">
      <c r="A153" s="698" t="s">
        <v>1030</v>
      </c>
      <c r="B153" s="717" t="s">
        <v>1028</v>
      </c>
      <c r="C153" s="734" t="s">
        <v>2256</v>
      </c>
      <c r="D153" s="718" t="s">
        <v>5631</v>
      </c>
      <c r="E153" s="918" t="s">
        <v>265</v>
      </c>
      <c r="F153" s="1240">
        <f>'Заказ, cкидки и курсы валют'!$I$12</f>
        <v>0</v>
      </c>
      <c r="G153" s="1241"/>
      <c r="H153" s="1242"/>
      <c r="I153" s="689"/>
    </row>
    <row r="154" spans="1:11" ht="17.25" customHeight="1">
      <c r="A154" s="1238"/>
      <c r="B154" s="1247" t="s">
        <v>9630</v>
      </c>
      <c r="C154" s="1248" t="s">
        <v>9624</v>
      </c>
      <c r="D154" s="1249">
        <v>1</v>
      </c>
      <c r="E154" s="574">
        <v>3.5</v>
      </c>
      <c r="F154" s="828">
        <f t="shared" ref="F154:F159" si="14">ROUND(E154*(1-$F$8),2)</f>
        <v>3.5</v>
      </c>
      <c r="G154" s="828">
        <f>'Заказ, cкидки и курсы валют'!$J$23*F154</f>
        <v>42</v>
      </c>
      <c r="H154" s="828">
        <f t="shared" ref="H154:H159" si="15">G154</f>
        <v>42</v>
      </c>
      <c r="I154" s="336"/>
    </row>
    <row r="155" spans="1:11" ht="12.75" customHeight="1">
      <c r="A155" s="1239"/>
      <c r="B155" s="1250" t="s">
        <v>9631</v>
      </c>
      <c r="C155" s="1243" t="s">
        <v>9625</v>
      </c>
      <c r="D155" s="1244">
        <v>1</v>
      </c>
      <c r="E155" s="574">
        <v>4.41</v>
      </c>
      <c r="F155" s="1245">
        <f t="shared" si="14"/>
        <v>4.41</v>
      </c>
      <c r="G155" s="1245">
        <f>'Заказ, cкидки и курсы валют'!$J$23*F155</f>
        <v>52.92</v>
      </c>
      <c r="H155" s="1245">
        <f t="shared" si="15"/>
        <v>52.92</v>
      </c>
      <c r="I155" s="326"/>
    </row>
    <row r="156" spans="1:11" ht="12.75" customHeight="1">
      <c r="A156" s="1239"/>
      <c r="B156" s="1250" t="s">
        <v>9632</v>
      </c>
      <c r="C156" s="1243" t="s">
        <v>9626</v>
      </c>
      <c r="D156" s="1244">
        <v>1</v>
      </c>
      <c r="E156" s="574">
        <v>4.7</v>
      </c>
      <c r="F156" s="1245">
        <f t="shared" si="14"/>
        <v>4.7</v>
      </c>
      <c r="G156" s="1245">
        <f>'Заказ, cкидки и курсы валют'!$J$23*F156</f>
        <v>56.400000000000006</v>
      </c>
      <c r="H156" s="1245">
        <f t="shared" si="15"/>
        <v>56.400000000000006</v>
      </c>
      <c r="I156" s="326"/>
    </row>
    <row r="157" spans="1:11" ht="12.75" customHeight="1">
      <c r="A157" s="1239"/>
      <c r="B157" s="1250" t="s">
        <v>9633</v>
      </c>
      <c r="C157" s="1243" t="s">
        <v>9627</v>
      </c>
      <c r="D157" s="1244">
        <v>1</v>
      </c>
      <c r="E157" s="574">
        <v>6.85</v>
      </c>
      <c r="F157" s="1245">
        <f t="shared" si="14"/>
        <v>6.85</v>
      </c>
      <c r="G157" s="1245">
        <f>'Заказ, cкидки и курсы валют'!$J$23*F157</f>
        <v>82.199999999999989</v>
      </c>
      <c r="H157" s="1245">
        <f t="shared" si="15"/>
        <v>82.199999999999989</v>
      </c>
      <c r="I157" s="326"/>
    </row>
    <row r="158" spans="1:11" ht="12.75" customHeight="1">
      <c r="A158" s="1239"/>
      <c r="B158" s="1250" t="s">
        <v>9634</v>
      </c>
      <c r="C158" s="1243" t="s">
        <v>9628</v>
      </c>
      <c r="D158" s="1244">
        <v>1</v>
      </c>
      <c r="E158" s="574">
        <v>8.32</v>
      </c>
      <c r="F158" s="1245">
        <f t="shared" si="14"/>
        <v>8.32</v>
      </c>
      <c r="G158" s="1245">
        <f>'Заказ, cкидки и курсы валют'!$J$23*F158</f>
        <v>99.84</v>
      </c>
      <c r="H158" s="1245">
        <f t="shared" si="15"/>
        <v>99.84</v>
      </c>
      <c r="I158" s="326"/>
    </row>
    <row r="159" spans="1:11" ht="12.75" customHeight="1" thickBot="1">
      <c r="A159" s="1239"/>
      <c r="B159" s="1251" t="s">
        <v>9635</v>
      </c>
      <c r="C159" s="1252" t="s">
        <v>9629</v>
      </c>
      <c r="D159" s="1253">
        <v>1</v>
      </c>
      <c r="E159" s="574">
        <v>11.7</v>
      </c>
      <c r="F159" s="1254">
        <f t="shared" si="14"/>
        <v>11.7</v>
      </c>
      <c r="G159" s="1254">
        <f>'Заказ, cкидки и курсы валют'!$J$23*F159</f>
        <v>140.39999999999998</v>
      </c>
      <c r="H159" s="1254">
        <f t="shared" si="15"/>
        <v>140.39999999999998</v>
      </c>
      <c r="I159" s="327"/>
    </row>
    <row r="160" spans="1:11" ht="12.75" customHeight="1" thickBot="1"/>
    <row r="161" spans="1:11" ht="34.5">
      <c r="A161" s="673" t="s">
        <v>5595</v>
      </c>
      <c r="B161" s="772"/>
      <c r="C161" s="735"/>
      <c r="D161" s="674"/>
      <c r="E161" s="735"/>
      <c r="F161" s="759"/>
      <c r="K161" s="920"/>
    </row>
    <row r="162" spans="1:11" ht="19.7" customHeight="1" thickBot="1">
      <c r="A162" s="675"/>
      <c r="B162" s="672"/>
      <c r="C162" s="736"/>
      <c r="D162" s="676"/>
      <c r="E162" s="736"/>
      <c r="F162" s="760"/>
      <c r="K162" s="920"/>
    </row>
    <row r="163" spans="1:11" ht="39" customHeight="1" thickBot="1">
      <c r="A163" s="677" t="s">
        <v>5596</v>
      </c>
      <c r="B163" s="769"/>
      <c r="C163" s="728"/>
      <c r="D163" s="679"/>
      <c r="E163" s="2818" t="s">
        <v>11201</v>
      </c>
      <c r="F163" s="755"/>
      <c r="K163" s="920"/>
    </row>
    <row r="164" spans="1:11" ht="53.25" thickBot="1">
      <c r="A164" s="680" t="s">
        <v>5597</v>
      </c>
      <c r="B164" s="773"/>
      <c r="C164" s="737"/>
      <c r="D164" s="681"/>
      <c r="E164" s="2819"/>
      <c r="F164" s="756" t="s">
        <v>2779</v>
      </c>
      <c r="G164" s="682" t="s">
        <v>5598</v>
      </c>
      <c r="H164" s="683" t="s">
        <v>497</v>
      </c>
      <c r="I164" s="684" t="s">
        <v>4239</v>
      </c>
      <c r="K164" s="920"/>
    </row>
    <row r="165" spans="1:11" ht="13.5" thickBot="1">
      <c r="A165" s="685" t="s">
        <v>1030</v>
      </c>
      <c r="B165" s="686" t="s">
        <v>1028</v>
      </c>
      <c r="C165" s="730" t="s">
        <v>2256</v>
      </c>
      <c r="D165" s="687" t="s">
        <v>5599</v>
      </c>
      <c r="E165" s="918" t="s">
        <v>265</v>
      </c>
      <c r="F165" s="757">
        <f>'Заказ, cкидки и курсы валют'!$I$12</f>
        <v>0</v>
      </c>
      <c r="G165" s="688"/>
      <c r="H165" s="688"/>
      <c r="I165" s="689"/>
      <c r="J165" s="815"/>
      <c r="K165" s="920"/>
    </row>
    <row r="166" spans="1:11" ht="15">
      <c r="A166" s="685"/>
      <c r="B166" s="774" t="s">
        <v>5600</v>
      </c>
      <c r="C166" s="738" t="s">
        <v>5601</v>
      </c>
      <c r="D166" s="690">
        <v>20</v>
      </c>
      <c r="E166" s="574">
        <v>23.67</v>
      </c>
      <c r="F166" s="744">
        <f t="shared" ref="F166:F181" si="16">ROUND(E166*(1-$F$8),2)</f>
        <v>23.67</v>
      </c>
      <c r="G166" s="921">
        <f>'Заказ, cкидки и курсы валют'!$J$23*F166</f>
        <v>284.04000000000002</v>
      </c>
      <c r="H166" s="922">
        <f t="shared" ref="H166:H181" si="17">G166</f>
        <v>284.04000000000002</v>
      </c>
      <c r="I166" s="691"/>
      <c r="J166" s="815"/>
    </row>
    <row r="167" spans="1:11" ht="25.5">
      <c r="A167" s="685"/>
      <c r="B167" s="774" t="s">
        <v>5602</v>
      </c>
      <c r="C167" s="739" t="s">
        <v>5603</v>
      </c>
      <c r="D167" s="690">
        <v>20</v>
      </c>
      <c r="E167" s="574">
        <v>29.18</v>
      </c>
      <c r="F167" s="744">
        <f t="shared" si="16"/>
        <v>29.18</v>
      </c>
      <c r="G167" s="921">
        <f>'Заказ, cкидки и курсы валют'!$J$23*F167</f>
        <v>350.15999999999997</v>
      </c>
      <c r="H167" s="922">
        <f t="shared" si="17"/>
        <v>350.15999999999997</v>
      </c>
      <c r="I167" s="692"/>
      <c r="J167" s="815"/>
    </row>
    <row r="168" spans="1:11" ht="25.5">
      <c r="A168" s="685"/>
      <c r="B168" s="774" t="s">
        <v>5604</v>
      </c>
      <c r="C168" s="739" t="s">
        <v>5605</v>
      </c>
      <c r="D168" s="690">
        <v>20</v>
      </c>
      <c r="E168" s="574">
        <v>36.89</v>
      </c>
      <c r="F168" s="744">
        <f t="shared" si="16"/>
        <v>36.89</v>
      </c>
      <c r="G168" s="921">
        <f>'Заказ, cкидки и курсы валют'!$J$23*F168</f>
        <v>442.68</v>
      </c>
      <c r="H168" s="922">
        <f t="shared" si="17"/>
        <v>442.68</v>
      </c>
      <c r="I168" s="692"/>
      <c r="J168" s="815"/>
    </row>
    <row r="169" spans="1:11" ht="25.5">
      <c r="A169" s="685"/>
      <c r="B169" s="774" t="s">
        <v>5606</v>
      </c>
      <c r="C169" s="739" t="s">
        <v>5607</v>
      </c>
      <c r="D169" s="690">
        <v>20</v>
      </c>
      <c r="E169" s="574">
        <v>52.31</v>
      </c>
      <c r="F169" s="744">
        <f t="shared" si="16"/>
        <v>52.31</v>
      </c>
      <c r="G169" s="921">
        <f>'Заказ, cкидки и курсы валют'!$J$23*F169</f>
        <v>627.72</v>
      </c>
      <c r="H169" s="922">
        <f t="shared" si="17"/>
        <v>627.72</v>
      </c>
      <c r="I169" s="692"/>
      <c r="J169" s="815"/>
    </row>
    <row r="170" spans="1:11" ht="25.5">
      <c r="A170" s="685"/>
      <c r="B170" s="774" t="s">
        <v>5608</v>
      </c>
      <c r="C170" s="739" t="s">
        <v>5609</v>
      </c>
      <c r="D170" s="690">
        <v>10</v>
      </c>
      <c r="E170" s="574">
        <v>32.51</v>
      </c>
      <c r="F170" s="744">
        <f t="shared" si="16"/>
        <v>32.51</v>
      </c>
      <c r="G170" s="921">
        <f>'Заказ, cкидки и курсы валют'!$J$23*F170</f>
        <v>390.12</v>
      </c>
      <c r="H170" s="922">
        <f t="shared" si="17"/>
        <v>390.12</v>
      </c>
      <c r="I170" s="692"/>
      <c r="J170" s="815"/>
    </row>
    <row r="171" spans="1:11" ht="25.5">
      <c r="A171" s="685"/>
      <c r="B171" s="774" t="s">
        <v>5610</v>
      </c>
      <c r="C171" s="739" t="s">
        <v>5611</v>
      </c>
      <c r="D171" s="690">
        <v>10</v>
      </c>
      <c r="E171" s="574">
        <v>44.41</v>
      </c>
      <c r="F171" s="744">
        <f t="shared" si="16"/>
        <v>44.41</v>
      </c>
      <c r="G171" s="921">
        <f>'Заказ, cкидки и курсы валют'!$J$23*F171</f>
        <v>532.91999999999996</v>
      </c>
      <c r="H171" s="922">
        <f t="shared" si="17"/>
        <v>532.91999999999996</v>
      </c>
      <c r="I171" s="692"/>
      <c r="J171" s="815"/>
    </row>
    <row r="172" spans="1:11" ht="25.5">
      <c r="A172" s="685"/>
      <c r="B172" s="774" t="s">
        <v>5612</v>
      </c>
      <c r="C172" s="739" t="s">
        <v>5611</v>
      </c>
      <c r="D172" s="690">
        <v>10</v>
      </c>
      <c r="E172" s="574">
        <v>57.15</v>
      </c>
      <c r="F172" s="744">
        <f t="shared" si="16"/>
        <v>57.15</v>
      </c>
      <c r="G172" s="921">
        <f>'Заказ, cкидки и курсы валют'!$J$23*F172</f>
        <v>685.8</v>
      </c>
      <c r="H172" s="922">
        <f t="shared" si="17"/>
        <v>685.8</v>
      </c>
      <c r="I172" s="692"/>
      <c r="J172" s="815"/>
    </row>
    <row r="173" spans="1:11" ht="25.5">
      <c r="A173" s="685"/>
      <c r="B173" s="774" t="s">
        <v>5613</v>
      </c>
      <c r="C173" s="739" t="s">
        <v>5614</v>
      </c>
      <c r="D173" s="690">
        <v>10</v>
      </c>
      <c r="E173" s="574">
        <v>65.739999999999995</v>
      </c>
      <c r="F173" s="744">
        <f t="shared" si="16"/>
        <v>65.739999999999995</v>
      </c>
      <c r="G173" s="921">
        <f>'Заказ, cкидки и курсы валют'!$J$23*F173</f>
        <v>788.87999999999988</v>
      </c>
      <c r="H173" s="922">
        <f t="shared" si="17"/>
        <v>788.87999999999988</v>
      </c>
      <c r="I173" s="692"/>
      <c r="J173" s="815"/>
    </row>
    <row r="174" spans="1:11" ht="25.5">
      <c r="A174" s="685"/>
      <c r="B174" s="774" t="s">
        <v>5615</v>
      </c>
      <c r="C174" s="739" t="s">
        <v>5616</v>
      </c>
      <c r="D174" s="690">
        <v>10</v>
      </c>
      <c r="E174" s="574">
        <v>97.56</v>
      </c>
      <c r="F174" s="744">
        <f t="shared" si="16"/>
        <v>97.56</v>
      </c>
      <c r="G174" s="921">
        <f>'Заказ, cкидки и курсы валют'!$J$23*F174</f>
        <v>1170.72</v>
      </c>
      <c r="H174" s="922">
        <f t="shared" si="17"/>
        <v>1170.72</v>
      </c>
      <c r="I174" s="692"/>
      <c r="J174" s="815"/>
    </row>
    <row r="175" spans="1:11" ht="25.5">
      <c r="A175" s="685"/>
      <c r="B175" s="774" t="s">
        <v>5617</v>
      </c>
      <c r="C175" s="739" t="s">
        <v>5618</v>
      </c>
      <c r="D175" s="690">
        <v>10</v>
      </c>
      <c r="E175" s="574">
        <v>116.39</v>
      </c>
      <c r="F175" s="744">
        <f t="shared" si="16"/>
        <v>116.39</v>
      </c>
      <c r="G175" s="921">
        <f>'Заказ, cкидки и курсы валют'!$J$23*F175</f>
        <v>1396.68</v>
      </c>
      <c r="H175" s="922">
        <f t="shared" si="17"/>
        <v>1396.68</v>
      </c>
      <c r="I175" s="692"/>
      <c r="J175" s="815"/>
    </row>
    <row r="176" spans="1:11" ht="25.5">
      <c r="A176" s="685"/>
      <c r="B176" s="774" t="s">
        <v>5619</v>
      </c>
      <c r="C176" s="739" t="s">
        <v>5620</v>
      </c>
      <c r="D176" s="690">
        <v>10</v>
      </c>
      <c r="E176" s="574">
        <v>148.30000000000001</v>
      </c>
      <c r="F176" s="744">
        <f t="shared" si="16"/>
        <v>148.30000000000001</v>
      </c>
      <c r="G176" s="921">
        <f>'Заказ, cкидки и курсы валют'!$J$23*F176</f>
        <v>1779.6000000000001</v>
      </c>
      <c r="H176" s="922">
        <f t="shared" si="17"/>
        <v>1779.6000000000001</v>
      </c>
      <c r="I176" s="692"/>
      <c r="J176" s="815"/>
    </row>
    <row r="177" spans="1:11" ht="25.5">
      <c r="A177" s="685"/>
      <c r="B177" s="774" t="s">
        <v>5621</v>
      </c>
      <c r="C177" s="739" t="s">
        <v>5622</v>
      </c>
      <c r="D177" s="690">
        <v>10</v>
      </c>
      <c r="E177" s="574">
        <v>120.72</v>
      </c>
      <c r="F177" s="744">
        <f t="shared" si="16"/>
        <v>120.72</v>
      </c>
      <c r="G177" s="921">
        <f>'Заказ, cкидки и курсы валют'!$J$23*F177</f>
        <v>1448.6399999999999</v>
      </c>
      <c r="H177" s="922">
        <f t="shared" si="17"/>
        <v>1448.6399999999999</v>
      </c>
      <c r="I177" s="692"/>
      <c r="J177" s="815"/>
    </row>
    <row r="178" spans="1:11" ht="25.5">
      <c r="A178" s="685"/>
      <c r="B178" s="774" t="s">
        <v>6053</v>
      </c>
      <c r="C178" s="739" t="s">
        <v>5623</v>
      </c>
      <c r="D178" s="690">
        <v>10</v>
      </c>
      <c r="E178" s="574">
        <v>249.32</v>
      </c>
      <c r="F178" s="744">
        <f t="shared" si="16"/>
        <v>249.32</v>
      </c>
      <c r="G178" s="921">
        <f>'Заказ, cкидки и курсы валют'!$J$23*F178</f>
        <v>2991.84</v>
      </c>
      <c r="H178" s="922">
        <f t="shared" si="17"/>
        <v>2991.84</v>
      </c>
      <c r="I178" s="692"/>
      <c r="J178" s="815"/>
    </row>
    <row r="179" spans="1:11" ht="25.5">
      <c r="A179" s="685"/>
      <c r="B179" s="774" t="s">
        <v>6054</v>
      </c>
      <c r="C179" s="739" t="s">
        <v>5624</v>
      </c>
      <c r="D179" s="690">
        <v>5</v>
      </c>
      <c r="E179" s="574">
        <v>153.33000000000001</v>
      </c>
      <c r="F179" s="744">
        <f t="shared" si="16"/>
        <v>153.33000000000001</v>
      </c>
      <c r="G179" s="921">
        <f>'Заказ, cкидки и курсы валют'!$J$23*F179</f>
        <v>1839.96</v>
      </c>
      <c r="H179" s="922">
        <f t="shared" si="17"/>
        <v>1839.96</v>
      </c>
      <c r="I179" s="692"/>
      <c r="J179" s="815"/>
    </row>
    <row r="180" spans="1:11" ht="19.7" customHeight="1">
      <c r="A180" s="685"/>
      <c r="B180" s="774" t="s">
        <v>6055</v>
      </c>
      <c r="C180" s="739" t="s">
        <v>5625</v>
      </c>
      <c r="D180" s="690">
        <v>5</v>
      </c>
      <c r="E180" s="574">
        <v>187.16</v>
      </c>
      <c r="F180" s="744">
        <f t="shared" si="16"/>
        <v>187.16</v>
      </c>
      <c r="G180" s="921">
        <f>'Заказ, cкидки и курсы валют'!$J$23*F180</f>
        <v>2245.92</v>
      </c>
      <c r="H180" s="922">
        <f t="shared" si="17"/>
        <v>2245.92</v>
      </c>
      <c r="I180" s="692"/>
      <c r="J180" s="815"/>
    </row>
    <row r="181" spans="1:11" ht="39" customHeight="1">
      <c r="A181" s="685"/>
      <c r="B181" s="774" t="s">
        <v>6056</v>
      </c>
      <c r="C181" s="739" t="s">
        <v>5626</v>
      </c>
      <c r="D181" s="690">
        <v>5</v>
      </c>
      <c r="E181" s="574">
        <v>227.82</v>
      </c>
      <c r="F181" s="744">
        <f t="shared" si="16"/>
        <v>227.82</v>
      </c>
      <c r="G181" s="921">
        <f>'Заказ, cкидки и курсы валют'!$J$23*F181</f>
        <v>2733.84</v>
      </c>
      <c r="H181" s="922">
        <f t="shared" si="17"/>
        <v>2733.84</v>
      </c>
      <c r="I181" s="692"/>
    </row>
    <row r="182" spans="1:11">
      <c r="A182" s="696"/>
      <c r="C182" s="740"/>
      <c r="D182" s="697"/>
      <c r="E182" s="572"/>
      <c r="F182" s="761"/>
      <c r="K182" s="920"/>
    </row>
    <row r="183" spans="1:11" ht="34.5">
      <c r="A183" s="1234" t="s">
        <v>11225</v>
      </c>
      <c r="B183" s="1235"/>
      <c r="C183" s="1235"/>
      <c r="D183" s="1235"/>
      <c r="E183" s="1386"/>
      <c r="F183" s="1235"/>
      <c r="G183" s="1235"/>
      <c r="H183" s="1235"/>
      <c r="I183" s="1235"/>
    </row>
    <row r="184" spans="1:11">
      <c r="A184" s="703"/>
      <c r="B184" s="777"/>
      <c r="C184" s="741"/>
    </row>
    <row r="185" spans="1:11">
      <c r="A185" s="696"/>
      <c r="C185" s="740"/>
      <c r="D185" s="697"/>
      <c r="E185" s="740"/>
      <c r="F185" s="760"/>
    </row>
    <row r="186" spans="1:11" ht="25.5">
      <c r="A186" s="723" t="s">
        <v>5896</v>
      </c>
      <c r="B186" s="778"/>
      <c r="C186" s="743"/>
      <c r="D186" s="702"/>
      <c r="E186" s="743"/>
      <c r="F186" s="762"/>
    </row>
    <row r="187" spans="1:11" ht="25.5">
      <c r="A187" s="723" t="s">
        <v>5900</v>
      </c>
      <c r="B187" s="778"/>
      <c r="C187" s="743"/>
      <c r="D187" s="702"/>
      <c r="E187" s="743"/>
      <c r="F187" s="762"/>
    </row>
    <row r="188" spans="1:11" ht="13.5" thickBot="1">
      <c r="A188" s="696"/>
      <c r="C188" s="740"/>
      <c r="D188" s="697"/>
      <c r="E188" s="740"/>
      <c r="F188" s="760"/>
    </row>
    <row r="189" spans="1:11" ht="18.95" customHeight="1" thickBot="1">
      <c r="A189" s="677" t="s">
        <v>5897</v>
      </c>
      <c r="B189" s="769"/>
      <c r="C189" s="728"/>
      <c r="D189" s="679"/>
      <c r="E189" s="2818" t="s">
        <v>11201</v>
      </c>
      <c r="F189" s="755"/>
    </row>
    <row r="190" spans="1:11" ht="53.25" thickBot="1">
      <c r="A190" s="680" t="s">
        <v>5898</v>
      </c>
      <c r="B190" s="773"/>
      <c r="C190" s="737"/>
      <c r="D190" s="681"/>
      <c r="E190" s="2819"/>
      <c r="F190" s="756" t="s">
        <v>2779</v>
      </c>
      <c r="G190" s="1230" t="s">
        <v>5598</v>
      </c>
      <c r="H190" s="1232" t="s">
        <v>497</v>
      </c>
      <c r="I190" s="684" t="s">
        <v>4239</v>
      </c>
    </row>
    <row r="191" spans="1:11" ht="13.5" thickBot="1">
      <c r="A191" s="698" t="s">
        <v>1030</v>
      </c>
      <c r="B191" s="686" t="s">
        <v>1028</v>
      </c>
      <c r="C191" s="730" t="s">
        <v>2256</v>
      </c>
      <c r="D191" s="687" t="s">
        <v>5599</v>
      </c>
      <c r="E191" s="917" t="s">
        <v>265</v>
      </c>
      <c r="F191" s="757">
        <f>'Заказ, cкидки и курсы валют'!$I$12</f>
        <v>0</v>
      </c>
      <c r="G191" s="1231"/>
      <c r="H191" s="1233"/>
      <c r="I191" s="710"/>
    </row>
    <row r="192" spans="1:11" ht="15">
      <c r="A192" s="693"/>
      <c r="B192" s="775">
        <v>220125</v>
      </c>
      <c r="C192" s="742" t="s">
        <v>5901</v>
      </c>
      <c r="D192" s="720">
        <v>10</v>
      </c>
      <c r="E192" s="574">
        <v>8.83</v>
      </c>
      <c r="F192" s="744">
        <f t="shared" ref="F192:F211" si="18">ROUND(E192*(1-$F$8),2)</f>
        <v>8.83</v>
      </c>
      <c r="G192" s="921">
        <f>'Заказ, cкидки и курсы валют'!$J$23*F192</f>
        <v>105.96000000000001</v>
      </c>
      <c r="H192" s="922">
        <f t="shared" ref="H192:H211" si="19">G192</f>
        <v>105.96000000000001</v>
      </c>
      <c r="I192" s="719"/>
    </row>
    <row r="193" spans="1:9" ht="15">
      <c r="A193" s="695"/>
      <c r="B193" s="775">
        <v>220225</v>
      </c>
      <c r="C193" s="742" t="s">
        <v>5902</v>
      </c>
      <c r="D193" s="720">
        <v>10</v>
      </c>
      <c r="E193" s="574">
        <v>8.83</v>
      </c>
      <c r="F193" s="744">
        <f t="shared" si="18"/>
        <v>8.83</v>
      </c>
      <c r="G193" s="921">
        <f>'Заказ, cкидки и курсы валют'!$J$23*F193</f>
        <v>105.96000000000001</v>
      </c>
      <c r="H193" s="922">
        <f t="shared" si="19"/>
        <v>105.96000000000001</v>
      </c>
      <c r="I193" s="719"/>
    </row>
    <row r="194" spans="1:9" ht="15">
      <c r="A194" s="695"/>
      <c r="B194" s="775">
        <v>220325</v>
      </c>
      <c r="C194" s="742" t="s">
        <v>5903</v>
      </c>
      <c r="D194" s="720">
        <v>10</v>
      </c>
      <c r="E194" s="574">
        <v>8.83</v>
      </c>
      <c r="F194" s="744">
        <f t="shared" si="18"/>
        <v>8.83</v>
      </c>
      <c r="G194" s="921">
        <f>'Заказ, cкидки и курсы валют'!$J$23*F194</f>
        <v>105.96000000000001</v>
      </c>
      <c r="H194" s="922">
        <f t="shared" si="19"/>
        <v>105.96000000000001</v>
      </c>
      <c r="I194" s="719"/>
    </row>
    <row r="195" spans="1:9" ht="15">
      <c r="A195" s="695"/>
      <c r="B195" s="775">
        <v>230125</v>
      </c>
      <c r="C195" s="742" t="s">
        <v>5904</v>
      </c>
      <c r="D195" s="720">
        <v>10</v>
      </c>
      <c r="E195" s="574">
        <v>8.83</v>
      </c>
      <c r="F195" s="744">
        <f t="shared" si="18"/>
        <v>8.83</v>
      </c>
      <c r="G195" s="921">
        <f>'Заказ, cкидки и курсы валют'!$J$23*F195</f>
        <v>105.96000000000001</v>
      </c>
      <c r="H195" s="922">
        <f t="shared" si="19"/>
        <v>105.96000000000001</v>
      </c>
      <c r="I195" s="719"/>
    </row>
    <row r="196" spans="1:9" ht="15">
      <c r="A196" s="695"/>
      <c r="B196" s="775">
        <v>230225</v>
      </c>
      <c r="C196" s="742" t="s">
        <v>5905</v>
      </c>
      <c r="D196" s="720">
        <v>10</v>
      </c>
      <c r="E196" s="574">
        <v>8.83</v>
      </c>
      <c r="F196" s="744">
        <f t="shared" si="18"/>
        <v>8.83</v>
      </c>
      <c r="G196" s="921">
        <f>'Заказ, cкидки и курсы валют'!$J$23*F196</f>
        <v>105.96000000000001</v>
      </c>
      <c r="H196" s="922">
        <f t="shared" si="19"/>
        <v>105.96000000000001</v>
      </c>
      <c r="I196" s="719"/>
    </row>
    <row r="197" spans="1:9" ht="15">
      <c r="A197" s="695"/>
      <c r="B197" s="775">
        <v>230325</v>
      </c>
      <c r="C197" s="742" t="s">
        <v>5906</v>
      </c>
      <c r="D197" s="720">
        <v>10</v>
      </c>
      <c r="E197" s="574">
        <v>8.83</v>
      </c>
      <c r="F197" s="744">
        <f t="shared" si="18"/>
        <v>8.83</v>
      </c>
      <c r="G197" s="921">
        <f>'Заказ, cкидки и курсы валют'!$J$23*F197</f>
        <v>105.96000000000001</v>
      </c>
      <c r="H197" s="922">
        <f t="shared" si="19"/>
        <v>105.96000000000001</v>
      </c>
      <c r="I197" s="719"/>
    </row>
    <row r="198" spans="1:9" ht="15">
      <c r="A198" s="695"/>
      <c r="B198" s="775">
        <v>220150</v>
      </c>
      <c r="C198" s="742" t="s">
        <v>5907</v>
      </c>
      <c r="D198" s="720">
        <v>10</v>
      </c>
      <c r="E198" s="574">
        <v>18.61</v>
      </c>
      <c r="F198" s="744">
        <f t="shared" si="18"/>
        <v>18.61</v>
      </c>
      <c r="G198" s="921">
        <f>'Заказ, cкидки и курсы валют'!$J$23*F198</f>
        <v>223.32</v>
      </c>
      <c r="H198" s="922">
        <f t="shared" si="19"/>
        <v>223.32</v>
      </c>
      <c r="I198" s="719"/>
    </row>
    <row r="199" spans="1:9" ht="15">
      <c r="A199" s="695"/>
      <c r="B199" s="775">
        <v>220250</v>
      </c>
      <c r="C199" s="742" t="s">
        <v>5908</v>
      </c>
      <c r="D199" s="720">
        <v>10</v>
      </c>
      <c r="E199" s="574">
        <v>18.61</v>
      </c>
      <c r="F199" s="744">
        <f t="shared" si="18"/>
        <v>18.61</v>
      </c>
      <c r="G199" s="921">
        <f>'Заказ, cкидки и курсы валют'!$J$23*F199</f>
        <v>223.32</v>
      </c>
      <c r="H199" s="922">
        <f t="shared" si="19"/>
        <v>223.32</v>
      </c>
      <c r="I199" s="719"/>
    </row>
    <row r="200" spans="1:9" ht="15">
      <c r="A200" s="695"/>
      <c r="B200" s="775">
        <v>220350</v>
      </c>
      <c r="C200" s="742" t="s">
        <v>5909</v>
      </c>
      <c r="D200" s="720">
        <v>10</v>
      </c>
      <c r="E200" s="574">
        <v>18.61</v>
      </c>
      <c r="F200" s="744">
        <f t="shared" si="18"/>
        <v>18.61</v>
      </c>
      <c r="G200" s="921">
        <f>'Заказ, cкидки и курсы валют'!$J$23*F200</f>
        <v>223.32</v>
      </c>
      <c r="H200" s="922">
        <f t="shared" si="19"/>
        <v>223.32</v>
      </c>
      <c r="I200" s="719"/>
    </row>
    <row r="201" spans="1:9" ht="15">
      <c r="A201" s="695"/>
      <c r="B201" s="775">
        <v>230150</v>
      </c>
      <c r="C201" s="742" t="s">
        <v>5910</v>
      </c>
      <c r="D201" s="720">
        <v>10</v>
      </c>
      <c r="E201" s="574">
        <v>17.239999999999998</v>
      </c>
      <c r="F201" s="744">
        <f t="shared" si="18"/>
        <v>17.239999999999998</v>
      </c>
      <c r="G201" s="921">
        <f>'Заказ, cкидки и курсы валют'!$J$23*F201</f>
        <v>206.88</v>
      </c>
      <c r="H201" s="922">
        <f t="shared" si="19"/>
        <v>206.88</v>
      </c>
      <c r="I201" s="719"/>
    </row>
    <row r="202" spans="1:9" ht="15">
      <c r="A202" s="695"/>
      <c r="B202" s="775">
        <v>230250</v>
      </c>
      <c r="C202" s="742" t="s">
        <v>5911</v>
      </c>
      <c r="D202" s="720">
        <v>10</v>
      </c>
      <c r="E202" s="574">
        <v>17.239999999999998</v>
      </c>
      <c r="F202" s="744">
        <f t="shared" si="18"/>
        <v>17.239999999999998</v>
      </c>
      <c r="G202" s="921">
        <f>'Заказ, cкидки и курсы валют'!$J$23*F202</f>
        <v>206.88</v>
      </c>
      <c r="H202" s="922">
        <f t="shared" si="19"/>
        <v>206.88</v>
      </c>
      <c r="I202" s="719"/>
    </row>
    <row r="203" spans="1:9" ht="15">
      <c r="A203" s="695"/>
      <c r="B203" s="775">
        <v>230350</v>
      </c>
      <c r="C203" s="742" t="s">
        <v>5912</v>
      </c>
      <c r="D203" s="720">
        <v>10</v>
      </c>
      <c r="E203" s="574">
        <v>17.239999999999998</v>
      </c>
      <c r="F203" s="744">
        <f t="shared" si="18"/>
        <v>17.239999999999998</v>
      </c>
      <c r="G203" s="921">
        <f>'Заказ, cкидки и курсы валют'!$J$23*F203</f>
        <v>206.88</v>
      </c>
      <c r="H203" s="922">
        <f t="shared" si="19"/>
        <v>206.88</v>
      </c>
      <c r="I203" s="719"/>
    </row>
    <row r="204" spans="1:9" ht="15">
      <c r="A204" s="695"/>
      <c r="B204" s="775">
        <v>220270</v>
      </c>
      <c r="C204" s="742" t="s">
        <v>5913</v>
      </c>
      <c r="D204" s="720">
        <v>10</v>
      </c>
      <c r="E204" s="574">
        <v>33.75</v>
      </c>
      <c r="F204" s="744">
        <f t="shared" si="18"/>
        <v>33.75</v>
      </c>
      <c r="G204" s="921">
        <f>'Заказ, cкидки и курсы валют'!$J$23*F204</f>
        <v>405</v>
      </c>
      <c r="H204" s="922">
        <f t="shared" si="19"/>
        <v>405</v>
      </c>
      <c r="I204" s="719"/>
    </row>
    <row r="205" spans="1:9" ht="15">
      <c r="A205" s="695"/>
      <c r="B205" s="775">
        <v>220370</v>
      </c>
      <c r="C205" s="742" t="s">
        <v>5914</v>
      </c>
      <c r="D205" s="720">
        <v>10</v>
      </c>
      <c r="E205" s="574">
        <v>33.75</v>
      </c>
      <c r="F205" s="744">
        <f t="shared" si="18"/>
        <v>33.75</v>
      </c>
      <c r="G205" s="921">
        <f>'Заказ, cкидки и курсы валют'!$J$23*F205</f>
        <v>405</v>
      </c>
      <c r="H205" s="922">
        <f t="shared" si="19"/>
        <v>405</v>
      </c>
      <c r="I205" s="719"/>
    </row>
    <row r="206" spans="1:9" ht="15">
      <c r="A206" s="695"/>
      <c r="B206" s="775">
        <v>230270</v>
      </c>
      <c r="C206" s="742" t="s">
        <v>5915</v>
      </c>
      <c r="D206" s="720">
        <v>10</v>
      </c>
      <c r="E206" s="574">
        <v>33.75</v>
      </c>
      <c r="F206" s="744">
        <f t="shared" si="18"/>
        <v>33.75</v>
      </c>
      <c r="G206" s="921">
        <f>'Заказ, cкидки и курсы валют'!$J$23*F206</f>
        <v>405</v>
      </c>
      <c r="H206" s="922">
        <f t="shared" si="19"/>
        <v>405</v>
      </c>
      <c r="I206" s="719"/>
    </row>
    <row r="207" spans="1:9" ht="15">
      <c r="A207" s="695"/>
      <c r="B207" s="775">
        <v>230370</v>
      </c>
      <c r="C207" s="742" t="s">
        <v>5916</v>
      </c>
      <c r="D207" s="720">
        <v>10</v>
      </c>
      <c r="E207" s="574">
        <v>33.75</v>
      </c>
      <c r="F207" s="744">
        <f t="shared" si="18"/>
        <v>33.75</v>
      </c>
      <c r="G207" s="921">
        <f>'Заказ, cкидки и курсы валют'!$J$23*F207</f>
        <v>405</v>
      </c>
      <c r="H207" s="922">
        <f t="shared" si="19"/>
        <v>405</v>
      </c>
      <c r="I207" s="719"/>
    </row>
    <row r="208" spans="1:9" ht="15">
      <c r="A208" s="695"/>
      <c r="B208" s="775">
        <v>220210</v>
      </c>
      <c r="C208" s="742" t="s">
        <v>5917</v>
      </c>
      <c r="D208" s="720">
        <v>10</v>
      </c>
      <c r="E208" s="574">
        <v>42.07</v>
      </c>
      <c r="F208" s="744">
        <f t="shared" si="18"/>
        <v>42.07</v>
      </c>
      <c r="G208" s="921">
        <f>'Заказ, cкидки и курсы валют'!$J$23*F208</f>
        <v>504.84000000000003</v>
      </c>
      <c r="H208" s="922">
        <f t="shared" si="19"/>
        <v>504.84000000000003</v>
      </c>
      <c r="I208" s="719"/>
    </row>
    <row r="209" spans="1:9" ht="15">
      <c r="A209" s="695"/>
      <c r="B209" s="775">
        <v>230210</v>
      </c>
      <c r="C209" s="742" t="s">
        <v>5918</v>
      </c>
      <c r="D209" s="720">
        <v>10</v>
      </c>
      <c r="E209" s="574">
        <v>42.07</v>
      </c>
      <c r="F209" s="744">
        <f t="shared" si="18"/>
        <v>42.07</v>
      </c>
      <c r="G209" s="921">
        <f>'Заказ, cкидки и курсы валют'!$J$23*F209</f>
        <v>504.84000000000003</v>
      </c>
      <c r="H209" s="922">
        <f t="shared" si="19"/>
        <v>504.84000000000003</v>
      </c>
      <c r="I209" s="719"/>
    </row>
    <row r="210" spans="1:9" ht="15">
      <c r="A210" s="695"/>
      <c r="B210" s="775">
        <v>243050</v>
      </c>
      <c r="C210" s="742" t="s">
        <v>5919</v>
      </c>
      <c r="D210" s="720">
        <v>10</v>
      </c>
      <c r="E210" s="574">
        <v>18.61</v>
      </c>
      <c r="F210" s="744">
        <f t="shared" si="18"/>
        <v>18.61</v>
      </c>
      <c r="G210" s="921">
        <f>'Заказ, cкидки и курсы валют'!$J$23*F210</f>
        <v>223.32</v>
      </c>
      <c r="H210" s="922">
        <f t="shared" si="19"/>
        <v>223.32</v>
      </c>
      <c r="I210" s="719"/>
    </row>
    <row r="211" spans="1:9" ht="15.75" thickBot="1">
      <c r="A211" s="699"/>
      <c r="B211" s="776">
        <v>243070</v>
      </c>
      <c r="C211" s="742" t="s">
        <v>5920</v>
      </c>
      <c r="D211" s="721">
        <v>10</v>
      </c>
      <c r="E211" s="574">
        <v>23.61</v>
      </c>
      <c r="F211" s="744">
        <f t="shared" si="18"/>
        <v>23.61</v>
      </c>
      <c r="G211" s="921">
        <f>'Заказ, cкидки и курсы валют'!$J$23*F211</f>
        <v>283.32</v>
      </c>
      <c r="H211" s="922">
        <f t="shared" si="19"/>
        <v>283.32</v>
      </c>
      <c r="I211" s="239"/>
    </row>
    <row r="212" spans="1:9">
      <c r="A212" s="696"/>
      <c r="C212" s="740"/>
      <c r="D212" s="697"/>
      <c r="E212" s="740"/>
      <c r="F212" s="760"/>
    </row>
    <row r="213" spans="1:9">
      <c r="A213" s="696"/>
      <c r="C213" s="740"/>
      <c r="D213" s="697"/>
      <c r="E213" s="740"/>
      <c r="F213" s="760"/>
    </row>
    <row r="214" spans="1:9" ht="25.5">
      <c r="A214" s="723" t="s">
        <v>5899</v>
      </c>
      <c r="B214" s="778"/>
      <c r="C214" s="743"/>
      <c r="D214" s="702"/>
      <c r="E214" s="743"/>
      <c r="F214" s="762"/>
    </row>
    <row r="215" spans="1:9" ht="25.5">
      <c r="A215" s="723" t="s">
        <v>5900</v>
      </c>
      <c r="B215" s="778"/>
      <c r="C215" s="743"/>
      <c r="D215" s="724"/>
      <c r="E215" s="919"/>
      <c r="F215" s="764"/>
    </row>
    <row r="216" spans="1:9" ht="13.5" thickBot="1">
      <c r="A216" s="696"/>
      <c r="C216" s="740"/>
      <c r="D216" s="697"/>
      <c r="E216" s="740"/>
      <c r="F216" s="765"/>
    </row>
    <row r="217" spans="1:9" ht="18.95" customHeight="1" thickBot="1">
      <c r="A217" s="677" t="s">
        <v>5897</v>
      </c>
      <c r="B217" s="769"/>
      <c r="C217" s="728"/>
      <c r="D217" s="679"/>
      <c r="E217" s="2818" t="s">
        <v>11201</v>
      </c>
      <c r="F217" s="763"/>
    </row>
    <row r="218" spans="1:9" ht="53.25" thickBot="1">
      <c r="A218" s="680" t="s">
        <v>5898</v>
      </c>
      <c r="B218" s="773"/>
      <c r="C218" s="737"/>
      <c r="D218" s="681"/>
      <c r="E218" s="2819"/>
      <c r="F218" s="756" t="s">
        <v>2779</v>
      </c>
      <c r="G218" s="1230" t="s">
        <v>5598</v>
      </c>
      <c r="H218" s="1232" t="s">
        <v>497</v>
      </c>
      <c r="I218" s="684" t="s">
        <v>4239</v>
      </c>
    </row>
    <row r="219" spans="1:9" ht="13.5" thickBot="1">
      <c r="A219" s="698" t="s">
        <v>1030</v>
      </c>
      <c r="B219" s="686" t="s">
        <v>1028</v>
      </c>
      <c r="C219" s="730" t="s">
        <v>2256</v>
      </c>
      <c r="D219" s="687" t="s">
        <v>5599</v>
      </c>
      <c r="E219" s="917" t="s">
        <v>265</v>
      </c>
      <c r="F219" s="757">
        <f>'Заказ, cкидки и курсы валют'!$I$12</f>
        <v>0</v>
      </c>
      <c r="G219" s="1231"/>
      <c r="H219" s="1233"/>
      <c r="I219" s="710"/>
    </row>
    <row r="220" spans="1:9" ht="15">
      <c r="A220" s="693"/>
      <c r="B220" s="775">
        <v>270175</v>
      </c>
      <c r="C220" s="742" t="s">
        <v>5921</v>
      </c>
      <c r="D220" s="720">
        <v>10</v>
      </c>
      <c r="E220" s="574">
        <v>34.270000000000003</v>
      </c>
      <c r="F220" s="744">
        <f t="shared" ref="F220:F225" si="20">ROUND(E220*(1-$F$8),2)</f>
        <v>34.270000000000003</v>
      </c>
      <c r="G220" s="921">
        <f>'Заказ, cкидки и курсы валют'!$J$23*F220</f>
        <v>411.24</v>
      </c>
      <c r="H220" s="922">
        <f t="shared" ref="H220:H225" si="21">G220</f>
        <v>411.24</v>
      </c>
      <c r="I220" s="719"/>
    </row>
    <row r="221" spans="1:9" ht="15">
      <c r="A221" s="695"/>
      <c r="B221" s="775">
        <v>270275</v>
      </c>
      <c r="C221" s="742" t="s">
        <v>5922</v>
      </c>
      <c r="D221" s="720">
        <v>10</v>
      </c>
      <c r="E221" s="574">
        <v>34.270000000000003</v>
      </c>
      <c r="F221" s="744">
        <f t="shared" si="20"/>
        <v>34.270000000000003</v>
      </c>
      <c r="G221" s="921">
        <f>'Заказ, cкидки и курсы валют'!$J$23*F221</f>
        <v>411.24</v>
      </c>
      <c r="H221" s="922">
        <f t="shared" si="21"/>
        <v>411.24</v>
      </c>
      <c r="I221" s="719"/>
    </row>
    <row r="222" spans="1:9" ht="15">
      <c r="A222" s="695"/>
      <c r="B222" s="775">
        <v>270375</v>
      </c>
      <c r="C222" s="742" t="s">
        <v>5923</v>
      </c>
      <c r="D222" s="720">
        <v>10</v>
      </c>
      <c r="E222" s="574">
        <v>34.270000000000003</v>
      </c>
      <c r="F222" s="744">
        <f t="shared" si="20"/>
        <v>34.270000000000003</v>
      </c>
      <c r="G222" s="921">
        <f>'Заказ, cкидки и курсы валют'!$J$23*F222</f>
        <v>411.24</v>
      </c>
      <c r="H222" s="922">
        <f t="shared" si="21"/>
        <v>411.24</v>
      </c>
      <c r="I222" s="719"/>
    </row>
    <row r="223" spans="1:9" ht="15">
      <c r="A223" s="695"/>
      <c r="B223" s="775">
        <v>280175</v>
      </c>
      <c r="C223" s="742" t="s">
        <v>5924</v>
      </c>
      <c r="D223" s="720">
        <v>10</v>
      </c>
      <c r="E223" s="574">
        <v>34.270000000000003</v>
      </c>
      <c r="F223" s="744">
        <f t="shared" si="20"/>
        <v>34.270000000000003</v>
      </c>
      <c r="G223" s="921">
        <f>'Заказ, cкидки и курсы валют'!$J$23*F223</f>
        <v>411.24</v>
      </c>
      <c r="H223" s="922">
        <f t="shared" si="21"/>
        <v>411.24</v>
      </c>
      <c r="I223" s="719"/>
    </row>
    <row r="224" spans="1:9" ht="15">
      <c r="A224" s="695"/>
      <c r="B224" s="775">
        <v>280275</v>
      </c>
      <c r="C224" s="742" t="s">
        <v>5925</v>
      </c>
      <c r="D224" s="720">
        <v>10</v>
      </c>
      <c r="E224" s="574">
        <v>34.270000000000003</v>
      </c>
      <c r="F224" s="744">
        <f t="shared" si="20"/>
        <v>34.270000000000003</v>
      </c>
      <c r="G224" s="921">
        <f>'Заказ, cкидки и курсы валют'!$J$23*F224</f>
        <v>411.24</v>
      </c>
      <c r="H224" s="922">
        <f t="shared" si="21"/>
        <v>411.24</v>
      </c>
      <c r="I224" s="719"/>
    </row>
    <row r="225" spans="1:9" ht="15.75" thickBot="1">
      <c r="A225" s="699"/>
      <c r="B225" s="776">
        <v>280375</v>
      </c>
      <c r="C225" s="742" t="s">
        <v>5926</v>
      </c>
      <c r="D225" s="721">
        <v>10</v>
      </c>
      <c r="E225" s="574">
        <v>34.270000000000003</v>
      </c>
      <c r="F225" s="744">
        <f t="shared" si="20"/>
        <v>34.270000000000003</v>
      </c>
      <c r="G225" s="921">
        <f>'Заказ, cкидки и курсы валют'!$J$23*F225</f>
        <v>411.24</v>
      </c>
      <c r="H225" s="922">
        <f t="shared" si="21"/>
        <v>411.24</v>
      </c>
      <c r="I225" s="239"/>
    </row>
  </sheetData>
  <mergeCells count="9">
    <mergeCell ref="J1:L1"/>
    <mergeCell ref="E217:E218"/>
    <mergeCell ref="E6:E7"/>
    <mergeCell ref="G7:G8"/>
    <mergeCell ref="H7:H8"/>
    <mergeCell ref="E79:E80"/>
    <mergeCell ref="E151:E152"/>
    <mergeCell ref="E163:E164"/>
    <mergeCell ref="E189:E190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"/>
  <sheetViews>
    <sheetView workbookViewId="0">
      <selection activeCell="F43" sqref="F43"/>
    </sheetView>
  </sheetViews>
  <sheetFormatPr defaultRowHeight="12.75"/>
  <sheetData>
    <row r="1" spans="1:8">
      <c r="A1" t="s">
        <v>4406</v>
      </c>
      <c r="B1" t="s">
        <v>1028</v>
      </c>
      <c r="C1" t="s">
        <v>2256</v>
      </c>
      <c r="D1" t="s">
        <v>4407</v>
      </c>
      <c r="E1" t="s">
        <v>103</v>
      </c>
      <c r="F1" t="s">
        <v>497</v>
      </c>
      <c r="G1" t="s">
        <v>4408</v>
      </c>
      <c r="H1" t="s">
        <v>4409</v>
      </c>
    </row>
  </sheetData>
  <phoneticPr fontId="0" type="noConversion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1">
    <tabColor indexed="11"/>
  </sheetPr>
  <dimension ref="A1:S43"/>
  <sheetViews>
    <sheetView workbookViewId="0">
      <selection activeCell="S14" sqref="S14"/>
    </sheetView>
  </sheetViews>
  <sheetFormatPr defaultRowHeight="12.75"/>
  <cols>
    <col min="1" max="1" width="5.5703125" customWidth="1"/>
    <col min="9" max="9" width="10.140625" bestFit="1" customWidth="1"/>
    <col min="10" max="10" width="12.42578125" customWidth="1"/>
    <col min="11" max="11" width="5.42578125" customWidth="1"/>
    <col min="12" max="12" width="9.42578125" customWidth="1"/>
    <col min="13" max="13" width="6.42578125" customWidth="1"/>
    <col min="14" max="14" width="9" customWidth="1"/>
    <col min="15" max="15" width="15.5703125" customWidth="1"/>
    <col min="16" max="16" width="4.140625" customWidth="1"/>
    <col min="17" max="17" width="9.42578125" bestFit="1" customWidth="1"/>
  </cols>
  <sheetData>
    <row r="1" spans="1:19">
      <c r="C1" s="30"/>
      <c r="D1" s="30"/>
      <c r="E1" s="30"/>
      <c r="F1" s="22"/>
      <c r="G1" s="22"/>
      <c r="I1" s="425">
        <v>45783</v>
      </c>
    </row>
    <row r="2" spans="1:19">
      <c r="D2" s="155" t="s">
        <v>1044</v>
      </c>
      <c r="E2" s="155"/>
      <c r="F2" s="156"/>
      <c r="G2" s="156"/>
      <c r="H2" s="155"/>
      <c r="I2" s="155"/>
    </row>
    <row r="3" spans="1:19">
      <c r="C3" s="30"/>
      <c r="D3" s="30"/>
      <c r="E3" s="22"/>
      <c r="F3" s="22"/>
    </row>
    <row r="4" spans="1:19" ht="26.25" customHeight="1">
      <c r="D4" s="2614" t="s">
        <v>264</v>
      </c>
      <c r="E4" s="2614"/>
      <c r="F4" s="2614"/>
      <c r="G4" s="2614"/>
      <c r="H4" s="2614"/>
      <c r="I4" s="2614"/>
      <c r="J4" s="2614"/>
      <c r="K4" s="2614"/>
      <c r="L4" s="2614"/>
      <c r="M4" s="2614"/>
      <c r="N4" s="2614"/>
      <c r="O4" s="2614"/>
      <c r="P4" s="2614"/>
      <c r="Q4" s="2614"/>
      <c r="R4" s="2614"/>
      <c r="S4" s="2614"/>
    </row>
    <row r="5" spans="1:19" ht="23.25" thickBot="1">
      <c r="A5" s="2605" t="s">
        <v>3344</v>
      </c>
      <c r="B5" s="2605"/>
      <c r="C5" s="2605"/>
      <c r="D5" s="2605"/>
      <c r="E5" s="2602" t="s">
        <v>4187</v>
      </c>
      <c r="F5" s="2602"/>
      <c r="G5" s="2602"/>
      <c r="H5" s="2602"/>
      <c r="I5" s="2602"/>
      <c r="J5" s="2602"/>
    </row>
    <row r="6" spans="1:19" ht="23.45" customHeight="1" thickBot="1">
      <c r="A6" s="374" t="s">
        <v>11616</v>
      </c>
      <c r="B6" s="358"/>
      <c r="C6" s="358"/>
      <c r="D6" s="359"/>
      <c r="E6" s="359"/>
      <c r="F6" s="360"/>
      <c r="G6" s="360"/>
      <c r="H6" s="163"/>
      <c r="I6" s="163"/>
      <c r="J6" s="95"/>
      <c r="L6" s="2606" t="s">
        <v>1049</v>
      </c>
      <c r="M6" s="2607"/>
      <c r="N6" s="2608"/>
      <c r="O6" s="2609" t="s">
        <v>6872</v>
      </c>
      <c r="P6" s="2610"/>
    </row>
    <row r="7" spans="1:19" ht="18.95" customHeight="1" thickBot="1">
      <c r="A7" s="375" t="s">
        <v>5521</v>
      </c>
      <c r="B7" s="361"/>
      <c r="C7" s="361"/>
      <c r="D7" s="361"/>
      <c r="E7" s="274"/>
      <c r="F7" s="168"/>
      <c r="G7" s="168"/>
      <c r="H7" s="17"/>
      <c r="I7" s="17"/>
      <c r="J7" s="167"/>
      <c r="L7" s="371"/>
      <c r="M7" s="371"/>
      <c r="N7" s="371"/>
      <c r="O7" s="371"/>
      <c r="P7" s="371"/>
    </row>
    <row r="8" spans="1:19" ht="18.95" customHeight="1">
      <c r="A8" s="944"/>
      <c r="B8" s="947" t="s">
        <v>6873</v>
      </c>
      <c r="C8" s="947"/>
      <c r="D8" s="947"/>
      <c r="E8" s="946"/>
      <c r="F8" s="168"/>
      <c r="G8" s="168"/>
      <c r="H8" s="17"/>
      <c r="I8" s="17"/>
      <c r="J8" s="167"/>
      <c r="L8" s="372" t="s">
        <v>1050</v>
      </c>
      <c r="M8" s="2611"/>
      <c r="N8" s="2611"/>
      <c r="O8" s="2611"/>
      <c r="P8" s="2612"/>
    </row>
    <row r="9" spans="1:19" ht="18.95" customHeight="1" thickBot="1">
      <c r="A9" s="362"/>
      <c r="B9" s="363" t="s">
        <v>5591</v>
      </c>
      <c r="C9" s="363"/>
      <c r="D9" s="171"/>
      <c r="E9" s="171"/>
      <c r="F9" s="171"/>
      <c r="G9" s="171"/>
      <c r="H9" s="171"/>
      <c r="I9" s="171"/>
      <c r="J9" s="172"/>
      <c r="L9" s="373" t="s">
        <v>1051</v>
      </c>
      <c r="M9" s="2603"/>
      <c r="N9" s="2603"/>
      <c r="O9" s="2603"/>
      <c r="P9" s="2604"/>
    </row>
    <row r="10" spans="1:19" ht="18.75" customHeight="1" thickBot="1">
      <c r="A10" s="1"/>
      <c r="B10" s="1"/>
      <c r="C10" s="1"/>
      <c r="D10" s="157"/>
      <c r="E10" s="28"/>
      <c r="F10" s="28"/>
      <c r="H10" s="355"/>
      <c r="I10" s="356"/>
      <c r="J10" s="356"/>
      <c r="L10" s="2618" t="s">
        <v>1052</v>
      </c>
      <c r="M10" s="2619"/>
      <c r="N10" s="2620"/>
      <c r="O10" s="2620"/>
      <c r="P10" s="2621"/>
    </row>
    <row r="11" spans="1:19" ht="18.95" customHeight="1" thickBot="1">
      <c r="A11" s="3" t="s">
        <v>5590</v>
      </c>
      <c r="B11" s="3"/>
      <c r="C11" s="3"/>
      <c r="D11" s="3"/>
      <c r="E11" s="28"/>
      <c r="F11" s="28"/>
      <c r="H11" s="355"/>
      <c r="I11" s="2626" t="s">
        <v>4186</v>
      </c>
      <c r="J11" s="2627"/>
    </row>
    <row r="12" spans="1:19" ht="18.95" customHeight="1">
      <c r="A12" s="1941" t="s">
        <v>5224</v>
      </c>
      <c r="B12" s="1941"/>
      <c r="C12" s="1941"/>
      <c r="D12" s="1941"/>
      <c r="E12" s="1942"/>
      <c r="F12" s="1942"/>
      <c r="G12" s="1942"/>
      <c r="H12" s="1943"/>
      <c r="I12" s="2622">
        <v>0</v>
      </c>
      <c r="J12" s="2623"/>
    </row>
    <row r="13" spans="1:19" ht="18.95" customHeight="1" thickBot="1">
      <c r="A13" s="5"/>
      <c r="B13" s="1"/>
      <c r="H13" s="356"/>
      <c r="I13" s="2624"/>
      <c r="J13" s="2625"/>
    </row>
    <row r="14" spans="1:19" ht="24" thickBot="1">
      <c r="C14" s="148" t="s">
        <v>10800</v>
      </c>
      <c r="D14" s="148"/>
      <c r="E14" s="148"/>
      <c r="F14" s="148"/>
      <c r="H14" s="355"/>
      <c r="I14" s="356"/>
      <c r="S14" s="945"/>
    </row>
    <row r="15" spans="1:19" ht="26.25">
      <c r="B15" s="2615" t="s">
        <v>1046</v>
      </c>
      <c r="C15" s="2616"/>
      <c r="D15" s="2616"/>
      <c r="E15" s="2616"/>
      <c r="F15" s="2617"/>
      <c r="G15" s="2615" t="s">
        <v>1047</v>
      </c>
      <c r="H15" s="2616"/>
      <c r="I15" s="2616"/>
      <c r="J15" s="2617"/>
    </row>
    <row r="16" spans="1:19" ht="15.75">
      <c r="B16" s="2599" t="s">
        <v>11958</v>
      </c>
      <c r="C16" s="2600"/>
      <c r="D16" s="2600"/>
      <c r="E16" s="2600"/>
      <c r="F16" s="2601"/>
      <c r="G16" s="2613" t="s">
        <v>265</v>
      </c>
      <c r="H16" s="2613"/>
      <c r="I16" s="2613"/>
      <c r="J16" s="2613"/>
    </row>
    <row r="17" spans="1:10" ht="17.45" customHeight="1">
      <c r="A17" s="348"/>
      <c r="B17" s="2599" t="s">
        <v>10801</v>
      </c>
      <c r="C17" s="2600"/>
      <c r="D17" s="2600"/>
      <c r="E17" s="2600"/>
      <c r="F17" s="2601"/>
      <c r="G17" s="2598" t="s">
        <v>11626</v>
      </c>
      <c r="H17" s="2598"/>
      <c r="I17" s="2598"/>
      <c r="J17" s="2598"/>
    </row>
    <row r="18" spans="1:10" ht="15.6" customHeight="1">
      <c r="B18" s="2599" t="s">
        <v>11959</v>
      </c>
      <c r="C18" s="2600"/>
      <c r="D18" s="2600"/>
      <c r="E18" s="2600"/>
      <c r="F18" s="2601"/>
      <c r="G18" s="2598" t="s">
        <v>11627</v>
      </c>
      <c r="H18" s="2598"/>
      <c r="I18" s="2598"/>
      <c r="J18" s="2598"/>
    </row>
    <row r="19" spans="1:10" ht="15" customHeight="1">
      <c r="A19" s="357"/>
      <c r="B19" s="2599" t="s">
        <v>10802</v>
      </c>
      <c r="C19" s="2600"/>
      <c r="D19" s="2600"/>
      <c r="E19" s="2600"/>
      <c r="F19" s="2601"/>
      <c r="G19" s="2598" t="s">
        <v>11628</v>
      </c>
      <c r="H19" s="2598"/>
      <c r="I19" s="2598"/>
      <c r="J19" s="2598"/>
    </row>
    <row r="20" spans="1:10" ht="16.5" customHeight="1">
      <c r="B20" s="2599" t="s">
        <v>11624</v>
      </c>
      <c r="C20" s="2600"/>
      <c r="D20" s="2600"/>
      <c r="E20" s="2600"/>
      <c r="F20" s="2601"/>
      <c r="G20" s="2598" t="s">
        <v>12106</v>
      </c>
      <c r="H20" s="2598"/>
      <c r="I20" s="2598"/>
      <c r="J20" s="2598"/>
    </row>
    <row r="21" spans="1:10" s="348" customFormat="1" ht="18.75" customHeight="1">
      <c r="A21"/>
      <c r="B21" s="2599" t="s">
        <v>11625</v>
      </c>
      <c r="C21" s="2600"/>
      <c r="D21" s="2600"/>
      <c r="E21" s="2600"/>
      <c r="F21" s="2601"/>
      <c r="G21" s="2598" t="s">
        <v>12105</v>
      </c>
      <c r="H21" s="2598"/>
      <c r="I21" s="2598"/>
      <c r="J21" s="2598"/>
    </row>
    <row r="22" spans="1:10" ht="17.25" customHeight="1" thickBot="1">
      <c r="B22" s="2599" t="s">
        <v>5223</v>
      </c>
      <c r="C22" s="2600"/>
      <c r="D22" s="2600"/>
      <c r="E22" s="2600"/>
      <c r="F22" s="2601"/>
      <c r="G22" s="2598" t="s">
        <v>12104</v>
      </c>
      <c r="H22" s="2598"/>
      <c r="I22" s="2598"/>
      <c r="J22" s="2598"/>
    </row>
    <row r="23" spans="1:10" ht="18" customHeight="1" thickBot="1">
      <c r="B23" s="2628" t="s">
        <v>11187</v>
      </c>
      <c r="C23" s="2629"/>
      <c r="D23" s="2629"/>
      <c r="E23" s="2629"/>
      <c r="F23" s="2629"/>
      <c r="G23" s="2629"/>
      <c r="H23" s="2629"/>
      <c r="I23" s="2630"/>
      <c r="J23" s="380">
        <v>12</v>
      </c>
    </row>
    <row r="24" spans="1:10" ht="15.6" customHeight="1" thickBot="1">
      <c r="A24" s="364"/>
      <c r="B24" s="2628"/>
      <c r="C24" s="2629"/>
      <c r="D24" s="2629"/>
      <c r="E24" s="2629"/>
      <c r="F24" s="2629"/>
      <c r="G24" s="2629"/>
      <c r="H24" s="2629"/>
      <c r="I24" s="2630"/>
      <c r="J24" s="381"/>
    </row>
    <row r="25" spans="1:10" ht="27.75" customHeight="1">
      <c r="B25" s="379"/>
    </row>
    <row r="26" spans="1:10" ht="24" customHeight="1"/>
    <row r="27" spans="1:10" s="364" customFormat="1" ht="21.95" customHeight="1">
      <c r="A27"/>
      <c r="B27" s="378"/>
      <c r="C27" s="378"/>
      <c r="D27"/>
      <c r="E27" s="378"/>
      <c r="F27" s="378"/>
      <c r="G27"/>
      <c r="H27"/>
      <c r="I27"/>
      <c r="J27"/>
    </row>
    <row r="28" spans="1:10" ht="12" customHeight="1"/>
    <row r="39" spans="2:3">
      <c r="B39">
        <v>92.5</v>
      </c>
      <c r="C39">
        <v>70</v>
      </c>
    </row>
    <row r="40" spans="2:3">
      <c r="B40">
        <v>185</v>
      </c>
      <c r="C40">
        <v>65</v>
      </c>
    </row>
    <row r="41" spans="2:3">
      <c r="B41">
        <v>370</v>
      </c>
      <c r="C41">
        <v>60</v>
      </c>
    </row>
    <row r="42" spans="2:3">
      <c r="B42">
        <v>555</v>
      </c>
      <c r="C42">
        <v>55</v>
      </c>
    </row>
    <row r="43" spans="2:3">
      <c r="B43">
        <v>925</v>
      </c>
      <c r="C43">
        <v>50</v>
      </c>
    </row>
  </sheetData>
  <mergeCells count="29">
    <mergeCell ref="B24:I24"/>
    <mergeCell ref="B21:F21"/>
    <mergeCell ref="G19:J19"/>
    <mergeCell ref="G20:J20"/>
    <mergeCell ref="B23:I23"/>
    <mergeCell ref="G21:J21"/>
    <mergeCell ref="B20:F20"/>
    <mergeCell ref="B19:F19"/>
    <mergeCell ref="B22:F22"/>
    <mergeCell ref="G22:J22"/>
    <mergeCell ref="D4:S4"/>
    <mergeCell ref="G15:J15"/>
    <mergeCell ref="B15:F15"/>
    <mergeCell ref="L10:M10"/>
    <mergeCell ref="N10:P10"/>
    <mergeCell ref="I12:J13"/>
    <mergeCell ref="I11:J11"/>
    <mergeCell ref="G18:J18"/>
    <mergeCell ref="B18:F18"/>
    <mergeCell ref="E5:J5"/>
    <mergeCell ref="M9:P9"/>
    <mergeCell ref="A5:D5"/>
    <mergeCell ref="L6:N6"/>
    <mergeCell ref="O6:P6"/>
    <mergeCell ref="M8:P8"/>
    <mergeCell ref="B16:F16"/>
    <mergeCell ref="G16:J16"/>
    <mergeCell ref="B17:F17"/>
    <mergeCell ref="G17:J17"/>
  </mergeCells>
  <phoneticPr fontId="0" type="noConversion"/>
  <hyperlinks>
    <hyperlink ref="O6" r:id="rId1"/>
  </hyperlinks>
  <pageMargins left="0.70866141732283472" right="0.70866141732283472" top="0.74803149606299213" bottom="0.74803149606299213" header="0.31496062992125984" footer="0.31496062992125984"/>
  <pageSetup paperSize="9" scale="60" orientation="portrait" r:id="rId2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153348" r:id="rId5" name="Button 4">
              <controlPr defaultSize="0" print="0" autoFill="0" autoPict="0" macro="[0]!Save_Sheet_in_File">
                <anchor moveWithCells="1" sizeWithCells="1">
                  <from>
                    <xdr:col>11</xdr:col>
                    <xdr:colOff>0</xdr:colOff>
                    <xdr:row>12</xdr:row>
                    <xdr:rowOff>152400</xdr:rowOff>
                  </from>
                  <to>
                    <xdr:col>16</xdr:col>
                    <xdr:colOff>66675</xdr:colOff>
                    <xdr:row>14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3349" r:id="rId6" name="Button 5">
              <controlPr defaultSize="0" print="0" autoFill="0" autoPict="0" macro="[0]!SendSheet">
                <anchor moveWithCells="1" sizeWithCells="1">
                  <from>
                    <xdr:col>11</xdr:col>
                    <xdr:colOff>0</xdr:colOff>
                    <xdr:row>15</xdr:row>
                    <xdr:rowOff>57150</xdr:rowOff>
                  </from>
                  <to>
                    <xdr:col>16</xdr:col>
                    <xdr:colOff>66675</xdr:colOff>
                    <xdr:row>17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3350" r:id="rId7" name="Button 6">
              <controlPr defaultSize="0" print="0" autoFill="0" autoPict="0" macro="[0]!Clear_old_zakaz">
                <anchor moveWithCells="1" sizeWithCells="1">
                  <from>
                    <xdr:col>10</xdr:col>
                    <xdr:colOff>238125</xdr:colOff>
                    <xdr:row>22</xdr:row>
                    <xdr:rowOff>85725</xdr:rowOff>
                  </from>
                  <to>
                    <xdr:col>16</xdr:col>
                    <xdr:colOff>57150</xdr:colOff>
                    <xdr:row>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3351" r:id="rId8" name="Button 7">
              <controlPr defaultSize="0" print="0" autoFill="0" autoPict="0" macro="[0]!Print_Book">
                <anchor moveWithCells="1" sizeWithCells="1">
                  <from>
                    <xdr:col>11</xdr:col>
                    <xdr:colOff>0</xdr:colOff>
                    <xdr:row>18</xdr:row>
                    <xdr:rowOff>47625</xdr:rowOff>
                  </from>
                  <to>
                    <xdr:col>16</xdr:col>
                    <xdr:colOff>66675</xdr:colOff>
                    <xdr:row>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3352" r:id="rId9" name="Button 8">
              <controlPr defaultSize="0" print="0" autoFill="0" autoPict="0" macro="[0]!S4et_strok">
                <anchor moveWithCells="1" sizeWithCells="1">
                  <from>
                    <xdr:col>11</xdr:col>
                    <xdr:colOff>9525</xdr:colOff>
                    <xdr:row>10</xdr:row>
                    <xdr:rowOff>123825</xdr:rowOff>
                  </from>
                  <to>
                    <xdr:col>16</xdr:col>
                    <xdr:colOff>66675</xdr:colOff>
                    <xdr:row>12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3361" r:id="rId10" name="Button 17">
              <controlPr defaultSize="0" print="0" autoFill="0" autoPict="0" macro="[0]!UpdateCurs">
                <anchor moveWithCells="1" sizeWithCells="1">
                  <from>
                    <xdr:col>9</xdr:col>
                    <xdr:colOff>0</xdr:colOff>
                    <xdr:row>24</xdr:row>
                    <xdr:rowOff>0</xdr:rowOff>
                  </from>
                  <to>
                    <xdr:col>10</xdr:col>
                    <xdr:colOff>0</xdr:colOff>
                    <xdr:row>24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>
    <tabColor theme="0" tint="-0.14999847407452621"/>
  </sheetPr>
  <dimension ref="A1:X38"/>
  <sheetViews>
    <sheetView workbookViewId="0"/>
  </sheetViews>
  <sheetFormatPr defaultRowHeight="12.75"/>
  <cols>
    <col min="8" max="8" width="19.140625" customWidth="1"/>
  </cols>
  <sheetData>
    <row r="1" spans="1:24" s="349" customFormat="1" ht="27.75">
      <c r="A1" s="350"/>
      <c r="B1" s="350"/>
      <c r="C1" s="350"/>
      <c r="D1" s="350"/>
      <c r="E1" s="350"/>
      <c r="F1" s="350"/>
      <c r="G1" s="350"/>
      <c r="H1" s="350" t="s">
        <v>4545</v>
      </c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</row>
    <row r="2" spans="1:24">
      <c r="A2" s="17"/>
      <c r="B2" s="17"/>
      <c r="C2" s="17"/>
      <c r="D2" s="17"/>
      <c r="E2" s="17"/>
      <c r="F2" s="17"/>
      <c r="G2" s="17"/>
      <c r="H2" s="17"/>
      <c r="I2" s="17"/>
      <c r="J2" s="17"/>
      <c r="K2" s="17"/>
      <c r="L2" s="17"/>
      <c r="M2" s="17"/>
      <c r="N2" s="17"/>
      <c r="O2" s="17"/>
      <c r="P2" s="17"/>
      <c r="Q2" s="17"/>
      <c r="R2" s="17"/>
      <c r="S2" s="17"/>
      <c r="T2" s="17"/>
    </row>
    <row r="3" spans="1:24" s="351" customFormat="1" ht="18">
      <c r="A3" s="352"/>
      <c r="B3" s="352"/>
      <c r="C3" s="352"/>
      <c r="D3" s="352"/>
      <c r="E3" s="352"/>
      <c r="F3" s="352"/>
      <c r="G3" s="352" t="s">
        <v>4546</v>
      </c>
      <c r="H3" s="352"/>
      <c r="I3" s="352"/>
      <c r="J3" s="352"/>
      <c r="K3" s="352"/>
      <c r="L3" s="352"/>
      <c r="M3" s="352"/>
      <c r="N3" s="352"/>
      <c r="O3" s="352"/>
      <c r="P3" s="352"/>
      <c r="Q3" s="352"/>
      <c r="R3" s="352"/>
      <c r="S3" s="352"/>
      <c r="T3" s="352"/>
    </row>
    <row r="4" spans="1:24" ht="13.5" thickBot="1">
      <c r="A4" s="17"/>
      <c r="B4" s="17"/>
      <c r="C4" s="17"/>
      <c r="D4" s="17"/>
      <c r="E4" s="17"/>
      <c r="F4" s="17"/>
      <c r="G4" s="17"/>
      <c r="H4" s="17"/>
      <c r="I4" s="17"/>
      <c r="J4" s="17"/>
      <c r="K4" s="17"/>
      <c r="L4" s="17"/>
      <c r="M4" s="17"/>
      <c r="N4" s="17"/>
      <c r="O4" s="17"/>
      <c r="P4" s="17"/>
      <c r="Q4" s="17"/>
      <c r="R4" s="17"/>
      <c r="S4" s="17"/>
      <c r="T4" s="17"/>
    </row>
    <row r="5" spans="1:24" s="348" customFormat="1" ht="33.950000000000003" customHeight="1" thickBot="1">
      <c r="A5" s="2649" t="s">
        <v>1031</v>
      </c>
      <c r="B5" s="2650"/>
      <c r="C5" s="2650"/>
      <c r="D5" s="2650"/>
      <c r="E5" s="2650"/>
      <c r="F5" s="2650"/>
      <c r="G5" s="2650"/>
      <c r="H5" s="2651"/>
      <c r="I5" s="2646" t="s">
        <v>4548</v>
      </c>
      <c r="J5" s="2647"/>
      <c r="K5" s="2647"/>
      <c r="L5" s="2647"/>
      <c r="M5" s="2647"/>
      <c r="N5" s="2647"/>
      <c r="O5" s="2647"/>
      <c r="P5" s="2647"/>
      <c r="Q5" s="2647"/>
      <c r="R5" s="2648"/>
      <c r="S5" s="383"/>
      <c r="T5" s="383"/>
      <c r="U5" s="383"/>
      <c r="V5" s="383"/>
      <c r="W5" s="383"/>
      <c r="X5" s="383"/>
    </row>
    <row r="6" spans="1:24" s="348" customFormat="1" ht="33.950000000000003" customHeight="1" thickBot="1">
      <c r="A6" s="2634" t="s">
        <v>1032</v>
      </c>
      <c r="B6" s="2635"/>
      <c r="C6" s="2635"/>
      <c r="D6" s="2635"/>
      <c r="E6" s="2635"/>
      <c r="F6" s="2635"/>
      <c r="G6" s="2635"/>
      <c r="H6" s="2652"/>
      <c r="I6" s="2659" t="s">
        <v>1038</v>
      </c>
      <c r="J6" s="2660"/>
      <c r="K6" s="2660"/>
      <c r="L6" s="2660"/>
      <c r="M6" s="2660"/>
      <c r="N6" s="2660"/>
      <c r="O6" s="2660"/>
      <c r="P6" s="2660"/>
      <c r="Q6" s="2660"/>
      <c r="R6" s="2661"/>
      <c r="S6" s="383"/>
      <c r="T6" s="383"/>
      <c r="U6" s="383"/>
      <c r="V6" s="383"/>
      <c r="W6" s="383"/>
      <c r="X6" s="383"/>
    </row>
    <row r="7" spans="1:24" s="348" customFormat="1" ht="33.950000000000003" customHeight="1" thickBot="1">
      <c r="A7" s="2653" t="s">
        <v>1033</v>
      </c>
      <c r="B7" s="2654"/>
      <c r="C7" s="2654"/>
      <c r="D7" s="2654"/>
      <c r="E7" s="2654"/>
      <c r="F7" s="2654"/>
      <c r="G7" s="2654"/>
      <c r="H7" s="2655"/>
      <c r="I7" s="2662" t="s">
        <v>1039</v>
      </c>
      <c r="J7" s="2663"/>
      <c r="K7" s="2663"/>
      <c r="L7" s="2663"/>
      <c r="M7" s="2663"/>
      <c r="N7" s="2663"/>
      <c r="O7" s="2663"/>
      <c r="P7" s="2663"/>
      <c r="Q7" s="2663"/>
      <c r="R7" s="2664"/>
      <c r="S7" s="383"/>
      <c r="T7" s="383"/>
      <c r="U7" s="383"/>
      <c r="V7" s="383"/>
      <c r="W7" s="383"/>
      <c r="X7" s="383"/>
    </row>
    <row r="8" spans="1:24" s="348" customFormat="1" ht="33.950000000000003" customHeight="1" thickBot="1">
      <c r="A8" s="2656" t="s">
        <v>1034</v>
      </c>
      <c r="B8" s="2657"/>
      <c r="C8" s="2657"/>
      <c r="D8" s="2657"/>
      <c r="E8" s="2657"/>
      <c r="F8" s="2657"/>
      <c r="G8" s="2657"/>
      <c r="H8" s="2658"/>
      <c r="I8" s="2665" t="s">
        <v>1040</v>
      </c>
      <c r="J8" s="2666"/>
      <c r="K8" s="2666"/>
      <c r="L8" s="2666"/>
      <c r="M8" s="2666"/>
      <c r="N8" s="2666"/>
      <c r="O8" s="2666"/>
      <c r="P8" s="2666"/>
      <c r="Q8" s="2666"/>
      <c r="R8" s="2667"/>
      <c r="S8" s="383"/>
      <c r="T8" s="383"/>
      <c r="U8" s="383"/>
      <c r="V8" s="383"/>
      <c r="W8" s="383"/>
      <c r="X8" s="383"/>
    </row>
    <row r="9" spans="1:24" s="348" customFormat="1" ht="33.950000000000003" customHeight="1" thickBot="1">
      <c r="A9" s="2634" t="s">
        <v>1035</v>
      </c>
      <c r="B9" s="2635"/>
      <c r="C9" s="2635"/>
      <c r="D9" s="2635"/>
      <c r="E9" s="2635"/>
      <c r="F9" s="2635"/>
      <c r="G9" s="2635"/>
      <c r="H9" s="2635"/>
      <c r="I9" s="2638" t="s">
        <v>4547</v>
      </c>
      <c r="J9" s="2639"/>
      <c r="K9" s="2639"/>
      <c r="L9" s="2639"/>
      <c r="M9" s="2639"/>
      <c r="N9" s="2639"/>
      <c r="O9" s="2639"/>
      <c r="P9" s="2639"/>
      <c r="Q9" s="2639"/>
      <c r="R9" s="2640"/>
      <c r="S9" s="383"/>
      <c r="T9" s="383"/>
      <c r="U9" s="383"/>
      <c r="V9" s="383"/>
      <c r="W9" s="383"/>
      <c r="X9" s="383"/>
    </row>
    <row r="10" spans="1:24" s="348" customFormat="1" ht="33.950000000000003" customHeight="1" thickBot="1">
      <c r="A10" s="2641" t="s">
        <v>3424</v>
      </c>
      <c r="B10" s="2642"/>
      <c r="C10" s="2642"/>
      <c r="D10" s="2642"/>
      <c r="E10" s="2642"/>
      <c r="F10" s="2642"/>
      <c r="G10" s="2642"/>
      <c r="H10" s="2642"/>
      <c r="I10" s="2643" t="s">
        <v>5927</v>
      </c>
      <c r="J10" s="2644"/>
      <c r="K10" s="2644"/>
      <c r="L10" s="2644"/>
      <c r="M10" s="2644"/>
      <c r="N10" s="2644"/>
      <c r="O10" s="2644"/>
      <c r="P10" s="2644"/>
      <c r="Q10" s="2644"/>
      <c r="R10" s="2645"/>
      <c r="S10" s="383"/>
      <c r="T10" s="383"/>
      <c r="U10" s="383"/>
      <c r="V10" s="383"/>
      <c r="W10" s="383"/>
      <c r="X10" s="383"/>
    </row>
    <row r="11" spans="1:24" s="348" customFormat="1" ht="33.950000000000003" customHeight="1" thickBot="1">
      <c r="A11" s="2634" t="s">
        <v>1036</v>
      </c>
      <c r="B11" s="2635"/>
      <c r="C11" s="2635"/>
      <c r="D11" s="2635"/>
      <c r="E11" s="2635"/>
      <c r="F11" s="2635"/>
      <c r="G11" s="2635"/>
      <c r="H11" s="2635"/>
      <c r="I11" s="383"/>
      <c r="J11" s="383"/>
      <c r="K11" s="383"/>
      <c r="L11" s="383"/>
      <c r="M11" s="383"/>
      <c r="N11" s="383"/>
      <c r="O11" s="383"/>
      <c r="P11" s="383"/>
      <c r="Q11" s="383"/>
      <c r="R11" s="383"/>
      <c r="S11" s="383"/>
      <c r="T11" s="383"/>
      <c r="U11" s="383"/>
      <c r="V11" s="383"/>
      <c r="W11" s="383"/>
      <c r="X11" s="383"/>
    </row>
    <row r="12" spans="1:24" s="348" customFormat="1" ht="33.950000000000003" customHeight="1" thickBot="1">
      <c r="A12" s="2636" t="s">
        <v>1037</v>
      </c>
      <c r="B12" s="2637"/>
      <c r="C12" s="2637"/>
      <c r="D12" s="2637"/>
      <c r="E12" s="2637"/>
      <c r="F12" s="2637"/>
      <c r="G12" s="2637"/>
      <c r="H12" s="2637"/>
      <c r="I12" s="383"/>
      <c r="J12" s="383"/>
      <c r="K12" s="383"/>
      <c r="L12" s="383"/>
      <c r="M12" s="383"/>
      <c r="N12" s="383"/>
      <c r="O12" s="383"/>
      <c r="P12" s="383"/>
      <c r="Q12" s="383"/>
      <c r="R12" s="383"/>
      <c r="S12" s="383"/>
      <c r="T12" s="383"/>
      <c r="U12" s="383"/>
      <c r="V12" s="383"/>
      <c r="W12" s="383"/>
      <c r="X12" s="383"/>
    </row>
    <row r="13" spans="1:24" s="348" customFormat="1" ht="33.950000000000003" customHeight="1" thickBot="1">
      <c r="A13" s="2631" t="s">
        <v>2681</v>
      </c>
      <c r="B13" s="2632"/>
      <c r="C13" s="2632"/>
      <c r="D13" s="2632"/>
      <c r="E13" s="2632"/>
      <c r="F13" s="2632"/>
      <c r="G13" s="2632"/>
      <c r="H13" s="2633"/>
      <c r="I13" s="383"/>
      <c r="J13" s="383"/>
      <c r="K13" s="383"/>
      <c r="L13" s="383"/>
      <c r="M13" s="383"/>
      <c r="N13" s="383"/>
      <c r="O13" s="383"/>
      <c r="P13" s="383"/>
      <c r="Q13" s="383"/>
      <c r="R13" s="383"/>
      <c r="S13" s="383"/>
      <c r="T13" s="383"/>
    </row>
    <row r="14" spans="1:24" s="348" customFormat="1" ht="33.950000000000003" customHeight="1">
      <c r="A14" s="383"/>
      <c r="B14" s="383"/>
      <c r="C14" s="383"/>
      <c r="D14" s="383"/>
      <c r="E14" s="383"/>
      <c r="F14" s="383"/>
      <c r="G14" s="383"/>
      <c r="H14" s="383"/>
      <c r="I14" s="383"/>
      <c r="J14" s="383"/>
      <c r="K14" s="383"/>
      <c r="L14" s="383"/>
      <c r="M14" s="383"/>
      <c r="N14" s="383"/>
      <c r="O14" s="383"/>
      <c r="P14" s="383"/>
      <c r="Q14" s="383"/>
      <c r="R14" s="383"/>
      <c r="S14" s="383"/>
      <c r="T14" s="383"/>
    </row>
    <row r="15" spans="1:24" s="348" customFormat="1" ht="33.950000000000003" customHeight="1">
      <c r="A15" s="383"/>
      <c r="B15" s="383"/>
      <c r="C15" s="383"/>
      <c r="D15" s="383"/>
      <c r="E15" s="383"/>
      <c r="F15" s="383"/>
      <c r="G15" s="383"/>
      <c r="H15" s="383"/>
      <c r="I15" s="383"/>
      <c r="J15" s="383"/>
      <c r="K15" s="383"/>
      <c r="L15" s="383"/>
      <c r="M15" s="383"/>
      <c r="N15" s="383"/>
      <c r="O15" s="383"/>
      <c r="P15" s="383"/>
      <c r="Q15" s="383"/>
      <c r="R15" s="383"/>
      <c r="S15" s="383"/>
      <c r="T15" s="383"/>
    </row>
    <row r="16" spans="1:24" s="348" customFormat="1" ht="33.950000000000003" customHeight="1">
      <c r="A16" s="383"/>
      <c r="B16" s="383"/>
      <c r="C16" s="383"/>
      <c r="D16" s="383"/>
      <c r="E16" s="383"/>
      <c r="F16" s="383"/>
      <c r="G16" s="383"/>
      <c r="H16" s="383"/>
      <c r="I16" s="383"/>
      <c r="J16" s="383"/>
      <c r="K16" s="383"/>
      <c r="L16" s="383"/>
      <c r="M16" s="383"/>
      <c r="N16" s="383"/>
      <c r="O16" s="383"/>
      <c r="P16" s="383"/>
      <c r="Q16" s="383"/>
      <c r="R16" s="383"/>
      <c r="S16" s="383"/>
      <c r="T16" s="383"/>
    </row>
    <row r="17" spans="1:20" s="348" customFormat="1" ht="12.75" customHeight="1">
      <c r="A17" s="383"/>
      <c r="B17" s="383"/>
      <c r="C17" s="383"/>
      <c r="D17" s="383"/>
      <c r="E17" s="383"/>
      <c r="F17" s="383"/>
      <c r="G17" s="383"/>
      <c r="H17" s="383"/>
      <c r="I17" s="383"/>
      <c r="J17" s="383"/>
      <c r="K17" s="383"/>
      <c r="L17" s="383"/>
      <c r="M17" s="383"/>
      <c r="N17" s="383"/>
      <c r="O17" s="383"/>
      <c r="P17" s="383"/>
      <c r="Q17" s="383"/>
      <c r="R17" s="383"/>
      <c r="S17" s="383"/>
      <c r="T17" s="383"/>
    </row>
    <row r="18" spans="1:20" s="348" customFormat="1" ht="12.75" customHeight="1">
      <c r="A18" s="383"/>
      <c r="B18" s="383"/>
      <c r="C18" s="383"/>
      <c r="D18" s="383"/>
      <c r="E18" s="383"/>
      <c r="F18" s="383"/>
      <c r="G18" s="383"/>
      <c r="H18" s="383"/>
      <c r="I18" s="383"/>
      <c r="J18" s="383"/>
      <c r="K18" s="383"/>
      <c r="L18" s="383"/>
      <c r="M18" s="383"/>
      <c r="N18" s="383"/>
      <c r="O18" s="383"/>
      <c r="P18" s="383"/>
      <c r="Q18" s="383"/>
      <c r="R18" s="383"/>
      <c r="S18" s="383"/>
      <c r="T18" s="383"/>
    </row>
    <row r="19" spans="1:20" s="348" customFormat="1" ht="12.75" customHeight="1">
      <c r="A19" s="383"/>
      <c r="B19" s="383"/>
      <c r="C19" s="383"/>
      <c r="D19" s="383"/>
      <c r="E19" s="383"/>
      <c r="F19" s="383"/>
      <c r="G19" s="383"/>
      <c r="H19" s="383"/>
      <c r="I19" s="383"/>
      <c r="J19" s="383"/>
      <c r="K19" s="383"/>
      <c r="L19" s="383"/>
      <c r="M19" s="383"/>
      <c r="N19" s="383"/>
      <c r="O19" s="383"/>
      <c r="P19" s="383"/>
      <c r="Q19" s="383"/>
      <c r="R19" s="383"/>
      <c r="S19" s="383"/>
      <c r="T19" s="383"/>
    </row>
    <row r="20" spans="1:20" s="348" customFormat="1" ht="12.75" customHeight="1">
      <c r="A20" s="383"/>
      <c r="B20" s="383"/>
      <c r="C20" s="383"/>
      <c r="D20" s="383"/>
      <c r="E20" s="383"/>
      <c r="F20" s="383"/>
      <c r="G20" s="383"/>
      <c r="H20" s="383"/>
      <c r="I20" s="383"/>
      <c r="J20" s="383"/>
      <c r="K20" s="383"/>
      <c r="L20" s="383"/>
      <c r="M20" s="383"/>
      <c r="N20" s="383"/>
      <c r="O20" s="383"/>
      <c r="P20" s="383"/>
      <c r="Q20" s="383"/>
      <c r="R20" s="383"/>
      <c r="S20" s="383"/>
      <c r="T20" s="383"/>
    </row>
    <row r="21" spans="1:20" s="348" customFormat="1" ht="12.75" customHeight="1">
      <c r="A21" s="383"/>
      <c r="B21" s="383"/>
      <c r="C21" s="383"/>
      <c r="D21" s="383"/>
      <c r="E21" s="383"/>
      <c r="F21" s="383"/>
      <c r="G21" s="383"/>
      <c r="H21" s="383"/>
      <c r="I21" s="383"/>
      <c r="J21" s="383"/>
      <c r="K21" s="383"/>
      <c r="L21" s="383"/>
      <c r="M21" s="383"/>
      <c r="N21" s="383"/>
      <c r="O21" s="383"/>
      <c r="P21" s="383"/>
      <c r="Q21" s="383"/>
      <c r="R21" s="383"/>
      <c r="S21" s="383"/>
      <c r="T21" s="383"/>
    </row>
    <row r="22" spans="1:20" s="348" customFormat="1" ht="12.75" customHeight="1">
      <c r="A22" s="383"/>
      <c r="B22" s="383"/>
      <c r="C22" s="383"/>
      <c r="D22" s="383"/>
      <c r="E22" s="383"/>
      <c r="F22" s="383"/>
      <c r="G22" s="383"/>
      <c r="H22" s="383"/>
      <c r="I22" s="383"/>
      <c r="J22" s="383"/>
      <c r="K22" s="383"/>
      <c r="L22" s="383"/>
      <c r="M22" s="383"/>
      <c r="N22" s="383"/>
      <c r="O22" s="383"/>
      <c r="P22" s="383"/>
      <c r="Q22" s="383"/>
      <c r="R22" s="383"/>
      <c r="S22" s="383"/>
      <c r="T22" s="383"/>
    </row>
    <row r="23" spans="1:20" s="348" customFormat="1" ht="12.75" customHeight="1">
      <c r="A23" s="383"/>
      <c r="B23" s="383"/>
      <c r="C23" s="383"/>
      <c r="D23" s="383"/>
      <c r="E23" s="383"/>
      <c r="F23" s="383"/>
      <c r="G23" s="383"/>
      <c r="H23" s="383"/>
      <c r="I23" s="17"/>
      <c r="J23" s="17"/>
      <c r="K23" s="17"/>
      <c r="L23" s="17"/>
      <c r="M23" s="17"/>
      <c r="N23" s="17"/>
      <c r="O23" s="17"/>
      <c r="P23" s="17"/>
      <c r="Q23" s="17"/>
      <c r="R23" s="17"/>
      <c r="S23" s="383"/>
      <c r="T23" s="383"/>
    </row>
    <row r="24" spans="1:20" s="348" customFormat="1" ht="12.75" customHeight="1">
      <c r="A24" s="383"/>
      <c r="B24" s="383"/>
      <c r="C24" s="383"/>
      <c r="D24" s="383"/>
      <c r="E24" s="383"/>
      <c r="F24" s="383"/>
      <c r="G24" s="383"/>
      <c r="H24" s="383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383"/>
      <c r="T24" s="383"/>
    </row>
    <row r="25" spans="1:20" s="348" customFormat="1" ht="12.75" customHeight="1">
      <c r="A25" s="383"/>
      <c r="B25" s="383"/>
      <c r="C25" s="383"/>
      <c r="D25" s="383"/>
      <c r="E25" s="383"/>
      <c r="F25" s="383"/>
      <c r="G25" s="383"/>
      <c r="H25" s="383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383"/>
      <c r="T25" s="383"/>
    </row>
    <row r="26" spans="1:20" s="348" customFormat="1" ht="12.75" customHeight="1">
      <c r="A26" s="383"/>
      <c r="B26" s="383"/>
      <c r="C26" s="383"/>
      <c r="D26" s="383"/>
      <c r="E26" s="383"/>
      <c r="F26" s="383"/>
      <c r="G26" s="383"/>
      <c r="H26" s="383"/>
      <c r="I26" s="17"/>
      <c r="J26" s="17"/>
      <c r="K26" s="17"/>
      <c r="L26" s="17"/>
      <c r="M26" s="17"/>
      <c r="N26" s="17"/>
      <c r="O26" s="17"/>
      <c r="P26" s="17"/>
      <c r="Q26" s="17"/>
      <c r="R26" s="17"/>
      <c r="S26" s="383"/>
      <c r="T26" s="383"/>
    </row>
    <row r="27" spans="1:20" s="348" customFormat="1" ht="12.75" customHeight="1">
      <c r="A27" s="383"/>
      <c r="B27" s="383"/>
      <c r="C27" s="383"/>
      <c r="D27" s="383"/>
      <c r="E27" s="383"/>
      <c r="F27" s="383"/>
      <c r="G27" s="383"/>
      <c r="H27" s="383"/>
      <c r="I27" s="17"/>
      <c r="J27" s="17"/>
      <c r="K27" s="17"/>
      <c r="L27" s="17"/>
      <c r="M27" s="17"/>
      <c r="N27" s="17"/>
      <c r="O27" s="17"/>
      <c r="P27" s="17"/>
      <c r="Q27" s="17"/>
      <c r="R27" s="17"/>
      <c r="S27" s="383"/>
      <c r="T27" s="383"/>
    </row>
    <row r="28" spans="1:20" s="348" customFormat="1" ht="12.75" customHeight="1">
      <c r="A28" s="383"/>
      <c r="B28" s="383"/>
      <c r="C28" s="383"/>
      <c r="D28" s="383"/>
      <c r="E28" s="383"/>
      <c r="F28" s="383"/>
      <c r="G28" s="383"/>
      <c r="H28" s="383"/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383"/>
      <c r="T28" s="383"/>
    </row>
    <row r="29" spans="1:20" s="348" customFormat="1" ht="12.75" customHeight="1">
      <c r="A29" s="383"/>
      <c r="B29" s="383"/>
      <c r="C29" s="383"/>
      <c r="D29" s="383"/>
      <c r="E29" s="383"/>
      <c r="F29" s="383"/>
      <c r="G29" s="383"/>
      <c r="H29" s="383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383"/>
      <c r="T29" s="383"/>
    </row>
    <row r="30" spans="1:20" s="348" customFormat="1" ht="12.75" customHeight="1">
      <c r="A30" s="383"/>
      <c r="B30" s="383"/>
      <c r="C30" s="383"/>
      <c r="D30" s="383"/>
      <c r="E30" s="383"/>
      <c r="F30" s="383"/>
      <c r="G30" s="383"/>
      <c r="H30" s="383"/>
      <c r="I30" s="17"/>
      <c r="J30" s="17"/>
      <c r="K30" s="17"/>
      <c r="L30" s="17"/>
      <c r="M30" s="17"/>
      <c r="N30" s="17"/>
      <c r="O30" s="17"/>
      <c r="P30" s="17"/>
      <c r="Q30" s="17"/>
      <c r="R30" s="17"/>
      <c r="S30" s="383"/>
      <c r="T30" s="383"/>
    </row>
    <row r="31" spans="1:20" s="348" customFormat="1" ht="12.75" customHeight="1">
      <c r="A31" s="383"/>
      <c r="B31" s="383"/>
      <c r="C31" s="383"/>
      <c r="D31" s="383"/>
      <c r="E31" s="383"/>
      <c r="F31" s="383"/>
      <c r="G31" s="383"/>
      <c r="H31" s="383"/>
      <c r="I31" s="17"/>
      <c r="J31" s="17"/>
      <c r="K31" s="17"/>
      <c r="L31" s="17"/>
      <c r="M31" s="17"/>
      <c r="N31" s="17"/>
      <c r="O31" s="17"/>
      <c r="P31" s="17"/>
      <c r="Q31" s="17"/>
      <c r="R31" s="17"/>
      <c r="S31" s="383"/>
      <c r="T31" s="383"/>
    </row>
    <row r="32" spans="1:20" s="348" customFormat="1" ht="12.75" customHeight="1">
      <c r="A32" s="383"/>
      <c r="B32" s="383"/>
      <c r="C32" s="383"/>
      <c r="D32" s="383"/>
      <c r="E32" s="383"/>
      <c r="F32" s="383"/>
      <c r="G32" s="383"/>
      <c r="H32" s="383"/>
      <c r="I32" s="17"/>
      <c r="J32" s="17"/>
      <c r="K32" s="17"/>
      <c r="L32" s="17"/>
      <c r="M32" s="17"/>
      <c r="N32" s="17"/>
      <c r="O32" s="17"/>
      <c r="P32" s="17"/>
      <c r="Q32" s="17"/>
      <c r="R32" s="17"/>
      <c r="S32" s="383"/>
      <c r="T32" s="383"/>
    </row>
    <row r="33" spans="1:20" s="348" customFormat="1" ht="12.75" customHeight="1">
      <c r="A33" s="383"/>
      <c r="B33" s="383"/>
      <c r="C33" s="383"/>
      <c r="D33" s="383"/>
      <c r="E33" s="383"/>
      <c r="F33" s="383"/>
      <c r="G33" s="383"/>
      <c r="H33" s="383"/>
      <c r="I33" s="17"/>
      <c r="J33" s="17"/>
      <c r="K33" s="17"/>
      <c r="L33" s="17"/>
      <c r="M33" s="17"/>
      <c r="N33" s="17"/>
      <c r="O33" s="17"/>
      <c r="P33" s="17"/>
      <c r="Q33" s="17"/>
      <c r="R33" s="17"/>
      <c r="S33" s="383"/>
      <c r="T33" s="383"/>
    </row>
    <row r="34" spans="1:20" ht="12.75" customHeight="1">
      <c r="A34" s="17"/>
      <c r="B34" s="17"/>
      <c r="C34" s="17"/>
      <c r="D34" s="17"/>
      <c r="E34" s="17"/>
      <c r="F34" s="17"/>
      <c r="G34" s="17"/>
      <c r="H34" s="17"/>
      <c r="I34" s="17"/>
      <c r="J34" s="17"/>
      <c r="K34" s="17"/>
      <c r="L34" s="17"/>
      <c r="M34" s="17"/>
      <c r="N34" s="17"/>
      <c r="O34" s="17"/>
      <c r="P34" s="17"/>
      <c r="Q34" s="17"/>
      <c r="R34" s="17"/>
      <c r="S34" s="17"/>
      <c r="T34" s="17"/>
    </row>
    <row r="35" spans="1:20" ht="12.75" customHeight="1">
      <c r="A35" s="17"/>
      <c r="B35" s="17"/>
      <c r="C35" s="17"/>
      <c r="D35" s="17"/>
      <c r="E35" s="17"/>
      <c r="F35" s="17"/>
      <c r="G35" s="17"/>
      <c r="H35" s="17"/>
      <c r="I35" s="17"/>
      <c r="J35" s="17"/>
      <c r="K35" s="17"/>
      <c r="L35" s="17"/>
      <c r="M35" s="17"/>
      <c r="N35" s="17"/>
      <c r="O35" s="17"/>
      <c r="P35" s="17"/>
      <c r="Q35" s="17"/>
      <c r="R35" s="17"/>
      <c r="S35" s="17"/>
      <c r="T35" s="17"/>
    </row>
    <row r="36" spans="1:20" ht="12.75" customHeight="1">
      <c r="A36" s="17"/>
      <c r="B36" s="17"/>
      <c r="C36" s="17"/>
      <c r="D36" s="17"/>
      <c r="E36" s="17"/>
      <c r="F36" s="17"/>
      <c r="G36" s="17"/>
      <c r="H36" s="17"/>
      <c r="S36" s="17"/>
      <c r="T36" s="17"/>
    </row>
    <row r="37" spans="1:20" ht="12.75" customHeight="1">
      <c r="A37" s="17"/>
      <c r="B37" s="17"/>
      <c r="C37" s="17"/>
      <c r="D37" s="17"/>
      <c r="E37" s="17"/>
      <c r="F37" s="17"/>
      <c r="G37" s="17"/>
      <c r="H37" s="17"/>
      <c r="S37" s="17"/>
      <c r="T37" s="17"/>
    </row>
    <row r="38" spans="1:20">
      <c r="A38" s="17"/>
      <c r="B38" s="17"/>
      <c r="C38" s="17"/>
      <c r="D38" s="17"/>
      <c r="E38" s="17"/>
      <c r="F38" s="17"/>
      <c r="G38" s="17"/>
      <c r="H38" s="17"/>
      <c r="S38" s="17"/>
      <c r="T38" s="17"/>
    </row>
  </sheetData>
  <mergeCells count="15">
    <mergeCell ref="I5:R5"/>
    <mergeCell ref="A9:H9"/>
    <mergeCell ref="A5:H5"/>
    <mergeCell ref="A6:H6"/>
    <mergeCell ref="A7:H7"/>
    <mergeCell ref="A8:H8"/>
    <mergeCell ref="I6:R6"/>
    <mergeCell ref="I7:R7"/>
    <mergeCell ref="I8:R8"/>
    <mergeCell ref="A13:H13"/>
    <mergeCell ref="A11:H11"/>
    <mergeCell ref="A12:H12"/>
    <mergeCell ref="I9:R9"/>
    <mergeCell ref="A10:H10"/>
    <mergeCell ref="I10:R10"/>
  </mergeCells>
  <phoneticPr fontId="0" type="noConversion"/>
  <hyperlinks>
    <hyperlink ref="A5:H5" location="'САМОРЕЗЫ- ШУРУПЫ'!R1C1" display="Саморезы - шурупы"/>
    <hyperlink ref="A6:H6" location="Анкеры!R1C1" display="Анкерная   техника"/>
    <hyperlink ref="A7:H7" location="'Кровельные саморезы'!R1C1" display="Кровельные   саморезы"/>
    <hyperlink ref="A8:H8" location="'Заклепки и заклепочники'!R1C1" display="Заклёпки   и   заклёпочники"/>
    <hyperlink ref="A9:H9" location="'Метрический крепеж'!R1C1" display="Метрический   крепёж"/>
    <hyperlink ref="A10:H10" location="Хомуты!R1C1" display="Хомуты"/>
    <hyperlink ref="A11:H11" location="Такелаж!R1C1" display="Такелаж"/>
    <hyperlink ref="A12:H12" location="ДЮБЕЛЯ!R1C1" display="Дюбельная   техника"/>
    <hyperlink ref="I6:P6" location="'Крепеж для электрики'!R1C1" display="Крепёж   для   электрики"/>
    <hyperlink ref="I7:P7" location="'Мебельная фурн.'!R1C1" display="Мебельная   фурнитура"/>
    <hyperlink ref="I8:P8" location="'Химический крепёж'!R1C1" display="Химический   крепёж"/>
    <hyperlink ref="I9:P9" location="'Крепёж  KENNER'!R1C1" display="Крепёж  KENNER"/>
    <hyperlink ref="I5:R5" location="ПЕРФОРАЦИЯ!R1C1" display="Перфорированный  крепёж"/>
    <hyperlink ref="A13" location="Гвозди!R1C1" display="Гвозди "/>
    <hyperlink ref="I10:R10" location="'Буры,Свёрла,Биты'!A1" display="Буры,Свёрла,Биты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>
    <tabColor rgb="FFC00000"/>
  </sheetPr>
  <dimension ref="A1:N2788"/>
  <sheetViews>
    <sheetView tabSelected="1" workbookViewId="0">
      <pane xSplit="9" ySplit="1" topLeftCell="J2" activePane="bottomRight" state="frozen"/>
      <selection pane="topRight" activeCell="J1" sqref="J1"/>
      <selection pane="bottomLeft" activeCell="A2" sqref="A2"/>
      <selection pane="bottomRight" activeCell="L16" sqref="L16"/>
    </sheetView>
  </sheetViews>
  <sheetFormatPr defaultRowHeight="12.75"/>
  <cols>
    <col min="1" max="1" width="12.85546875" customWidth="1"/>
    <col min="2" max="2" width="13.85546875" customWidth="1"/>
    <col min="3" max="3" width="11.42578125" style="30" customWidth="1"/>
    <col min="4" max="4" width="21.140625" style="30" customWidth="1"/>
    <col min="5" max="5" width="15.28515625" style="608" hidden="1" customWidth="1"/>
    <col min="6" max="6" width="21.140625" style="609" customWidth="1"/>
    <col min="7" max="7" width="13" style="858" customWidth="1"/>
    <col min="8" max="8" width="12.85546875" customWidth="1"/>
    <col min="9" max="9" width="19.5703125" customWidth="1"/>
    <col min="10" max="10" width="10.42578125" customWidth="1"/>
    <col min="12" max="12" width="10.5703125" customWidth="1"/>
    <col min="13" max="13" width="12.5703125" customWidth="1"/>
    <col min="14" max="14" width="12.7109375" customWidth="1"/>
  </cols>
  <sheetData>
    <row r="1" spans="1:12" ht="30" customHeight="1">
      <c r="A1" s="2676" t="s">
        <v>3</v>
      </c>
      <c r="B1" s="2676"/>
      <c r="C1" s="2676"/>
      <c r="D1" s="2676"/>
      <c r="E1" s="2676"/>
      <c r="F1" s="2676"/>
      <c r="G1" s="2676"/>
      <c r="H1" s="2676"/>
      <c r="I1" s="2676"/>
      <c r="J1" s="666" t="s">
        <v>12325</v>
      </c>
      <c r="K1" s="666"/>
      <c r="L1" s="666"/>
    </row>
    <row r="2" spans="1:12" s="134" customFormat="1" ht="30.75">
      <c r="A2" s="158" t="s">
        <v>679</v>
      </c>
      <c r="B2" s="158"/>
      <c r="C2" s="158"/>
      <c r="D2" s="158"/>
      <c r="E2" s="587"/>
      <c r="F2" s="573"/>
      <c r="G2" s="857"/>
      <c r="H2" s="160"/>
      <c r="I2" s="161"/>
    </row>
    <row r="3" spans="1:12" ht="13.5" thickBot="1">
      <c r="A3" s="4"/>
      <c r="B3" s="4"/>
      <c r="C3" s="33"/>
      <c r="D3" s="33"/>
      <c r="E3" s="589"/>
      <c r="F3" s="590"/>
    </row>
    <row r="4" spans="1:12" ht="18">
      <c r="A4" s="185"/>
      <c r="B4" s="91" t="s">
        <v>498</v>
      </c>
      <c r="C4" s="91"/>
      <c r="D4" s="96"/>
      <c r="E4" s="591"/>
      <c r="F4" s="592"/>
      <c r="G4" s="859"/>
      <c r="H4" s="163"/>
      <c r="I4" s="95"/>
    </row>
    <row r="5" spans="1:12" ht="18">
      <c r="A5" s="164"/>
      <c r="B5" s="108" t="s">
        <v>3272</v>
      </c>
      <c r="C5" s="108"/>
      <c r="D5" s="166"/>
      <c r="E5" s="593"/>
      <c r="F5" s="553"/>
      <c r="G5" s="340"/>
      <c r="H5" s="17"/>
      <c r="I5" s="167"/>
    </row>
    <row r="6" spans="1:12">
      <c r="A6" s="164"/>
      <c r="B6" s="183"/>
      <c r="C6" s="97"/>
      <c r="D6" s="97"/>
      <c r="E6" s="595"/>
      <c r="F6" s="596"/>
      <c r="G6" s="860"/>
      <c r="H6" s="17"/>
      <c r="I6" s="167"/>
    </row>
    <row r="7" spans="1:12">
      <c r="A7" s="164"/>
      <c r="B7" s="183"/>
      <c r="C7" s="97"/>
      <c r="D7" s="97"/>
      <c r="E7" s="595"/>
      <c r="F7" s="596"/>
      <c r="G7" s="860"/>
      <c r="H7" s="17"/>
      <c r="I7" s="167"/>
    </row>
    <row r="8" spans="1:12">
      <c r="A8" s="164"/>
      <c r="B8" s="183"/>
      <c r="C8" s="97"/>
      <c r="D8" s="97"/>
      <c r="E8" s="595"/>
      <c r="F8" s="596"/>
      <c r="G8" s="860"/>
      <c r="H8" s="17"/>
      <c r="I8" s="167"/>
    </row>
    <row r="9" spans="1:12" ht="16.5" thickBot="1">
      <c r="A9" s="201" t="s">
        <v>7051</v>
      </c>
      <c r="B9" s="200"/>
      <c r="C9" s="99"/>
      <c r="D9" s="99"/>
      <c r="E9" s="597"/>
      <c r="F9" s="598"/>
      <c r="G9" s="861"/>
      <c r="H9" s="171"/>
      <c r="I9" s="172"/>
    </row>
    <row r="10" spans="1:12" ht="38.25" customHeight="1">
      <c r="A10" s="2670" t="s">
        <v>1028</v>
      </c>
      <c r="B10" s="2672" t="s">
        <v>1029</v>
      </c>
      <c r="C10" s="192" t="s">
        <v>678</v>
      </c>
      <c r="D10" s="192" t="s">
        <v>3130</v>
      </c>
      <c r="E10" s="599" t="s">
        <v>11188</v>
      </c>
      <c r="F10" s="600" t="s">
        <v>2779</v>
      </c>
      <c r="G10" s="2678" t="s">
        <v>2627</v>
      </c>
      <c r="H10" s="2668" t="s">
        <v>497</v>
      </c>
      <c r="I10" s="2674" t="s">
        <v>4239</v>
      </c>
    </row>
    <row r="11" spans="1:12" ht="15.95" customHeight="1" thickBot="1">
      <c r="A11" s="2671"/>
      <c r="B11" s="2673"/>
      <c r="C11" s="197" t="s">
        <v>3629</v>
      </c>
      <c r="D11" s="390" t="s">
        <v>2628</v>
      </c>
      <c r="E11" s="601" t="s">
        <v>265</v>
      </c>
      <c r="F11" s="607">
        <f>'Заказ, cкидки и курсы валют'!$I$12</f>
        <v>0</v>
      </c>
      <c r="G11" s="2679"/>
      <c r="H11" s="2677"/>
      <c r="I11" s="2675"/>
    </row>
    <row r="12" spans="1:12" ht="13.5" customHeight="1">
      <c r="A12" s="384" t="s">
        <v>2537</v>
      </c>
      <c r="B12" s="385" t="s">
        <v>105</v>
      </c>
      <c r="C12" s="2149">
        <v>0.79999999999999993</v>
      </c>
      <c r="D12" s="386">
        <v>28000</v>
      </c>
      <c r="E12" s="667">
        <v>23.48</v>
      </c>
      <c r="F12" s="1089">
        <f>ROUND(E12*(1-$F$11),2)</f>
        <v>23.48</v>
      </c>
      <c r="G12" s="968">
        <f>'Заказ, cкидки и курсы валют'!$J$23*F12</f>
        <v>281.76</v>
      </c>
      <c r="H12" s="387">
        <f>ROUND((D12/1000)*G12,2)</f>
        <v>7889.28</v>
      </c>
      <c r="I12" s="388"/>
      <c r="K12" s="574"/>
    </row>
    <row r="13" spans="1:12" ht="13.5" customHeight="1">
      <c r="A13" s="175" t="s">
        <v>2538</v>
      </c>
      <c r="B13" s="126" t="s">
        <v>106</v>
      </c>
      <c r="C13" s="52">
        <v>0.94</v>
      </c>
      <c r="D13" s="127">
        <v>22000</v>
      </c>
      <c r="E13" s="667">
        <v>26.48</v>
      </c>
      <c r="F13" s="1090">
        <f t="shared" ref="F13:F31" si="0">ROUND(E13*(1-$F$11),2)</f>
        <v>26.48</v>
      </c>
      <c r="G13" s="862">
        <f>'Заказ, cкидки и курсы валют'!$J$23*F13</f>
        <v>317.76</v>
      </c>
      <c r="H13" s="128">
        <f t="shared" ref="H13:H31" si="1">ROUND((D13/1000)*G13,2)</f>
        <v>6990.72</v>
      </c>
      <c r="I13" s="174"/>
      <c r="K13" s="574"/>
    </row>
    <row r="14" spans="1:12" ht="13.5" customHeight="1">
      <c r="A14" s="175" t="s">
        <v>2539</v>
      </c>
      <c r="B14" s="126" t="s">
        <v>107</v>
      </c>
      <c r="C14" s="52">
        <v>1.2159999999999997</v>
      </c>
      <c r="D14" s="127">
        <v>15000</v>
      </c>
      <c r="E14" s="667">
        <v>32.65</v>
      </c>
      <c r="F14" s="1090">
        <f t="shared" si="0"/>
        <v>32.65</v>
      </c>
      <c r="G14" s="862">
        <f>'Заказ, cкидки и курсы валют'!$J$23*F14</f>
        <v>391.79999999999995</v>
      </c>
      <c r="H14" s="128">
        <f t="shared" si="1"/>
        <v>5877</v>
      </c>
      <c r="I14" s="174"/>
      <c r="K14" s="574"/>
    </row>
    <row r="15" spans="1:12" ht="13.5" customHeight="1">
      <c r="A15" s="175" t="s">
        <v>2540</v>
      </c>
      <c r="B15" s="126" t="s">
        <v>108</v>
      </c>
      <c r="C15" s="52">
        <v>1.4400000000000002</v>
      </c>
      <c r="D15" s="127">
        <v>12000</v>
      </c>
      <c r="E15" s="667">
        <v>40.35</v>
      </c>
      <c r="F15" s="1090">
        <f t="shared" si="0"/>
        <v>40.35</v>
      </c>
      <c r="G15" s="862">
        <f>'Заказ, cкидки и курсы валют'!$J$23*F15</f>
        <v>484.20000000000005</v>
      </c>
      <c r="H15" s="128">
        <f t="shared" si="1"/>
        <v>5810.4</v>
      </c>
      <c r="I15" s="174"/>
      <c r="K15" s="574"/>
    </row>
    <row r="16" spans="1:12" ht="13.5" customHeight="1">
      <c r="A16" s="175" t="s">
        <v>2541</v>
      </c>
      <c r="B16" s="126" t="s">
        <v>109</v>
      </c>
      <c r="C16" s="52">
        <v>1.54</v>
      </c>
      <c r="D16" s="127">
        <v>11000</v>
      </c>
      <c r="E16" s="667">
        <v>41.98</v>
      </c>
      <c r="F16" s="1090">
        <f t="shared" si="0"/>
        <v>41.98</v>
      </c>
      <c r="G16" s="862">
        <f>'Заказ, cкидки и курсы валют'!$J$23*F16</f>
        <v>503.76</v>
      </c>
      <c r="H16" s="128">
        <f t="shared" si="1"/>
        <v>5541.36</v>
      </c>
      <c r="I16" s="174"/>
      <c r="K16" s="574"/>
    </row>
    <row r="17" spans="1:11" ht="13.5" customHeight="1">
      <c r="A17" s="175" t="s">
        <v>2542</v>
      </c>
      <c r="B17" s="126" t="s">
        <v>110</v>
      </c>
      <c r="C17" s="52">
        <v>1.82</v>
      </c>
      <c r="D17" s="127">
        <v>8000</v>
      </c>
      <c r="E17" s="667">
        <v>48.14</v>
      </c>
      <c r="F17" s="1090">
        <f t="shared" si="0"/>
        <v>48.14</v>
      </c>
      <c r="G17" s="862">
        <f>'Заказ, cкидки и курсы валют'!$J$23*F17</f>
        <v>577.68000000000006</v>
      </c>
      <c r="H17" s="128">
        <f t="shared" si="1"/>
        <v>4621.4399999999996</v>
      </c>
      <c r="I17" s="174"/>
      <c r="K17" s="574"/>
    </row>
    <row r="18" spans="1:11" ht="13.5" customHeight="1">
      <c r="A18" s="175" t="s">
        <v>2543</v>
      </c>
      <c r="B18" s="126" t="s">
        <v>111</v>
      </c>
      <c r="C18" s="52">
        <v>1.9300000000000002</v>
      </c>
      <c r="D18" s="127">
        <v>7000</v>
      </c>
      <c r="E18" s="667">
        <v>54.28</v>
      </c>
      <c r="F18" s="1090">
        <f t="shared" si="0"/>
        <v>54.28</v>
      </c>
      <c r="G18" s="862">
        <f>'Заказ, cкидки и курсы валют'!$J$23*F18</f>
        <v>651.36</v>
      </c>
      <c r="H18" s="128">
        <f t="shared" si="1"/>
        <v>4559.5200000000004</v>
      </c>
      <c r="I18" s="174"/>
      <c r="K18" s="574"/>
    </row>
    <row r="19" spans="1:11" ht="13.5" customHeight="1">
      <c r="A19" s="175" t="s">
        <v>2544</v>
      </c>
      <c r="B19" s="126" t="s">
        <v>112</v>
      </c>
      <c r="C19" s="52">
        <v>2.1800000000000002</v>
      </c>
      <c r="D19" s="127">
        <v>5500</v>
      </c>
      <c r="E19" s="667">
        <v>61.12</v>
      </c>
      <c r="F19" s="1090">
        <f t="shared" si="0"/>
        <v>61.12</v>
      </c>
      <c r="G19" s="862">
        <f>'Заказ, cкидки и курсы валют'!$J$23*F19</f>
        <v>733.43999999999994</v>
      </c>
      <c r="H19" s="128">
        <f t="shared" si="1"/>
        <v>4033.92</v>
      </c>
      <c r="I19" s="174"/>
      <c r="K19" s="574"/>
    </row>
    <row r="20" spans="1:11" ht="13.5" customHeight="1">
      <c r="A20" s="175" t="s">
        <v>2545</v>
      </c>
      <c r="B20" s="126" t="s">
        <v>113</v>
      </c>
      <c r="C20" s="52">
        <v>2.3199999999999998</v>
      </c>
      <c r="D20" s="127">
        <v>5000</v>
      </c>
      <c r="E20" s="667">
        <v>65.69</v>
      </c>
      <c r="F20" s="1090">
        <f t="shared" si="0"/>
        <v>65.69</v>
      </c>
      <c r="G20" s="862">
        <f>'Заказ, cкидки и курсы валют'!$J$23*F20</f>
        <v>788.28</v>
      </c>
      <c r="H20" s="128">
        <f t="shared" si="1"/>
        <v>3941.4</v>
      </c>
      <c r="I20" s="174"/>
      <c r="K20" s="574"/>
    </row>
    <row r="21" spans="1:11" ht="13.5" customHeight="1">
      <c r="A21" s="175" t="s">
        <v>2546</v>
      </c>
      <c r="B21" s="126" t="s">
        <v>114</v>
      </c>
      <c r="C21" s="52">
        <v>2.93</v>
      </c>
      <c r="D21" s="127">
        <v>4000</v>
      </c>
      <c r="E21" s="667">
        <v>77.92</v>
      </c>
      <c r="F21" s="1090">
        <f t="shared" si="0"/>
        <v>77.92</v>
      </c>
      <c r="G21" s="862">
        <f>'Заказ, cкидки и курсы валют'!$J$23*F21</f>
        <v>935.04</v>
      </c>
      <c r="H21" s="128">
        <f t="shared" si="1"/>
        <v>3740.16</v>
      </c>
      <c r="I21" s="174"/>
      <c r="K21" s="574"/>
    </row>
    <row r="22" spans="1:11" ht="13.5" customHeight="1">
      <c r="A22" s="175" t="s">
        <v>680</v>
      </c>
      <c r="B22" s="126" t="s">
        <v>3321</v>
      </c>
      <c r="C22" s="52">
        <v>3.18</v>
      </c>
      <c r="D22" s="129">
        <v>3500</v>
      </c>
      <c r="E22" s="667">
        <v>84.14</v>
      </c>
      <c r="F22" s="1090">
        <f t="shared" si="0"/>
        <v>84.14</v>
      </c>
      <c r="G22" s="862">
        <f>'Заказ, cкидки и курсы валют'!$J$23*F22</f>
        <v>1009.6800000000001</v>
      </c>
      <c r="H22" s="128">
        <f t="shared" si="1"/>
        <v>3533.88</v>
      </c>
      <c r="I22" s="174"/>
      <c r="K22" s="574"/>
    </row>
    <row r="23" spans="1:11" ht="13.5" customHeight="1">
      <c r="A23" s="175" t="s">
        <v>681</v>
      </c>
      <c r="B23" s="126" t="s">
        <v>115</v>
      </c>
      <c r="C23" s="52">
        <v>3.53</v>
      </c>
      <c r="D23" s="127">
        <v>3000</v>
      </c>
      <c r="E23" s="667">
        <v>96.18</v>
      </c>
      <c r="F23" s="1090">
        <f t="shared" si="0"/>
        <v>96.18</v>
      </c>
      <c r="G23" s="862">
        <f>'Заказ, cкидки и курсы валют'!$J$23*F23</f>
        <v>1154.1600000000001</v>
      </c>
      <c r="H23" s="128">
        <f t="shared" si="1"/>
        <v>3462.48</v>
      </c>
      <c r="I23" s="174"/>
      <c r="K23" s="574"/>
    </row>
    <row r="24" spans="1:11" ht="13.5" customHeight="1">
      <c r="A24" s="175" t="s">
        <v>2547</v>
      </c>
      <c r="B24" s="126" t="s">
        <v>116</v>
      </c>
      <c r="C24" s="52">
        <v>3.8119999999999998</v>
      </c>
      <c r="D24" s="127">
        <v>2500</v>
      </c>
      <c r="E24" s="667">
        <v>105.08</v>
      </c>
      <c r="F24" s="1090">
        <f t="shared" si="0"/>
        <v>105.08</v>
      </c>
      <c r="G24" s="862">
        <f>'Заказ, cкидки и курсы валют'!$J$23*F24</f>
        <v>1260.96</v>
      </c>
      <c r="H24" s="128">
        <f t="shared" si="1"/>
        <v>3152.4</v>
      </c>
      <c r="I24" s="174"/>
      <c r="K24" s="574"/>
    </row>
    <row r="25" spans="1:11" ht="13.5" customHeight="1">
      <c r="A25" s="175" t="s">
        <v>682</v>
      </c>
      <c r="B25" s="126" t="s">
        <v>3328</v>
      </c>
      <c r="C25" s="52">
        <v>4.47</v>
      </c>
      <c r="D25" s="127">
        <v>2000</v>
      </c>
      <c r="E25" s="667">
        <v>123.67</v>
      </c>
      <c r="F25" s="1090">
        <f t="shared" si="0"/>
        <v>123.67</v>
      </c>
      <c r="G25" s="862">
        <f>'Заказ, cкидки и курсы валют'!$J$23*F25</f>
        <v>1484.04</v>
      </c>
      <c r="H25" s="128">
        <f t="shared" si="1"/>
        <v>2968.08</v>
      </c>
      <c r="I25" s="174"/>
      <c r="K25" s="574"/>
    </row>
    <row r="26" spans="1:11" ht="13.5" customHeight="1">
      <c r="A26" s="1132" t="s">
        <v>683</v>
      </c>
      <c r="B26" s="126" t="s">
        <v>117</v>
      </c>
      <c r="C26" s="52">
        <v>6.03</v>
      </c>
      <c r="D26" s="129">
        <v>1800</v>
      </c>
      <c r="E26" s="667">
        <v>153.65</v>
      </c>
      <c r="F26" s="1090">
        <f t="shared" si="0"/>
        <v>153.65</v>
      </c>
      <c r="G26" s="862">
        <f>'Заказ, cкидки и курсы валют'!$J$23*F26</f>
        <v>1843.8000000000002</v>
      </c>
      <c r="H26" s="128">
        <f t="shared" si="1"/>
        <v>3318.84</v>
      </c>
      <c r="I26" s="174"/>
      <c r="K26" s="574"/>
    </row>
    <row r="27" spans="1:11" ht="13.5" customHeight="1">
      <c r="A27" s="175" t="s">
        <v>2548</v>
      </c>
      <c r="B27" s="126" t="s">
        <v>118</v>
      </c>
      <c r="C27" s="52">
        <v>6.2999999999999989</v>
      </c>
      <c r="D27" s="127">
        <v>1500</v>
      </c>
      <c r="E27" s="667">
        <v>173.76</v>
      </c>
      <c r="F27" s="1090">
        <f t="shared" si="0"/>
        <v>173.76</v>
      </c>
      <c r="G27" s="862">
        <f>'Заказ, cкидки и курсы валют'!$J$23*F27</f>
        <v>2085.12</v>
      </c>
      <c r="H27" s="128">
        <f t="shared" si="1"/>
        <v>3127.68</v>
      </c>
      <c r="I27" s="174"/>
      <c r="K27" s="574"/>
    </row>
    <row r="28" spans="1:11" ht="13.5" customHeight="1">
      <c r="A28" s="175" t="s">
        <v>2549</v>
      </c>
      <c r="B28" s="126" t="s">
        <v>119</v>
      </c>
      <c r="C28" s="52">
        <v>6.5</v>
      </c>
      <c r="D28" s="127">
        <v>1500</v>
      </c>
      <c r="E28" s="667">
        <v>178.96</v>
      </c>
      <c r="F28" s="1090">
        <f t="shared" si="0"/>
        <v>178.96</v>
      </c>
      <c r="G28" s="862">
        <f>'Заказ, cкидки и курсы валют'!$J$23*F28</f>
        <v>2147.52</v>
      </c>
      <c r="H28" s="128">
        <f t="shared" si="1"/>
        <v>3221.28</v>
      </c>
      <c r="I28" s="174"/>
      <c r="K28" s="574"/>
    </row>
    <row r="29" spans="1:11" ht="13.5" customHeight="1">
      <c r="A29" s="176" t="s">
        <v>2550</v>
      </c>
      <c r="B29" s="126" t="s">
        <v>3982</v>
      </c>
      <c r="C29" s="52">
        <v>8.51</v>
      </c>
      <c r="D29" s="127">
        <v>1500</v>
      </c>
      <c r="E29" s="667">
        <v>245.28</v>
      </c>
      <c r="F29" s="1090">
        <f t="shared" si="0"/>
        <v>245.28</v>
      </c>
      <c r="G29" s="862">
        <f>'Заказ, cкидки и курсы валют'!$J$23*F29</f>
        <v>2943.36</v>
      </c>
      <c r="H29" s="128">
        <f t="shared" si="1"/>
        <v>4415.04</v>
      </c>
      <c r="I29" s="174"/>
      <c r="K29" s="574"/>
    </row>
    <row r="30" spans="1:11" ht="13.5" customHeight="1">
      <c r="A30" s="175" t="s">
        <v>2551</v>
      </c>
      <c r="B30" s="126" t="s">
        <v>120</v>
      </c>
      <c r="C30" s="52">
        <v>9.6000000000000014</v>
      </c>
      <c r="D30" s="127">
        <v>1500</v>
      </c>
      <c r="E30" s="667">
        <v>252.23</v>
      </c>
      <c r="F30" s="1090">
        <f t="shared" si="0"/>
        <v>252.23</v>
      </c>
      <c r="G30" s="862">
        <f>'Заказ, cкидки и курсы валют'!$J$23*F30</f>
        <v>3026.7599999999998</v>
      </c>
      <c r="H30" s="128">
        <f t="shared" si="1"/>
        <v>4540.1400000000003</v>
      </c>
      <c r="I30" s="174"/>
      <c r="K30" s="574"/>
    </row>
    <row r="31" spans="1:11" ht="13.5" customHeight="1" thickBot="1">
      <c r="A31" s="177" t="s">
        <v>2552</v>
      </c>
      <c r="B31" s="178" t="s">
        <v>121</v>
      </c>
      <c r="C31" s="179">
        <v>10.65</v>
      </c>
      <c r="D31" s="180">
        <v>1200</v>
      </c>
      <c r="E31" s="667">
        <v>282.27999999999997</v>
      </c>
      <c r="F31" s="1091">
        <f t="shared" si="0"/>
        <v>282.27999999999997</v>
      </c>
      <c r="G31" s="960">
        <f>'Заказ, cкидки и курсы валют'!$J$23*F31</f>
        <v>3387.3599999999997</v>
      </c>
      <c r="H31" s="181">
        <f t="shared" si="1"/>
        <v>4064.83</v>
      </c>
      <c r="I31" s="182"/>
      <c r="K31" s="574"/>
    </row>
    <row r="32" spans="1:11" ht="16.5" customHeight="1" thickBot="1">
      <c r="A32" s="27"/>
      <c r="B32" s="80"/>
      <c r="C32" s="81"/>
      <c r="D32" s="82"/>
      <c r="E32" s="546"/>
      <c r="F32" s="578"/>
      <c r="G32" s="863"/>
      <c r="I32" s="14"/>
    </row>
    <row r="33" spans="1:11" ht="16.5" customHeight="1">
      <c r="A33" s="185"/>
      <c r="B33" s="91" t="s">
        <v>498</v>
      </c>
      <c r="C33" s="91"/>
      <c r="D33" s="96"/>
      <c r="E33" s="591"/>
      <c r="F33" s="592"/>
      <c r="G33" s="859"/>
      <c r="H33" s="163"/>
      <c r="I33" s="95"/>
    </row>
    <row r="34" spans="1:11" ht="17.25" customHeight="1">
      <c r="A34" s="164"/>
      <c r="B34" s="108" t="s">
        <v>3272</v>
      </c>
      <c r="C34" s="108"/>
      <c r="D34" s="166"/>
      <c r="E34" s="593"/>
      <c r="F34" s="553"/>
      <c r="G34" s="340"/>
      <c r="H34" s="17"/>
      <c r="I34" s="167"/>
    </row>
    <row r="35" spans="1:11" ht="11.25" customHeight="1">
      <c r="A35" s="164"/>
      <c r="B35" s="183"/>
      <c r="C35" s="97"/>
      <c r="D35" s="97"/>
      <c r="E35" s="595"/>
      <c r="F35" s="596"/>
      <c r="G35" s="860"/>
      <c r="H35" s="17"/>
      <c r="I35" s="167"/>
    </row>
    <row r="36" spans="1:11" ht="11.25" customHeight="1">
      <c r="A36" s="164"/>
      <c r="B36" s="183"/>
      <c r="C36" s="97"/>
      <c r="D36" s="97"/>
      <c r="E36" s="595"/>
      <c r="F36" s="596"/>
      <c r="G36" s="860"/>
      <c r="H36" s="17"/>
      <c r="I36" s="167"/>
    </row>
    <row r="37" spans="1:11" ht="11.25" customHeight="1">
      <c r="A37" s="164"/>
      <c r="B37" s="183"/>
      <c r="C37" s="97"/>
      <c r="D37" s="97"/>
      <c r="E37" s="595"/>
      <c r="F37" s="596"/>
      <c r="G37" s="860"/>
      <c r="H37" s="17"/>
      <c r="I37" s="167"/>
    </row>
    <row r="38" spans="1:11" ht="16.5" customHeight="1" thickBot="1">
      <c r="A38" s="1171" t="s">
        <v>7050</v>
      </c>
      <c r="B38" s="2539"/>
      <c r="C38" s="205"/>
      <c r="D38" s="205"/>
      <c r="E38" s="597"/>
      <c r="F38" s="598"/>
      <c r="G38" s="861"/>
      <c r="H38" s="171"/>
      <c r="I38" s="172"/>
    </row>
    <row r="39" spans="1:11" ht="36" customHeight="1">
      <c r="A39" s="2670" t="s">
        <v>1028</v>
      </c>
      <c r="B39" s="2672" t="s">
        <v>1029</v>
      </c>
      <c r="C39" s="192" t="s">
        <v>678</v>
      </c>
      <c r="D39" s="192" t="s">
        <v>3130</v>
      </c>
      <c r="E39" s="599" t="s">
        <v>11188</v>
      </c>
      <c r="F39" s="611" t="s">
        <v>2779</v>
      </c>
      <c r="G39" s="2678" t="s">
        <v>2627</v>
      </c>
      <c r="H39" s="2668" t="s">
        <v>497</v>
      </c>
      <c r="I39" s="2674" t="s">
        <v>4239</v>
      </c>
      <c r="J39" s="2668" t="s">
        <v>12335</v>
      </c>
    </row>
    <row r="40" spans="1:11" ht="23.45" customHeight="1" thickBot="1">
      <c r="A40" s="2671"/>
      <c r="B40" s="2673"/>
      <c r="C40" s="197" t="s">
        <v>3629</v>
      </c>
      <c r="D40" s="390" t="s">
        <v>2628</v>
      </c>
      <c r="E40" s="601" t="s">
        <v>265</v>
      </c>
      <c r="F40" s="607">
        <f>'Заказ, cкидки и курсы валют'!$I$12</f>
        <v>0</v>
      </c>
      <c r="G40" s="2680"/>
      <c r="H40" s="2669"/>
      <c r="I40" s="2675"/>
      <c r="J40" s="2669"/>
      <c r="K40" s="575"/>
    </row>
    <row r="41" spans="1:11" ht="12.75" customHeight="1">
      <c r="A41" s="384" t="s">
        <v>2553</v>
      </c>
      <c r="B41" s="385" t="s">
        <v>105</v>
      </c>
      <c r="C41" s="2149">
        <v>0.79999999999999993</v>
      </c>
      <c r="D41" s="386">
        <v>1500</v>
      </c>
      <c r="E41" s="2032">
        <f>E12*1.2</f>
        <v>28.175999999999998</v>
      </c>
      <c r="F41" s="1089">
        <f>ROUND(E41*(1-$F$11),2)</f>
        <v>28.18</v>
      </c>
      <c r="G41" s="968">
        <f>'Заказ, cкидки и курсы валют'!$J$23*F41</f>
        <v>338.15999999999997</v>
      </c>
      <c r="H41" s="387">
        <f>ROUND((D41/1000)*G41,2)</f>
        <v>507.24</v>
      </c>
      <c r="I41" s="929"/>
      <c r="J41" s="128">
        <f>ROUND(IF(H41&lt;'Заказ, cкидки и курсы валют'!$B$39,H41*0.54*100/(100-'Заказ, cкидки и курсы валют'!$C$39),IF(H41&lt;'Заказ, cкидки и курсы валют'!$B$40,H41*0.54*100/(100-'Заказ, cкидки и курсы валют'!$C$40),IF(H41&lt;'Заказ, cкидки и курсы валют'!$B$41,H41*0.54*100/(100-'Заказ, cкидки и курсы валют'!$C$41),IF(H41&lt;'Заказ, cкидки и курсы валют'!$B$42,H41*0.54*100/(100-'Заказ, cкидки и курсы валют'!$C$42),IF(H41&lt;'Заказ, cкидки и курсы валют'!$B$43,H41*0.54*100/(100-'Заказ, cкидки и курсы валют'!$C$43),H41))))),2)</f>
        <v>608.69000000000005</v>
      </c>
      <c r="K41" s="575"/>
    </row>
    <row r="42" spans="1:11" ht="13.5" customHeight="1">
      <c r="A42" s="175" t="s">
        <v>2554</v>
      </c>
      <c r="B42" s="126" t="s">
        <v>106</v>
      </c>
      <c r="C42" s="52">
        <v>0.94</v>
      </c>
      <c r="D42" s="127">
        <v>1500</v>
      </c>
      <c r="E42" s="2033">
        <f t="shared" ref="E42:E59" si="2">E13*1.2</f>
        <v>31.776</v>
      </c>
      <c r="F42" s="1090">
        <f t="shared" ref="F42:F60" si="3">ROUND(E42*(1-$F$11),2)</f>
        <v>31.78</v>
      </c>
      <c r="G42" s="862">
        <f>'Заказ, cкидки и курсы валют'!$J$23*F42</f>
        <v>381.36</v>
      </c>
      <c r="H42" s="128">
        <f t="shared" ref="H42:H60" si="4">ROUND((D42/1000)*G42,2)</f>
        <v>572.04</v>
      </c>
      <c r="I42" s="930"/>
      <c r="J42" s="128">
        <f>ROUND(IF(H42&lt;'Заказ, cкидки и курсы валют'!$B$39,H42*0.54*100/(100-'Заказ, cкидки и курсы валют'!$C$39),IF(H42&lt;'Заказ, cкидки и курсы валют'!$B$40,H42*0.54*100/(100-'Заказ, cкидки и курсы валют'!$C$40),IF(H42&lt;'Заказ, cкидки и курсы валют'!$B$41,H42*0.54*100/(100-'Заказ, cкидки и курсы валют'!$C$41),IF(H42&lt;'Заказ, cкидки и курсы валют'!$B$42,H42*0.54*100/(100-'Заказ, cкидки и курсы валют'!$C$42),IF(H42&lt;'Заказ, cкидки и курсы валют'!$B$43,H42*0.54*100/(100-'Заказ, cкидки и курсы валют'!$C$43),H42))))),2)</f>
        <v>617.79999999999995</v>
      </c>
      <c r="K42" s="575"/>
    </row>
    <row r="43" spans="1:11" ht="12.75" customHeight="1">
      <c r="A43" s="175" t="s">
        <v>2555</v>
      </c>
      <c r="B43" s="126" t="s">
        <v>107</v>
      </c>
      <c r="C43" s="52">
        <v>1.2159999999999997</v>
      </c>
      <c r="D43" s="127">
        <v>1000</v>
      </c>
      <c r="E43" s="2033">
        <f t="shared" si="2"/>
        <v>39.18</v>
      </c>
      <c r="F43" s="1090">
        <f t="shared" si="3"/>
        <v>39.18</v>
      </c>
      <c r="G43" s="862">
        <f>'Заказ, cкидки и курсы валют'!$J$23*F43</f>
        <v>470.15999999999997</v>
      </c>
      <c r="H43" s="128">
        <f t="shared" si="4"/>
        <v>470.16</v>
      </c>
      <c r="I43" s="930"/>
      <c r="J43" s="128">
        <f>ROUND(IF(H43&lt;'Заказ, cкидки и курсы валют'!$B$39,H43*0.54*100/(100-'Заказ, cкидки и курсы валют'!$C$39),IF(H43&lt;'Заказ, cкидки и курсы валют'!$B$40,H43*0.54*100/(100-'Заказ, cкидки и курсы валют'!$C$40),IF(H43&lt;'Заказ, cкидки и курсы валют'!$B$41,H43*0.54*100/(100-'Заказ, cкидки и курсы валют'!$C$41),IF(H43&lt;'Заказ, cкидки и курсы валют'!$B$42,H43*0.54*100/(100-'Заказ, cкидки и курсы валют'!$C$42),IF(H43&lt;'Заказ, cкидки и курсы валют'!$B$43,H43*0.54*100/(100-'Заказ, cкидки и курсы валют'!$C$43),H43))))),2)</f>
        <v>564.19000000000005</v>
      </c>
      <c r="K43" s="575"/>
    </row>
    <row r="44" spans="1:11" ht="13.5" customHeight="1">
      <c r="A44" s="175" t="s">
        <v>2556</v>
      </c>
      <c r="B44" s="126" t="s">
        <v>108</v>
      </c>
      <c r="C44" s="52">
        <v>1.4400000000000002</v>
      </c>
      <c r="D44" s="127">
        <v>1000</v>
      </c>
      <c r="E44" s="2033">
        <f t="shared" si="2"/>
        <v>48.42</v>
      </c>
      <c r="F44" s="1090">
        <f t="shared" si="3"/>
        <v>48.42</v>
      </c>
      <c r="G44" s="862">
        <f>'Заказ, cкидки и курсы валют'!$J$23*F44</f>
        <v>581.04</v>
      </c>
      <c r="H44" s="128">
        <f t="shared" si="4"/>
        <v>581.04</v>
      </c>
      <c r="I44" s="930"/>
      <c r="J44" s="128">
        <f>ROUND(IF(H44&lt;'Заказ, cкидки и курсы валют'!$B$39,H44*0.54*100/(100-'Заказ, cкидки и курсы валют'!$C$39),IF(H44&lt;'Заказ, cкидки и курсы валют'!$B$40,H44*0.54*100/(100-'Заказ, cкидки и курсы валют'!$C$40),IF(H44&lt;'Заказ, cкидки и курсы валют'!$B$41,H44*0.54*100/(100-'Заказ, cкидки и курсы валют'!$C$41),IF(H44&lt;'Заказ, cкидки и курсы валют'!$B$42,H44*0.54*100/(100-'Заказ, cкидки и курсы валют'!$C$42),IF(H44&lt;'Заказ, cкидки и курсы валют'!$B$43,H44*0.54*100/(100-'Заказ, cкидки и курсы валют'!$C$43),H44))))),2)</f>
        <v>627.52</v>
      </c>
      <c r="K44" s="575"/>
    </row>
    <row r="45" spans="1:11" ht="13.5" customHeight="1">
      <c r="A45" s="175" t="s">
        <v>2557</v>
      </c>
      <c r="B45" s="126" t="s">
        <v>109</v>
      </c>
      <c r="C45" s="52">
        <v>1.54</v>
      </c>
      <c r="D45" s="127">
        <v>800</v>
      </c>
      <c r="E45" s="2033">
        <f t="shared" si="2"/>
        <v>50.375999999999998</v>
      </c>
      <c r="F45" s="1090">
        <f t="shared" si="3"/>
        <v>50.38</v>
      </c>
      <c r="G45" s="862">
        <f>'Заказ, cкидки и курсы валют'!$J$23*F45</f>
        <v>604.56000000000006</v>
      </c>
      <c r="H45" s="128">
        <f t="shared" si="4"/>
        <v>483.65</v>
      </c>
      <c r="I45" s="930"/>
      <c r="J45" s="128">
        <f>ROUND(IF(H45&lt;'Заказ, cкидки и курсы валют'!$B$39,H45*0.54*100/(100-'Заказ, cкидки и курсы валют'!$C$39),IF(H45&lt;'Заказ, cкидки и курсы валют'!$B$40,H45*0.54*100/(100-'Заказ, cкидки и курсы валют'!$C$40),IF(H45&lt;'Заказ, cкидки и курсы валют'!$B$41,H45*0.54*100/(100-'Заказ, cкидки и курсы валют'!$C$41),IF(H45&lt;'Заказ, cкидки и курсы валют'!$B$42,H45*0.54*100/(100-'Заказ, cкидки и курсы валют'!$C$42),IF(H45&lt;'Заказ, cкидки и курсы валют'!$B$43,H45*0.54*100/(100-'Заказ, cкидки и курсы валют'!$C$43),H45))))),2)</f>
        <v>580.38</v>
      </c>
      <c r="K45" s="575"/>
    </row>
    <row r="46" spans="1:11" ht="12.75" customHeight="1">
      <c r="A46" s="175" t="s">
        <v>2558</v>
      </c>
      <c r="B46" s="126" t="s">
        <v>110</v>
      </c>
      <c r="C46" s="52">
        <v>1.82</v>
      </c>
      <c r="D46" s="127">
        <v>500</v>
      </c>
      <c r="E46" s="2033">
        <f t="shared" si="2"/>
        <v>57.768000000000001</v>
      </c>
      <c r="F46" s="1090">
        <f t="shared" si="3"/>
        <v>57.77</v>
      </c>
      <c r="G46" s="862">
        <f>'Заказ, cкидки и курсы валют'!$J$23*F46</f>
        <v>693.24</v>
      </c>
      <c r="H46" s="128">
        <f t="shared" si="4"/>
        <v>346.62</v>
      </c>
      <c r="I46" s="930"/>
      <c r="J46" s="128">
        <f>ROUND(IF(H46&lt;'Заказ, cкидки и курсы валют'!$B$39,H46*0.54*100/(100-'Заказ, cкидки и курсы валют'!$C$39),IF(H46&lt;'Заказ, cкидки и курсы валют'!$B$40,H46*0.54*100/(100-'Заказ, cкидки и курсы валют'!$C$40),IF(H46&lt;'Заказ, cкидки и курсы валют'!$B$41,H46*0.54*100/(100-'Заказ, cкидки и курсы валют'!$C$41),IF(H46&lt;'Заказ, cкидки и курсы валют'!$B$42,H46*0.54*100/(100-'Заказ, cкидки и курсы валют'!$C$42),IF(H46&lt;'Заказ, cкидки и курсы валют'!$B$43,H46*0.54*100/(100-'Заказ, cкидки и курсы валют'!$C$43),H46))))),2)</f>
        <v>467.94</v>
      </c>
      <c r="K46" s="575"/>
    </row>
    <row r="47" spans="1:11" ht="12.75" customHeight="1">
      <c r="A47" s="175" t="s">
        <v>2559</v>
      </c>
      <c r="B47" s="126" t="s">
        <v>111</v>
      </c>
      <c r="C47" s="52">
        <v>1.9300000000000002</v>
      </c>
      <c r="D47" s="127">
        <v>500</v>
      </c>
      <c r="E47" s="2033">
        <f t="shared" si="2"/>
        <v>65.135999999999996</v>
      </c>
      <c r="F47" s="1090">
        <f t="shared" si="3"/>
        <v>65.14</v>
      </c>
      <c r="G47" s="862">
        <f>'Заказ, cкидки и курсы валют'!$J$23*F47</f>
        <v>781.68000000000006</v>
      </c>
      <c r="H47" s="128">
        <f t="shared" si="4"/>
        <v>390.84</v>
      </c>
      <c r="I47" s="930"/>
      <c r="J47" s="128">
        <f>ROUND(IF(H47&lt;'Заказ, cкидки и курсы валют'!$B$39,H47*0.54*100/(100-'Заказ, cкидки и курсы валют'!$C$39),IF(H47&lt;'Заказ, cкидки и курсы валют'!$B$40,H47*0.54*100/(100-'Заказ, cкидки и курсы валют'!$C$40),IF(H47&lt;'Заказ, cкидки и курсы валют'!$B$41,H47*0.54*100/(100-'Заказ, cкидки и курсы валют'!$C$41),IF(H47&lt;'Заказ, cкидки и курсы валют'!$B$42,H47*0.54*100/(100-'Заказ, cкидки и курсы валют'!$C$42),IF(H47&lt;'Заказ, cкидки и курсы валют'!$B$43,H47*0.54*100/(100-'Заказ, cкидки и курсы валют'!$C$43),H47))))),2)</f>
        <v>469.01</v>
      </c>
      <c r="K47" s="575"/>
    </row>
    <row r="48" spans="1:11" ht="12.75" customHeight="1">
      <c r="A48" s="175" t="s">
        <v>2560</v>
      </c>
      <c r="B48" s="126" t="s">
        <v>112</v>
      </c>
      <c r="C48" s="52">
        <v>2.1800000000000002</v>
      </c>
      <c r="D48" s="127">
        <v>400</v>
      </c>
      <c r="E48" s="2033">
        <f t="shared" si="2"/>
        <v>73.343999999999994</v>
      </c>
      <c r="F48" s="1090">
        <f t="shared" si="3"/>
        <v>73.34</v>
      </c>
      <c r="G48" s="862">
        <f>'Заказ, cкидки и курсы валют'!$J$23*F48</f>
        <v>880.08</v>
      </c>
      <c r="H48" s="128">
        <f t="shared" si="4"/>
        <v>352.03</v>
      </c>
      <c r="I48" s="930"/>
      <c r="J48" s="128">
        <f>ROUND(IF(H48&lt;'Заказ, cкидки и курсы валют'!$B$39,H48*0.54*100/(100-'Заказ, cкидки и курсы валют'!$C$39),IF(H48&lt;'Заказ, cкидки и курсы валют'!$B$40,H48*0.54*100/(100-'Заказ, cкидки и курсы валют'!$C$40),IF(H48&lt;'Заказ, cкидки и курсы валют'!$B$41,H48*0.54*100/(100-'Заказ, cкидки и курсы валют'!$C$41),IF(H48&lt;'Заказ, cкидки и курсы валют'!$B$42,H48*0.54*100/(100-'Заказ, cкидки и курсы валют'!$C$42),IF(H48&lt;'Заказ, cкидки и курсы валют'!$B$43,H48*0.54*100/(100-'Заказ, cкидки и курсы валют'!$C$43),H48))))),2)</f>
        <v>475.24</v>
      </c>
      <c r="K48" s="575"/>
    </row>
    <row r="49" spans="1:11" ht="12.75" customHeight="1">
      <c r="A49" s="175" t="s">
        <v>2561</v>
      </c>
      <c r="B49" s="126" t="s">
        <v>113</v>
      </c>
      <c r="C49" s="52">
        <v>2.3199999999999998</v>
      </c>
      <c r="D49" s="127">
        <v>350</v>
      </c>
      <c r="E49" s="2033">
        <f t="shared" si="2"/>
        <v>78.827999999999989</v>
      </c>
      <c r="F49" s="1090">
        <f t="shared" si="3"/>
        <v>78.83</v>
      </c>
      <c r="G49" s="862">
        <f>'Заказ, cкидки и курсы валют'!$J$23*F49</f>
        <v>945.96</v>
      </c>
      <c r="H49" s="128">
        <f t="shared" si="4"/>
        <v>331.09</v>
      </c>
      <c r="I49" s="930"/>
      <c r="J49" s="128">
        <f>ROUND(IF(H49&lt;'Заказ, cкидки и курсы валют'!$B$39,H49*0.54*100/(100-'Заказ, cкидки и курсы валют'!$C$39),IF(H49&lt;'Заказ, cкидки и курсы валют'!$B$40,H49*0.54*100/(100-'Заказ, cкидки и курсы валют'!$C$40),IF(H49&lt;'Заказ, cкидки и курсы валют'!$B$41,H49*0.54*100/(100-'Заказ, cкидки и курсы валют'!$C$41),IF(H49&lt;'Заказ, cкидки и курсы валют'!$B$42,H49*0.54*100/(100-'Заказ, cкидки и курсы валют'!$C$42),IF(H49&lt;'Заказ, cкидки и курсы валют'!$B$43,H49*0.54*100/(100-'Заказ, cкидки и курсы валют'!$C$43),H49))))),2)</f>
        <v>446.97</v>
      </c>
      <c r="K49" s="575"/>
    </row>
    <row r="50" spans="1:11" ht="12.75" customHeight="1">
      <c r="A50" s="175" t="s">
        <v>2562</v>
      </c>
      <c r="B50" s="126" t="s">
        <v>114</v>
      </c>
      <c r="C50" s="52">
        <v>2.93</v>
      </c>
      <c r="D50" s="127">
        <v>300</v>
      </c>
      <c r="E50" s="2033">
        <f t="shared" si="2"/>
        <v>93.504000000000005</v>
      </c>
      <c r="F50" s="1090">
        <f t="shared" si="3"/>
        <v>93.5</v>
      </c>
      <c r="G50" s="862">
        <f>'Заказ, cкидки и курсы валют'!$J$23*F50</f>
        <v>1122</v>
      </c>
      <c r="H50" s="128">
        <f t="shared" si="4"/>
        <v>336.6</v>
      </c>
      <c r="I50" s="930"/>
      <c r="J50" s="128">
        <f>ROUND(IF(H50&lt;'Заказ, cкидки и курсы валют'!$B$39,H50*0.54*100/(100-'Заказ, cкидки и курсы валют'!$C$39),IF(H50&lt;'Заказ, cкидки и курсы валют'!$B$40,H50*0.54*100/(100-'Заказ, cкидки и курсы валют'!$C$40),IF(H50&lt;'Заказ, cкидки и курсы валют'!$B$41,H50*0.54*100/(100-'Заказ, cкидки и курсы валют'!$C$41),IF(H50&lt;'Заказ, cкидки и курсы валют'!$B$42,H50*0.54*100/(100-'Заказ, cкидки и курсы валют'!$C$42),IF(H50&lt;'Заказ, cкидки и курсы валют'!$B$43,H50*0.54*100/(100-'Заказ, cкидки и курсы валют'!$C$43),H50))))),2)</f>
        <v>454.41</v>
      </c>
      <c r="K50" s="575"/>
    </row>
    <row r="51" spans="1:11" ht="12.75" customHeight="1">
      <c r="A51" s="175" t="s">
        <v>684</v>
      </c>
      <c r="B51" s="126" t="s">
        <v>3321</v>
      </c>
      <c r="C51" s="52">
        <v>3.18</v>
      </c>
      <c r="D51" s="127">
        <v>250</v>
      </c>
      <c r="E51" s="2033">
        <f>E22*1.2</f>
        <v>100.968</v>
      </c>
      <c r="F51" s="1090">
        <f t="shared" si="3"/>
        <v>100.97</v>
      </c>
      <c r="G51" s="862">
        <f>'Заказ, cкидки и курсы валют'!$J$23*F51</f>
        <v>1211.6399999999999</v>
      </c>
      <c r="H51" s="128">
        <f t="shared" si="4"/>
        <v>302.91000000000003</v>
      </c>
      <c r="I51" s="930"/>
      <c r="J51" s="128">
        <f>ROUND(IF(H51&lt;'Заказ, cкидки и курсы валют'!$B$39,H51*0.54*100/(100-'Заказ, cкидки и курсы валют'!$C$39),IF(H51&lt;'Заказ, cкидки и курсы валют'!$B$40,H51*0.54*100/(100-'Заказ, cкидки и курсы валют'!$C$40),IF(H51&lt;'Заказ, cкидки и курсы валют'!$B$41,H51*0.54*100/(100-'Заказ, cкидки и курсы валют'!$C$41),IF(H51&lt;'Заказ, cкидки и курсы валют'!$B$42,H51*0.54*100/(100-'Заказ, cкидки и курсы валют'!$C$42),IF(H51&lt;'Заказ, cкидки и курсы валют'!$B$43,H51*0.54*100/(100-'Заказ, cкидки и курсы валют'!$C$43),H51))))),2)</f>
        <v>408.93</v>
      </c>
      <c r="K51" s="575"/>
    </row>
    <row r="52" spans="1:11" ht="12.75" customHeight="1">
      <c r="A52" s="175" t="s">
        <v>685</v>
      </c>
      <c r="B52" s="126" t="s">
        <v>115</v>
      </c>
      <c r="C52" s="52">
        <v>3.53</v>
      </c>
      <c r="D52" s="127">
        <v>200</v>
      </c>
      <c r="E52" s="2033">
        <f t="shared" si="2"/>
        <v>115.416</v>
      </c>
      <c r="F52" s="1090">
        <f t="shared" si="3"/>
        <v>115.42</v>
      </c>
      <c r="G52" s="862">
        <f>'Заказ, cкидки и курсы валют'!$J$23*F52</f>
        <v>1385.04</v>
      </c>
      <c r="H52" s="128">
        <f t="shared" si="4"/>
        <v>277.01</v>
      </c>
      <c r="I52" s="930"/>
      <c r="J52" s="128">
        <f>ROUND(IF(H52&lt;'Заказ, cкидки и курсы валют'!$B$39,H52*0.54*100/(100-'Заказ, cкидки и курсы валют'!$C$39),IF(H52&lt;'Заказ, cкидки и курсы валют'!$B$40,H52*0.54*100/(100-'Заказ, cкидки и курсы валют'!$C$40),IF(H52&lt;'Заказ, cкидки и курсы валют'!$B$41,H52*0.54*100/(100-'Заказ, cкидки и курсы валют'!$C$41),IF(H52&lt;'Заказ, cкидки и курсы валют'!$B$42,H52*0.54*100/(100-'Заказ, cкидки и курсы валют'!$C$42),IF(H52&lt;'Заказ, cкидки и курсы валют'!$B$43,H52*0.54*100/(100-'Заказ, cкидки и курсы валют'!$C$43),H52))))),2)</f>
        <v>373.96</v>
      </c>
      <c r="K52" s="575"/>
    </row>
    <row r="53" spans="1:11" ht="12.75" customHeight="1">
      <c r="A53" s="175" t="s">
        <v>2563</v>
      </c>
      <c r="B53" s="126" t="s">
        <v>116</v>
      </c>
      <c r="C53" s="52">
        <v>3.8119999999999998</v>
      </c>
      <c r="D53" s="127">
        <v>150</v>
      </c>
      <c r="E53" s="2033">
        <f t="shared" si="2"/>
        <v>126.09599999999999</v>
      </c>
      <c r="F53" s="1090">
        <f t="shared" si="3"/>
        <v>126.1</v>
      </c>
      <c r="G53" s="862">
        <f>'Заказ, cкидки и курсы валют'!$J$23*F53</f>
        <v>1513.1999999999998</v>
      </c>
      <c r="H53" s="128">
        <f t="shared" si="4"/>
        <v>226.98</v>
      </c>
      <c r="I53" s="930"/>
      <c r="J53" s="128">
        <f>ROUND(IF(H53&lt;'Заказ, cкидки и курсы валют'!$B$39,H53*0.54*100/(100-'Заказ, cкидки и курсы валют'!$C$39),IF(H53&lt;'Заказ, cкидки и курсы валют'!$B$40,H53*0.54*100/(100-'Заказ, cкидки и курсы валют'!$C$40),IF(H53&lt;'Заказ, cкидки и курсы валют'!$B$41,H53*0.54*100/(100-'Заказ, cкидки и курсы валют'!$C$41),IF(H53&lt;'Заказ, cкидки и курсы валют'!$B$42,H53*0.54*100/(100-'Заказ, cкидки и курсы валют'!$C$42),IF(H53&lt;'Заказ, cкидки и курсы валют'!$B$43,H53*0.54*100/(100-'Заказ, cкидки и курсы валют'!$C$43),H53))))),2)</f>
        <v>306.42</v>
      </c>
      <c r="K53" s="575"/>
    </row>
    <row r="54" spans="1:11" ht="12.75" customHeight="1">
      <c r="A54" s="175" t="s">
        <v>686</v>
      </c>
      <c r="B54" s="126" t="s">
        <v>3328</v>
      </c>
      <c r="C54" s="52">
        <v>4.47</v>
      </c>
      <c r="D54" s="127">
        <v>100</v>
      </c>
      <c r="E54" s="2033">
        <f t="shared" si="2"/>
        <v>148.404</v>
      </c>
      <c r="F54" s="1090">
        <f t="shared" si="3"/>
        <v>148.4</v>
      </c>
      <c r="G54" s="862">
        <f>'Заказ, cкидки и курсы валют'!$J$23*F54</f>
        <v>1780.8000000000002</v>
      </c>
      <c r="H54" s="128">
        <f t="shared" si="4"/>
        <v>178.08</v>
      </c>
      <c r="I54" s="930"/>
      <c r="J54" s="128">
        <f>ROUND(IF(H54&lt;'Заказ, cкидки и курсы валют'!$B$39,H54*0.54*100/(100-'Заказ, cкидки и курсы валют'!$C$39),IF(H54&lt;'Заказ, cкидки и курсы валют'!$B$40,H54*0.54*100/(100-'Заказ, cкидки и курсы валют'!$C$40),IF(H54&lt;'Заказ, cкидки и курсы валют'!$B$41,H54*0.54*100/(100-'Заказ, cкидки и курсы валют'!$C$41),IF(H54&lt;'Заказ, cкидки и курсы валют'!$B$42,H54*0.54*100/(100-'Заказ, cкидки и курсы валют'!$C$42),IF(H54&lt;'Заказ, cкидки и курсы валют'!$B$43,H54*0.54*100/(100-'Заказ, cкидки и курсы валют'!$C$43),H54))))),2)</f>
        <v>274.75</v>
      </c>
      <c r="K54" s="575"/>
    </row>
    <row r="55" spans="1:11" ht="12.75" customHeight="1">
      <c r="A55" s="1132" t="s">
        <v>5559</v>
      </c>
      <c r="B55" s="126" t="s">
        <v>117</v>
      </c>
      <c r="C55" s="52">
        <v>6.03</v>
      </c>
      <c r="D55" s="127">
        <v>100</v>
      </c>
      <c r="E55" s="2033">
        <f t="shared" si="2"/>
        <v>184.38</v>
      </c>
      <c r="F55" s="1090">
        <f t="shared" si="3"/>
        <v>184.38</v>
      </c>
      <c r="G55" s="862">
        <f>'Заказ, cкидки и курсы валют'!$J$23*F55</f>
        <v>2212.56</v>
      </c>
      <c r="H55" s="128">
        <f t="shared" si="4"/>
        <v>221.26</v>
      </c>
      <c r="I55" s="930"/>
      <c r="J55" s="128">
        <f>ROUND(IF(H55&lt;'Заказ, cкидки и курсы валют'!$B$39,H55*0.54*100/(100-'Заказ, cкидки и курсы валют'!$C$39),IF(H55&lt;'Заказ, cкидки и курсы валют'!$B$40,H55*0.54*100/(100-'Заказ, cкидки и курсы валют'!$C$40),IF(H55&lt;'Заказ, cкидки и курсы валют'!$B$41,H55*0.54*100/(100-'Заказ, cкидки и курсы валют'!$C$41),IF(H55&lt;'Заказ, cкидки и курсы валют'!$B$42,H55*0.54*100/(100-'Заказ, cкидки и курсы валют'!$C$42),IF(H55&lt;'Заказ, cкидки и курсы валют'!$B$43,H55*0.54*100/(100-'Заказ, cкидки и курсы валют'!$C$43),H55))))),2)</f>
        <v>298.7</v>
      </c>
      <c r="K55" s="575"/>
    </row>
    <row r="56" spans="1:11" ht="12.75" customHeight="1">
      <c r="A56" s="175" t="s">
        <v>2564</v>
      </c>
      <c r="B56" s="126" t="s">
        <v>118</v>
      </c>
      <c r="C56" s="52">
        <v>6.2999999999999989</v>
      </c>
      <c r="D56" s="127">
        <v>100</v>
      </c>
      <c r="E56" s="2033">
        <f t="shared" si="2"/>
        <v>208.51199999999997</v>
      </c>
      <c r="F56" s="1090">
        <f t="shared" si="3"/>
        <v>208.51</v>
      </c>
      <c r="G56" s="862">
        <f>'Заказ, cкидки и курсы валют'!$J$23*F56</f>
        <v>2502.12</v>
      </c>
      <c r="H56" s="128">
        <f t="shared" si="4"/>
        <v>250.21</v>
      </c>
      <c r="I56" s="930"/>
      <c r="J56" s="128">
        <f>ROUND(IF(H56&lt;'Заказ, cкидки и курсы валют'!$B$39,H56*0.54*100/(100-'Заказ, cкидки и курсы валют'!$C$39),IF(H56&lt;'Заказ, cкидки и курсы валют'!$B$40,H56*0.54*100/(100-'Заказ, cкидки и курсы валют'!$C$40),IF(H56&lt;'Заказ, cкидки и курсы валют'!$B$41,H56*0.54*100/(100-'Заказ, cкидки и курсы валют'!$C$41),IF(H56&lt;'Заказ, cкидки и курсы валют'!$B$42,H56*0.54*100/(100-'Заказ, cкидки и курсы валют'!$C$42),IF(H56&lt;'Заказ, cкидки и курсы валют'!$B$43,H56*0.54*100/(100-'Заказ, cкидки и курсы валют'!$C$43),H56))))),2)</f>
        <v>337.78</v>
      </c>
      <c r="K56" s="575"/>
    </row>
    <row r="57" spans="1:11" ht="12.75" customHeight="1">
      <c r="A57" s="175" t="s">
        <v>2565</v>
      </c>
      <c r="B57" s="126" t="s">
        <v>119</v>
      </c>
      <c r="C57" s="52">
        <v>6.5</v>
      </c>
      <c r="D57" s="127">
        <v>100</v>
      </c>
      <c r="E57" s="2033">
        <f t="shared" si="2"/>
        <v>214.75200000000001</v>
      </c>
      <c r="F57" s="1090">
        <f t="shared" si="3"/>
        <v>214.75</v>
      </c>
      <c r="G57" s="862">
        <f>'Заказ, cкидки и курсы валют'!$J$23*F57</f>
        <v>2577</v>
      </c>
      <c r="H57" s="128">
        <f t="shared" si="4"/>
        <v>257.7</v>
      </c>
      <c r="I57" s="930"/>
      <c r="J57" s="128">
        <f>ROUND(IF(H57&lt;'Заказ, cкидки и курсы валют'!$B$39,H57*0.54*100/(100-'Заказ, cкидки и курсы валют'!$C$39),IF(H57&lt;'Заказ, cкидки и курсы валют'!$B$40,H57*0.54*100/(100-'Заказ, cкидки и курсы валют'!$C$40),IF(H57&lt;'Заказ, cкидки и курсы валют'!$B$41,H57*0.54*100/(100-'Заказ, cкидки и курсы валют'!$C$41),IF(H57&lt;'Заказ, cкидки и курсы валют'!$B$42,H57*0.54*100/(100-'Заказ, cкидки и курсы валют'!$C$42),IF(H57&lt;'Заказ, cкидки и курсы валют'!$B$43,H57*0.54*100/(100-'Заказ, cкидки и курсы валют'!$C$43),H57))))),2)</f>
        <v>347.9</v>
      </c>
      <c r="K57" s="575"/>
    </row>
    <row r="58" spans="1:11" ht="12.75" customHeight="1">
      <c r="A58" s="176" t="s">
        <v>2566</v>
      </c>
      <c r="B58" s="126" t="s">
        <v>3982</v>
      </c>
      <c r="C58" s="52">
        <v>8.51</v>
      </c>
      <c r="D58" s="127">
        <v>100</v>
      </c>
      <c r="E58" s="2033">
        <f t="shared" si="2"/>
        <v>294.33600000000001</v>
      </c>
      <c r="F58" s="1090">
        <f t="shared" si="3"/>
        <v>294.33999999999997</v>
      </c>
      <c r="G58" s="862">
        <f>'Заказ, cкидки и курсы валют'!$J$23*F58</f>
        <v>3532.08</v>
      </c>
      <c r="H58" s="128">
        <f t="shared" si="4"/>
        <v>353.21</v>
      </c>
      <c r="I58" s="930"/>
      <c r="J58" s="128">
        <f>ROUND(IF(H58&lt;'Заказ, cкидки и курсы валют'!$B$39,H58*0.54*100/(100-'Заказ, cкидки и курсы валют'!$C$39),IF(H58&lt;'Заказ, cкидки и курсы валют'!$B$40,H58*0.54*100/(100-'Заказ, cкидки и курсы валют'!$C$40),IF(H58&lt;'Заказ, cкидки и курсы валют'!$B$41,H58*0.54*100/(100-'Заказ, cкидки и курсы валют'!$C$41),IF(H58&lt;'Заказ, cкидки и курсы валют'!$B$42,H58*0.54*100/(100-'Заказ, cкидки и курсы валют'!$C$42),IF(H58&lt;'Заказ, cкидки и курсы валют'!$B$43,H58*0.54*100/(100-'Заказ, cкидки и курсы валют'!$C$43),H58))))),2)</f>
        <v>476.83</v>
      </c>
      <c r="K58" s="575"/>
    </row>
    <row r="59" spans="1:11" ht="12.75" customHeight="1">
      <c r="A59" s="175" t="s">
        <v>2567</v>
      </c>
      <c r="B59" s="126" t="s">
        <v>120</v>
      </c>
      <c r="C59" s="52">
        <v>9.6000000000000014</v>
      </c>
      <c r="D59" s="127">
        <v>100</v>
      </c>
      <c r="E59" s="2033">
        <f t="shared" si="2"/>
        <v>302.67599999999999</v>
      </c>
      <c r="F59" s="1090">
        <f t="shared" si="3"/>
        <v>302.68</v>
      </c>
      <c r="G59" s="862">
        <f>'Заказ, cкидки и курсы валют'!$J$23*F59</f>
        <v>3632.16</v>
      </c>
      <c r="H59" s="128">
        <f t="shared" si="4"/>
        <v>363.22</v>
      </c>
      <c r="I59" s="930"/>
      <c r="J59" s="128">
        <f>ROUND(IF(H59&lt;'Заказ, cкидки и курсы валют'!$B$39,H59*0.54*100/(100-'Заказ, cкидки и курсы валют'!$C$39),IF(H59&lt;'Заказ, cкидки и курсы валют'!$B$40,H59*0.54*100/(100-'Заказ, cкидки и курсы валют'!$C$40),IF(H59&lt;'Заказ, cкидки и курсы валют'!$B$41,H59*0.54*100/(100-'Заказ, cкидки и курсы валют'!$C$41),IF(H59&lt;'Заказ, cкидки и курсы валют'!$B$42,H59*0.54*100/(100-'Заказ, cкидки и курсы валют'!$C$42),IF(H59&lt;'Заказ, cкидки и курсы валют'!$B$43,H59*0.54*100/(100-'Заказ, cкидки и курсы валют'!$C$43),H59))))),2)</f>
        <v>490.35</v>
      </c>
      <c r="K59" s="575"/>
    </row>
    <row r="60" spans="1:11" ht="12.75" customHeight="1" thickBot="1">
      <c r="A60" s="177" t="s">
        <v>2568</v>
      </c>
      <c r="B60" s="178" t="s">
        <v>121</v>
      </c>
      <c r="C60" s="179">
        <v>10.65</v>
      </c>
      <c r="D60" s="180">
        <v>100</v>
      </c>
      <c r="E60" s="2034">
        <f>E31*1.2</f>
        <v>338.73599999999993</v>
      </c>
      <c r="F60" s="1091">
        <f t="shared" si="3"/>
        <v>338.74</v>
      </c>
      <c r="G60" s="960">
        <f>'Заказ, cкидки и курсы валют'!$J$23*F60</f>
        <v>4064.88</v>
      </c>
      <c r="H60" s="181">
        <f t="shared" si="4"/>
        <v>406.49</v>
      </c>
      <c r="I60" s="931"/>
      <c r="J60" s="128">
        <f>ROUND(IF(H60&lt;'Заказ, cкидки и курсы валют'!$B$39,H60*0.54*100/(100-'Заказ, cкидки и курсы валют'!$C$39),IF(H60&lt;'Заказ, cкидки и курсы валют'!$B$40,H60*0.54*100/(100-'Заказ, cкидки и курсы валют'!$C$40),IF(H60&lt;'Заказ, cкидки и курсы валют'!$B$41,H60*0.54*100/(100-'Заказ, cкидки и курсы валют'!$C$41),IF(H60&lt;'Заказ, cкидки и курсы валют'!$B$42,H60*0.54*100/(100-'Заказ, cкидки и курсы валют'!$C$42),IF(H60&lt;'Заказ, cкидки и курсы валют'!$B$43,H60*0.54*100/(100-'Заказ, cкидки и курсы валют'!$C$43),H60))))),2)</f>
        <v>487.79</v>
      </c>
    </row>
    <row r="61" spans="1:11" ht="16.5" customHeight="1" thickBot="1">
      <c r="A61" s="27"/>
      <c r="B61" s="80"/>
      <c r="C61" s="81"/>
      <c r="D61" s="82"/>
      <c r="E61" s="546"/>
      <c r="F61" s="578"/>
      <c r="G61" s="863"/>
      <c r="I61" s="14"/>
    </row>
    <row r="62" spans="1:11" ht="16.5" customHeight="1">
      <c r="A62" s="185"/>
      <c r="B62" s="91" t="s">
        <v>498</v>
      </c>
      <c r="C62" s="91"/>
      <c r="D62" s="96"/>
      <c r="E62" s="591"/>
      <c r="F62" s="592"/>
      <c r="G62" s="859"/>
      <c r="H62" s="163"/>
      <c r="I62" s="95"/>
    </row>
    <row r="63" spans="1:11" ht="17.25" customHeight="1">
      <c r="A63" s="164"/>
      <c r="B63" s="108" t="s">
        <v>3272</v>
      </c>
      <c r="C63" s="108"/>
      <c r="D63" s="166"/>
      <c r="E63" s="593"/>
      <c r="F63" s="553"/>
      <c r="G63" s="340"/>
      <c r="H63" s="17"/>
      <c r="I63" s="167"/>
    </row>
    <row r="64" spans="1:11" ht="11.25" customHeight="1">
      <c r="A64" s="164"/>
      <c r="B64" s="183"/>
      <c r="C64" s="97"/>
      <c r="D64" s="97"/>
      <c r="E64" s="595"/>
      <c r="F64" s="596"/>
      <c r="G64" s="860"/>
      <c r="H64" s="17"/>
      <c r="I64" s="167"/>
    </row>
    <row r="65" spans="1:14" ht="11.25" customHeight="1">
      <c r="A65" s="164"/>
      <c r="B65" s="183"/>
      <c r="C65" s="97"/>
      <c r="D65" s="97"/>
      <c r="E65" s="595"/>
      <c r="F65" s="596"/>
      <c r="G65" s="860"/>
      <c r="H65" s="17"/>
      <c r="I65" s="167"/>
    </row>
    <row r="66" spans="1:14" ht="11.25" customHeight="1">
      <c r="A66" s="164"/>
      <c r="B66" s="183"/>
      <c r="C66" s="97"/>
      <c r="D66" s="97"/>
      <c r="E66" s="595"/>
      <c r="F66" s="596"/>
      <c r="G66" s="860"/>
      <c r="H66" s="17"/>
      <c r="I66" s="167"/>
    </row>
    <row r="67" spans="1:14" ht="16.5" customHeight="1" thickBot="1">
      <c r="A67" s="1171" t="s">
        <v>7052</v>
      </c>
      <c r="B67" s="2539"/>
      <c r="C67" s="205"/>
      <c r="D67" s="205"/>
      <c r="E67" s="597"/>
      <c r="F67" s="598"/>
      <c r="G67" s="861"/>
      <c r="H67" s="171"/>
      <c r="I67" s="172"/>
    </row>
    <row r="68" spans="1:14" ht="36" customHeight="1">
      <c r="A68" s="2670" t="s">
        <v>1028</v>
      </c>
      <c r="B68" s="2672" t="s">
        <v>1029</v>
      </c>
      <c r="C68" s="192" t="s">
        <v>678</v>
      </c>
      <c r="D68" s="192" t="s">
        <v>3130</v>
      </c>
      <c r="E68" s="599" t="s">
        <v>11188</v>
      </c>
      <c r="F68" s="611" t="s">
        <v>2779</v>
      </c>
      <c r="G68" s="2678" t="s">
        <v>2627</v>
      </c>
      <c r="H68" s="2668" t="s">
        <v>497</v>
      </c>
      <c r="I68" s="2674" t="s">
        <v>4239</v>
      </c>
      <c r="J68" s="2668" t="s">
        <v>12335</v>
      </c>
    </row>
    <row r="69" spans="1:14" ht="27.75" customHeight="1" thickBot="1">
      <c r="A69" s="2671"/>
      <c r="B69" s="2673"/>
      <c r="C69" s="197" t="s">
        <v>3629</v>
      </c>
      <c r="D69" s="390" t="s">
        <v>2628</v>
      </c>
      <c r="E69" s="601" t="s">
        <v>265</v>
      </c>
      <c r="F69" s="607">
        <f>'Заказ, cкидки и курсы валют'!$I$12</f>
        <v>0</v>
      </c>
      <c r="G69" s="2680"/>
      <c r="H69" s="2669"/>
      <c r="I69" s="2675"/>
      <c r="J69" s="2669"/>
      <c r="K69" s="575"/>
    </row>
    <row r="70" spans="1:14" ht="13.5" customHeight="1" thickBot="1">
      <c r="A70" s="384" t="s">
        <v>7053</v>
      </c>
      <c r="B70" s="385" t="s">
        <v>105</v>
      </c>
      <c r="C70" s="2149">
        <v>0.79999999999999993</v>
      </c>
      <c r="D70" s="2043">
        <v>150</v>
      </c>
      <c r="E70" s="2032">
        <f>(E12*2)+(1000/D70*7.5)</f>
        <v>96.960000000000008</v>
      </c>
      <c r="F70" s="1089">
        <f>ROUND(E70*(1-$F$11),2)</f>
        <v>96.96</v>
      </c>
      <c r="G70" s="968">
        <f>'Заказ, cкидки и курсы валют'!$J$23*F70</f>
        <v>1163.52</v>
      </c>
      <c r="H70" s="387">
        <f>ROUND((D70/1000)*G70,2)</f>
        <v>174.53</v>
      </c>
      <c r="I70" s="929"/>
      <c r="J70" s="128">
        <f>ROUND(IF(H70&lt;'Заказ, cкидки и курсы валют'!$B$39,H70*0.54*100/(100-'Заказ, cкидки и курсы валют'!$C$39),IF(H70&lt;'Заказ, cкидки и курсы валют'!$B$40,H70*0.54*100/(100-'Заказ, cкидки и курсы валют'!$C$40),IF(H70&lt;'Заказ, cкидки и курсы валют'!$B$41,H70*0.54*100/(100-'Заказ, cкидки и курсы валют'!$C$41),IF(H70&lt;'Заказ, cкидки и курсы валют'!$B$42,H70*0.54*100/(100-'Заказ, cкидки и курсы валют'!$C$42),IF(H70&lt;'Заказ, cкидки и курсы валют'!$B$43,H70*0.54*100/(100-'Заказ, cкидки и курсы валют'!$C$43),H70))))),2)</f>
        <v>269.27</v>
      </c>
      <c r="K70" s="575"/>
      <c r="L70" s="346"/>
      <c r="M70" s="2596"/>
      <c r="N70" s="2596"/>
    </row>
    <row r="71" spans="1:14" ht="13.5" customHeight="1" thickBot="1">
      <c r="A71" s="175" t="s">
        <v>7054</v>
      </c>
      <c r="B71" s="126" t="s">
        <v>106</v>
      </c>
      <c r="C71" s="52">
        <v>0.94</v>
      </c>
      <c r="D71" s="2035">
        <v>150</v>
      </c>
      <c r="E71" s="2032">
        <f t="shared" ref="E71:E89" si="5">(E13*2)+(1000/D71*7.5)</f>
        <v>102.96000000000001</v>
      </c>
      <c r="F71" s="1090">
        <f t="shared" ref="F71:F89" si="6">ROUND(E71*(1-$F$11),2)</f>
        <v>102.96</v>
      </c>
      <c r="G71" s="862">
        <f>'Заказ, cкидки и курсы валют'!$J$23*F71</f>
        <v>1235.52</v>
      </c>
      <c r="H71" s="128">
        <f t="shared" ref="H71:H89" si="7">ROUND((D71/1000)*G71,2)</f>
        <v>185.33</v>
      </c>
      <c r="I71" s="930"/>
      <c r="J71" s="128">
        <f>ROUND(IF(H71&lt;'Заказ, cкидки и курсы валют'!$B$39,H71*0.54*100/(100-'Заказ, cкидки и курсы валют'!$C$39),IF(H71&lt;'Заказ, cкидки и курсы валют'!$B$40,H71*0.54*100/(100-'Заказ, cкидки и курсы валют'!$C$40),IF(H71&lt;'Заказ, cкидки и курсы валют'!$B$41,H71*0.54*100/(100-'Заказ, cкидки и курсы валют'!$C$41),IF(H71&lt;'Заказ, cкидки и курсы валют'!$B$42,H71*0.54*100/(100-'Заказ, cкидки и курсы валют'!$C$42),IF(H71&lt;'Заказ, cкидки и курсы валют'!$B$43,H71*0.54*100/(100-'Заказ, cкидки и курсы валют'!$C$43),H71))))),2)</f>
        <v>250.2</v>
      </c>
      <c r="K71" s="575"/>
      <c r="L71" s="346"/>
      <c r="M71" s="2596"/>
      <c r="N71" s="2596"/>
    </row>
    <row r="72" spans="1:14" ht="13.5" customHeight="1" thickBot="1">
      <c r="A72" s="175" t="s">
        <v>7055</v>
      </c>
      <c r="B72" s="126" t="s">
        <v>107</v>
      </c>
      <c r="C72" s="52">
        <v>1.2159999999999997</v>
      </c>
      <c r="D72" s="2035">
        <v>100</v>
      </c>
      <c r="E72" s="2032">
        <f t="shared" si="5"/>
        <v>140.30000000000001</v>
      </c>
      <c r="F72" s="1090">
        <f t="shared" si="6"/>
        <v>140.30000000000001</v>
      </c>
      <c r="G72" s="862">
        <f>'Заказ, cкидки и курсы валют'!$J$23*F72</f>
        <v>1683.6000000000001</v>
      </c>
      <c r="H72" s="128">
        <f t="shared" si="7"/>
        <v>168.36</v>
      </c>
      <c r="I72" s="930"/>
      <c r="J72" s="128">
        <f>ROUND(IF(H72&lt;'Заказ, cкидки и курсы валют'!$B$39,H72*0.54*100/(100-'Заказ, cкидки и курсы валют'!$C$39),IF(H72&lt;'Заказ, cкидки и курсы валют'!$B$40,H72*0.54*100/(100-'Заказ, cкидки и курсы валют'!$C$40),IF(H72&lt;'Заказ, cкидки и курсы валют'!$B$41,H72*0.54*100/(100-'Заказ, cкидки и курсы валют'!$C$41),IF(H72&lt;'Заказ, cкидки и курсы валют'!$B$42,H72*0.54*100/(100-'Заказ, cкидки и курсы валют'!$C$42),IF(H72&lt;'Заказ, cкидки и курсы валют'!$B$43,H72*0.54*100/(100-'Заказ, cкидки и курсы валют'!$C$43),H72))))),2)</f>
        <v>259.76</v>
      </c>
      <c r="K72" s="575"/>
      <c r="L72" s="346"/>
      <c r="M72" s="2596"/>
      <c r="N72" s="2596"/>
    </row>
    <row r="73" spans="1:14" ht="13.5" customHeight="1" thickBot="1">
      <c r="A73" s="175" t="s">
        <v>7056</v>
      </c>
      <c r="B73" s="126" t="s">
        <v>108</v>
      </c>
      <c r="C73" s="52">
        <v>1.4400000000000002</v>
      </c>
      <c r="D73" s="2035">
        <v>100</v>
      </c>
      <c r="E73" s="2032">
        <f t="shared" si="5"/>
        <v>155.69999999999999</v>
      </c>
      <c r="F73" s="1090">
        <f t="shared" si="6"/>
        <v>155.69999999999999</v>
      </c>
      <c r="G73" s="862">
        <f>'Заказ, cкидки и курсы валют'!$J$23*F73</f>
        <v>1868.3999999999999</v>
      </c>
      <c r="H73" s="128">
        <f t="shared" si="7"/>
        <v>186.84</v>
      </c>
      <c r="I73" s="930"/>
      <c r="J73" s="128">
        <f>ROUND(IF(H73&lt;'Заказ, cкидки и курсы валют'!$B$39,H73*0.54*100/(100-'Заказ, cкидки и курсы валют'!$C$39),IF(H73&lt;'Заказ, cкидки и курсы валют'!$B$40,H73*0.54*100/(100-'Заказ, cкидки и курсы валют'!$C$40),IF(H73&lt;'Заказ, cкидки и курсы валют'!$B$41,H73*0.54*100/(100-'Заказ, cкидки и курсы валют'!$C$41),IF(H73&lt;'Заказ, cкидки и курсы валют'!$B$42,H73*0.54*100/(100-'Заказ, cкидки и курсы валют'!$C$42),IF(H73&lt;'Заказ, cкидки и курсы валют'!$B$43,H73*0.54*100/(100-'Заказ, cкидки и курсы валют'!$C$43),H73))))),2)</f>
        <v>252.23</v>
      </c>
      <c r="K73" s="575"/>
      <c r="L73" s="346"/>
      <c r="M73" s="2596"/>
      <c r="N73" s="2596"/>
    </row>
    <row r="74" spans="1:14" ht="13.5" customHeight="1" thickBot="1">
      <c r="A74" s="175" t="s">
        <v>7057</v>
      </c>
      <c r="B74" s="126" t="s">
        <v>109</v>
      </c>
      <c r="C74" s="52">
        <v>1.54</v>
      </c>
      <c r="D74" s="2035">
        <v>80</v>
      </c>
      <c r="E74" s="2032">
        <f t="shared" si="5"/>
        <v>177.70999999999998</v>
      </c>
      <c r="F74" s="1090">
        <f t="shared" si="6"/>
        <v>177.71</v>
      </c>
      <c r="G74" s="862">
        <f>'Заказ, cкидки и курсы валют'!$J$23*F74</f>
        <v>2132.52</v>
      </c>
      <c r="H74" s="128">
        <f t="shared" si="7"/>
        <v>170.6</v>
      </c>
      <c r="I74" s="930"/>
      <c r="J74" s="128">
        <f>ROUND(IF(H74&lt;'Заказ, cкидки и курсы валют'!$B$39,H74*0.54*100/(100-'Заказ, cкидки и курсы валют'!$C$39),IF(H74&lt;'Заказ, cкидки и курсы валют'!$B$40,H74*0.54*100/(100-'Заказ, cкидки и курсы валют'!$C$40),IF(H74&lt;'Заказ, cкидки и курсы валют'!$B$41,H74*0.54*100/(100-'Заказ, cкидки и курсы валют'!$C$41),IF(H74&lt;'Заказ, cкидки и курсы валют'!$B$42,H74*0.54*100/(100-'Заказ, cкидки и курсы валют'!$C$42),IF(H74&lt;'Заказ, cкидки и курсы валют'!$B$43,H74*0.54*100/(100-'Заказ, cкидки и курсы валют'!$C$43),H74))))),2)</f>
        <v>263.20999999999998</v>
      </c>
      <c r="K74" s="575"/>
      <c r="L74" s="346"/>
      <c r="M74" s="2596"/>
      <c r="N74" s="2596"/>
    </row>
    <row r="75" spans="1:14" ht="13.5" customHeight="1" thickBot="1">
      <c r="A75" s="175" t="s">
        <v>7058</v>
      </c>
      <c r="B75" s="126" t="s">
        <v>110</v>
      </c>
      <c r="C75" s="52">
        <v>1.82</v>
      </c>
      <c r="D75" s="2035">
        <v>50</v>
      </c>
      <c r="E75" s="2032">
        <f t="shared" si="5"/>
        <v>246.28</v>
      </c>
      <c r="F75" s="1090">
        <f t="shared" si="6"/>
        <v>246.28</v>
      </c>
      <c r="G75" s="862">
        <f>'Заказ, cкидки и курсы валют'!$J$23*F75</f>
        <v>2955.36</v>
      </c>
      <c r="H75" s="128">
        <f t="shared" si="7"/>
        <v>147.77000000000001</v>
      </c>
      <c r="I75" s="930"/>
      <c r="J75" s="128">
        <f>ROUND(IF(H75&lt;'Заказ, cкидки и курсы валют'!$B$39,H75*0.54*100/(100-'Заказ, cкидки и курсы валют'!$C$39),IF(H75&lt;'Заказ, cкидки и курсы валют'!$B$40,H75*0.54*100/(100-'Заказ, cкидки и курсы валют'!$C$40),IF(H75&lt;'Заказ, cкидки и курсы валют'!$B$41,H75*0.54*100/(100-'Заказ, cкидки и курсы валют'!$C$41),IF(H75&lt;'Заказ, cкидки и курсы валют'!$B$42,H75*0.54*100/(100-'Заказ, cкидки и курсы валют'!$C$42),IF(H75&lt;'Заказ, cкидки и курсы валют'!$B$43,H75*0.54*100/(100-'Заказ, cкидки и курсы валют'!$C$43),H75))))),2)</f>
        <v>227.99</v>
      </c>
      <c r="K75" s="575"/>
      <c r="L75" s="346"/>
    </row>
    <row r="76" spans="1:14" ht="13.5" customHeight="1" thickBot="1">
      <c r="A76" s="175" t="s">
        <v>7059</v>
      </c>
      <c r="B76" s="126" t="s">
        <v>111</v>
      </c>
      <c r="C76" s="52">
        <v>1.9300000000000002</v>
      </c>
      <c r="D76" s="2035">
        <v>50</v>
      </c>
      <c r="E76" s="2032">
        <f t="shared" si="5"/>
        <v>258.56</v>
      </c>
      <c r="F76" s="1090">
        <f t="shared" si="6"/>
        <v>258.56</v>
      </c>
      <c r="G76" s="862">
        <f>'Заказ, cкидки и курсы валют'!$J$23*F76</f>
        <v>3102.7200000000003</v>
      </c>
      <c r="H76" s="128">
        <f t="shared" si="7"/>
        <v>155.13999999999999</v>
      </c>
      <c r="I76" s="930"/>
      <c r="J76" s="128">
        <f>ROUND(IF(H76&lt;'Заказ, cкидки и курсы валют'!$B$39,H76*0.54*100/(100-'Заказ, cкидки и курсы валют'!$C$39),IF(H76&lt;'Заказ, cкидки и курсы валют'!$B$40,H76*0.54*100/(100-'Заказ, cкидки и курсы валют'!$C$40),IF(H76&lt;'Заказ, cкидки и курсы валют'!$B$41,H76*0.54*100/(100-'Заказ, cкидки и курсы валют'!$C$41),IF(H76&lt;'Заказ, cкидки и курсы валют'!$B$42,H76*0.54*100/(100-'Заказ, cкидки и курсы валют'!$C$42),IF(H76&lt;'Заказ, cкидки и курсы валют'!$B$43,H76*0.54*100/(100-'Заказ, cкидки и курсы валют'!$C$43),H76))))),2)</f>
        <v>239.36</v>
      </c>
      <c r="K76" s="575"/>
      <c r="L76" s="346"/>
    </row>
    <row r="77" spans="1:14" ht="13.5" customHeight="1" thickBot="1">
      <c r="A77" s="175" t="s">
        <v>7060</v>
      </c>
      <c r="B77" s="126" t="s">
        <v>112</v>
      </c>
      <c r="C77" s="52">
        <v>2.1800000000000002</v>
      </c>
      <c r="D77" s="2035">
        <v>40</v>
      </c>
      <c r="E77" s="2032">
        <f t="shared" si="5"/>
        <v>309.74</v>
      </c>
      <c r="F77" s="1090">
        <f t="shared" si="6"/>
        <v>309.74</v>
      </c>
      <c r="G77" s="862">
        <f>'Заказ, cкидки и курсы валют'!$J$23*F77</f>
        <v>3716.88</v>
      </c>
      <c r="H77" s="128">
        <f t="shared" si="7"/>
        <v>148.68</v>
      </c>
      <c r="I77" s="930"/>
      <c r="J77" s="128">
        <f>ROUND(IF(H77&lt;'Заказ, cкидки и курсы валют'!$B$39,H77*0.54*100/(100-'Заказ, cкидки и курсы валют'!$C$39),IF(H77&lt;'Заказ, cкидки и курсы валют'!$B$40,H77*0.54*100/(100-'Заказ, cкидки и курсы валют'!$C$40),IF(H77&lt;'Заказ, cкидки и курсы валют'!$B$41,H77*0.54*100/(100-'Заказ, cкидки и курсы валют'!$C$41),IF(H77&lt;'Заказ, cкидки и курсы валют'!$B$42,H77*0.54*100/(100-'Заказ, cкидки и курсы валют'!$C$42),IF(H77&lt;'Заказ, cкидки и курсы валют'!$B$43,H77*0.54*100/(100-'Заказ, cкидки и курсы валют'!$C$43),H77))))),2)</f>
        <v>229.39</v>
      </c>
      <c r="K77" s="575"/>
      <c r="L77" s="346"/>
    </row>
    <row r="78" spans="1:14" ht="13.5" customHeight="1" thickBot="1">
      <c r="A78" s="175" t="s">
        <v>7061</v>
      </c>
      <c r="B78" s="126" t="s">
        <v>113</v>
      </c>
      <c r="C78" s="52">
        <v>2.3199999999999998</v>
      </c>
      <c r="D78" s="2035">
        <v>35</v>
      </c>
      <c r="E78" s="2032">
        <f t="shared" si="5"/>
        <v>345.66571428571433</v>
      </c>
      <c r="F78" s="1090">
        <f t="shared" si="6"/>
        <v>345.67</v>
      </c>
      <c r="G78" s="862">
        <f>'Заказ, cкидки и курсы валют'!$J$23*F78</f>
        <v>4148.04</v>
      </c>
      <c r="H78" s="128">
        <f t="shared" si="7"/>
        <v>145.18</v>
      </c>
      <c r="I78" s="930"/>
      <c r="J78" s="128">
        <f>ROUND(IF(H78&lt;'Заказ, cкидки и курсы валют'!$B$39,H78*0.54*100/(100-'Заказ, cкидки и курсы валют'!$C$39),IF(H78&lt;'Заказ, cкидки и курсы валют'!$B$40,H78*0.54*100/(100-'Заказ, cкидки и курсы валют'!$C$40),IF(H78&lt;'Заказ, cкидки и курсы валют'!$B$41,H78*0.54*100/(100-'Заказ, cкидки и курсы валют'!$C$41),IF(H78&lt;'Заказ, cкидки и курсы валют'!$B$42,H78*0.54*100/(100-'Заказ, cкидки и курсы валют'!$C$42),IF(H78&lt;'Заказ, cкидки и курсы валют'!$B$43,H78*0.54*100/(100-'Заказ, cкидки и курсы валют'!$C$43),H78))))),2)</f>
        <v>223.99</v>
      </c>
      <c r="K78" s="575"/>
      <c r="L78" s="346"/>
    </row>
    <row r="79" spans="1:14" ht="13.5" customHeight="1" thickBot="1">
      <c r="A79" s="175" t="s">
        <v>7062</v>
      </c>
      <c r="B79" s="126" t="s">
        <v>114</v>
      </c>
      <c r="C79" s="52">
        <v>2.93</v>
      </c>
      <c r="D79" s="2035">
        <v>30</v>
      </c>
      <c r="E79" s="2032">
        <f t="shared" si="5"/>
        <v>405.84000000000003</v>
      </c>
      <c r="F79" s="1090">
        <f t="shared" si="6"/>
        <v>405.84</v>
      </c>
      <c r="G79" s="862">
        <f>'Заказ, cкидки и курсы валют'!$J$23*F79</f>
        <v>4870.08</v>
      </c>
      <c r="H79" s="128">
        <f t="shared" si="7"/>
        <v>146.1</v>
      </c>
      <c r="I79" s="930"/>
      <c r="J79" s="128">
        <f>ROUND(IF(H79&lt;'Заказ, cкидки и курсы валют'!$B$39,H79*0.54*100/(100-'Заказ, cкидки и курсы валют'!$C$39),IF(H79&lt;'Заказ, cкидки и курсы валют'!$B$40,H79*0.54*100/(100-'Заказ, cкидки и курсы валют'!$C$40),IF(H79&lt;'Заказ, cкидки и курсы валют'!$B$41,H79*0.54*100/(100-'Заказ, cкидки и курсы валют'!$C$41),IF(H79&lt;'Заказ, cкидки и курсы валют'!$B$42,H79*0.54*100/(100-'Заказ, cкидки и курсы валют'!$C$42),IF(H79&lt;'Заказ, cкидки и курсы валют'!$B$43,H79*0.54*100/(100-'Заказ, cкидки и курсы валют'!$C$43),H79))))),2)</f>
        <v>225.41</v>
      </c>
      <c r="K79" s="575"/>
      <c r="L79" s="346"/>
    </row>
    <row r="80" spans="1:14" ht="13.5" customHeight="1" thickBot="1">
      <c r="A80" s="175" t="s">
        <v>7063</v>
      </c>
      <c r="B80" s="126" t="s">
        <v>3321</v>
      </c>
      <c r="C80" s="52">
        <v>3.18</v>
      </c>
      <c r="D80" s="2036">
        <v>25</v>
      </c>
      <c r="E80" s="2032">
        <f t="shared" si="5"/>
        <v>468.28</v>
      </c>
      <c r="F80" s="1090">
        <f t="shared" si="6"/>
        <v>468.28</v>
      </c>
      <c r="G80" s="862">
        <f>'Заказ, cкидки и курсы валют'!$J$23*F80</f>
        <v>5619.36</v>
      </c>
      <c r="H80" s="128">
        <f t="shared" si="7"/>
        <v>140.47999999999999</v>
      </c>
      <c r="I80" s="930"/>
      <c r="J80" s="128">
        <f>ROUND(IF(H80&lt;'Заказ, cкидки и курсы валют'!$B$39,H80*0.54*100/(100-'Заказ, cкидки и курсы валют'!$C$39),IF(H80&lt;'Заказ, cкидки и курсы валют'!$B$40,H80*0.54*100/(100-'Заказ, cкидки и курсы валют'!$C$40),IF(H80&lt;'Заказ, cкидки и курсы валют'!$B$41,H80*0.54*100/(100-'Заказ, cкидки и курсы валют'!$C$41),IF(H80&lt;'Заказ, cкидки и курсы валют'!$B$42,H80*0.54*100/(100-'Заказ, cкидки и курсы валют'!$C$42),IF(H80&lt;'Заказ, cкидки и курсы валют'!$B$43,H80*0.54*100/(100-'Заказ, cкидки и курсы валют'!$C$43),H80))))),2)</f>
        <v>216.74</v>
      </c>
      <c r="K80" s="575"/>
      <c r="L80" s="346"/>
    </row>
    <row r="81" spans="1:12" ht="13.5" customHeight="1" thickBot="1">
      <c r="A81" s="175" t="s">
        <v>7072</v>
      </c>
      <c r="B81" s="126" t="s">
        <v>115</v>
      </c>
      <c r="C81" s="52">
        <v>3.53</v>
      </c>
      <c r="D81" s="2035">
        <v>20</v>
      </c>
      <c r="E81" s="2032">
        <f t="shared" si="5"/>
        <v>567.36</v>
      </c>
      <c r="F81" s="1090">
        <f t="shared" si="6"/>
        <v>567.36</v>
      </c>
      <c r="G81" s="862">
        <f>'Заказ, cкидки и курсы валют'!$J$23*F81</f>
        <v>6808.32</v>
      </c>
      <c r="H81" s="128">
        <f t="shared" si="7"/>
        <v>136.16999999999999</v>
      </c>
      <c r="I81" s="930"/>
      <c r="J81" s="128">
        <f>ROUND(IF(H81&lt;'Заказ, cкидки и курсы валют'!$B$39,H81*0.54*100/(100-'Заказ, cкидки и курсы валют'!$C$39),IF(H81&lt;'Заказ, cкидки и курсы валют'!$B$40,H81*0.54*100/(100-'Заказ, cкидки и курсы валют'!$C$40),IF(H81&lt;'Заказ, cкидки и курсы валют'!$B$41,H81*0.54*100/(100-'Заказ, cкидки и курсы валют'!$C$41),IF(H81&lt;'Заказ, cкидки и курсы валют'!$B$42,H81*0.54*100/(100-'Заказ, cкидки и курсы валют'!$C$42),IF(H81&lt;'Заказ, cкидки и курсы валют'!$B$43,H81*0.54*100/(100-'Заказ, cкидки и курсы валют'!$C$43),H81))))),2)</f>
        <v>210.09</v>
      </c>
      <c r="K81" s="575"/>
      <c r="L81" s="346"/>
    </row>
    <row r="82" spans="1:12" ht="13.5" customHeight="1" thickBot="1">
      <c r="A82" s="175" t="s">
        <v>7064</v>
      </c>
      <c r="B82" s="126" t="s">
        <v>116</v>
      </c>
      <c r="C82" s="52">
        <v>3.8119999999999998</v>
      </c>
      <c r="D82" s="2035">
        <v>15</v>
      </c>
      <c r="E82" s="2032">
        <f t="shared" si="5"/>
        <v>710.16000000000008</v>
      </c>
      <c r="F82" s="1090">
        <f t="shared" si="6"/>
        <v>710.16</v>
      </c>
      <c r="G82" s="862">
        <f>'Заказ, cкидки и курсы валют'!$J$23*F82</f>
        <v>8521.92</v>
      </c>
      <c r="H82" s="128">
        <f t="shared" si="7"/>
        <v>127.83</v>
      </c>
      <c r="I82" s="930"/>
      <c r="J82" s="128">
        <f>ROUND(IF(H82&lt;'Заказ, cкидки и курсы валют'!$B$39,H82*0.54*100/(100-'Заказ, cкидки и курсы валют'!$C$39),IF(H82&lt;'Заказ, cкидки и курсы валют'!$B$40,H82*0.54*100/(100-'Заказ, cкидки и курсы валют'!$C$40),IF(H82&lt;'Заказ, cкидки и курсы валют'!$B$41,H82*0.54*100/(100-'Заказ, cкидки и курсы валют'!$C$41),IF(H82&lt;'Заказ, cкидки и курсы валют'!$B$42,H82*0.54*100/(100-'Заказ, cкидки и курсы валют'!$C$42),IF(H82&lt;'Заказ, cкидки и курсы валют'!$B$43,H82*0.54*100/(100-'Заказ, cкидки и курсы валют'!$C$43),H82))))),2)</f>
        <v>197.22</v>
      </c>
      <c r="K82" s="575"/>
      <c r="L82" s="346"/>
    </row>
    <row r="83" spans="1:12" ht="13.5" customHeight="1" thickBot="1">
      <c r="A83" s="175" t="s">
        <v>7065</v>
      </c>
      <c r="B83" s="126" t="s">
        <v>3328</v>
      </c>
      <c r="C83" s="52">
        <v>4.47</v>
      </c>
      <c r="D83" s="2035">
        <v>10</v>
      </c>
      <c r="E83" s="2032">
        <f t="shared" si="5"/>
        <v>997.34</v>
      </c>
      <c r="F83" s="1090">
        <f t="shared" si="6"/>
        <v>997.34</v>
      </c>
      <c r="G83" s="862">
        <f>'Заказ, cкидки и курсы валют'!$J$23*F83</f>
        <v>11968.08</v>
      </c>
      <c r="H83" s="128">
        <f t="shared" si="7"/>
        <v>119.68</v>
      </c>
      <c r="I83" s="930"/>
      <c r="J83" s="128">
        <f>ROUND(IF(H83&lt;'Заказ, cкидки и курсы валют'!$B$39,H83*0.54*100/(100-'Заказ, cкидки и курсы валют'!$C$39),IF(H83&lt;'Заказ, cкидки и курсы валют'!$B$40,H83*0.54*100/(100-'Заказ, cкидки и курсы валют'!$C$40),IF(H83&lt;'Заказ, cкидки и курсы валют'!$B$41,H83*0.54*100/(100-'Заказ, cкидки и курсы валют'!$C$41),IF(H83&lt;'Заказ, cкидки и курсы валют'!$B$42,H83*0.54*100/(100-'Заказ, cкидки и курсы валют'!$C$42),IF(H83&lt;'Заказ, cкидки и курсы валют'!$B$43,H83*0.54*100/(100-'Заказ, cкидки и курсы валют'!$C$43),H83))))),2)</f>
        <v>184.65</v>
      </c>
      <c r="K83" s="575"/>
      <c r="L83" s="346"/>
    </row>
    <row r="84" spans="1:12" ht="13.5" customHeight="1" thickBot="1">
      <c r="A84" s="1132" t="s">
        <v>7066</v>
      </c>
      <c r="B84" s="126" t="s">
        <v>117</v>
      </c>
      <c r="C84" s="52">
        <v>6.03</v>
      </c>
      <c r="D84" s="2036">
        <v>10</v>
      </c>
      <c r="E84" s="2032">
        <f t="shared" si="5"/>
        <v>1057.3</v>
      </c>
      <c r="F84" s="1090">
        <f t="shared" si="6"/>
        <v>1057.3</v>
      </c>
      <c r="G84" s="862">
        <f>'Заказ, cкидки и курсы валют'!$J$23*F84</f>
        <v>12687.599999999999</v>
      </c>
      <c r="H84" s="128">
        <f t="shared" si="7"/>
        <v>126.88</v>
      </c>
      <c r="I84" s="930"/>
      <c r="J84" s="128">
        <f>ROUND(IF(H84&lt;'Заказ, cкидки и курсы валют'!$B$39,H84*0.54*100/(100-'Заказ, cкидки и курсы валют'!$C$39),IF(H84&lt;'Заказ, cкидки и курсы валют'!$B$40,H84*0.54*100/(100-'Заказ, cкидки и курсы валют'!$C$40),IF(H84&lt;'Заказ, cкидки и курсы валют'!$B$41,H84*0.54*100/(100-'Заказ, cкидки и курсы валют'!$C$41),IF(H84&lt;'Заказ, cкидки и курсы валют'!$B$42,H84*0.54*100/(100-'Заказ, cкидки и курсы валют'!$C$42),IF(H84&lt;'Заказ, cкидки и курсы валют'!$B$43,H84*0.54*100/(100-'Заказ, cкидки и курсы валют'!$C$43),H84))))),2)</f>
        <v>195.76</v>
      </c>
      <c r="K84" s="575"/>
      <c r="L84" s="346"/>
    </row>
    <row r="85" spans="1:12" ht="13.5" customHeight="1" thickBot="1">
      <c r="A85" s="175" t="s">
        <v>7067</v>
      </c>
      <c r="B85" s="126" t="s">
        <v>118</v>
      </c>
      <c r="C85" s="52">
        <v>6.2999999999999989</v>
      </c>
      <c r="D85" s="2035">
        <v>10</v>
      </c>
      <c r="E85" s="2032">
        <f t="shared" si="5"/>
        <v>1097.52</v>
      </c>
      <c r="F85" s="1090">
        <f t="shared" si="6"/>
        <v>1097.52</v>
      </c>
      <c r="G85" s="862">
        <f>'Заказ, cкидки и курсы валют'!$J$23*F85</f>
        <v>13170.24</v>
      </c>
      <c r="H85" s="128">
        <f t="shared" si="7"/>
        <v>131.69999999999999</v>
      </c>
      <c r="I85" s="930"/>
      <c r="J85" s="128">
        <f>ROUND(IF(H85&lt;'Заказ, cкидки и курсы валют'!$B$39,H85*0.54*100/(100-'Заказ, cкидки и курсы валют'!$C$39),IF(H85&lt;'Заказ, cкидки и курсы валют'!$B$40,H85*0.54*100/(100-'Заказ, cкидки и курсы валют'!$C$40),IF(H85&lt;'Заказ, cкидки и курсы валют'!$B$41,H85*0.54*100/(100-'Заказ, cкидки и курсы валют'!$C$41),IF(H85&lt;'Заказ, cкидки и курсы валют'!$B$42,H85*0.54*100/(100-'Заказ, cкидки и курсы валют'!$C$42),IF(H85&lt;'Заказ, cкидки и курсы валют'!$B$43,H85*0.54*100/(100-'Заказ, cкидки и курсы валют'!$C$43),H85))))),2)</f>
        <v>203.19</v>
      </c>
      <c r="K85" s="575"/>
      <c r="L85" s="346"/>
    </row>
    <row r="86" spans="1:12" ht="13.5" customHeight="1" thickBot="1">
      <c r="A86" s="175" t="s">
        <v>7068</v>
      </c>
      <c r="B86" s="126" t="s">
        <v>119</v>
      </c>
      <c r="C86" s="52">
        <v>6.5</v>
      </c>
      <c r="D86" s="2035">
        <v>10</v>
      </c>
      <c r="E86" s="2032">
        <f t="shared" si="5"/>
        <v>1107.92</v>
      </c>
      <c r="F86" s="1090">
        <f t="shared" si="6"/>
        <v>1107.92</v>
      </c>
      <c r="G86" s="862">
        <f>'Заказ, cкидки и курсы валют'!$J$23*F86</f>
        <v>13295.04</v>
      </c>
      <c r="H86" s="128">
        <f t="shared" si="7"/>
        <v>132.94999999999999</v>
      </c>
      <c r="I86" s="930"/>
      <c r="J86" s="128">
        <f>ROUND(IF(H86&lt;'Заказ, cкидки и курсы валют'!$B$39,H86*0.54*100/(100-'Заказ, cкидки и курсы валют'!$C$39),IF(H86&lt;'Заказ, cкидки и курсы валют'!$B$40,H86*0.54*100/(100-'Заказ, cкидки и курсы валют'!$C$40),IF(H86&lt;'Заказ, cкидки и курсы валют'!$B$41,H86*0.54*100/(100-'Заказ, cкидки и курсы валют'!$C$41),IF(H86&lt;'Заказ, cкидки и курсы валют'!$B$42,H86*0.54*100/(100-'Заказ, cкидки и курсы валют'!$C$42),IF(H86&lt;'Заказ, cкидки и курсы валют'!$B$43,H86*0.54*100/(100-'Заказ, cкидки и курсы валют'!$C$43),H86))))),2)</f>
        <v>205.12</v>
      </c>
      <c r="K86" s="575"/>
      <c r="L86" s="346"/>
    </row>
    <row r="87" spans="1:12" ht="13.5" customHeight="1" thickBot="1">
      <c r="A87" s="176" t="s">
        <v>7071</v>
      </c>
      <c r="B87" s="126" t="s">
        <v>3982</v>
      </c>
      <c r="C87" s="52">
        <v>8.51</v>
      </c>
      <c r="D87" s="2035">
        <v>10</v>
      </c>
      <c r="E87" s="2032">
        <f t="shared" si="5"/>
        <v>1240.56</v>
      </c>
      <c r="F87" s="1090">
        <f t="shared" si="6"/>
        <v>1240.56</v>
      </c>
      <c r="G87" s="862">
        <f>'Заказ, cкидки и курсы валют'!$J$23*F87</f>
        <v>14886.72</v>
      </c>
      <c r="H87" s="128">
        <f t="shared" si="7"/>
        <v>148.87</v>
      </c>
      <c r="I87" s="930"/>
      <c r="J87" s="128">
        <f>ROUND(IF(H87&lt;'Заказ, cкидки и курсы валют'!$B$39,H87*0.54*100/(100-'Заказ, cкидки и курсы валют'!$C$39),IF(H87&lt;'Заказ, cкидки и курсы валют'!$B$40,H87*0.54*100/(100-'Заказ, cкидки и курсы валют'!$C$40),IF(H87&lt;'Заказ, cкидки и курсы валют'!$B$41,H87*0.54*100/(100-'Заказ, cкидки и курсы валют'!$C$41),IF(H87&lt;'Заказ, cкидки и курсы валют'!$B$42,H87*0.54*100/(100-'Заказ, cкидки и курсы валют'!$C$42),IF(H87&lt;'Заказ, cкидки и курсы валют'!$B$43,H87*0.54*100/(100-'Заказ, cкидки и курсы валют'!$C$43),H87))))),2)</f>
        <v>229.69</v>
      </c>
      <c r="K87" s="575"/>
      <c r="L87" s="346"/>
    </row>
    <row r="88" spans="1:12" ht="13.5" customHeight="1" thickBot="1">
      <c r="A88" s="175" t="s">
        <v>7069</v>
      </c>
      <c r="B88" s="126" t="s">
        <v>120</v>
      </c>
      <c r="C88" s="52">
        <v>9.6000000000000014</v>
      </c>
      <c r="D88" s="2035">
        <v>10</v>
      </c>
      <c r="E88" s="2032">
        <f t="shared" si="5"/>
        <v>1254.46</v>
      </c>
      <c r="F88" s="1090">
        <f t="shared" si="6"/>
        <v>1254.46</v>
      </c>
      <c r="G88" s="862">
        <f>'Заказ, cкидки и курсы валют'!$J$23*F88</f>
        <v>15053.52</v>
      </c>
      <c r="H88" s="128">
        <f t="shared" si="7"/>
        <v>150.54</v>
      </c>
      <c r="I88" s="930"/>
      <c r="J88" s="128">
        <f>ROUND(IF(H88&lt;'Заказ, cкидки и курсы валют'!$B$39,H88*0.54*100/(100-'Заказ, cкидки и курсы валют'!$C$39),IF(H88&lt;'Заказ, cкидки и курсы валют'!$B$40,H88*0.54*100/(100-'Заказ, cкидки и курсы валют'!$C$40),IF(H88&lt;'Заказ, cкидки и курсы валют'!$B$41,H88*0.54*100/(100-'Заказ, cкидки и курсы валют'!$C$41),IF(H88&lt;'Заказ, cкидки и курсы валют'!$B$42,H88*0.54*100/(100-'Заказ, cкидки и курсы валют'!$C$42),IF(H88&lt;'Заказ, cкидки и курсы валют'!$B$43,H88*0.54*100/(100-'Заказ, cкидки и курсы валют'!$C$43),H88))))),2)</f>
        <v>232.26</v>
      </c>
      <c r="K88" s="575"/>
      <c r="L88" s="346"/>
    </row>
    <row r="89" spans="1:12" ht="13.5" customHeight="1" thickBot="1">
      <c r="A89" s="177" t="s">
        <v>7070</v>
      </c>
      <c r="B89" s="178" t="s">
        <v>121</v>
      </c>
      <c r="C89" s="179">
        <v>10.65</v>
      </c>
      <c r="D89" s="2044">
        <v>10</v>
      </c>
      <c r="E89" s="2032">
        <f t="shared" si="5"/>
        <v>1314.56</v>
      </c>
      <c r="F89" s="1091">
        <f t="shared" si="6"/>
        <v>1314.56</v>
      </c>
      <c r="G89" s="960">
        <f>'Заказ, cкидки и курсы валют'!$J$23*F89</f>
        <v>15774.72</v>
      </c>
      <c r="H89" s="181">
        <f t="shared" si="7"/>
        <v>157.75</v>
      </c>
      <c r="I89" s="931"/>
      <c r="J89" s="128">
        <f>ROUND(IF(H89&lt;'Заказ, cкидки и курсы валют'!$B$39,H89*0.54*100/(100-'Заказ, cкидки и курсы валют'!$C$39),IF(H89&lt;'Заказ, cкидки и курсы валют'!$B$40,H89*0.54*100/(100-'Заказ, cкидки и курсы валют'!$C$40),IF(H89&lt;'Заказ, cкидки и курсы валют'!$B$41,H89*0.54*100/(100-'Заказ, cкидки и курсы валют'!$C$41),IF(H89&lt;'Заказ, cкидки и курсы валют'!$B$42,H89*0.54*100/(100-'Заказ, cкидки и курсы валют'!$C$42),IF(H89&lt;'Заказ, cкидки и курсы валют'!$B$43,H89*0.54*100/(100-'Заказ, cкидки и курсы валют'!$C$43),H89))))),2)</f>
        <v>243.39</v>
      </c>
      <c r="K89" s="575"/>
      <c r="L89" s="346"/>
    </row>
    <row r="90" spans="1:12" ht="16.5" customHeight="1" thickBot="1"/>
    <row r="91" spans="1:12" ht="16.5" customHeight="1">
      <c r="A91" s="185"/>
      <c r="B91" s="91" t="s">
        <v>498</v>
      </c>
      <c r="C91" s="91"/>
      <c r="D91" s="96"/>
      <c r="E91" s="591"/>
      <c r="F91" s="592"/>
      <c r="G91" s="859"/>
      <c r="H91" s="163"/>
      <c r="I91" s="95"/>
    </row>
    <row r="92" spans="1:12" ht="12.75" customHeight="1">
      <c r="A92" s="164"/>
      <c r="B92" s="108" t="s">
        <v>3272</v>
      </c>
      <c r="C92" s="108"/>
      <c r="D92" s="166"/>
      <c r="E92" s="593"/>
      <c r="F92" s="553"/>
      <c r="G92" s="340"/>
      <c r="H92" s="17"/>
      <c r="I92" s="167"/>
    </row>
    <row r="93" spans="1:12" ht="12.75" customHeight="1">
      <c r="A93" s="204"/>
      <c r="B93" s="825" t="s">
        <v>11353</v>
      </c>
      <c r="C93" s="97"/>
      <c r="D93" s="97"/>
      <c r="E93" s="595"/>
      <c r="F93" s="596"/>
      <c r="G93" s="860"/>
      <c r="H93" s="17"/>
      <c r="I93" s="167"/>
    </row>
    <row r="94" spans="1:12" ht="12.75" customHeight="1">
      <c r="A94" s="204"/>
      <c r="B94" s="183"/>
      <c r="C94" s="97"/>
      <c r="D94" s="97"/>
      <c r="E94" s="595"/>
      <c r="F94" s="596"/>
      <c r="G94" s="860"/>
      <c r="H94" s="17"/>
      <c r="I94" s="167"/>
    </row>
    <row r="95" spans="1:12" ht="12.75" customHeight="1">
      <c r="A95" s="204"/>
      <c r="B95" s="183"/>
      <c r="C95" s="97"/>
      <c r="D95" s="97"/>
      <c r="E95" s="595"/>
      <c r="F95" s="596"/>
      <c r="G95" s="860"/>
      <c r="H95" s="17"/>
      <c r="I95" s="167"/>
    </row>
    <row r="96" spans="1:12" ht="39" customHeight="1" thickBot="1">
      <c r="A96" s="201" t="s">
        <v>7051</v>
      </c>
      <c r="B96" s="184"/>
      <c r="C96" s="99"/>
      <c r="D96" s="99"/>
      <c r="E96" s="597"/>
      <c r="F96" s="598"/>
      <c r="G96" s="861"/>
      <c r="H96" s="171"/>
      <c r="I96" s="172"/>
    </row>
    <row r="97" spans="1:9" ht="45.75" customHeight="1">
      <c r="A97" s="1206" t="s">
        <v>1028</v>
      </c>
      <c r="B97" s="1207" t="s">
        <v>1029</v>
      </c>
      <c r="C97" s="192" t="s">
        <v>678</v>
      </c>
      <c r="D97" s="192" t="s">
        <v>3130</v>
      </c>
      <c r="E97" s="599" t="s">
        <v>11189</v>
      </c>
      <c r="F97" s="611" t="s">
        <v>2779</v>
      </c>
      <c r="G97" s="1204" t="s">
        <v>8965</v>
      </c>
      <c r="H97" s="419" t="s">
        <v>497</v>
      </c>
      <c r="I97" s="495" t="s">
        <v>4239</v>
      </c>
    </row>
    <row r="98" spans="1:9" ht="13.5" customHeight="1" thickBot="1">
      <c r="A98" s="475"/>
      <c r="B98" s="1210"/>
      <c r="C98" s="197" t="s">
        <v>3629</v>
      </c>
      <c r="D98" s="476" t="s">
        <v>8966</v>
      </c>
      <c r="E98" s="601" t="s">
        <v>265</v>
      </c>
      <c r="F98" s="607">
        <f>'Заказ, cкидки и курсы валют'!$I$12</f>
        <v>0</v>
      </c>
      <c r="G98" s="948"/>
      <c r="H98" s="455"/>
      <c r="I98" s="541"/>
    </row>
    <row r="99" spans="1:9" ht="13.5" customHeight="1">
      <c r="A99" s="384" t="s">
        <v>11344</v>
      </c>
      <c r="B99" s="385" t="s">
        <v>107</v>
      </c>
      <c r="C99" s="1133">
        <v>1.1200000000000001</v>
      </c>
      <c r="D99" s="386">
        <v>20</v>
      </c>
      <c r="E99" s="667">
        <v>30.47</v>
      </c>
      <c r="F99" s="1089">
        <f t="shared" ref="F99:F107" si="8">ROUND(E99*(1-$F$11),2)</f>
        <v>30.47</v>
      </c>
      <c r="G99" s="968">
        <f>'Заказ, cкидки и курсы валют'!$J$23*F99</f>
        <v>365.64</v>
      </c>
      <c r="H99" s="387">
        <f>ROUND((D99)*G99,2)</f>
        <v>7312.8</v>
      </c>
      <c r="I99" s="929"/>
    </row>
    <row r="100" spans="1:9" ht="13.5" customHeight="1">
      <c r="A100" s="175" t="s">
        <v>11345</v>
      </c>
      <c r="B100" s="126" t="s">
        <v>108</v>
      </c>
      <c r="C100" s="779">
        <v>1.35</v>
      </c>
      <c r="D100" s="127">
        <v>15</v>
      </c>
      <c r="E100" s="667">
        <v>30.47</v>
      </c>
      <c r="F100" s="1090">
        <f t="shared" si="8"/>
        <v>30.47</v>
      </c>
      <c r="G100" s="862">
        <f>'Заказ, cкидки и курсы валют'!$J$23*F100</f>
        <v>365.64</v>
      </c>
      <c r="H100" s="128">
        <f t="shared" ref="H100:H107" si="9">ROUND((D100)*G100,2)</f>
        <v>5484.6</v>
      </c>
      <c r="I100" s="930"/>
    </row>
    <row r="101" spans="1:9" ht="13.5" customHeight="1">
      <c r="A101" s="175" t="s">
        <v>11346</v>
      </c>
      <c r="B101" s="126" t="s">
        <v>109</v>
      </c>
      <c r="C101" s="779">
        <v>1.46</v>
      </c>
      <c r="D101" s="127">
        <v>15</v>
      </c>
      <c r="E101" s="667">
        <v>30.47</v>
      </c>
      <c r="F101" s="1090">
        <f t="shared" si="8"/>
        <v>30.47</v>
      </c>
      <c r="G101" s="862">
        <f>'Заказ, cкидки и курсы валют'!$J$23*F101</f>
        <v>365.64</v>
      </c>
      <c r="H101" s="128">
        <f t="shared" si="9"/>
        <v>5484.6</v>
      </c>
      <c r="I101" s="930"/>
    </row>
    <row r="102" spans="1:9" ht="13.5" customHeight="1">
      <c r="A102" s="175" t="s">
        <v>11347</v>
      </c>
      <c r="B102" s="126" t="s">
        <v>110</v>
      </c>
      <c r="C102" s="779">
        <v>1.72</v>
      </c>
      <c r="D102" s="127">
        <v>15</v>
      </c>
      <c r="E102" s="667">
        <v>32.5</v>
      </c>
      <c r="F102" s="1090">
        <f t="shared" si="8"/>
        <v>32.5</v>
      </c>
      <c r="G102" s="862">
        <f>'Заказ, cкидки и курсы валют'!$J$23*F102</f>
        <v>390</v>
      </c>
      <c r="H102" s="128">
        <f t="shared" si="9"/>
        <v>5850</v>
      </c>
      <c r="I102" s="930"/>
    </row>
    <row r="103" spans="1:9" ht="13.5" customHeight="1">
      <c r="A103" s="175" t="s">
        <v>11348</v>
      </c>
      <c r="B103" s="126" t="s">
        <v>111</v>
      </c>
      <c r="C103" s="779">
        <v>1.83</v>
      </c>
      <c r="D103" s="127">
        <v>15</v>
      </c>
      <c r="E103" s="667">
        <v>32.5</v>
      </c>
      <c r="F103" s="1090">
        <f t="shared" si="8"/>
        <v>32.5</v>
      </c>
      <c r="G103" s="862">
        <f>'Заказ, cкидки и курсы валют'!$J$23*F103</f>
        <v>390</v>
      </c>
      <c r="H103" s="128">
        <f t="shared" si="9"/>
        <v>5850</v>
      </c>
      <c r="I103" s="930"/>
    </row>
    <row r="104" spans="1:9" ht="13.5" customHeight="1">
      <c r="A104" s="175" t="s">
        <v>11349</v>
      </c>
      <c r="B104" s="126" t="s">
        <v>112</v>
      </c>
      <c r="C104" s="779">
        <v>2.0699999999999998</v>
      </c>
      <c r="D104" s="127">
        <v>15</v>
      </c>
      <c r="E104" s="667">
        <v>32.5</v>
      </c>
      <c r="F104" s="1090">
        <f t="shared" si="8"/>
        <v>32.5</v>
      </c>
      <c r="G104" s="862">
        <f>'Заказ, cкидки и курсы валют'!$J$23*F104</f>
        <v>390</v>
      </c>
      <c r="H104" s="128">
        <f t="shared" si="9"/>
        <v>5850</v>
      </c>
      <c r="I104" s="930"/>
    </row>
    <row r="105" spans="1:9" ht="13.5" customHeight="1">
      <c r="A105" s="175" t="s">
        <v>11350</v>
      </c>
      <c r="B105" s="126" t="s">
        <v>113</v>
      </c>
      <c r="C105" s="779">
        <v>2.27</v>
      </c>
      <c r="D105" s="127">
        <v>15</v>
      </c>
      <c r="E105" s="667">
        <v>30.47</v>
      </c>
      <c r="F105" s="1090">
        <f t="shared" si="8"/>
        <v>30.47</v>
      </c>
      <c r="G105" s="862">
        <f>'Заказ, cкидки и курсы валют'!$J$23*F105</f>
        <v>365.64</v>
      </c>
      <c r="H105" s="128">
        <f t="shared" si="9"/>
        <v>5484.6</v>
      </c>
      <c r="I105" s="930"/>
    </row>
    <row r="106" spans="1:9" ht="13.5" customHeight="1">
      <c r="A106" s="175" t="s">
        <v>11351</v>
      </c>
      <c r="B106" s="126" t="s">
        <v>115</v>
      </c>
      <c r="C106" s="779">
        <v>3.14</v>
      </c>
      <c r="D106" s="127">
        <v>15</v>
      </c>
      <c r="E106" s="667">
        <v>31.91</v>
      </c>
      <c r="F106" s="1090">
        <f t="shared" si="8"/>
        <v>31.91</v>
      </c>
      <c r="G106" s="862">
        <f>'Заказ, cкидки и курсы валют'!$J$23*F106</f>
        <v>382.92</v>
      </c>
      <c r="H106" s="128">
        <f t="shared" si="9"/>
        <v>5743.8</v>
      </c>
      <c r="I106" s="930"/>
    </row>
    <row r="107" spans="1:9" ht="13.5" customHeight="1" thickBot="1">
      <c r="A107" s="177" t="s">
        <v>11352</v>
      </c>
      <c r="B107" s="178" t="s">
        <v>116</v>
      </c>
      <c r="C107" s="780">
        <v>3.5</v>
      </c>
      <c r="D107" s="180">
        <v>10</v>
      </c>
      <c r="E107" s="667">
        <v>32.5</v>
      </c>
      <c r="F107" s="1091">
        <f t="shared" si="8"/>
        <v>32.5</v>
      </c>
      <c r="G107" s="960">
        <f>'Заказ, cкидки и курсы валют'!$J$23*F107</f>
        <v>390</v>
      </c>
      <c r="H107" s="181">
        <f t="shared" si="9"/>
        <v>3900</v>
      </c>
      <c r="I107" s="931"/>
    </row>
    <row r="108" spans="1:9" ht="13.5" customHeight="1" thickBot="1">
      <c r="A108" s="1155"/>
      <c r="B108" s="1255"/>
      <c r="C108" s="1256"/>
      <c r="D108" s="1257"/>
      <c r="E108" s="667"/>
      <c r="F108" s="1096"/>
      <c r="G108" s="865"/>
      <c r="H108" s="23"/>
      <c r="I108" s="23"/>
    </row>
    <row r="109" spans="1:9" ht="16.5" customHeight="1">
      <c r="A109" s="185"/>
      <c r="B109" s="91" t="s">
        <v>498</v>
      </c>
      <c r="C109" s="91"/>
      <c r="D109" s="96"/>
      <c r="E109" s="591"/>
      <c r="F109" s="592"/>
      <c r="G109" s="859"/>
      <c r="H109" s="163"/>
      <c r="I109" s="95"/>
    </row>
    <row r="110" spans="1:9" ht="12.75" customHeight="1">
      <c r="A110" s="164"/>
      <c r="B110" s="108" t="s">
        <v>3272</v>
      </c>
      <c r="C110" s="108"/>
      <c r="D110" s="166"/>
      <c r="E110" s="593"/>
      <c r="F110" s="553"/>
      <c r="G110" s="340"/>
      <c r="H110" s="17"/>
      <c r="I110" s="167"/>
    </row>
    <row r="111" spans="1:9" ht="12.75" customHeight="1">
      <c r="A111" s="204"/>
      <c r="B111" s="825" t="s">
        <v>11353</v>
      </c>
      <c r="C111" s="97"/>
      <c r="D111" s="97"/>
      <c r="E111" s="595"/>
      <c r="F111" s="596"/>
      <c r="G111" s="860"/>
      <c r="H111" s="17"/>
      <c r="I111" s="167"/>
    </row>
    <row r="112" spans="1:9" ht="12.75" customHeight="1">
      <c r="A112" s="204"/>
      <c r="B112" s="183"/>
      <c r="C112" s="97"/>
      <c r="D112" s="97"/>
      <c r="E112" s="595"/>
      <c r="F112" s="596"/>
      <c r="G112" s="860"/>
      <c r="H112" s="17"/>
      <c r="I112" s="167"/>
    </row>
    <row r="113" spans="1:10" ht="12.75" customHeight="1">
      <c r="A113" s="204"/>
      <c r="B113" s="183"/>
      <c r="C113" s="97"/>
      <c r="D113" s="97"/>
      <c r="E113" s="595"/>
      <c r="F113" s="596"/>
      <c r="G113" s="860"/>
      <c r="H113" s="17"/>
      <c r="I113" s="167"/>
    </row>
    <row r="114" spans="1:10" ht="39" customHeight="1" thickBot="1">
      <c r="A114" s="201" t="s">
        <v>7050</v>
      </c>
      <c r="B114" s="184"/>
      <c r="C114" s="97"/>
      <c r="D114" s="97"/>
      <c r="E114" s="595"/>
      <c r="F114" s="596"/>
      <c r="G114" s="860"/>
      <c r="H114" s="17"/>
      <c r="I114" s="172"/>
    </row>
    <row r="115" spans="1:10" ht="45.75" customHeight="1">
      <c r="A115" s="1206" t="s">
        <v>1028</v>
      </c>
      <c r="B115" s="1207" t="s">
        <v>1029</v>
      </c>
      <c r="C115" s="433" t="s">
        <v>678</v>
      </c>
      <c r="D115" s="433" t="s">
        <v>3130</v>
      </c>
      <c r="E115" s="618" t="s">
        <v>11189</v>
      </c>
      <c r="F115" s="619" t="s">
        <v>2779</v>
      </c>
      <c r="G115" s="873" t="s">
        <v>8965</v>
      </c>
      <c r="H115" s="1267" t="s">
        <v>497</v>
      </c>
      <c r="I115" s="495" t="s">
        <v>4239</v>
      </c>
      <c r="J115" s="2668" t="s">
        <v>12335</v>
      </c>
    </row>
    <row r="116" spans="1:10" ht="13.5" customHeight="1" thickBot="1">
      <c r="A116" s="475"/>
      <c r="B116" s="1210"/>
      <c r="C116" s="197" t="s">
        <v>3629</v>
      </c>
      <c r="D116" s="476" t="s">
        <v>8966</v>
      </c>
      <c r="E116" s="601" t="s">
        <v>265</v>
      </c>
      <c r="F116" s="607">
        <f>'Заказ, cкидки и курсы валют'!$I$12</f>
        <v>0</v>
      </c>
      <c r="G116" s="948"/>
      <c r="H116" s="455"/>
      <c r="I116" s="541"/>
      <c r="J116" s="2669"/>
    </row>
    <row r="117" spans="1:10" ht="13.5" customHeight="1">
      <c r="A117" s="1167" t="s">
        <v>9640</v>
      </c>
      <c r="B117" s="1821" t="s">
        <v>107</v>
      </c>
      <c r="C117" s="1822">
        <v>1.1200000000000001</v>
      </c>
      <c r="D117" s="2048">
        <v>1.5</v>
      </c>
      <c r="E117" s="2037">
        <f>E99*1.2</f>
        <v>36.564</v>
      </c>
      <c r="F117" s="1884">
        <f t="shared" ref="F117:F125" si="10">ROUND(E117*(1-$F$11),2)</f>
        <v>36.56</v>
      </c>
      <c r="G117" s="1663">
        <f>'Заказ, cкидки и курсы валют'!$J$23*F117</f>
        <v>438.72</v>
      </c>
      <c r="H117" s="1278">
        <f>ROUND((D117)*G117,2)</f>
        <v>658.08</v>
      </c>
      <c r="I117" s="2148"/>
      <c r="J117" s="128">
        <f>ROUND(IF(H117&lt;'Заказ, cкидки и курсы валют'!$B$39,H117*0.54*100/(100-'Заказ, cкидки и курсы валют'!$C$39),IF(H117&lt;'Заказ, cкидки и курсы валют'!$B$40,H117*0.54*100/(100-'Заказ, cкидки и курсы валют'!$C$40),IF(H117&lt;'Заказ, cкидки и курсы валют'!$B$41,H117*0.54*100/(100-'Заказ, cкидки и курсы валют'!$C$41),IF(H117&lt;'Заказ, cкидки и курсы валют'!$B$42,H117*0.54*100/(100-'Заказ, cкидки и курсы валют'!$C$42),IF(H117&lt;'Заказ, cкидки и курсы валют'!$B$43,H117*0.54*100/(100-'Заказ, cкидки и курсы валют'!$C$43),H117))))),2)</f>
        <v>710.73</v>
      </c>
    </row>
    <row r="118" spans="1:10" ht="13.5" customHeight="1">
      <c r="A118" s="1165" t="s">
        <v>9641</v>
      </c>
      <c r="B118" s="1258" t="s">
        <v>108</v>
      </c>
      <c r="C118" s="1259">
        <v>1.35</v>
      </c>
      <c r="D118" s="2040">
        <v>1.5</v>
      </c>
      <c r="E118" s="2038">
        <f t="shared" ref="E118:E125" si="11">E100*1.2</f>
        <v>36.564</v>
      </c>
      <c r="F118" s="1852">
        <f t="shared" si="10"/>
        <v>36.56</v>
      </c>
      <c r="G118" s="866">
        <f>'Заказ, cкидки и курсы валют'!$J$23*F118</f>
        <v>438.72</v>
      </c>
      <c r="H118" s="522">
        <f t="shared" ref="H118:H125" si="12">ROUND((D118)*G118,2)</f>
        <v>658.08</v>
      </c>
      <c r="I118" s="1260"/>
      <c r="J118" s="128">
        <f>ROUND(IF(H118&lt;'Заказ, cкидки и курсы валют'!$B$39,H118*0.54*100/(100-'Заказ, cкидки и курсы валют'!$C$39),IF(H118&lt;'Заказ, cкидки и курсы валют'!$B$40,H118*0.54*100/(100-'Заказ, cкидки и курсы валют'!$C$40),IF(H118&lt;'Заказ, cкидки и курсы валют'!$B$41,H118*0.54*100/(100-'Заказ, cкидки и курсы валют'!$C$41),IF(H118&lt;'Заказ, cкидки и курсы валют'!$B$42,H118*0.54*100/(100-'Заказ, cкидки и курсы валют'!$C$42),IF(H118&lt;'Заказ, cкидки и курсы валют'!$B$43,H118*0.54*100/(100-'Заказ, cкидки и курсы валют'!$C$43),H118))))),2)</f>
        <v>710.73</v>
      </c>
    </row>
    <row r="119" spans="1:10" ht="13.5" customHeight="1">
      <c r="A119" s="1165" t="s">
        <v>9642</v>
      </c>
      <c r="B119" s="1258" t="s">
        <v>109</v>
      </c>
      <c r="C119" s="1259">
        <v>1.46</v>
      </c>
      <c r="D119" s="2040">
        <v>1.5</v>
      </c>
      <c r="E119" s="2038">
        <f t="shared" si="11"/>
        <v>36.564</v>
      </c>
      <c r="F119" s="1852">
        <f t="shared" si="10"/>
        <v>36.56</v>
      </c>
      <c r="G119" s="866">
        <f>'Заказ, cкидки и курсы валют'!$J$23*F119</f>
        <v>438.72</v>
      </c>
      <c r="H119" s="522">
        <f t="shared" si="12"/>
        <v>658.08</v>
      </c>
      <c r="I119" s="1260"/>
      <c r="J119" s="128">
        <f>ROUND(IF(H119&lt;'Заказ, cкидки и курсы валют'!$B$39,H119*0.54*100/(100-'Заказ, cкидки и курсы валют'!$C$39),IF(H119&lt;'Заказ, cкидки и курсы валют'!$B$40,H119*0.54*100/(100-'Заказ, cкидки и курсы валют'!$C$40),IF(H119&lt;'Заказ, cкидки и курсы валют'!$B$41,H119*0.54*100/(100-'Заказ, cкидки и курсы валют'!$C$41),IF(H119&lt;'Заказ, cкидки и курсы валют'!$B$42,H119*0.54*100/(100-'Заказ, cкидки и курсы валют'!$C$42),IF(H119&lt;'Заказ, cкидки и курсы валют'!$B$43,H119*0.54*100/(100-'Заказ, cкидки и курсы валют'!$C$43),H119))))),2)</f>
        <v>710.73</v>
      </c>
    </row>
    <row r="120" spans="1:10" ht="13.5" customHeight="1">
      <c r="A120" s="1165" t="s">
        <v>9643</v>
      </c>
      <c r="B120" s="1258" t="s">
        <v>110</v>
      </c>
      <c r="C120" s="1259">
        <v>1.72</v>
      </c>
      <c r="D120" s="2040">
        <v>1</v>
      </c>
      <c r="E120" s="2038">
        <f t="shared" si="11"/>
        <v>39</v>
      </c>
      <c r="F120" s="1852">
        <f t="shared" si="10"/>
        <v>39</v>
      </c>
      <c r="G120" s="866">
        <f>'Заказ, cкидки и курсы валют'!$J$23*F120</f>
        <v>468</v>
      </c>
      <c r="H120" s="522">
        <f t="shared" si="12"/>
        <v>468</v>
      </c>
      <c r="I120" s="1260"/>
      <c r="J120" s="128">
        <f>ROUND(IF(H120&lt;'Заказ, cкидки и курсы валют'!$B$39,H120*0.54*100/(100-'Заказ, cкидки и курсы валют'!$C$39),IF(H120&lt;'Заказ, cкидки и курсы валют'!$B$40,H120*0.54*100/(100-'Заказ, cкидки и курсы валют'!$C$40),IF(H120&lt;'Заказ, cкидки и курсы валют'!$B$41,H120*0.54*100/(100-'Заказ, cкидки и курсы валют'!$C$41),IF(H120&lt;'Заказ, cкидки и курсы валют'!$B$42,H120*0.54*100/(100-'Заказ, cкидки и курсы валют'!$C$42),IF(H120&lt;'Заказ, cкидки и курсы валют'!$B$43,H120*0.54*100/(100-'Заказ, cкидки и курсы валют'!$C$43),H120))))),2)</f>
        <v>561.6</v>
      </c>
    </row>
    <row r="121" spans="1:10" ht="13.5" customHeight="1">
      <c r="A121" s="1165" t="s">
        <v>9644</v>
      </c>
      <c r="B121" s="1258" t="s">
        <v>111</v>
      </c>
      <c r="C121" s="1259">
        <v>1.83</v>
      </c>
      <c r="D121" s="2040">
        <v>1</v>
      </c>
      <c r="E121" s="2038">
        <f t="shared" si="11"/>
        <v>39</v>
      </c>
      <c r="F121" s="1852">
        <f t="shared" si="10"/>
        <v>39</v>
      </c>
      <c r="G121" s="866">
        <f>'Заказ, cкидки и курсы валют'!$J$23*F121</f>
        <v>468</v>
      </c>
      <c r="H121" s="522">
        <f t="shared" si="12"/>
        <v>468</v>
      </c>
      <c r="I121" s="1260"/>
      <c r="J121" s="128">
        <f>ROUND(IF(H121&lt;'Заказ, cкидки и курсы валют'!$B$39,H121*0.54*100/(100-'Заказ, cкидки и курсы валют'!$C$39),IF(H121&lt;'Заказ, cкидки и курсы валют'!$B$40,H121*0.54*100/(100-'Заказ, cкидки и курсы валют'!$C$40),IF(H121&lt;'Заказ, cкидки и курсы валют'!$B$41,H121*0.54*100/(100-'Заказ, cкидки и курсы валют'!$C$41),IF(H121&lt;'Заказ, cкидки и курсы валют'!$B$42,H121*0.54*100/(100-'Заказ, cкидки и курсы валют'!$C$42),IF(H121&lt;'Заказ, cкидки и курсы валют'!$B$43,H121*0.54*100/(100-'Заказ, cкидки и курсы валют'!$C$43),H121))))),2)</f>
        <v>561.6</v>
      </c>
    </row>
    <row r="122" spans="1:10" ht="13.5" customHeight="1">
      <c r="A122" s="1165" t="s">
        <v>9645</v>
      </c>
      <c r="B122" s="1258" t="s">
        <v>112</v>
      </c>
      <c r="C122" s="1259">
        <v>2.0699999999999998</v>
      </c>
      <c r="D122" s="2040">
        <v>1</v>
      </c>
      <c r="E122" s="2038">
        <f t="shared" si="11"/>
        <v>39</v>
      </c>
      <c r="F122" s="1852">
        <f t="shared" si="10"/>
        <v>39</v>
      </c>
      <c r="G122" s="866">
        <f>'Заказ, cкидки и курсы валют'!$J$23*F122</f>
        <v>468</v>
      </c>
      <c r="H122" s="522">
        <f t="shared" si="12"/>
        <v>468</v>
      </c>
      <c r="I122" s="1260"/>
      <c r="J122" s="128">
        <f>ROUND(IF(H122&lt;'Заказ, cкидки и курсы валют'!$B$39,H122*0.54*100/(100-'Заказ, cкидки и курсы валют'!$C$39),IF(H122&lt;'Заказ, cкидки и курсы валют'!$B$40,H122*0.54*100/(100-'Заказ, cкидки и курсы валют'!$C$40),IF(H122&lt;'Заказ, cкидки и курсы валют'!$B$41,H122*0.54*100/(100-'Заказ, cкидки и курсы валют'!$C$41),IF(H122&lt;'Заказ, cкидки и курсы валют'!$B$42,H122*0.54*100/(100-'Заказ, cкидки и курсы валют'!$C$42),IF(H122&lt;'Заказ, cкидки и курсы валют'!$B$43,H122*0.54*100/(100-'Заказ, cкидки и курсы валют'!$C$43),H122))))),2)</f>
        <v>561.6</v>
      </c>
    </row>
    <row r="123" spans="1:10" ht="13.5" customHeight="1">
      <c r="A123" s="1165" t="s">
        <v>9646</v>
      </c>
      <c r="B123" s="1258" t="s">
        <v>113</v>
      </c>
      <c r="C123" s="1259">
        <v>2.27</v>
      </c>
      <c r="D123" s="2040">
        <v>1</v>
      </c>
      <c r="E123" s="2038">
        <f t="shared" si="11"/>
        <v>36.564</v>
      </c>
      <c r="F123" s="1852">
        <f t="shared" si="10"/>
        <v>36.56</v>
      </c>
      <c r="G123" s="866">
        <f>'Заказ, cкидки и курсы валют'!$J$23*F123</f>
        <v>438.72</v>
      </c>
      <c r="H123" s="522">
        <f t="shared" si="12"/>
        <v>438.72</v>
      </c>
      <c r="I123" s="1260"/>
      <c r="J123" s="128">
        <f>ROUND(IF(H123&lt;'Заказ, cкидки и курсы валют'!$B$39,H123*0.54*100/(100-'Заказ, cкидки и курсы валют'!$C$39),IF(H123&lt;'Заказ, cкидки и курсы валют'!$B$40,H123*0.54*100/(100-'Заказ, cкидки и курсы валют'!$C$40),IF(H123&lt;'Заказ, cкидки и курсы валют'!$B$41,H123*0.54*100/(100-'Заказ, cкидки и курсы валют'!$C$41),IF(H123&lt;'Заказ, cкидки и курсы валют'!$B$42,H123*0.54*100/(100-'Заказ, cкидки и курсы валют'!$C$42),IF(H123&lt;'Заказ, cкидки и курсы валют'!$B$43,H123*0.54*100/(100-'Заказ, cкидки и курсы валют'!$C$43),H123))))),2)</f>
        <v>526.46</v>
      </c>
    </row>
    <row r="124" spans="1:10" ht="13.5" customHeight="1">
      <c r="A124" s="1165" t="s">
        <v>9647</v>
      </c>
      <c r="B124" s="1258" t="s">
        <v>115</v>
      </c>
      <c r="C124" s="1259">
        <v>3.14</v>
      </c>
      <c r="D124" s="2040">
        <v>1</v>
      </c>
      <c r="E124" s="2038">
        <f t="shared" si="11"/>
        <v>38.292000000000002</v>
      </c>
      <c r="F124" s="1852">
        <f t="shared" si="10"/>
        <v>38.29</v>
      </c>
      <c r="G124" s="866">
        <f>'Заказ, cкидки и курсы валют'!$J$23*F124</f>
        <v>459.48</v>
      </c>
      <c r="H124" s="522">
        <f t="shared" si="12"/>
        <v>459.48</v>
      </c>
      <c r="I124" s="1260"/>
      <c r="J124" s="128">
        <f>ROUND(IF(H124&lt;'Заказ, cкидки и курсы валют'!$B$39,H124*0.54*100/(100-'Заказ, cкидки и курсы валют'!$C$39),IF(H124&lt;'Заказ, cкидки и курсы валют'!$B$40,H124*0.54*100/(100-'Заказ, cкидки и курсы валют'!$C$40),IF(H124&lt;'Заказ, cкидки и курсы валют'!$B$41,H124*0.54*100/(100-'Заказ, cкидки и курсы валют'!$C$41),IF(H124&lt;'Заказ, cкидки и курсы валют'!$B$42,H124*0.54*100/(100-'Заказ, cкидки и курсы валют'!$C$42),IF(H124&lt;'Заказ, cкидки и курсы валют'!$B$43,H124*0.54*100/(100-'Заказ, cкидки и курсы валют'!$C$43),H124))))),2)</f>
        <v>551.38</v>
      </c>
    </row>
    <row r="125" spans="1:10" ht="13.5" customHeight="1" thickBot="1">
      <c r="A125" s="1166" t="s">
        <v>9648</v>
      </c>
      <c r="B125" s="1261" t="s">
        <v>116</v>
      </c>
      <c r="C125" s="1262">
        <v>3.5</v>
      </c>
      <c r="D125" s="2051">
        <v>1</v>
      </c>
      <c r="E125" s="2039">
        <f t="shared" si="11"/>
        <v>39</v>
      </c>
      <c r="F125" s="1853">
        <f t="shared" si="10"/>
        <v>39</v>
      </c>
      <c r="G125" s="1263">
        <f>'Заказ, cкидки и курсы валют'!$J$23*F125</f>
        <v>468</v>
      </c>
      <c r="H125" s="1264">
        <f t="shared" si="12"/>
        <v>468</v>
      </c>
      <c r="I125" s="1265"/>
      <c r="J125" s="128">
        <f>ROUND(IF(H125&lt;'Заказ, cкидки и курсы валют'!$B$39,H125*0.54*100/(100-'Заказ, cкидки и курсы валют'!$C$39),IF(H125&lt;'Заказ, cкидки и курсы валют'!$B$40,H125*0.54*100/(100-'Заказ, cкидки и курсы валют'!$C$40),IF(H125&lt;'Заказ, cкидки и курсы валют'!$B$41,H125*0.54*100/(100-'Заказ, cкидки и курсы валют'!$C$41),IF(H125&lt;'Заказ, cкидки и курсы валют'!$B$42,H125*0.54*100/(100-'Заказ, cкидки и курсы валют'!$C$42),IF(H125&lt;'Заказ, cкидки и курсы валют'!$B$43,H125*0.54*100/(100-'Заказ, cкидки и курсы валют'!$C$43),H125))))),2)</f>
        <v>561.6</v>
      </c>
    </row>
    <row r="126" spans="1:10" ht="12.75" customHeight="1" thickBot="1"/>
    <row r="127" spans="1:10" ht="16.5" customHeight="1">
      <c r="A127" s="203"/>
      <c r="B127" s="91" t="s">
        <v>498</v>
      </c>
      <c r="C127" s="91"/>
      <c r="D127" s="96"/>
      <c r="E127" s="591"/>
      <c r="F127" s="592"/>
      <c r="G127" s="859"/>
      <c r="H127" s="163"/>
      <c r="I127" s="95"/>
    </row>
    <row r="128" spans="1:10" ht="16.5" customHeight="1">
      <c r="A128" s="204"/>
      <c r="B128" s="108"/>
      <c r="C128" s="108" t="s">
        <v>499</v>
      </c>
      <c r="D128" s="165"/>
      <c r="E128" s="606"/>
      <c r="F128" s="563"/>
      <c r="G128" s="340"/>
      <c r="H128" s="17"/>
      <c r="I128" s="167"/>
    </row>
    <row r="129" spans="1:11" ht="13.5" customHeight="1">
      <c r="A129" s="204"/>
      <c r="B129" s="183"/>
      <c r="C129" s="97"/>
      <c r="D129" s="97"/>
      <c r="E129" s="595"/>
      <c r="F129" s="596"/>
      <c r="G129" s="860"/>
      <c r="H129" s="17"/>
      <c r="I129" s="167"/>
    </row>
    <row r="130" spans="1:11" ht="12" customHeight="1">
      <c r="A130" s="204"/>
      <c r="B130" s="183"/>
      <c r="C130" s="97"/>
      <c r="D130" s="97"/>
      <c r="E130" s="595"/>
      <c r="F130" s="596"/>
      <c r="G130" s="860"/>
      <c r="H130" s="17"/>
      <c r="I130" s="167"/>
    </row>
    <row r="131" spans="1:11" ht="16.5" customHeight="1">
      <c r="A131" s="204"/>
      <c r="B131" s="183"/>
      <c r="C131" s="97"/>
      <c r="D131" s="97"/>
      <c r="E131" s="595"/>
      <c r="F131" s="596"/>
      <c r="G131" s="860"/>
      <c r="H131" s="17"/>
      <c r="I131" s="167"/>
    </row>
    <row r="132" spans="1:11" ht="16.5" customHeight="1" thickBot="1">
      <c r="A132" s="201" t="s">
        <v>7051</v>
      </c>
      <c r="B132" s="184"/>
      <c r="C132" s="99"/>
      <c r="D132" s="99"/>
      <c r="E132" s="597"/>
      <c r="F132" s="598"/>
      <c r="G132" s="861"/>
      <c r="H132" s="171"/>
      <c r="I132" s="172"/>
    </row>
    <row r="133" spans="1:11" ht="37.700000000000003" customHeight="1">
      <c r="A133" s="2670" t="s">
        <v>1028</v>
      </c>
      <c r="B133" s="2672" t="s">
        <v>1029</v>
      </c>
      <c r="C133" s="192" t="s">
        <v>678</v>
      </c>
      <c r="D133" s="192" t="s">
        <v>3130</v>
      </c>
      <c r="E133" s="599" t="s">
        <v>11188</v>
      </c>
      <c r="F133" s="611" t="s">
        <v>2779</v>
      </c>
      <c r="G133" s="2678" t="s">
        <v>2627</v>
      </c>
      <c r="H133" s="2668" t="s">
        <v>497</v>
      </c>
      <c r="I133" s="2674" t="s">
        <v>4239</v>
      </c>
    </row>
    <row r="134" spans="1:11" ht="18.75" customHeight="1" thickBot="1">
      <c r="A134" s="2671"/>
      <c r="B134" s="2673"/>
      <c r="C134" s="197" t="s">
        <v>3629</v>
      </c>
      <c r="D134" s="390" t="s">
        <v>2628</v>
      </c>
      <c r="E134" s="601" t="s">
        <v>265</v>
      </c>
      <c r="F134" s="607">
        <f>'Заказ, cкидки и курсы валют'!$I$12</f>
        <v>0</v>
      </c>
      <c r="G134" s="2679"/>
      <c r="H134" s="2677"/>
      <c r="I134" s="2675"/>
      <c r="K134" s="575"/>
    </row>
    <row r="135" spans="1:11" ht="13.5" customHeight="1">
      <c r="A135" s="384" t="s">
        <v>2569</v>
      </c>
      <c r="B135" s="385" t="s">
        <v>105</v>
      </c>
      <c r="C135" s="1133">
        <v>0.8</v>
      </c>
      <c r="D135" s="386">
        <v>28000</v>
      </c>
      <c r="E135" s="667">
        <v>24.12</v>
      </c>
      <c r="F135" s="967">
        <f>ROUND(E135*(1-$F$11),2)</f>
        <v>24.12</v>
      </c>
      <c r="G135" s="968">
        <f>'Заказ, cкидки и курсы валют'!$J$23*F135</f>
        <v>289.44</v>
      </c>
      <c r="H135" s="387">
        <f>ROUND((D135/1000)*G135,2)</f>
        <v>8104.32</v>
      </c>
      <c r="I135" s="388"/>
      <c r="K135" s="575"/>
    </row>
    <row r="136" spans="1:11" ht="13.5" customHeight="1">
      <c r="A136" s="175" t="s">
        <v>2570</v>
      </c>
      <c r="B136" s="126" t="s">
        <v>106</v>
      </c>
      <c r="C136" s="779">
        <v>0.91</v>
      </c>
      <c r="D136" s="127">
        <v>22000</v>
      </c>
      <c r="E136" s="667">
        <v>26.48</v>
      </c>
      <c r="F136" s="603">
        <f t="shared" ref="F136:F155" si="13">ROUND(E136*(1-$F$11),2)</f>
        <v>26.48</v>
      </c>
      <c r="G136" s="862">
        <f>'Заказ, cкидки и курсы валют'!$J$23*F136</f>
        <v>317.76</v>
      </c>
      <c r="H136" s="128">
        <f t="shared" ref="H136:H155" si="14">ROUND((D136/1000)*G136,2)</f>
        <v>6990.72</v>
      </c>
      <c r="I136" s="174"/>
      <c r="K136" s="575"/>
    </row>
    <row r="137" spans="1:11" ht="13.5" customHeight="1">
      <c r="A137" s="175" t="s">
        <v>2571</v>
      </c>
      <c r="B137" s="126" t="s">
        <v>107</v>
      </c>
      <c r="C137" s="779">
        <v>1.1200000000000001</v>
      </c>
      <c r="D137" s="127">
        <v>15000</v>
      </c>
      <c r="E137" s="667">
        <v>33.75</v>
      </c>
      <c r="F137" s="603">
        <f t="shared" si="13"/>
        <v>33.75</v>
      </c>
      <c r="G137" s="862">
        <f>'Заказ, cкидки и курсы валют'!$J$23*F137</f>
        <v>405</v>
      </c>
      <c r="H137" s="128">
        <f t="shared" si="14"/>
        <v>6075</v>
      </c>
      <c r="I137" s="174"/>
      <c r="K137" s="575"/>
    </row>
    <row r="138" spans="1:11" ht="13.5" customHeight="1">
      <c r="A138" s="175" t="s">
        <v>2572</v>
      </c>
      <c r="B138" s="126" t="s">
        <v>108</v>
      </c>
      <c r="C138" s="779">
        <v>1.35</v>
      </c>
      <c r="D138" s="127">
        <v>12000</v>
      </c>
      <c r="E138" s="667">
        <v>39.19</v>
      </c>
      <c r="F138" s="603">
        <f t="shared" si="13"/>
        <v>39.19</v>
      </c>
      <c r="G138" s="862">
        <f>'Заказ, cкидки и курсы валют'!$J$23*F138</f>
        <v>470.28</v>
      </c>
      <c r="H138" s="128">
        <f t="shared" si="14"/>
        <v>5643.36</v>
      </c>
      <c r="I138" s="174"/>
      <c r="K138" s="575"/>
    </row>
    <row r="139" spans="1:11" ht="13.5" customHeight="1">
      <c r="A139" s="175" t="s">
        <v>2573</v>
      </c>
      <c r="B139" s="126" t="s">
        <v>109</v>
      </c>
      <c r="C139" s="779">
        <v>1.46</v>
      </c>
      <c r="D139" s="127">
        <v>11000</v>
      </c>
      <c r="E139" s="667">
        <v>43.44</v>
      </c>
      <c r="F139" s="603">
        <f t="shared" si="13"/>
        <v>43.44</v>
      </c>
      <c r="G139" s="862">
        <f>'Заказ, cкидки и курсы валют'!$J$23*F139</f>
        <v>521.28</v>
      </c>
      <c r="H139" s="128">
        <f t="shared" si="14"/>
        <v>5734.08</v>
      </c>
      <c r="I139" s="174"/>
      <c r="K139" s="575"/>
    </row>
    <row r="140" spans="1:11" ht="13.5" customHeight="1">
      <c r="A140" s="175" t="s">
        <v>2574</v>
      </c>
      <c r="B140" s="126" t="s">
        <v>110</v>
      </c>
      <c r="C140" s="779">
        <v>1.72</v>
      </c>
      <c r="D140" s="127">
        <v>8000</v>
      </c>
      <c r="E140" s="667">
        <v>48.14</v>
      </c>
      <c r="F140" s="603">
        <f t="shared" si="13"/>
        <v>48.14</v>
      </c>
      <c r="G140" s="862">
        <f>'Заказ, cкидки и курсы валют'!$J$23*F140</f>
        <v>577.68000000000006</v>
      </c>
      <c r="H140" s="128">
        <f t="shared" si="14"/>
        <v>4621.4399999999996</v>
      </c>
      <c r="I140" s="174"/>
      <c r="K140" s="575"/>
    </row>
    <row r="141" spans="1:11" ht="13.5" customHeight="1">
      <c r="A141" s="175" t="s">
        <v>2575</v>
      </c>
      <c r="B141" s="126" t="s">
        <v>111</v>
      </c>
      <c r="C141" s="779">
        <v>1.83</v>
      </c>
      <c r="D141" s="127">
        <v>7000</v>
      </c>
      <c r="E141" s="667">
        <v>52.62</v>
      </c>
      <c r="F141" s="603">
        <f t="shared" si="13"/>
        <v>52.62</v>
      </c>
      <c r="G141" s="862">
        <f>'Заказ, cкидки и курсы валют'!$J$23*F141</f>
        <v>631.43999999999994</v>
      </c>
      <c r="H141" s="128">
        <f t="shared" si="14"/>
        <v>4420.08</v>
      </c>
      <c r="I141" s="174"/>
      <c r="K141" s="575"/>
    </row>
    <row r="142" spans="1:11" ht="13.5" customHeight="1">
      <c r="A142" s="175" t="s">
        <v>2576</v>
      </c>
      <c r="B142" s="126" t="s">
        <v>112</v>
      </c>
      <c r="C142" s="779">
        <v>2.0699999999999998</v>
      </c>
      <c r="D142" s="127">
        <v>5500</v>
      </c>
      <c r="E142" s="667">
        <v>59.47</v>
      </c>
      <c r="F142" s="603">
        <f t="shared" si="13"/>
        <v>59.47</v>
      </c>
      <c r="G142" s="862">
        <f>'Заказ, cкидки и курсы валют'!$J$23*F142</f>
        <v>713.64</v>
      </c>
      <c r="H142" s="128">
        <f t="shared" si="14"/>
        <v>3925.02</v>
      </c>
      <c r="I142" s="174"/>
      <c r="K142" s="575"/>
    </row>
    <row r="143" spans="1:11" ht="13.5" customHeight="1">
      <c r="A143" s="175" t="s">
        <v>2577</v>
      </c>
      <c r="B143" s="126" t="s">
        <v>113</v>
      </c>
      <c r="C143" s="779">
        <v>2.27</v>
      </c>
      <c r="D143" s="127">
        <v>5000</v>
      </c>
      <c r="E143" s="667">
        <v>64.27</v>
      </c>
      <c r="F143" s="603">
        <f t="shared" si="13"/>
        <v>64.27</v>
      </c>
      <c r="G143" s="862">
        <f>'Заказ, cкидки и курсы валют'!$J$23*F143</f>
        <v>771.24</v>
      </c>
      <c r="H143" s="128">
        <f t="shared" si="14"/>
        <v>3856.2</v>
      </c>
      <c r="I143" s="174"/>
      <c r="K143" s="575"/>
    </row>
    <row r="144" spans="1:11" ht="13.5" customHeight="1">
      <c r="A144" s="175" t="s">
        <v>2578</v>
      </c>
      <c r="B144" s="126" t="s">
        <v>114</v>
      </c>
      <c r="C144" s="779">
        <v>2.64</v>
      </c>
      <c r="D144" s="127">
        <v>4000</v>
      </c>
      <c r="E144" s="667">
        <v>77.92</v>
      </c>
      <c r="F144" s="603">
        <f t="shared" si="13"/>
        <v>77.92</v>
      </c>
      <c r="G144" s="862">
        <f>'Заказ, cкидки и курсы валют'!$J$23*F144</f>
        <v>935.04</v>
      </c>
      <c r="H144" s="128">
        <f t="shared" si="14"/>
        <v>3740.16</v>
      </c>
      <c r="I144" s="174"/>
      <c r="K144" s="575"/>
    </row>
    <row r="145" spans="1:11" ht="13.5" customHeight="1">
      <c r="A145" s="175" t="s">
        <v>687</v>
      </c>
      <c r="B145" s="126" t="s">
        <v>3321</v>
      </c>
      <c r="C145" s="779">
        <v>2.8</v>
      </c>
      <c r="D145" s="129">
        <v>3500</v>
      </c>
      <c r="E145" s="667">
        <v>85.66</v>
      </c>
      <c r="F145" s="603">
        <f t="shared" si="13"/>
        <v>85.66</v>
      </c>
      <c r="G145" s="862">
        <f>'Заказ, cкидки и курсы валют'!$J$23*F145</f>
        <v>1027.92</v>
      </c>
      <c r="H145" s="128">
        <f t="shared" si="14"/>
        <v>3597.72</v>
      </c>
      <c r="I145" s="174"/>
      <c r="K145" s="575"/>
    </row>
    <row r="146" spans="1:11" ht="13.5" customHeight="1">
      <c r="A146" s="175" t="s">
        <v>688</v>
      </c>
      <c r="B146" s="126" t="s">
        <v>115</v>
      </c>
      <c r="C146" s="779">
        <v>3.14</v>
      </c>
      <c r="D146" s="127">
        <v>3000</v>
      </c>
      <c r="E146" s="667">
        <v>94.16</v>
      </c>
      <c r="F146" s="603">
        <f t="shared" si="13"/>
        <v>94.16</v>
      </c>
      <c r="G146" s="862">
        <f>'Заказ, cкидки и курсы валют'!$J$23*F146</f>
        <v>1129.92</v>
      </c>
      <c r="H146" s="128">
        <f t="shared" si="14"/>
        <v>3389.76</v>
      </c>
      <c r="I146" s="174"/>
      <c r="K146" s="575"/>
    </row>
    <row r="147" spans="1:11" ht="13.5" customHeight="1">
      <c r="A147" s="175" t="s">
        <v>2579</v>
      </c>
      <c r="B147" s="126" t="s">
        <v>116</v>
      </c>
      <c r="C147" s="779">
        <v>3.5</v>
      </c>
      <c r="D147" s="127">
        <v>2500</v>
      </c>
      <c r="E147" s="667">
        <v>102.1</v>
      </c>
      <c r="F147" s="603">
        <f t="shared" si="13"/>
        <v>102.1</v>
      </c>
      <c r="G147" s="862">
        <f>'Заказ, cкидки и курсы валют'!$J$23*F147</f>
        <v>1225.1999999999998</v>
      </c>
      <c r="H147" s="128">
        <f t="shared" si="14"/>
        <v>3063</v>
      </c>
      <c r="I147" s="174"/>
      <c r="K147" s="575"/>
    </row>
    <row r="148" spans="1:11" ht="13.5" customHeight="1">
      <c r="A148" s="175" t="s">
        <v>689</v>
      </c>
      <c r="B148" s="126" t="s">
        <v>3328</v>
      </c>
      <c r="C148" s="779">
        <v>4.42</v>
      </c>
      <c r="D148" s="127">
        <v>2000</v>
      </c>
      <c r="E148" s="667">
        <v>123.67</v>
      </c>
      <c r="F148" s="603">
        <f t="shared" si="13"/>
        <v>123.67</v>
      </c>
      <c r="G148" s="862">
        <f>'Заказ, cкидки и курсы валют'!$J$23*F148</f>
        <v>1484.04</v>
      </c>
      <c r="H148" s="128">
        <f t="shared" si="14"/>
        <v>2968.08</v>
      </c>
      <c r="I148" s="174"/>
      <c r="K148" s="575"/>
    </row>
    <row r="149" spans="1:11" ht="13.5" customHeight="1">
      <c r="A149" s="175" t="s">
        <v>690</v>
      </c>
      <c r="B149" s="126" t="s">
        <v>117</v>
      </c>
      <c r="C149" s="779">
        <v>5.04</v>
      </c>
      <c r="D149" s="129">
        <v>1800</v>
      </c>
      <c r="E149" s="667">
        <v>161.03</v>
      </c>
      <c r="F149" s="603">
        <f t="shared" si="13"/>
        <v>161.03</v>
      </c>
      <c r="G149" s="862">
        <f>'Заказ, cкидки и курсы валют'!$J$23*F149</f>
        <v>1932.3600000000001</v>
      </c>
      <c r="H149" s="128">
        <f t="shared" si="14"/>
        <v>3478.25</v>
      </c>
      <c r="I149" s="174"/>
      <c r="K149" s="575"/>
    </row>
    <row r="150" spans="1:11" ht="13.5" customHeight="1">
      <c r="A150" s="175" t="s">
        <v>2580</v>
      </c>
      <c r="B150" s="126" t="s">
        <v>118</v>
      </c>
      <c r="C150" s="779">
        <v>5.88</v>
      </c>
      <c r="D150" s="127">
        <v>1500</v>
      </c>
      <c r="E150" s="667">
        <v>173.5</v>
      </c>
      <c r="F150" s="603">
        <f t="shared" si="13"/>
        <v>173.5</v>
      </c>
      <c r="G150" s="862">
        <f>'Заказ, cкидки и курсы валют'!$J$23*F150</f>
        <v>2082</v>
      </c>
      <c r="H150" s="128">
        <f t="shared" si="14"/>
        <v>3123</v>
      </c>
      <c r="I150" s="174"/>
      <c r="K150" s="575"/>
    </row>
    <row r="151" spans="1:11" ht="13.5" customHeight="1">
      <c r="A151" s="175" t="s">
        <v>2581</v>
      </c>
      <c r="B151" s="126" t="s">
        <v>119</v>
      </c>
      <c r="C151" s="779">
        <v>6.08</v>
      </c>
      <c r="D151" s="127">
        <v>1500</v>
      </c>
      <c r="E151" s="667">
        <v>178.96</v>
      </c>
      <c r="F151" s="603">
        <f t="shared" si="13"/>
        <v>178.96</v>
      </c>
      <c r="G151" s="862">
        <f>'Заказ, cкидки и курсы валют'!$J$23*F151</f>
        <v>2147.52</v>
      </c>
      <c r="H151" s="128">
        <f t="shared" si="14"/>
        <v>3221.28</v>
      </c>
      <c r="I151" s="174"/>
      <c r="K151" s="575"/>
    </row>
    <row r="152" spans="1:11" ht="13.5" customHeight="1">
      <c r="A152" s="175" t="s">
        <v>2582</v>
      </c>
      <c r="B152" s="126" t="s">
        <v>3981</v>
      </c>
      <c r="C152" s="779">
        <v>6.86</v>
      </c>
      <c r="D152" s="127">
        <v>1500</v>
      </c>
      <c r="E152" s="667">
        <v>194.24</v>
      </c>
      <c r="F152" s="603">
        <f t="shared" si="13"/>
        <v>194.24</v>
      </c>
      <c r="G152" s="862">
        <f>'Заказ, cкидки и курсы валют'!$J$23*F152</f>
        <v>2330.88</v>
      </c>
      <c r="H152" s="128">
        <f t="shared" si="14"/>
        <v>3496.32</v>
      </c>
      <c r="I152" s="174"/>
      <c r="K152" s="575"/>
    </row>
    <row r="153" spans="1:11" ht="13.5" customHeight="1">
      <c r="A153" s="175" t="s">
        <v>2583</v>
      </c>
      <c r="B153" s="126" t="s">
        <v>3982</v>
      </c>
      <c r="C153" s="779">
        <v>7.31</v>
      </c>
      <c r="D153" s="127">
        <v>1500</v>
      </c>
      <c r="E153" s="667">
        <v>235.39</v>
      </c>
      <c r="F153" s="603">
        <f t="shared" si="13"/>
        <v>235.39</v>
      </c>
      <c r="G153" s="862">
        <f>'Заказ, cкидки и курсы валют'!$J$23*F153</f>
        <v>2824.68</v>
      </c>
      <c r="H153" s="128">
        <f t="shared" si="14"/>
        <v>4237.0200000000004</v>
      </c>
      <c r="I153" s="174"/>
      <c r="K153" s="575"/>
    </row>
    <row r="154" spans="1:11" ht="13.5" customHeight="1">
      <c r="A154" s="175" t="s">
        <v>2584</v>
      </c>
      <c r="B154" s="126" t="s">
        <v>120</v>
      </c>
      <c r="C154" s="779">
        <v>7.79</v>
      </c>
      <c r="D154" s="127">
        <v>1500</v>
      </c>
      <c r="E154" s="667">
        <v>249.22</v>
      </c>
      <c r="F154" s="603">
        <f t="shared" si="13"/>
        <v>249.22</v>
      </c>
      <c r="G154" s="862">
        <f>'Заказ, cкидки и курсы валют'!$J$23*F154</f>
        <v>2990.64</v>
      </c>
      <c r="H154" s="128">
        <f t="shared" si="14"/>
        <v>4485.96</v>
      </c>
      <c r="I154" s="174"/>
      <c r="K154" s="575"/>
    </row>
    <row r="155" spans="1:11" ht="13.5" customHeight="1" thickBot="1">
      <c r="A155" s="177" t="s">
        <v>2585</v>
      </c>
      <c r="B155" s="178" t="s">
        <v>121</v>
      </c>
      <c r="C155" s="780">
        <v>9.18</v>
      </c>
      <c r="D155" s="180">
        <v>1200</v>
      </c>
      <c r="E155" s="667">
        <v>308.79000000000002</v>
      </c>
      <c r="F155" s="959">
        <f t="shared" si="13"/>
        <v>308.79000000000002</v>
      </c>
      <c r="G155" s="960">
        <f>'Заказ, cкидки и курсы валют'!$J$23*F155</f>
        <v>3705.4800000000005</v>
      </c>
      <c r="H155" s="181">
        <f t="shared" si="14"/>
        <v>4446.58</v>
      </c>
      <c r="I155" s="182"/>
    </row>
    <row r="156" spans="1:11" ht="16.5" customHeight="1" thickBot="1">
      <c r="A156" s="27"/>
      <c r="B156" s="80"/>
      <c r="C156" s="81"/>
      <c r="D156" s="82"/>
      <c r="E156" s="546"/>
      <c r="F156" s="578"/>
      <c r="G156" s="863"/>
      <c r="I156" s="14"/>
    </row>
    <row r="157" spans="1:11" ht="16.5" customHeight="1">
      <c r="A157" s="203"/>
      <c r="B157" s="91" t="s">
        <v>498</v>
      </c>
      <c r="C157" s="91"/>
      <c r="D157" s="96"/>
      <c r="E157" s="591"/>
      <c r="F157" s="592"/>
      <c r="G157" s="859"/>
      <c r="H157" s="163"/>
      <c r="I157" s="95"/>
    </row>
    <row r="158" spans="1:11" ht="16.5" customHeight="1">
      <c r="A158" s="204"/>
      <c r="B158" s="108"/>
      <c r="C158" s="108" t="s">
        <v>499</v>
      </c>
      <c r="D158" s="165"/>
      <c r="E158" s="606"/>
      <c r="F158" s="563"/>
      <c r="G158" s="340"/>
      <c r="H158" s="17"/>
      <c r="I158" s="167"/>
    </row>
    <row r="159" spans="1:11" ht="13.5" customHeight="1">
      <c r="A159" s="204"/>
      <c r="B159" s="183"/>
      <c r="C159" s="97"/>
      <c r="D159" s="97"/>
      <c r="E159" s="595"/>
      <c r="F159" s="596"/>
      <c r="G159" s="860"/>
      <c r="H159" s="17"/>
      <c r="I159" s="167"/>
    </row>
    <row r="160" spans="1:11" ht="12" customHeight="1">
      <c r="A160" s="204"/>
      <c r="B160" s="183"/>
      <c r="C160" s="97"/>
      <c r="D160" s="97"/>
      <c r="E160" s="595"/>
      <c r="F160" s="596"/>
      <c r="G160" s="860"/>
      <c r="H160" s="17"/>
      <c r="I160" s="167"/>
    </row>
    <row r="161" spans="1:11" ht="16.5" customHeight="1">
      <c r="A161" s="204"/>
      <c r="B161" s="183"/>
      <c r="C161" s="97"/>
      <c r="D161" s="97"/>
      <c r="E161" s="595"/>
      <c r="F161" s="596"/>
      <c r="G161" s="860"/>
      <c r="H161" s="17"/>
      <c r="I161" s="167"/>
    </row>
    <row r="162" spans="1:11" ht="16.5" customHeight="1" thickBot="1">
      <c r="A162" s="1171" t="s">
        <v>7050</v>
      </c>
      <c r="B162" s="200"/>
      <c r="C162" s="205"/>
      <c r="D162" s="205"/>
      <c r="E162" s="597"/>
      <c r="F162" s="598"/>
      <c r="G162" s="861"/>
      <c r="H162" s="171"/>
      <c r="I162" s="172"/>
    </row>
    <row r="163" spans="1:11" ht="37.700000000000003" customHeight="1">
      <c r="A163" s="1206" t="s">
        <v>1028</v>
      </c>
      <c r="B163" s="1207" t="s">
        <v>1029</v>
      </c>
      <c r="C163" s="192" t="s">
        <v>678</v>
      </c>
      <c r="D163" s="192" t="s">
        <v>3130</v>
      </c>
      <c r="E163" s="599" t="s">
        <v>11188</v>
      </c>
      <c r="F163" s="611" t="s">
        <v>2779</v>
      </c>
      <c r="G163" s="1204" t="s">
        <v>2627</v>
      </c>
      <c r="H163" s="419" t="s">
        <v>497</v>
      </c>
      <c r="I163" s="495" t="s">
        <v>4239</v>
      </c>
      <c r="J163" s="2668" t="s">
        <v>12335</v>
      </c>
    </row>
    <row r="164" spans="1:11" ht="23.45" customHeight="1" thickBot="1">
      <c r="A164" s="475"/>
      <c r="B164" s="1210"/>
      <c r="C164" s="197" t="s">
        <v>3629</v>
      </c>
      <c r="D164" s="390" t="s">
        <v>2628</v>
      </c>
      <c r="E164" s="601" t="s">
        <v>265</v>
      </c>
      <c r="F164" s="607">
        <f>'Заказ, cкидки и курсы валют'!$I$12</f>
        <v>0</v>
      </c>
      <c r="G164" s="948"/>
      <c r="H164" s="455"/>
      <c r="I164" s="541"/>
      <c r="J164" s="2669"/>
      <c r="K164" s="575"/>
    </row>
    <row r="165" spans="1:11" ht="13.5" customHeight="1">
      <c r="A165" s="384" t="s">
        <v>2586</v>
      </c>
      <c r="B165" s="385" t="s">
        <v>105</v>
      </c>
      <c r="C165" s="1133">
        <v>0.8</v>
      </c>
      <c r="D165" s="2043">
        <v>1500</v>
      </c>
      <c r="E165" s="2032">
        <f>E135*1.2</f>
        <v>28.943999999999999</v>
      </c>
      <c r="F165" s="1089">
        <f>ROUND(E165*(1-$F$11),2)</f>
        <v>28.94</v>
      </c>
      <c r="G165" s="968">
        <f>'Заказ, cкидки и курсы валют'!$J$23*F165</f>
        <v>347.28000000000003</v>
      </c>
      <c r="H165" s="387">
        <f>ROUND((D165/1000)*G165,2)</f>
        <v>520.91999999999996</v>
      </c>
      <c r="I165" s="388"/>
      <c r="J165" s="128">
        <f>ROUND(IF(H165&lt;'Заказ, cкидки и курсы валют'!$B$39,H165*0.54*100/(100-'Заказ, cкидки и курсы валют'!$C$39),IF(H165&lt;'Заказ, cкидки и курсы валют'!$B$40,H165*0.54*100/(100-'Заказ, cкидки и курсы валют'!$C$40),IF(H165&lt;'Заказ, cкидки и курсы валют'!$B$41,H165*0.54*100/(100-'Заказ, cкидки и курсы валют'!$C$41),IF(H165&lt;'Заказ, cкидки и курсы валют'!$B$42,H165*0.54*100/(100-'Заказ, cкидки и курсы валют'!$C$42),IF(H165&lt;'Заказ, cкидки и курсы валют'!$B$43,H165*0.54*100/(100-'Заказ, cкидки и курсы валют'!$C$43),H165))))),2)</f>
        <v>625.1</v>
      </c>
      <c r="K165" s="575"/>
    </row>
    <row r="166" spans="1:11" ht="13.5" customHeight="1">
      <c r="A166" s="175" t="s">
        <v>2587</v>
      </c>
      <c r="B166" s="126" t="s">
        <v>106</v>
      </c>
      <c r="C166" s="779">
        <v>0.91</v>
      </c>
      <c r="D166" s="2035">
        <v>1500</v>
      </c>
      <c r="E166" s="2041">
        <f t="shared" ref="E166:E184" si="15">E136*1.2</f>
        <v>31.776</v>
      </c>
      <c r="F166" s="1090">
        <f t="shared" ref="F166:F185" si="16">ROUND(E166*(1-$F$11),2)</f>
        <v>31.78</v>
      </c>
      <c r="G166" s="862">
        <f>'Заказ, cкидки и курсы валют'!$J$23*F166</f>
        <v>381.36</v>
      </c>
      <c r="H166" s="128">
        <f t="shared" ref="H166:H185" si="17">ROUND((D166/1000)*G166,2)</f>
        <v>572.04</v>
      </c>
      <c r="I166" s="174"/>
      <c r="J166" s="128">
        <f>ROUND(IF(H166&lt;'Заказ, cкидки и курсы валют'!$B$39,H166*0.54*100/(100-'Заказ, cкидки и курсы валют'!$C$39),IF(H166&lt;'Заказ, cкидки и курсы валют'!$B$40,H166*0.54*100/(100-'Заказ, cкидки и курсы валют'!$C$40),IF(H166&lt;'Заказ, cкидки и курсы валют'!$B$41,H166*0.54*100/(100-'Заказ, cкидки и курсы валют'!$C$41),IF(H166&lt;'Заказ, cкидки и курсы валют'!$B$42,H166*0.54*100/(100-'Заказ, cкидки и курсы валют'!$C$42),IF(H166&lt;'Заказ, cкидки и курсы валют'!$B$43,H166*0.54*100/(100-'Заказ, cкидки и курсы валют'!$C$43),H166))))),2)</f>
        <v>617.79999999999995</v>
      </c>
      <c r="K166" s="575"/>
    </row>
    <row r="167" spans="1:11" ht="13.5" customHeight="1">
      <c r="A167" s="175" t="s">
        <v>2588</v>
      </c>
      <c r="B167" s="126" t="s">
        <v>107</v>
      </c>
      <c r="C167" s="779">
        <v>1.1200000000000001</v>
      </c>
      <c r="D167" s="2035">
        <v>1000</v>
      </c>
      <c r="E167" s="2041">
        <f t="shared" si="15"/>
        <v>40.5</v>
      </c>
      <c r="F167" s="1090">
        <f t="shared" si="16"/>
        <v>40.5</v>
      </c>
      <c r="G167" s="862">
        <f>'Заказ, cкидки и курсы валют'!$J$23*F167</f>
        <v>486</v>
      </c>
      <c r="H167" s="128">
        <f t="shared" si="17"/>
        <v>486</v>
      </c>
      <c r="I167" s="174"/>
      <c r="J167" s="128">
        <f>ROUND(IF(H167&lt;'Заказ, cкидки и курсы валют'!$B$39,H167*0.54*100/(100-'Заказ, cкидки и курсы валют'!$C$39),IF(H167&lt;'Заказ, cкидки и курсы валют'!$B$40,H167*0.54*100/(100-'Заказ, cкидки и курсы валют'!$C$40),IF(H167&lt;'Заказ, cкидки и курсы валют'!$B$41,H167*0.54*100/(100-'Заказ, cкидки и курсы валют'!$C$41),IF(H167&lt;'Заказ, cкидки и курсы валют'!$B$42,H167*0.54*100/(100-'Заказ, cкидки и курсы валют'!$C$42),IF(H167&lt;'Заказ, cкидки и курсы валют'!$B$43,H167*0.54*100/(100-'Заказ, cкидки и курсы валют'!$C$43),H167))))),2)</f>
        <v>583.20000000000005</v>
      </c>
      <c r="K167" s="575"/>
    </row>
    <row r="168" spans="1:11" ht="13.5" customHeight="1">
      <c r="A168" s="175" t="s">
        <v>2589</v>
      </c>
      <c r="B168" s="126" t="s">
        <v>108</v>
      </c>
      <c r="C168" s="779">
        <v>1.35</v>
      </c>
      <c r="D168" s="2035">
        <v>1000</v>
      </c>
      <c r="E168" s="2041">
        <f t="shared" si="15"/>
        <v>47.027999999999999</v>
      </c>
      <c r="F168" s="1090">
        <f t="shared" si="16"/>
        <v>47.03</v>
      </c>
      <c r="G168" s="862">
        <f>'Заказ, cкидки и курсы валют'!$J$23*F168</f>
        <v>564.36</v>
      </c>
      <c r="H168" s="128">
        <f t="shared" si="17"/>
        <v>564.36</v>
      </c>
      <c r="I168" s="174"/>
      <c r="J168" s="128">
        <f>ROUND(IF(H168&lt;'Заказ, cкидки и курсы валют'!$B$39,H168*0.54*100/(100-'Заказ, cкидки и курсы валют'!$C$39),IF(H168&lt;'Заказ, cкидки и курсы валют'!$B$40,H168*0.54*100/(100-'Заказ, cкидки и курсы валют'!$C$40),IF(H168&lt;'Заказ, cкидки и курсы валют'!$B$41,H168*0.54*100/(100-'Заказ, cкидки и курсы валют'!$C$41),IF(H168&lt;'Заказ, cкидки и курсы валют'!$B$42,H168*0.54*100/(100-'Заказ, cкидки и курсы валют'!$C$42),IF(H168&lt;'Заказ, cкидки и курсы валют'!$B$43,H168*0.54*100/(100-'Заказ, cкидки и курсы валют'!$C$43),H168))))),2)</f>
        <v>609.51</v>
      </c>
      <c r="K168" s="575"/>
    </row>
    <row r="169" spans="1:11" ht="13.5" customHeight="1">
      <c r="A169" s="175" t="s">
        <v>2590</v>
      </c>
      <c r="B169" s="126" t="s">
        <v>109</v>
      </c>
      <c r="C169" s="779">
        <v>1.46</v>
      </c>
      <c r="D169" s="2035">
        <v>800</v>
      </c>
      <c r="E169" s="2041">
        <f t="shared" si="15"/>
        <v>52.127999999999993</v>
      </c>
      <c r="F169" s="1090">
        <f t="shared" si="16"/>
        <v>52.13</v>
      </c>
      <c r="G169" s="862">
        <f>'Заказ, cкидки и курсы валют'!$J$23*F169</f>
        <v>625.56000000000006</v>
      </c>
      <c r="H169" s="128">
        <f t="shared" si="17"/>
        <v>500.45</v>
      </c>
      <c r="I169" s="174"/>
      <c r="J169" s="128">
        <f>ROUND(IF(H169&lt;'Заказ, cкидки и курсы валют'!$B$39,H169*0.54*100/(100-'Заказ, cкидки и курсы валют'!$C$39),IF(H169&lt;'Заказ, cкидки и курсы валют'!$B$40,H169*0.54*100/(100-'Заказ, cкидки и курсы валют'!$C$40),IF(H169&lt;'Заказ, cкидки и курсы валют'!$B$41,H169*0.54*100/(100-'Заказ, cкидки и курсы валют'!$C$41),IF(H169&lt;'Заказ, cкидки и курсы валют'!$B$42,H169*0.54*100/(100-'Заказ, cкидки и курсы валют'!$C$42),IF(H169&lt;'Заказ, cкидки и курсы валют'!$B$43,H169*0.54*100/(100-'Заказ, cкидки и курсы валют'!$C$43),H169))))),2)</f>
        <v>600.54</v>
      </c>
      <c r="K169" s="575"/>
    </row>
    <row r="170" spans="1:11" ht="13.5" customHeight="1">
      <c r="A170" s="175" t="s">
        <v>2591</v>
      </c>
      <c r="B170" s="126" t="s">
        <v>110</v>
      </c>
      <c r="C170" s="779">
        <v>1.72</v>
      </c>
      <c r="D170" s="2035">
        <v>500</v>
      </c>
      <c r="E170" s="2041">
        <f t="shared" si="15"/>
        <v>57.768000000000001</v>
      </c>
      <c r="F170" s="1090">
        <f t="shared" si="16"/>
        <v>57.77</v>
      </c>
      <c r="G170" s="862">
        <f>'Заказ, cкидки и курсы валют'!$J$23*F170</f>
        <v>693.24</v>
      </c>
      <c r="H170" s="128">
        <f t="shared" si="17"/>
        <v>346.62</v>
      </c>
      <c r="I170" s="174"/>
      <c r="J170" s="128">
        <f>ROUND(IF(H170&lt;'Заказ, cкидки и курсы валют'!$B$39,H170*0.54*100/(100-'Заказ, cкидки и курсы валют'!$C$39),IF(H170&lt;'Заказ, cкидки и курсы валют'!$B$40,H170*0.54*100/(100-'Заказ, cкидки и курсы валют'!$C$40),IF(H170&lt;'Заказ, cкидки и курсы валют'!$B$41,H170*0.54*100/(100-'Заказ, cкидки и курсы валют'!$C$41),IF(H170&lt;'Заказ, cкидки и курсы валют'!$B$42,H170*0.54*100/(100-'Заказ, cкидки и курсы валют'!$C$42),IF(H170&lt;'Заказ, cкидки и курсы валют'!$B$43,H170*0.54*100/(100-'Заказ, cкидки и курсы валют'!$C$43),H170))))),2)</f>
        <v>467.94</v>
      </c>
      <c r="K170" s="575"/>
    </row>
    <row r="171" spans="1:11" ht="13.5" customHeight="1">
      <c r="A171" s="175" t="s">
        <v>2592</v>
      </c>
      <c r="B171" s="126" t="s">
        <v>111</v>
      </c>
      <c r="C171" s="779">
        <v>1.83</v>
      </c>
      <c r="D171" s="2035">
        <v>500</v>
      </c>
      <c r="E171" s="2041">
        <f t="shared" si="15"/>
        <v>63.143999999999991</v>
      </c>
      <c r="F171" s="1090">
        <f t="shared" si="16"/>
        <v>63.14</v>
      </c>
      <c r="G171" s="862">
        <f>'Заказ, cкидки и курсы валют'!$J$23*F171</f>
        <v>757.68000000000006</v>
      </c>
      <c r="H171" s="128">
        <f t="shared" si="17"/>
        <v>378.84</v>
      </c>
      <c r="I171" s="174"/>
      <c r="J171" s="128">
        <f>ROUND(IF(H171&lt;'Заказ, cкидки и курсы валют'!$B$39,H171*0.54*100/(100-'Заказ, cкидки и курсы валют'!$C$39),IF(H171&lt;'Заказ, cкидки и курсы валют'!$B$40,H171*0.54*100/(100-'Заказ, cкидки и курсы валют'!$C$40),IF(H171&lt;'Заказ, cкидки и курсы валют'!$B$41,H171*0.54*100/(100-'Заказ, cкидки и курсы валют'!$C$41),IF(H171&lt;'Заказ, cкидки и курсы валют'!$B$42,H171*0.54*100/(100-'Заказ, cкидки и курсы валют'!$C$42),IF(H171&lt;'Заказ, cкидки и курсы валют'!$B$43,H171*0.54*100/(100-'Заказ, cкидки и курсы валют'!$C$43),H171))))),2)</f>
        <v>454.61</v>
      </c>
      <c r="K171" s="575"/>
    </row>
    <row r="172" spans="1:11" ht="13.5" customHeight="1">
      <c r="A172" s="175" t="s">
        <v>2593</v>
      </c>
      <c r="B172" s="126" t="s">
        <v>112</v>
      </c>
      <c r="C172" s="779">
        <v>2.0699999999999998</v>
      </c>
      <c r="D172" s="2035">
        <v>400</v>
      </c>
      <c r="E172" s="2041">
        <f t="shared" si="15"/>
        <v>71.36399999999999</v>
      </c>
      <c r="F172" s="1090">
        <f t="shared" si="16"/>
        <v>71.36</v>
      </c>
      <c r="G172" s="862">
        <f>'Заказ, cкидки и курсы валют'!$J$23*F172</f>
        <v>856.31999999999994</v>
      </c>
      <c r="H172" s="128">
        <f t="shared" si="17"/>
        <v>342.53</v>
      </c>
      <c r="I172" s="174"/>
      <c r="J172" s="128">
        <f>ROUND(IF(H172&lt;'Заказ, cкидки и курсы валют'!$B$39,H172*0.54*100/(100-'Заказ, cкидки и курсы валют'!$C$39),IF(H172&lt;'Заказ, cкидки и курсы валют'!$B$40,H172*0.54*100/(100-'Заказ, cкидки и курсы валют'!$C$40),IF(H172&lt;'Заказ, cкидки и курсы валют'!$B$41,H172*0.54*100/(100-'Заказ, cкидки и курсы валют'!$C$41),IF(H172&lt;'Заказ, cкидки и курсы валют'!$B$42,H172*0.54*100/(100-'Заказ, cкидки и курсы валют'!$C$42),IF(H172&lt;'Заказ, cкидки и курсы валют'!$B$43,H172*0.54*100/(100-'Заказ, cкидки и курсы валют'!$C$43),H172))))),2)</f>
        <v>462.42</v>
      </c>
      <c r="K172" s="575"/>
    </row>
    <row r="173" spans="1:11" ht="13.5" customHeight="1">
      <c r="A173" s="175" t="s">
        <v>2594</v>
      </c>
      <c r="B173" s="126" t="s">
        <v>113</v>
      </c>
      <c r="C173" s="779">
        <v>2.27</v>
      </c>
      <c r="D173" s="2035">
        <v>350</v>
      </c>
      <c r="E173" s="2041">
        <f t="shared" si="15"/>
        <v>77.123999999999995</v>
      </c>
      <c r="F173" s="1090">
        <f t="shared" si="16"/>
        <v>77.12</v>
      </c>
      <c r="G173" s="862">
        <f>'Заказ, cкидки и курсы валют'!$J$23*F173</f>
        <v>925.44</v>
      </c>
      <c r="H173" s="128">
        <f t="shared" si="17"/>
        <v>323.89999999999998</v>
      </c>
      <c r="I173" s="174"/>
      <c r="J173" s="128">
        <f>ROUND(IF(H173&lt;'Заказ, cкидки и курсы валют'!$B$39,H173*0.54*100/(100-'Заказ, cкидки и курсы валют'!$C$39),IF(H173&lt;'Заказ, cкидки и курсы валют'!$B$40,H173*0.54*100/(100-'Заказ, cкидки и курсы валют'!$C$40),IF(H173&lt;'Заказ, cкидки и курсы валют'!$B$41,H173*0.54*100/(100-'Заказ, cкидки и курсы валют'!$C$41),IF(H173&lt;'Заказ, cкидки и курсы валют'!$B$42,H173*0.54*100/(100-'Заказ, cкидки и курсы валют'!$C$42),IF(H173&lt;'Заказ, cкидки и курсы валют'!$B$43,H173*0.54*100/(100-'Заказ, cкидки и курсы валют'!$C$43),H173))))),2)</f>
        <v>437.27</v>
      </c>
      <c r="K173" s="575"/>
    </row>
    <row r="174" spans="1:11" ht="13.5" customHeight="1">
      <c r="A174" s="175" t="s">
        <v>2595</v>
      </c>
      <c r="B174" s="126" t="s">
        <v>114</v>
      </c>
      <c r="C174" s="779">
        <v>2.64</v>
      </c>
      <c r="D174" s="2035">
        <v>300</v>
      </c>
      <c r="E174" s="2041">
        <f t="shared" si="15"/>
        <v>93.504000000000005</v>
      </c>
      <c r="F174" s="1090">
        <f t="shared" si="16"/>
        <v>93.5</v>
      </c>
      <c r="G174" s="862">
        <f>'Заказ, cкидки и курсы валют'!$J$23*F174</f>
        <v>1122</v>
      </c>
      <c r="H174" s="128">
        <f t="shared" si="17"/>
        <v>336.6</v>
      </c>
      <c r="I174" s="174"/>
      <c r="J174" s="128">
        <f>ROUND(IF(H174&lt;'Заказ, cкидки и курсы валют'!$B$39,H174*0.54*100/(100-'Заказ, cкидки и курсы валют'!$C$39),IF(H174&lt;'Заказ, cкидки и курсы валют'!$B$40,H174*0.54*100/(100-'Заказ, cкидки и курсы валют'!$C$40),IF(H174&lt;'Заказ, cкидки и курсы валют'!$B$41,H174*0.54*100/(100-'Заказ, cкидки и курсы валют'!$C$41),IF(H174&lt;'Заказ, cкидки и курсы валют'!$B$42,H174*0.54*100/(100-'Заказ, cкидки и курсы валют'!$C$42),IF(H174&lt;'Заказ, cкидки и курсы валют'!$B$43,H174*0.54*100/(100-'Заказ, cкидки и курсы валют'!$C$43),H174))))),2)</f>
        <v>454.41</v>
      </c>
      <c r="K174" s="575"/>
    </row>
    <row r="175" spans="1:11" ht="13.5" customHeight="1">
      <c r="A175" s="175" t="s">
        <v>691</v>
      </c>
      <c r="B175" s="126" t="s">
        <v>3321</v>
      </c>
      <c r="C175" s="779">
        <v>2.8</v>
      </c>
      <c r="D175" s="2036">
        <v>200</v>
      </c>
      <c r="E175" s="2041">
        <f t="shared" si="15"/>
        <v>102.79199999999999</v>
      </c>
      <c r="F175" s="1090">
        <f t="shared" si="16"/>
        <v>102.79</v>
      </c>
      <c r="G175" s="862">
        <f>'Заказ, cкидки и курсы валют'!$J$23*F175</f>
        <v>1233.48</v>
      </c>
      <c r="H175" s="128">
        <f t="shared" si="17"/>
        <v>246.7</v>
      </c>
      <c r="I175" s="174"/>
      <c r="J175" s="128">
        <f>ROUND(IF(H175&lt;'Заказ, cкидки и курсы валют'!$B$39,H175*0.54*100/(100-'Заказ, cкидки и курсы валют'!$C$39),IF(H175&lt;'Заказ, cкидки и курсы валют'!$B$40,H175*0.54*100/(100-'Заказ, cкидки и курсы валют'!$C$40),IF(H175&lt;'Заказ, cкидки и курсы валют'!$B$41,H175*0.54*100/(100-'Заказ, cкидки и курсы валют'!$C$41),IF(H175&lt;'Заказ, cкидки и курсы валют'!$B$42,H175*0.54*100/(100-'Заказ, cкидки и курсы валют'!$C$42),IF(H175&lt;'Заказ, cкидки и курсы валют'!$B$43,H175*0.54*100/(100-'Заказ, cкидки и курсы валют'!$C$43),H175))))),2)</f>
        <v>333.05</v>
      </c>
      <c r="K175" s="575"/>
    </row>
    <row r="176" spans="1:11" ht="13.5" customHeight="1">
      <c r="A176" s="175" t="s">
        <v>692</v>
      </c>
      <c r="B176" s="126" t="s">
        <v>115</v>
      </c>
      <c r="C176" s="779">
        <v>3.14</v>
      </c>
      <c r="D176" s="2035">
        <v>200</v>
      </c>
      <c r="E176" s="2041">
        <f t="shared" si="15"/>
        <v>112.99199999999999</v>
      </c>
      <c r="F176" s="1090">
        <f t="shared" si="16"/>
        <v>112.99</v>
      </c>
      <c r="G176" s="862">
        <f>'Заказ, cкидки и курсы валют'!$J$23*F176</f>
        <v>1355.8799999999999</v>
      </c>
      <c r="H176" s="128">
        <f t="shared" si="17"/>
        <v>271.18</v>
      </c>
      <c r="I176" s="174"/>
      <c r="J176" s="128">
        <f>ROUND(IF(H176&lt;'Заказ, cкидки и курсы валют'!$B$39,H176*0.54*100/(100-'Заказ, cкидки и курсы валют'!$C$39),IF(H176&lt;'Заказ, cкидки и курсы валют'!$B$40,H176*0.54*100/(100-'Заказ, cкидки и курсы валют'!$C$40),IF(H176&lt;'Заказ, cкидки и курсы валют'!$B$41,H176*0.54*100/(100-'Заказ, cкидки и курсы валют'!$C$41),IF(H176&lt;'Заказ, cкидки и курсы валют'!$B$42,H176*0.54*100/(100-'Заказ, cкидки и курсы валют'!$C$42),IF(H176&lt;'Заказ, cкидки и курсы валют'!$B$43,H176*0.54*100/(100-'Заказ, cкидки и курсы валют'!$C$43),H176))))),2)</f>
        <v>366.09</v>
      </c>
      <c r="K176" s="575"/>
    </row>
    <row r="177" spans="1:11" ht="13.5" customHeight="1">
      <c r="A177" s="175" t="s">
        <v>2596</v>
      </c>
      <c r="B177" s="126" t="s">
        <v>116</v>
      </c>
      <c r="C177" s="779">
        <v>3.5</v>
      </c>
      <c r="D177" s="2035">
        <v>150</v>
      </c>
      <c r="E177" s="2041">
        <f t="shared" si="15"/>
        <v>122.51999999999998</v>
      </c>
      <c r="F177" s="1090">
        <f t="shared" si="16"/>
        <v>122.52</v>
      </c>
      <c r="G177" s="862">
        <f>'Заказ, cкидки и курсы валют'!$J$23*F177</f>
        <v>1470.24</v>
      </c>
      <c r="H177" s="128">
        <f t="shared" si="17"/>
        <v>220.54</v>
      </c>
      <c r="I177" s="174"/>
      <c r="J177" s="128">
        <f>ROUND(IF(H177&lt;'Заказ, cкидки и курсы валют'!$B$39,H177*0.54*100/(100-'Заказ, cкидки и курсы валют'!$C$39),IF(H177&lt;'Заказ, cкидки и курсы валют'!$B$40,H177*0.54*100/(100-'Заказ, cкидки и курсы валют'!$C$40),IF(H177&lt;'Заказ, cкидки и курсы валют'!$B$41,H177*0.54*100/(100-'Заказ, cкидки и курсы валют'!$C$41),IF(H177&lt;'Заказ, cкидки и курсы валют'!$B$42,H177*0.54*100/(100-'Заказ, cкидки и курсы валют'!$C$42),IF(H177&lt;'Заказ, cкидки и курсы валют'!$B$43,H177*0.54*100/(100-'Заказ, cкидки и курсы валют'!$C$43),H177))))),2)</f>
        <v>297.73</v>
      </c>
      <c r="K177" s="575"/>
    </row>
    <row r="178" spans="1:11" ht="13.5" customHeight="1">
      <c r="A178" s="175" t="s">
        <v>693</v>
      </c>
      <c r="B178" s="126" t="s">
        <v>3328</v>
      </c>
      <c r="C178" s="779">
        <v>4.42</v>
      </c>
      <c r="D178" s="2035">
        <v>100</v>
      </c>
      <c r="E178" s="2041">
        <f t="shared" si="15"/>
        <v>148.404</v>
      </c>
      <c r="F178" s="1090">
        <f t="shared" si="16"/>
        <v>148.4</v>
      </c>
      <c r="G178" s="862">
        <f>'Заказ, cкидки и курсы валют'!$J$23*F178</f>
        <v>1780.8000000000002</v>
      </c>
      <c r="H178" s="128">
        <f t="shared" si="17"/>
        <v>178.08</v>
      </c>
      <c r="I178" s="174"/>
      <c r="J178" s="128">
        <f>ROUND(IF(H178&lt;'Заказ, cкидки и курсы валют'!$B$39,H178*0.54*100/(100-'Заказ, cкидки и курсы валют'!$C$39),IF(H178&lt;'Заказ, cкидки и курсы валют'!$B$40,H178*0.54*100/(100-'Заказ, cкидки и курсы валют'!$C$40),IF(H178&lt;'Заказ, cкидки и курсы валют'!$B$41,H178*0.54*100/(100-'Заказ, cкидки и курсы валют'!$C$41),IF(H178&lt;'Заказ, cкидки и курсы валют'!$B$42,H178*0.54*100/(100-'Заказ, cкидки и курсы валют'!$C$42),IF(H178&lt;'Заказ, cкидки и курсы валют'!$B$43,H178*0.54*100/(100-'Заказ, cкидки и курсы валют'!$C$43),H178))))),2)</f>
        <v>274.75</v>
      </c>
      <c r="K178" s="575"/>
    </row>
    <row r="179" spans="1:11" ht="13.5" customHeight="1">
      <c r="A179" s="175" t="s">
        <v>694</v>
      </c>
      <c r="B179" s="126" t="s">
        <v>117</v>
      </c>
      <c r="C179" s="779">
        <v>5.04</v>
      </c>
      <c r="D179" s="2036">
        <v>100</v>
      </c>
      <c r="E179" s="2041">
        <f t="shared" si="15"/>
        <v>193.23599999999999</v>
      </c>
      <c r="F179" s="1090">
        <f t="shared" si="16"/>
        <v>193.24</v>
      </c>
      <c r="G179" s="862">
        <f>'Заказ, cкидки и курсы валют'!$J$23*F179</f>
        <v>2318.88</v>
      </c>
      <c r="H179" s="128">
        <f t="shared" si="17"/>
        <v>231.89</v>
      </c>
      <c r="I179" s="174"/>
      <c r="J179" s="128">
        <f>ROUND(IF(H179&lt;'Заказ, cкидки и курсы валют'!$B$39,H179*0.54*100/(100-'Заказ, cкидки и курсы валют'!$C$39),IF(H179&lt;'Заказ, cкидки и курсы валют'!$B$40,H179*0.54*100/(100-'Заказ, cкидки и курсы валют'!$C$40),IF(H179&lt;'Заказ, cкидки и курсы валют'!$B$41,H179*0.54*100/(100-'Заказ, cкидки и курсы валют'!$C$41),IF(H179&lt;'Заказ, cкидки и курсы валют'!$B$42,H179*0.54*100/(100-'Заказ, cкидки и курсы валют'!$C$42),IF(H179&lt;'Заказ, cкидки и курсы валют'!$B$43,H179*0.54*100/(100-'Заказ, cкидки и курсы валют'!$C$43),H179))))),2)</f>
        <v>313.05</v>
      </c>
      <c r="K179" s="575"/>
    </row>
    <row r="180" spans="1:11" ht="13.5" customHeight="1">
      <c r="A180" s="175" t="s">
        <v>2597</v>
      </c>
      <c r="B180" s="126" t="s">
        <v>118</v>
      </c>
      <c r="C180" s="779">
        <v>5.88</v>
      </c>
      <c r="D180" s="2035">
        <v>100</v>
      </c>
      <c r="E180" s="2041">
        <f t="shared" si="15"/>
        <v>208.2</v>
      </c>
      <c r="F180" s="1090">
        <f t="shared" si="16"/>
        <v>208.2</v>
      </c>
      <c r="G180" s="862">
        <f>'Заказ, cкидки и курсы валют'!$J$23*F180</f>
        <v>2498.3999999999996</v>
      </c>
      <c r="H180" s="128">
        <f t="shared" si="17"/>
        <v>249.84</v>
      </c>
      <c r="I180" s="174"/>
      <c r="J180" s="128">
        <f>ROUND(IF(H180&lt;'Заказ, cкидки и курсы валют'!$B$39,H180*0.54*100/(100-'Заказ, cкидки и курсы валют'!$C$39),IF(H180&lt;'Заказ, cкидки и курсы валют'!$B$40,H180*0.54*100/(100-'Заказ, cкидки и курсы валют'!$C$40),IF(H180&lt;'Заказ, cкидки и курсы валют'!$B$41,H180*0.54*100/(100-'Заказ, cкидки и курсы валют'!$C$41),IF(H180&lt;'Заказ, cкидки и курсы валют'!$B$42,H180*0.54*100/(100-'Заказ, cкидки и курсы валют'!$C$42),IF(H180&lt;'Заказ, cкидки и курсы валют'!$B$43,H180*0.54*100/(100-'Заказ, cкидки и курсы валют'!$C$43),H180))))),2)</f>
        <v>337.28</v>
      </c>
      <c r="K180" s="575"/>
    </row>
    <row r="181" spans="1:11" ht="13.5" customHeight="1">
      <c r="A181" s="175" t="s">
        <v>2598</v>
      </c>
      <c r="B181" s="126" t="s">
        <v>119</v>
      </c>
      <c r="C181" s="779">
        <v>6.08</v>
      </c>
      <c r="D181" s="2035">
        <v>100</v>
      </c>
      <c r="E181" s="2041">
        <f t="shared" si="15"/>
        <v>214.75200000000001</v>
      </c>
      <c r="F181" s="1090">
        <f t="shared" si="16"/>
        <v>214.75</v>
      </c>
      <c r="G181" s="862">
        <f>'Заказ, cкидки и курсы валют'!$J$23*F181</f>
        <v>2577</v>
      </c>
      <c r="H181" s="128">
        <f t="shared" si="17"/>
        <v>257.7</v>
      </c>
      <c r="I181" s="174"/>
      <c r="J181" s="128">
        <f>ROUND(IF(H181&lt;'Заказ, cкидки и курсы валют'!$B$39,H181*0.54*100/(100-'Заказ, cкидки и курсы валют'!$C$39),IF(H181&lt;'Заказ, cкидки и курсы валют'!$B$40,H181*0.54*100/(100-'Заказ, cкидки и курсы валют'!$C$40),IF(H181&lt;'Заказ, cкидки и курсы валют'!$B$41,H181*0.54*100/(100-'Заказ, cкидки и курсы валют'!$C$41),IF(H181&lt;'Заказ, cкидки и курсы валют'!$B$42,H181*0.54*100/(100-'Заказ, cкидки и курсы валют'!$C$42),IF(H181&lt;'Заказ, cкидки и курсы валют'!$B$43,H181*0.54*100/(100-'Заказ, cкидки и курсы валют'!$C$43),H181))))),2)</f>
        <v>347.9</v>
      </c>
      <c r="K181" s="575"/>
    </row>
    <row r="182" spans="1:11" ht="13.5" customHeight="1">
      <c r="A182" s="175" t="s">
        <v>2599</v>
      </c>
      <c r="B182" s="126" t="s">
        <v>3981</v>
      </c>
      <c r="C182" s="779">
        <v>6.86</v>
      </c>
      <c r="D182" s="2035">
        <v>100</v>
      </c>
      <c r="E182" s="2041">
        <f t="shared" si="15"/>
        <v>233.08799999999999</v>
      </c>
      <c r="F182" s="1090">
        <f t="shared" si="16"/>
        <v>233.09</v>
      </c>
      <c r="G182" s="862">
        <f>'Заказ, cкидки и курсы валют'!$J$23*F182</f>
        <v>2797.08</v>
      </c>
      <c r="H182" s="128">
        <f t="shared" si="17"/>
        <v>279.70999999999998</v>
      </c>
      <c r="I182" s="174"/>
      <c r="J182" s="128">
        <f>ROUND(IF(H182&lt;'Заказ, cкидки и курсы валют'!$B$39,H182*0.54*100/(100-'Заказ, cкидки и курсы валют'!$C$39),IF(H182&lt;'Заказ, cкидки и курсы валют'!$B$40,H182*0.54*100/(100-'Заказ, cкидки и курсы валют'!$C$40),IF(H182&lt;'Заказ, cкидки и курсы валют'!$B$41,H182*0.54*100/(100-'Заказ, cкидки и курсы валют'!$C$41),IF(H182&lt;'Заказ, cкидки и курсы валют'!$B$42,H182*0.54*100/(100-'Заказ, cкидки и курсы валют'!$C$42),IF(H182&lt;'Заказ, cкидки и курсы валют'!$B$43,H182*0.54*100/(100-'Заказ, cкидки и курсы валют'!$C$43),H182))))),2)</f>
        <v>377.61</v>
      </c>
      <c r="K182" s="575"/>
    </row>
    <row r="183" spans="1:11" ht="13.5" customHeight="1">
      <c r="A183" s="175" t="s">
        <v>2600</v>
      </c>
      <c r="B183" s="126" t="s">
        <v>3982</v>
      </c>
      <c r="C183" s="779">
        <v>7.31</v>
      </c>
      <c r="D183" s="2035">
        <v>100</v>
      </c>
      <c r="E183" s="2041">
        <f t="shared" si="15"/>
        <v>282.46799999999996</v>
      </c>
      <c r="F183" s="1090">
        <f t="shared" si="16"/>
        <v>282.47000000000003</v>
      </c>
      <c r="G183" s="862">
        <f>'Заказ, cкидки и курсы валют'!$J$23*F183</f>
        <v>3389.6400000000003</v>
      </c>
      <c r="H183" s="128">
        <f t="shared" si="17"/>
        <v>338.96</v>
      </c>
      <c r="I183" s="174"/>
      <c r="J183" s="128">
        <f>ROUND(IF(H183&lt;'Заказ, cкидки и курсы валют'!$B$39,H183*0.54*100/(100-'Заказ, cкидки и курсы валют'!$C$39),IF(H183&lt;'Заказ, cкидки и курсы валют'!$B$40,H183*0.54*100/(100-'Заказ, cкидки и курсы валют'!$C$40),IF(H183&lt;'Заказ, cкидки и курсы валют'!$B$41,H183*0.54*100/(100-'Заказ, cкидки и курсы валют'!$C$41),IF(H183&lt;'Заказ, cкидки и курсы валют'!$B$42,H183*0.54*100/(100-'Заказ, cкидки и курсы валют'!$C$42),IF(H183&lt;'Заказ, cкидки и курсы валют'!$B$43,H183*0.54*100/(100-'Заказ, cкидки и курсы валют'!$C$43),H183))))),2)</f>
        <v>457.6</v>
      </c>
      <c r="K183" s="575"/>
    </row>
    <row r="184" spans="1:11" ht="13.5" customHeight="1">
      <c r="A184" s="175" t="s">
        <v>2601</v>
      </c>
      <c r="B184" s="126" t="s">
        <v>120</v>
      </c>
      <c r="C184" s="779">
        <v>7.79</v>
      </c>
      <c r="D184" s="2035">
        <v>100</v>
      </c>
      <c r="E184" s="2041">
        <f t="shared" si="15"/>
        <v>299.06399999999996</v>
      </c>
      <c r="F184" s="1090">
        <f t="shared" si="16"/>
        <v>299.06</v>
      </c>
      <c r="G184" s="862">
        <f>'Заказ, cкидки и курсы валют'!$J$23*F184</f>
        <v>3588.7200000000003</v>
      </c>
      <c r="H184" s="128">
        <f t="shared" si="17"/>
        <v>358.87</v>
      </c>
      <c r="I184" s="174"/>
      <c r="J184" s="128">
        <f>ROUND(IF(H184&lt;'Заказ, cкидки и курсы валют'!$B$39,H184*0.54*100/(100-'Заказ, cкидки и курсы валют'!$C$39),IF(H184&lt;'Заказ, cкидки и курсы валют'!$B$40,H184*0.54*100/(100-'Заказ, cкидки и курсы валют'!$C$40),IF(H184&lt;'Заказ, cкидки и курсы валют'!$B$41,H184*0.54*100/(100-'Заказ, cкидки и курсы валют'!$C$41),IF(H184&lt;'Заказ, cкидки и курсы валют'!$B$42,H184*0.54*100/(100-'Заказ, cкидки и курсы валют'!$C$42),IF(H184&lt;'Заказ, cкидки и курсы валют'!$B$43,H184*0.54*100/(100-'Заказ, cкидки и курсы валют'!$C$43),H184))))),2)</f>
        <v>484.47</v>
      </c>
      <c r="K184" s="575"/>
    </row>
    <row r="185" spans="1:11" ht="13.5" customHeight="1" thickBot="1">
      <c r="A185" s="177" t="s">
        <v>2602</v>
      </c>
      <c r="B185" s="178" t="s">
        <v>121</v>
      </c>
      <c r="C185" s="780">
        <v>9.18</v>
      </c>
      <c r="D185" s="2044">
        <v>100</v>
      </c>
      <c r="E185" s="2042">
        <f>E155*1.2</f>
        <v>370.548</v>
      </c>
      <c r="F185" s="1091">
        <f t="shared" si="16"/>
        <v>370.55</v>
      </c>
      <c r="G185" s="960">
        <f>'Заказ, cкидки и курсы валют'!$J$23*F185</f>
        <v>4446.6000000000004</v>
      </c>
      <c r="H185" s="181">
        <f t="shared" si="17"/>
        <v>444.66</v>
      </c>
      <c r="I185" s="182"/>
      <c r="J185" s="128">
        <f>ROUND(IF(H185&lt;'Заказ, cкидки и курсы валют'!$B$39,H185*0.54*100/(100-'Заказ, cкидки и курсы валют'!$C$39),IF(H185&lt;'Заказ, cкидки и курсы валют'!$B$40,H185*0.54*100/(100-'Заказ, cкидки и курсы валют'!$C$40),IF(H185&lt;'Заказ, cкидки и курсы валют'!$B$41,H185*0.54*100/(100-'Заказ, cкидки и курсы валют'!$C$41),IF(H185&lt;'Заказ, cкидки и курсы валют'!$B$42,H185*0.54*100/(100-'Заказ, cкидки и курсы валют'!$C$42),IF(H185&lt;'Заказ, cкидки и курсы валют'!$B$43,H185*0.54*100/(100-'Заказ, cкидки и курсы валют'!$C$43),H185))))),2)</f>
        <v>533.59</v>
      </c>
    </row>
    <row r="186" spans="1:11" ht="13.5" thickBot="1">
      <c r="A186" s="27"/>
      <c r="B186" s="80"/>
      <c r="C186" s="81"/>
      <c r="D186" s="82"/>
      <c r="E186" s="546"/>
      <c r="F186" s="578"/>
      <c r="G186" s="863"/>
      <c r="I186" s="14"/>
    </row>
    <row r="187" spans="1:11" ht="18">
      <c r="A187" s="203"/>
      <c r="B187" s="91" t="s">
        <v>498</v>
      </c>
      <c r="C187" s="91"/>
      <c r="D187" s="96"/>
      <c r="E187" s="591"/>
      <c r="F187" s="592"/>
      <c r="G187" s="859"/>
      <c r="H187" s="163"/>
      <c r="I187" s="95"/>
    </row>
    <row r="188" spans="1:11" ht="18">
      <c r="A188" s="204"/>
      <c r="B188" s="108"/>
      <c r="C188" s="108" t="s">
        <v>499</v>
      </c>
      <c r="D188" s="165"/>
      <c r="E188" s="606"/>
      <c r="F188" s="563"/>
      <c r="G188" s="340"/>
      <c r="H188" s="17"/>
      <c r="I188" s="167"/>
    </row>
    <row r="189" spans="1:11">
      <c r="A189" s="204"/>
      <c r="B189" s="183"/>
      <c r="C189" s="97"/>
      <c r="D189" s="97"/>
      <c r="E189" s="595"/>
      <c r="F189" s="596"/>
      <c r="G189" s="860"/>
      <c r="H189" s="17"/>
      <c r="I189" s="167"/>
    </row>
    <row r="190" spans="1:11" ht="22.5" customHeight="1">
      <c r="A190" s="204"/>
      <c r="B190" s="183"/>
      <c r="C190" s="97"/>
      <c r="D190" s="97"/>
      <c r="E190" s="595"/>
      <c r="F190" s="596"/>
      <c r="G190" s="860"/>
      <c r="H190" s="17"/>
      <c r="I190" s="167"/>
    </row>
    <row r="191" spans="1:11">
      <c r="A191" s="204"/>
      <c r="B191" s="183"/>
      <c r="C191" s="97"/>
      <c r="D191" s="97"/>
      <c r="E191" s="595"/>
      <c r="F191" s="596"/>
      <c r="G191" s="860"/>
      <c r="H191" s="17"/>
      <c r="I191" s="167"/>
    </row>
    <row r="192" spans="1:11" ht="16.5" thickBot="1">
      <c r="A192" s="1171" t="s">
        <v>7052</v>
      </c>
      <c r="B192" s="2539"/>
      <c r="C192" s="205"/>
      <c r="D192" s="205"/>
      <c r="E192" s="597"/>
      <c r="F192" s="598"/>
      <c r="G192" s="861"/>
      <c r="H192" s="171"/>
      <c r="I192" s="172"/>
    </row>
    <row r="193" spans="1:10" ht="45.75" customHeight="1">
      <c r="A193" s="1206" t="s">
        <v>1028</v>
      </c>
      <c r="B193" s="1207" t="s">
        <v>1029</v>
      </c>
      <c r="C193" s="197" t="s">
        <v>678</v>
      </c>
      <c r="D193" s="192" t="s">
        <v>3130</v>
      </c>
      <c r="E193" s="599" t="s">
        <v>11188</v>
      </c>
      <c r="F193" s="600" t="s">
        <v>2779</v>
      </c>
      <c r="G193" s="864" t="s">
        <v>2627</v>
      </c>
      <c r="H193" s="338" t="s">
        <v>497</v>
      </c>
      <c r="I193" s="495" t="s">
        <v>4239</v>
      </c>
      <c r="J193" s="2668" t="s">
        <v>12335</v>
      </c>
    </row>
    <row r="194" spans="1:10" ht="20.25" customHeight="1" thickBot="1">
      <c r="A194" s="475"/>
      <c r="B194" s="1210"/>
      <c r="C194" s="197" t="s">
        <v>3629</v>
      </c>
      <c r="D194" s="390" t="s">
        <v>2628</v>
      </c>
      <c r="E194" s="601" t="s">
        <v>265</v>
      </c>
      <c r="F194" s="607">
        <f>'Заказ, cкидки и курсы валют'!$I$12</f>
        <v>0</v>
      </c>
      <c r="G194" s="948"/>
      <c r="H194" s="455"/>
      <c r="I194" s="541"/>
      <c r="J194" s="2669"/>
    </row>
    <row r="195" spans="1:10" ht="13.5" customHeight="1" thickBot="1">
      <c r="A195" s="384" t="s">
        <v>7073</v>
      </c>
      <c r="B195" s="385" t="s">
        <v>105</v>
      </c>
      <c r="C195" s="1133">
        <v>0.8</v>
      </c>
      <c r="D195" s="2043">
        <v>150</v>
      </c>
      <c r="E195" s="2071">
        <f>(E135*2)+(1000/D195*7.5)</f>
        <v>98.240000000000009</v>
      </c>
      <c r="F195" s="967">
        <f>ROUND(E195*(1-$F$11),2)</f>
        <v>98.24</v>
      </c>
      <c r="G195" s="968">
        <f>'Заказ, cкидки и курсы валют'!$J$23*F195</f>
        <v>1178.8799999999999</v>
      </c>
      <c r="H195" s="387">
        <f>ROUND((D195/1000)*G195,2)</f>
        <v>176.83</v>
      </c>
      <c r="I195" s="388"/>
      <c r="J195" s="128">
        <f>ROUND(IF(H195&lt;'Заказ, cкидки и курсы валют'!$B$39,H195*0.54*100/(100-'Заказ, cкидки и курсы валют'!$C$39),IF(H195&lt;'Заказ, cкидки и курсы валют'!$B$40,H195*0.54*100/(100-'Заказ, cкидки и курсы валют'!$C$40),IF(H195&lt;'Заказ, cкидки и курсы валют'!$B$41,H195*0.54*100/(100-'Заказ, cкидки и курсы валют'!$C$41),IF(H195&lt;'Заказ, cкидки и курсы валют'!$B$42,H195*0.54*100/(100-'Заказ, cкидки и курсы валют'!$C$42),IF(H195&lt;'Заказ, cкидки и курсы валют'!$B$43,H195*0.54*100/(100-'Заказ, cкидки и курсы валют'!$C$43),H195))))),2)</f>
        <v>272.82</v>
      </c>
    </row>
    <row r="196" spans="1:10" ht="13.5" customHeight="1" thickBot="1">
      <c r="A196" s="175" t="s">
        <v>7074</v>
      </c>
      <c r="B196" s="126" t="s">
        <v>106</v>
      </c>
      <c r="C196" s="779">
        <v>0.91</v>
      </c>
      <c r="D196" s="2035">
        <v>150</v>
      </c>
      <c r="E196" s="2071">
        <f t="shared" ref="E196:E215" si="18">(E136*2)+(1000/D196*7.5)</f>
        <v>102.96000000000001</v>
      </c>
      <c r="F196" s="603">
        <f t="shared" ref="F196:F215" si="19">ROUND(E196*(1-$F$11),2)</f>
        <v>102.96</v>
      </c>
      <c r="G196" s="862">
        <f>'Заказ, cкидки и курсы валют'!$J$23*F196</f>
        <v>1235.52</v>
      </c>
      <c r="H196" s="128">
        <f t="shared" ref="H196:H215" si="20">ROUND((D196/1000)*G196,2)</f>
        <v>185.33</v>
      </c>
      <c r="I196" s="174"/>
      <c r="J196" s="128">
        <f>ROUND(IF(H196&lt;'Заказ, cкидки и курсы валют'!$B$39,H196*0.54*100/(100-'Заказ, cкидки и курсы валют'!$C$39),IF(H196&lt;'Заказ, cкидки и курсы валют'!$B$40,H196*0.54*100/(100-'Заказ, cкидки и курсы валют'!$C$40),IF(H196&lt;'Заказ, cкидки и курсы валют'!$B$41,H196*0.54*100/(100-'Заказ, cкидки и курсы валют'!$C$41),IF(H196&lt;'Заказ, cкидки и курсы валют'!$B$42,H196*0.54*100/(100-'Заказ, cкидки и курсы валют'!$C$42),IF(H196&lt;'Заказ, cкидки и курсы валют'!$B$43,H196*0.54*100/(100-'Заказ, cкидки и курсы валют'!$C$43),H196))))),2)</f>
        <v>250.2</v>
      </c>
    </row>
    <row r="197" spans="1:10" ht="13.5" customHeight="1" thickBot="1">
      <c r="A197" s="175" t="s">
        <v>7075</v>
      </c>
      <c r="B197" s="126" t="s">
        <v>107</v>
      </c>
      <c r="C197" s="779">
        <v>1.1200000000000001</v>
      </c>
      <c r="D197" s="2035">
        <v>100</v>
      </c>
      <c r="E197" s="2071">
        <f t="shared" si="18"/>
        <v>142.5</v>
      </c>
      <c r="F197" s="603">
        <f t="shared" si="19"/>
        <v>142.5</v>
      </c>
      <c r="G197" s="862">
        <f>'Заказ, cкидки и курсы валют'!$J$23*F197</f>
        <v>1710</v>
      </c>
      <c r="H197" s="128">
        <f t="shared" si="20"/>
        <v>171</v>
      </c>
      <c r="I197" s="174"/>
      <c r="J197" s="128">
        <f>ROUND(IF(H197&lt;'Заказ, cкидки и курсы валют'!$B$39,H197*0.54*100/(100-'Заказ, cкидки и курсы валют'!$C$39),IF(H197&lt;'Заказ, cкидки и курсы валют'!$B$40,H197*0.54*100/(100-'Заказ, cкидки и курсы валют'!$C$40),IF(H197&lt;'Заказ, cкидки и курсы валют'!$B$41,H197*0.54*100/(100-'Заказ, cкидки и курсы валют'!$C$41),IF(H197&lt;'Заказ, cкидки и курсы валют'!$B$42,H197*0.54*100/(100-'Заказ, cкидки и курсы валют'!$C$42),IF(H197&lt;'Заказ, cкидки и курсы валют'!$B$43,H197*0.54*100/(100-'Заказ, cкидки и курсы валют'!$C$43),H197))))),2)</f>
        <v>263.83</v>
      </c>
    </row>
    <row r="198" spans="1:10" ht="13.5" customHeight="1" thickBot="1">
      <c r="A198" s="175" t="s">
        <v>7076</v>
      </c>
      <c r="B198" s="126" t="s">
        <v>108</v>
      </c>
      <c r="C198" s="779">
        <v>1.35</v>
      </c>
      <c r="D198" s="2035">
        <v>100</v>
      </c>
      <c r="E198" s="2071">
        <f t="shared" si="18"/>
        <v>153.38</v>
      </c>
      <c r="F198" s="603">
        <f t="shared" si="19"/>
        <v>153.38</v>
      </c>
      <c r="G198" s="862">
        <f>'Заказ, cкидки и курсы валют'!$J$23*F198</f>
        <v>1840.56</v>
      </c>
      <c r="H198" s="128">
        <f t="shared" si="20"/>
        <v>184.06</v>
      </c>
      <c r="I198" s="174"/>
      <c r="J198" s="128">
        <f>ROUND(IF(H198&lt;'Заказ, cкидки и курсы валют'!$B$39,H198*0.54*100/(100-'Заказ, cкидки и курсы валют'!$C$39),IF(H198&lt;'Заказ, cкидки и курсы валют'!$B$40,H198*0.54*100/(100-'Заказ, cкидки и курсы валют'!$C$40),IF(H198&lt;'Заказ, cкидки и курсы валют'!$B$41,H198*0.54*100/(100-'Заказ, cкидки и курсы валют'!$C$41),IF(H198&lt;'Заказ, cкидки и курсы валют'!$B$42,H198*0.54*100/(100-'Заказ, cкидки и курсы валют'!$C$42),IF(H198&lt;'Заказ, cкидки и курсы валют'!$B$43,H198*0.54*100/(100-'Заказ, cкидки и курсы валют'!$C$43),H198))))),2)</f>
        <v>283.98</v>
      </c>
    </row>
    <row r="199" spans="1:10" ht="13.5" customHeight="1" thickBot="1">
      <c r="A199" s="175" t="s">
        <v>7077</v>
      </c>
      <c r="B199" s="126" t="s">
        <v>109</v>
      </c>
      <c r="C199" s="779">
        <v>1.46</v>
      </c>
      <c r="D199" s="2035">
        <v>80</v>
      </c>
      <c r="E199" s="2071">
        <f t="shared" si="18"/>
        <v>180.63</v>
      </c>
      <c r="F199" s="603">
        <f t="shared" si="19"/>
        <v>180.63</v>
      </c>
      <c r="G199" s="862">
        <f>'Заказ, cкидки и курсы валют'!$J$23*F199</f>
        <v>2167.56</v>
      </c>
      <c r="H199" s="128">
        <f t="shared" si="20"/>
        <v>173.4</v>
      </c>
      <c r="I199" s="174"/>
      <c r="J199" s="128">
        <f>ROUND(IF(H199&lt;'Заказ, cкидки и курсы валют'!$B$39,H199*0.54*100/(100-'Заказ, cкидки и курсы валют'!$C$39),IF(H199&lt;'Заказ, cкидки и курсы валют'!$B$40,H199*0.54*100/(100-'Заказ, cкидки и курсы валют'!$C$40),IF(H199&lt;'Заказ, cкидки и курсы валют'!$B$41,H199*0.54*100/(100-'Заказ, cкидки и курсы валют'!$C$41),IF(H199&lt;'Заказ, cкидки и курсы валют'!$B$42,H199*0.54*100/(100-'Заказ, cкидки и курсы валют'!$C$42),IF(H199&lt;'Заказ, cкидки и курсы валют'!$B$43,H199*0.54*100/(100-'Заказ, cкидки и курсы валют'!$C$43),H199))))),2)</f>
        <v>267.52999999999997</v>
      </c>
    </row>
    <row r="200" spans="1:10" ht="13.5" customHeight="1" thickBot="1">
      <c r="A200" s="175" t="s">
        <v>7078</v>
      </c>
      <c r="B200" s="126" t="s">
        <v>110</v>
      </c>
      <c r="C200" s="779">
        <v>1.72</v>
      </c>
      <c r="D200" s="2035">
        <v>50</v>
      </c>
      <c r="E200" s="2071">
        <f t="shared" si="18"/>
        <v>246.28</v>
      </c>
      <c r="F200" s="603">
        <f t="shared" si="19"/>
        <v>246.28</v>
      </c>
      <c r="G200" s="862">
        <f>'Заказ, cкидки и курсы валют'!$J$23*F200</f>
        <v>2955.36</v>
      </c>
      <c r="H200" s="128">
        <f t="shared" si="20"/>
        <v>147.77000000000001</v>
      </c>
      <c r="I200" s="174"/>
      <c r="J200" s="128">
        <f>ROUND(IF(H200&lt;'Заказ, cкидки и курсы валют'!$B$39,H200*0.54*100/(100-'Заказ, cкидки и курсы валют'!$C$39),IF(H200&lt;'Заказ, cкидки и курсы валют'!$B$40,H200*0.54*100/(100-'Заказ, cкидки и курсы валют'!$C$40),IF(H200&lt;'Заказ, cкидки и курсы валют'!$B$41,H200*0.54*100/(100-'Заказ, cкидки и курсы валют'!$C$41),IF(H200&lt;'Заказ, cкидки и курсы валют'!$B$42,H200*0.54*100/(100-'Заказ, cкидки и курсы валют'!$C$42),IF(H200&lt;'Заказ, cкидки и курсы валют'!$B$43,H200*0.54*100/(100-'Заказ, cкидки и курсы валют'!$C$43),H200))))),2)</f>
        <v>227.99</v>
      </c>
    </row>
    <row r="201" spans="1:10" ht="13.5" customHeight="1" thickBot="1">
      <c r="A201" s="175" t="s">
        <v>7079</v>
      </c>
      <c r="B201" s="126" t="s">
        <v>111</v>
      </c>
      <c r="C201" s="779">
        <v>1.83</v>
      </c>
      <c r="D201" s="2035">
        <v>50</v>
      </c>
      <c r="E201" s="2071">
        <f t="shared" si="18"/>
        <v>255.24</v>
      </c>
      <c r="F201" s="603">
        <f t="shared" si="19"/>
        <v>255.24</v>
      </c>
      <c r="G201" s="862">
        <f>'Заказ, cкидки и курсы валют'!$J$23*F201</f>
        <v>3062.88</v>
      </c>
      <c r="H201" s="128">
        <f t="shared" si="20"/>
        <v>153.13999999999999</v>
      </c>
      <c r="I201" s="174"/>
      <c r="J201" s="128">
        <f>ROUND(IF(H201&lt;'Заказ, cкидки и курсы валют'!$B$39,H201*0.54*100/(100-'Заказ, cкидки и курсы валют'!$C$39),IF(H201&lt;'Заказ, cкидки и курсы валют'!$B$40,H201*0.54*100/(100-'Заказ, cкидки и курсы валют'!$C$40),IF(H201&lt;'Заказ, cкидки и курсы валют'!$B$41,H201*0.54*100/(100-'Заказ, cкидки и курсы валют'!$C$41),IF(H201&lt;'Заказ, cкидки и курсы валют'!$B$42,H201*0.54*100/(100-'Заказ, cкидки и курсы валют'!$C$42),IF(H201&lt;'Заказ, cкидки и курсы валют'!$B$43,H201*0.54*100/(100-'Заказ, cкидки и курсы валют'!$C$43),H201))))),2)</f>
        <v>236.27</v>
      </c>
    </row>
    <row r="202" spans="1:10" ht="13.5" customHeight="1" thickBot="1">
      <c r="A202" s="175" t="s">
        <v>7080</v>
      </c>
      <c r="B202" s="126" t="s">
        <v>112</v>
      </c>
      <c r="C202" s="779">
        <v>2.0699999999999998</v>
      </c>
      <c r="D202" s="2035">
        <v>40</v>
      </c>
      <c r="E202" s="2071">
        <f t="shared" si="18"/>
        <v>306.44</v>
      </c>
      <c r="F202" s="603">
        <f t="shared" si="19"/>
        <v>306.44</v>
      </c>
      <c r="G202" s="862">
        <f>'Заказ, cкидки и курсы валют'!$J$23*F202</f>
        <v>3677.2799999999997</v>
      </c>
      <c r="H202" s="128">
        <f t="shared" si="20"/>
        <v>147.09</v>
      </c>
      <c r="I202" s="174"/>
      <c r="J202" s="128">
        <f>ROUND(IF(H202&lt;'Заказ, cкидки и курсы валют'!$B$39,H202*0.54*100/(100-'Заказ, cкидки и курсы валют'!$C$39),IF(H202&lt;'Заказ, cкидки и курсы валют'!$B$40,H202*0.54*100/(100-'Заказ, cкидки и курсы валют'!$C$40),IF(H202&lt;'Заказ, cкидки и курсы валют'!$B$41,H202*0.54*100/(100-'Заказ, cкидки и курсы валют'!$C$41),IF(H202&lt;'Заказ, cкидки и курсы валют'!$B$42,H202*0.54*100/(100-'Заказ, cкидки и курсы валют'!$C$42),IF(H202&lt;'Заказ, cкидки и курсы валют'!$B$43,H202*0.54*100/(100-'Заказ, cкидки и курсы валют'!$C$43),H202))))),2)</f>
        <v>226.94</v>
      </c>
    </row>
    <row r="203" spans="1:10" ht="13.5" customHeight="1" thickBot="1">
      <c r="A203" s="175" t="s">
        <v>7081</v>
      </c>
      <c r="B203" s="126" t="s">
        <v>113</v>
      </c>
      <c r="C203" s="779">
        <v>2.27</v>
      </c>
      <c r="D203" s="2035">
        <v>35</v>
      </c>
      <c r="E203" s="2071">
        <f t="shared" si="18"/>
        <v>342.8257142857143</v>
      </c>
      <c r="F203" s="603">
        <f t="shared" si="19"/>
        <v>342.83</v>
      </c>
      <c r="G203" s="862">
        <f>'Заказ, cкидки и курсы валют'!$J$23*F203</f>
        <v>4113.96</v>
      </c>
      <c r="H203" s="128">
        <f t="shared" si="20"/>
        <v>143.99</v>
      </c>
      <c r="I203" s="174"/>
      <c r="J203" s="128">
        <f>ROUND(IF(H203&lt;'Заказ, cкидки и курсы валют'!$B$39,H203*0.54*100/(100-'Заказ, cкидки и курсы валют'!$C$39),IF(H203&lt;'Заказ, cкидки и курсы валют'!$B$40,H203*0.54*100/(100-'Заказ, cкидки и курсы валют'!$C$40),IF(H203&lt;'Заказ, cкидки и курсы валют'!$B$41,H203*0.54*100/(100-'Заказ, cкидки и курсы валют'!$C$41),IF(H203&lt;'Заказ, cкидки и курсы валют'!$B$42,H203*0.54*100/(100-'Заказ, cкидки и курсы валют'!$C$42),IF(H203&lt;'Заказ, cкидки и курсы валют'!$B$43,H203*0.54*100/(100-'Заказ, cкидки и курсы валют'!$C$43),H203))))),2)</f>
        <v>222.16</v>
      </c>
    </row>
    <row r="204" spans="1:10" ht="13.5" customHeight="1" thickBot="1">
      <c r="A204" s="175" t="s">
        <v>7082</v>
      </c>
      <c r="B204" s="126" t="s">
        <v>114</v>
      </c>
      <c r="C204" s="779">
        <v>2.64</v>
      </c>
      <c r="D204" s="2035">
        <v>30</v>
      </c>
      <c r="E204" s="2071">
        <f t="shared" si="18"/>
        <v>405.84000000000003</v>
      </c>
      <c r="F204" s="603">
        <f t="shared" si="19"/>
        <v>405.84</v>
      </c>
      <c r="G204" s="862">
        <f>'Заказ, cкидки и курсы валют'!$J$23*F204</f>
        <v>4870.08</v>
      </c>
      <c r="H204" s="128">
        <f t="shared" si="20"/>
        <v>146.1</v>
      </c>
      <c r="I204" s="174"/>
      <c r="J204" s="128">
        <f>ROUND(IF(H204&lt;'Заказ, cкидки и курсы валют'!$B$39,H204*0.54*100/(100-'Заказ, cкидки и курсы валют'!$C$39),IF(H204&lt;'Заказ, cкидки и курсы валют'!$B$40,H204*0.54*100/(100-'Заказ, cкидки и курсы валют'!$C$40),IF(H204&lt;'Заказ, cкидки и курсы валют'!$B$41,H204*0.54*100/(100-'Заказ, cкидки и курсы валют'!$C$41),IF(H204&lt;'Заказ, cкидки и курсы валют'!$B$42,H204*0.54*100/(100-'Заказ, cкидки и курсы валют'!$C$42),IF(H204&lt;'Заказ, cкидки и курсы валют'!$B$43,H204*0.54*100/(100-'Заказ, cкидки и курсы валют'!$C$43),H204))))),2)</f>
        <v>225.41</v>
      </c>
    </row>
    <row r="205" spans="1:10" ht="13.5" customHeight="1" thickBot="1">
      <c r="A205" s="175" t="s">
        <v>7083</v>
      </c>
      <c r="B205" s="126" t="s">
        <v>3321</v>
      </c>
      <c r="C205" s="779">
        <v>2.8</v>
      </c>
      <c r="D205" s="2035">
        <v>20</v>
      </c>
      <c r="E205" s="2071">
        <f t="shared" si="18"/>
        <v>546.31999999999994</v>
      </c>
      <c r="F205" s="603">
        <f t="shared" si="19"/>
        <v>546.32000000000005</v>
      </c>
      <c r="G205" s="862">
        <f>'Заказ, cкидки и курсы валют'!$J$23*F205</f>
        <v>6555.84</v>
      </c>
      <c r="H205" s="128">
        <f t="shared" si="20"/>
        <v>131.12</v>
      </c>
      <c r="I205" s="174"/>
      <c r="J205" s="128">
        <f>ROUND(IF(H205&lt;'Заказ, cкидки и курсы валют'!$B$39,H205*0.54*100/(100-'Заказ, cкидки и курсы валют'!$C$39),IF(H205&lt;'Заказ, cкидки и курсы валют'!$B$40,H205*0.54*100/(100-'Заказ, cкидки и курсы валют'!$C$40),IF(H205&lt;'Заказ, cкидки и курсы валют'!$B$41,H205*0.54*100/(100-'Заказ, cкидки и курсы валют'!$C$41),IF(H205&lt;'Заказ, cкидки и курсы валют'!$B$42,H205*0.54*100/(100-'Заказ, cкидки и курсы валют'!$C$42),IF(H205&lt;'Заказ, cкидки и курсы валют'!$B$43,H205*0.54*100/(100-'Заказ, cкидки и курсы валют'!$C$43),H205))))),2)</f>
        <v>202.3</v>
      </c>
    </row>
    <row r="206" spans="1:10" ht="13.5" customHeight="1" thickBot="1">
      <c r="A206" s="175" t="s">
        <v>7084</v>
      </c>
      <c r="B206" s="126" t="s">
        <v>115</v>
      </c>
      <c r="C206" s="779">
        <v>3.14</v>
      </c>
      <c r="D206" s="2036">
        <v>20</v>
      </c>
      <c r="E206" s="2071">
        <f t="shared" si="18"/>
        <v>563.31999999999994</v>
      </c>
      <c r="F206" s="603">
        <f t="shared" si="19"/>
        <v>563.32000000000005</v>
      </c>
      <c r="G206" s="862">
        <f>'Заказ, cкидки и курсы валют'!$J$23*F206</f>
        <v>6759.84</v>
      </c>
      <c r="H206" s="128">
        <f t="shared" si="20"/>
        <v>135.19999999999999</v>
      </c>
      <c r="I206" s="174"/>
      <c r="J206" s="128">
        <f>ROUND(IF(H206&lt;'Заказ, cкидки и курсы валют'!$B$39,H206*0.54*100/(100-'Заказ, cкидки и курсы валют'!$C$39),IF(H206&lt;'Заказ, cкидки и курсы валют'!$B$40,H206*0.54*100/(100-'Заказ, cкидки и курсы валют'!$C$40),IF(H206&lt;'Заказ, cкидки и курсы валют'!$B$41,H206*0.54*100/(100-'Заказ, cкидки и курсы валют'!$C$41),IF(H206&lt;'Заказ, cкидки и курсы валют'!$B$42,H206*0.54*100/(100-'Заказ, cкидки и курсы валют'!$C$42),IF(H206&lt;'Заказ, cкидки и курсы валют'!$B$43,H206*0.54*100/(100-'Заказ, cкидки и курсы валют'!$C$43),H206))))),2)</f>
        <v>208.59</v>
      </c>
    </row>
    <row r="207" spans="1:10" ht="13.5" customHeight="1" thickBot="1">
      <c r="A207" s="175" t="s">
        <v>7085</v>
      </c>
      <c r="B207" s="126" t="s">
        <v>116</v>
      </c>
      <c r="C207" s="779">
        <v>3.5</v>
      </c>
      <c r="D207" s="2035">
        <v>15</v>
      </c>
      <c r="E207" s="2071">
        <f t="shared" si="18"/>
        <v>704.2</v>
      </c>
      <c r="F207" s="603">
        <f t="shared" si="19"/>
        <v>704.2</v>
      </c>
      <c r="G207" s="862">
        <f>'Заказ, cкидки и курсы валют'!$J$23*F207</f>
        <v>8450.4000000000015</v>
      </c>
      <c r="H207" s="128">
        <f t="shared" si="20"/>
        <v>126.76</v>
      </c>
      <c r="I207" s="174"/>
      <c r="J207" s="128">
        <f>ROUND(IF(H207&lt;'Заказ, cкидки и курсы валют'!$B$39,H207*0.54*100/(100-'Заказ, cкидки и курсы валют'!$C$39),IF(H207&lt;'Заказ, cкидки и курсы валют'!$B$40,H207*0.54*100/(100-'Заказ, cкидки и курсы валют'!$C$40),IF(H207&lt;'Заказ, cкидки и курсы валют'!$B$41,H207*0.54*100/(100-'Заказ, cкидки и курсы валют'!$C$41),IF(H207&lt;'Заказ, cкидки и курсы валют'!$B$42,H207*0.54*100/(100-'Заказ, cкидки и курсы валют'!$C$42),IF(H207&lt;'Заказ, cкидки и курсы валют'!$B$43,H207*0.54*100/(100-'Заказ, cкидки и курсы валют'!$C$43),H207))))),2)</f>
        <v>195.57</v>
      </c>
    </row>
    <row r="208" spans="1:10" ht="13.5" customHeight="1" thickBot="1">
      <c r="A208" s="175" t="s">
        <v>7086</v>
      </c>
      <c r="B208" s="126" t="s">
        <v>3328</v>
      </c>
      <c r="C208" s="779">
        <v>4.42</v>
      </c>
      <c r="D208" s="2035">
        <v>10</v>
      </c>
      <c r="E208" s="2071">
        <f t="shared" si="18"/>
        <v>997.34</v>
      </c>
      <c r="F208" s="603">
        <f t="shared" si="19"/>
        <v>997.34</v>
      </c>
      <c r="G208" s="862">
        <f>'Заказ, cкидки и курсы валют'!$J$23*F208</f>
        <v>11968.08</v>
      </c>
      <c r="H208" s="128">
        <f t="shared" si="20"/>
        <v>119.68</v>
      </c>
      <c r="I208" s="174"/>
      <c r="J208" s="128">
        <f>ROUND(IF(H208&lt;'Заказ, cкидки и курсы валют'!$B$39,H208*0.54*100/(100-'Заказ, cкидки и курсы валют'!$C$39),IF(H208&lt;'Заказ, cкидки и курсы валют'!$B$40,H208*0.54*100/(100-'Заказ, cкидки и курсы валют'!$C$40),IF(H208&lt;'Заказ, cкидки и курсы валют'!$B$41,H208*0.54*100/(100-'Заказ, cкидки и курсы валют'!$C$41),IF(H208&lt;'Заказ, cкидки и курсы валют'!$B$42,H208*0.54*100/(100-'Заказ, cкидки и курсы валют'!$C$42),IF(H208&lt;'Заказ, cкидки и курсы валют'!$B$43,H208*0.54*100/(100-'Заказ, cкидки и курсы валют'!$C$43),H208))))),2)</f>
        <v>184.65</v>
      </c>
    </row>
    <row r="209" spans="1:10" ht="13.5" customHeight="1" thickBot="1">
      <c r="A209" s="175" t="s">
        <v>7087</v>
      </c>
      <c r="B209" s="126" t="s">
        <v>117</v>
      </c>
      <c r="C209" s="779">
        <v>5.04</v>
      </c>
      <c r="D209" s="2035">
        <v>10</v>
      </c>
      <c r="E209" s="2071">
        <f t="shared" si="18"/>
        <v>1072.06</v>
      </c>
      <c r="F209" s="603">
        <f t="shared" si="19"/>
        <v>1072.06</v>
      </c>
      <c r="G209" s="862">
        <f>'Заказ, cкидки и курсы валют'!$J$23*F209</f>
        <v>12864.72</v>
      </c>
      <c r="H209" s="128">
        <f t="shared" si="20"/>
        <v>128.65</v>
      </c>
      <c r="I209" s="174"/>
      <c r="J209" s="128">
        <f>ROUND(IF(H209&lt;'Заказ, cкидки и курсы валют'!$B$39,H209*0.54*100/(100-'Заказ, cкидки и курсы валют'!$C$39),IF(H209&lt;'Заказ, cкидки и курсы валют'!$B$40,H209*0.54*100/(100-'Заказ, cкидки и курсы валют'!$C$40),IF(H209&lt;'Заказ, cкидки и курсы валют'!$B$41,H209*0.54*100/(100-'Заказ, cкидки и курсы валют'!$C$41),IF(H209&lt;'Заказ, cкидки и курсы валют'!$B$42,H209*0.54*100/(100-'Заказ, cкидки и курсы валют'!$C$42),IF(H209&lt;'Заказ, cкидки и курсы валют'!$B$43,H209*0.54*100/(100-'Заказ, cкидки и курсы валют'!$C$43),H209))))),2)</f>
        <v>198.49</v>
      </c>
    </row>
    <row r="210" spans="1:10" ht="13.5" customHeight="1" thickBot="1">
      <c r="A210" s="175" t="s">
        <v>7088</v>
      </c>
      <c r="B210" s="126" t="s">
        <v>118</v>
      </c>
      <c r="C210" s="779">
        <v>5.88</v>
      </c>
      <c r="D210" s="2036">
        <v>10</v>
      </c>
      <c r="E210" s="2071">
        <f t="shared" si="18"/>
        <v>1097</v>
      </c>
      <c r="F210" s="603">
        <f t="shared" si="19"/>
        <v>1097</v>
      </c>
      <c r="G210" s="862">
        <f>'Заказ, cкидки и курсы валют'!$J$23*F210</f>
        <v>13164</v>
      </c>
      <c r="H210" s="128">
        <f t="shared" si="20"/>
        <v>131.63999999999999</v>
      </c>
      <c r="I210" s="174"/>
      <c r="J210" s="128">
        <f>ROUND(IF(H210&lt;'Заказ, cкидки и курсы валют'!$B$39,H210*0.54*100/(100-'Заказ, cкидки и курсы валют'!$C$39),IF(H210&lt;'Заказ, cкидки и курсы валют'!$B$40,H210*0.54*100/(100-'Заказ, cкидки и курсы валют'!$C$40),IF(H210&lt;'Заказ, cкидки и курсы валют'!$B$41,H210*0.54*100/(100-'Заказ, cкидки и курсы валют'!$C$41),IF(H210&lt;'Заказ, cкидки и курсы валют'!$B$42,H210*0.54*100/(100-'Заказ, cкидки и курсы валют'!$C$42),IF(H210&lt;'Заказ, cкидки и курсы валют'!$B$43,H210*0.54*100/(100-'Заказ, cкидки и курсы валют'!$C$43),H210))))),2)</f>
        <v>203.1</v>
      </c>
    </row>
    <row r="211" spans="1:10" ht="13.5" customHeight="1" thickBot="1">
      <c r="A211" s="175" t="s">
        <v>7089</v>
      </c>
      <c r="B211" s="126" t="s">
        <v>119</v>
      </c>
      <c r="C211" s="779">
        <v>6.08</v>
      </c>
      <c r="D211" s="2035">
        <v>10</v>
      </c>
      <c r="E211" s="2071">
        <f t="shared" si="18"/>
        <v>1107.92</v>
      </c>
      <c r="F211" s="603">
        <f t="shared" si="19"/>
        <v>1107.92</v>
      </c>
      <c r="G211" s="862">
        <f>'Заказ, cкидки и курсы валют'!$J$23*F211</f>
        <v>13295.04</v>
      </c>
      <c r="H211" s="128">
        <f t="shared" si="20"/>
        <v>132.94999999999999</v>
      </c>
      <c r="I211" s="174"/>
      <c r="J211" s="128">
        <f>ROUND(IF(H211&lt;'Заказ, cкидки и курсы валют'!$B$39,H211*0.54*100/(100-'Заказ, cкидки и курсы валют'!$C$39),IF(H211&lt;'Заказ, cкидки и курсы валют'!$B$40,H211*0.54*100/(100-'Заказ, cкидки и курсы валют'!$C$40),IF(H211&lt;'Заказ, cкидки и курсы валют'!$B$41,H211*0.54*100/(100-'Заказ, cкидки и курсы валют'!$C$41),IF(H211&lt;'Заказ, cкидки и курсы валют'!$B$42,H211*0.54*100/(100-'Заказ, cкидки и курсы валют'!$C$42),IF(H211&lt;'Заказ, cкидки и курсы валют'!$B$43,H211*0.54*100/(100-'Заказ, cкидки и курсы валют'!$C$43),H211))))),2)</f>
        <v>205.12</v>
      </c>
    </row>
    <row r="212" spans="1:10" ht="13.5" customHeight="1" thickBot="1">
      <c r="A212" s="175" t="s">
        <v>7090</v>
      </c>
      <c r="B212" s="126" t="s">
        <v>3981</v>
      </c>
      <c r="C212" s="779">
        <v>6.86</v>
      </c>
      <c r="D212" s="2035">
        <v>10</v>
      </c>
      <c r="E212" s="2071">
        <f t="shared" si="18"/>
        <v>1138.48</v>
      </c>
      <c r="F212" s="603">
        <f t="shared" si="19"/>
        <v>1138.48</v>
      </c>
      <c r="G212" s="862">
        <f>'Заказ, cкидки и курсы валют'!$J$23*F212</f>
        <v>13661.76</v>
      </c>
      <c r="H212" s="128">
        <f t="shared" si="20"/>
        <v>136.62</v>
      </c>
      <c r="I212" s="174"/>
      <c r="J212" s="128">
        <f>ROUND(IF(H212&lt;'Заказ, cкидки и курсы валют'!$B$39,H212*0.54*100/(100-'Заказ, cкидки и курсы валют'!$C$39),IF(H212&lt;'Заказ, cкидки и курсы валют'!$B$40,H212*0.54*100/(100-'Заказ, cкидки и курсы валют'!$C$40),IF(H212&lt;'Заказ, cкидки и курсы валют'!$B$41,H212*0.54*100/(100-'Заказ, cкидки и курсы валют'!$C$41),IF(H212&lt;'Заказ, cкидки и курсы валют'!$B$42,H212*0.54*100/(100-'Заказ, cкидки и курсы валют'!$C$42),IF(H212&lt;'Заказ, cкидки и курсы валют'!$B$43,H212*0.54*100/(100-'Заказ, cкидки и курсы валют'!$C$43),H212))))),2)</f>
        <v>210.79</v>
      </c>
    </row>
    <row r="213" spans="1:10" ht="13.5" customHeight="1" thickBot="1">
      <c r="A213" s="175" t="s">
        <v>7091</v>
      </c>
      <c r="B213" s="126" t="s">
        <v>3982</v>
      </c>
      <c r="C213" s="779">
        <v>7.31</v>
      </c>
      <c r="D213" s="2035">
        <v>10</v>
      </c>
      <c r="E213" s="2071">
        <f t="shared" si="18"/>
        <v>1220.78</v>
      </c>
      <c r="F213" s="603">
        <f t="shared" si="19"/>
        <v>1220.78</v>
      </c>
      <c r="G213" s="862">
        <f>'Заказ, cкидки и курсы валют'!$J$23*F213</f>
        <v>14649.36</v>
      </c>
      <c r="H213" s="128">
        <f t="shared" si="20"/>
        <v>146.49</v>
      </c>
      <c r="I213" s="174"/>
      <c r="J213" s="128">
        <f>ROUND(IF(H213&lt;'Заказ, cкидки и курсы валют'!$B$39,H213*0.54*100/(100-'Заказ, cкидки и курсы валют'!$C$39),IF(H213&lt;'Заказ, cкидки и курсы валют'!$B$40,H213*0.54*100/(100-'Заказ, cкидки и курсы валют'!$C$40),IF(H213&lt;'Заказ, cкидки и курсы валют'!$B$41,H213*0.54*100/(100-'Заказ, cкидки и курсы валют'!$C$41),IF(H213&lt;'Заказ, cкидки и курсы валют'!$B$42,H213*0.54*100/(100-'Заказ, cкидки и курсы валют'!$C$42),IF(H213&lt;'Заказ, cкидки и курсы валют'!$B$43,H213*0.54*100/(100-'Заказ, cкидки и курсы валют'!$C$43),H213))))),2)</f>
        <v>226.01</v>
      </c>
    </row>
    <row r="214" spans="1:10" ht="13.5" customHeight="1" thickBot="1">
      <c r="A214" s="175" t="s">
        <v>7092</v>
      </c>
      <c r="B214" s="126" t="s">
        <v>120</v>
      </c>
      <c r="C214" s="779">
        <v>7.79</v>
      </c>
      <c r="D214" s="2035">
        <v>10</v>
      </c>
      <c r="E214" s="2071">
        <f t="shared" si="18"/>
        <v>1248.44</v>
      </c>
      <c r="F214" s="603">
        <f t="shared" si="19"/>
        <v>1248.44</v>
      </c>
      <c r="G214" s="862">
        <f>'Заказ, cкидки и курсы валют'!$J$23*F214</f>
        <v>14981.28</v>
      </c>
      <c r="H214" s="128">
        <f t="shared" si="20"/>
        <v>149.81</v>
      </c>
      <c r="I214" s="174"/>
      <c r="J214" s="128">
        <f>ROUND(IF(H214&lt;'Заказ, cкидки и курсы валют'!$B$39,H214*0.54*100/(100-'Заказ, cкидки и курсы валют'!$C$39),IF(H214&lt;'Заказ, cкидки и курсы валют'!$B$40,H214*0.54*100/(100-'Заказ, cкидки и курсы валют'!$C$40),IF(H214&lt;'Заказ, cкидки и курсы валют'!$B$41,H214*0.54*100/(100-'Заказ, cкидки и курсы валют'!$C$41),IF(H214&lt;'Заказ, cкидки и курсы валют'!$B$42,H214*0.54*100/(100-'Заказ, cкидки и курсы валют'!$C$42),IF(H214&lt;'Заказ, cкидки и курсы валют'!$B$43,H214*0.54*100/(100-'Заказ, cкидки и курсы валют'!$C$43),H214))))),2)</f>
        <v>231.14</v>
      </c>
    </row>
    <row r="215" spans="1:10" ht="13.5" customHeight="1" thickBot="1">
      <c r="A215" s="177" t="s">
        <v>7093</v>
      </c>
      <c r="B215" s="178" t="s">
        <v>121</v>
      </c>
      <c r="C215" s="780">
        <v>9.18</v>
      </c>
      <c r="D215" s="2044">
        <v>10</v>
      </c>
      <c r="E215" s="2071">
        <f t="shared" si="18"/>
        <v>1367.58</v>
      </c>
      <c r="F215" s="959">
        <f t="shared" si="19"/>
        <v>1367.58</v>
      </c>
      <c r="G215" s="960">
        <f>'Заказ, cкидки и курсы валют'!$J$23*F215</f>
        <v>16410.96</v>
      </c>
      <c r="H215" s="181">
        <f t="shared" si="20"/>
        <v>164.11</v>
      </c>
      <c r="I215" s="182"/>
      <c r="J215" s="128">
        <f>ROUND(IF(H215&lt;'Заказ, cкидки и курсы валют'!$B$39,H215*0.54*100/(100-'Заказ, cкидки и курсы валют'!$C$39),IF(H215&lt;'Заказ, cкидки и курсы валют'!$B$40,H215*0.54*100/(100-'Заказ, cкидки и курсы валют'!$C$40),IF(H215&lt;'Заказ, cкидки и курсы валют'!$B$41,H215*0.54*100/(100-'Заказ, cкидки и курсы валют'!$C$41),IF(H215&lt;'Заказ, cкидки и курсы валют'!$B$42,H215*0.54*100/(100-'Заказ, cкидки и курсы валют'!$C$42),IF(H215&lt;'Заказ, cкидки и курсы валют'!$B$43,H215*0.54*100/(100-'Заказ, cкидки и курсы валют'!$C$43),H215))))),2)</f>
        <v>253.2</v>
      </c>
    </row>
    <row r="216" spans="1:10" ht="33.950000000000003" customHeight="1" thickBot="1"/>
    <row r="217" spans="1:10" ht="20.25" customHeight="1">
      <c r="A217" s="203"/>
      <c r="B217" s="91" t="s">
        <v>498</v>
      </c>
      <c r="C217" s="91"/>
      <c r="D217" s="96"/>
      <c r="E217" s="591"/>
      <c r="F217" s="592"/>
      <c r="G217" s="859"/>
      <c r="H217" s="163"/>
      <c r="I217" s="95"/>
    </row>
    <row r="218" spans="1:10" ht="13.5" customHeight="1">
      <c r="A218" s="204"/>
      <c r="B218" s="108"/>
      <c r="C218" s="108" t="s">
        <v>499</v>
      </c>
      <c r="D218" s="165"/>
      <c r="E218" s="606"/>
      <c r="F218" s="563"/>
      <c r="G218" s="340"/>
      <c r="H218" s="17"/>
      <c r="I218" s="167"/>
    </row>
    <row r="219" spans="1:10" ht="13.5" customHeight="1">
      <c r="A219" s="204"/>
      <c r="B219" s="825" t="s">
        <v>11353</v>
      </c>
      <c r="C219" s="97"/>
      <c r="D219" s="97"/>
      <c r="E219" s="595"/>
      <c r="F219" s="596"/>
      <c r="G219" s="860"/>
      <c r="H219" s="17"/>
      <c r="I219" s="167"/>
    </row>
    <row r="220" spans="1:10" ht="13.5" customHeight="1">
      <c r="A220" s="204"/>
      <c r="B220" s="183"/>
      <c r="C220" s="97"/>
      <c r="D220" s="97"/>
      <c r="E220" s="595"/>
      <c r="F220" s="596"/>
      <c r="G220" s="860"/>
      <c r="H220" s="17"/>
      <c r="I220" s="167"/>
    </row>
    <row r="221" spans="1:10" ht="13.5" customHeight="1">
      <c r="A221" s="204"/>
      <c r="B221" s="183"/>
      <c r="C221" s="97"/>
      <c r="D221" s="97"/>
      <c r="E221" s="595"/>
      <c r="F221" s="596"/>
      <c r="G221" s="860"/>
      <c r="H221" s="17"/>
      <c r="I221" s="167"/>
    </row>
    <row r="222" spans="1:10" ht="13.5" customHeight="1" thickBot="1">
      <c r="A222" s="201" t="s">
        <v>7051</v>
      </c>
      <c r="B222" s="184"/>
      <c r="C222" s="99"/>
      <c r="D222" s="99"/>
      <c r="E222" s="597"/>
      <c r="F222" s="598"/>
      <c r="G222" s="861"/>
      <c r="H222" s="171"/>
      <c r="I222" s="172"/>
    </row>
    <row r="223" spans="1:10" ht="39" customHeight="1">
      <c r="A223" s="1206" t="s">
        <v>1028</v>
      </c>
      <c r="B223" s="1207" t="s">
        <v>1029</v>
      </c>
      <c r="C223" s="192" t="s">
        <v>678</v>
      </c>
      <c r="D223" s="192" t="s">
        <v>3130</v>
      </c>
      <c r="E223" s="599" t="s">
        <v>11189</v>
      </c>
      <c r="F223" s="611" t="s">
        <v>2779</v>
      </c>
      <c r="G223" s="1204" t="s">
        <v>8965</v>
      </c>
      <c r="H223" s="419" t="s">
        <v>497</v>
      </c>
      <c r="I223" s="495" t="s">
        <v>4239</v>
      </c>
    </row>
    <row r="224" spans="1:10" ht="13.5" customHeight="1" thickBot="1">
      <c r="A224" s="475"/>
      <c r="B224" s="1210"/>
      <c r="C224" s="197" t="s">
        <v>3629</v>
      </c>
      <c r="D224" s="476" t="s">
        <v>8966</v>
      </c>
      <c r="E224" s="601" t="s">
        <v>265</v>
      </c>
      <c r="F224" s="607">
        <f>'Заказ, cкидки и курсы валют'!$I$12</f>
        <v>0</v>
      </c>
      <c r="G224" s="948"/>
      <c r="H224" s="455"/>
      <c r="I224" s="541"/>
    </row>
    <row r="225" spans="1:9" ht="13.5" customHeight="1">
      <c r="A225" s="384" t="s">
        <v>11354</v>
      </c>
      <c r="B225" s="385" t="s">
        <v>107</v>
      </c>
      <c r="C225" s="1133">
        <v>1.1200000000000001</v>
      </c>
      <c r="D225" s="386">
        <v>20</v>
      </c>
      <c r="E225" s="667">
        <v>30.47</v>
      </c>
      <c r="F225" s="967">
        <f t="shared" ref="F225:F237" si="21">ROUND(E225*(1-$F$11),2)</f>
        <v>30.47</v>
      </c>
      <c r="G225" s="968">
        <f>'Заказ, cкидки и курсы валют'!$J$23*F225</f>
        <v>365.64</v>
      </c>
      <c r="H225" s="387">
        <f>ROUND((D225)*G225,2)</f>
        <v>7312.8</v>
      </c>
      <c r="I225" s="388"/>
    </row>
    <row r="226" spans="1:9" ht="13.5" customHeight="1">
      <c r="A226" s="175" t="s">
        <v>11355</v>
      </c>
      <c r="B226" s="126" t="s">
        <v>108</v>
      </c>
      <c r="C226" s="779">
        <v>1.35</v>
      </c>
      <c r="D226" s="127">
        <v>15</v>
      </c>
      <c r="E226" s="667">
        <v>30.47</v>
      </c>
      <c r="F226" s="603">
        <f t="shared" si="21"/>
        <v>30.47</v>
      </c>
      <c r="G226" s="862">
        <f>'Заказ, cкидки и курсы валют'!$J$23*F226</f>
        <v>365.64</v>
      </c>
      <c r="H226" s="128">
        <f t="shared" ref="H226:H237" si="22">ROUND((D226)*G226,2)</f>
        <v>5484.6</v>
      </c>
      <c r="I226" s="174"/>
    </row>
    <row r="227" spans="1:9" ht="13.5" customHeight="1">
      <c r="A227" s="175" t="s">
        <v>11356</v>
      </c>
      <c r="B227" s="126" t="s">
        <v>109</v>
      </c>
      <c r="C227" s="779">
        <v>1.46</v>
      </c>
      <c r="D227" s="127">
        <v>15</v>
      </c>
      <c r="E227" s="667">
        <v>30.47</v>
      </c>
      <c r="F227" s="603">
        <f t="shared" si="21"/>
        <v>30.47</v>
      </c>
      <c r="G227" s="862">
        <f>'Заказ, cкидки и курсы валют'!$J$23*F227</f>
        <v>365.64</v>
      </c>
      <c r="H227" s="128">
        <f t="shared" si="22"/>
        <v>5484.6</v>
      </c>
      <c r="I227" s="174"/>
    </row>
    <row r="228" spans="1:9" ht="13.5" customHeight="1">
      <c r="A228" s="175" t="s">
        <v>11357</v>
      </c>
      <c r="B228" s="126" t="s">
        <v>110</v>
      </c>
      <c r="C228" s="779">
        <v>1.72</v>
      </c>
      <c r="D228" s="127">
        <v>15</v>
      </c>
      <c r="E228" s="667">
        <v>32.5</v>
      </c>
      <c r="F228" s="603">
        <f t="shared" si="21"/>
        <v>32.5</v>
      </c>
      <c r="G228" s="862">
        <f>'Заказ, cкидки и курсы валют'!$J$23*F228</f>
        <v>390</v>
      </c>
      <c r="H228" s="128">
        <f t="shared" si="22"/>
        <v>5850</v>
      </c>
      <c r="I228" s="174"/>
    </row>
    <row r="229" spans="1:9" ht="13.5" customHeight="1">
      <c r="A229" s="175" t="s">
        <v>11358</v>
      </c>
      <c r="B229" s="126" t="s">
        <v>111</v>
      </c>
      <c r="C229" s="779">
        <v>1.83</v>
      </c>
      <c r="D229" s="127">
        <v>15</v>
      </c>
      <c r="E229" s="667">
        <v>32.5</v>
      </c>
      <c r="F229" s="603">
        <f t="shared" si="21"/>
        <v>32.5</v>
      </c>
      <c r="G229" s="862">
        <f>'Заказ, cкидки и курсы валют'!$J$23*F229</f>
        <v>390</v>
      </c>
      <c r="H229" s="128">
        <f t="shared" si="22"/>
        <v>5850</v>
      </c>
      <c r="I229" s="174"/>
    </row>
    <row r="230" spans="1:9" ht="13.5" customHeight="1">
      <c r="A230" s="175" t="s">
        <v>11359</v>
      </c>
      <c r="B230" s="126" t="s">
        <v>112</v>
      </c>
      <c r="C230" s="779">
        <v>2.0699999999999998</v>
      </c>
      <c r="D230" s="127">
        <v>15</v>
      </c>
      <c r="E230" s="667">
        <v>32.5</v>
      </c>
      <c r="F230" s="603">
        <f t="shared" si="21"/>
        <v>32.5</v>
      </c>
      <c r="G230" s="862">
        <f>'Заказ, cкидки и курсы валют'!$J$23*F230</f>
        <v>390</v>
      </c>
      <c r="H230" s="128">
        <f t="shared" si="22"/>
        <v>5850</v>
      </c>
      <c r="I230" s="174"/>
    </row>
    <row r="231" spans="1:9" ht="13.5" customHeight="1">
      <c r="A231" s="175" t="s">
        <v>11360</v>
      </c>
      <c r="B231" s="126" t="s">
        <v>113</v>
      </c>
      <c r="C231" s="779">
        <v>2.27</v>
      </c>
      <c r="D231" s="127">
        <v>15</v>
      </c>
      <c r="E231" s="667">
        <v>30.47</v>
      </c>
      <c r="F231" s="603">
        <f t="shared" si="21"/>
        <v>30.47</v>
      </c>
      <c r="G231" s="862">
        <f>'Заказ, cкидки и курсы валют'!$J$23*F231</f>
        <v>365.64</v>
      </c>
      <c r="H231" s="128">
        <f t="shared" si="22"/>
        <v>5484.6</v>
      </c>
      <c r="I231" s="174"/>
    </row>
    <row r="232" spans="1:9" ht="13.5" customHeight="1">
      <c r="A232" s="175" t="s">
        <v>11361</v>
      </c>
      <c r="B232" s="126" t="s">
        <v>114</v>
      </c>
      <c r="C232" s="779">
        <v>2.64</v>
      </c>
      <c r="D232" s="127">
        <v>15</v>
      </c>
      <c r="E232" s="667">
        <v>31.91</v>
      </c>
      <c r="F232" s="603">
        <f t="shared" si="21"/>
        <v>31.91</v>
      </c>
      <c r="G232" s="862">
        <f>'Заказ, cкидки и курсы валют'!$J$23*F232</f>
        <v>382.92</v>
      </c>
      <c r="H232" s="128">
        <f t="shared" si="22"/>
        <v>5743.8</v>
      </c>
      <c r="I232" s="174"/>
    </row>
    <row r="233" spans="1:9" ht="13.5" customHeight="1">
      <c r="A233" s="175" t="s">
        <v>11362</v>
      </c>
      <c r="B233" s="126" t="s">
        <v>115</v>
      </c>
      <c r="C233" s="779">
        <v>3.14</v>
      </c>
      <c r="D233" s="127">
        <v>15</v>
      </c>
      <c r="E233" s="667">
        <v>31.91</v>
      </c>
      <c r="F233" s="603">
        <f t="shared" si="21"/>
        <v>31.91</v>
      </c>
      <c r="G233" s="862">
        <f>'Заказ, cкидки и курсы валют'!$J$23*F233</f>
        <v>382.92</v>
      </c>
      <c r="H233" s="128">
        <f t="shared" si="22"/>
        <v>5743.8</v>
      </c>
      <c r="I233" s="174"/>
    </row>
    <row r="234" spans="1:9" ht="13.5" customHeight="1">
      <c r="A234" s="175" t="s">
        <v>11363</v>
      </c>
      <c r="B234" s="126" t="s">
        <v>116</v>
      </c>
      <c r="C234" s="779">
        <v>3.5</v>
      </c>
      <c r="D234" s="127">
        <v>10</v>
      </c>
      <c r="E234" s="667">
        <v>32.5</v>
      </c>
      <c r="F234" s="603">
        <f t="shared" si="21"/>
        <v>32.5</v>
      </c>
      <c r="G234" s="862">
        <f>'Заказ, cкидки и курсы валют'!$J$23*F234</f>
        <v>390</v>
      </c>
      <c r="H234" s="128">
        <f t="shared" si="22"/>
        <v>3900</v>
      </c>
      <c r="I234" s="174"/>
    </row>
    <row r="235" spans="1:9" ht="13.5" customHeight="1">
      <c r="A235" s="175" t="s">
        <v>11364</v>
      </c>
      <c r="B235" s="126" t="s">
        <v>117</v>
      </c>
      <c r="C235" s="779">
        <v>5.04</v>
      </c>
      <c r="D235" s="129">
        <v>10</v>
      </c>
      <c r="E235" s="667">
        <v>32.57</v>
      </c>
      <c r="F235" s="603">
        <f t="shared" si="21"/>
        <v>32.57</v>
      </c>
      <c r="G235" s="862">
        <f>'Заказ, cкидки и курсы валют'!$J$23*F235</f>
        <v>390.84000000000003</v>
      </c>
      <c r="H235" s="128">
        <f t="shared" si="22"/>
        <v>3908.4</v>
      </c>
      <c r="I235" s="174"/>
    </row>
    <row r="236" spans="1:9" ht="13.5" customHeight="1">
      <c r="A236" s="175" t="s">
        <v>11365</v>
      </c>
      <c r="B236" s="126" t="s">
        <v>118</v>
      </c>
      <c r="C236" s="779">
        <v>5.88</v>
      </c>
      <c r="D236" s="127">
        <v>10</v>
      </c>
      <c r="E236" s="667">
        <v>32.57</v>
      </c>
      <c r="F236" s="603">
        <f t="shared" si="21"/>
        <v>32.57</v>
      </c>
      <c r="G236" s="862">
        <f>'Заказ, cкидки и курсы валют'!$J$23*F236</f>
        <v>390.84000000000003</v>
      </c>
      <c r="H236" s="128">
        <f t="shared" si="22"/>
        <v>3908.4</v>
      </c>
      <c r="I236" s="174"/>
    </row>
    <row r="237" spans="1:9" ht="15">
      <c r="A237" s="175" t="s">
        <v>11366</v>
      </c>
      <c r="B237" s="126" t="s">
        <v>119</v>
      </c>
      <c r="C237" s="779">
        <v>6.08</v>
      </c>
      <c r="D237" s="127">
        <v>10</v>
      </c>
      <c r="E237" s="667">
        <v>32.57</v>
      </c>
      <c r="F237" s="603">
        <f t="shared" si="21"/>
        <v>32.57</v>
      </c>
      <c r="G237" s="862">
        <f>'Заказ, cкидки и курсы валют'!$J$23*F237</f>
        <v>390.84000000000003</v>
      </c>
      <c r="H237" s="128">
        <f t="shared" si="22"/>
        <v>3908.4</v>
      </c>
      <c r="I237" s="174"/>
    </row>
    <row r="238" spans="1:9" ht="15">
      <c r="A238" s="175" t="s">
        <v>11522</v>
      </c>
      <c r="B238" s="1236" t="s">
        <v>120</v>
      </c>
      <c r="C238" s="779">
        <v>7.79</v>
      </c>
      <c r="D238" s="127">
        <v>10</v>
      </c>
      <c r="E238" s="667">
        <v>33.22</v>
      </c>
      <c r="F238" s="603">
        <f t="shared" ref="F238:F239" si="23">ROUND(E238*(1-$F$11),2)</f>
        <v>33.22</v>
      </c>
      <c r="G238" s="862">
        <f>'Заказ, cкидки и курсы валют'!$J$23*F238</f>
        <v>398.64</v>
      </c>
      <c r="H238" s="128">
        <f t="shared" ref="H238:H239" si="24">ROUND((D238)*G238,2)</f>
        <v>3986.4</v>
      </c>
      <c r="I238" s="174"/>
    </row>
    <row r="239" spans="1:9" ht="15.75" thickBot="1">
      <c r="A239" s="177" t="s">
        <v>11523</v>
      </c>
      <c r="B239" s="1820" t="s">
        <v>121</v>
      </c>
      <c r="C239" s="780">
        <v>9.18</v>
      </c>
      <c r="D239" s="180">
        <v>10</v>
      </c>
      <c r="E239" s="667">
        <v>33.22</v>
      </c>
      <c r="F239" s="959">
        <f t="shared" si="23"/>
        <v>33.22</v>
      </c>
      <c r="G239" s="960">
        <f>'Заказ, cкидки и курсы валют'!$J$23*F239</f>
        <v>398.64</v>
      </c>
      <c r="H239" s="181">
        <f t="shared" si="24"/>
        <v>3986.4</v>
      </c>
      <c r="I239" s="182"/>
    </row>
    <row r="240" spans="1:9" ht="13.5" thickBot="1"/>
    <row r="241" spans="1:10" ht="18">
      <c r="A241" s="203"/>
      <c r="B241" s="91" t="s">
        <v>498</v>
      </c>
      <c r="C241" s="91"/>
      <c r="D241" s="96"/>
      <c r="E241" s="591"/>
      <c r="F241" s="592"/>
      <c r="G241" s="859"/>
      <c r="H241" s="163"/>
      <c r="I241" s="95"/>
    </row>
    <row r="242" spans="1:10" ht="18">
      <c r="A242" s="204"/>
      <c r="B242" s="108"/>
      <c r="C242" s="108" t="s">
        <v>499</v>
      </c>
      <c r="D242" s="165"/>
      <c r="E242" s="606"/>
      <c r="F242" s="563"/>
      <c r="G242" s="340"/>
      <c r="H242" s="17"/>
      <c r="I242" s="167"/>
    </row>
    <row r="243" spans="1:10" ht="15.75">
      <c r="A243" s="204"/>
      <c r="B243" s="825" t="s">
        <v>11353</v>
      </c>
      <c r="C243" s="97"/>
      <c r="D243" s="97"/>
      <c r="E243" s="595"/>
      <c r="F243" s="596"/>
      <c r="G243" s="860"/>
      <c r="H243" s="17"/>
      <c r="I243" s="167"/>
    </row>
    <row r="244" spans="1:10">
      <c r="A244" s="204"/>
      <c r="B244" s="183"/>
      <c r="C244" s="97"/>
      <c r="D244" s="97"/>
      <c r="E244" s="595"/>
      <c r="F244" s="596"/>
      <c r="G244" s="860"/>
      <c r="H244" s="17"/>
      <c r="I244" s="167"/>
    </row>
    <row r="245" spans="1:10">
      <c r="A245" s="204"/>
      <c r="B245" s="183"/>
      <c r="C245" s="97"/>
      <c r="D245" s="97"/>
      <c r="E245" s="595"/>
      <c r="F245" s="596"/>
      <c r="G245" s="860"/>
      <c r="H245" s="17"/>
      <c r="I245" s="167"/>
    </row>
    <row r="246" spans="1:10" ht="16.5" thickBot="1">
      <c r="A246" s="1171" t="s">
        <v>7050</v>
      </c>
      <c r="B246" s="2541"/>
      <c r="C246" s="99"/>
      <c r="D246" s="99"/>
      <c r="E246" s="597"/>
      <c r="F246" s="598"/>
      <c r="G246" s="861"/>
      <c r="H246" s="171"/>
      <c r="I246" s="172"/>
    </row>
    <row r="247" spans="1:10" ht="42">
      <c r="A247" s="1206" t="s">
        <v>1028</v>
      </c>
      <c r="B247" s="1207" t="s">
        <v>1029</v>
      </c>
      <c r="C247" s="192" t="s">
        <v>678</v>
      </c>
      <c r="D247" s="192" t="s">
        <v>3130</v>
      </c>
      <c r="E247" s="599" t="s">
        <v>11189</v>
      </c>
      <c r="F247" s="611" t="s">
        <v>2779</v>
      </c>
      <c r="G247" s="1204" t="s">
        <v>8965</v>
      </c>
      <c r="H247" s="419" t="s">
        <v>497</v>
      </c>
      <c r="I247" s="495" t="s">
        <v>4239</v>
      </c>
      <c r="J247" s="2668" t="s">
        <v>12335</v>
      </c>
    </row>
    <row r="248" spans="1:10" ht="21" customHeight="1" thickBot="1">
      <c r="A248" s="475"/>
      <c r="B248" s="1210"/>
      <c r="C248" s="197" t="s">
        <v>3629</v>
      </c>
      <c r="D248" s="476" t="s">
        <v>8966</v>
      </c>
      <c r="E248" s="601" t="s">
        <v>265</v>
      </c>
      <c r="F248" s="607">
        <f>'Заказ, cкидки и курсы валют'!$I$12</f>
        <v>0</v>
      </c>
      <c r="G248" s="948"/>
      <c r="H248" s="455"/>
      <c r="I248" s="541"/>
      <c r="J248" s="2669"/>
    </row>
    <row r="249" spans="1:10" ht="15">
      <c r="A249" s="1167" t="s">
        <v>9649</v>
      </c>
      <c r="B249" s="1821" t="s">
        <v>107</v>
      </c>
      <c r="C249" s="1822">
        <v>1.1200000000000001</v>
      </c>
      <c r="D249" s="2048">
        <v>1.5</v>
      </c>
      <c r="E249" s="2049">
        <f t="shared" ref="E249:E261" si="25">E225*1.2</f>
        <v>36.564</v>
      </c>
      <c r="F249" s="2050">
        <f t="shared" ref="F249:F261" si="26">ROUND(E249*(1-$F$11),2)</f>
        <v>36.56</v>
      </c>
      <c r="G249" s="1663">
        <f>'Заказ, cкидки и курсы валют'!$J$23*F249</f>
        <v>438.72</v>
      </c>
      <c r="H249" s="1278">
        <f>ROUND((D249)*G249,2)</f>
        <v>658.08</v>
      </c>
      <c r="I249" s="1082"/>
      <c r="J249" s="128">
        <f>ROUND(IF(H249&lt;'Заказ, cкидки и курсы валют'!$B$39,H249*0.54*100/(100-'Заказ, cкидки и курсы валют'!$C$39),IF(H249&lt;'Заказ, cкидки и курсы валют'!$B$40,H249*0.54*100/(100-'Заказ, cкидки и курсы валют'!$C$40),IF(H249&lt;'Заказ, cкидки и курсы валют'!$B$41,H249*0.54*100/(100-'Заказ, cкидки и курсы валют'!$C$41),IF(H249&lt;'Заказ, cкидки и курсы валют'!$B$42,H249*0.54*100/(100-'Заказ, cкидки и курсы валют'!$C$42),IF(H249&lt;'Заказ, cкидки и курсы валют'!$B$43,H249*0.54*100/(100-'Заказ, cкидки и курсы валют'!$C$43),H249))))),2)</f>
        <v>710.73</v>
      </c>
    </row>
    <row r="250" spans="1:10" ht="15">
      <c r="A250" s="1165" t="s">
        <v>9650</v>
      </c>
      <c r="B250" s="1258" t="s">
        <v>108</v>
      </c>
      <c r="C250" s="1259">
        <v>1.35</v>
      </c>
      <c r="D250" s="2040">
        <v>1.5</v>
      </c>
      <c r="E250" s="2046">
        <f t="shared" si="25"/>
        <v>36.564</v>
      </c>
      <c r="F250" s="936">
        <f t="shared" si="26"/>
        <v>36.56</v>
      </c>
      <c r="G250" s="866">
        <f>'Заказ, cкидки и курсы валют'!$J$23*F250</f>
        <v>438.72</v>
      </c>
      <c r="H250" s="522">
        <f t="shared" ref="H250:H261" si="27">ROUND((D250)*G250,2)</f>
        <v>658.08</v>
      </c>
      <c r="I250" s="1282"/>
      <c r="J250" s="128">
        <f>ROUND(IF(H250&lt;'Заказ, cкидки и курсы валют'!$B$39,H250*0.54*100/(100-'Заказ, cкидки и курсы валют'!$C$39),IF(H250&lt;'Заказ, cкидки и курсы валют'!$B$40,H250*0.54*100/(100-'Заказ, cкидки и курсы валют'!$C$40),IF(H250&lt;'Заказ, cкидки и курсы валют'!$B$41,H250*0.54*100/(100-'Заказ, cкидки и курсы валют'!$C$41),IF(H250&lt;'Заказ, cкидки и курсы валют'!$B$42,H250*0.54*100/(100-'Заказ, cкидки и курсы валют'!$C$42),IF(H250&lt;'Заказ, cкидки и курсы валют'!$B$43,H250*0.54*100/(100-'Заказ, cкидки и курсы валют'!$C$43),H250))))),2)</f>
        <v>710.73</v>
      </c>
    </row>
    <row r="251" spans="1:10" ht="15">
      <c r="A251" s="1165" t="s">
        <v>9651</v>
      </c>
      <c r="B251" s="1258" t="s">
        <v>109</v>
      </c>
      <c r="C251" s="1259">
        <v>1.46</v>
      </c>
      <c r="D251" s="2040">
        <v>1.5</v>
      </c>
      <c r="E251" s="2046">
        <f t="shared" si="25"/>
        <v>36.564</v>
      </c>
      <c r="F251" s="936">
        <f t="shared" si="26"/>
        <v>36.56</v>
      </c>
      <c r="G251" s="866">
        <f>'Заказ, cкидки и курсы валют'!$J$23*F251</f>
        <v>438.72</v>
      </c>
      <c r="H251" s="522">
        <f t="shared" si="27"/>
        <v>658.08</v>
      </c>
      <c r="I251" s="1282"/>
      <c r="J251" s="128">
        <f>ROUND(IF(H251&lt;'Заказ, cкидки и курсы валют'!$B$39,H251*0.54*100/(100-'Заказ, cкидки и курсы валют'!$C$39),IF(H251&lt;'Заказ, cкидки и курсы валют'!$B$40,H251*0.54*100/(100-'Заказ, cкидки и курсы валют'!$C$40),IF(H251&lt;'Заказ, cкидки и курсы валют'!$B$41,H251*0.54*100/(100-'Заказ, cкидки и курсы валют'!$C$41),IF(H251&lt;'Заказ, cкидки и курсы валют'!$B$42,H251*0.54*100/(100-'Заказ, cкидки и курсы валют'!$C$42),IF(H251&lt;'Заказ, cкидки и курсы валют'!$B$43,H251*0.54*100/(100-'Заказ, cкидки и курсы валют'!$C$43),H251))))),2)</f>
        <v>710.73</v>
      </c>
    </row>
    <row r="252" spans="1:10" ht="15">
      <c r="A252" s="1165" t="s">
        <v>9652</v>
      </c>
      <c r="B252" s="1258" t="s">
        <v>110</v>
      </c>
      <c r="C252" s="1259">
        <v>1.72</v>
      </c>
      <c r="D252" s="2040">
        <v>1</v>
      </c>
      <c r="E252" s="2046">
        <f t="shared" si="25"/>
        <v>39</v>
      </c>
      <c r="F252" s="936">
        <f t="shared" si="26"/>
        <v>39</v>
      </c>
      <c r="G252" s="866">
        <f>'Заказ, cкидки и курсы валют'!$J$23*F252</f>
        <v>468</v>
      </c>
      <c r="H252" s="522">
        <f t="shared" si="27"/>
        <v>468</v>
      </c>
      <c r="I252" s="1282"/>
      <c r="J252" s="128">
        <f>ROUND(IF(H252&lt;'Заказ, cкидки и курсы валют'!$B$39,H252*0.54*100/(100-'Заказ, cкидки и курсы валют'!$C$39),IF(H252&lt;'Заказ, cкидки и курсы валют'!$B$40,H252*0.54*100/(100-'Заказ, cкидки и курсы валют'!$C$40),IF(H252&lt;'Заказ, cкидки и курсы валют'!$B$41,H252*0.54*100/(100-'Заказ, cкидки и курсы валют'!$C$41),IF(H252&lt;'Заказ, cкидки и курсы валют'!$B$42,H252*0.54*100/(100-'Заказ, cкидки и курсы валют'!$C$42),IF(H252&lt;'Заказ, cкидки и курсы валют'!$B$43,H252*0.54*100/(100-'Заказ, cкидки и курсы валют'!$C$43),H252))))),2)</f>
        <v>561.6</v>
      </c>
    </row>
    <row r="253" spans="1:10" ht="15">
      <c r="A253" s="1165" t="s">
        <v>9653</v>
      </c>
      <c r="B253" s="1258" t="s">
        <v>111</v>
      </c>
      <c r="C253" s="1259">
        <v>1.83</v>
      </c>
      <c r="D253" s="2040">
        <v>1</v>
      </c>
      <c r="E253" s="2046">
        <f t="shared" si="25"/>
        <v>39</v>
      </c>
      <c r="F253" s="936">
        <f t="shared" si="26"/>
        <v>39</v>
      </c>
      <c r="G253" s="866">
        <f>'Заказ, cкидки и курсы валют'!$J$23*F253</f>
        <v>468</v>
      </c>
      <c r="H253" s="522">
        <f t="shared" si="27"/>
        <v>468</v>
      </c>
      <c r="I253" s="1282"/>
      <c r="J253" s="128">
        <f>ROUND(IF(H253&lt;'Заказ, cкидки и курсы валют'!$B$39,H253*0.54*100/(100-'Заказ, cкидки и курсы валют'!$C$39),IF(H253&lt;'Заказ, cкидки и курсы валют'!$B$40,H253*0.54*100/(100-'Заказ, cкидки и курсы валют'!$C$40),IF(H253&lt;'Заказ, cкидки и курсы валют'!$B$41,H253*0.54*100/(100-'Заказ, cкидки и курсы валют'!$C$41),IF(H253&lt;'Заказ, cкидки и курсы валют'!$B$42,H253*0.54*100/(100-'Заказ, cкидки и курсы валют'!$C$42),IF(H253&lt;'Заказ, cкидки и курсы валют'!$B$43,H253*0.54*100/(100-'Заказ, cкидки и курсы валют'!$C$43),H253))))),2)</f>
        <v>561.6</v>
      </c>
    </row>
    <row r="254" spans="1:10" ht="15">
      <c r="A254" s="1165" t="s">
        <v>9654</v>
      </c>
      <c r="B254" s="1258" t="s">
        <v>112</v>
      </c>
      <c r="C254" s="1259">
        <v>2.0699999999999998</v>
      </c>
      <c r="D254" s="2040">
        <v>1</v>
      </c>
      <c r="E254" s="2046">
        <f t="shared" si="25"/>
        <v>39</v>
      </c>
      <c r="F254" s="936">
        <f t="shared" si="26"/>
        <v>39</v>
      </c>
      <c r="G254" s="866">
        <f>'Заказ, cкидки и курсы валют'!$J$23*F254</f>
        <v>468</v>
      </c>
      <c r="H254" s="522">
        <f t="shared" si="27"/>
        <v>468</v>
      </c>
      <c r="I254" s="1282"/>
      <c r="J254" s="128">
        <f>ROUND(IF(H254&lt;'Заказ, cкидки и курсы валют'!$B$39,H254*0.54*100/(100-'Заказ, cкидки и курсы валют'!$C$39),IF(H254&lt;'Заказ, cкидки и курсы валют'!$B$40,H254*0.54*100/(100-'Заказ, cкидки и курсы валют'!$C$40),IF(H254&lt;'Заказ, cкидки и курсы валют'!$B$41,H254*0.54*100/(100-'Заказ, cкидки и курсы валют'!$C$41),IF(H254&lt;'Заказ, cкидки и курсы валют'!$B$42,H254*0.54*100/(100-'Заказ, cкидки и курсы валют'!$C$42),IF(H254&lt;'Заказ, cкидки и курсы валют'!$B$43,H254*0.54*100/(100-'Заказ, cкидки и курсы валют'!$C$43),H254))))),2)</f>
        <v>561.6</v>
      </c>
    </row>
    <row r="255" spans="1:10" ht="15">
      <c r="A255" s="1165" t="s">
        <v>9655</v>
      </c>
      <c r="B255" s="1258" t="s">
        <v>113</v>
      </c>
      <c r="C255" s="1259">
        <v>2.27</v>
      </c>
      <c r="D255" s="2040">
        <v>1</v>
      </c>
      <c r="E255" s="2046">
        <f t="shared" si="25"/>
        <v>36.564</v>
      </c>
      <c r="F255" s="936">
        <f t="shared" si="26"/>
        <v>36.56</v>
      </c>
      <c r="G255" s="866">
        <f>'Заказ, cкидки и курсы валют'!$J$23*F255</f>
        <v>438.72</v>
      </c>
      <c r="H255" s="522">
        <f t="shared" si="27"/>
        <v>438.72</v>
      </c>
      <c r="I255" s="1282"/>
      <c r="J255" s="128">
        <f>ROUND(IF(H255&lt;'Заказ, cкидки и курсы валют'!$B$39,H255*0.54*100/(100-'Заказ, cкидки и курсы валют'!$C$39),IF(H255&lt;'Заказ, cкидки и курсы валют'!$B$40,H255*0.54*100/(100-'Заказ, cкидки и курсы валют'!$C$40),IF(H255&lt;'Заказ, cкидки и курсы валют'!$B$41,H255*0.54*100/(100-'Заказ, cкидки и курсы валют'!$C$41),IF(H255&lt;'Заказ, cкидки и курсы валют'!$B$42,H255*0.54*100/(100-'Заказ, cкидки и курсы валют'!$C$42),IF(H255&lt;'Заказ, cкидки и курсы валют'!$B$43,H255*0.54*100/(100-'Заказ, cкидки и курсы валют'!$C$43),H255))))),2)</f>
        <v>526.46</v>
      </c>
    </row>
    <row r="256" spans="1:10" ht="15">
      <c r="A256" s="1165" t="s">
        <v>9656</v>
      </c>
      <c r="B256" s="1258" t="s">
        <v>114</v>
      </c>
      <c r="C256" s="1259">
        <v>2.64</v>
      </c>
      <c r="D256" s="2040">
        <v>1.5</v>
      </c>
      <c r="E256" s="2046">
        <f t="shared" si="25"/>
        <v>38.292000000000002</v>
      </c>
      <c r="F256" s="936">
        <f t="shared" si="26"/>
        <v>38.29</v>
      </c>
      <c r="G256" s="866">
        <f>'Заказ, cкидки и курсы валют'!$J$23*F256</f>
        <v>459.48</v>
      </c>
      <c r="H256" s="522">
        <f t="shared" si="27"/>
        <v>689.22</v>
      </c>
      <c r="I256" s="1282"/>
      <c r="J256" s="128">
        <f>ROUND(IF(H256&lt;'Заказ, cкидки и курсы валют'!$B$39,H256*0.54*100/(100-'Заказ, cкидки и курсы валют'!$C$39),IF(H256&lt;'Заказ, cкидки и курсы валют'!$B$40,H256*0.54*100/(100-'Заказ, cкидки и курсы валют'!$C$40),IF(H256&lt;'Заказ, cкидки и курсы валют'!$B$41,H256*0.54*100/(100-'Заказ, cкидки и курсы валют'!$C$41),IF(H256&lt;'Заказ, cкидки и курсы валют'!$B$42,H256*0.54*100/(100-'Заказ, cкидки и курсы валют'!$C$42),IF(H256&lt;'Заказ, cкидки и курсы валют'!$B$43,H256*0.54*100/(100-'Заказ, cкидки и курсы валют'!$C$43),H256))))),2)</f>
        <v>744.36</v>
      </c>
    </row>
    <row r="257" spans="1:10" ht="15">
      <c r="A257" s="1165" t="s">
        <v>9657</v>
      </c>
      <c r="B257" s="1258" t="s">
        <v>115</v>
      </c>
      <c r="C257" s="1259">
        <v>3.14</v>
      </c>
      <c r="D257" s="2040">
        <v>1.5</v>
      </c>
      <c r="E257" s="2046">
        <f t="shared" si="25"/>
        <v>38.292000000000002</v>
      </c>
      <c r="F257" s="936">
        <f t="shared" si="26"/>
        <v>38.29</v>
      </c>
      <c r="G257" s="866">
        <f>'Заказ, cкидки и курсы валют'!$J$23*F257</f>
        <v>459.48</v>
      </c>
      <c r="H257" s="522">
        <f t="shared" si="27"/>
        <v>689.22</v>
      </c>
      <c r="I257" s="1282"/>
      <c r="J257" s="128">
        <f>ROUND(IF(H257&lt;'Заказ, cкидки и курсы валют'!$B$39,H257*0.54*100/(100-'Заказ, cкидки и курсы валют'!$C$39),IF(H257&lt;'Заказ, cкидки и курсы валют'!$B$40,H257*0.54*100/(100-'Заказ, cкидки и курсы валют'!$C$40),IF(H257&lt;'Заказ, cкидки и курсы валют'!$B$41,H257*0.54*100/(100-'Заказ, cкидки и курсы валют'!$C$41),IF(H257&lt;'Заказ, cкидки и курсы валют'!$B$42,H257*0.54*100/(100-'Заказ, cкидки и курсы валют'!$C$42),IF(H257&lt;'Заказ, cкидки и курсы валют'!$B$43,H257*0.54*100/(100-'Заказ, cкидки и курсы валют'!$C$43),H257))))),2)</f>
        <v>744.36</v>
      </c>
    </row>
    <row r="258" spans="1:10" ht="15">
      <c r="A258" s="1165" t="s">
        <v>9658</v>
      </c>
      <c r="B258" s="1258" t="s">
        <v>116</v>
      </c>
      <c r="C258" s="1259">
        <v>3.5</v>
      </c>
      <c r="D258" s="2040">
        <v>1</v>
      </c>
      <c r="E258" s="2046">
        <f t="shared" si="25"/>
        <v>39</v>
      </c>
      <c r="F258" s="936">
        <f t="shared" si="26"/>
        <v>39</v>
      </c>
      <c r="G258" s="866">
        <f>'Заказ, cкидки и курсы валют'!$J$23*F258</f>
        <v>468</v>
      </c>
      <c r="H258" s="522">
        <f t="shared" si="27"/>
        <v>468</v>
      </c>
      <c r="I258" s="1282"/>
      <c r="J258" s="128">
        <f>ROUND(IF(H258&lt;'Заказ, cкидки и курсы валют'!$B$39,H258*0.54*100/(100-'Заказ, cкидки и курсы валют'!$C$39),IF(H258&lt;'Заказ, cкидки и курсы валют'!$B$40,H258*0.54*100/(100-'Заказ, cкидки и курсы валют'!$C$40),IF(H258&lt;'Заказ, cкидки и курсы валют'!$B$41,H258*0.54*100/(100-'Заказ, cкидки и курсы валют'!$C$41),IF(H258&lt;'Заказ, cкидки и курсы валют'!$B$42,H258*0.54*100/(100-'Заказ, cкидки и курсы валют'!$C$42),IF(H258&lt;'Заказ, cкидки и курсы валют'!$B$43,H258*0.54*100/(100-'Заказ, cкидки и курсы валют'!$C$43),H258))))),2)</f>
        <v>561.6</v>
      </c>
    </row>
    <row r="259" spans="1:10" ht="15">
      <c r="A259" s="1165" t="s">
        <v>9659</v>
      </c>
      <c r="B259" s="1258" t="s">
        <v>117</v>
      </c>
      <c r="C259" s="1259">
        <v>5.04</v>
      </c>
      <c r="D259" s="2047">
        <v>1</v>
      </c>
      <c r="E259" s="2046">
        <f t="shared" si="25"/>
        <v>39.083999999999996</v>
      </c>
      <c r="F259" s="936">
        <f t="shared" si="26"/>
        <v>39.08</v>
      </c>
      <c r="G259" s="866">
        <f>'Заказ, cкидки и курсы валют'!$J$23*F259</f>
        <v>468.96</v>
      </c>
      <c r="H259" s="522">
        <f t="shared" si="27"/>
        <v>468.96</v>
      </c>
      <c r="I259" s="1282"/>
      <c r="J259" s="128">
        <f>ROUND(IF(H259&lt;'Заказ, cкидки и курсы валют'!$B$39,H259*0.54*100/(100-'Заказ, cкидки и курсы валют'!$C$39),IF(H259&lt;'Заказ, cкидки и курсы валют'!$B$40,H259*0.54*100/(100-'Заказ, cкидки и курсы валют'!$C$40),IF(H259&lt;'Заказ, cкидки и курсы валют'!$B$41,H259*0.54*100/(100-'Заказ, cкидки и курсы валют'!$C$41),IF(H259&lt;'Заказ, cкидки и курсы валют'!$B$42,H259*0.54*100/(100-'Заказ, cкидки и курсы валют'!$C$42),IF(H259&lt;'Заказ, cкидки и курсы валют'!$B$43,H259*0.54*100/(100-'Заказ, cкидки и курсы валют'!$C$43),H259))))),2)</f>
        <v>562.75</v>
      </c>
    </row>
    <row r="260" spans="1:10" ht="15">
      <c r="A260" s="1165" t="s">
        <v>9660</v>
      </c>
      <c r="B260" s="1258" t="s">
        <v>118</v>
      </c>
      <c r="C260" s="1259">
        <v>5.88</v>
      </c>
      <c r="D260" s="2040">
        <v>1</v>
      </c>
      <c r="E260" s="2046">
        <f t="shared" si="25"/>
        <v>39.083999999999996</v>
      </c>
      <c r="F260" s="936">
        <f t="shared" si="26"/>
        <v>39.08</v>
      </c>
      <c r="G260" s="866">
        <f>'Заказ, cкидки и курсы валют'!$J$23*F260</f>
        <v>468.96</v>
      </c>
      <c r="H260" s="522">
        <f t="shared" si="27"/>
        <v>468.96</v>
      </c>
      <c r="I260" s="1282"/>
      <c r="J260" s="128">
        <f>ROUND(IF(H260&lt;'Заказ, cкидки и курсы валют'!$B$39,H260*0.54*100/(100-'Заказ, cкидки и курсы валют'!$C$39),IF(H260&lt;'Заказ, cкидки и курсы валют'!$B$40,H260*0.54*100/(100-'Заказ, cкидки и курсы валют'!$C$40),IF(H260&lt;'Заказ, cкидки и курсы валют'!$B$41,H260*0.54*100/(100-'Заказ, cкидки и курсы валют'!$C$41),IF(H260&lt;'Заказ, cкидки и курсы валют'!$B$42,H260*0.54*100/(100-'Заказ, cкидки и курсы валют'!$C$42),IF(H260&lt;'Заказ, cкидки и курсы валют'!$B$43,H260*0.54*100/(100-'Заказ, cкидки и курсы валют'!$C$43),H260))))),2)</f>
        <v>562.75</v>
      </c>
    </row>
    <row r="261" spans="1:10" ht="15">
      <c r="A261" s="1165" t="s">
        <v>9661</v>
      </c>
      <c r="B261" s="1258" t="s">
        <v>119</v>
      </c>
      <c r="C261" s="1259">
        <v>6.08</v>
      </c>
      <c r="D261" s="2040">
        <v>1</v>
      </c>
      <c r="E261" s="2046">
        <f t="shared" si="25"/>
        <v>39.083999999999996</v>
      </c>
      <c r="F261" s="936">
        <f t="shared" si="26"/>
        <v>39.08</v>
      </c>
      <c r="G261" s="866">
        <f>'Заказ, cкидки и курсы валют'!$J$23*F261</f>
        <v>468.96</v>
      </c>
      <c r="H261" s="522">
        <f t="shared" si="27"/>
        <v>468.96</v>
      </c>
      <c r="I261" s="1282"/>
      <c r="J261" s="128">
        <f>ROUND(IF(H261&lt;'Заказ, cкидки и курсы валют'!$B$39,H261*0.54*100/(100-'Заказ, cкидки и курсы валют'!$C$39),IF(H261&lt;'Заказ, cкидки и курсы валют'!$B$40,H261*0.54*100/(100-'Заказ, cкидки и курсы валют'!$C$40),IF(H261&lt;'Заказ, cкидки и курсы валют'!$B$41,H261*0.54*100/(100-'Заказ, cкидки и курсы валют'!$C$41),IF(H261&lt;'Заказ, cкидки и курсы валют'!$B$42,H261*0.54*100/(100-'Заказ, cкидки и курсы валют'!$C$42),IF(H261&lt;'Заказ, cкидки и курсы валют'!$B$43,H261*0.54*100/(100-'Заказ, cкидки и курсы валют'!$C$43),H261))))),2)</f>
        <v>562.75</v>
      </c>
    </row>
    <row r="262" spans="1:10" ht="15">
      <c r="A262" s="1165" t="s">
        <v>11524</v>
      </c>
      <c r="B262" s="1236" t="s">
        <v>120</v>
      </c>
      <c r="C262" s="779">
        <v>7.79</v>
      </c>
      <c r="D262" s="2040">
        <v>1</v>
      </c>
      <c r="E262" s="2046">
        <f t="shared" ref="E262:E263" si="28">E238*1.2</f>
        <v>39.863999999999997</v>
      </c>
      <c r="F262" s="936">
        <f t="shared" ref="F262:F263" si="29">ROUND(E262*(1-$F$11),2)</f>
        <v>39.86</v>
      </c>
      <c r="G262" s="866">
        <f>'Заказ, cкидки и курсы валют'!$J$23*F262</f>
        <v>478.32</v>
      </c>
      <c r="H262" s="522">
        <f t="shared" ref="H262:H263" si="30">ROUND((D262)*G262,2)</f>
        <v>478.32</v>
      </c>
      <c r="I262" s="1282"/>
      <c r="J262" s="128">
        <f>ROUND(IF(H262&lt;'Заказ, cкидки и курсы валют'!$B$39,H262*0.54*100/(100-'Заказ, cкидки и курсы валют'!$C$39),IF(H262&lt;'Заказ, cкидки и курсы валют'!$B$40,H262*0.54*100/(100-'Заказ, cкидки и курсы валют'!$C$40),IF(H262&lt;'Заказ, cкидки и курсы валют'!$B$41,H262*0.54*100/(100-'Заказ, cкидки и курсы валют'!$C$41),IF(H262&lt;'Заказ, cкидки и курсы валют'!$B$42,H262*0.54*100/(100-'Заказ, cкидки и курсы валют'!$C$42),IF(H262&lt;'Заказ, cкидки и курсы валют'!$B$43,H262*0.54*100/(100-'Заказ, cкидки и курсы валют'!$C$43),H262))))),2)</f>
        <v>573.98</v>
      </c>
    </row>
    <row r="263" spans="1:10" ht="15.75" thickBot="1">
      <c r="A263" s="1166" t="s">
        <v>11525</v>
      </c>
      <c r="B263" s="1820" t="s">
        <v>121</v>
      </c>
      <c r="C263" s="780">
        <v>9.18</v>
      </c>
      <c r="D263" s="2051">
        <v>1</v>
      </c>
      <c r="E263" s="2052">
        <f t="shared" si="28"/>
        <v>39.863999999999997</v>
      </c>
      <c r="F263" s="2053">
        <f t="shared" si="29"/>
        <v>39.86</v>
      </c>
      <c r="G263" s="1263">
        <f>'Заказ, cкидки и курсы валют'!$J$23*F263</f>
        <v>478.32</v>
      </c>
      <c r="H263" s="1264">
        <f t="shared" si="30"/>
        <v>478.32</v>
      </c>
      <c r="I263" s="1083"/>
      <c r="J263" s="128">
        <f>ROUND(IF(H263&lt;'Заказ, cкидки и курсы валют'!$B$39,H263*0.54*100/(100-'Заказ, cкидки и курсы валют'!$C$39),IF(H263&lt;'Заказ, cкидки и курсы валют'!$B$40,H263*0.54*100/(100-'Заказ, cкидки и курсы валют'!$C$40),IF(H263&lt;'Заказ, cкидки и курсы валют'!$B$41,H263*0.54*100/(100-'Заказ, cкидки и курсы валют'!$C$41),IF(H263&lt;'Заказ, cкидки и курсы валют'!$B$42,H263*0.54*100/(100-'Заказ, cкидки и курсы валют'!$C$42),IF(H263&lt;'Заказ, cкидки и курсы валют'!$B$43,H263*0.54*100/(100-'Заказ, cкидки и курсы валют'!$C$43),H263))))),2)</f>
        <v>573.98</v>
      </c>
    </row>
    <row r="264" spans="1:10" ht="12" customHeight="1" thickBot="1"/>
    <row r="265" spans="1:10" ht="36" customHeight="1">
      <c r="A265" s="203"/>
      <c r="B265" s="91" t="s">
        <v>3923</v>
      </c>
      <c r="C265" s="91"/>
      <c r="D265" s="96"/>
      <c r="E265" s="591"/>
      <c r="F265" s="592"/>
      <c r="G265" s="859"/>
      <c r="H265" s="163"/>
      <c r="I265" s="95"/>
    </row>
    <row r="266" spans="1:10" ht="20.25" customHeight="1">
      <c r="A266" s="204"/>
      <c r="B266" s="108"/>
      <c r="C266" s="108" t="s">
        <v>499</v>
      </c>
      <c r="D266" s="165"/>
      <c r="E266" s="606"/>
      <c r="F266" s="563"/>
      <c r="G266" s="340"/>
      <c r="H266" s="17"/>
      <c r="I266" s="167"/>
    </row>
    <row r="267" spans="1:10" ht="41.45" customHeight="1">
      <c r="A267" s="204"/>
      <c r="B267" s="207"/>
      <c r="C267" s="97"/>
      <c r="D267" s="97"/>
      <c r="E267" s="595"/>
      <c r="F267" s="596"/>
      <c r="G267" s="860"/>
      <c r="H267" s="17"/>
      <c r="I267" s="167"/>
    </row>
    <row r="268" spans="1:10" ht="13.5" customHeight="1">
      <c r="A268" s="204"/>
      <c r="B268" s="207"/>
      <c r="C268" s="97"/>
      <c r="D268" s="97"/>
      <c r="E268" s="595"/>
      <c r="F268" s="596"/>
      <c r="G268" s="860"/>
      <c r="H268" s="17"/>
      <c r="I268" s="167"/>
    </row>
    <row r="269" spans="1:10" ht="13.5" customHeight="1">
      <c r="A269" s="204"/>
      <c r="B269" s="207"/>
      <c r="C269" s="97"/>
      <c r="D269" s="97"/>
      <c r="E269" s="595"/>
      <c r="F269" s="596"/>
      <c r="G269" s="860"/>
      <c r="H269" s="17"/>
      <c r="I269" s="167"/>
    </row>
    <row r="270" spans="1:10" ht="13.5" customHeight="1" thickBot="1">
      <c r="A270" s="201" t="s">
        <v>7051</v>
      </c>
      <c r="B270" s="208"/>
      <c r="C270" s="97"/>
      <c r="D270" s="97"/>
      <c r="E270" s="597"/>
      <c r="F270" s="598"/>
      <c r="G270" s="861"/>
      <c r="H270" s="171"/>
      <c r="I270" s="172"/>
    </row>
    <row r="271" spans="1:10" ht="46.5" customHeight="1">
      <c r="A271" s="1206" t="s">
        <v>1028</v>
      </c>
      <c r="B271" s="1211" t="s">
        <v>1029</v>
      </c>
      <c r="C271" s="192" t="s">
        <v>678</v>
      </c>
      <c r="D271" s="192" t="s">
        <v>3130</v>
      </c>
      <c r="E271" s="1134" t="s">
        <v>11188</v>
      </c>
      <c r="F271" s="611" t="s">
        <v>2779</v>
      </c>
      <c r="G271" s="1205" t="s">
        <v>2627</v>
      </c>
      <c r="H271" s="419" t="s">
        <v>497</v>
      </c>
      <c r="I271" s="495" t="s">
        <v>4239</v>
      </c>
    </row>
    <row r="272" spans="1:10" ht="13.5" customHeight="1" thickBot="1">
      <c r="A272" s="475"/>
      <c r="B272" s="1213"/>
      <c r="C272" s="197" t="s">
        <v>3629</v>
      </c>
      <c r="D272" s="390" t="s">
        <v>4386</v>
      </c>
      <c r="E272" s="1160" t="s">
        <v>265</v>
      </c>
      <c r="F272" s="607">
        <f>'Заказ, cкидки и курсы валют'!$I$12</f>
        <v>0</v>
      </c>
      <c r="G272" s="1094"/>
      <c r="H272" s="455"/>
      <c r="I272" s="541"/>
    </row>
    <row r="273" spans="1:9" ht="13.5" customHeight="1">
      <c r="A273" s="384" t="s">
        <v>3924</v>
      </c>
      <c r="B273" s="385" t="s">
        <v>105</v>
      </c>
      <c r="C273" s="1135">
        <v>0.91</v>
      </c>
      <c r="D273" s="386">
        <v>28000</v>
      </c>
      <c r="E273" s="667">
        <v>25.76</v>
      </c>
      <c r="F273" s="967">
        <f>ROUND(E273*(1-$F$11),2)</f>
        <v>25.76</v>
      </c>
      <c r="G273" s="968">
        <f>'Заказ, cкидки и курсы валют'!$J$23*F273</f>
        <v>309.12</v>
      </c>
      <c r="H273" s="387">
        <f>ROUND((D273/1000)*G273,2)</f>
        <v>8655.36</v>
      </c>
      <c r="I273" s="337"/>
    </row>
    <row r="274" spans="1:9" ht="13.5" customHeight="1">
      <c r="A274" s="175" t="s">
        <v>3925</v>
      </c>
      <c r="B274" s="126" t="s">
        <v>106</v>
      </c>
      <c r="C274" s="781">
        <v>0.96</v>
      </c>
      <c r="D274" s="127">
        <v>22000</v>
      </c>
      <c r="E274" s="667">
        <v>28.95</v>
      </c>
      <c r="F274" s="603">
        <f t="shared" ref="F274:F289" si="31">ROUND(E274*(1-$F$11),2)</f>
        <v>28.95</v>
      </c>
      <c r="G274" s="862">
        <f>'Заказ, cкидки и курсы валют'!$J$23*F274</f>
        <v>347.4</v>
      </c>
      <c r="H274" s="128">
        <f t="shared" ref="H274:H289" si="32">ROUND((D274/1000)*G274,2)</f>
        <v>7642.8</v>
      </c>
      <c r="I274" s="212"/>
    </row>
    <row r="275" spans="1:9" ht="13.5" customHeight="1">
      <c r="A275" s="175" t="s">
        <v>3926</v>
      </c>
      <c r="B275" s="126" t="s">
        <v>107</v>
      </c>
      <c r="C275" s="781">
        <v>1.19</v>
      </c>
      <c r="D275" s="127">
        <v>15000</v>
      </c>
      <c r="E275" s="667">
        <v>34.950000000000003</v>
      </c>
      <c r="F275" s="603">
        <f t="shared" si="31"/>
        <v>34.950000000000003</v>
      </c>
      <c r="G275" s="862">
        <f>'Заказ, cкидки и курсы валют'!$J$23*F275</f>
        <v>419.40000000000003</v>
      </c>
      <c r="H275" s="128">
        <f t="shared" si="32"/>
        <v>6291</v>
      </c>
      <c r="I275" s="212"/>
    </row>
    <row r="276" spans="1:9" ht="13.5" customHeight="1">
      <c r="A276" s="175" t="s">
        <v>5449</v>
      </c>
      <c r="B276" s="126" t="s">
        <v>108</v>
      </c>
      <c r="C276" s="781">
        <v>1.42</v>
      </c>
      <c r="D276" s="127">
        <v>12000</v>
      </c>
      <c r="E276" s="667">
        <v>41.94</v>
      </c>
      <c r="F276" s="603">
        <f t="shared" si="31"/>
        <v>41.94</v>
      </c>
      <c r="G276" s="862">
        <f>'Заказ, cкидки и курсы валют'!$J$23*F276</f>
        <v>503.28</v>
      </c>
      <c r="H276" s="128">
        <f t="shared" si="32"/>
        <v>6039.36</v>
      </c>
      <c r="I276" s="212"/>
    </row>
    <row r="277" spans="1:9" ht="13.5" customHeight="1">
      <c r="A277" s="175" t="s">
        <v>3927</v>
      </c>
      <c r="B277" s="126" t="s">
        <v>109</v>
      </c>
      <c r="C277" s="781">
        <v>1.55</v>
      </c>
      <c r="D277" s="127">
        <v>11000</v>
      </c>
      <c r="E277" s="667">
        <v>44.13</v>
      </c>
      <c r="F277" s="603">
        <f t="shared" si="31"/>
        <v>44.13</v>
      </c>
      <c r="G277" s="862">
        <f>'Заказ, cкидки и курсы валют'!$J$23*F277</f>
        <v>529.56000000000006</v>
      </c>
      <c r="H277" s="128">
        <f t="shared" si="32"/>
        <v>5825.16</v>
      </c>
      <c r="I277" s="212"/>
    </row>
    <row r="278" spans="1:9" ht="13.5" customHeight="1">
      <c r="A278" s="175" t="s">
        <v>3928</v>
      </c>
      <c r="B278" s="126" t="s">
        <v>110</v>
      </c>
      <c r="C278" s="781">
        <v>1.77</v>
      </c>
      <c r="D278" s="127">
        <v>8000</v>
      </c>
      <c r="E278" s="667">
        <v>50.59</v>
      </c>
      <c r="F278" s="603">
        <f t="shared" si="31"/>
        <v>50.59</v>
      </c>
      <c r="G278" s="862">
        <f>'Заказ, cкидки и курсы валют'!$J$23*F278</f>
        <v>607.08000000000004</v>
      </c>
      <c r="H278" s="128">
        <f t="shared" si="32"/>
        <v>4856.6400000000003</v>
      </c>
      <c r="I278" s="212"/>
    </row>
    <row r="279" spans="1:9" ht="13.5" customHeight="1">
      <c r="A279" s="175" t="s">
        <v>3929</v>
      </c>
      <c r="B279" s="126" t="s">
        <v>111</v>
      </c>
      <c r="C279" s="781">
        <v>1.95</v>
      </c>
      <c r="D279" s="127">
        <v>7000</v>
      </c>
      <c r="E279" s="667">
        <v>59.71</v>
      </c>
      <c r="F279" s="603">
        <f t="shared" si="31"/>
        <v>59.71</v>
      </c>
      <c r="G279" s="862">
        <f>'Заказ, cкидки и курсы валют'!$J$23*F279</f>
        <v>716.52</v>
      </c>
      <c r="H279" s="128">
        <f t="shared" si="32"/>
        <v>5015.6400000000003</v>
      </c>
      <c r="I279" s="212"/>
    </row>
    <row r="280" spans="1:9" ht="13.5" customHeight="1">
      <c r="A280" s="175" t="s">
        <v>3930</v>
      </c>
      <c r="B280" s="126" t="s">
        <v>112</v>
      </c>
      <c r="C280" s="781">
        <v>2.14</v>
      </c>
      <c r="D280" s="127">
        <v>5500</v>
      </c>
      <c r="E280" s="667">
        <v>63.48</v>
      </c>
      <c r="F280" s="603">
        <f t="shared" si="31"/>
        <v>63.48</v>
      </c>
      <c r="G280" s="862">
        <f>'Заказ, cкидки и курсы валют'!$J$23*F280</f>
        <v>761.76</v>
      </c>
      <c r="H280" s="128">
        <f t="shared" si="32"/>
        <v>4189.68</v>
      </c>
      <c r="I280" s="212"/>
    </row>
    <row r="281" spans="1:9" ht="13.5" customHeight="1">
      <c r="A281" s="175" t="s">
        <v>3931</v>
      </c>
      <c r="B281" s="126" t="s">
        <v>113</v>
      </c>
      <c r="C281" s="781">
        <v>2.36</v>
      </c>
      <c r="D281" s="127">
        <v>5000</v>
      </c>
      <c r="E281" s="667">
        <v>71.959999999999994</v>
      </c>
      <c r="F281" s="603">
        <f t="shared" si="31"/>
        <v>71.959999999999994</v>
      </c>
      <c r="G281" s="862">
        <f>'Заказ, cкидки и курсы валют'!$J$23*F281</f>
        <v>863.52</v>
      </c>
      <c r="H281" s="128">
        <f t="shared" si="32"/>
        <v>4317.6000000000004</v>
      </c>
      <c r="I281" s="212"/>
    </row>
    <row r="282" spans="1:9" ht="13.5" customHeight="1">
      <c r="A282" s="175" t="s">
        <v>3932</v>
      </c>
      <c r="B282" s="126" t="s">
        <v>114</v>
      </c>
      <c r="C282" s="781">
        <v>2.76</v>
      </c>
      <c r="D282" s="127">
        <v>4000</v>
      </c>
      <c r="E282" s="667">
        <v>81.88</v>
      </c>
      <c r="F282" s="603">
        <f t="shared" si="31"/>
        <v>81.88</v>
      </c>
      <c r="G282" s="862">
        <f>'Заказ, cкидки и курсы валют'!$J$23*F282</f>
        <v>982.56</v>
      </c>
      <c r="H282" s="128">
        <f t="shared" si="32"/>
        <v>3930.24</v>
      </c>
      <c r="I282" s="212"/>
    </row>
    <row r="283" spans="1:9" ht="13.5" customHeight="1">
      <c r="A283" s="175" t="s">
        <v>3933</v>
      </c>
      <c r="B283" s="126" t="s">
        <v>115</v>
      </c>
      <c r="C283" s="781">
        <v>3.42</v>
      </c>
      <c r="D283" s="127">
        <v>3000</v>
      </c>
      <c r="E283" s="667">
        <v>99.53</v>
      </c>
      <c r="F283" s="603">
        <f t="shared" si="31"/>
        <v>99.53</v>
      </c>
      <c r="G283" s="862">
        <f>'Заказ, cкидки и курсы валют'!$J$23*F283</f>
        <v>1194.3600000000001</v>
      </c>
      <c r="H283" s="128">
        <f t="shared" si="32"/>
        <v>3583.08</v>
      </c>
      <c r="I283" s="212"/>
    </row>
    <row r="284" spans="1:9" ht="13.5" customHeight="1">
      <c r="A284" s="175" t="s">
        <v>3934</v>
      </c>
      <c r="B284" s="126" t="s">
        <v>116</v>
      </c>
      <c r="C284" s="782">
        <v>3.81</v>
      </c>
      <c r="D284" s="127">
        <v>2500</v>
      </c>
      <c r="E284" s="667">
        <v>108.93</v>
      </c>
      <c r="F284" s="603">
        <f t="shared" si="31"/>
        <v>108.93</v>
      </c>
      <c r="G284" s="862">
        <f>'Заказ, cкидки и курсы валют'!$J$23*F284</f>
        <v>1307.1600000000001</v>
      </c>
      <c r="H284" s="128">
        <f t="shared" si="32"/>
        <v>3267.9</v>
      </c>
      <c r="I284" s="212"/>
    </row>
    <row r="285" spans="1:9" ht="13.5" customHeight="1">
      <c r="A285" s="175" t="s">
        <v>3935</v>
      </c>
      <c r="B285" s="126" t="s">
        <v>3328</v>
      </c>
      <c r="C285" s="781">
        <v>4.7300000000000004</v>
      </c>
      <c r="D285" s="127">
        <v>2000</v>
      </c>
      <c r="E285" s="667">
        <v>132.66</v>
      </c>
      <c r="F285" s="603">
        <f t="shared" si="31"/>
        <v>132.66</v>
      </c>
      <c r="G285" s="862">
        <f>'Заказ, cкидки и курсы валют'!$J$23*F285</f>
        <v>1591.92</v>
      </c>
      <c r="H285" s="128">
        <f t="shared" si="32"/>
        <v>3183.84</v>
      </c>
      <c r="I285" s="212"/>
    </row>
    <row r="286" spans="1:9" ht="13.5" customHeight="1">
      <c r="A286" s="175" t="s">
        <v>3936</v>
      </c>
      <c r="B286" s="126" t="s">
        <v>117</v>
      </c>
      <c r="C286" s="781">
        <v>5.68</v>
      </c>
      <c r="D286" s="129">
        <v>1800</v>
      </c>
      <c r="E286" s="667">
        <v>173.09</v>
      </c>
      <c r="F286" s="603">
        <f t="shared" si="31"/>
        <v>173.09</v>
      </c>
      <c r="G286" s="862">
        <f>'Заказ, cкидки и курсы валют'!$J$23*F286</f>
        <v>2077.08</v>
      </c>
      <c r="H286" s="128">
        <f t="shared" si="32"/>
        <v>3738.74</v>
      </c>
      <c r="I286" s="212"/>
    </row>
    <row r="287" spans="1:9" ht="13.5" customHeight="1">
      <c r="A287" s="175" t="s">
        <v>3937</v>
      </c>
      <c r="B287" s="126" t="s">
        <v>118</v>
      </c>
      <c r="C287" s="781">
        <v>5.92</v>
      </c>
      <c r="D287" s="127">
        <v>1500</v>
      </c>
      <c r="E287" s="667">
        <v>183.17</v>
      </c>
      <c r="F287" s="603">
        <f t="shared" si="31"/>
        <v>183.17</v>
      </c>
      <c r="G287" s="862">
        <f>'Заказ, cкидки и курсы валют'!$J$23*F287</f>
        <v>2198.04</v>
      </c>
      <c r="H287" s="128">
        <f t="shared" si="32"/>
        <v>3297.06</v>
      </c>
      <c r="I287" s="212"/>
    </row>
    <row r="288" spans="1:9" ht="13.5" customHeight="1">
      <c r="A288" s="175" t="s">
        <v>3938</v>
      </c>
      <c r="B288" s="126" t="s">
        <v>119</v>
      </c>
      <c r="C288" s="783">
        <v>6.63</v>
      </c>
      <c r="D288" s="127">
        <v>1500</v>
      </c>
      <c r="E288" s="667">
        <v>192.92</v>
      </c>
      <c r="F288" s="603">
        <f t="shared" si="31"/>
        <v>192.92</v>
      </c>
      <c r="G288" s="862">
        <f>'Заказ, cкидки и курсы валют'!$J$23*F288</f>
        <v>2315.04</v>
      </c>
      <c r="H288" s="128">
        <f t="shared" si="32"/>
        <v>3472.56</v>
      </c>
      <c r="I288" s="212"/>
    </row>
    <row r="289" spans="1:11" ht="13.5" customHeight="1">
      <c r="A289" s="175" t="s">
        <v>5322</v>
      </c>
      <c r="B289" s="126" t="s">
        <v>3981</v>
      </c>
      <c r="C289" s="784">
        <v>6.86</v>
      </c>
      <c r="D289" s="127">
        <v>1500</v>
      </c>
      <c r="E289" s="667">
        <v>219.27</v>
      </c>
      <c r="F289" s="603">
        <f t="shared" si="31"/>
        <v>219.27</v>
      </c>
      <c r="G289" s="862">
        <f>'Заказ, cкидки и курсы валют'!$J$23*F289</f>
        <v>2631.2400000000002</v>
      </c>
      <c r="H289" s="128">
        <f t="shared" si="32"/>
        <v>3946.86</v>
      </c>
      <c r="I289" s="212"/>
      <c r="K289" s="575"/>
    </row>
    <row r="290" spans="1:11" ht="13.5" customHeight="1">
      <c r="A290" s="175" t="s">
        <v>9592</v>
      </c>
      <c r="B290" s="1236" t="s">
        <v>3982</v>
      </c>
      <c r="C290" s="784">
        <v>7.31</v>
      </c>
      <c r="D290" s="127">
        <v>1500</v>
      </c>
      <c r="E290" s="667">
        <v>251.33</v>
      </c>
      <c r="F290" s="603">
        <f>ROUND(E290*(1-$F$11),2)</f>
        <v>251.33</v>
      </c>
      <c r="G290" s="862">
        <f>'Заказ, cкидки и курсы валют'!$J$23*F290</f>
        <v>3015.96</v>
      </c>
      <c r="H290" s="128">
        <f>ROUND((D290/1000)*G290,2)</f>
        <v>4523.9399999999996</v>
      </c>
      <c r="I290" s="212"/>
      <c r="K290" s="575"/>
    </row>
    <row r="291" spans="1:11" ht="13.5" customHeight="1">
      <c r="A291" s="175" t="s">
        <v>3939</v>
      </c>
      <c r="B291" s="126" t="s">
        <v>120</v>
      </c>
      <c r="C291" s="784">
        <v>9.6000000000000014</v>
      </c>
      <c r="D291" s="127">
        <v>1500</v>
      </c>
      <c r="E291" s="667">
        <v>268.85000000000002</v>
      </c>
      <c r="F291" s="603">
        <f>ROUND(E291*(1-$F$11),2)</f>
        <v>268.85000000000002</v>
      </c>
      <c r="G291" s="862">
        <f>'Заказ, cкидки и курсы валют'!$J$23*F291</f>
        <v>3226.2000000000003</v>
      </c>
      <c r="H291" s="128">
        <f>ROUND((D291/1000)*G291,2)</f>
        <v>4839.3</v>
      </c>
      <c r="I291" s="212"/>
      <c r="K291" s="575"/>
    </row>
    <row r="292" spans="1:11" ht="13.5" customHeight="1" thickBot="1">
      <c r="A292" s="177" t="s">
        <v>3940</v>
      </c>
      <c r="B292" s="178" t="s">
        <v>121</v>
      </c>
      <c r="C292" s="961">
        <v>10.9</v>
      </c>
      <c r="D292" s="180">
        <v>1200</v>
      </c>
      <c r="E292" s="667">
        <v>320.3</v>
      </c>
      <c r="F292" s="959">
        <f>ROUND(E292*(1-$F$11),2)</f>
        <v>320.3</v>
      </c>
      <c r="G292" s="960">
        <f>'Заказ, cкидки и курсы валют'!$J$23*F292</f>
        <v>3843.6000000000004</v>
      </c>
      <c r="H292" s="181">
        <f>ROUND((D292/1000)*G292,2)</f>
        <v>4612.32</v>
      </c>
      <c r="I292" s="214"/>
      <c r="K292" s="575"/>
    </row>
    <row r="293" spans="1:11" ht="13.5" customHeight="1" thickBot="1">
      <c r="K293" s="575"/>
    </row>
    <row r="294" spans="1:11" ht="13.5" customHeight="1">
      <c r="A294" s="203"/>
      <c r="B294" s="91" t="s">
        <v>3923</v>
      </c>
      <c r="C294" s="91"/>
      <c r="D294" s="96"/>
      <c r="E294" s="591"/>
      <c r="F294" s="592"/>
      <c r="G294" s="859"/>
      <c r="H294" s="163"/>
      <c r="I294" s="95"/>
      <c r="K294" s="575"/>
    </row>
    <row r="295" spans="1:11" ht="13.5" customHeight="1">
      <c r="A295" s="204"/>
      <c r="B295" s="108"/>
      <c r="C295" s="108" t="s">
        <v>499</v>
      </c>
      <c r="D295" s="165"/>
      <c r="E295" s="606"/>
      <c r="F295" s="563"/>
      <c r="G295" s="340"/>
      <c r="H295" s="17"/>
      <c r="I295" s="167"/>
      <c r="K295" s="575"/>
    </row>
    <row r="296" spans="1:11" ht="39.75" customHeight="1">
      <c r="A296" s="204"/>
      <c r="B296" s="207"/>
      <c r="C296" s="97"/>
      <c r="D296" s="97"/>
      <c r="E296" s="595"/>
      <c r="F296" s="596"/>
      <c r="G296" s="860"/>
      <c r="H296" s="17"/>
      <c r="I296" s="167"/>
      <c r="K296" s="575"/>
    </row>
    <row r="297" spans="1:11" ht="13.5" customHeight="1">
      <c r="A297" s="204"/>
      <c r="B297" s="207"/>
      <c r="C297" s="97"/>
      <c r="D297" s="97"/>
      <c r="E297" s="595"/>
      <c r="F297" s="596"/>
      <c r="G297" s="860"/>
      <c r="H297" s="17"/>
      <c r="I297" s="167"/>
      <c r="K297" s="575"/>
    </row>
    <row r="298" spans="1:11" ht="13.5" customHeight="1">
      <c r="A298" s="204"/>
      <c r="B298" s="207"/>
      <c r="C298" s="97"/>
      <c r="D298" s="97"/>
      <c r="E298" s="595"/>
      <c r="F298" s="596"/>
      <c r="G298" s="860"/>
      <c r="H298" s="17"/>
      <c r="I298" s="167"/>
      <c r="K298" s="575"/>
    </row>
    <row r="299" spans="1:11" ht="13.5" customHeight="1" thickBot="1">
      <c r="A299" s="201" t="s">
        <v>7050</v>
      </c>
      <c r="B299" s="208"/>
      <c r="C299" s="97"/>
      <c r="D299" s="97"/>
      <c r="E299" s="597"/>
      <c r="F299" s="598"/>
      <c r="G299" s="861"/>
      <c r="H299" s="171"/>
      <c r="I299" s="172"/>
      <c r="K299" s="575"/>
    </row>
    <row r="300" spans="1:11" ht="39.75" customHeight="1" thickBot="1">
      <c r="A300" s="1206" t="s">
        <v>1028</v>
      </c>
      <c r="B300" s="1207" t="s">
        <v>1029</v>
      </c>
      <c r="C300" s="192" t="s">
        <v>678</v>
      </c>
      <c r="D300" s="192" t="s">
        <v>3130</v>
      </c>
      <c r="E300" s="1840" t="s">
        <v>11188</v>
      </c>
      <c r="F300" s="611" t="s">
        <v>2779</v>
      </c>
      <c r="G300" s="1205" t="s">
        <v>2627</v>
      </c>
      <c r="H300" s="419" t="s">
        <v>497</v>
      </c>
      <c r="I300" s="495" t="s">
        <v>4239</v>
      </c>
      <c r="J300" s="2668" t="s">
        <v>12335</v>
      </c>
    </row>
    <row r="301" spans="1:11" ht="21" customHeight="1" thickBot="1">
      <c r="A301" s="475"/>
      <c r="B301" s="1210"/>
      <c r="C301" s="197" t="s">
        <v>3629</v>
      </c>
      <c r="D301" s="390" t="s">
        <v>4386</v>
      </c>
      <c r="E301" s="2054" t="s">
        <v>265</v>
      </c>
      <c r="F301" s="607">
        <f>'Заказ, cкидки и курсы валют'!$I$12</f>
        <v>0</v>
      </c>
      <c r="G301" s="1094"/>
      <c r="H301" s="455"/>
      <c r="I301" s="541"/>
      <c r="J301" s="2669"/>
    </row>
    <row r="302" spans="1:11" ht="13.5" customHeight="1">
      <c r="A302" s="384" t="s">
        <v>6585</v>
      </c>
      <c r="B302" s="385" t="s">
        <v>105</v>
      </c>
      <c r="C302" s="1135">
        <v>0.91</v>
      </c>
      <c r="D302" s="386">
        <v>1500</v>
      </c>
      <c r="E302" s="2049">
        <f>E273*1.2</f>
        <v>30.911999999999999</v>
      </c>
      <c r="F302" s="967">
        <f t="shared" ref="F302:F318" si="33">ROUND(E302*(1-$F$11),2)</f>
        <v>30.91</v>
      </c>
      <c r="G302" s="968">
        <f>'Заказ, cкидки и курсы валют'!$J$23*F302</f>
        <v>370.92</v>
      </c>
      <c r="H302" s="387">
        <f t="shared" ref="H302:H318" si="34">ROUND((D302/1000)*G302,2)</f>
        <v>556.38</v>
      </c>
      <c r="I302" s="337"/>
      <c r="J302" s="128">
        <f>ROUND(IF(H302&lt;'Заказ, cкидки и курсы валют'!$B$39,H302*0.54*100/(100-'Заказ, cкидки и курсы валют'!$C$39),IF(H302&lt;'Заказ, cкидки и курсы валют'!$B$40,H302*0.54*100/(100-'Заказ, cкидки и курсы валют'!$C$40),IF(H302&lt;'Заказ, cкидки и курсы валют'!$B$41,H302*0.54*100/(100-'Заказ, cкидки и курсы валют'!$C$41),IF(H302&lt;'Заказ, cкидки и курсы валют'!$B$42,H302*0.54*100/(100-'Заказ, cкидки и курсы валют'!$C$42),IF(H302&lt;'Заказ, cкидки и курсы валют'!$B$43,H302*0.54*100/(100-'Заказ, cкидки и курсы валют'!$C$43),H302))))),2)</f>
        <v>600.89</v>
      </c>
    </row>
    <row r="303" spans="1:11" ht="13.5" customHeight="1">
      <c r="A303" s="175" t="s">
        <v>6586</v>
      </c>
      <c r="B303" s="126" t="s">
        <v>106</v>
      </c>
      <c r="C303" s="781">
        <v>0.96</v>
      </c>
      <c r="D303" s="127">
        <v>1500</v>
      </c>
      <c r="E303" s="2046">
        <f t="shared" ref="E303:E321" si="35">E274*1.2</f>
        <v>34.739999999999995</v>
      </c>
      <c r="F303" s="603">
        <f t="shared" si="33"/>
        <v>34.74</v>
      </c>
      <c r="G303" s="862">
        <f>'Заказ, cкидки и курсы валют'!$J$23*F303</f>
        <v>416.88</v>
      </c>
      <c r="H303" s="128">
        <f t="shared" si="34"/>
        <v>625.32000000000005</v>
      </c>
      <c r="I303" s="212"/>
      <c r="J303" s="128">
        <f>ROUND(IF(H303&lt;'Заказ, cкидки и курсы валют'!$B$39,H303*0.54*100/(100-'Заказ, cкидки и курсы валют'!$C$39),IF(H303&lt;'Заказ, cкидки и курсы валют'!$B$40,H303*0.54*100/(100-'Заказ, cкидки и курсы валют'!$C$40),IF(H303&lt;'Заказ, cкидки и курсы валют'!$B$41,H303*0.54*100/(100-'Заказ, cкидки и курсы валют'!$C$41),IF(H303&lt;'Заказ, cкидки и курсы валют'!$B$42,H303*0.54*100/(100-'Заказ, cкидки и курсы валют'!$C$42),IF(H303&lt;'Заказ, cкидки и курсы валют'!$B$43,H303*0.54*100/(100-'Заказ, cкидки и курсы валют'!$C$43),H303))))),2)</f>
        <v>675.35</v>
      </c>
    </row>
    <row r="304" spans="1:11" ht="13.5" customHeight="1">
      <c r="A304" s="175" t="s">
        <v>6587</v>
      </c>
      <c r="B304" s="126" t="s">
        <v>107</v>
      </c>
      <c r="C304" s="781">
        <v>1.19</v>
      </c>
      <c r="D304" s="127">
        <v>1000</v>
      </c>
      <c r="E304" s="2046">
        <f t="shared" si="35"/>
        <v>41.940000000000005</v>
      </c>
      <c r="F304" s="603">
        <f t="shared" si="33"/>
        <v>41.94</v>
      </c>
      <c r="G304" s="862">
        <f>'Заказ, cкидки и курсы валют'!$J$23*F304</f>
        <v>503.28</v>
      </c>
      <c r="H304" s="128">
        <f t="shared" si="34"/>
        <v>503.28</v>
      </c>
      <c r="I304" s="212"/>
      <c r="J304" s="128">
        <f>ROUND(IF(H304&lt;'Заказ, cкидки и курсы валют'!$B$39,H304*0.54*100/(100-'Заказ, cкидки и курсы валют'!$C$39),IF(H304&lt;'Заказ, cкидки и курсы валют'!$B$40,H304*0.54*100/(100-'Заказ, cкидки и курсы валют'!$C$40),IF(H304&lt;'Заказ, cкидки и курсы валют'!$B$41,H304*0.54*100/(100-'Заказ, cкидки и курсы валют'!$C$41),IF(H304&lt;'Заказ, cкидки и курсы валют'!$B$42,H304*0.54*100/(100-'Заказ, cкидки и курсы валют'!$C$42),IF(H304&lt;'Заказ, cкидки и курсы валют'!$B$43,H304*0.54*100/(100-'Заказ, cкидки и курсы валют'!$C$43),H304))))),2)</f>
        <v>603.94000000000005</v>
      </c>
    </row>
    <row r="305" spans="1:11" ht="13.5" customHeight="1">
      <c r="A305" s="175" t="s">
        <v>6588</v>
      </c>
      <c r="B305" s="126" t="s">
        <v>108</v>
      </c>
      <c r="C305" s="781">
        <v>1.42</v>
      </c>
      <c r="D305" s="127">
        <v>1000</v>
      </c>
      <c r="E305" s="2046">
        <f t="shared" si="35"/>
        <v>50.327999999999996</v>
      </c>
      <c r="F305" s="603">
        <f t="shared" si="33"/>
        <v>50.33</v>
      </c>
      <c r="G305" s="862">
        <f>'Заказ, cкидки и курсы валют'!$J$23*F305</f>
        <v>603.96</v>
      </c>
      <c r="H305" s="128">
        <f t="shared" si="34"/>
        <v>603.96</v>
      </c>
      <c r="I305" s="212"/>
      <c r="J305" s="128">
        <f>ROUND(IF(H305&lt;'Заказ, cкидки и курсы валют'!$B$39,H305*0.54*100/(100-'Заказ, cкидки и курсы валют'!$C$39),IF(H305&lt;'Заказ, cкидки и курсы валют'!$B$40,H305*0.54*100/(100-'Заказ, cкидки и курсы валют'!$C$40),IF(H305&lt;'Заказ, cкидки и курсы валют'!$B$41,H305*0.54*100/(100-'Заказ, cкидки и курсы валют'!$C$41),IF(H305&lt;'Заказ, cкидки и курсы валют'!$B$42,H305*0.54*100/(100-'Заказ, cкидки и курсы валют'!$C$42),IF(H305&lt;'Заказ, cкидки и курсы валют'!$B$43,H305*0.54*100/(100-'Заказ, cкидки и курсы валют'!$C$43),H305))))),2)</f>
        <v>652.28</v>
      </c>
    </row>
    <row r="306" spans="1:11" ht="13.5" customHeight="1">
      <c r="A306" s="175" t="s">
        <v>6589</v>
      </c>
      <c r="B306" s="126" t="s">
        <v>109</v>
      </c>
      <c r="C306" s="781">
        <v>1.55</v>
      </c>
      <c r="D306" s="127">
        <v>800</v>
      </c>
      <c r="E306" s="2046">
        <f t="shared" si="35"/>
        <v>52.956000000000003</v>
      </c>
      <c r="F306" s="603">
        <f t="shared" si="33"/>
        <v>52.96</v>
      </c>
      <c r="G306" s="862">
        <f>'Заказ, cкидки и курсы валют'!$J$23*F306</f>
        <v>635.52</v>
      </c>
      <c r="H306" s="128">
        <f t="shared" si="34"/>
        <v>508.42</v>
      </c>
      <c r="I306" s="212"/>
      <c r="J306" s="128">
        <f>ROUND(IF(H306&lt;'Заказ, cкидки и курсы валют'!$B$39,H306*0.54*100/(100-'Заказ, cкидки и курсы валют'!$C$39),IF(H306&lt;'Заказ, cкидки и курсы валют'!$B$40,H306*0.54*100/(100-'Заказ, cкидки и курсы валют'!$C$40),IF(H306&lt;'Заказ, cкидки и курсы валют'!$B$41,H306*0.54*100/(100-'Заказ, cкидки и курсы валют'!$C$41),IF(H306&lt;'Заказ, cкидки и курсы валют'!$B$42,H306*0.54*100/(100-'Заказ, cкидки и курсы валют'!$C$42),IF(H306&lt;'Заказ, cкидки и курсы валют'!$B$43,H306*0.54*100/(100-'Заказ, cкидки и курсы валют'!$C$43),H306))))),2)</f>
        <v>610.1</v>
      </c>
    </row>
    <row r="307" spans="1:11" ht="13.5" customHeight="1">
      <c r="A307" s="175" t="s">
        <v>6590</v>
      </c>
      <c r="B307" s="126" t="s">
        <v>110</v>
      </c>
      <c r="C307" s="781">
        <v>1.77</v>
      </c>
      <c r="D307" s="127">
        <v>500</v>
      </c>
      <c r="E307" s="2046">
        <f t="shared" si="35"/>
        <v>60.707999999999998</v>
      </c>
      <c r="F307" s="603">
        <f t="shared" si="33"/>
        <v>60.71</v>
      </c>
      <c r="G307" s="862">
        <f>'Заказ, cкидки и курсы валют'!$J$23*F307</f>
        <v>728.52</v>
      </c>
      <c r="H307" s="128">
        <f t="shared" si="34"/>
        <v>364.26</v>
      </c>
      <c r="I307" s="212"/>
      <c r="J307" s="128">
        <f>ROUND(IF(H307&lt;'Заказ, cкидки и курсы валют'!$B$39,H307*0.54*100/(100-'Заказ, cкидки и курсы валют'!$C$39),IF(H307&lt;'Заказ, cкидки и курсы валют'!$B$40,H307*0.54*100/(100-'Заказ, cкидки и курсы валют'!$C$40),IF(H307&lt;'Заказ, cкидки и курсы валют'!$B$41,H307*0.54*100/(100-'Заказ, cкидки и курсы валют'!$C$41),IF(H307&lt;'Заказ, cкидки и курсы валют'!$B$42,H307*0.54*100/(100-'Заказ, cкидки и курсы валют'!$C$42),IF(H307&lt;'Заказ, cкидки и курсы валют'!$B$43,H307*0.54*100/(100-'Заказ, cкидки и курсы валют'!$C$43),H307))))),2)</f>
        <v>491.75</v>
      </c>
    </row>
    <row r="308" spans="1:11" ht="13.5" customHeight="1">
      <c r="A308" s="175" t="s">
        <v>6591</v>
      </c>
      <c r="B308" s="126" t="s">
        <v>111</v>
      </c>
      <c r="C308" s="781">
        <v>1.95</v>
      </c>
      <c r="D308" s="127">
        <v>500</v>
      </c>
      <c r="E308" s="2046">
        <f t="shared" si="35"/>
        <v>71.652000000000001</v>
      </c>
      <c r="F308" s="603">
        <f t="shared" si="33"/>
        <v>71.650000000000006</v>
      </c>
      <c r="G308" s="862">
        <f>'Заказ, cкидки и курсы валют'!$J$23*F308</f>
        <v>859.80000000000007</v>
      </c>
      <c r="H308" s="128">
        <f t="shared" si="34"/>
        <v>429.9</v>
      </c>
      <c r="I308" s="212"/>
      <c r="J308" s="128">
        <f>ROUND(IF(H308&lt;'Заказ, cкидки и курсы валют'!$B$39,H308*0.54*100/(100-'Заказ, cкидки и курсы валют'!$C$39),IF(H308&lt;'Заказ, cкидки и курсы валют'!$B$40,H308*0.54*100/(100-'Заказ, cкидки и курсы валют'!$C$40),IF(H308&lt;'Заказ, cкидки и курсы валют'!$B$41,H308*0.54*100/(100-'Заказ, cкидки и курсы валют'!$C$41),IF(H308&lt;'Заказ, cкидки и курсы валют'!$B$42,H308*0.54*100/(100-'Заказ, cкидки и курсы валют'!$C$42),IF(H308&lt;'Заказ, cкидки и курсы валют'!$B$43,H308*0.54*100/(100-'Заказ, cкидки и курсы валют'!$C$43),H308))))),2)</f>
        <v>515.88</v>
      </c>
    </row>
    <row r="309" spans="1:11" ht="13.5" customHeight="1">
      <c r="A309" s="175" t="s">
        <v>6592</v>
      </c>
      <c r="B309" s="126" t="s">
        <v>112</v>
      </c>
      <c r="C309" s="781">
        <v>2.14</v>
      </c>
      <c r="D309" s="127">
        <v>400</v>
      </c>
      <c r="E309" s="2046">
        <f t="shared" si="35"/>
        <v>76.175999999999988</v>
      </c>
      <c r="F309" s="603">
        <f t="shared" si="33"/>
        <v>76.180000000000007</v>
      </c>
      <c r="G309" s="862">
        <f>'Заказ, cкидки и курсы валют'!$J$23*F309</f>
        <v>914.16000000000008</v>
      </c>
      <c r="H309" s="128">
        <f t="shared" si="34"/>
        <v>365.66</v>
      </c>
      <c r="I309" s="212"/>
      <c r="J309" s="128">
        <f>ROUND(IF(H309&lt;'Заказ, cкидки и курсы валют'!$B$39,H309*0.54*100/(100-'Заказ, cкидки и курсы валют'!$C$39),IF(H309&lt;'Заказ, cкидки и курсы валют'!$B$40,H309*0.54*100/(100-'Заказ, cкидки и курсы валют'!$C$40),IF(H309&lt;'Заказ, cкидки и курсы валют'!$B$41,H309*0.54*100/(100-'Заказ, cкидки и курсы валют'!$C$41),IF(H309&lt;'Заказ, cкидки и курсы валют'!$B$42,H309*0.54*100/(100-'Заказ, cкидки и курсы валют'!$C$42),IF(H309&lt;'Заказ, cкидки и курсы валют'!$B$43,H309*0.54*100/(100-'Заказ, cкидки и курсы валют'!$C$43),H309))))),2)</f>
        <v>493.64</v>
      </c>
      <c r="K309" s="575"/>
    </row>
    <row r="310" spans="1:11" ht="13.5" customHeight="1">
      <c r="A310" s="175" t="s">
        <v>6593</v>
      </c>
      <c r="B310" s="126" t="s">
        <v>113</v>
      </c>
      <c r="C310" s="781">
        <v>2.36</v>
      </c>
      <c r="D310" s="127">
        <v>350</v>
      </c>
      <c r="E310" s="2046">
        <f t="shared" si="35"/>
        <v>86.35199999999999</v>
      </c>
      <c r="F310" s="603">
        <f t="shared" si="33"/>
        <v>86.35</v>
      </c>
      <c r="G310" s="862">
        <f>'Заказ, cкидки и курсы валют'!$J$23*F310</f>
        <v>1036.1999999999998</v>
      </c>
      <c r="H310" s="128">
        <f t="shared" si="34"/>
        <v>362.67</v>
      </c>
      <c r="I310" s="212"/>
      <c r="J310" s="128">
        <f>ROUND(IF(H310&lt;'Заказ, cкидки и курсы валют'!$B$39,H310*0.54*100/(100-'Заказ, cкидки и курсы валют'!$C$39),IF(H310&lt;'Заказ, cкидки и курсы валют'!$B$40,H310*0.54*100/(100-'Заказ, cкидки и курсы валют'!$C$40),IF(H310&lt;'Заказ, cкидки и курсы валют'!$B$41,H310*0.54*100/(100-'Заказ, cкидки и курсы валют'!$C$41),IF(H310&lt;'Заказ, cкидки и курсы валют'!$B$42,H310*0.54*100/(100-'Заказ, cкидки и курсы валют'!$C$42),IF(H310&lt;'Заказ, cкидки и курсы валют'!$B$43,H310*0.54*100/(100-'Заказ, cкидки и курсы валют'!$C$43),H310))))),2)</f>
        <v>489.6</v>
      </c>
      <c r="K310" s="575"/>
    </row>
    <row r="311" spans="1:11" ht="13.5" customHeight="1">
      <c r="A311" s="175" t="s">
        <v>6594</v>
      </c>
      <c r="B311" s="126" t="s">
        <v>114</v>
      </c>
      <c r="C311" s="781">
        <v>2.76</v>
      </c>
      <c r="D311" s="127">
        <v>300</v>
      </c>
      <c r="E311" s="2046">
        <f t="shared" si="35"/>
        <v>98.255999999999986</v>
      </c>
      <c r="F311" s="603">
        <f t="shared" si="33"/>
        <v>98.26</v>
      </c>
      <c r="G311" s="862">
        <f>'Заказ, cкидки и курсы валют'!$J$23*F311</f>
        <v>1179.1200000000001</v>
      </c>
      <c r="H311" s="128">
        <f t="shared" si="34"/>
        <v>353.74</v>
      </c>
      <c r="I311" s="212"/>
      <c r="J311" s="128">
        <f>ROUND(IF(H311&lt;'Заказ, cкидки и курсы валют'!$B$39,H311*0.54*100/(100-'Заказ, cкидки и курсы валют'!$C$39),IF(H311&lt;'Заказ, cкидки и курсы валют'!$B$40,H311*0.54*100/(100-'Заказ, cкидки и курсы валют'!$C$40),IF(H311&lt;'Заказ, cкидки и курсы валют'!$B$41,H311*0.54*100/(100-'Заказ, cкидки и курсы валют'!$C$41),IF(H311&lt;'Заказ, cкидки и курсы валют'!$B$42,H311*0.54*100/(100-'Заказ, cкидки и курсы валют'!$C$42),IF(H311&lt;'Заказ, cкидки и курсы валют'!$B$43,H311*0.54*100/(100-'Заказ, cкидки и курсы валют'!$C$43),H311))))),2)</f>
        <v>477.55</v>
      </c>
      <c r="K311" s="575"/>
    </row>
    <row r="312" spans="1:11" ht="13.5" customHeight="1">
      <c r="A312" s="175" t="s">
        <v>6595</v>
      </c>
      <c r="B312" s="126" t="s">
        <v>115</v>
      </c>
      <c r="C312" s="781">
        <v>3.42</v>
      </c>
      <c r="D312" s="127">
        <v>200</v>
      </c>
      <c r="E312" s="2046">
        <f t="shared" si="35"/>
        <v>119.43599999999999</v>
      </c>
      <c r="F312" s="603">
        <f t="shared" si="33"/>
        <v>119.44</v>
      </c>
      <c r="G312" s="862">
        <f>'Заказ, cкидки и курсы валют'!$J$23*F312</f>
        <v>1433.28</v>
      </c>
      <c r="H312" s="128">
        <f t="shared" si="34"/>
        <v>286.66000000000003</v>
      </c>
      <c r="I312" s="212"/>
      <c r="J312" s="128">
        <f>ROUND(IF(H312&lt;'Заказ, cкидки и курсы валют'!$B$39,H312*0.54*100/(100-'Заказ, cкидки и курсы валют'!$C$39),IF(H312&lt;'Заказ, cкидки и курсы валют'!$B$40,H312*0.54*100/(100-'Заказ, cкидки и курсы валют'!$C$40),IF(H312&lt;'Заказ, cкидки и курсы валют'!$B$41,H312*0.54*100/(100-'Заказ, cкидки и курсы валют'!$C$41),IF(H312&lt;'Заказ, cкидки и курсы валют'!$B$42,H312*0.54*100/(100-'Заказ, cкидки и курсы валют'!$C$42),IF(H312&lt;'Заказ, cкидки и курсы валют'!$B$43,H312*0.54*100/(100-'Заказ, cкидки и курсы валют'!$C$43),H312))))),2)</f>
        <v>386.99</v>
      </c>
      <c r="K312" s="575"/>
    </row>
    <row r="313" spans="1:11" ht="13.5" customHeight="1">
      <c r="A313" s="175" t="s">
        <v>6596</v>
      </c>
      <c r="B313" s="126" t="s">
        <v>116</v>
      </c>
      <c r="C313" s="782">
        <v>3.81</v>
      </c>
      <c r="D313" s="127">
        <v>150</v>
      </c>
      <c r="E313" s="2046">
        <f t="shared" si="35"/>
        <v>130.71600000000001</v>
      </c>
      <c r="F313" s="603">
        <f t="shared" si="33"/>
        <v>130.72</v>
      </c>
      <c r="G313" s="862">
        <f>'Заказ, cкидки и курсы валют'!$J$23*F313</f>
        <v>1568.6399999999999</v>
      </c>
      <c r="H313" s="128">
        <f t="shared" si="34"/>
        <v>235.3</v>
      </c>
      <c r="I313" s="212"/>
      <c r="J313" s="128">
        <f>ROUND(IF(H313&lt;'Заказ, cкидки и курсы валют'!$B$39,H313*0.54*100/(100-'Заказ, cкидки и курсы валют'!$C$39),IF(H313&lt;'Заказ, cкидки и курсы валют'!$B$40,H313*0.54*100/(100-'Заказ, cкидки и курсы валют'!$C$40),IF(H313&lt;'Заказ, cкидки и курсы валют'!$B$41,H313*0.54*100/(100-'Заказ, cкидки и курсы валют'!$C$41),IF(H313&lt;'Заказ, cкидки и курсы валют'!$B$42,H313*0.54*100/(100-'Заказ, cкидки и курсы валют'!$C$42),IF(H313&lt;'Заказ, cкидки и курсы валют'!$B$43,H313*0.54*100/(100-'Заказ, cкидки и курсы валют'!$C$43),H313))))),2)</f>
        <v>317.66000000000003</v>
      </c>
      <c r="K313" s="575"/>
    </row>
    <row r="314" spans="1:11" ht="13.5" customHeight="1">
      <c r="A314" s="175" t="s">
        <v>6597</v>
      </c>
      <c r="B314" s="126" t="s">
        <v>3328</v>
      </c>
      <c r="C314" s="781">
        <v>4.7300000000000004</v>
      </c>
      <c r="D314" s="127">
        <v>100</v>
      </c>
      <c r="E314" s="2046">
        <f t="shared" si="35"/>
        <v>159.19199999999998</v>
      </c>
      <c r="F314" s="603">
        <f t="shared" si="33"/>
        <v>159.19</v>
      </c>
      <c r="G314" s="862">
        <f>'Заказ, cкидки и курсы валют'!$J$23*F314</f>
        <v>1910.28</v>
      </c>
      <c r="H314" s="128">
        <f t="shared" si="34"/>
        <v>191.03</v>
      </c>
      <c r="I314" s="212"/>
      <c r="J314" s="128">
        <f>ROUND(IF(H314&lt;'Заказ, cкидки и курсы валют'!$B$39,H314*0.54*100/(100-'Заказ, cкидки и курсы валют'!$C$39),IF(H314&lt;'Заказ, cкидки и курсы валют'!$B$40,H314*0.54*100/(100-'Заказ, cкидки и курсы валют'!$C$40),IF(H314&lt;'Заказ, cкидки и курсы валют'!$B$41,H314*0.54*100/(100-'Заказ, cкидки и курсы валют'!$C$41),IF(H314&lt;'Заказ, cкидки и курсы валют'!$B$42,H314*0.54*100/(100-'Заказ, cкидки и курсы валют'!$C$42),IF(H314&lt;'Заказ, cкидки и курсы валют'!$B$43,H314*0.54*100/(100-'Заказ, cкидки и курсы валют'!$C$43),H314))))),2)</f>
        <v>257.89</v>
      </c>
      <c r="K314" s="575"/>
    </row>
    <row r="315" spans="1:11" ht="13.5" customHeight="1">
      <c r="A315" s="175" t="s">
        <v>6598</v>
      </c>
      <c r="B315" s="126" t="s">
        <v>117</v>
      </c>
      <c r="C315" s="781">
        <v>5.68</v>
      </c>
      <c r="D315" s="129">
        <v>100</v>
      </c>
      <c r="E315" s="2046">
        <f t="shared" si="35"/>
        <v>207.708</v>
      </c>
      <c r="F315" s="603">
        <f t="shared" si="33"/>
        <v>207.71</v>
      </c>
      <c r="G315" s="862">
        <f>'Заказ, cкидки и курсы валют'!$J$23*F315</f>
        <v>2492.52</v>
      </c>
      <c r="H315" s="128">
        <f t="shared" si="34"/>
        <v>249.25</v>
      </c>
      <c r="I315" s="212"/>
      <c r="J315" s="128">
        <f>ROUND(IF(H315&lt;'Заказ, cкидки и курсы валют'!$B$39,H315*0.54*100/(100-'Заказ, cкидки и курсы валют'!$C$39),IF(H315&lt;'Заказ, cкидки и курсы валют'!$B$40,H315*0.54*100/(100-'Заказ, cкидки и курсы валют'!$C$40),IF(H315&lt;'Заказ, cкидки и курсы валют'!$B$41,H315*0.54*100/(100-'Заказ, cкидки и курсы валют'!$C$41),IF(H315&lt;'Заказ, cкидки и курсы валют'!$B$42,H315*0.54*100/(100-'Заказ, cкидки и курсы валют'!$C$42),IF(H315&lt;'Заказ, cкидки и курсы валют'!$B$43,H315*0.54*100/(100-'Заказ, cкидки и курсы валют'!$C$43),H315))))),2)</f>
        <v>336.49</v>
      </c>
      <c r="K315" s="575"/>
    </row>
    <row r="316" spans="1:11" ht="13.5" customHeight="1">
      <c r="A316" s="175" t="s">
        <v>6599</v>
      </c>
      <c r="B316" s="126" t="s">
        <v>118</v>
      </c>
      <c r="C316" s="781">
        <v>5.92</v>
      </c>
      <c r="D316" s="127">
        <v>100</v>
      </c>
      <c r="E316" s="2046">
        <f t="shared" si="35"/>
        <v>219.80399999999997</v>
      </c>
      <c r="F316" s="603">
        <f t="shared" si="33"/>
        <v>219.8</v>
      </c>
      <c r="G316" s="862">
        <f>'Заказ, cкидки и курсы валют'!$J$23*F316</f>
        <v>2637.6000000000004</v>
      </c>
      <c r="H316" s="128">
        <f t="shared" si="34"/>
        <v>263.76</v>
      </c>
      <c r="I316" s="212"/>
      <c r="J316" s="128">
        <f>ROUND(IF(H316&lt;'Заказ, cкидки и курсы валют'!$B$39,H316*0.54*100/(100-'Заказ, cкидки и курсы валют'!$C$39),IF(H316&lt;'Заказ, cкидки и курсы валют'!$B$40,H316*0.54*100/(100-'Заказ, cкидки и курсы валют'!$C$40),IF(H316&lt;'Заказ, cкидки и курсы валют'!$B$41,H316*0.54*100/(100-'Заказ, cкидки и курсы валют'!$C$41),IF(H316&lt;'Заказ, cкидки и курсы валют'!$B$42,H316*0.54*100/(100-'Заказ, cкидки и курсы валют'!$C$42),IF(H316&lt;'Заказ, cкидки и курсы валют'!$B$43,H316*0.54*100/(100-'Заказ, cкидки и курсы валют'!$C$43),H316))))),2)</f>
        <v>356.08</v>
      </c>
      <c r="K316" s="575"/>
    </row>
    <row r="317" spans="1:11" ht="13.5" customHeight="1">
      <c r="A317" s="175" t="s">
        <v>6600</v>
      </c>
      <c r="B317" s="126" t="s">
        <v>119</v>
      </c>
      <c r="C317" s="783">
        <v>6.63</v>
      </c>
      <c r="D317" s="127">
        <v>100</v>
      </c>
      <c r="E317" s="2046">
        <f t="shared" si="35"/>
        <v>231.50399999999996</v>
      </c>
      <c r="F317" s="603">
        <f t="shared" si="33"/>
        <v>231.5</v>
      </c>
      <c r="G317" s="862">
        <f>'Заказ, cкидки и курсы валют'!$J$23*F317</f>
        <v>2778</v>
      </c>
      <c r="H317" s="128">
        <f t="shared" si="34"/>
        <v>277.8</v>
      </c>
      <c r="I317" s="212"/>
      <c r="J317" s="128">
        <f>ROUND(IF(H317&lt;'Заказ, cкидки и курсы валют'!$B$39,H317*0.54*100/(100-'Заказ, cкидки и курсы валют'!$C$39),IF(H317&lt;'Заказ, cкидки и курсы валют'!$B$40,H317*0.54*100/(100-'Заказ, cкидки и курсы валют'!$C$40),IF(H317&lt;'Заказ, cкидки и курсы валют'!$B$41,H317*0.54*100/(100-'Заказ, cкидки и курсы валют'!$C$41),IF(H317&lt;'Заказ, cкидки и курсы валют'!$B$42,H317*0.54*100/(100-'Заказ, cкидки и курсы валют'!$C$42),IF(H317&lt;'Заказ, cкидки и курсы валют'!$B$43,H317*0.54*100/(100-'Заказ, cкидки и курсы валют'!$C$43),H317))))),2)</f>
        <v>375.03</v>
      </c>
      <c r="K317" s="575"/>
    </row>
    <row r="318" spans="1:11" ht="13.5" customHeight="1">
      <c r="A318" s="175" t="s">
        <v>6601</v>
      </c>
      <c r="B318" s="126" t="s">
        <v>3981</v>
      </c>
      <c r="C318" s="784">
        <v>6.86</v>
      </c>
      <c r="D318" s="127">
        <v>100</v>
      </c>
      <c r="E318" s="2046">
        <f t="shared" si="35"/>
        <v>263.12400000000002</v>
      </c>
      <c r="F318" s="603">
        <f t="shared" si="33"/>
        <v>263.12</v>
      </c>
      <c r="G318" s="862">
        <f>'Заказ, cкидки и курсы валют'!$J$23*F318</f>
        <v>3157.44</v>
      </c>
      <c r="H318" s="128">
        <f t="shared" si="34"/>
        <v>315.74</v>
      </c>
      <c r="I318" s="212"/>
      <c r="J318" s="128">
        <f>ROUND(IF(H318&lt;'Заказ, cкидки и курсы валют'!$B$39,H318*0.54*100/(100-'Заказ, cкидки и курсы валют'!$C$39),IF(H318&lt;'Заказ, cкидки и курсы валют'!$B$40,H318*0.54*100/(100-'Заказ, cкидки и курсы валют'!$C$40),IF(H318&lt;'Заказ, cкидки и курсы валют'!$B$41,H318*0.54*100/(100-'Заказ, cкидки и курсы валют'!$C$41),IF(H318&lt;'Заказ, cкидки и курсы валют'!$B$42,H318*0.54*100/(100-'Заказ, cкидки и курсы валют'!$C$42),IF(H318&lt;'Заказ, cкидки и курсы валют'!$B$43,H318*0.54*100/(100-'Заказ, cкидки и курсы валют'!$C$43),H318))))),2)</f>
        <v>426.25</v>
      </c>
      <c r="K318" s="575"/>
    </row>
    <row r="319" spans="1:11" ht="15">
      <c r="A319" s="175" t="s">
        <v>9593</v>
      </c>
      <c r="B319" s="1236" t="s">
        <v>3982</v>
      </c>
      <c r="C319" s="784">
        <v>7.31</v>
      </c>
      <c r="D319" s="127">
        <v>100</v>
      </c>
      <c r="E319" s="2046">
        <f>E290*1.2</f>
        <v>301.596</v>
      </c>
      <c r="F319" s="603">
        <f t="shared" ref="F319" si="36">ROUND(E319*(1-$F$11),2)</f>
        <v>301.60000000000002</v>
      </c>
      <c r="G319" s="862">
        <f>'Заказ, cкидки и курсы валют'!$J$23*F319</f>
        <v>3619.2000000000003</v>
      </c>
      <c r="H319" s="128">
        <f t="shared" ref="H319" si="37">ROUND((D319/1000)*G319,2)</f>
        <v>361.92</v>
      </c>
      <c r="I319" s="212"/>
      <c r="J319" s="128">
        <f>ROUND(IF(H319&lt;'Заказ, cкидки и курсы валют'!$B$39,H319*0.54*100/(100-'Заказ, cкидки и курсы валют'!$C$39),IF(H319&lt;'Заказ, cкидки и курсы валют'!$B$40,H319*0.54*100/(100-'Заказ, cкидки и курсы валют'!$C$40),IF(H319&lt;'Заказ, cкидки и курсы валют'!$B$41,H319*0.54*100/(100-'Заказ, cкидки и курсы валют'!$C$41),IF(H319&lt;'Заказ, cкидки и курсы валют'!$B$42,H319*0.54*100/(100-'Заказ, cкидки и курсы валют'!$C$42),IF(H319&lt;'Заказ, cкидки и курсы валют'!$B$43,H319*0.54*100/(100-'Заказ, cкидки и курсы валют'!$C$43),H319))))),2)</f>
        <v>488.59</v>
      </c>
      <c r="K319" s="575"/>
    </row>
    <row r="320" spans="1:11" ht="15">
      <c r="A320" s="175" t="s">
        <v>6602</v>
      </c>
      <c r="B320" s="126" t="s">
        <v>120</v>
      </c>
      <c r="C320" s="784">
        <v>9.6000000000000014</v>
      </c>
      <c r="D320" s="127">
        <v>100</v>
      </c>
      <c r="E320" s="2046">
        <f t="shared" si="35"/>
        <v>322.62</v>
      </c>
      <c r="F320" s="603">
        <f>ROUND(E320*(1-$F$11),2)</f>
        <v>322.62</v>
      </c>
      <c r="G320" s="862">
        <f>'Заказ, cкидки и курсы валют'!$J$23*F320</f>
        <v>3871.44</v>
      </c>
      <c r="H320" s="128">
        <f>ROUND((D320/1000)*G320,2)</f>
        <v>387.14</v>
      </c>
      <c r="I320" s="212"/>
      <c r="J320" s="128">
        <f>ROUND(IF(H320&lt;'Заказ, cкидки и курсы валют'!$B$39,H320*0.54*100/(100-'Заказ, cкидки и курсы валют'!$C$39),IF(H320&lt;'Заказ, cкидки и курсы валют'!$B$40,H320*0.54*100/(100-'Заказ, cкидки и курсы валют'!$C$40),IF(H320&lt;'Заказ, cкидки и курсы валют'!$B$41,H320*0.54*100/(100-'Заказ, cкидки и курсы валют'!$C$41),IF(H320&lt;'Заказ, cкидки и курсы валют'!$B$42,H320*0.54*100/(100-'Заказ, cкидки и курсы валют'!$C$42),IF(H320&lt;'Заказ, cкидки и курсы валют'!$B$43,H320*0.54*100/(100-'Заказ, cкидки и курсы валют'!$C$43),H320))))),2)</f>
        <v>464.57</v>
      </c>
    </row>
    <row r="321" spans="1:10" ht="15.75" thickBot="1">
      <c r="A321" s="177" t="s">
        <v>6603</v>
      </c>
      <c r="B321" s="178" t="s">
        <v>121</v>
      </c>
      <c r="C321" s="961">
        <v>10.9</v>
      </c>
      <c r="D321" s="180">
        <v>100</v>
      </c>
      <c r="E321" s="2052">
        <f t="shared" si="35"/>
        <v>384.36</v>
      </c>
      <c r="F321" s="959">
        <f>ROUND(E321*(1-$F$11),2)</f>
        <v>384.36</v>
      </c>
      <c r="G321" s="960">
        <f>'Заказ, cкидки и курсы валют'!$J$23*F321</f>
        <v>4612.32</v>
      </c>
      <c r="H321" s="181">
        <f>ROUND((D321/1000)*G321,2)</f>
        <v>461.23</v>
      </c>
      <c r="I321" s="214"/>
      <c r="J321" s="128">
        <f>ROUND(IF(H321&lt;'Заказ, cкидки и курсы валют'!$B$39,H321*0.54*100/(100-'Заказ, cкидки и курсы валют'!$C$39),IF(H321&lt;'Заказ, cкидки и курсы валют'!$B$40,H321*0.54*100/(100-'Заказ, cкидки и курсы валют'!$C$40),IF(H321&lt;'Заказ, cкидки и курсы валют'!$B$41,H321*0.54*100/(100-'Заказ, cкидки и курсы валют'!$C$41),IF(H321&lt;'Заказ, cкидки и курсы валют'!$B$42,H321*0.54*100/(100-'Заказ, cкидки и курсы валют'!$C$42),IF(H321&lt;'Заказ, cкидки и курсы валют'!$B$43,H321*0.54*100/(100-'Заказ, cкидки и курсы валют'!$C$43),H321))))),2)</f>
        <v>553.48</v>
      </c>
    </row>
    <row r="322" spans="1:10" ht="13.5" thickBot="1">
      <c r="C322"/>
      <c r="D322"/>
      <c r="E322" s="548"/>
      <c r="F322"/>
      <c r="G322"/>
    </row>
    <row r="323" spans="1:10" ht="18">
      <c r="A323" s="203"/>
      <c r="B323" s="91" t="s">
        <v>3923</v>
      </c>
      <c r="C323" s="91"/>
      <c r="D323" s="96"/>
      <c r="E323" s="591"/>
      <c r="F323" s="592"/>
      <c r="G323" s="859"/>
      <c r="H323" s="163"/>
      <c r="I323" s="95"/>
    </row>
    <row r="324" spans="1:10" ht="18">
      <c r="A324" s="204"/>
      <c r="B324" s="108"/>
      <c r="C324" s="108" t="s">
        <v>499</v>
      </c>
      <c r="D324" s="165"/>
      <c r="E324" s="606"/>
      <c r="F324" s="563"/>
      <c r="G324" s="340"/>
      <c r="H324" s="17"/>
      <c r="I324" s="167"/>
    </row>
    <row r="325" spans="1:10" ht="41.45" customHeight="1">
      <c r="A325" s="204"/>
      <c r="B325" s="207"/>
      <c r="C325" s="97"/>
      <c r="D325" s="97"/>
      <c r="E325" s="595"/>
      <c r="F325" s="596"/>
      <c r="G325" s="860"/>
      <c r="H325" s="17"/>
      <c r="I325" s="167"/>
    </row>
    <row r="326" spans="1:10">
      <c r="A326" s="204"/>
      <c r="B326" s="207"/>
      <c r="C326" s="97"/>
      <c r="D326" s="97"/>
      <c r="E326" s="595"/>
      <c r="F326" s="596"/>
      <c r="G326" s="860"/>
      <c r="H326" s="17"/>
      <c r="I326" s="167"/>
    </row>
    <row r="327" spans="1:10" ht="14.1" customHeight="1">
      <c r="A327" s="204"/>
      <c r="B327" s="207"/>
      <c r="C327" s="97"/>
      <c r="D327" s="97"/>
      <c r="E327" s="595"/>
      <c r="F327" s="596"/>
      <c r="G327" s="860"/>
      <c r="H327" s="17"/>
      <c r="I327" s="167"/>
    </row>
    <row r="328" spans="1:10" ht="14.1" customHeight="1" thickBot="1">
      <c r="A328" s="1171" t="s">
        <v>7052</v>
      </c>
      <c r="B328" s="2539"/>
      <c r="C328" s="97"/>
      <c r="D328" s="97"/>
      <c r="E328" s="597"/>
      <c r="F328" s="598"/>
      <c r="G328" s="861"/>
      <c r="H328" s="171"/>
      <c r="I328" s="172"/>
    </row>
    <row r="329" spans="1:10" ht="40.5" customHeight="1">
      <c r="A329" s="1206" t="s">
        <v>1028</v>
      </c>
      <c r="B329" s="1207" t="s">
        <v>1029</v>
      </c>
      <c r="C329" s="192" t="s">
        <v>678</v>
      </c>
      <c r="D329" s="192" t="s">
        <v>3130</v>
      </c>
      <c r="E329" s="1134" t="s">
        <v>11188</v>
      </c>
      <c r="F329" s="611" t="s">
        <v>2779</v>
      </c>
      <c r="G329" s="1205" t="s">
        <v>2627</v>
      </c>
      <c r="H329" s="419" t="s">
        <v>497</v>
      </c>
      <c r="I329" s="495" t="s">
        <v>4239</v>
      </c>
      <c r="J329" s="2668" t="s">
        <v>12335</v>
      </c>
    </row>
    <row r="330" spans="1:10" ht="22.5" customHeight="1" thickBot="1">
      <c r="A330" s="475"/>
      <c r="B330" s="1210"/>
      <c r="C330" s="197" t="s">
        <v>3629</v>
      </c>
      <c r="D330" s="390" t="s">
        <v>4386</v>
      </c>
      <c r="E330" s="1160" t="s">
        <v>265</v>
      </c>
      <c r="F330" s="607">
        <f>'Заказ, cкидки и курсы валют'!$I$12</f>
        <v>0</v>
      </c>
      <c r="G330" s="1094"/>
      <c r="H330" s="455"/>
      <c r="I330" s="541"/>
      <c r="J330" s="2669"/>
    </row>
    <row r="331" spans="1:10" ht="14.1" customHeight="1" thickBot="1">
      <c r="A331" s="384" t="s">
        <v>9594</v>
      </c>
      <c r="B331" s="385" t="s">
        <v>105</v>
      </c>
      <c r="C331" s="1135">
        <v>0.91</v>
      </c>
      <c r="D331" s="386">
        <v>150</v>
      </c>
      <c r="E331" s="2071">
        <f>(E273*2)+(1000/D331*7.5)</f>
        <v>101.52000000000001</v>
      </c>
      <c r="F331" s="967">
        <f t="shared" ref="F331:F347" si="38">ROUND(E331*(1-$F$11),2)</f>
        <v>101.52</v>
      </c>
      <c r="G331" s="968">
        <f>'Заказ, cкидки и курсы валют'!$J$23*F331</f>
        <v>1218.24</v>
      </c>
      <c r="H331" s="387">
        <f t="shared" ref="H331:H347" si="39">ROUND((D331/1000)*G331,2)</f>
        <v>182.74</v>
      </c>
      <c r="I331" s="337"/>
      <c r="J331" s="128">
        <f>ROUND(IF(H331&lt;'Заказ, cкидки и курсы валют'!$B$39,H331*0.54*100/(100-'Заказ, cкидки и курсы валют'!$C$39),IF(H331&lt;'Заказ, cкидки и курсы валют'!$B$40,H331*0.54*100/(100-'Заказ, cкидки и курсы валют'!$C$40),IF(H331&lt;'Заказ, cкидки и курсы валют'!$B$41,H331*0.54*100/(100-'Заказ, cкидки и курсы валют'!$C$41),IF(H331&lt;'Заказ, cкидки и курсы валют'!$B$42,H331*0.54*100/(100-'Заказ, cкидки и курсы валют'!$C$42),IF(H331&lt;'Заказ, cкидки и курсы валют'!$B$43,H331*0.54*100/(100-'Заказ, cкидки и курсы валют'!$C$43),H331))))),2)</f>
        <v>281.94</v>
      </c>
    </row>
    <row r="332" spans="1:10" ht="14.1" customHeight="1" thickBot="1">
      <c r="A332" s="175" t="s">
        <v>9595</v>
      </c>
      <c r="B332" s="126" t="s">
        <v>106</v>
      </c>
      <c r="C332" s="781">
        <v>0.96</v>
      </c>
      <c r="D332" s="127">
        <v>150</v>
      </c>
      <c r="E332" s="2071">
        <f t="shared" ref="E332:E350" si="40">(E274*2)+(1000/D332*7.5)</f>
        <v>107.9</v>
      </c>
      <c r="F332" s="603">
        <f t="shared" si="38"/>
        <v>107.9</v>
      </c>
      <c r="G332" s="862">
        <f>'Заказ, cкидки и курсы валют'!$J$23*F332</f>
        <v>1294.8000000000002</v>
      </c>
      <c r="H332" s="128">
        <f t="shared" si="39"/>
        <v>194.22</v>
      </c>
      <c r="I332" s="212"/>
      <c r="J332" s="128">
        <f>ROUND(IF(H332&lt;'Заказ, cкидки и курсы валют'!$B$39,H332*0.54*100/(100-'Заказ, cкидки и курсы валют'!$C$39),IF(H332&lt;'Заказ, cкидки и курсы валют'!$B$40,H332*0.54*100/(100-'Заказ, cкидки и курсы валют'!$C$40),IF(H332&lt;'Заказ, cкидки и курсы валют'!$B$41,H332*0.54*100/(100-'Заказ, cкидки и курсы валют'!$C$41),IF(H332&lt;'Заказ, cкидки и курсы валют'!$B$42,H332*0.54*100/(100-'Заказ, cкидки и курсы валют'!$C$42),IF(H332&lt;'Заказ, cкидки и курсы валют'!$B$43,H332*0.54*100/(100-'Заказ, cкидки и курсы валют'!$C$43),H332))))),2)</f>
        <v>262.2</v>
      </c>
    </row>
    <row r="333" spans="1:10" ht="14.1" customHeight="1" thickBot="1">
      <c r="A333" s="175" t="s">
        <v>9596</v>
      </c>
      <c r="B333" s="126" t="s">
        <v>107</v>
      </c>
      <c r="C333" s="781">
        <v>1.19</v>
      </c>
      <c r="D333" s="127">
        <v>100</v>
      </c>
      <c r="E333" s="2071">
        <f t="shared" si="40"/>
        <v>144.9</v>
      </c>
      <c r="F333" s="603">
        <f t="shared" si="38"/>
        <v>144.9</v>
      </c>
      <c r="G333" s="862">
        <f>'Заказ, cкидки и курсы валют'!$J$23*F333</f>
        <v>1738.8000000000002</v>
      </c>
      <c r="H333" s="128">
        <f t="shared" si="39"/>
        <v>173.88</v>
      </c>
      <c r="I333" s="212"/>
      <c r="J333" s="128">
        <f>ROUND(IF(H333&lt;'Заказ, cкидки и курсы валют'!$B$39,H333*0.54*100/(100-'Заказ, cкидки и курсы валют'!$C$39),IF(H333&lt;'Заказ, cкидки и курсы валют'!$B$40,H333*0.54*100/(100-'Заказ, cкидки и курсы валют'!$C$40),IF(H333&lt;'Заказ, cкидки и курсы валют'!$B$41,H333*0.54*100/(100-'Заказ, cкидки и курсы валют'!$C$41),IF(H333&lt;'Заказ, cкидки и курсы валют'!$B$42,H333*0.54*100/(100-'Заказ, cкидки и курсы валют'!$C$42),IF(H333&lt;'Заказ, cкидки и курсы валют'!$B$43,H333*0.54*100/(100-'Заказ, cкидки и курсы валют'!$C$43),H333))))),2)</f>
        <v>268.27</v>
      </c>
    </row>
    <row r="334" spans="1:10" ht="14.1" customHeight="1" thickBot="1">
      <c r="A334" s="175" t="s">
        <v>9597</v>
      </c>
      <c r="B334" s="126" t="s">
        <v>108</v>
      </c>
      <c r="C334" s="781">
        <v>1.42</v>
      </c>
      <c r="D334" s="127">
        <v>100</v>
      </c>
      <c r="E334" s="2071">
        <f t="shared" si="40"/>
        <v>158.88</v>
      </c>
      <c r="F334" s="603">
        <f t="shared" si="38"/>
        <v>158.88</v>
      </c>
      <c r="G334" s="862">
        <f>'Заказ, cкидки и курсы валют'!$J$23*F334</f>
        <v>1906.56</v>
      </c>
      <c r="H334" s="128">
        <f t="shared" si="39"/>
        <v>190.66</v>
      </c>
      <c r="I334" s="212"/>
      <c r="J334" s="128">
        <f>ROUND(IF(H334&lt;'Заказ, cкидки и курсы валют'!$B$39,H334*0.54*100/(100-'Заказ, cкидки и курсы валют'!$C$39),IF(H334&lt;'Заказ, cкидки и курсы валют'!$B$40,H334*0.54*100/(100-'Заказ, cкидки и курсы валют'!$C$40),IF(H334&lt;'Заказ, cкидки и курсы валют'!$B$41,H334*0.54*100/(100-'Заказ, cкидки и курсы валют'!$C$41),IF(H334&lt;'Заказ, cкидки и курсы валют'!$B$42,H334*0.54*100/(100-'Заказ, cкидки и курсы валют'!$C$42),IF(H334&lt;'Заказ, cкидки и курсы валют'!$B$43,H334*0.54*100/(100-'Заказ, cкидки и курсы валют'!$C$43),H334))))),2)</f>
        <v>257.39</v>
      </c>
    </row>
    <row r="335" spans="1:10" ht="14.1" customHeight="1" thickBot="1">
      <c r="A335" s="175" t="s">
        <v>9598</v>
      </c>
      <c r="B335" s="126" t="s">
        <v>109</v>
      </c>
      <c r="C335" s="781">
        <v>1.55</v>
      </c>
      <c r="D335" s="127">
        <v>80</v>
      </c>
      <c r="E335" s="2071">
        <f t="shared" si="40"/>
        <v>182.01</v>
      </c>
      <c r="F335" s="603">
        <f t="shared" si="38"/>
        <v>182.01</v>
      </c>
      <c r="G335" s="862">
        <f>'Заказ, cкидки и курсы валют'!$J$23*F335</f>
        <v>2184.12</v>
      </c>
      <c r="H335" s="128">
        <f t="shared" si="39"/>
        <v>174.73</v>
      </c>
      <c r="I335" s="212"/>
      <c r="J335" s="128">
        <f>ROUND(IF(H335&lt;'Заказ, cкидки и курсы валют'!$B$39,H335*0.54*100/(100-'Заказ, cкидки и курсы валют'!$C$39),IF(H335&lt;'Заказ, cкидки и курсы валют'!$B$40,H335*0.54*100/(100-'Заказ, cкидки и курсы валют'!$C$40),IF(H335&lt;'Заказ, cкидки и курсы валют'!$B$41,H335*0.54*100/(100-'Заказ, cкидки и курсы валют'!$C$41),IF(H335&lt;'Заказ, cкидки и курсы валют'!$B$42,H335*0.54*100/(100-'Заказ, cкидки и курсы валют'!$C$42),IF(H335&lt;'Заказ, cкидки и курсы валют'!$B$43,H335*0.54*100/(100-'Заказ, cкидки и курсы валют'!$C$43),H335))))),2)</f>
        <v>269.58</v>
      </c>
    </row>
    <row r="336" spans="1:10" ht="14.1" customHeight="1" thickBot="1">
      <c r="A336" s="175" t="s">
        <v>9599</v>
      </c>
      <c r="B336" s="126" t="s">
        <v>110</v>
      </c>
      <c r="C336" s="781">
        <v>1.77</v>
      </c>
      <c r="D336" s="127">
        <v>50</v>
      </c>
      <c r="E336" s="2071">
        <f t="shared" si="40"/>
        <v>251.18</v>
      </c>
      <c r="F336" s="603">
        <f t="shared" si="38"/>
        <v>251.18</v>
      </c>
      <c r="G336" s="862">
        <f>'Заказ, cкидки и курсы валют'!$J$23*F336</f>
        <v>3014.16</v>
      </c>
      <c r="H336" s="128">
        <f t="shared" si="39"/>
        <v>150.71</v>
      </c>
      <c r="I336" s="212"/>
      <c r="J336" s="128">
        <f>ROUND(IF(H336&lt;'Заказ, cкидки и курсы валют'!$B$39,H336*0.54*100/(100-'Заказ, cкидки и курсы валют'!$C$39),IF(H336&lt;'Заказ, cкидки и курсы валют'!$B$40,H336*0.54*100/(100-'Заказ, cкидки и курсы валют'!$C$40),IF(H336&lt;'Заказ, cкидки и курсы валют'!$B$41,H336*0.54*100/(100-'Заказ, cкидки и курсы валют'!$C$41),IF(H336&lt;'Заказ, cкидки и курсы валют'!$B$42,H336*0.54*100/(100-'Заказ, cкидки и курсы валют'!$C$42),IF(H336&lt;'Заказ, cкидки и курсы валют'!$B$43,H336*0.54*100/(100-'Заказ, cкидки и курсы валют'!$C$43),H336))))),2)</f>
        <v>232.52</v>
      </c>
    </row>
    <row r="337" spans="1:11" ht="14.1" customHeight="1" thickBot="1">
      <c r="A337" s="175" t="s">
        <v>9600</v>
      </c>
      <c r="B337" s="126" t="s">
        <v>111</v>
      </c>
      <c r="C337" s="781">
        <v>1.95</v>
      </c>
      <c r="D337" s="127">
        <v>50</v>
      </c>
      <c r="E337" s="2071">
        <f t="shared" si="40"/>
        <v>269.42</v>
      </c>
      <c r="F337" s="603">
        <f t="shared" si="38"/>
        <v>269.42</v>
      </c>
      <c r="G337" s="862">
        <f>'Заказ, cкидки и курсы валют'!$J$23*F337</f>
        <v>3233.04</v>
      </c>
      <c r="H337" s="128">
        <f t="shared" si="39"/>
        <v>161.65</v>
      </c>
      <c r="I337" s="212"/>
      <c r="J337" s="128">
        <f>ROUND(IF(H337&lt;'Заказ, cкидки и курсы валют'!$B$39,H337*0.54*100/(100-'Заказ, cкидки и курсы валют'!$C$39),IF(H337&lt;'Заказ, cкидки и курсы валют'!$B$40,H337*0.54*100/(100-'Заказ, cкидки и курсы валют'!$C$40),IF(H337&lt;'Заказ, cкидки и курсы валют'!$B$41,H337*0.54*100/(100-'Заказ, cкидки и курсы валют'!$C$41),IF(H337&lt;'Заказ, cкидки и курсы валют'!$B$42,H337*0.54*100/(100-'Заказ, cкидки и курсы валют'!$C$42),IF(H337&lt;'Заказ, cкидки и курсы валют'!$B$43,H337*0.54*100/(100-'Заказ, cкидки и курсы валют'!$C$43),H337))))),2)</f>
        <v>249.4</v>
      </c>
    </row>
    <row r="338" spans="1:11" ht="14.1" customHeight="1" thickBot="1">
      <c r="A338" s="175" t="s">
        <v>9601</v>
      </c>
      <c r="B338" s="126" t="s">
        <v>112</v>
      </c>
      <c r="C338" s="781">
        <v>2.14</v>
      </c>
      <c r="D338" s="127">
        <v>40</v>
      </c>
      <c r="E338" s="2071">
        <f t="shared" si="40"/>
        <v>314.45999999999998</v>
      </c>
      <c r="F338" s="603">
        <f t="shared" si="38"/>
        <v>314.45999999999998</v>
      </c>
      <c r="G338" s="862">
        <f>'Заказ, cкидки и курсы валют'!$J$23*F338</f>
        <v>3773.5199999999995</v>
      </c>
      <c r="H338" s="128">
        <f t="shared" si="39"/>
        <v>150.94</v>
      </c>
      <c r="I338" s="212"/>
      <c r="J338" s="128">
        <f>ROUND(IF(H338&lt;'Заказ, cкидки и курсы валют'!$B$39,H338*0.54*100/(100-'Заказ, cкидки и курсы валют'!$C$39),IF(H338&lt;'Заказ, cкидки и курсы валют'!$B$40,H338*0.54*100/(100-'Заказ, cкидки и курсы валют'!$C$40),IF(H338&lt;'Заказ, cкидки и курсы валют'!$B$41,H338*0.54*100/(100-'Заказ, cкидки и курсы валют'!$C$41),IF(H338&lt;'Заказ, cкидки и курсы валют'!$B$42,H338*0.54*100/(100-'Заказ, cкидки и курсы валют'!$C$42),IF(H338&lt;'Заказ, cкидки и курсы валют'!$B$43,H338*0.54*100/(100-'Заказ, cкидки и курсы валют'!$C$43),H338))))),2)</f>
        <v>232.88</v>
      </c>
    </row>
    <row r="339" spans="1:11" ht="14.1" customHeight="1" thickBot="1">
      <c r="A339" s="175" t="s">
        <v>9602</v>
      </c>
      <c r="B339" s="126" t="s">
        <v>113</v>
      </c>
      <c r="C339" s="781">
        <v>2.36</v>
      </c>
      <c r="D339" s="127">
        <v>35</v>
      </c>
      <c r="E339" s="2071">
        <f t="shared" si="40"/>
        <v>358.20571428571429</v>
      </c>
      <c r="F339" s="603">
        <f t="shared" si="38"/>
        <v>358.21</v>
      </c>
      <c r="G339" s="862">
        <f>'Заказ, cкидки и курсы валют'!$J$23*F339</f>
        <v>4298.5199999999995</v>
      </c>
      <c r="H339" s="128">
        <f t="shared" si="39"/>
        <v>150.44999999999999</v>
      </c>
      <c r="I339" s="212"/>
      <c r="J339" s="128">
        <f>ROUND(IF(H339&lt;'Заказ, cкидки и курсы валют'!$B$39,H339*0.54*100/(100-'Заказ, cкидки и курсы валют'!$C$39),IF(H339&lt;'Заказ, cкидки и курсы валют'!$B$40,H339*0.54*100/(100-'Заказ, cкидки и курсы валют'!$C$40),IF(H339&lt;'Заказ, cкидки и курсы валют'!$B$41,H339*0.54*100/(100-'Заказ, cкидки и курсы валют'!$C$41),IF(H339&lt;'Заказ, cкидки и курсы валют'!$B$42,H339*0.54*100/(100-'Заказ, cкидки и курсы валют'!$C$42),IF(H339&lt;'Заказ, cкидки и курсы валют'!$B$43,H339*0.54*100/(100-'Заказ, cкидки и курсы валют'!$C$43),H339))))),2)</f>
        <v>232.12</v>
      </c>
    </row>
    <row r="340" spans="1:11" ht="14.1" customHeight="1" thickBot="1">
      <c r="A340" s="175" t="s">
        <v>9603</v>
      </c>
      <c r="B340" s="126" t="s">
        <v>114</v>
      </c>
      <c r="C340" s="781">
        <v>2.76</v>
      </c>
      <c r="D340" s="127">
        <v>30</v>
      </c>
      <c r="E340" s="2071">
        <f t="shared" si="40"/>
        <v>413.76</v>
      </c>
      <c r="F340" s="603">
        <f t="shared" si="38"/>
        <v>413.76</v>
      </c>
      <c r="G340" s="862">
        <f>'Заказ, cкидки и курсы валют'!$J$23*F340</f>
        <v>4965.12</v>
      </c>
      <c r="H340" s="128">
        <f t="shared" si="39"/>
        <v>148.94999999999999</v>
      </c>
      <c r="I340" s="212"/>
      <c r="J340" s="128">
        <f>ROUND(IF(H340&lt;'Заказ, cкидки и курсы валют'!$B$39,H340*0.54*100/(100-'Заказ, cкидки и курсы валют'!$C$39),IF(H340&lt;'Заказ, cкидки и курсы валют'!$B$40,H340*0.54*100/(100-'Заказ, cкидки и курсы валют'!$C$40),IF(H340&lt;'Заказ, cкидки и курсы валют'!$B$41,H340*0.54*100/(100-'Заказ, cкидки и курсы валют'!$C$41),IF(H340&lt;'Заказ, cкидки и курсы валют'!$B$42,H340*0.54*100/(100-'Заказ, cкидки и курсы валют'!$C$42),IF(H340&lt;'Заказ, cкидки и курсы валют'!$B$43,H340*0.54*100/(100-'Заказ, cкидки и курсы валют'!$C$43),H340))))),2)</f>
        <v>229.81</v>
      </c>
    </row>
    <row r="341" spans="1:11" ht="14.1" customHeight="1" thickBot="1">
      <c r="A341" s="175" t="s">
        <v>9604</v>
      </c>
      <c r="B341" s="126" t="s">
        <v>115</v>
      </c>
      <c r="C341" s="781">
        <v>3.42</v>
      </c>
      <c r="D341" s="127">
        <v>20</v>
      </c>
      <c r="E341" s="2071">
        <f t="shared" si="40"/>
        <v>574.05999999999995</v>
      </c>
      <c r="F341" s="603">
        <f t="shared" si="38"/>
        <v>574.05999999999995</v>
      </c>
      <c r="G341" s="862">
        <f>'Заказ, cкидки и курсы валют'!$J$23*F341</f>
        <v>6888.7199999999993</v>
      </c>
      <c r="H341" s="128">
        <f t="shared" si="39"/>
        <v>137.77000000000001</v>
      </c>
      <c r="I341" s="212"/>
      <c r="J341" s="128">
        <f>ROUND(IF(H341&lt;'Заказ, cкидки и курсы валют'!$B$39,H341*0.54*100/(100-'Заказ, cкидки и курсы валют'!$C$39),IF(H341&lt;'Заказ, cкидки и курсы валют'!$B$40,H341*0.54*100/(100-'Заказ, cкидки и курсы валют'!$C$40),IF(H341&lt;'Заказ, cкидки и курсы валют'!$B$41,H341*0.54*100/(100-'Заказ, cкидки и курсы валют'!$C$41),IF(H341&lt;'Заказ, cкидки и курсы валют'!$B$42,H341*0.54*100/(100-'Заказ, cкидки и курсы валют'!$C$42),IF(H341&lt;'Заказ, cкидки и курсы валют'!$B$43,H341*0.54*100/(100-'Заказ, cкидки и курсы валют'!$C$43),H341))))),2)</f>
        <v>212.56</v>
      </c>
    </row>
    <row r="342" spans="1:11" ht="14.1" customHeight="1" thickBot="1">
      <c r="A342" s="175" t="s">
        <v>9605</v>
      </c>
      <c r="B342" s="126" t="s">
        <v>116</v>
      </c>
      <c r="C342" s="782">
        <v>3.81</v>
      </c>
      <c r="D342" s="127">
        <v>15</v>
      </c>
      <c r="E342" s="2071">
        <f t="shared" si="40"/>
        <v>717.86000000000013</v>
      </c>
      <c r="F342" s="603">
        <f t="shared" si="38"/>
        <v>717.86</v>
      </c>
      <c r="G342" s="862">
        <f>'Заказ, cкидки и курсы валют'!$J$23*F342</f>
        <v>8614.32</v>
      </c>
      <c r="H342" s="128">
        <f t="shared" si="39"/>
        <v>129.21</v>
      </c>
      <c r="I342" s="212"/>
      <c r="J342" s="128">
        <f>ROUND(IF(H342&lt;'Заказ, cкидки и курсы валют'!$B$39,H342*0.54*100/(100-'Заказ, cкидки и курсы валют'!$C$39),IF(H342&lt;'Заказ, cкидки и курсы валют'!$B$40,H342*0.54*100/(100-'Заказ, cкидки и курсы валют'!$C$40),IF(H342&lt;'Заказ, cкидки и курсы валют'!$B$41,H342*0.54*100/(100-'Заказ, cкидки и курсы валют'!$C$41),IF(H342&lt;'Заказ, cкидки и курсы валют'!$B$42,H342*0.54*100/(100-'Заказ, cкидки и курсы валют'!$C$42),IF(H342&lt;'Заказ, cкидки и курсы валют'!$B$43,H342*0.54*100/(100-'Заказ, cкидки и курсы валют'!$C$43),H342))))),2)</f>
        <v>199.35</v>
      </c>
    </row>
    <row r="343" spans="1:11" ht="14.1" customHeight="1" thickBot="1">
      <c r="A343" s="175" t="s">
        <v>9606</v>
      </c>
      <c r="B343" s="126" t="s">
        <v>3328</v>
      </c>
      <c r="C343" s="781">
        <v>4.7300000000000004</v>
      </c>
      <c r="D343" s="127">
        <v>10</v>
      </c>
      <c r="E343" s="2071">
        <f t="shared" si="40"/>
        <v>1015.3199999999999</v>
      </c>
      <c r="F343" s="603">
        <f t="shared" si="38"/>
        <v>1015.32</v>
      </c>
      <c r="G343" s="862">
        <f>'Заказ, cкидки и курсы валют'!$J$23*F343</f>
        <v>12183.84</v>
      </c>
      <c r="H343" s="128">
        <f t="shared" si="39"/>
        <v>121.84</v>
      </c>
      <c r="I343" s="212"/>
      <c r="J343" s="128">
        <f>ROUND(IF(H343&lt;'Заказ, cкидки и курсы валют'!$B$39,H343*0.54*100/(100-'Заказ, cкидки и курсы валют'!$C$39),IF(H343&lt;'Заказ, cкидки и курсы валют'!$B$40,H343*0.54*100/(100-'Заказ, cкидки и курсы валют'!$C$40),IF(H343&lt;'Заказ, cкидки и курсы валют'!$B$41,H343*0.54*100/(100-'Заказ, cкидки и курсы валют'!$C$41),IF(H343&lt;'Заказ, cкидки и курсы валют'!$B$42,H343*0.54*100/(100-'Заказ, cкидки и курсы валют'!$C$42),IF(H343&lt;'Заказ, cкидки и курсы валют'!$B$43,H343*0.54*100/(100-'Заказ, cкидки и курсы валют'!$C$43),H343))))),2)</f>
        <v>187.98</v>
      </c>
    </row>
    <row r="344" spans="1:11" ht="14.1" customHeight="1" thickBot="1">
      <c r="A344" s="175" t="s">
        <v>9607</v>
      </c>
      <c r="B344" s="126" t="s">
        <v>117</v>
      </c>
      <c r="C344" s="781">
        <v>5.68</v>
      </c>
      <c r="D344" s="129">
        <v>10</v>
      </c>
      <c r="E344" s="2071">
        <f t="shared" si="40"/>
        <v>1096.18</v>
      </c>
      <c r="F344" s="603">
        <f t="shared" si="38"/>
        <v>1096.18</v>
      </c>
      <c r="G344" s="862">
        <f>'Заказ, cкидки и курсы валют'!$J$23*F344</f>
        <v>13154.16</v>
      </c>
      <c r="H344" s="128">
        <f t="shared" si="39"/>
        <v>131.54</v>
      </c>
      <c r="I344" s="212"/>
      <c r="J344" s="128">
        <f>ROUND(IF(H344&lt;'Заказ, cкидки и курсы валют'!$B$39,H344*0.54*100/(100-'Заказ, cкидки и курсы валют'!$C$39),IF(H344&lt;'Заказ, cкидки и курсы валют'!$B$40,H344*0.54*100/(100-'Заказ, cкидки и курсы валют'!$C$40),IF(H344&lt;'Заказ, cкидки и курсы валют'!$B$41,H344*0.54*100/(100-'Заказ, cкидки и курсы валют'!$C$41),IF(H344&lt;'Заказ, cкидки и курсы валют'!$B$42,H344*0.54*100/(100-'Заказ, cкидки и курсы валют'!$C$42),IF(H344&lt;'Заказ, cкидки и курсы валют'!$B$43,H344*0.54*100/(100-'Заказ, cкидки и курсы валют'!$C$43),H344))))),2)</f>
        <v>202.95</v>
      </c>
    </row>
    <row r="345" spans="1:11" ht="14.1" customHeight="1" thickBot="1">
      <c r="A345" s="175" t="s">
        <v>9608</v>
      </c>
      <c r="B345" s="126" t="s">
        <v>118</v>
      </c>
      <c r="C345" s="781">
        <v>5.92</v>
      </c>
      <c r="D345" s="127">
        <v>15</v>
      </c>
      <c r="E345" s="2071">
        <f t="shared" si="40"/>
        <v>866.34</v>
      </c>
      <c r="F345" s="603">
        <f t="shared" si="38"/>
        <v>866.34</v>
      </c>
      <c r="G345" s="862">
        <f>'Заказ, cкидки и курсы валют'!$J$23*F345</f>
        <v>10396.08</v>
      </c>
      <c r="H345" s="128">
        <f t="shared" si="39"/>
        <v>155.94</v>
      </c>
      <c r="I345" s="212"/>
      <c r="J345" s="128">
        <f>ROUND(IF(H345&lt;'Заказ, cкидки и курсы валют'!$B$39,H345*0.54*100/(100-'Заказ, cкидки и курсы валют'!$C$39),IF(H345&lt;'Заказ, cкидки и курсы валют'!$B$40,H345*0.54*100/(100-'Заказ, cкидки и курсы валют'!$C$40),IF(H345&lt;'Заказ, cкидки и курсы валют'!$B$41,H345*0.54*100/(100-'Заказ, cкидки и курсы валют'!$C$41),IF(H345&lt;'Заказ, cкидки и курсы валют'!$B$42,H345*0.54*100/(100-'Заказ, cкидки и курсы валют'!$C$42),IF(H345&lt;'Заказ, cкидки и курсы валют'!$B$43,H345*0.54*100/(100-'Заказ, cкидки и курсы валют'!$C$43),H345))))),2)</f>
        <v>240.59</v>
      </c>
    </row>
    <row r="346" spans="1:11" ht="14.1" customHeight="1" thickBot="1">
      <c r="A346" s="175" t="s">
        <v>9609</v>
      </c>
      <c r="B346" s="126" t="s">
        <v>119</v>
      </c>
      <c r="C346" s="783">
        <v>6.63</v>
      </c>
      <c r="D346" s="127">
        <v>10</v>
      </c>
      <c r="E346" s="2071">
        <f t="shared" si="40"/>
        <v>1135.8399999999999</v>
      </c>
      <c r="F346" s="603">
        <f t="shared" si="38"/>
        <v>1135.8399999999999</v>
      </c>
      <c r="G346" s="862">
        <f>'Заказ, cкидки и курсы валют'!$J$23*F346</f>
        <v>13630.079999999998</v>
      </c>
      <c r="H346" s="128">
        <f t="shared" si="39"/>
        <v>136.30000000000001</v>
      </c>
      <c r="I346" s="212"/>
      <c r="J346" s="128">
        <f>ROUND(IF(H346&lt;'Заказ, cкидки и курсы валют'!$B$39,H346*0.54*100/(100-'Заказ, cкидки и курсы валют'!$C$39),IF(H346&lt;'Заказ, cкидки и курсы валют'!$B$40,H346*0.54*100/(100-'Заказ, cкидки и курсы валют'!$C$40),IF(H346&lt;'Заказ, cкидки и курсы валют'!$B$41,H346*0.54*100/(100-'Заказ, cкидки и курсы валют'!$C$41),IF(H346&lt;'Заказ, cкидки и курсы валют'!$B$42,H346*0.54*100/(100-'Заказ, cкидки и курсы валют'!$C$42),IF(H346&lt;'Заказ, cкидки и курсы валют'!$B$43,H346*0.54*100/(100-'Заказ, cкидки и курсы валют'!$C$43),H346))))),2)</f>
        <v>210.29</v>
      </c>
    </row>
    <row r="347" spans="1:11" ht="13.5" customHeight="1" thickBot="1">
      <c r="A347" s="175" t="s">
        <v>9610</v>
      </c>
      <c r="B347" s="126" t="s">
        <v>3981</v>
      </c>
      <c r="C347" s="784">
        <v>6.86</v>
      </c>
      <c r="D347" s="127">
        <v>10</v>
      </c>
      <c r="E347" s="2071">
        <f t="shared" si="40"/>
        <v>1188.54</v>
      </c>
      <c r="F347" s="603">
        <f t="shared" si="38"/>
        <v>1188.54</v>
      </c>
      <c r="G347" s="862">
        <f>'Заказ, cкидки и курсы валют'!$J$23*F347</f>
        <v>14262.48</v>
      </c>
      <c r="H347" s="128">
        <f t="shared" si="39"/>
        <v>142.62</v>
      </c>
      <c r="I347" s="212"/>
      <c r="J347" s="128">
        <f>ROUND(IF(H347&lt;'Заказ, cкидки и курсы валют'!$B$39,H347*0.54*100/(100-'Заказ, cкидки и курсы валют'!$C$39),IF(H347&lt;'Заказ, cкидки и курсы валют'!$B$40,H347*0.54*100/(100-'Заказ, cкидки и курсы валют'!$C$40),IF(H347&lt;'Заказ, cкидки и курсы валют'!$B$41,H347*0.54*100/(100-'Заказ, cкидки и курсы валют'!$C$41),IF(H347&lt;'Заказ, cкидки и курсы валют'!$B$42,H347*0.54*100/(100-'Заказ, cкидки и курсы валют'!$C$42),IF(H347&lt;'Заказ, cкидки и курсы валют'!$B$43,H347*0.54*100/(100-'Заказ, cкидки и курсы валют'!$C$43),H347))))),2)</f>
        <v>220.04</v>
      </c>
      <c r="K347" s="575"/>
    </row>
    <row r="348" spans="1:11" ht="13.5" customHeight="1" thickBot="1">
      <c r="A348" s="175" t="s">
        <v>9611</v>
      </c>
      <c r="B348" s="1236" t="s">
        <v>3982</v>
      </c>
      <c r="C348" s="784">
        <v>7.31</v>
      </c>
      <c r="D348" s="127">
        <v>10</v>
      </c>
      <c r="E348" s="2071">
        <f t="shared" si="40"/>
        <v>1252.6600000000001</v>
      </c>
      <c r="F348" s="603">
        <f t="shared" ref="F348" si="41">ROUND(E348*(1-$F$11),2)</f>
        <v>1252.6600000000001</v>
      </c>
      <c r="G348" s="862">
        <f>'Заказ, cкидки и курсы валют'!$J$23*F348</f>
        <v>15031.920000000002</v>
      </c>
      <c r="H348" s="128">
        <f t="shared" ref="H348" si="42">ROUND((D348/1000)*G348,2)</f>
        <v>150.32</v>
      </c>
      <c r="I348" s="212"/>
      <c r="J348" s="128">
        <f>ROUND(IF(H348&lt;'Заказ, cкидки и курсы валют'!$B$39,H348*0.54*100/(100-'Заказ, cкидки и курсы валют'!$C$39),IF(H348&lt;'Заказ, cкидки и курсы валют'!$B$40,H348*0.54*100/(100-'Заказ, cкидки и курсы валют'!$C$40),IF(H348&lt;'Заказ, cкидки и курсы валют'!$B$41,H348*0.54*100/(100-'Заказ, cкидки и курсы валют'!$C$41),IF(H348&lt;'Заказ, cкидки и курсы валют'!$B$42,H348*0.54*100/(100-'Заказ, cкидки и курсы валют'!$C$42),IF(H348&lt;'Заказ, cкидки и курсы валют'!$B$43,H348*0.54*100/(100-'Заказ, cкидки и курсы валют'!$C$43),H348))))),2)</f>
        <v>231.92</v>
      </c>
    </row>
    <row r="349" spans="1:11" ht="15.75" thickBot="1">
      <c r="A349" s="175" t="s">
        <v>9612</v>
      </c>
      <c r="B349" s="126" t="s">
        <v>120</v>
      </c>
      <c r="C349" s="784">
        <v>9.6000000000000014</v>
      </c>
      <c r="D349" s="127">
        <v>10</v>
      </c>
      <c r="E349" s="2071">
        <f t="shared" si="40"/>
        <v>1287.7</v>
      </c>
      <c r="F349" s="603">
        <f>ROUND(E349*(1-$F$11),2)</f>
        <v>1287.7</v>
      </c>
      <c r="G349" s="862">
        <f>'Заказ, cкидки и курсы валют'!$J$23*F349</f>
        <v>15452.400000000001</v>
      </c>
      <c r="H349" s="128">
        <f>ROUND((D349/1000)*G349,2)</f>
        <v>154.52000000000001</v>
      </c>
      <c r="I349" s="212"/>
      <c r="J349" s="128">
        <f>ROUND(IF(H349&lt;'Заказ, cкидки и курсы валют'!$B$39,H349*0.54*100/(100-'Заказ, cкидки и курсы валют'!$C$39),IF(H349&lt;'Заказ, cкидки и курсы валют'!$B$40,H349*0.54*100/(100-'Заказ, cкидки и курсы валют'!$C$40),IF(H349&lt;'Заказ, cкидки и курсы валют'!$B$41,H349*0.54*100/(100-'Заказ, cкидки и курсы валют'!$C$41),IF(H349&lt;'Заказ, cкидки и курсы валют'!$B$42,H349*0.54*100/(100-'Заказ, cкидки и курсы валют'!$C$42),IF(H349&lt;'Заказ, cкидки и курсы валют'!$B$43,H349*0.54*100/(100-'Заказ, cкидки и курсы валют'!$C$43),H349))))),2)</f>
        <v>238.4</v>
      </c>
    </row>
    <row r="350" spans="1:11" ht="13.5" thickBot="1">
      <c r="A350" s="177" t="s">
        <v>9613</v>
      </c>
      <c r="B350" s="178" t="s">
        <v>121</v>
      </c>
      <c r="C350" s="961">
        <v>10.9</v>
      </c>
      <c r="D350" s="180">
        <v>10</v>
      </c>
      <c r="E350" s="2071">
        <f t="shared" si="40"/>
        <v>1390.6</v>
      </c>
      <c r="F350" s="959">
        <f>ROUND(E350*(1-$F$11),2)</f>
        <v>1390.6</v>
      </c>
      <c r="G350" s="960">
        <f>'Заказ, cкидки и курсы валют'!$J$23*F350</f>
        <v>16687.199999999997</v>
      </c>
      <c r="H350" s="181">
        <f>ROUND((D350/1000)*G350,2)</f>
        <v>166.87</v>
      </c>
      <c r="I350" s="214"/>
      <c r="J350" s="128">
        <f>ROUND(IF(H350&lt;'Заказ, cкидки и курсы валют'!$B$39,H350*0.54*100/(100-'Заказ, cкидки и курсы валют'!$C$39),IF(H350&lt;'Заказ, cкидки и курсы валют'!$B$40,H350*0.54*100/(100-'Заказ, cкидки и курсы валют'!$C$40),IF(H350&lt;'Заказ, cкидки и курсы валют'!$B$41,H350*0.54*100/(100-'Заказ, cкидки и курсы валют'!$C$41),IF(H350&lt;'Заказ, cкидки и курсы валют'!$B$42,H350*0.54*100/(100-'Заказ, cкидки и курсы валют'!$C$42),IF(H350&lt;'Заказ, cкидки и курсы валют'!$B$43,H350*0.54*100/(100-'Заказ, cкидки и курсы валют'!$C$43),H350))))),2)</f>
        <v>257.45999999999998</v>
      </c>
    </row>
    <row r="351" spans="1:11" ht="13.5" thickBot="1"/>
    <row r="352" spans="1:11" ht="18">
      <c r="A352" s="215"/>
      <c r="B352" s="91" t="s">
        <v>500</v>
      </c>
      <c r="C352" s="91"/>
      <c r="D352" s="96"/>
      <c r="E352" s="591"/>
      <c r="F352" s="592"/>
      <c r="G352" s="859"/>
      <c r="H352" s="163"/>
      <c r="I352" s="95"/>
    </row>
    <row r="353" spans="1:11" ht="18">
      <c r="A353" s="206"/>
      <c r="B353" s="108" t="s">
        <v>3274</v>
      </c>
      <c r="C353" s="108"/>
      <c r="D353" s="166"/>
      <c r="E353" s="593"/>
      <c r="F353" s="553"/>
      <c r="G353" s="340"/>
      <c r="H353" s="17"/>
      <c r="I353" s="167"/>
    </row>
    <row r="354" spans="1:11" ht="39" customHeight="1">
      <c r="A354" s="206"/>
      <c r="B354" s="207"/>
      <c r="C354" s="97"/>
      <c r="D354" s="97"/>
      <c r="E354" s="595"/>
      <c r="F354" s="596"/>
      <c r="G354" s="860"/>
      <c r="H354" s="17"/>
      <c r="I354" s="167"/>
    </row>
    <row r="355" spans="1:11">
      <c r="A355" s="206"/>
      <c r="B355" s="207"/>
      <c r="C355" s="97"/>
      <c r="D355" s="97"/>
      <c r="E355" s="595"/>
      <c r="F355" s="596"/>
      <c r="G355" s="860"/>
      <c r="H355" s="17"/>
      <c r="I355" s="167"/>
    </row>
    <row r="356" spans="1:11" ht="13.5" customHeight="1">
      <c r="A356" s="206"/>
      <c r="B356" s="207"/>
      <c r="C356" s="97"/>
      <c r="D356" s="97"/>
      <c r="E356" s="595"/>
      <c r="F356" s="596"/>
      <c r="G356" s="860"/>
      <c r="H356" s="17"/>
      <c r="I356" s="167"/>
    </row>
    <row r="357" spans="1:11" ht="16.5" thickBot="1">
      <c r="A357" s="201" t="s">
        <v>7051</v>
      </c>
      <c r="B357" s="208"/>
      <c r="C357" s="99"/>
      <c r="D357" s="99"/>
      <c r="E357" s="597"/>
      <c r="F357" s="598"/>
      <c r="G357" s="861"/>
      <c r="H357" s="171"/>
      <c r="I357" s="172"/>
    </row>
    <row r="358" spans="1:11" ht="43.5" customHeight="1">
      <c r="A358" s="1206" t="s">
        <v>1028</v>
      </c>
      <c r="B358" s="1207" t="s">
        <v>1029</v>
      </c>
      <c r="C358" s="192" t="s">
        <v>678</v>
      </c>
      <c r="D358" s="192" t="s">
        <v>3130</v>
      </c>
      <c r="E358" s="1134" t="s">
        <v>11188</v>
      </c>
      <c r="F358" s="611" t="s">
        <v>2779</v>
      </c>
      <c r="G358" s="1204" t="s">
        <v>2627</v>
      </c>
      <c r="H358" s="419" t="s">
        <v>497</v>
      </c>
      <c r="I358" s="495" t="s">
        <v>4239</v>
      </c>
      <c r="K358" s="575"/>
    </row>
    <row r="359" spans="1:11" ht="13.5" customHeight="1" thickBot="1">
      <c r="A359" s="475"/>
      <c r="B359" s="1210"/>
      <c r="C359" s="197" t="s">
        <v>3629</v>
      </c>
      <c r="D359" s="390" t="s">
        <v>2628</v>
      </c>
      <c r="E359" s="601" t="s">
        <v>265</v>
      </c>
      <c r="F359" s="607">
        <f>'Заказ, cкидки и курсы валют'!$I$12</f>
        <v>0</v>
      </c>
      <c r="G359" s="948"/>
      <c r="H359" s="455"/>
      <c r="I359" s="541"/>
      <c r="K359" s="575"/>
    </row>
    <row r="360" spans="1:11" ht="13.5" customHeight="1">
      <c r="A360" s="391" t="s">
        <v>2603</v>
      </c>
      <c r="B360" s="393" t="s">
        <v>122</v>
      </c>
      <c r="C360" s="393">
        <v>1.1499999999999999</v>
      </c>
      <c r="D360" s="2082">
        <v>15000</v>
      </c>
      <c r="E360" s="667">
        <v>33.43</v>
      </c>
      <c r="F360" s="967">
        <f>ROUND(E360*(1-$F$11),2)</f>
        <v>33.43</v>
      </c>
      <c r="G360" s="968">
        <f>'Заказ, cкидки и курсы валют'!$J$23*F360</f>
        <v>401.15999999999997</v>
      </c>
      <c r="H360" s="387">
        <f>ROUND((D360/1000)*G360,2)</f>
        <v>6017.4</v>
      </c>
      <c r="I360" s="337"/>
      <c r="K360" s="575"/>
    </row>
    <row r="361" spans="1:11" ht="13.5" customHeight="1">
      <c r="A361" s="209" t="s">
        <v>2604</v>
      </c>
      <c r="B361" s="48" t="s">
        <v>123</v>
      </c>
      <c r="C361" s="785">
        <v>1.22</v>
      </c>
      <c r="D361" s="2055">
        <v>12500</v>
      </c>
      <c r="E361" s="667">
        <v>34.57</v>
      </c>
      <c r="F361" s="603">
        <f t="shared" ref="F361:F370" si="43">ROUND(E361*(1-$F$11),2)</f>
        <v>34.57</v>
      </c>
      <c r="G361" s="862">
        <f>'Заказ, cкидки и курсы валют'!$J$23*F361</f>
        <v>414.84000000000003</v>
      </c>
      <c r="H361" s="128">
        <f t="shared" ref="H361:H370" si="44">ROUND((D361/1000)*G361,2)</f>
        <v>5185.5</v>
      </c>
      <c r="I361" s="212"/>
      <c r="K361" s="575"/>
    </row>
    <row r="362" spans="1:11" ht="13.5" customHeight="1">
      <c r="A362" s="209" t="s">
        <v>2605</v>
      </c>
      <c r="B362" s="48" t="s">
        <v>124</v>
      </c>
      <c r="C362" s="785">
        <v>1.33</v>
      </c>
      <c r="D362" s="2055">
        <v>12000</v>
      </c>
      <c r="E362" s="667">
        <v>37.369999999999997</v>
      </c>
      <c r="F362" s="603">
        <f t="shared" si="43"/>
        <v>37.369999999999997</v>
      </c>
      <c r="G362" s="862">
        <f>'Заказ, cкидки и курсы валют'!$J$23*F362</f>
        <v>448.43999999999994</v>
      </c>
      <c r="H362" s="128">
        <f t="shared" si="44"/>
        <v>5381.28</v>
      </c>
      <c r="I362" s="212"/>
      <c r="K362" s="575"/>
    </row>
    <row r="363" spans="1:11" ht="13.5" customHeight="1">
      <c r="A363" s="209" t="s">
        <v>2606</v>
      </c>
      <c r="B363" s="48" t="s">
        <v>125</v>
      </c>
      <c r="C363" s="785">
        <v>1.44</v>
      </c>
      <c r="D363" s="2055">
        <v>10000</v>
      </c>
      <c r="E363" s="667">
        <v>41.12</v>
      </c>
      <c r="F363" s="603">
        <f t="shared" si="43"/>
        <v>41.12</v>
      </c>
      <c r="G363" s="862">
        <f>'Заказ, cкидки и курсы валют'!$J$23*F363</f>
        <v>493.43999999999994</v>
      </c>
      <c r="H363" s="128">
        <f t="shared" si="44"/>
        <v>4934.3999999999996</v>
      </c>
      <c r="I363" s="212"/>
      <c r="K363" s="575"/>
    </row>
    <row r="364" spans="1:11" ht="13.5" customHeight="1">
      <c r="A364" s="209" t="s">
        <v>2607</v>
      </c>
      <c r="B364" s="48" t="s">
        <v>126</v>
      </c>
      <c r="C364" s="785">
        <v>1.8</v>
      </c>
      <c r="D364" s="2055">
        <v>8000</v>
      </c>
      <c r="E364" s="667">
        <v>50.29</v>
      </c>
      <c r="F364" s="603">
        <f t="shared" si="43"/>
        <v>50.29</v>
      </c>
      <c r="G364" s="862">
        <f>'Заказ, cкидки и курсы валют'!$J$23*F364</f>
        <v>603.48</v>
      </c>
      <c r="H364" s="128">
        <f t="shared" si="44"/>
        <v>4827.84</v>
      </c>
      <c r="I364" s="212"/>
      <c r="K364" s="575"/>
    </row>
    <row r="365" spans="1:11" ht="13.5" customHeight="1">
      <c r="A365" s="209" t="s">
        <v>2608</v>
      </c>
      <c r="B365" s="48" t="s">
        <v>127</v>
      </c>
      <c r="C365" s="786">
        <v>2.19</v>
      </c>
      <c r="D365" s="2055">
        <v>6000</v>
      </c>
      <c r="E365" s="667">
        <v>61.36</v>
      </c>
      <c r="F365" s="603">
        <f t="shared" si="43"/>
        <v>61.36</v>
      </c>
      <c r="G365" s="862">
        <f>'Заказ, cкидки и курсы валют'!$J$23*F365</f>
        <v>736.31999999999994</v>
      </c>
      <c r="H365" s="128">
        <f t="shared" si="44"/>
        <v>4417.92</v>
      </c>
      <c r="I365" s="212"/>
      <c r="K365" s="575"/>
    </row>
    <row r="366" spans="1:11" ht="13.5" customHeight="1">
      <c r="A366" s="216" t="s">
        <v>2609</v>
      </c>
      <c r="B366" s="48" t="s">
        <v>3983</v>
      </c>
      <c r="C366" s="786">
        <v>2.4900000000000002</v>
      </c>
      <c r="D366" s="2055">
        <v>5000</v>
      </c>
      <c r="E366" s="667">
        <v>69</v>
      </c>
      <c r="F366" s="603">
        <f t="shared" si="43"/>
        <v>69</v>
      </c>
      <c r="G366" s="862">
        <f>'Заказ, cкидки и курсы валют'!$J$23*F366</f>
        <v>828</v>
      </c>
      <c r="H366" s="128">
        <f t="shared" si="44"/>
        <v>4140</v>
      </c>
      <c r="I366" s="212"/>
      <c r="K366" s="575"/>
    </row>
    <row r="367" spans="1:11" ht="13.5" customHeight="1">
      <c r="A367" s="209" t="s">
        <v>2610</v>
      </c>
      <c r="B367" s="48" t="s">
        <v>128</v>
      </c>
      <c r="C367" s="786">
        <v>2.64</v>
      </c>
      <c r="D367" s="2055">
        <v>5000</v>
      </c>
      <c r="E367" s="667">
        <v>73.84</v>
      </c>
      <c r="F367" s="603">
        <f t="shared" si="43"/>
        <v>73.84</v>
      </c>
      <c r="G367" s="862">
        <f>'Заказ, cкидки и курсы валют'!$J$23*F367</f>
        <v>886.08</v>
      </c>
      <c r="H367" s="128">
        <f t="shared" si="44"/>
        <v>4430.3999999999996</v>
      </c>
      <c r="I367" s="212"/>
    </row>
    <row r="368" spans="1:11" ht="13.5" customHeight="1">
      <c r="A368" s="209" t="s">
        <v>2611</v>
      </c>
      <c r="B368" s="48" t="s">
        <v>129</v>
      </c>
      <c r="C368" s="786">
        <v>3.23</v>
      </c>
      <c r="D368" s="2055">
        <v>3500</v>
      </c>
      <c r="E368" s="667">
        <v>88.62</v>
      </c>
      <c r="F368" s="603">
        <f t="shared" si="43"/>
        <v>88.62</v>
      </c>
      <c r="G368" s="862">
        <f>'Заказ, cкидки и курсы валют'!$J$23*F368</f>
        <v>1063.44</v>
      </c>
      <c r="H368" s="128">
        <f t="shared" si="44"/>
        <v>3722.04</v>
      </c>
      <c r="I368" s="212"/>
    </row>
    <row r="369" spans="1:10" ht="15">
      <c r="A369" s="209" t="s">
        <v>2612</v>
      </c>
      <c r="B369" s="48" t="s">
        <v>3119</v>
      </c>
      <c r="C369" s="787">
        <v>3.56</v>
      </c>
      <c r="D369" s="2055">
        <v>3000</v>
      </c>
      <c r="E369" s="667">
        <v>106.3</v>
      </c>
      <c r="F369" s="603">
        <f t="shared" si="43"/>
        <v>106.3</v>
      </c>
      <c r="G369" s="862">
        <f>'Заказ, cкидки и курсы валют'!$J$23*F369</f>
        <v>1275.5999999999999</v>
      </c>
      <c r="H369" s="128">
        <f t="shared" si="44"/>
        <v>3826.8</v>
      </c>
      <c r="I369" s="212"/>
    </row>
    <row r="370" spans="1:10" ht="15.75" thickBot="1">
      <c r="A370" s="211" t="s">
        <v>2613</v>
      </c>
      <c r="B370" s="217" t="s">
        <v>116</v>
      </c>
      <c r="C370" s="217">
        <v>4.45</v>
      </c>
      <c r="D370" s="2131">
        <v>2500</v>
      </c>
      <c r="E370" s="667">
        <v>126.73</v>
      </c>
      <c r="F370" s="959">
        <f t="shared" si="43"/>
        <v>126.73</v>
      </c>
      <c r="G370" s="960">
        <f>'Заказ, cкидки и курсы валют'!$J$23*F370</f>
        <v>1520.76</v>
      </c>
      <c r="H370" s="181">
        <f t="shared" si="44"/>
        <v>3801.9</v>
      </c>
      <c r="I370" s="214"/>
    </row>
    <row r="371" spans="1:10" ht="22.5" customHeight="1" thickBot="1">
      <c r="A371" s="13"/>
      <c r="B371" s="120"/>
      <c r="C371" s="81"/>
      <c r="D371" s="83"/>
      <c r="E371" s="610"/>
      <c r="F371" s="578"/>
      <c r="G371" s="863"/>
      <c r="H371" s="14"/>
      <c r="I371" s="14"/>
    </row>
    <row r="372" spans="1:10" ht="18">
      <c r="A372" s="215"/>
      <c r="B372" s="91" t="s">
        <v>500</v>
      </c>
      <c r="C372" s="91"/>
      <c r="D372" s="96"/>
      <c r="E372" s="591"/>
      <c r="F372" s="592"/>
      <c r="G372" s="859"/>
      <c r="H372" s="163"/>
      <c r="I372" s="95"/>
    </row>
    <row r="373" spans="1:10" ht="18">
      <c r="A373" s="206"/>
      <c r="B373" s="108" t="s">
        <v>3274</v>
      </c>
      <c r="C373" s="108"/>
      <c r="D373" s="166"/>
      <c r="E373" s="593"/>
      <c r="F373" s="553"/>
      <c r="G373" s="340"/>
      <c r="H373" s="17"/>
      <c r="I373" s="167"/>
    </row>
    <row r="374" spans="1:10">
      <c r="A374" s="206"/>
      <c r="B374" s="207"/>
      <c r="C374" s="97"/>
      <c r="D374" s="97"/>
      <c r="E374" s="595"/>
      <c r="F374" s="596"/>
      <c r="G374" s="860"/>
      <c r="H374" s="17"/>
      <c r="I374" s="167"/>
    </row>
    <row r="375" spans="1:10">
      <c r="A375" s="206"/>
      <c r="B375" s="207"/>
      <c r="C375" s="97"/>
      <c r="D375" s="97"/>
      <c r="E375" s="595"/>
      <c r="F375" s="596"/>
      <c r="G375" s="860"/>
      <c r="H375" s="17"/>
      <c r="I375" s="167"/>
    </row>
    <row r="376" spans="1:10" ht="15" customHeight="1">
      <c r="A376" s="206"/>
      <c r="B376" s="207"/>
      <c r="C376" s="97"/>
      <c r="D376" s="97"/>
      <c r="E376" s="595"/>
      <c r="F376" s="596"/>
      <c r="G376" s="860"/>
      <c r="H376" s="17"/>
      <c r="I376" s="167"/>
    </row>
    <row r="377" spans="1:10" ht="15" customHeight="1" thickBot="1">
      <c r="A377" s="1171" t="s">
        <v>7050</v>
      </c>
      <c r="B377" s="2539"/>
      <c r="C377" s="205"/>
      <c r="D377" s="205"/>
      <c r="E377" s="597"/>
      <c r="F377" s="598"/>
      <c r="G377" s="861"/>
      <c r="H377" s="171"/>
      <c r="I377" s="172"/>
    </row>
    <row r="378" spans="1:10" ht="40.5" customHeight="1">
      <c r="A378" s="1206" t="s">
        <v>1028</v>
      </c>
      <c r="B378" s="1207" t="s">
        <v>1029</v>
      </c>
      <c r="C378" s="192" t="s">
        <v>678</v>
      </c>
      <c r="D378" s="192" t="s">
        <v>3130</v>
      </c>
      <c r="E378" s="1134" t="s">
        <v>11188</v>
      </c>
      <c r="F378" s="611" t="s">
        <v>2779</v>
      </c>
      <c r="G378" s="1204" t="s">
        <v>2627</v>
      </c>
      <c r="H378" s="419" t="s">
        <v>497</v>
      </c>
      <c r="I378" s="495" t="s">
        <v>4239</v>
      </c>
      <c r="J378" s="2668" t="s">
        <v>12335</v>
      </c>
    </row>
    <row r="379" spans="1:10" ht="21.75" customHeight="1" thickBot="1">
      <c r="A379" s="475"/>
      <c r="B379" s="1210"/>
      <c r="C379" s="197" t="s">
        <v>3629</v>
      </c>
      <c r="D379" s="390" t="s">
        <v>2628</v>
      </c>
      <c r="E379" s="601" t="s">
        <v>265</v>
      </c>
      <c r="F379" s="607">
        <f>'Заказ, cкидки и курсы валют'!$I$12</f>
        <v>0</v>
      </c>
      <c r="G379" s="948"/>
      <c r="H379" s="455"/>
      <c r="I379" s="541"/>
      <c r="J379" s="2669"/>
    </row>
    <row r="380" spans="1:10" ht="15" customHeight="1">
      <c r="A380" s="391" t="s">
        <v>2614</v>
      </c>
      <c r="B380" s="393" t="s">
        <v>122</v>
      </c>
      <c r="C380" s="393">
        <v>1.1499999999999999</v>
      </c>
      <c r="D380" s="2082">
        <v>1500</v>
      </c>
      <c r="E380" s="2071">
        <f>E360*1.2</f>
        <v>40.116</v>
      </c>
      <c r="F380" s="967">
        <f>ROUND(E380*(1-$F$11),2)</f>
        <v>40.119999999999997</v>
      </c>
      <c r="G380" s="968">
        <f>'Заказ, cкидки и курсы валют'!$J$23*F380</f>
        <v>481.43999999999994</v>
      </c>
      <c r="H380" s="387">
        <f>ROUND((D380/1000)*G380,2)</f>
        <v>722.16</v>
      </c>
      <c r="I380" s="337"/>
      <c r="J380" s="128">
        <f>ROUND(IF(H380&lt;'Заказ, cкидки и курсы валют'!$B$39,H380*0.54*100/(100-'Заказ, cкидки и курсы валют'!$C$39),IF(H380&lt;'Заказ, cкидки и курсы валют'!$B$40,H380*0.54*100/(100-'Заказ, cкидки и курсы валют'!$C$40),IF(H380&lt;'Заказ, cкидки и курсы валют'!$B$41,H380*0.54*100/(100-'Заказ, cкидки и курсы валют'!$C$41),IF(H380&lt;'Заказ, cкидки и курсы валют'!$B$42,H380*0.54*100/(100-'Заказ, cкидки и курсы валют'!$C$42),IF(H380&lt;'Заказ, cкидки и курсы валют'!$B$43,H380*0.54*100/(100-'Заказ, cкидки и курсы валют'!$C$43),H380))))),2)</f>
        <v>779.93</v>
      </c>
    </row>
    <row r="381" spans="1:10" ht="15" customHeight="1">
      <c r="A381" s="209" t="s">
        <v>2615</v>
      </c>
      <c r="B381" s="48" t="s">
        <v>123</v>
      </c>
      <c r="C381" s="785">
        <v>1.22</v>
      </c>
      <c r="D381" s="2055">
        <v>1000</v>
      </c>
      <c r="E381" s="2045">
        <f t="shared" ref="E381:E390" si="45">E361*1.2</f>
        <v>41.484000000000002</v>
      </c>
      <c r="F381" s="603">
        <f t="shared" ref="F381:F390" si="46">ROUND(E381*(1-$F$11),2)</f>
        <v>41.48</v>
      </c>
      <c r="G381" s="862">
        <f>'Заказ, cкидки и курсы валют'!$J$23*F381</f>
        <v>497.76</v>
      </c>
      <c r="H381" s="128">
        <f t="shared" ref="H381:H390" si="47">ROUND((D381/1000)*G381,2)</f>
        <v>497.76</v>
      </c>
      <c r="I381" s="212"/>
      <c r="J381" s="128">
        <f>ROUND(IF(H381&lt;'Заказ, cкидки и курсы валют'!$B$39,H381*0.54*100/(100-'Заказ, cкидки и курсы валют'!$C$39),IF(H381&lt;'Заказ, cкидки и курсы валют'!$B$40,H381*0.54*100/(100-'Заказ, cкидки и курсы валют'!$C$40),IF(H381&lt;'Заказ, cкидки и курсы валют'!$B$41,H381*0.54*100/(100-'Заказ, cкидки и курсы валют'!$C$41),IF(H381&lt;'Заказ, cкидки и курсы валют'!$B$42,H381*0.54*100/(100-'Заказ, cкидки и курсы валют'!$C$42),IF(H381&lt;'Заказ, cкидки и курсы валют'!$B$43,H381*0.54*100/(100-'Заказ, cкидки и курсы валют'!$C$43),H381))))),2)</f>
        <v>597.30999999999995</v>
      </c>
    </row>
    <row r="382" spans="1:10" ht="15" customHeight="1">
      <c r="A382" s="209" t="s">
        <v>4410</v>
      </c>
      <c r="B382" s="48" t="s">
        <v>124</v>
      </c>
      <c r="C382" s="785">
        <v>1.33</v>
      </c>
      <c r="D382" s="2055">
        <v>1000</v>
      </c>
      <c r="E382" s="2045">
        <f t="shared" si="45"/>
        <v>44.843999999999994</v>
      </c>
      <c r="F382" s="603">
        <f t="shared" si="46"/>
        <v>44.84</v>
      </c>
      <c r="G382" s="862">
        <f>'Заказ, cкидки и курсы валют'!$J$23*F382</f>
        <v>538.08000000000004</v>
      </c>
      <c r="H382" s="128">
        <f t="shared" si="47"/>
        <v>538.08000000000004</v>
      </c>
      <c r="I382" s="212"/>
      <c r="J382" s="128">
        <f>ROUND(IF(H382&lt;'Заказ, cкидки и курсы валют'!$B$39,H382*0.54*100/(100-'Заказ, cкидки и курсы валют'!$C$39),IF(H382&lt;'Заказ, cкидки и курсы валют'!$B$40,H382*0.54*100/(100-'Заказ, cкидки и курсы валют'!$C$40),IF(H382&lt;'Заказ, cкидки и курсы валют'!$B$41,H382*0.54*100/(100-'Заказ, cкидки и курсы валют'!$C$41),IF(H382&lt;'Заказ, cкидки и курсы валют'!$B$42,H382*0.54*100/(100-'Заказ, cкидки и курсы валют'!$C$42),IF(H382&lt;'Заказ, cкидки и курсы валют'!$B$43,H382*0.54*100/(100-'Заказ, cкидки и курсы валют'!$C$43),H382))))),2)</f>
        <v>645.70000000000005</v>
      </c>
    </row>
    <row r="383" spans="1:10" ht="15" customHeight="1">
      <c r="A383" s="209" t="s">
        <v>4411</v>
      </c>
      <c r="B383" s="48" t="s">
        <v>125</v>
      </c>
      <c r="C383" s="785">
        <v>1.44</v>
      </c>
      <c r="D383" s="2055">
        <v>1000</v>
      </c>
      <c r="E383" s="2045">
        <f t="shared" si="45"/>
        <v>49.343999999999994</v>
      </c>
      <c r="F383" s="603">
        <f t="shared" si="46"/>
        <v>49.34</v>
      </c>
      <c r="G383" s="862">
        <f>'Заказ, cкидки и курсы валют'!$J$23*F383</f>
        <v>592.08000000000004</v>
      </c>
      <c r="H383" s="128">
        <f t="shared" si="47"/>
        <v>592.08000000000004</v>
      </c>
      <c r="I383" s="212"/>
      <c r="J383" s="128">
        <f>ROUND(IF(H383&lt;'Заказ, cкидки и курсы валют'!$B$39,H383*0.54*100/(100-'Заказ, cкидки и курсы валют'!$C$39),IF(H383&lt;'Заказ, cкидки и курсы валют'!$B$40,H383*0.54*100/(100-'Заказ, cкидки и курсы валют'!$C$40),IF(H383&lt;'Заказ, cкидки и курсы валют'!$B$41,H383*0.54*100/(100-'Заказ, cкидки и курсы валют'!$C$41),IF(H383&lt;'Заказ, cкидки и курсы валют'!$B$42,H383*0.54*100/(100-'Заказ, cкидки и курсы валют'!$C$42),IF(H383&lt;'Заказ, cкидки и курсы валют'!$B$43,H383*0.54*100/(100-'Заказ, cкидки и курсы валют'!$C$43),H383))))),2)</f>
        <v>639.45000000000005</v>
      </c>
    </row>
    <row r="384" spans="1:10" ht="15" customHeight="1">
      <c r="A384" s="209" t="s">
        <v>4412</v>
      </c>
      <c r="B384" s="48" t="s">
        <v>126</v>
      </c>
      <c r="C384" s="785">
        <v>1.8</v>
      </c>
      <c r="D384" s="2055">
        <v>800</v>
      </c>
      <c r="E384" s="2045">
        <f t="shared" si="45"/>
        <v>60.347999999999999</v>
      </c>
      <c r="F384" s="603">
        <f t="shared" si="46"/>
        <v>60.35</v>
      </c>
      <c r="G384" s="862">
        <f>'Заказ, cкидки и курсы валют'!$J$23*F384</f>
        <v>724.2</v>
      </c>
      <c r="H384" s="128">
        <f t="shared" si="47"/>
        <v>579.36</v>
      </c>
      <c r="I384" s="212"/>
      <c r="J384" s="128">
        <f>ROUND(IF(H384&lt;'Заказ, cкидки и курсы валют'!$B$39,H384*0.54*100/(100-'Заказ, cкидки и курсы валют'!$C$39),IF(H384&lt;'Заказ, cкидки и курсы валют'!$B$40,H384*0.54*100/(100-'Заказ, cкидки и курсы валют'!$C$40),IF(H384&lt;'Заказ, cкидки и курсы валют'!$B$41,H384*0.54*100/(100-'Заказ, cкидки и курсы валют'!$C$41),IF(H384&lt;'Заказ, cкидки и курсы валют'!$B$42,H384*0.54*100/(100-'Заказ, cкидки и курсы валют'!$C$42),IF(H384&lt;'Заказ, cкидки и курсы валют'!$B$43,H384*0.54*100/(100-'Заказ, cкидки и курсы валют'!$C$43),H384))))),2)</f>
        <v>625.71</v>
      </c>
    </row>
    <row r="385" spans="1:11" ht="15" customHeight="1">
      <c r="A385" s="209" t="s">
        <v>4413</v>
      </c>
      <c r="B385" s="48" t="s">
        <v>127</v>
      </c>
      <c r="C385" s="786">
        <v>2.19</v>
      </c>
      <c r="D385" s="2055">
        <v>600</v>
      </c>
      <c r="E385" s="2045">
        <f t="shared" si="45"/>
        <v>73.631999999999991</v>
      </c>
      <c r="F385" s="603">
        <f t="shared" si="46"/>
        <v>73.63</v>
      </c>
      <c r="G385" s="862">
        <f>'Заказ, cкидки и курсы валют'!$J$23*F385</f>
        <v>883.56</v>
      </c>
      <c r="H385" s="128">
        <f t="shared" si="47"/>
        <v>530.14</v>
      </c>
      <c r="I385" s="212"/>
      <c r="J385" s="128">
        <f>ROUND(IF(H385&lt;'Заказ, cкидки и курсы валют'!$B$39,H385*0.54*100/(100-'Заказ, cкидки и курсы валют'!$C$39),IF(H385&lt;'Заказ, cкидки и курсы валют'!$B$40,H385*0.54*100/(100-'Заказ, cкидки и курсы валют'!$C$40),IF(H385&lt;'Заказ, cкидки и курсы валют'!$B$41,H385*0.54*100/(100-'Заказ, cкидки и курсы валют'!$C$41),IF(H385&lt;'Заказ, cкидки и курсы валют'!$B$42,H385*0.54*100/(100-'Заказ, cкидки и курсы валют'!$C$42),IF(H385&lt;'Заказ, cкидки и курсы валют'!$B$43,H385*0.54*100/(100-'Заказ, cкидки и курсы валют'!$C$43),H385))))),2)</f>
        <v>636.16999999999996</v>
      </c>
    </row>
    <row r="386" spans="1:11" ht="15" customHeight="1">
      <c r="A386" s="216" t="s">
        <v>4414</v>
      </c>
      <c r="B386" s="48" t="s">
        <v>3983</v>
      </c>
      <c r="C386" s="786">
        <v>2.4900000000000002</v>
      </c>
      <c r="D386" s="2055">
        <v>600</v>
      </c>
      <c r="E386" s="2045">
        <f t="shared" si="45"/>
        <v>82.8</v>
      </c>
      <c r="F386" s="603">
        <f t="shared" si="46"/>
        <v>82.8</v>
      </c>
      <c r="G386" s="862">
        <f>'Заказ, cкидки и курсы валют'!$J$23*F386</f>
        <v>993.59999999999991</v>
      </c>
      <c r="H386" s="128">
        <f t="shared" si="47"/>
        <v>596.16</v>
      </c>
      <c r="I386" s="212"/>
      <c r="J386" s="128">
        <f>ROUND(IF(H386&lt;'Заказ, cкидки и курсы валют'!$B$39,H386*0.54*100/(100-'Заказ, cкидки и курсы валют'!$C$39),IF(H386&lt;'Заказ, cкидки и курсы валют'!$B$40,H386*0.54*100/(100-'Заказ, cкидки и курсы валют'!$C$40),IF(H386&lt;'Заказ, cкидки и курсы валют'!$B$41,H386*0.54*100/(100-'Заказ, cкидки и курсы валют'!$C$41),IF(H386&lt;'Заказ, cкидки и курсы валют'!$B$42,H386*0.54*100/(100-'Заказ, cкидки и курсы валют'!$C$42),IF(H386&lt;'Заказ, cкидки и курсы валют'!$B$43,H386*0.54*100/(100-'Заказ, cкидки и курсы валют'!$C$43),H386))))),2)</f>
        <v>643.85</v>
      </c>
    </row>
    <row r="387" spans="1:11" ht="15">
      <c r="A387" s="209" t="s">
        <v>4415</v>
      </c>
      <c r="B387" s="48" t="s">
        <v>128</v>
      </c>
      <c r="C387" s="786">
        <v>2.64</v>
      </c>
      <c r="D387" s="2055">
        <v>500</v>
      </c>
      <c r="E387" s="2045">
        <f t="shared" si="45"/>
        <v>88.608000000000004</v>
      </c>
      <c r="F387" s="603">
        <f t="shared" si="46"/>
        <v>88.61</v>
      </c>
      <c r="G387" s="862">
        <f>'Заказ, cкидки и курсы валют'!$J$23*F387</f>
        <v>1063.32</v>
      </c>
      <c r="H387" s="128">
        <f t="shared" si="47"/>
        <v>531.66</v>
      </c>
      <c r="I387" s="212"/>
      <c r="J387" s="128">
        <f>ROUND(IF(H387&lt;'Заказ, cкидки и курсы валют'!$B$39,H387*0.54*100/(100-'Заказ, cкидки и курсы валют'!$C$39),IF(H387&lt;'Заказ, cкидки и курсы валют'!$B$40,H387*0.54*100/(100-'Заказ, cкидки и курсы валют'!$C$40),IF(H387&lt;'Заказ, cкидки и курсы валют'!$B$41,H387*0.54*100/(100-'Заказ, cкидки и курсы валют'!$C$41),IF(H387&lt;'Заказ, cкидки и курсы валют'!$B$42,H387*0.54*100/(100-'Заказ, cкидки и курсы валют'!$C$42),IF(H387&lt;'Заказ, cкидки и курсы валют'!$B$43,H387*0.54*100/(100-'Заказ, cкидки и курсы валют'!$C$43),H387))))),2)</f>
        <v>637.99</v>
      </c>
      <c r="K387" s="575"/>
    </row>
    <row r="388" spans="1:11" ht="15">
      <c r="A388" s="209" t="s">
        <v>4416</v>
      </c>
      <c r="B388" s="48" t="s">
        <v>129</v>
      </c>
      <c r="C388" s="786">
        <v>3.23</v>
      </c>
      <c r="D388" s="2055">
        <v>350</v>
      </c>
      <c r="E388" s="2045">
        <f t="shared" si="45"/>
        <v>106.34400000000001</v>
      </c>
      <c r="F388" s="603">
        <f t="shared" si="46"/>
        <v>106.34</v>
      </c>
      <c r="G388" s="862">
        <f>'Заказ, cкидки и курсы валют'!$J$23*F388</f>
        <v>1276.08</v>
      </c>
      <c r="H388" s="128">
        <f t="shared" si="47"/>
        <v>446.63</v>
      </c>
      <c r="I388" s="212"/>
      <c r="J388" s="128">
        <f>ROUND(IF(H388&lt;'Заказ, cкидки и курсы валют'!$B$39,H388*0.54*100/(100-'Заказ, cкидки и курсы валют'!$C$39),IF(H388&lt;'Заказ, cкидки и курсы валют'!$B$40,H388*0.54*100/(100-'Заказ, cкидки и курсы валют'!$C$40),IF(H388&lt;'Заказ, cкидки и курсы валют'!$B$41,H388*0.54*100/(100-'Заказ, cкидки и курсы валют'!$C$41),IF(H388&lt;'Заказ, cкидки и курсы валют'!$B$42,H388*0.54*100/(100-'Заказ, cкидки и курсы валют'!$C$42),IF(H388&lt;'Заказ, cкидки и курсы валют'!$B$43,H388*0.54*100/(100-'Заказ, cкидки и курсы валют'!$C$43),H388))))),2)</f>
        <v>535.96</v>
      </c>
      <c r="K388" s="575"/>
    </row>
    <row r="389" spans="1:11">
      <c r="A389" s="209" t="s">
        <v>4417</v>
      </c>
      <c r="B389" s="48" t="s">
        <v>3119</v>
      </c>
      <c r="C389" s="787">
        <v>3.56</v>
      </c>
      <c r="D389" s="2055">
        <v>300</v>
      </c>
      <c r="E389" s="2045">
        <f>E369*1.2</f>
        <v>127.55999999999999</v>
      </c>
      <c r="F389" s="603">
        <f t="shared" si="46"/>
        <v>127.56</v>
      </c>
      <c r="G389" s="862">
        <f>'Заказ, cкидки и курсы валют'!$J$23*F389</f>
        <v>1530.72</v>
      </c>
      <c r="H389" s="128">
        <f t="shared" si="47"/>
        <v>459.22</v>
      </c>
      <c r="I389" s="212"/>
      <c r="J389" s="128">
        <f>ROUND(IF(H389&lt;'Заказ, cкидки и курсы валют'!$B$39,H389*0.54*100/(100-'Заказ, cкидки и курсы валют'!$C$39),IF(H389&lt;'Заказ, cкидки и курсы валют'!$B$40,H389*0.54*100/(100-'Заказ, cкидки и курсы валют'!$C$40),IF(H389&lt;'Заказ, cкидки и курсы валют'!$B$41,H389*0.54*100/(100-'Заказ, cкидки и курсы валют'!$C$41),IF(H389&lt;'Заказ, cкидки и курсы валют'!$B$42,H389*0.54*100/(100-'Заказ, cкидки и курсы валют'!$C$42),IF(H389&lt;'Заказ, cкидки и курсы валют'!$B$43,H389*0.54*100/(100-'Заказ, cкидки и курсы валют'!$C$43),H389))))),2)</f>
        <v>551.05999999999995</v>
      </c>
      <c r="K389" s="575"/>
    </row>
    <row r="390" spans="1:11" ht="13.5" thickBot="1">
      <c r="A390" s="211" t="s">
        <v>4418</v>
      </c>
      <c r="B390" s="217" t="s">
        <v>116</v>
      </c>
      <c r="C390" s="217">
        <v>4.45</v>
      </c>
      <c r="D390" s="2131">
        <v>150</v>
      </c>
      <c r="E390" s="2073">
        <f t="shared" si="45"/>
        <v>152.07599999999999</v>
      </c>
      <c r="F390" s="959">
        <f t="shared" si="46"/>
        <v>152.08000000000001</v>
      </c>
      <c r="G390" s="960">
        <f>'Заказ, cкидки и курсы валют'!$J$23*F390</f>
        <v>1824.96</v>
      </c>
      <c r="H390" s="181">
        <f t="shared" si="47"/>
        <v>273.74</v>
      </c>
      <c r="I390" s="214"/>
      <c r="J390" s="128">
        <f>ROUND(IF(H390&lt;'Заказ, cкидки и курсы валют'!$B$39,H390*0.54*100/(100-'Заказ, cкидки и курсы валют'!$C$39),IF(H390&lt;'Заказ, cкидки и курсы валют'!$B$40,H390*0.54*100/(100-'Заказ, cкидки и курсы валют'!$C$40),IF(H390&lt;'Заказ, cкидки и курсы валют'!$B$41,H390*0.54*100/(100-'Заказ, cкидки и курсы валют'!$C$41),IF(H390&lt;'Заказ, cкидки и курсы валют'!$B$42,H390*0.54*100/(100-'Заказ, cкидки и курсы валют'!$C$42),IF(H390&lt;'Заказ, cкидки и курсы валют'!$B$43,H390*0.54*100/(100-'Заказ, cкидки и курсы валют'!$C$43),H390))))),2)</f>
        <v>369.55</v>
      </c>
    </row>
    <row r="391" spans="1:11" ht="13.5" thickBot="1">
      <c r="A391" s="27"/>
      <c r="B391" s="120"/>
      <c r="C391" s="81"/>
      <c r="D391" s="83"/>
      <c r="E391" s="546"/>
      <c r="F391" s="578"/>
      <c r="G391" s="863"/>
      <c r="H391" s="14"/>
      <c r="I391" s="14"/>
    </row>
    <row r="392" spans="1:11" ht="18">
      <c r="A392" s="215"/>
      <c r="B392" s="91" t="s">
        <v>500</v>
      </c>
      <c r="C392" s="91"/>
      <c r="D392" s="96"/>
      <c r="E392" s="591"/>
      <c r="F392" s="592"/>
      <c r="G392" s="859"/>
      <c r="H392" s="163"/>
      <c r="I392" s="95"/>
    </row>
    <row r="393" spans="1:11" ht="18">
      <c r="A393" s="206"/>
      <c r="B393" s="108" t="s">
        <v>3274</v>
      </c>
      <c r="C393" s="108"/>
      <c r="D393" s="166"/>
      <c r="E393" s="593"/>
      <c r="F393" s="553"/>
      <c r="G393" s="340"/>
      <c r="H393" s="17"/>
      <c r="I393" s="167"/>
    </row>
    <row r="394" spans="1:11" ht="46.5" customHeight="1">
      <c r="A394" s="206"/>
      <c r="B394" s="207"/>
      <c r="C394" s="97"/>
      <c r="D394" s="97"/>
      <c r="E394" s="595"/>
      <c r="F394" s="596"/>
      <c r="G394" s="860"/>
      <c r="H394" s="17"/>
      <c r="I394" s="167"/>
    </row>
    <row r="395" spans="1:11">
      <c r="A395" s="206"/>
      <c r="B395" s="207"/>
      <c r="C395" s="97"/>
      <c r="D395" s="97"/>
      <c r="E395" s="595"/>
      <c r="F395" s="596"/>
      <c r="G395" s="860"/>
      <c r="H395" s="17"/>
      <c r="I395" s="167"/>
    </row>
    <row r="396" spans="1:11" ht="13.5" customHeight="1">
      <c r="A396" s="206"/>
      <c r="B396" s="207"/>
      <c r="C396" s="97"/>
      <c r="D396" s="97"/>
      <c r="E396" s="595"/>
      <c r="F396" s="596"/>
      <c r="G396" s="860"/>
      <c r="H396" s="17"/>
      <c r="I396" s="167"/>
    </row>
    <row r="397" spans="1:11" ht="13.5" customHeight="1" thickBot="1">
      <c r="A397" s="1171" t="s">
        <v>7052</v>
      </c>
      <c r="B397" s="2539"/>
      <c r="C397" s="205"/>
      <c r="D397" s="205"/>
      <c r="E397" s="597"/>
      <c r="F397" s="598"/>
      <c r="G397" s="861"/>
      <c r="H397" s="171"/>
      <c r="I397" s="172"/>
    </row>
    <row r="398" spans="1:11" ht="44.25" customHeight="1">
      <c r="A398" s="1206" t="s">
        <v>1028</v>
      </c>
      <c r="B398" s="1207" t="s">
        <v>1029</v>
      </c>
      <c r="C398" s="192" t="s">
        <v>678</v>
      </c>
      <c r="D398" s="192" t="s">
        <v>3130</v>
      </c>
      <c r="E398" s="1134" t="s">
        <v>11188</v>
      </c>
      <c r="F398" s="611" t="s">
        <v>2779</v>
      </c>
      <c r="G398" s="1204" t="s">
        <v>2627</v>
      </c>
      <c r="H398" s="419" t="s">
        <v>497</v>
      </c>
      <c r="I398" s="495" t="s">
        <v>4239</v>
      </c>
      <c r="J398" s="2668" t="s">
        <v>12335</v>
      </c>
    </row>
    <row r="399" spans="1:11" ht="20.25" customHeight="1" thickBot="1">
      <c r="A399" s="475"/>
      <c r="B399" s="1210"/>
      <c r="C399" s="197" t="s">
        <v>3629</v>
      </c>
      <c r="D399" s="390" t="s">
        <v>2628</v>
      </c>
      <c r="E399" s="601" t="s">
        <v>265</v>
      </c>
      <c r="F399" s="607">
        <f>'Заказ, cкидки и курсы валют'!$I$12</f>
        <v>0</v>
      </c>
      <c r="G399" s="948"/>
      <c r="H399" s="455"/>
      <c r="I399" s="541"/>
      <c r="J399" s="2669"/>
    </row>
    <row r="400" spans="1:11" ht="13.5" customHeight="1" thickBot="1">
      <c r="A400" s="391" t="s">
        <v>7094</v>
      </c>
      <c r="B400" s="393" t="s">
        <v>122</v>
      </c>
      <c r="C400" s="393">
        <v>1.1499999999999999</v>
      </c>
      <c r="D400" s="2082">
        <v>150</v>
      </c>
      <c r="E400" s="2071">
        <f>(E360*2)+(1000/D400*7.5)</f>
        <v>116.86</v>
      </c>
      <c r="F400" s="967">
        <f>ROUND(E400*(1-$F$11),2)</f>
        <v>116.86</v>
      </c>
      <c r="G400" s="968">
        <f>'Заказ, cкидки и курсы валют'!$J$23*F400</f>
        <v>1402.32</v>
      </c>
      <c r="H400" s="387">
        <f>ROUND((D400/1000)*G400,2)</f>
        <v>210.35</v>
      </c>
      <c r="I400" s="337"/>
      <c r="J400" s="128">
        <f>ROUND(IF(H400&lt;'Заказ, cкидки и курсы валют'!$B$39,H400*0.54*100/(100-'Заказ, cкидки и курсы валют'!$C$39),IF(H400&lt;'Заказ, cкидки и курсы валют'!$B$40,H400*0.54*100/(100-'Заказ, cкидки и курсы валют'!$C$40),IF(H400&lt;'Заказ, cкидки и курсы валют'!$B$41,H400*0.54*100/(100-'Заказ, cкидки и курсы валют'!$C$41),IF(H400&lt;'Заказ, cкидки и курсы валют'!$B$42,H400*0.54*100/(100-'Заказ, cкидки и курсы валют'!$C$42),IF(H400&lt;'Заказ, cкидки и курсы валют'!$B$43,H400*0.54*100/(100-'Заказ, cкидки и курсы валют'!$C$43),H400))))),2)</f>
        <v>283.97000000000003</v>
      </c>
    </row>
    <row r="401" spans="1:10" ht="13.5" customHeight="1" thickBot="1">
      <c r="A401" s="209" t="s">
        <v>7095</v>
      </c>
      <c r="B401" s="48" t="s">
        <v>123</v>
      </c>
      <c r="C401" s="785">
        <v>1.22</v>
      </c>
      <c r="D401" s="2055">
        <v>100</v>
      </c>
      <c r="E401" s="2071">
        <f t="shared" ref="E401:E410" si="48">(E361*2)+(1000/D401*7.5)</f>
        <v>144.13999999999999</v>
      </c>
      <c r="F401" s="603">
        <f t="shared" ref="F401:F410" si="49">ROUND(E401*(1-$F$11),2)</f>
        <v>144.13999999999999</v>
      </c>
      <c r="G401" s="862">
        <f>'Заказ, cкидки и курсы валют'!$J$23*F401</f>
        <v>1729.6799999999998</v>
      </c>
      <c r="H401" s="128">
        <f t="shared" ref="H401:H410" si="50">ROUND((D401/1000)*G401,2)</f>
        <v>172.97</v>
      </c>
      <c r="I401" s="212"/>
      <c r="J401" s="128">
        <f>ROUND(IF(H401&lt;'Заказ, cкидки и курсы валют'!$B$39,H401*0.54*100/(100-'Заказ, cкидки и курсы валют'!$C$39),IF(H401&lt;'Заказ, cкидки и курсы валют'!$B$40,H401*0.54*100/(100-'Заказ, cкидки и курсы валют'!$C$40),IF(H401&lt;'Заказ, cкидки и курсы валют'!$B$41,H401*0.54*100/(100-'Заказ, cкидки и курсы валют'!$C$41),IF(H401&lt;'Заказ, cкидки и курсы валют'!$B$42,H401*0.54*100/(100-'Заказ, cкидки и курсы валют'!$C$42),IF(H401&lt;'Заказ, cкидки и курсы валют'!$B$43,H401*0.54*100/(100-'Заказ, cкидки и курсы валют'!$C$43),H401))))),2)</f>
        <v>266.87</v>
      </c>
    </row>
    <row r="402" spans="1:10" ht="13.5" customHeight="1" thickBot="1">
      <c r="A402" s="209" t="s">
        <v>7096</v>
      </c>
      <c r="B402" s="48" t="s">
        <v>124</v>
      </c>
      <c r="C402" s="785">
        <v>1.33</v>
      </c>
      <c r="D402" s="2055">
        <v>100</v>
      </c>
      <c r="E402" s="2071">
        <f t="shared" si="48"/>
        <v>149.74</v>
      </c>
      <c r="F402" s="603">
        <f t="shared" si="49"/>
        <v>149.74</v>
      </c>
      <c r="G402" s="862">
        <f>'Заказ, cкидки и курсы валют'!$J$23*F402</f>
        <v>1796.88</v>
      </c>
      <c r="H402" s="128">
        <f t="shared" si="50"/>
        <v>179.69</v>
      </c>
      <c r="I402" s="212"/>
      <c r="J402" s="128">
        <f>ROUND(IF(H402&lt;'Заказ, cкидки и курсы валют'!$B$39,H402*0.54*100/(100-'Заказ, cкидки и курсы валют'!$C$39),IF(H402&lt;'Заказ, cкидки и курсы валют'!$B$40,H402*0.54*100/(100-'Заказ, cкидки и курсы валют'!$C$40),IF(H402&lt;'Заказ, cкидки и курсы валют'!$B$41,H402*0.54*100/(100-'Заказ, cкидки и курсы валют'!$C$41),IF(H402&lt;'Заказ, cкидки и курсы валют'!$B$42,H402*0.54*100/(100-'Заказ, cкидки и курсы валют'!$C$42),IF(H402&lt;'Заказ, cкидки и курсы валют'!$B$43,H402*0.54*100/(100-'Заказ, cкидки и курсы валют'!$C$43),H402))))),2)</f>
        <v>277.24</v>
      </c>
    </row>
    <row r="403" spans="1:10" ht="13.5" customHeight="1" thickBot="1">
      <c r="A403" s="209" t="s">
        <v>7097</v>
      </c>
      <c r="B403" s="48" t="s">
        <v>125</v>
      </c>
      <c r="C403" s="785">
        <v>1.44</v>
      </c>
      <c r="D403" s="2055">
        <v>100</v>
      </c>
      <c r="E403" s="2071">
        <f t="shared" si="48"/>
        <v>157.24</v>
      </c>
      <c r="F403" s="603">
        <f t="shared" si="49"/>
        <v>157.24</v>
      </c>
      <c r="G403" s="862">
        <f>'Заказ, cкидки и курсы валют'!$J$23*F403</f>
        <v>1886.88</v>
      </c>
      <c r="H403" s="128">
        <f t="shared" si="50"/>
        <v>188.69</v>
      </c>
      <c r="I403" s="212"/>
      <c r="J403" s="128">
        <f>ROUND(IF(H403&lt;'Заказ, cкидки и курсы валют'!$B$39,H403*0.54*100/(100-'Заказ, cкидки и курсы валют'!$C$39),IF(H403&lt;'Заказ, cкидки и курсы валют'!$B$40,H403*0.54*100/(100-'Заказ, cкидки и курсы валют'!$C$40),IF(H403&lt;'Заказ, cкидки и курсы валют'!$B$41,H403*0.54*100/(100-'Заказ, cкидки и курсы валют'!$C$41),IF(H403&lt;'Заказ, cкидки и курсы валют'!$B$42,H403*0.54*100/(100-'Заказ, cкидки и курсы валют'!$C$42),IF(H403&lt;'Заказ, cкидки и курсы валют'!$B$43,H403*0.54*100/(100-'Заказ, cкидки и курсы валют'!$C$43),H403))))),2)</f>
        <v>254.73</v>
      </c>
    </row>
    <row r="404" spans="1:10" ht="13.5" customHeight="1" thickBot="1">
      <c r="A404" s="209" t="s">
        <v>7098</v>
      </c>
      <c r="B404" s="48" t="s">
        <v>126</v>
      </c>
      <c r="C404" s="785">
        <v>1.8</v>
      </c>
      <c r="D404" s="2055">
        <v>80</v>
      </c>
      <c r="E404" s="2071">
        <f t="shared" si="48"/>
        <v>194.32999999999998</v>
      </c>
      <c r="F404" s="603">
        <f t="shared" si="49"/>
        <v>194.33</v>
      </c>
      <c r="G404" s="862">
        <f>'Заказ, cкидки и курсы валют'!$J$23*F404</f>
        <v>2331.96</v>
      </c>
      <c r="H404" s="128">
        <f t="shared" si="50"/>
        <v>186.56</v>
      </c>
      <c r="I404" s="212"/>
      <c r="J404" s="128">
        <f>ROUND(IF(H404&lt;'Заказ, cкидки и курсы валют'!$B$39,H404*0.54*100/(100-'Заказ, cкидки и курсы валют'!$C$39),IF(H404&lt;'Заказ, cкидки и курсы валют'!$B$40,H404*0.54*100/(100-'Заказ, cкидки и курсы валют'!$C$40),IF(H404&lt;'Заказ, cкидки и курсы валют'!$B$41,H404*0.54*100/(100-'Заказ, cкидки и курсы валют'!$C$41),IF(H404&lt;'Заказ, cкидки и курсы валют'!$B$42,H404*0.54*100/(100-'Заказ, cкидки и курсы валют'!$C$42),IF(H404&lt;'Заказ, cкидки и курсы валют'!$B$43,H404*0.54*100/(100-'Заказ, cкидки и курсы валют'!$C$43),H404))))),2)</f>
        <v>251.86</v>
      </c>
    </row>
    <row r="405" spans="1:10" ht="13.5" customHeight="1" thickBot="1">
      <c r="A405" s="209" t="s">
        <v>7099</v>
      </c>
      <c r="B405" s="48" t="s">
        <v>127</v>
      </c>
      <c r="C405" s="786">
        <v>2.19</v>
      </c>
      <c r="D405" s="2055">
        <v>60</v>
      </c>
      <c r="E405" s="2071">
        <f t="shared" si="48"/>
        <v>247.72000000000003</v>
      </c>
      <c r="F405" s="603">
        <f t="shared" si="49"/>
        <v>247.72</v>
      </c>
      <c r="G405" s="862">
        <f>'Заказ, cкидки и курсы валют'!$J$23*F405</f>
        <v>2972.64</v>
      </c>
      <c r="H405" s="128">
        <f t="shared" si="50"/>
        <v>178.36</v>
      </c>
      <c r="I405" s="212"/>
      <c r="J405" s="128">
        <f>ROUND(IF(H405&lt;'Заказ, cкидки и курсы валют'!$B$39,H405*0.54*100/(100-'Заказ, cкидки и курсы валют'!$C$39),IF(H405&lt;'Заказ, cкидки и курсы валют'!$B$40,H405*0.54*100/(100-'Заказ, cкидки и курсы валют'!$C$40),IF(H405&lt;'Заказ, cкидки и курсы валют'!$B$41,H405*0.54*100/(100-'Заказ, cкидки и курсы валют'!$C$41),IF(H405&lt;'Заказ, cкидки и курсы валют'!$B$42,H405*0.54*100/(100-'Заказ, cкидки и курсы валют'!$C$42),IF(H405&lt;'Заказ, cкидки и курсы валют'!$B$43,H405*0.54*100/(100-'Заказ, cкидки и курсы валют'!$C$43),H405))))),2)</f>
        <v>275.18</v>
      </c>
    </row>
    <row r="406" spans="1:10" ht="13.5" customHeight="1" thickBot="1">
      <c r="A406" s="216" t="s">
        <v>7100</v>
      </c>
      <c r="B406" s="48" t="s">
        <v>3983</v>
      </c>
      <c r="C406" s="786">
        <v>2.4900000000000002</v>
      </c>
      <c r="D406" s="2055">
        <v>45</v>
      </c>
      <c r="E406" s="2071">
        <f t="shared" si="48"/>
        <v>304.66666666666663</v>
      </c>
      <c r="F406" s="603">
        <f t="shared" si="49"/>
        <v>304.67</v>
      </c>
      <c r="G406" s="862">
        <f>'Заказ, cкидки и курсы валют'!$J$23*F406</f>
        <v>3656.04</v>
      </c>
      <c r="H406" s="128">
        <f t="shared" si="50"/>
        <v>164.52</v>
      </c>
      <c r="I406" s="212"/>
      <c r="J406" s="128">
        <f>ROUND(IF(H406&lt;'Заказ, cкидки и курсы валют'!$B$39,H406*0.54*100/(100-'Заказ, cкидки и курсы валют'!$C$39),IF(H406&lt;'Заказ, cкидки и курсы валют'!$B$40,H406*0.54*100/(100-'Заказ, cкидки и курсы валют'!$C$40),IF(H406&lt;'Заказ, cкидки и курсы валют'!$B$41,H406*0.54*100/(100-'Заказ, cкидки и курсы валют'!$C$41),IF(H406&lt;'Заказ, cкидки и курсы валют'!$B$42,H406*0.54*100/(100-'Заказ, cкидки и курсы валют'!$C$42),IF(H406&lt;'Заказ, cкидки и курсы валют'!$B$43,H406*0.54*100/(100-'Заказ, cкидки и курсы валют'!$C$43),H406))))),2)</f>
        <v>253.83</v>
      </c>
    </row>
    <row r="407" spans="1:10" ht="13.5" customHeight="1" thickBot="1">
      <c r="A407" s="209" t="s">
        <v>7101</v>
      </c>
      <c r="B407" s="48" t="s">
        <v>128</v>
      </c>
      <c r="C407" s="786">
        <v>2.64</v>
      </c>
      <c r="D407" s="2055">
        <v>50</v>
      </c>
      <c r="E407" s="2071">
        <f t="shared" si="48"/>
        <v>297.68</v>
      </c>
      <c r="F407" s="603">
        <f t="shared" si="49"/>
        <v>297.68</v>
      </c>
      <c r="G407" s="862">
        <f>'Заказ, cкидки и курсы валют'!$J$23*F407</f>
        <v>3572.16</v>
      </c>
      <c r="H407" s="128">
        <f t="shared" si="50"/>
        <v>178.61</v>
      </c>
      <c r="I407" s="212"/>
      <c r="J407" s="128">
        <f>ROUND(IF(H407&lt;'Заказ, cкидки и курсы валют'!$B$39,H407*0.54*100/(100-'Заказ, cкидки и курсы валют'!$C$39),IF(H407&lt;'Заказ, cкидки и курсы валют'!$B$40,H407*0.54*100/(100-'Заказ, cкидки и курсы валют'!$C$40),IF(H407&lt;'Заказ, cкидки и курсы валют'!$B$41,H407*0.54*100/(100-'Заказ, cкидки и курсы валют'!$C$41),IF(H407&lt;'Заказ, cкидки и курсы валют'!$B$42,H407*0.54*100/(100-'Заказ, cкидки и курсы валют'!$C$42),IF(H407&lt;'Заказ, cкидки и курсы валют'!$B$43,H407*0.54*100/(100-'Заказ, cкидки и курсы валют'!$C$43),H407))))),2)</f>
        <v>275.57</v>
      </c>
    </row>
    <row r="408" spans="1:10" ht="15.75" thickBot="1">
      <c r="A408" s="209" t="s">
        <v>7102</v>
      </c>
      <c r="B408" s="48" t="s">
        <v>129</v>
      </c>
      <c r="C408" s="786">
        <v>3.23</v>
      </c>
      <c r="D408" s="2055">
        <v>35</v>
      </c>
      <c r="E408" s="2071">
        <f t="shared" si="48"/>
        <v>391.52571428571434</v>
      </c>
      <c r="F408" s="603">
        <f t="shared" si="49"/>
        <v>391.53</v>
      </c>
      <c r="G408" s="862">
        <f>'Заказ, cкидки и курсы валют'!$J$23*F408</f>
        <v>4698.3599999999997</v>
      </c>
      <c r="H408" s="128">
        <f t="shared" si="50"/>
        <v>164.44</v>
      </c>
      <c r="I408" s="212"/>
      <c r="J408" s="128">
        <f>ROUND(IF(H408&lt;'Заказ, cкидки и курсы валют'!$B$39,H408*0.54*100/(100-'Заказ, cкидки и курсы валют'!$C$39),IF(H408&lt;'Заказ, cкидки и курсы валют'!$B$40,H408*0.54*100/(100-'Заказ, cкидки и курсы валют'!$C$40),IF(H408&lt;'Заказ, cкидки и курсы валют'!$B$41,H408*0.54*100/(100-'Заказ, cкидки и курсы валют'!$C$41),IF(H408&lt;'Заказ, cкидки и курсы валют'!$B$42,H408*0.54*100/(100-'Заказ, cкидки и курсы валют'!$C$42),IF(H408&lt;'Заказ, cкидки и курсы валют'!$B$43,H408*0.54*100/(100-'Заказ, cкидки и курсы валют'!$C$43),H408))))),2)</f>
        <v>253.71</v>
      </c>
    </row>
    <row r="409" spans="1:10" ht="13.5" thickBot="1">
      <c r="A409" s="209" t="s">
        <v>7103</v>
      </c>
      <c r="B409" s="48" t="s">
        <v>3119</v>
      </c>
      <c r="C409" s="787">
        <v>3.56</v>
      </c>
      <c r="D409" s="2055">
        <v>30</v>
      </c>
      <c r="E409" s="2071">
        <f t="shared" si="48"/>
        <v>462.6</v>
      </c>
      <c r="F409" s="603">
        <f t="shared" si="49"/>
        <v>462.6</v>
      </c>
      <c r="G409" s="862">
        <f>'Заказ, cкидки и курсы валют'!$J$23*F409</f>
        <v>5551.2000000000007</v>
      </c>
      <c r="H409" s="128">
        <f t="shared" si="50"/>
        <v>166.54</v>
      </c>
      <c r="I409" s="212"/>
      <c r="J409" s="128">
        <f>ROUND(IF(H409&lt;'Заказ, cкидки и курсы валют'!$B$39,H409*0.54*100/(100-'Заказ, cкидки и курсы валют'!$C$39),IF(H409&lt;'Заказ, cкидки и курсы валют'!$B$40,H409*0.54*100/(100-'Заказ, cкидки и курсы валют'!$C$40),IF(H409&lt;'Заказ, cкидки и курсы валют'!$B$41,H409*0.54*100/(100-'Заказ, cкидки и курсы валют'!$C$41),IF(H409&lt;'Заказ, cкидки и курсы валют'!$B$42,H409*0.54*100/(100-'Заказ, cкидки и курсы валют'!$C$42),IF(H409&lt;'Заказ, cкидки и курсы валют'!$B$43,H409*0.54*100/(100-'Заказ, cкидки и курсы валют'!$C$43),H409))))),2)</f>
        <v>256.95</v>
      </c>
    </row>
    <row r="410" spans="1:10" ht="13.5" thickBot="1">
      <c r="A410" s="211" t="s">
        <v>7104</v>
      </c>
      <c r="B410" s="217" t="s">
        <v>116</v>
      </c>
      <c r="C410" s="217">
        <v>4.45</v>
      </c>
      <c r="D410" s="2131">
        <v>15</v>
      </c>
      <c r="E410" s="2071">
        <f t="shared" si="48"/>
        <v>753.46</v>
      </c>
      <c r="F410" s="959">
        <f t="shared" si="49"/>
        <v>753.46</v>
      </c>
      <c r="G410" s="960">
        <f>'Заказ, cкидки и курсы валют'!$J$23*F410</f>
        <v>9041.52</v>
      </c>
      <c r="H410" s="181">
        <f t="shared" si="50"/>
        <v>135.62</v>
      </c>
      <c r="I410" s="214"/>
      <c r="J410" s="128">
        <f>ROUND(IF(H410&lt;'Заказ, cкидки и курсы валют'!$B$39,H410*0.54*100/(100-'Заказ, cкидки и курсы валют'!$C$39),IF(H410&lt;'Заказ, cкидки и курсы валют'!$B$40,H410*0.54*100/(100-'Заказ, cкидки и курсы валют'!$C$40),IF(H410&lt;'Заказ, cкидки и курсы валют'!$B$41,H410*0.54*100/(100-'Заказ, cкидки и курсы валют'!$C$41),IF(H410&lt;'Заказ, cкидки и курсы валют'!$B$42,H410*0.54*100/(100-'Заказ, cкидки и курсы валют'!$C$42),IF(H410&lt;'Заказ, cкидки и курсы валют'!$B$43,H410*0.54*100/(100-'Заказ, cкидки и курсы валют'!$C$43),H410))))),2)</f>
        <v>209.24</v>
      </c>
    </row>
    <row r="411" spans="1:10" ht="13.5" thickBot="1"/>
    <row r="412" spans="1:10" ht="43.5" customHeight="1">
      <c r="A412" s="215"/>
      <c r="B412" s="91" t="s">
        <v>500</v>
      </c>
      <c r="C412" s="91"/>
      <c r="D412" s="96"/>
      <c r="E412" s="591"/>
      <c r="F412" s="592"/>
      <c r="G412" s="859"/>
      <c r="H412" s="163"/>
      <c r="I412" s="95"/>
    </row>
    <row r="413" spans="1:10" ht="18">
      <c r="A413" s="206"/>
      <c r="B413" s="108" t="s">
        <v>11526</v>
      </c>
      <c r="C413" s="108"/>
      <c r="D413" s="166"/>
      <c r="E413" s="593"/>
      <c r="F413" s="553"/>
      <c r="G413" s="340"/>
      <c r="H413" s="17"/>
      <c r="I413" s="167"/>
    </row>
    <row r="414" spans="1:10" ht="47.25" customHeight="1">
      <c r="A414" s="206"/>
      <c r="B414" s="207"/>
      <c r="C414" s="97"/>
      <c r="D414" s="97"/>
      <c r="E414" s="595"/>
      <c r="F414" s="596"/>
      <c r="G414" s="860"/>
      <c r="H414" s="17"/>
      <c r="I414" s="167"/>
    </row>
    <row r="415" spans="1:10" ht="22.5" customHeight="1">
      <c r="A415" s="206"/>
      <c r="B415" s="207"/>
      <c r="C415" s="97"/>
      <c r="D415" s="97"/>
      <c r="E415" s="595"/>
      <c r="F415" s="596"/>
      <c r="G415" s="860"/>
      <c r="H415" s="17"/>
      <c r="I415" s="167"/>
    </row>
    <row r="416" spans="1:10" ht="13.5" customHeight="1">
      <c r="A416" s="206"/>
      <c r="B416" s="207"/>
      <c r="C416" s="97"/>
      <c r="D416" s="97"/>
      <c r="E416" s="595"/>
      <c r="F416" s="596"/>
      <c r="G416" s="860"/>
      <c r="H416" s="17"/>
      <c r="I416" s="167"/>
    </row>
    <row r="417" spans="1:9" ht="13.5" customHeight="1" thickBot="1">
      <c r="A417" s="201" t="s">
        <v>7051</v>
      </c>
      <c r="B417" s="208"/>
      <c r="C417" s="99"/>
      <c r="D417" s="99"/>
      <c r="E417" s="597"/>
      <c r="F417" s="598"/>
      <c r="G417" s="861"/>
      <c r="H417" s="171"/>
      <c r="I417" s="172"/>
    </row>
    <row r="418" spans="1:9" ht="43.5" customHeight="1">
      <c r="A418" s="1206" t="s">
        <v>1028</v>
      </c>
      <c r="B418" s="1207" t="s">
        <v>1029</v>
      </c>
      <c r="C418" s="192" t="s">
        <v>678</v>
      </c>
      <c r="D418" s="192" t="s">
        <v>3130</v>
      </c>
      <c r="E418" s="599" t="s">
        <v>11189</v>
      </c>
      <c r="F418" s="611" t="s">
        <v>2779</v>
      </c>
      <c r="G418" s="1204" t="s">
        <v>8965</v>
      </c>
      <c r="H418" s="419" t="s">
        <v>497</v>
      </c>
      <c r="I418" s="495" t="s">
        <v>4239</v>
      </c>
    </row>
    <row r="419" spans="1:9" ht="13.5" customHeight="1" thickBot="1">
      <c r="A419" s="475"/>
      <c r="B419" s="1210"/>
      <c r="C419" s="197" t="s">
        <v>3629</v>
      </c>
      <c r="D419" s="476" t="s">
        <v>8966</v>
      </c>
      <c r="E419" s="601" t="s">
        <v>265</v>
      </c>
      <c r="F419" s="607">
        <f>'Заказ, cкидки и курсы валют'!$I$12</f>
        <v>0</v>
      </c>
      <c r="G419" s="948"/>
      <c r="H419" s="455"/>
      <c r="I419" s="541"/>
    </row>
    <row r="420" spans="1:9" ht="13.5" customHeight="1">
      <c r="A420" s="391" t="s">
        <v>11530</v>
      </c>
      <c r="B420" s="393" t="s">
        <v>122</v>
      </c>
      <c r="C420" s="393">
        <v>1.1499999999999999</v>
      </c>
      <c r="D420" s="2117">
        <v>15</v>
      </c>
      <c r="E420" s="667">
        <v>32.57</v>
      </c>
      <c r="F420" s="967">
        <f t="shared" ref="F420:F428" si="51">ROUND(E420*(1-$F$11),2)</f>
        <v>32.57</v>
      </c>
      <c r="G420" s="968">
        <f>'Заказ, cкидки и курсы валют'!$J$23*F420</f>
        <v>390.84000000000003</v>
      </c>
      <c r="H420" s="387">
        <f>ROUND((D420)*G420,2)</f>
        <v>5862.6</v>
      </c>
      <c r="I420" s="337"/>
    </row>
    <row r="421" spans="1:9" ht="13.5" customHeight="1">
      <c r="A421" s="209" t="s">
        <v>11531</v>
      </c>
      <c r="B421" s="48" t="s">
        <v>123</v>
      </c>
      <c r="C421" s="785">
        <v>1.22</v>
      </c>
      <c r="D421" s="2056">
        <v>15</v>
      </c>
      <c r="E421" s="667">
        <v>32.57</v>
      </c>
      <c r="F421" s="603">
        <f t="shared" si="51"/>
        <v>32.57</v>
      </c>
      <c r="G421" s="862">
        <f>'Заказ, cкидки и курсы валют'!$J$23*F421</f>
        <v>390.84000000000003</v>
      </c>
      <c r="H421" s="128">
        <f t="shared" ref="H421:H428" si="52">ROUND((D421)*G421,2)</f>
        <v>5862.6</v>
      </c>
      <c r="I421" s="212"/>
    </row>
    <row r="422" spans="1:9" ht="13.5" customHeight="1">
      <c r="A422" s="209" t="s">
        <v>11532</v>
      </c>
      <c r="B422" s="48" t="s">
        <v>124</v>
      </c>
      <c r="C422" s="785">
        <v>1.33</v>
      </c>
      <c r="D422" s="2056">
        <v>15</v>
      </c>
      <c r="E422" s="667">
        <v>32.26</v>
      </c>
      <c r="F422" s="603">
        <f t="shared" si="51"/>
        <v>32.26</v>
      </c>
      <c r="G422" s="862">
        <f>'Заказ, cкидки и курсы валют'!$J$23*F422</f>
        <v>387.12</v>
      </c>
      <c r="H422" s="128">
        <f t="shared" si="52"/>
        <v>5806.8</v>
      </c>
      <c r="I422" s="212"/>
    </row>
    <row r="423" spans="1:9" ht="13.5" customHeight="1">
      <c r="A423" s="209" t="s">
        <v>11533</v>
      </c>
      <c r="B423" s="48" t="s">
        <v>125</v>
      </c>
      <c r="C423" s="785">
        <v>1.44</v>
      </c>
      <c r="D423" s="2056">
        <v>15</v>
      </c>
      <c r="E423" s="667">
        <v>31.91</v>
      </c>
      <c r="F423" s="603">
        <f t="shared" si="51"/>
        <v>31.91</v>
      </c>
      <c r="G423" s="862">
        <f>'Заказ, cкидки и курсы валют'!$J$23*F423</f>
        <v>382.92</v>
      </c>
      <c r="H423" s="128">
        <f t="shared" si="52"/>
        <v>5743.8</v>
      </c>
      <c r="I423" s="212"/>
    </row>
    <row r="424" spans="1:9" ht="13.5" customHeight="1">
      <c r="A424" s="209" t="s">
        <v>11534</v>
      </c>
      <c r="B424" s="48" t="s">
        <v>126</v>
      </c>
      <c r="C424" s="785">
        <v>1.8</v>
      </c>
      <c r="D424" s="2056">
        <v>15</v>
      </c>
      <c r="E424" s="667">
        <v>31.91</v>
      </c>
      <c r="F424" s="603">
        <f t="shared" si="51"/>
        <v>31.91</v>
      </c>
      <c r="G424" s="862">
        <f>'Заказ, cкидки и курсы валют'!$J$23*F424</f>
        <v>382.92</v>
      </c>
      <c r="H424" s="128">
        <f t="shared" si="52"/>
        <v>5743.8</v>
      </c>
      <c r="I424" s="212"/>
    </row>
    <row r="425" spans="1:9" ht="13.5" customHeight="1">
      <c r="A425" s="209" t="s">
        <v>11535</v>
      </c>
      <c r="B425" s="48" t="s">
        <v>127</v>
      </c>
      <c r="C425" s="786">
        <v>2.19</v>
      </c>
      <c r="D425" s="2056">
        <v>15</v>
      </c>
      <c r="E425" s="667">
        <v>31.91</v>
      </c>
      <c r="F425" s="603">
        <f t="shared" si="51"/>
        <v>31.91</v>
      </c>
      <c r="G425" s="862">
        <f>'Заказ, cкидки и курсы валют'!$J$23*F425</f>
        <v>382.92</v>
      </c>
      <c r="H425" s="128">
        <f t="shared" si="52"/>
        <v>5743.8</v>
      </c>
      <c r="I425" s="212"/>
    </row>
    <row r="426" spans="1:9" ht="13.5" customHeight="1">
      <c r="A426" s="216" t="s">
        <v>11536</v>
      </c>
      <c r="B426" s="48" t="s">
        <v>3983</v>
      </c>
      <c r="C426" s="786">
        <v>2.4900000000000002</v>
      </c>
      <c r="D426" s="2056">
        <v>15</v>
      </c>
      <c r="E426" s="667">
        <v>31.91</v>
      </c>
      <c r="F426" s="603">
        <f t="shared" si="51"/>
        <v>31.91</v>
      </c>
      <c r="G426" s="862">
        <f>'Заказ, cкидки и курсы валют'!$J$23*F426</f>
        <v>382.92</v>
      </c>
      <c r="H426" s="128">
        <f t="shared" si="52"/>
        <v>5743.8</v>
      </c>
      <c r="I426" s="212"/>
    </row>
    <row r="427" spans="1:9" ht="13.5" customHeight="1">
      <c r="A427" s="209" t="s">
        <v>11537</v>
      </c>
      <c r="B427" s="48" t="s">
        <v>128</v>
      </c>
      <c r="C427" s="786">
        <v>2.64</v>
      </c>
      <c r="D427" s="2056">
        <v>15</v>
      </c>
      <c r="E427" s="667">
        <v>31.91</v>
      </c>
      <c r="F427" s="603">
        <f t="shared" si="51"/>
        <v>31.91</v>
      </c>
      <c r="G427" s="862">
        <f>'Заказ, cкидки и курсы валют'!$J$23*F427</f>
        <v>382.92</v>
      </c>
      <c r="H427" s="128">
        <f t="shared" si="52"/>
        <v>5743.8</v>
      </c>
      <c r="I427" s="212"/>
    </row>
    <row r="428" spans="1:9" ht="15">
      <c r="A428" s="209" t="s">
        <v>11538</v>
      </c>
      <c r="B428" s="48" t="s">
        <v>129</v>
      </c>
      <c r="C428" s="786">
        <v>3.23</v>
      </c>
      <c r="D428" s="2056">
        <v>15</v>
      </c>
      <c r="E428" s="667">
        <v>31.91</v>
      </c>
      <c r="F428" s="603">
        <f t="shared" si="51"/>
        <v>31.91</v>
      </c>
      <c r="G428" s="862">
        <f>'Заказ, cкидки и курсы валют'!$J$23*F428</f>
        <v>382.92</v>
      </c>
      <c r="H428" s="128">
        <f t="shared" si="52"/>
        <v>5743.8</v>
      </c>
      <c r="I428" s="212"/>
    </row>
    <row r="429" spans="1:9" ht="15">
      <c r="A429" s="209" t="s">
        <v>11539</v>
      </c>
      <c r="B429" s="48" t="s">
        <v>3119</v>
      </c>
      <c r="C429" s="787">
        <v>3.56</v>
      </c>
      <c r="D429" s="2056">
        <v>15</v>
      </c>
      <c r="E429" s="667">
        <v>31.91</v>
      </c>
      <c r="F429" s="603">
        <f t="shared" ref="F429:F430" si="53">ROUND(E429*(1-$F$11),2)</f>
        <v>31.91</v>
      </c>
      <c r="G429" s="862">
        <f>'Заказ, cкидки и курсы валют'!$J$23*F429</f>
        <v>382.92</v>
      </c>
      <c r="H429" s="128">
        <f>ROUND((D429)*G429,2)</f>
        <v>5743.8</v>
      </c>
      <c r="I429" s="212"/>
    </row>
    <row r="430" spans="1:9" ht="15.75" thickBot="1">
      <c r="A430" s="211" t="s">
        <v>11540</v>
      </c>
      <c r="B430" s="217" t="s">
        <v>116</v>
      </c>
      <c r="C430" s="217">
        <v>4.45</v>
      </c>
      <c r="D430" s="2122">
        <v>15</v>
      </c>
      <c r="E430" s="667">
        <v>32.57</v>
      </c>
      <c r="F430" s="959">
        <f t="shared" si="53"/>
        <v>32.57</v>
      </c>
      <c r="G430" s="960">
        <f>'Заказ, cкидки и курсы валют'!$J$23*F430</f>
        <v>390.84000000000003</v>
      </c>
      <c r="H430" s="181">
        <f t="shared" ref="H430" si="54">ROUND((D430)*G430,2)</f>
        <v>5862.6</v>
      </c>
      <c r="I430" s="214"/>
    </row>
    <row r="431" spans="1:9" ht="13.5" thickBot="1"/>
    <row r="432" spans="1:9" ht="18">
      <c r="A432" s="215"/>
      <c r="B432" s="91" t="s">
        <v>500</v>
      </c>
      <c r="C432" s="91"/>
      <c r="D432" s="96"/>
      <c r="E432" s="591"/>
      <c r="F432" s="592"/>
      <c r="G432" s="859"/>
      <c r="H432" s="163"/>
      <c r="I432" s="95"/>
    </row>
    <row r="433" spans="1:9" ht="18">
      <c r="A433" s="206"/>
      <c r="B433" s="108" t="s">
        <v>3275</v>
      </c>
      <c r="C433" s="108"/>
      <c r="D433" s="166"/>
      <c r="E433" s="593"/>
      <c r="F433" s="553"/>
      <c r="G433" s="340"/>
      <c r="H433" s="17"/>
      <c r="I433" s="167"/>
    </row>
    <row r="434" spans="1:9">
      <c r="A434" s="206"/>
      <c r="B434" s="207"/>
      <c r="C434" s="97"/>
      <c r="D434" s="97"/>
      <c r="E434" s="595"/>
      <c r="F434" s="596"/>
      <c r="G434" s="860"/>
      <c r="H434" s="17"/>
      <c r="I434" s="167"/>
    </row>
    <row r="435" spans="1:9">
      <c r="A435" s="206"/>
      <c r="B435" s="207"/>
      <c r="C435" s="97"/>
      <c r="D435" s="97"/>
      <c r="E435" s="595"/>
      <c r="F435" s="596"/>
      <c r="G435" s="860"/>
      <c r="H435" s="17"/>
      <c r="I435" s="167"/>
    </row>
    <row r="436" spans="1:9">
      <c r="A436" s="206"/>
      <c r="B436" s="207"/>
      <c r="C436" s="97"/>
      <c r="D436" s="97"/>
      <c r="E436" s="595"/>
      <c r="F436" s="596"/>
      <c r="G436" s="860"/>
      <c r="H436" s="17"/>
      <c r="I436" s="167"/>
    </row>
    <row r="437" spans="1:9" ht="13.5" customHeight="1" thickBot="1">
      <c r="A437" s="201" t="s">
        <v>7051</v>
      </c>
      <c r="B437" s="208"/>
      <c r="C437" s="99"/>
      <c r="D437" s="99"/>
      <c r="E437" s="597"/>
      <c r="F437" s="598"/>
      <c r="G437" s="861"/>
      <c r="H437" s="171"/>
      <c r="I437" s="172"/>
    </row>
    <row r="438" spans="1:9" ht="53.25" customHeight="1">
      <c r="A438" s="1206" t="s">
        <v>1028</v>
      </c>
      <c r="B438" s="1207" t="s">
        <v>1029</v>
      </c>
      <c r="C438" s="192" t="s">
        <v>678</v>
      </c>
      <c r="D438" s="192" t="s">
        <v>3130</v>
      </c>
      <c r="E438" s="1134" t="s">
        <v>11188</v>
      </c>
      <c r="F438" s="611" t="s">
        <v>2779</v>
      </c>
      <c r="G438" s="1204" t="s">
        <v>2627</v>
      </c>
      <c r="H438" s="419" t="s">
        <v>497</v>
      </c>
      <c r="I438" s="495" t="s">
        <v>4239</v>
      </c>
    </row>
    <row r="439" spans="1:9" ht="13.5" customHeight="1" thickBot="1">
      <c r="A439" s="475"/>
      <c r="B439" s="1210"/>
      <c r="C439" s="197" t="s">
        <v>3629</v>
      </c>
      <c r="D439" s="390" t="s">
        <v>2628</v>
      </c>
      <c r="E439" s="601" t="s">
        <v>265</v>
      </c>
      <c r="F439" s="607">
        <f>'Заказ, cкидки и курсы валют'!$I$12</f>
        <v>0</v>
      </c>
      <c r="G439" s="864"/>
      <c r="H439" s="338"/>
      <c r="I439" s="541"/>
    </row>
    <row r="440" spans="1:9" ht="13.5" customHeight="1">
      <c r="A440" s="391" t="s">
        <v>4419</v>
      </c>
      <c r="B440" s="392" t="s">
        <v>122</v>
      </c>
      <c r="C440" s="392">
        <v>1.17</v>
      </c>
      <c r="D440" s="2135">
        <v>15000</v>
      </c>
      <c r="E440" s="667">
        <v>39.42</v>
      </c>
      <c r="F440" s="967">
        <f>ROUND(E440*(1-$F$11),2)</f>
        <v>39.42</v>
      </c>
      <c r="G440" s="968">
        <f>'Заказ, cкидки и курсы валют'!$J$23*F440</f>
        <v>473.04</v>
      </c>
      <c r="H440" s="387">
        <f>ROUND((D440/1000)*G440,2)</f>
        <v>7095.6</v>
      </c>
      <c r="I440" s="337"/>
    </row>
    <row r="441" spans="1:9" ht="13.5" customHeight="1">
      <c r="A441" s="209" t="s">
        <v>4420</v>
      </c>
      <c r="B441" s="44" t="s">
        <v>123</v>
      </c>
      <c r="C441" s="785">
        <v>1.35</v>
      </c>
      <c r="D441" s="45">
        <v>12500</v>
      </c>
      <c r="E441" s="667">
        <v>41.84</v>
      </c>
      <c r="F441" s="603">
        <f t="shared" ref="F441:F450" si="55">ROUND(E441*(1-$F$11),2)</f>
        <v>41.84</v>
      </c>
      <c r="G441" s="862">
        <f>'Заказ, cкидки и курсы валют'!$J$23*F441</f>
        <v>502.08000000000004</v>
      </c>
      <c r="H441" s="128">
        <f t="shared" ref="H441:H450" si="56">ROUND((D441/1000)*G441,2)</f>
        <v>6276</v>
      </c>
      <c r="I441" s="212"/>
    </row>
    <row r="442" spans="1:9" ht="13.5" customHeight="1">
      <c r="A442" s="209" t="s">
        <v>4421</v>
      </c>
      <c r="B442" s="44" t="s">
        <v>124</v>
      </c>
      <c r="C442" s="785">
        <v>1.38</v>
      </c>
      <c r="D442" s="45">
        <v>12000</v>
      </c>
      <c r="E442" s="667">
        <v>44.93</v>
      </c>
      <c r="F442" s="603">
        <f t="shared" si="55"/>
        <v>44.93</v>
      </c>
      <c r="G442" s="862">
        <f>'Заказ, cкидки и курсы валют'!$J$23*F442</f>
        <v>539.16</v>
      </c>
      <c r="H442" s="128">
        <f t="shared" si="56"/>
        <v>6469.92</v>
      </c>
      <c r="I442" s="212"/>
    </row>
    <row r="443" spans="1:9" ht="13.5" customHeight="1">
      <c r="A443" s="209" t="s">
        <v>4422</v>
      </c>
      <c r="B443" s="44" t="s">
        <v>125</v>
      </c>
      <c r="C443" s="785">
        <v>1.46</v>
      </c>
      <c r="D443" s="45">
        <v>10000</v>
      </c>
      <c r="E443" s="667">
        <v>48.27</v>
      </c>
      <c r="F443" s="603">
        <f t="shared" si="55"/>
        <v>48.27</v>
      </c>
      <c r="G443" s="862">
        <f>'Заказ, cкидки и курсы валют'!$J$23*F443</f>
        <v>579.24</v>
      </c>
      <c r="H443" s="128">
        <f t="shared" si="56"/>
        <v>5792.4</v>
      </c>
      <c r="I443" s="212"/>
    </row>
    <row r="444" spans="1:9" ht="13.5" customHeight="1">
      <c r="A444" s="209" t="s">
        <v>4423</v>
      </c>
      <c r="B444" s="44" t="s">
        <v>126</v>
      </c>
      <c r="C444" s="785">
        <v>1.8</v>
      </c>
      <c r="D444" s="45">
        <v>8000</v>
      </c>
      <c r="E444" s="667">
        <v>58.89</v>
      </c>
      <c r="F444" s="603">
        <f t="shared" si="55"/>
        <v>58.89</v>
      </c>
      <c r="G444" s="862">
        <f>'Заказ, cкидки и курсы валют'!$J$23*F444</f>
        <v>706.68000000000006</v>
      </c>
      <c r="H444" s="128">
        <f t="shared" si="56"/>
        <v>5653.44</v>
      </c>
      <c r="I444" s="212"/>
    </row>
    <row r="445" spans="1:9" ht="13.5" customHeight="1">
      <c r="A445" s="209" t="s">
        <v>4424</v>
      </c>
      <c r="B445" s="44" t="s">
        <v>127</v>
      </c>
      <c r="C445" s="786">
        <v>2.2200000000000002</v>
      </c>
      <c r="D445" s="45">
        <v>6000</v>
      </c>
      <c r="E445" s="667">
        <v>70.44</v>
      </c>
      <c r="F445" s="603">
        <f t="shared" si="55"/>
        <v>70.44</v>
      </c>
      <c r="G445" s="862">
        <f>'Заказ, cкидки и курсы валют'!$J$23*F445</f>
        <v>845.28</v>
      </c>
      <c r="H445" s="128">
        <f t="shared" si="56"/>
        <v>5071.68</v>
      </c>
      <c r="I445" s="212"/>
    </row>
    <row r="446" spans="1:9" ht="13.5" customHeight="1">
      <c r="A446" s="520" t="s">
        <v>695</v>
      </c>
      <c r="B446" s="521" t="s">
        <v>3983</v>
      </c>
      <c r="C446" s="786">
        <v>2.76</v>
      </c>
      <c r="D446" s="2057">
        <v>5000</v>
      </c>
      <c r="E446" s="667">
        <v>82.65</v>
      </c>
      <c r="F446" s="603">
        <f t="shared" si="55"/>
        <v>82.65</v>
      </c>
      <c r="G446" s="862">
        <f>'Заказ, cкидки и курсы валют'!$J$23*F446</f>
        <v>991.80000000000007</v>
      </c>
      <c r="H446" s="128">
        <f t="shared" si="56"/>
        <v>4959</v>
      </c>
      <c r="I446" s="523"/>
    </row>
    <row r="447" spans="1:9" ht="13.5" customHeight="1">
      <c r="A447" s="209" t="s">
        <v>4425</v>
      </c>
      <c r="B447" s="44" t="s">
        <v>128</v>
      </c>
      <c r="C447" s="785">
        <v>2.75</v>
      </c>
      <c r="D447" s="45">
        <v>5000</v>
      </c>
      <c r="E447" s="667">
        <v>87.83</v>
      </c>
      <c r="F447" s="603">
        <f t="shared" si="55"/>
        <v>87.83</v>
      </c>
      <c r="G447" s="862">
        <f>'Заказ, cкидки и курсы валют'!$J$23*F447</f>
        <v>1053.96</v>
      </c>
      <c r="H447" s="128">
        <f t="shared" si="56"/>
        <v>5269.8</v>
      </c>
      <c r="I447" s="212"/>
    </row>
    <row r="448" spans="1:9" ht="13.5" customHeight="1">
      <c r="A448" s="209" t="s">
        <v>4426</v>
      </c>
      <c r="B448" s="44" t="s">
        <v>129</v>
      </c>
      <c r="C448" s="787">
        <v>3.39</v>
      </c>
      <c r="D448" s="45">
        <v>3500</v>
      </c>
      <c r="E448" s="667">
        <v>106.25</v>
      </c>
      <c r="F448" s="603">
        <f t="shared" si="55"/>
        <v>106.25</v>
      </c>
      <c r="G448" s="862">
        <f>'Заказ, cкидки и курсы валют'!$J$23*F448</f>
        <v>1275</v>
      </c>
      <c r="H448" s="128">
        <f t="shared" si="56"/>
        <v>4462.5</v>
      </c>
      <c r="I448" s="212"/>
    </row>
    <row r="449" spans="1:10" ht="13.5" customHeight="1">
      <c r="A449" s="209" t="s">
        <v>4427</v>
      </c>
      <c r="B449" s="44" t="s">
        <v>3119</v>
      </c>
      <c r="C449" s="785">
        <v>3.54</v>
      </c>
      <c r="D449" s="45">
        <v>3000</v>
      </c>
      <c r="E449" s="667">
        <v>114.87</v>
      </c>
      <c r="F449" s="603">
        <f t="shared" si="55"/>
        <v>114.87</v>
      </c>
      <c r="G449" s="862">
        <f>'Заказ, cкидки и курсы валют'!$J$23*F449</f>
        <v>1378.44</v>
      </c>
      <c r="H449" s="128">
        <f t="shared" si="56"/>
        <v>4135.32</v>
      </c>
      <c r="I449" s="212"/>
    </row>
    <row r="450" spans="1:10" ht="13.5" customHeight="1" thickBot="1">
      <c r="A450" s="211" t="s">
        <v>4428</v>
      </c>
      <c r="B450" s="213" t="s">
        <v>116</v>
      </c>
      <c r="C450" s="213">
        <v>4.45</v>
      </c>
      <c r="D450" s="219">
        <v>2500</v>
      </c>
      <c r="E450" s="667">
        <v>152.44999999999999</v>
      </c>
      <c r="F450" s="959">
        <f t="shared" si="55"/>
        <v>152.44999999999999</v>
      </c>
      <c r="G450" s="960">
        <f>'Заказ, cкидки и курсы валют'!$J$23*F450</f>
        <v>1829.3999999999999</v>
      </c>
      <c r="H450" s="181">
        <f t="shared" si="56"/>
        <v>4573.5</v>
      </c>
      <c r="I450" s="214"/>
    </row>
    <row r="451" spans="1:10" ht="13.5" customHeight="1" thickBot="1">
      <c r="A451" s="25"/>
      <c r="B451" s="24"/>
      <c r="C451" s="40"/>
      <c r="D451" s="40"/>
      <c r="E451" s="612"/>
      <c r="F451" s="612"/>
      <c r="G451" s="867"/>
    </row>
    <row r="452" spans="1:10" ht="13.5" customHeight="1">
      <c r="A452" s="215"/>
      <c r="B452" s="91" t="s">
        <v>500</v>
      </c>
      <c r="C452" s="91"/>
      <c r="D452" s="96"/>
      <c r="E452" s="591"/>
      <c r="F452" s="592"/>
      <c r="G452" s="859"/>
      <c r="H452" s="163"/>
      <c r="I452" s="95"/>
    </row>
    <row r="453" spans="1:10" ht="47.25" customHeight="1">
      <c r="A453" s="206"/>
      <c r="B453" s="108" t="s">
        <v>3275</v>
      </c>
      <c r="C453" s="108"/>
      <c r="D453" s="166"/>
      <c r="E453" s="593"/>
      <c r="F453" s="553"/>
      <c r="G453" s="340"/>
      <c r="H453" s="17"/>
      <c r="I453" s="167"/>
    </row>
    <row r="454" spans="1:10" ht="45.2" customHeight="1">
      <c r="A454" s="206"/>
      <c r="B454" s="207"/>
      <c r="C454" s="97"/>
      <c r="D454" s="97"/>
      <c r="E454" s="595"/>
      <c r="F454" s="596"/>
      <c r="G454" s="860"/>
      <c r="H454" s="17"/>
      <c r="I454" s="167"/>
    </row>
    <row r="455" spans="1:10" ht="13.5" customHeight="1">
      <c r="A455" s="206"/>
      <c r="B455" s="207"/>
      <c r="C455" s="97"/>
      <c r="D455" s="97"/>
      <c r="E455" s="595"/>
      <c r="F455" s="596"/>
      <c r="G455" s="860"/>
      <c r="H455" s="17"/>
      <c r="I455" s="167"/>
    </row>
    <row r="456" spans="1:10" ht="13.5" customHeight="1">
      <c r="A456" s="206"/>
      <c r="B456" s="207"/>
      <c r="C456" s="97"/>
      <c r="D456" s="97"/>
      <c r="E456" s="595"/>
      <c r="F456" s="596"/>
      <c r="G456" s="860"/>
      <c r="H456" s="17"/>
      <c r="I456" s="167"/>
    </row>
    <row r="457" spans="1:10" ht="13.5" customHeight="1" thickBot="1">
      <c r="A457" s="1171" t="s">
        <v>7050</v>
      </c>
      <c r="B457" s="2539"/>
      <c r="C457" s="205"/>
      <c r="D457" s="205"/>
      <c r="E457" s="597"/>
      <c r="F457" s="598"/>
      <c r="G457" s="861"/>
      <c r="H457" s="171"/>
      <c r="I457" s="172"/>
    </row>
    <row r="458" spans="1:10" ht="48.75" customHeight="1">
      <c r="A458" s="1206" t="s">
        <v>1028</v>
      </c>
      <c r="B458" s="1207" t="s">
        <v>1029</v>
      </c>
      <c r="C458" s="192" t="s">
        <v>678</v>
      </c>
      <c r="D458" s="192" t="s">
        <v>3130</v>
      </c>
      <c r="E458" s="1134" t="s">
        <v>11188</v>
      </c>
      <c r="F458" s="611" t="s">
        <v>2779</v>
      </c>
      <c r="G458" s="1204" t="s">
        <v>2627</v>
      </c>
      <c r="H458" s="419" t="s">
        <v>497</v>
      </c>
      <c r="I458" s="495" t="s">
        <v>4239</v>
      </c>
      <c r="J458" s="2668" t="s">
        <v>12335</v>
      </c>
    </row>
    <row r="459" spans="1:10" ht="13.5" customHeight="1" thickBot="1">
      <c r="A459" s="475"/>
      <c r="B459" s="1210"/>
      <c r="C459" s="197" t="s">
        <v>3629</v>
      </c>
      <c r="D459" s="390" t="s">
        <v>2628</v>
      </c>
      <c r="E459" s="601" t="s">
        <v>265</v>
      </c>
      <c r="F459" s="607">
        <f>'Заказ, cкидки и курсы валют'!$I$12</f>
        <v>0</v>
      </c>
      <c r="G459" s="864"/>
      <c r="H459" s="338"/>
      <c r="I459" s="541"/>
      <c r="J459" s="2669"/>
    </row>
    <row r="460" spans="1:10" ht="13.5" customHeight="1">
      <c r="A460" s="391" t="s">
        <v>4429</v>
      </c>
      <c r="B460" s="392" t="s">
        <v>122</v>
      </c>
      <c r="C460" s="392">
        <v>1.17</v>
      </c>
      <c r="D460" s="2082">
        <v>1500</v>
      </c>
      <c r="E460" s="2071">
        <f>E440*1.2</f>
        <v>47.304000000000002</v>
      </c>
      <c r="F460" s="967">
        <f>ROUND(E460*(1-$F$11),2)</f>
        <v>47.3</v>
      </c>
      <c r="G460" s="968">
        <f>'Заказ, cкидки и курсы валют'!$J$23*F460</f>
        <v>567.59999999999991</v>
      </c>
      <c r="H460" s="387">
        <f>ROUND((D460/1000)*G460,2)</f>
        <v>851.4</v>
      </c>
      <c r="I460" s="337"/>
      <c r="J460" s="128">
        <f>ROUND(IF(H460&lt;'Заказ, cкидки и курсы валют'!$B$39,H460*0.54*100/(100-'Заказ, cкидки и курсы валют'!$C$39),IF(H460&lt;'Заказ, cкидки и курсы валют'!$B$40,H460*0.54*100/(100-'Заказ, cкидки и курсы валют'!$C$40),IF(H460&lt;'Заказ, cкидки и курсы валют'!$B$41,H460*0.54*100/(100-'Заказ, cкидки и курсы валют'!$C$41),IF(H460&lt;'Заказ, cкидки и курсы валют'!$B$42,H460*0.54*100/(100-'Заказ, cкидки и курсы валют'!$C$42),IF(H460&lt;'Заказ, cкидки и курсы валют'!$B$43,H460*0.54*100/(100-'Заказ, cкидки и курсы валют'!$C$43),H460))))),2)</f>
        <v>919.51</v>
      </c>
    </row>
    <row r="461" spans="1:10" ht="13.5" customHeight="1">
      <c r="A461" s="209" t="s">
        <v>4430</v>
      </c>
      <c r="B461" s="44" t="s">
        <v>123</v>
      </c>
      <c r="C461" s="785">
        <v>1.35</v>
      </c>
      <c r="D461" s="2055">
        <v>1000</v>
      </c>
      <c r="E461" s="2045">
        <f t="shared" ref="E461:E470" si="57">E441*1.2</f>
        <v>50.208000000000006</v>
      </c>
      <c r="F461" s="603">
        <f t="shared" ref="F461:F470" si="58">ROUND(E461*(1-$F$11),2)</f>
        <v>50.21</v>
      </c>
      <c r="G461" s="862">
        <f>'Заказ, cкидки и курсы валют'!$J$23*F461</f>
        <v>602.52</v>
      </c>
      <c r="H461" s="128">
        <f t="shared" ref="H461:H470" si="59">ROUND((D461/1000)*G461,2)</f>
        <v>602.52</v>
      </c>
      <c r="I461" s="212"/>
      <c r="J461" s="128">
        <f>ROUND(IF(H461&lt;'Заказ, cкидки и курсы валют'!$B$39,H461*0.54*100/(100-'Заказ, cкидки и курсы валют'!$C$39),IF(H461&lt;'Заказ, cкидки и курсы валют'!$B$40,H461*0.54*100/(100-'Заказ, cкидки и курсы валют'!$C$40),IF(H461&lt;'Заказ, cкидки и курсы валют'!$B$41,H461*0.54*100/(100-'Заказ, cкидки и курсы валют'!$C$41),IF(H461&lt;'Заказ, cкидки и курсы валют'!$B$42,H461*0.54*100/(100-'Заказ, cкидки и курсы валют'!$C$42),IF(H461&lt;'Заказ, cкидки и курсы валют'!$B$43,H461*0.54*100/(100-'Заказ, cкидки и курсы валют'!$C$43),H461))))),2)</f>
        <v>650.72</v>
      </c>
    </row>
    <row r="462" spans="1:10" ht="13.5" customHeight="1">
      <c r="A462" s="209" t="s">
        <v>4431</v>
      </c>
      <c r="B462" s="44" t="s">
        <v>124</v>
      </c>
      <c r="C462" s="785">
        <v>1.38</v>
      </c>
      <c r="D462" s="2055">
        <v>1000</v>
      </c>
      <c r="E462" s="2045">
        <f t="shared" si="57"/>
        <v>53.915999999999997</v>
      </c>
      <c r="F462" s="603">
        <f t="shared" si="58"/>
        <v>53.92</v>
      </c>
      <c r="G462" s="862">
        <f>'Заказ, cкидки и курсы валют'!$J$23*F462</f>
        <v>647.04</v>
      </c>
      <c r="H462" s="128">
        <f t="shared" si="59"/>
        <v>647.04</v>
      </c>
      <c r="I462" s="212"/>
      <c r="J462" s="128">
        <f>ROUND(IF(H462&lt;'Заказ, cкидки и курсы валют'!$B$39,H462*0.54*100/(100-'Заказ, cкидки и курсы валют'!$C$39),IF(H462&lt;'Заказ, cкидки и курсы валют'!$B$40,H462*0.54*100/(100-'Заказ, cкидки и курсы валют'!$C$40),IF(H462&lt;'Заказ, cкидки и курсы валют'!$B$41,H462*0.54*100/(100-'Заказ, cкидки и курсы валют'!$C$41),IF(H462&lt;'Заказ, cкидки и курсы валют'!$B$42,H462*0.54*100/(100-'Заказ, cкидки и курсы валют'!$C$42),IF(H462&lt;'Заказ, cкидки и курсы валют'!$B$43,H462*0.54*100/(100-'Заказ, cкидки и курсы валют'!$C$43),H462))))),2)</f>
        <v>698.8</v>
      </c>
    </row>
    <row r="463" spans="1:10" ht="13.5" customHeight="1">
      <c r="A463" s="209" t="s">
        <v>4432</v>
      </c>
      <c r="B463" s="44" t="s">
        <v>125</v>
      </c>
      <c r="C463" s="785">
        <v>1.46</v>
      </c>
      <c r="D463" s="2055">
        <v>1000</v>
      </c>
      <c r="E463" s="2045">
        <f t="shared" si="57"/>
        <v>57.923999999999999</v>
      </c>
      <c r="F463" s="603">
        <f t="shared" si="58"/>
        <v>57.92</v>
      </c>
      <c r="G463" s="862">
        <f>'Заказ, cкидки и курсы валют'!$J$23*F463</f>
        <v>695.04</v>
      </c>
      <c r="H463" s="128">
        <f t="shared" si="59"/>
        <v>695.04</v>
      </c>
      <c r="I463" s="212"/>
      <c r="J463" s="128">
        <f>ROUND(IF(H463&lt;'Заказ, cкидки и курсы валют'!$B$39,H463*0.54*100/(100-'Заказ, cкидки и курсы валют'!$C$39),IF(H463&lt;'Заказ, cкидки и курсы валют'!$B$40,H463*0.54*100/(100-'Заказ, cкидки и курсы валют'!$C$40),IF(H463&lt;'Заказ, cкидки и курсы валют'!$B$41,H463*0.54*100/(100-'Заказ, cкидки и курсы валют'!$C$41),IF(H463&lt;'Заказ, cкидки и курсы валют'!$B$42,H463*0.54*100/(100-'Заказ, cкидки и курсы валют'!$C$42),IF(H463&lt;'Заказ, cкидки и курсы валют'!$B$43,H463*0.54*100/(100-'Заказ, cкидки и курсы валют'!$C$43),H463))))),2)</f>
        <v>750.64</v>
      </c>
    </row>
    <row r="464" spans="1:10" ht="13.5" customHeight="1">
      <c r="A464" s="209" t="s">
        <v>4433</v>
      </c>
      <c r="B464" s="44" t="s">
        <v>126</v>
      </c>
      <c r="C464" s="785">
        <v>1.8</v>
      </c>
      <c r="D464" s="2055">
        <v>800</v>
      </c>
      <c r="E464" s="2045">
        <f t="shared" si="57"/>
        <v>70.667999999999992</v>
      </c>
      <c r="F464" s="603">
        <f t="shared" si="58"/>
        <v>70.67</v>
      </c>
      <c r="G464" s="862">
        <f>'Заказ, cкидки и курсы валют'!$J$23*F464</f>
        <v>848.04</v>
      </c>
      <c r="H464" s="128">
        <f t="shared" si="59"/>
        <v>678.43</v>
      </c>
      <c r="I464" s="212"/>
      <c r="J464" s="128">
        <f>ROUND(IF(H464&lt;'Заказ, cкидки и курсы валют'!$B$39,H464*0.54*100/(100-'Заказ, cкидки и курсы валют'!$C$39),IF(H464&lt;'Заказ, cкидки и курсы валют'!$B$40,H464*0.54*100/(100-'Заказ, cкидки и курсы валют'!$C$40),IF(H464&lt;'Заказ, cкидки и курсы валют'!$B$41,H464*0.54*100/(100-'Заказ, cкидки и курсы валют'!$C$41),IF(H464&lt;'Заказ, cкидки и курсы валют'!$B$42,H464*0.54*100/(100-'Заказ, cкидки и курсы валют'!$C$42),IF(H464&lt;'Заказ, cкидки и курсы валют'!$B$43,H464*0.54*100/(100-'Заказ, cкидки и курсы валют'!$C$43),H464))))),2)</f>
        <v>732.7</v>
      </c>
    </row>
    <row r="465" spans="1:10" ht="13.5" customHeight="1">
      <c r="A465" s="209" t="s">
        <v>4434</v>
      </c>
      <c r="B465" s="44" t="s">
        <v>127</v>
      </c>
      <c r="C465" s="786">
        <v>2.2200000000000002</v>
      </c>
      <c r="D465" s="2055">
        <v>600</v>
      </c>
      <c r="E465" s="2045">
        <f t="shared" si="57"/>
        <v>84.527999999999992</v>
      </c>
      <c r="F465" s="603">
        <f t="shared" si="58"/>
        <v>84.53</v>
      </c>
      <c r="G465" s="862">
        <f>'Заказ, cкидки и курсы валют'!$J$23*F465</f>
        <v>1014.36</v>
      </c>
      <c r="H465" s="128">
        <f t="shared" si="59"/>
        <v>608.62</v>
      </c>
      <c r="I465" s="212"/>
      <c r="J465" s="128">
        <f>ROUND(IF(H465&lt;'Заказ, cкидки и курсы валют'!$B$39,H465*0.54*100/(100-'Заказ, cкидки и курсы валют'!$C$39),IF(H465&lt;'Заказ, cкидки и курсы валют'!$B$40,H465*0.54*100/(100-'Заказ, cкидки и курсы валют'!$C$40),IF(H465&lt;'Заказ, cкидки и курсы валют'!$B$41,H465*0.54*100/(100-'Заказ, cкидки и курсы валют'!$C$41),IF(H465&lt;'Заказ, cкидки и курсы валют'!$B$42,H465*0.54*100/(100-'Заказ, cкидки и курсы валют'!$C$42),IF(H465&lt;'Заказ, cкидки и курсы валют'!$B$43,H465*0.54*100/(100-'Заказ, cкидки и курсы валют'!$C$43),H465))))),2)</f>
        <v>657.31</v>
      </c>
    </row>
    <row r="466" spans="1:10" ht="13.5" customHeight="1">
      <c r="A466" s="209" t="s">
        <v>5225</v>
      </c>
      <c r="B466" s="44" t="s">
        <v>3983</v>
      </c>
      <c r="C466" s="786">
        <v>2.76</v>
      </c>
      <c r="D466" s="2055">
        <v>600</v>
      </c>
      <c r="E466" s="2045">
        <f t="shared" si="57"/>
        <v>99.18</v>
      </c>
      <c r="F466" s="603">
        <f t="shared" si="58"/>
        <v>99.18</v>
      </c>
      <c r="G466" s="862">
        <f>'Заказ, cкидки и курсы валют'!$J$23*F466</f>
        <v>1190.1600000000001</v>
      </c>
      <c r="H466" s="128">
        <f t="shared" si="59"/>
        <v>714.1</v>
      </c>
      <c r="I466" s="212"/>
      <c r="J466" s="128">
        <f>ROUND(IF(H466&lt;'Заказ, cкидки и курсы валют'!$B$39,H466*0.54*100/(100-'Заказ, cкидки и курсы валют'!$C$39),IF(H466&lt;'Заказ, cкидки и курсы валют'!$B$40,H466*0.54*100/(100-'Заказ, cкидки и курсы валют'!$C$40),IF(H466&lt;'Заказ, cкидки и курсы валют'!$B$41,H466*0.54*100/(100-'Заказ, cкидки и курсы валют'!$C$41),IF(H466&lt;'Заказ, cкидки и курсы валют'!$B$42,H466*0.54*100/(100-'Заказ, cкидки и курсы валют'!$C$42),IF(H466&lt;'Заказ, cкидки и курсы валют'!$B$43,H466*0.54*100/(100-'Заказ, cкидки и курсы валют'!$C$43),H466))))),2)</f>
        <v>771.23</v>
      </c>
    </row>
    <row r="467" spans="1:10" ht="13.5" customHeight="1">
      <c r="A467" s="209" t="s">
        <v>4435</v>
      </c>
      <c r="B467" s="44" t="s">
        <v>128</v>
      </c>
      <c r="C467" s="785">
        <v>2.75</v>
      </c>
      <c r="D467" s="2055">
        <v>500</v>
      </c>
      <c r="E467" s="2045">
        <f t="shared" si="57"/>
        <v>105.396</v>
      </c>
      <c r="F467" s="603">
        <f t="shared" si="58"/>
        <v>105.4</v>
      </c>
      <c r="G467" s="862">
        <f>'Заказ, cкидки и курсы валют'!$J$23*F467</f>
        <v>1264.8000000000002</v>
      </c>
      <c r="H467" s="128">
        <f t="shared" si="59"/>
        <v>632.4</v>
      </c>
      <c r="I467" s="212"/>
      <c r="J467" s="128">
        <f>ROUND(IF(H467&lt;'Заказ, cкидки и курсы валют'!$B$39,H467*0.54*100/(100-'Заказ, cкидки и курсы валют'!$C$39),IF(H467&lt;'Заказ, cкидки и курсы валют'!$B$40,H467*0.54*100/(100-'Заказ, cкидки и курсы валют'!$C$40),IF(H467&lt;'Заказ, cкидки и курсы валют'!$B$41,H467*0.54*100/(100-'Заказ, cкидки и курсы валют'!$C$41),IF(H467&lt;'Заказ, cкидки и курсы валют'!$B$42,H467*0.54*100/(100-'Заказ, cкидки и курсы валют'!$C$42),IF(H467&lt;'Заказ, cкидки и курсы валют'!$B$43,H467*0.54*100/(100-'Заказ, cкидки и курсы валют'!$C$43),H467))))),2)</f>
        <v>682.99</v>
      </c>
    </row>
    <row r="468" spans="1:10" ht="13.5" customHeight="1">
      <c r="A468" s="209" t="s">
        <v>4436</v>
      </c>
      <c r="B468" s="44" t="s">
        <v>129</v>
      </c>
      <c r="C468" s="787">
        <v>3.39</v>
      </c>
      <c r="D468" s="2055">
        <v>350</v>
      </c>
      <c r="E468" s="2045">
        <f t="shared" si="57"/>
        <v>127.5</v>
      </c>
      <c r="F468" s="603">
        <f t="shared" si="58"/>
        <v>127.5</v>
      </c>
      <c r="G468" s="862">
        <f>'Заказ, cкидки и курсы валют'!$J$23*F468</f>
        <v>1530</v>
      </c>
      <c r="H468" s="128">
        <f t="shared" si="59"/>
        <v>535.5</v>
      </c>
      <c r="I468" s="212"/>
      <c r="J468" s="128">
        <f>ROUND(IF(H468&lt;'Заказ, cкидки и курсы валют'!$B$39,H468*0.54*100/(100-'Заказ, cкидки и курсы валют'!$C$39),IF(H468&lt;'Заказ, cкидки и курсы валют'!$B$40,H468*0.54*100/(100-'Заказ, cкидки и курсы валют'!$C$40),IF(H468&lt;'Заказ, cкидки и курсы валют'!$B$41,H468*0.54*100/(100-'Заказ, cкидки и курсы валют'!$C$41),IF(H468&lt;'Заказ, cкидки и курсы валют'!$B$42,H468*0.54*100/(100-'Заказ, cкидки и курсы валют'!$C$42),IF(H468&lt;'Заказ, cкидки и курсы валют'!$B$43,H468*0.54*100/(100-'Заказ, cкидки и курсы валют'!$C$43),H468))))),2)</f>
        <v>642.6</v>
      </c>
    </row>
    <row r="469" spans="1:10" ht="13.5" customHeight="1">
      <c r="A469" s="209" t="s">
        <v>4437</v>
      </c>
      <c r="B469" s="44" t="s">
        <v>3119</v>
      </c>
      <c r="C469" s="785">
        <v>3.54</v>
      </c>
      <c r="D469" s="2055">
        <v>300</v>
      </c>
      <c r="E469" s="2045">
        <f>E449*1.2</f>
        <v>137.84399999999999</v>
      </c>
      <c r="F469" s="603">
        <f t="shared" si="58"/>
        <v>137.84</v>
      </c>
      <c r="G469" s="862">
        <f>'Заказ, cкидки и курсы валют'!$J$23*F469</f>
        <v>1654.08</v>
      </c>
      <c r="H469" s="128">
        <f t="shared" si="59"/>
        <v>496.22</v>
      </c>
      <c r="I469" s="212"/>
      <c r="J469" s="128">
        <f>ROUND(IF(H469&lt;'Заказ, cкидки и курсы валют'!$B$39,H469*0.54*100/(100-'Заказ, cкидки и курсы валют'!$C$39),IF(H469&lt;'Заказ, cкидки и курсы валют'!$B$40,H469*0.54*100/(100-'Заказ, cкидки и курсы валют'!$C$40),IF(H469&lt;'Заказ, cкидки и курсы валют'!$B$41,H469*0.54*100/(100-'Заказ, cкидки и курсы валют'!$C$41),IF(H469&lt;'Заказ, cкидки и курсы валют'!$B$42,H469*0.54*100/(100-'Заказ, cкидки и курсы валют'!$C$42),IF(H469&lt;'Заказ, cкидки и курсы валют'!$B$43,H469*0.54*100/(100-'Заказ, cкидки и курсы валют'!$C$43),H469))))),2)</f>
        <v>595.46</v>
      </c>
    </row>
    <row r="470" spans="1:10" ht="13.5" customHeight="1" thickBot="1">
      <c r="A470" s="211" t="s">
        <v>4438</v>
      </c>
      <c r="B470" s="213" t="s">
        <v>116</v>
      </c>
      <c r="C470" s="213">
        <v>4.45</v>
      </c>
      <c r="D470" s="2131">
        <v>150</v>
      </c>
      <c r="E470" s="2073">
        <f t="shared" si="57"/>
        <v>182.93999999999997</v>
      </c>
      <c r="F470" s="959">
        <f t="shared" si="58"/>
        <v>182.94</v>
      </c>
      <c r="G470" s="960">
        <f>'Заказ, cкидки и курсы валют'!$J$23*F470</f>
        <v>2195.2799999999997</v>
      </c>
      <c r="H470" s="181">
        <f t="shared" si="59"/>
        <v>329.29</v>
      </c>
      <c r="I470" s="214"/>
      <c r="J470" s="128">
        <f>ROUND(IF(H470&lt;'Заказ, cкидки и курсы валют'!$B$39,H470*0.54*100/(100-'Заказ, cкидки и курсы валют'!$C$39),IF(H470&lt;'Заказ, cкидки и курсы валют'!$B$40,H470*0.54*100/(100-'Заказ, cкидки и курсы валют'!$C$40),IF(H470&lt;'Заказ, cкидки и курсы валют'!$B$41,H470*0.54*100/(100-'Заказ, cкидки и курсы валют'!$C$41),IF(H470&lt;'Заказ, cкидки и курсы валют'!$B$42,H470*0.54*100/(100-'Заказ, cкидки и курсы валют'!$C$42),IF(H470&lt;'Заказ, cкидки и курсы валют'!$B$43,H470*0.54*100/(100-'Заказ, cкидки и курсы валют'!$C$43),H470))))),2)</f>
        <v>444.54</v>
      </c>
    </row>
    <row r="471" spans="1:10" ht="15" customHeight="1" thickBot="1">
      <c r="A471" s="25"/>
      <c r="B471" s="24"/>
      <c r="C471" s="40"/>
      <c r="D471" s="40"/>
      <c r="E471" s="612"/>
      <c r="F471" s="612"/>
      <c r="G471" s="867"/>
    </row>
    <row r="472" spans="1:10" ht="13.5" customHeight="1">
      <c r="A472" s="215"/>
      <c r="B472" s="91" t="s">
        <v>500</v>
      </c>
      <c r="C472" s="91"/>
      <c r="D472" s="96"/>
      <c r="E472" s="591"/>
      <c r="F472" s="592"/>
      <c r="G472" s="859"/>
      <c r="H472" s="163"/>
      <c r="I472" s="95"/>
    </row>
    <row r="473" spans="1:10" ht="13.5" customHeight="1">
      <c r="A473" s="206"/>
      <c r="B473" s="108" t="s">
        <v>3275</v>
      </c>
      <c r="C473" s="108"/>
      <c r="D473" s="166"/>
      <c r="E473" s="593"/>
      <c r="F473" s="553"/>
      <c r="G473" s="340"/>
      <c r="H473" s="17"/>
      <c r="I473" s="167"/>
    </row>
    <row r="474" spans="1:10" ht="30.75" customHeight="1">
      <c r="A474" s="206"/>
      <c r="B474" s="207"/>
      <c r="C474" s="97"/>
      <c r="D474" s="97"/>
      <c r="E474" s="595"/>
      <c r="F474" s="596"/>
      <c r="G474" s="860"/>
      <c r="H474" s="17"/>
      <c r="I474" s="167"/>
    </row>
    <row r="475" spans="1:10" ht="13.5" customHeight="1">
      <c r="A475" s="206"/>
      <c r="B475" s="207"/>
      <c r="C475" s="97"/>
      <c r="D475" s="97"/>
      <c r="E475" s="595"/>
      <c r="F475" s="596"/>
      <c r="G475" s="860"/>
      <c r="H475" s="17"/>
      <c r="I475" s="167"/>
    </row>
    <row r="476" spans="1:10" ht="14.1" customHeight="1">
      <c r="A476" s="206"/>
      <c r="B476" s="207"/>
      <c r="C476" s="97"/>
      <c r="D476" s="97"/>
      <c r="E476" s="595"/>
      <c r="F476" s="596"/>
      <c r="G476" s="860"/>
      <c r="H476" s="17"/>
      <c r="I476" s="167"/>
    </row>
    <row r="477" spans="1:10" ht="14.1" customHeight="1" thickBot="1">
      <c r="A477" s="1171" t="s">
        <v>7052</v>
      </c>
      <c r="B477" s="2539"/>
      <c r="C477" s="205"/>
      <c r="D477" s="205"/>
      <c r="E477" s="597"/>
      <c r="F477" s="598"/>
      <c r="G477" s="861"/>
      <c r="H477" s="171"/>
      <c r="I477" s="172"/>
    </row>
    <row r="478" spans="1:10" ht="50.25" customHeight="1">
      <c r="A478" s="1206" t="s">
        <v>1028</v>
      </c>
      <c r="B478" s="1207" t="s">
        <v>1029</v>
      </c>
      <c r="C478" s="192" t="s">
        <v>678</v>
      </c>
      <c r="D478" s="192" t="s">
        <v>3130</v>
      </c>
      <c r="E478" s="1134" t="s">
        <v>11188</v>
      </c>
      <c r="F478" s="611" t="s">
        <v>2779</v>
      </c>
      <c r="G478" s="1204" t="s">
        <v>2627</v>
      </c>
      <c r="H478" s="419" t="s">
        <v>497</v>
      </c>
      <c r="I478" s="495" t="s">
        <v>4239</v>
      </c>
      <c r="J478" s="2668" t="s">
        <v>12335</v>
      </c>
    </row>
    <row r="479" spans="1:10" ht="14.1" customHeight="1" thickBot="1">
      <c r="A479" s="475"/>
      <c r="B479" s="1210"/>
      <c r="C479" s="197" t="s">
        <v>3629</v>
      </c>
      <c r="D479" s="390" t="s">
        <v>2628</v>
      </c>
      <c r="E479" s="601" t="s">
        <v>265</v>
      </c>
      <c r="F479" s="607">
        <f>'Заказ, cкидки и курсы валют'!$I$12</f>
        <v>0</v>
      </c>
      <c r="G479" s="864"/>
      <c r="H479" s="338"/>
      <c r="I479" s="541"/>
      <c r="J479" s="2669"/>
    </row>
    <row r="480" spans="1:10" ht="14.1" customHeight="1" thickBot="1">
      <c r="A480" s="391" t="s">
        <v>7105</v>
      </c>
      <c r="B480" s="392" t="s">
        <v>122</v>
      </c>
      <c r="C480" s="392">
        <v>1.17</v>
      </c>
      <c r="D480" s="2082">
        <v>150</v>
      </c>
      <c r="E480" s="2071">
        <f>(E440*2)+(1000/D480*7.5)</f>
        <v>128.84</v>
      </c>
      <c r="F480" s="967">
        <f>ROUND(E480*(1-$F$11),2)</f>
        <v>128.84</v>
      </c>
      <c r="G480" s="968">
        <f>'Заказ, cкидки и курсы валют'!$J$23*F480</f>
        <v>1546.08</v>
      </c>
      <c r="H480" s="387">
        <f>ROUND((D480/1000)*G480,2)</f>
        <v>231.91</v>
      </c>
      <c r="I480" s="337"/>
      <c r="J480" s="128">
        <f>ROUND(IF(H480&lt;'Заказ, cкидки и курсы валют'!$B$39,H480*0.54*100/(100-'Заказ, cкидки и курсы валют'!$C$39),IF(H480&lt;'Заказ, cкидки и курсы валют'!$B$40,H480*0.54*100/(100-'Заказ, cкидки и курсы валют'!$C$40),IF(H480&lt;'Заказ, cкидки и курсы валют'!$B$41,H480*0.54*100/(100-'Заказ, cкидки и курсы валют'!$C$41),IF(H480&lt;'Заказ, cкидки и курсы валют'!$B$42,H480*0.54*100/(100-'Заказ, cкидки и курсы валют'!$C$42),IF(H480&lt;'Заказ, cкидки и курсы валют'!$B$43,H480*0.54*100/(100-'Заказ, cкидки и курсы валют'!$C$43),H480))))),2)</f>
        <v>313.08</v>
      </c>
    </row>
    <row r="481" spans="1:10" ht="14.1" customHeight="1" thickBot="1">
      <c r="A481" s="209" t="s">
        <v>7106</v>
      </c>
      <c r="B481" s="44" t="s">
        <v>123</v>
      </c>
      <c r="C481" s="785">
        <v>1.35</v>
      </c>
      <c r="D481" s="2055">
        <v>100</v>
      </c>
      <c r="E481" s="2071">
        <f t="shared" ref="E481:E490" si="60">(E441*2)+(1000/D481*7.5)</f>
        <v>158.68</v>
      </c>
      <c r="F481" s="603">
        <f t="shared" ref="F481:F490" si="61">ROUND(E481*(1-$F$11),2)</f>
        <v>158.68</v>
      </c>
      <c r="G481" s="862">
        <f>'Заказ, cкидки и курсы валют'!$J$23*F481</f>
        <v>1904.16</v>
      </c>
      <c r="H481" s="128">
        <f t="shared" ref="H481:H490" si="62">ROUND((D481/1000)*G481,2)</f>
        <v>190.42</v>
      </c>
      <c r="I481" s="212"/>
      <c r="J481" s="128">
        <f>ROUND(IF(H481&lt;'Заказ, cкидки и курсы валют'!$B$39,H481*0.54*100/(100-'Заказ, cкидки и курсы валют'!$C$39),IF(H481&lt;'Заказ, cкидки и курсы валют'!$B$40,H481*0.54*100/(100-'Заказ, cкидки и курсы валют'!$C$40),IF(H481&lt;'Заказ, cкидки и курсы валют'!$B$41,H481*0.54*100/(100-'Заказ, cкидки и курсы валют'!$C$41),IF(H481&lt;'Заказ, cкидки и курсы валют'!$B$42,H481*0.54*100/(100-'Заказ, cкидки и курсы валют'!$C$42),IF(H481&lt;'Заказ, cкидки и курсы валют'!$B$43,H481*0.54*100/(100-'Заказ, cкидки и курсы валют'!$C$43),H481))))),2)</f>
        <v>257.07</v>
      </c>
    </row>
    <row r="482" spans="1:10" ht="14.1" customHeight="1" thickBot="1">
      <c r="A482" s="209" t="s">
        <v>7107</v>
      </c>
      <c r="B482" s="44" t="s">
        <v>124</v>
      </c>
      <c r="C482" s="785">
        <v>1.38</v>
      </c>
      <c r="D482" s="2055">
        <v>100</v>
      </c>
      <c r="E482" s="2071">
        <f t="shared" si="60"/>
        <v>164.86</v>
      </c>
      <c r="F482" s="603">
        <f t="shared" si="61"/>
        <v>164.86</v>
      </c>
      <c r="G482" s="862">
        <f>'Заказ, cкидки и курсы валют'!$J$23*F482</f>
        <v>1978.3200000000002</v>
      </c>
      <c r="H482" s="128">
        <f t="shared" si="62"/>
        <v>197.83</v>
      </c>
      <c r="I482" s="212"/>
      <c r="J482" s="128">
        <f>ROUND(IF(H482&lt;'Заказ, cкидки и курсы валют'!$B$39,H482*0.54*100/(100-'Заказ, cкидки и курсы валют'!$C$39),IF(H482&lt;'Заказ, cкидки и курсы валют'!$B$40,H482*0.54*100/(100-'Заказ, cкидки и курсы валют'!$C$40),IF(H482&lt;'Заказ, cкидки и курсы валют'!$B$41,H482*0.54*100/(100-'Заказ, cкидки и курсы валют'!$C$41),IF(H482&lt;'Заказ, cкидки и курсы валют'!$B$42,H482*0.54*100/(100-'Заказ, cкидки и курсы валют'!$C$42),IF(H482&lt;'Заказ, cкидки и курсы валют'!$B$43,H482*0.54*100/(100-'Заказ, cкидки и курсы валют'!$C$43),H482))))),2)</f>
        <v>267.07</v>
      </c>
    </row>
    <row r="483" spans="1:10" ht="14.1" customHeight="1" thickBot="1">
      <c r="A483" s="209" t="s">
        <v>7108</v>
      </c>
      <c r="B483" s="44" t="s">
        <v>125</v>
      </c>
      <c r="C483" s="785">
        <v>1.46</v>
      </c>
      <c r="D483" s="2055">
        <v>100</v>
      </c>
      <c r="E483" s="2071">
        <f t="shared" si="60"/>
        <v>171.54000000000002</v>
      </c>
      <c r="F483" s="603">
        <f t="shared" si="61"/>
        <v>171.54</v>
      </c>
      <c r="G483" s="862">
        <f>'Заказ, cкидки и курсы валют'!$J$23*F483</f>
        <v>2058.48</v>
      </c>
      <c r="H483" s="128">
        <f t="shared" si="62"/>
        <v>205.85</v>
      </c>
      <c r="I483" s="212"/>
      <c r="J483" s="128">
        <f>ROUND(IF(H483&lt;'Заказ, cкидки и курсы валют'!$B$39,H483*0.54*100/(100-'Заказ, cкидки и курсы валют'!$C$39),IF(H483&lt;'Заказ, cкидки и курсы валют'!$B$40,H483*0.54*100/(100-'Заказ, cкидки и курсы валют'!$C$40),IF(H483&lt;'Заказ, cкидки и курсы валют'!$B$41,H483*0.54*100/(100-'Заказ, cкидки и курсы валют'!$C$41),IF(H483&lt;'Заказ, cкидки и курсы валют'!$B$42,H483*0.54*100/(100-'Заказ, cкидки и курсы валют'!$C$42),IF(H483&lt;'Заказ, cкидки и курсы валют'!$B$43,H483*0.54*100/(100-'Заказ, cкидки и курсы валют'!$C$43),H483))))),2)</f>
        <v>277.89999999999998</v>
      </c>
    </row>
    <row r="484" spans="1:10" ht="14.1" customHeight="1" thickBot="1">
      <c r="A484" s="209" t="s">
        <v>7109</v>
      </c>
      <c r="B484" s="44" t="s">
        <v>126</v>
      </c>
      <c r="C484" s="785">
        <v>1.8</v>
      </c>
      <c r="D484" s="2055">
        <v>80</v>
      </c>
      <c r="E484" s="2071">
        <f t="shared" si="60"/>
        <v>211.53</v>
      </c>
      <c r="F484" s="603">
        <f t="shared" si="61"/>
        <v>211.53</v>
      </c>
      <c r="G484" s="862">
        <f>'Заказ, cкидки и курсы валют'!$J$23*F484</f>
        <v>2538.36</v>
      </c>
      <c r="H484" s="128">
        <f t="shared" si="62"/>
        <v>203.07</v>
      </c>
      <c r="I484" s="212"/>
      <c r="J484" s="128">
        <f>ROUND(IF(H484&lt;'Заказ, cкидки и курсы валют'!$B$39,H484*0.54*100/(100-'Заказ, cкидки и курсы валют'!$C$39),IF(H484&lt;'Заказ, cкидки и курсы валют'!$B$40,H484*0.54*100/(100-'Заказ, cкидки и курсы валют'!$C$40),IF(H484&lt;'Заказ, cкидки и курсы валют'!$B$41,H484*0.54*100/(100-'Заказ, cкидки и курсы валют'!$C$41),IF(H484&lt;'Заказ, cкидки и курсы валют'!$B$42,H484*0.54*100/(100-'Заказ, cкидки и курсы валют'!$C$42),IF(H484&lt;'Заказ, cкидки и курсы валют'!$B$43,H484*0.54*100/(100-'Заказ, cкидки и курсы валют'!$C$43),H484))))),2)</f>
        <v>274.14</v>
      </c>
    </row>
    <row r="485" spans="1:10" ht="13.5" customHeight="1" thickBot="1">
      <c r="A485" s="209" t="s">
        <v>7110</v>
      </c>
      <c r="B485" s="44" t="s">
        <v>127</v>
      </c>
      <c r="C485" s="786">
        <v>2.2200000000000002</v>
      </c>
      <c r="D485" s="2055">
        <v>60</v>
      </c>
      <c r="E485" s="2071">
        <f t="shared" si="60"/>
        <v>265.88</v>
      </c>
      <c r="F485" s="603">
        <f t="shared" si="61"/>
        <v>265.88</v>
      </c>
      <c r="G485" s="862">
        <f>'Заказ, cкидки и курсы валют'!$J$23*F485</f>
        <v>3190.56</v>
      </c>
      <c r="H485" s="128">
        <f t="shared" si="62"/>
        <v>191.43</v>
      </c>
      <c r="I485" s="212"/>
      <c r="J485" s="128">
        <f>ROUND(IF(H485&lt;'Заказ, cкидки и курсы валют'!$B$39,H485*0.54*100/(100-'Заказ, cкидки и курсы валют'!$C$39),IF(H485&lt;'Заказ, cкидки и курсы валют'!$B$40,H485*0.54*100/(100-'Заказ, cкидки и курсы валют'!$C$40),IF(H485&lt;'Заказ, cкидки и курсы валют'!$B$41,H485*0.54*100/(100-'Заказ, cкидки и курсы валют'!$C$41),IF(H485&lt;'Заказ, cкидки и курсы валют'!$B$42,H485*0.54*100/(100-'Заказ, cкидки и курсы валют'!$C$42),IF(H485&lt;'Заказ, cкидки и курсы валют'!$B$43,H485*0.54*100/(100-'Заказ, cкидки и курсы валют'!$C$43),H485))))),2)</f>
        <v>258.43</v>
      </c>
    </row>
    <row r="486" spans="1:10" ht="13.5" customHeight="1" thickBot="1">
      <c r="A486" s="209" t="s">
        <v>7111</v>
      </c>
      <c r="B486" s="44" t="s">
        <v>3983</v>
      </c>
      <c r="C486" s="786">
        <v>2.76</v>
      </c>
      <c r="D486" s="2055">
        <v>45</v>
      </c>
      <c r="E486" s="2071">
        <f t="shared" si="60"/>
        <v>331.9666666666667</v>
      </c>
      <c r="F486" s="603">
        <f t="shared" si="61"/>
        <v>331.97</v>
      </c>
      <c r="G486" s="862">
        <f>'Заказ, cкидки и курсы валют'!$J$23*F486</f>
        <v>3983.6400000000003</v>
      </c>
      <c r="H486" s="128">
        <f t="shared" si="62"/>
        <v>179.26</v>
      </c>
      <c r="I486" s="212"/>
      <c r="J486" s="128">
        <f>ROUND(IF(H486&lt;'Заказ, cкидки и курсы валют'!$B$39,H486*0.54*100/(100-'Заказ, cкидки и курсы валют'!$C$39),IF(H486&lt;'Заказ, cкидки и курсы валют'!$B$40,H486*0.54*100/(100-'Заказ, cкидки и курсы валют'!$C$40),IF(H486&lt;'Заказ, cкидки и курсы валют'!$B$41,H486*0.54*100/(100-'Заказ, cкидки и курсы валют'!$C$41),IF(H486&lt;'Заказ, cкидки и курсы валют'!$B$42,H486*0.54*100/(100-'Заказ, cкидки и курсы валют'!$C$42),IF(H486&lt;'Заказ, cкидки и курсы валют'!$B$43,H486*0.54*100/(100-'Заказ, cкидки и курсы валют'!$C$43),H486))))),2)</f>
        <v>276.57</v>
      </c>
    </row>
    <row r="487" spans="1:10" ht="13.5" customHeight="1" thickBot="1">
      <c r="A487" s="209" t="s">
        <v>7112</v>
      </c>
      <c r="B487" s="44" t="s">
        <v>128</v>
      </c>
      <c r="C487" s="785">
        <v>2.75</v>
      </c>
      <c r="D487" s="2055">
        <v>50</v>
      </c>
      <c r="E487" s="2071">
        <f t="shared" si="60"/>
        <v>325.65999999999997</v>
      </c>
      <c r="F487" s="603">
        <f t="shared" si="61"/>
        <v>325.66000000000003</v>
      </c>
      <c r="G487" s="862">
        <f>'Заказ, cкидки и курсы валют'!$J$23*F487</f>
        <v>3907.92</v>
      </c>
      <c r="H487" s="128">
        <f t="shared" si="62"/>
        <v>195.4</v>
      </c>
      <c r="I487" s="212"/>
      <c r="J487" s="128">
        <f>ROUND(IF(H487&lt;'Заказ, cкидки и курсы валют'!$B$39,H487*0.54*100/(100-'Заказ, cкидки и курсы валют'!$C$39),IF(H487&lt;'Заказ, cкидки и курсы валют'!$B$40,H487*0.54*100/(100-'Заказ, cкидки и курсы валют'!$C$40),IF(H487&lt;'Заказ, cкидки и курсы валют'!$B$41,H487*0.54*100/(100-'Заказ, cкидки и курсы валют'!$C$41),IF(H487&lt;'Заказ, cкидки и курсы валют'!$B$42,H487*0.54*100/(100-'Заказ, cкидки и курсы валют'!$C$42),IF(H487&lt;'Заказ, cкидки и курсы валют'!$B$43,H487*0.54*100/(100-'Заказ, cкидки и курсы валют'!$C$43),H487))))),2)</f>
        <v>263.79000000000002</v>
      </c>
    </row>
    <row r="488" spans="1:10" ht="13.5" customHeight="1" thickBot="1">
      <c r="A488" s="209" t="s">
        <v>7113</v>
      </c>
      <c r="B488" s="44" t="s">
        <v>129</v>
      </c>
      <c r="C488" s="787">
        <v>3.39</v>
      </c>
      <c r="D488" s="2055">
        <v>35</v>
      </c>
      <c r="E488" s="2071">
        <f t="shared" si="60"/>
        <v>426.78571428571433</v>
      </c>
      <c r="F488" s="603">
        <f t="shared" si="61"/>
        <v>426.79</v>
      </c>
      <c r="G488" s="862">
        <f>'Заказ, cкидки и курсы валют'!$J$23*F488</f>
        <v>5121.4800000000005</v>
      </c>
      <c r="H488" s="128">
        <f t="shared" si="62"/>
        <v>179.25</v>
      </c>
      <c r="I488" s="212"/>
      <c r="J488" s="128">
        <f>ROUND(IF(H488&lt;'Заказ, cкидки и курсы валют'!$B$39,H488*0.54*100/(100-'Заказ, cкидки и курсы валют'!$C$39),IF(H488&lt;'Заказ, cкидки и курсы валют'!$B$40,H488*0.54*100/(100-'Заказ, cкидки и курсы валют'!$C$40),IF(H488&lt;'Заказ, cкидки и курсы валют'!$B$41,H488*0.54*100/(100-'Заказ, cкидки и курсы валют'!$C$41),IF(H488&lt;'Заказ, cкидки и курсы валют'!$B$42,H488*0.54*100/(100-'Заказ, cкидки и курсы валют'!$C$42),IF(H488&lt;'Заказ, cкидки и курсы валют'!$B$43,H488*0.54*100/(100-'Заказ, cкидки и курсы валют'!$C$43),H488))))),2)</f>
        <v>276.56</v>
      </c>
    </row>
    <row r="489" spans="1:10" ht="13.5" customHeight="1" thickBot="1">
      <c r="A489" s="209" t="s">
        <v>7114</v>
      </c>
      <c r="B489" s="44" t="s">
        <v>3119</v>
      </c>
      <c r="C489" s="785">
        <v>3.54</v>
      </c>
      <c r="D489" s="2055">
        <v>30</v>
      </c>
      <c r="E489" s="2071">
        <f t="shared" si="60"/>
        <v>479.74</v>
      </c>
      <c r="F489" s="603">
        <f t="shared" si="61"/>
        <v>479.74</v>
      </c>
      <c r="G489" s="862">
        <f>'Заказ, cкидки и курсы валют'!$J$23*F489</f>
        <v>5756.88</v>
      </c>
      <c r="H489" s="128">
        <f t="shared" si="62"/>
        <v>172.71</v>
      </c>
      <c r="I489" s="212"/>
      <c r="J489" s="128">
        <f>ROUND(IF(H489&lt;'Заказ, cкидки и курсы валют'!$B$39,H489*0.54*100/(100-'Заказ, cкидки и курсы валют'!$C$39),IF(H489&lt;'Заказ, cкидки и курсы валют'!$B$40,H489*0.54*100/(100-'Заказ, cкидки и курсы валют'!$C$40),IF(H489&lt;'Заказ, cкидки и курсы валют'!$B$41,H489*0.54*100/(100-'Заказ, cкидки и курсы валют'!$C$41),IF(H489&lt;'Заказ, cкидки и курсы валют'!$B$42,H489*0.54*100/(100-'Заказ, cкидки и курсы валют'!$C$42),IF(H489&lt;'Заказ, cкидки и курсы валют'!$B$43,H489*0.54*100/(100-'Заказ, cкидки и курсы валют'!$C$43),H489))))),2)</f>
        <v>266.47000000000003</v>
      </c>
    </row>
    <row r="490" spans="1:10" ht="13.5" customHeight="1" thickBot="1">
      <c r="A490" s="211" t="s">
        <v>7115</v>
      </c>
      <c r="B490" s="213" t="s">
        <v>116</v>
      </c>
      <c r="C490" s="213">
        <v>4.45</v>
      </c>
      <c r="D490" s="2131">
        <v>15</v>
      </c>
      <c r="E490" s="2071">
        <f t="shared" si="60"/>
        <v>804.90000000000009</v>
      </c>
      <c r="F490" s="959">
        <f t="shared" si="61"/>
        <v>804.9</v>
      </c>
      <c r="G490" s="960">
        <f>'Заказ, cкидки и курсы валют'!$J$23*F490</f>
        <v>9658.7999999999993</v>
      </c>
      <c r="H490" s="181">
        <f t="shared" si="62"/>
        <v>144.88</v>
      </c>
      <c r="I490" s="214"/>
      <c r="J490" s="128">
        <f>ROUND(IF(H490&lt;'Заказ, cкидки и курсы валют'!$B$39,H490*0.54*100/(100-'Заказ, cкидки и курсы валют'!$C$39),IF(H490&lt;'Заказ, cкидки и курсы валют'!$B$40,H490*0.54*100/(100-'Заказ, cкидки и курсы валют'!$C$40),IF(H490&lt;'Заказ, cкидки и курсы валют'!$B$41,H490*0.54*100/(100-'Заказ, cкидки и курсы валют'!$C$41),IF(H490&lt;'Заказ, cкидки и курсы валют'!$B$42,H490*0.54*100/(100-'Заказ, cкидки и курсы валют'!$C$42),IF(H490&lt;'Заказ, cкидки и курсы валют'!$B$43,H490*0.54*100/(100-'Заказ, cкидки и курсы валют'!$C$43),H490))))),2)</f>
        <v>223.53</v>
      </c>
    </row>
    <row r="491" spans="1:10" ht="13.5" customHeight="1" thickBot="1"/>
    <row r="492" spans="1:10" ht="28.5" customHeight="1">
      <c r="A492" s="215"/>
      <c r="B492" s="91" t="s">
        <v>500</v>
      </c>
      <c r="C492" s="91"/>
      <c r="D492" s="96"/>
      <c r="E492" s="591"/>
      <c r="F492" s="592"/>
      <c r="G492" s="859"/>
      <c r="H492" s="163"/>
      <c r="I492" s="95"/>
    </row>
    <row r="493" spans="1:10" ht="13.5" customHeight="1">
      <c r="A493" s="206"/>
      <c r="B493" s="108" t="s">
        <v>11527</v>
      </c>
      <c r="C493" s="108"/>
      <c r="D493" s="166"/>
      <c r="E493" s="593"/>
      <c r="F493" s="553"/>
      <c r="G493" s="340"/>
      <c r="H493" s="17"/>
      <c r="I493" s="167"/>
    </row>
    <row r="494" spans="1:10" ht="14.1" customHeight="1">
      <c r="A494" s="206"/>
      <c r="B494" s="207"/>
      <c r="C494" s="97"/>
      <c r="D494" s="97"/>
      <c r="E494" s="595"/>
      <c r="F494" s="596"/>
      <c r="G494" s="860"/>
      <c r="H494" s="17"/>
      <c r="I494" s="167"/>
    </row>
    <row r="495" spans="1:10" ht="14.1" customHeight="1">
      <c r="A495" s="206"/>
      <c r="B495" s="207"/>
      <c r="C495" s="97"/>
      <c r="D495" s="97"/>
      <c r="E495" s="595"/>
      <c r="F495" s="596"/>
      <c r="G495" s="860"/>
      <c r="H495" s="17"/>
      <c r="I495" s="167"/>
    </row>
    <row r="496" spans="1:10" ht="14.1" customHeight="1">
      <c r="A496" s="206"/>
      <c r="B496" s="207"/>
      <c r="C496" s="97"/>
      <c r="D496" s="97"/>
      <c r="E496" s="595"/>
      <c r="F496" s="596"/>
      <c r="G496" s="860"/>
      <c r="H496" s="17"/>
      <c r="I496" s="167"/>
    </row>
    <row r="497" spans="1:11" ht="27.75" customHeight="1" thickBot="1">
      <c r="A497" s="201" t="s">
        <v>7051</v>
      </c>
      <c r="B497" s="208"/>
      <c r="C497" s="99"/>
      <c r="D497" s="99"/>
      <c r="E497" s="597"/>
      <c r="F497" s="598"/>
      <c r="G497" s="861"/>
      <c r="H497" s="171"/>
      <c r="I497" s="172"/>
    </row>
    <row r="498" spans="1:11" ht="40.5" customHeight="1">
      <c r="A498" s="1206" t="s">
        <v>1028</v>
      </c>
      <c r="B498" s="1207" t="s">
        <v>1029</v>
      </c>
      <c r="C498" s="192" t="s">
        <v>678</v>
      </c>
      <c r="D498" s="192" t="s">
        <v>3130</v>
      </c>
      <c r="E498" s="599" t="s">
        <v>11189</v>
      </c>
      <c r="F498" s="611" t="s">
        <v>2779</v>
      </c>
      <c r="G498" s="1204" t="s">
        <v>8965</v>
      </c>
      <c r="H498" s="419" t="s">
        <v>497</v>
      </c>
      <c r="I498" s="495" t="s">
        <v>4239</v>
      </c>
    </row>
    <row r="499" spans="1:11" ht="14.1" customHeight="1" thickBot="1">
      <c r="A499" s="475"/>
      <c r="B499" s="1210"/>
      <c r="C499" s="197" t="s">
        <v>3629</v>
      </c>
      <c r="D499" s="476" t="s">
        <v>8966</v>
      </c>
      <c r="E499" s="601" t="s">
        <v>265</v>
      </c>
      <c r="F499" s="607">
        <f>'Заказ, cкидки и курсы валют'!$I$12</f>
        <v>0</v>
      </c>
      <c r="G499" s="948"/>
      <c r="H499" s="455"/>
      <c r="I499" s="541"/>
    </row>
    <row r="500" spans="1:11" ht="14.1" customHeight="1">
      <c r="A500" s="391" t="s">
        <v>11541</v>
      </c>
      <c r="B500" s="393" t="s">
        <v>122</v>
      </c>
      <c r="C500" s="393">
        <v>1.1499999999999999</v>
      </c>
      <c r="D500" s="2117">
        <v>15</v>
      </c>
      <c r="E500" s="667">
        <v>35.81</v>
      </c>
      <c r="F500" s="967">
        <f t="shared" ref="F500:F510" si="63">ROUND(E500*(1-$F$11),2)</f>
        <v>35.81</v>
      </c>
      <c r="G500" s="968">
        <f>'Заказ, cкидки и курсы валют'!$J$23*F500</f>
        <v>429.72</v>
      </c>
      <c r="H500" s="387">
        <f>ROUND((D500)*G500,2)</f>
        <v>6445.8</v>
      </c>
      <c r="I500" s="337"/>
    </row>
    <row r="501" spans="1:11" ht="14.1" customHeight="1">
      <c r="A501" s="209" t="s">
        <v>11542</v>
      </c>
      <c r="B501" s="48" t="s">
        <v>123</v>
      </c>
      <c r="C501" s="785">
        <v>1.22</v>
      </c>
      <c r="D501" s="2056">
        <v>15</v>
      </c>
      <c r="E501" s="667">
        <v>35.81</v>
      </c>
      <c r="F501" s="603">
        <f t="shared" si="63"/>
        <v>35.81</v>
      </c>
      <c r="G501" s="862">
        <f>'Заказ, cкидки и курсы валют'!$J$23*F501</f>
        <v>429.72</v>
      </c>
      <c r="H501" s="128">
        <f t="shared" ref="H501:H508" si="64">ROUND((D501)*G501,2)</f>
        <v>6445.8</v>
      </c>
      <c r="I501" s="212"/>
    </row>
    <row r="502" spans="1:11" ht="14.1" customHeight="1">
      <c r="A502" s="209" t="s">
        <v>11543</v>
      </c>
      <c r="B502" s="48" t="s">
        <v>124</v>
      </c>
      <c r="C502" s="785">
        <v>1.33</v>
      </c>
      <c r="D502" s="2056">
        <v>15</v>
      </c>
      <c r="E502" s="667">
        <v>35.46</v>
      </c>
      <c r="F502" s="603">
        <f t="shared" si="63"/>
        <v>35.46</v>
      </c>
      <c r="G502" s="862">
        <f>'Заказ, cкидки и курсы валют'!$J$23*F502</f>
        <v>425.52</v>
      </c>
      <c r="H502" s="128">
        <f t="shared" si="64"/>
        <v>6382.8</v>
      </c>
      <c r="I502" s="212"/>
    </row>
    <row r="503" spans="1:11" ht="14.1" customHeight="1">
      <c r="A503" s="209" t="s">
        <v>11544</v>
      </c>
      <c r="B503" s="48" t="s">
        <v>125</v>
      </c>
      <c r="C503" s="785">
        <v>1.44</v>
      </c>
      <c r="D503" s="2056">
        <v>15</v>
      </c>
      <c r="E503" s="667">
        <v>35.15</v>
      </c>
      <c r="F503" s="603">
        <f t="shared" si="63"/>
        <v>35.15</v>
      </c>
      <c r="G503" s="862">
        <f>'Заказ, cкидки и курсы валют'!$J$23*F503</f>
        <v>421.79999999999995</v>
      </c>
      <c r="H503" s="128">
        <f t="shared" si="64"/>
        <v>6327</v>
      </c>
      <c r="I503" s="212"/>
    </row>
    <row r="504" spans="1:11" ht="13.5" customHeight="1">
      <c r="A504" s="209" t="s">
        <v>11545</v>
      </c>
      <c r="B504" s="48" t="s">
        <v>126</v>
      </c>
      <c r="C504" s="785">
        <v>1.8</v>
      </c>
      <c r="D504" s="2056">
        <v>15</v>
      </c>
      <c r="E504" s="667">
        <v>35.15</v>
      </c>
      <c r="F504" s="603">
        <f t="shared" si="63"/>
        <v>35.15</v>
      </c>
      <c r="G504" s="862">
        <f>'Заказ, cкидки и курсы валют'!$J$23*F504</f>
        <v>421.79999999999995</v>
      </c>
      <c r="H504" s="128">
        <f t="shared" si="64"/>
        <v>6327</v>
      </c>
      <c r="I504" s="212"/>
    </row>
    <row r="505" spans="1:11" ht="13.5" customHeight="1">
      <c r="A505" s="209" t="s">
        <v>11546</v>
      </c>
      <c r="B505" s="48" t="s">
        <v>127</v>
      </c>
      <c r="C505" s="786">
        <v>2.19</v>
      </c>
      <c r="D505" s="2056">
        <v>15</v>
      </c>
      <c r="E505" s="667">
        <v>35.15</v>
      </c>
      <c r="F505" s="603">
        <f t="shared" si="63"/>
        <v>35.15</v>
      </c>
      <c r="G505" s="862">
        <f>'Заказ, cкидки и курсы валют'!$J$23*F505</f>
        <v>421.79999999999995</v>
      </c>
      <c r="H505" s="128">
        <f t="shared" si="64"/>
        <v>6327</v>
      </c>
      <c r="I505" s="212"/>
    </row>
    <row r="506" spans="1:11" ht="13.5" customHeight="1">
      <c r="A506" s="216" t="s">
        <v>11547</v>
      </c>
      <c r="B506" s="48" t="s">
        <v>3983</v>
      </c>
      <c r="C506" s="786">
        <v>2.4900000000000002</v>
      </c>
      <c r="D506" s="2056">
        <v>15</v>
      </c>
      <c r="E506" s="667">
        <v>35.15</v>
      </c>
      <c r="F506" s="603">
        <f t="shared" si="63"/>
        <v>35.15</v>
      </c>
      <c r="G506" s="862">
        <f>'Заказ, cкидки и курсы валют'!$J$23*F506</f>
        <v>421.79999999999995</v>
      </c>
      <c r="H506" s="128">
        <f t="shared" si="64"/>
        <v>6327</v>
      </c>
      <c r="I506" s="212"/>
    </row>
    <row r="507" spans="1:11" ht="13.5" customHeight="1">
      <c r="A507" s="209" t="s">
        <v>11548</v>
      </c>
      <c r="B507" s="48" t="s">
        <v>128</v>
      </c>
      <c r="C507" s="786">
        <v>2.64</v>
      </c>
      <c r="D507" s="2056">
        <v>15</v>
      </c>
      <c r="E507" s="667">
        <v>35.15</v>
      </c>
      <c r="F507" s="603">
        <f t="shared" si="63"/>
        <v>35.15</v>
      </c>
      <c r="G507" s="862">
        <f>'Заказ, cкидки и курсы валют'!$J$23*F507</f>
        <v>421.79999999999995</v>
      </c>
      <c r="H507" s="128">
        <f t="shared" si="64"/>
        <v>6327</v>
      </c>
      <c r="I507" s="212"/>
    </row>
    <row r="508" spans="1:11" ht="13.5" customHeight="1">
      <c r="A508" s="209" t="s">
        <v>11549</v>
      </c>
      <c r="B508" s="48" t="s">
        <v>129</v>
      </c>
      <c r="C508" s="786">
        <v>3.23</v>
      </c>
      <c r="D508" s="2056">
        <v>15</v>
      </c>
      <c r="E508" s="667">
        <v>35.15</v>
      </c>
      <c r="F508" s="603">
        <f t="shared" si="63"/>
        <v>35.15</v>
      </c>
      <c r="G508" s="862">
        <f>'Заказ, cкидки и курсы валют'!$J$23*F508</f>
        <v>421.79999999999995</v>
      </c>
      <c r="H508" s="128">
        <f t="shared" si="64"/>
        <v>6327</v>
      </c>
      <c r="I508" s="212"/>
    </row>
    <row r="509" spans="1:11" ht="13.5" customHeight="1">
      <c r="A509" s="209" t="s">
        <v>11550</v>
      </c>
      <c r="B509" s="48" t="s">
        <v>3119</v>
      </c>
      <c r="C509" s="787">
        <v>3.56</v>
      </c>
      <c r="D509" s="2056">
        <v>15</v>
      </c>
      <c r="E509" s="667">
        <v>35.15</v>
      </c>
      <c r="F509" s="603">
        <f t="shared" si="63"/>
        <v>35.15</v>
      </c>
      <c r="G509" s="862">
        <f>'Заказ, cкидки и курсы валют'!$J$23*F509</f>
        <v>421.79999999999995</v>
      </c>
      <c r="H509" s="128">
        <f>ROUND((D509)*G509,2)</f>
        <v>6327</v>
      </c>
      <c r="I509" s="212"/>
    </row>
    <row r="510" spans="1:11" ht="16.5" customHeight="1" thickBot="1">
      <c r="A510" s="211" t="s">
        <v>11551</v>
      </c>
      <c r="B510" s="217" t="s">
        <v>116</v>
      </c>
      <c r="C510" s="217">
        <v>4.45</v>
      </c>
      <c r="D510" s="2122">
        <v>15</v>
      </c>
      <c r="E510" s="667">
        <v>35.81</v>
      </c>
      <c r="F510" s="959">
        <f t="shared" si="63"/>
        <v>35.81</v>
      </c>
      <c r="G510" s="960">
        <f>'Заказ, cкидки и курсы валют'!$J$23*F510</f>
        <v>429.72</v>
      </c>
      <c r="H510" s="181">
        <f t="shared" ref="H510" si="65">ROUND((D510)*G510,2)</f>
        <v>6445.8</v>
      </c>
      <c r="I510" s="214"/>
    </row>
    <row r="511" spans="1:11" ht="13.5" customHeight="1" thickBot="1"/>
    <row r="512" spans="1:11" ht="14.1" customHeight="1">
      <c r="A512" s="215"/>
      <c r="B512" s="91" t="s">
        <v>500</v>
      </c>
      <c r="C512" s="91"/>
      <c r="D512" s="96"/>
      <c r="E512" s="591"/>
      <c r="F512" s="592"/>
      <c r="G512" s="859"/>
      <c r="H512" s="163"/>
      <c r="I512" s="95"/>
      <c r="K512" s="575"/>
    </row>
    <row r="513" spans="1:9" ht="14.1" customHeight="1">
      <c r="A513" s="206"/>
      <c r="B513" s="108" t="s">
        <v>3137</v>
      </c>
      <c r="C513" s="108"/>
      <c r="D513" s="166"/>
      <c r="E513" s="593"/>
      <c r="F513" s="553"/>
      <c r="G513" s="340"/>
      <c r="H513" s="17"/>
      <c r="I513" s="167"/>
    </row>
    <row r="514" spans="1:9" ht="14.1" customHeight="1">
      <c r="A514" s="206"/>
      <c r="B514" s="207"/>
      <c r="C514" s="97"/>
      <c r="D514" s="97"/>
      <c r="E514" s="595"/>
      <c r="F514" s="596"/>
      <c r="G514" s="860"/>
      <c r="H514" s="17"/>
      <c r="I514" s="167"/>
    </row>
    <row r="515" spans="1:9" ht="14.1" customHeight="1">
      <c r="A515" s="206"/>
      <c r="B515" s="207"/>
      <c r="C515" s="97"/>
      <c r="D515" s="97"/>
      <c r="E515" s="595"/>
      <c r="F515" s="596"/>
      <c r="G515" s="860"/>
      <c r="H515" s="17"/>
      <c r="I515" s="167"/>
    </row>
    <row r="516" spans="1:9" ht="14.1" customHeight="1">
      <c r="A516" s="206"/>
      <c r="B516" s="207"/>
      <c r="C516" s="97"/>
      <c r="D516" s="97"/>
      <c r="E516" s="595"/>
      <c r="F516" s="596"/>
      <c r="G516" s="860"/>
      <c r="H516" s="17"/>
      <c r="I516" s="167"/>
    </row>
    <row r="517" spans="1:9" ht="14.1" customHeight="1" thickBot="1">
      <c r="A517" s="201" t="s">
        <v>7051</v>
      </c>
      <c r="B517" s="208"/>
      <c r="C517" s="99"/>
      <c r="D517" s="99"/>
      <c r="E517" s="597"/>
      <c r="F517" s="598"/>
      <c r="G517" s="861"/>
      <c r="H517" s="171"/>
      <c r="I517" s="172"/>
    </row>
    <row r="518" spans="1:9" ht="31.5" customHeight="1">
      <c r="A518" s="1206" t="s">
        <v>1028</v>
      </c>
      <c r="B518" s="1207" t="s">
        <v>1029</v>
      </c>
      <c r="C518" s="192" t="s">
        <v>678</v>
      </c>
      <c r="D518" s="192" t="s">
        <v>3130</v>
      </c>
      <c r="E518" s="1134" t="s">
        <v>11188</v>
      </c>
      <c r="F518" s="611" t="s">
        <v>2779</v>
      </c>
      <c r="G518" s="1204" t="s">
        <v>2627</v>
      </c>
      <c r="H518" s="419" t="s">
        <v>497</v>
      </c>
      <c r="I518" s="495" t="s">
        <v>4239</v>
      </c>
    </row>
    <row r="519" spans="1:9" ht="14.1" customHeight="1" thickBot="1">
      <c r="A519" s="475"/>
      <c r="B519" s="1210"/>
      <c r="C519" s="197" t="s">
        <v>3629</v>
      </c>
      <c r="D519" s="390" t="s">
        <v>2628</v>
      </c>
      <c r="E519" s="601" t="s">
        <v>265</v>
      </c>
      <c r="F519" s="607">
        <f>'Заказ, cкидки и курсы валют'!$I$12</f>
        <v>0</v>
      </c>
      <c r="G519" s="864"/>
      <c r="H519" s="338"/>
      <c r="I519" s="541"/>
    </row>
    <row r="520" spans="1:9" ht="14.1" customHeight="1">
      <c r="A520" s="480" t="s">
        <v>3138</v>
      </c>
      <c r="B520" s="481" t="s">
        <v>122</v>
      </c>
      <c r="C520" s="392">
        <v>1.1499999999999999</v>
      </c>
      <c r="D520" s="2144">
        <v>15000</v>
      </c>
      <c r="E520" s="667">
        <v>35.36</v>
      </c>
      <c r="F520" s="967">
        <f>ROUND(E520*(1-$F$11),2)</f>
        <v>35.36</v>
      </c>
      <c r="G520" s="968">
        <f>'Заказ, cкидки и курсы валют'!$J$23*F520</f>
        <v>424.32</v>
      </c>
      <c r="H520" s="387">
        <f>ROUND((D520/1000)*G520,2)</f>
        <v>6364.8</v>
      </c>
      <c r="I520" s="337"/>
    </row>
    <row r="521" spans="1:9" ht="14.1" customHeight="1">
      <c r="A521" s="209" t="s">
        <v>5562</v>
      </c>
      <c r="B521" s="44" t="s">
        <v>123</v>
      </c>
      <c r="C521" s="785">
        <v>1.28</v>
      </c>
      <c r="D521" s="2058">
        <v>12500</v>
      </c>
      <c r="E521" s="667">
        <v>37.380000000000003</v>
      </c>
      <c r="F521" s="603">
        <f t="shared" ref="F521:F528" si="66">ROUND(E521*(1-$F$11),2)</f>
        <v>37.380000000000003</v>
      </c>
      <c r="G521" s="862">
        <f>'Заказ, cкидки и курсы валют'!$J$23*F521</f>
        <v>448.56000000000006</v>
      </c>
      <c r="H521" s="128">
        <f t="shared" ref="H521:H528" si="67">ROUND((D521/1000)*G521,2)</f>
        <v>5607</v>
      </c>
      <c r="I521" s="212"/>
    </row>
    <row r="522" spans="1:9" ht="14.1" customHeight="1">
      <c r="A522" s="478" t="s">
        <v>3139</v>
      </c>
      <c r="B522" s="479" t="s">
        <v>124</v>
      </c>
      <c r="C522" s="785">
        <v>1.33</v>
      </c>
      <c r="D522" s="2058">
        <v>12000</v>
      </c>
      <c r="E522" s="667">
        <v>39.51</v>
      </c>
      <c r="F522" s="603">
        <f t="shared" si="66"/>
        <v>39.51</v>
      </c>
      <c r="G522" s="862">
        <f>'Заказ, cкидки и курсы валют'!$J$23*F522</f>
        <v>474.12</v>
      </c>
      <c r="H522" s="128">
        <f t="shared" si="67"/>
        <v>5689.44</v>
      </c>
      <c r="I522" s="212"/>
    </row>
    <row r="523" spans="1:9" ht="14.1" customHeight="1">
      <c r="A523" s="478" t="s">
        <v>3140</v>
      </c>
      <c r="B523" s="479" t="s">
        <v>125</v>
      </c>
      <c r="C523" s="785">
        <v>1.44</v>
      </c>
      <c r="D523" s="2058">
        <v>10000</v>
      </c>
      <c r="E523" s="667">
        <v>43.48</v>
      </c>
      <c r="F523" s="603">
        <f t="shared" si="66"/>
        <v>43.48</v>
      </c>
      <c r="G523" s="862">
        <f>'Заказ, cкидки и курсы валют'!$J$23*F523</f>
        <v>521.76</v>
      </c>
      <c r="H523" s="128">
        <f t="shared" si="67"/>
        <v>5217.6000000000004</v>
      </c>
      <c r="I523" s="212"/>
    </row>
    <row r="524" spans="1:9" ht="14.1" customHeight="1">
      <c r="A524" s="478" t="s">
        <v>3141</v>
      </c>
      <c r="B524" s="479" t="s">
        <v>126</v>
      </c>
      <c r="C524" s="785">
        <v>1.8</v>
      </c>
      <c r="D524" s="2058">
        <v>8000</v>
      </c>
      <c r="E524" s="667">
        <v>56.74</v>
      </c>
      <c r="F524" s="603">
        <f t="shared" si="66"/>
        <v>56.74</v>
      </c>
      <c r="G524" s="862">
        <f>'Заказ, cкидки и курсы валют'!$J$23*F524</f>
        <v>680.88</v>
      </c>
      <c r="H524" s="128">
        <f t="shared" si="67"/>
        <v>5447.04</v>
      </c>
      <c r="I524" s="212"/>
    </row>
    <row r="525" spans="1:9" ht="14.1" customHeight="1">
      <c r="A525" s="478" t="s">
        <v>3142</v>
      </c>
      <c r="B525" s="479" t="s">
        <v>127</v>
      </c>
      <c r="C525" s="786">
        <v>2.19</v>
      </c>
      <c r="D525" s="2058">
        <v>6000</v>
      </c>
      <c r="E525" s="667">
        <v>64.819999999999993</v>
      </c>
      <c r="F525" s="603">
        <f t="shared" si="66"/>
        <v>64.819999999999993</v>
      </c>
      <c r="G525" s="862">
        <f>'Заказ, cкидки и курсы валют'!$J$23*F525</f>
        <v>777.83999999999992</v>
      </c>
      <c r="H525" s="128">
        <f t="shared" si="67"/>
        <v>4667.04</v>
      </c>
      <c r="I525" s="212"/>
    </row>
    <row r="526" spans="1:9" ht="14.1" customHeight="1">
      <c r="A526" s="478" t="s">
        <v>3143</v>
      </c>
      <c r="B526" s="479" t="s">
        <v>128</v>
      </c>
      <c r="C526" s="786">
        <v>2.64</v>
      </c>
      <c r="D526" s="2058">
        <v>5000</v>
      </c>
      <c r="E526" s="667">
        <v>83.66</v>
      </c>
      <c r="F526" s="603">
        <f t="shared" si="66"/>
        <v>83.66</v>
      </c>
      <c r="G526" s="862">
        <f>'Заказ, cкидки и курсы валют'!$J$23*F526</f>
        <v>1003.92</v>
      </c>
      <c r="H526" s="128">
        <f t="shared" si="67"/>
        <v>5019.6000000000004</v>
      </c>
      <c r="I526" s="212"/>
    </row>
    <row r="527" spans="1:9" ht="14.1" customHeight="1">
      <c r="A527" s="478" t="s">
        <v>3144</v>
      </c>
      <c r="B527" s="479" t="s">
        <v>129</v>
      </c>
      <c r="C527" s="786">
        <v>3.23</v>
      </c>
      <c r="D527" s="2058">
        <v>3500</v>
      </c>
      <c r="E527" s="667">
        <v>102.81</v>
      </c>
      <c r="F527" s="603">
        <f t="shared" si="66"/>
        <v>102.81</v>
      </c>
      <c r="G527" s="862">
        <f>'Заказ, cкидки и курсы валют'!$J$23*F527</f>
        <v>1233.72</v>
      </c>
      <c r="H527" s="128">
        <f t="shared" si="67"/>
        <v>4318.0200000000004</v>
      </c>
      <c r="I527" s="212"/>
    </row>
    <row r="528" spans="1:9" ht="14.1" customHeight="1" thickBot="1">
      <c r="A528" s="482" t="s">
        <v>3145</v>
      </c>
      <c r="B528" s="483" t="s">
        <v>116</v>
      </c>
      <c r="C528" s="213">
        <v>4.45</v>
      </c>
      <c r="D528" s="2145">
        <v>2500</v>
      </c>
      <c r="E528" s="667">
        <v>138.47</v>
      </c>
      <c r="F528" s="959">
        <f t="shared" si="66"/>
        <v>138.47</v>
      </c>
      <c r="G528" s="960">
        <f>'Заказ, cкидки и курсы валют'!$J$23*F528</f>
        <v>1661.6399999999999</v>
      </c>
      <c r="H528" s="181">
        <f t="shared" si="67"/>
        <v>4154.1000000000004</v>
      </c>
      <c r="I528" s="214"/>
    </row>
    <row r="529" spans="1:11" ht="14.1" customHeight="1" thickBot="1">
      <c r="A529" s="503"/>
      <c r="B529" s="504"/>
      <c r="C529" s="505"/>
      <c r="D529" s="506"/>
      <c r="E529" s="579"/>
      <c r="F529" s="578"/>
      <c r="G529" s="865"/>
      <c r="H529" s="507"/>
      <c r="I529" s="14"/>
    </row>
    <row r="530" spans="1:11" ht="14.1" customHeight="1">
      <c r="A530" s="185"/>
      <c r="B530" s="91" t="s">
        <v>500</v>
      </c>
      <c r="C530" s="91"/>
      <c r="D530" s="96"/>
      <c r="E530" s="591"/>
      <c r="F530" s="592"/>
      <c r="G530" s="859"/>
      <c r="H530" s="163"/>
      <c r="I530" s="95"/>
    </row>
    <row r="531" spans="1:11" ht="14.1" customHeight="1">
      <c r="A531" s="164"/>
      <c r="B531" s="108" t="s">
        <v>3137</v>
      </c>
      <c r="C531" s="108"/>
      <c r="D531" s="166"/>
      <c r="E531" s="593"/>
      <c r="F531" s="553"/>
      <c r="G531" s="340"/>
      <c r="H531" s="17"/>
      <c r="I531" s="167"/>
    </row>
    <row r="532" spans="1:11" ht="14.1" customHeight="1">
      <c r="A532" s="164"/>
      <c r="B532" s="207"/>
      <c r="C532" s="183"/>
      <c r="D532" s="183"/>
      <c r="E532" s="595"/>
      <c r="F532" s="596"/>
      <c r="G532" s="860"/>
      <c r="H532" s="17"/>
      <c r="I532" s="167"/>
    </row>
    <row r="533" spans="1:11" ht="14.1" customHeight="1">
      <c r="A533" s="164"/>
      <c r="B533" s="207"/>
      <c r="C533" s="183"/>
      <c r="D533" s="183"/>
      <c r="E533" s="595"/>
      <c r="F533" s="596"/>
      <c r="G533" s="860"/>
      <c r="H533" s="17"/>
      <c r="I533" s="167"/>
    </row>
    <row r="534" spans="1:11" ht="14.1" customHeight="1">
      <c r="A534" s="164"/>
      <c r="B534" s="207"/>
      <c r="C534" s="183"/>
      <c r="D534" s="183"/>
      <c r="E534" s="595"/>
      <c r="F534" s="596"/>
      <c r="G534" s="860"/>
      <c r="H534" s="17"/>
      <c r="I534" s="167"/>
      <c r="K534" s="575"/>
    </row>
    <row r="535" spans="1:11" ht="14.1" customHeight="1" thickBot="1">
      <c r="A535" s="1171" t="s">
        <v>8963</v>
      </c>
      <c r="B535" s="208"/>
      <c r="C535" s="184"/>
      <c r="D535" s="184"/>
      <c r="E535" s="597"/>
      <c r="F535" s="598"/>
      <c r="G535" s="861"/>
      <c r="H535" s="171"/>
      <c r="I535" s="172"/>
      <c r="K535" s="575"/>
    </row>
    <row r="536" spans="1:11" ht="46.5" customHeight="1">
      <c r="A536" s="1206" t="s">
        <v>1028</v>
      </c>
      <c r="B536" s="1208" t="s">
        <v>1029</v>
      </c>
      <c r="C536" s="1206" t="s">
        <v>678</v>
      </c>
      <c r="D536" s="1206" t="s">
        <v>3130</v>
      </c>
      <c r="E536" s="1134" t="s">
        <v>11188</v>
      </c>
      <c r="F536" s="611" t="s">
        <v>2779</v>
      </c>
      <c r="G536" s="1204" t="s">
        <v>2627</v>
      </c>
      <c r="H536" s="419" t="s">
        <v>497</v>
      </c>
      <c r="I536" s="495" t="s">
        <v>4239</v>
      </c>
      <c r="J536" s="2668" t="s">
        <v>12335</v>
      </c>
    </row>
    <row r="537" spans="1:11" ht="14.1" customHeight="1" thickBot="1">
      <c r="A537" s="475"/>
      <c r="B537" s="1209"/>
      <c r="C537" s="475" t="s">
        <v>3629</v>
      </c>
      <c r="D537" s="476" t="s">
        <v>2628</v>
      </c>
      <c r="E537" s="601" t="s">
        <v>265</v>
      </c>
      <c r="F537" s="607">
        <f>'Заказ, cкидки и курсы валют'!$I$12</f>
        <v>0</v>
      </c>
      <c r="G537" s="864"/>
      <c r="H537" s="338"/>
      <c r="I537" s="541"/>
      <c r="J537" s="2669"/>
    </row>
    <row r="538" spans="1:11" ht="14.1" customHeight="1">
      <c r="A538" s="1136" t="s">
        <v>696</v>
      </c>
      <c r="B538" s="998" t="s">
        <v>122</v>
      </c>
      <c r="C538" s="392">
        <v>1.1499999999999999</v>
      </c>
      <c r="D538" s="2146">
        <v>1500</v>
      </c>
      <c r="E538" s="2071">
        <f>E520*1.2</f>
        <v>42.431999999999995</v>
      </c>
      <c r="F538" s="967">
        <f>ROUND(E538*(1-$F$11),2)</f>
        <v>42.43</v>
      </c>
      <c r="G538" s="968">
        <f>'Заказ, cкидки и курсы валют'!$J$23*F538</f>
        <v>509.15999999999997</v>
      </c>
      <c r="H538" s="387">
        <f>ROUND((D538/1000)*G538,2)</f>
        <v>763.74</v>
      </c>
      <c r="I538" s="1080"/>
      <c r="J538" s="128">
        <f>ROUND(IF(H538&lt;'Заказ, cкидки и курсы валют'!$B$39,H538*0.54*100/(100-'Заказ, cкидки и курсы валют'!$C$39),IF(H538&lt;'Заказ, cкидки и курсы валют'!$B$40,H538*0.54*100/(100-'Заказ, cкидки и курсы валют'!$C$40),IF(H538&lt;'Заказ, cкидки и курсы валют'!$B$41,H538*0.54*100/(100-'Заказ, cкидки и курсы валют'!$C$41),IF(H538&lt;'Заказ, cкидки и курсы валют'!$B$42,H538*0.54*100/(100-'Заказ, cкидки и курсы валют'!$C$42),IF(H538&lt;'Заказ, cкидки и курсы валют'!$B$43,H538*0.54*100/(100-'Заказ, cкидки и курсы валют'!$C$43),H538))))),2)</f>
        <v>824.84</v>
      </c>
    </row>
    <row r="539" spans="1:11" ht="14.1" customHeight="1">
      <c r="A539" s="520" t="s">
        <v>5563</v>
      </c>
      <c r="B539" s="521" t="s">
        <v>123</v>
      </c>
      <c r="C539" s="785">
        <v>1.28</v>
      </c>
      <c r="D539" s="2057">
        <v>1000</v>
      </c>
      <c r="E539" s="2045">
        <f t="shared" ref="E539:E546" si="68">E521*1.2</f>
        <v>44.856000000000002</v>
      </c>
      <c r="F539" s="603">
        <f t="shared" ref="F539:F546" si="69">ROUND(E539*(1-$F$11),2)</f>
        <v>44.86</v>
      </c>
      <c r="G539" s="862">
        <f>'Заказ, cкидки и курсы валют'!$J$23*F539</f>
        <v>538.31999999999994</v>
      </c>
      <c r="H539" s="128">
        <f t="shared" ref="H539:H546" si="70">ROUND((D539/1000)*G539,2)</f>
        <v>538.32000000000005</v>
      </c>
      <c r="I539" s="523"/>
      <c r="J539" s="128">
        <f>ROUND(IF(H539&lt;'Заказ, cкидки и курсы валют'!$B$39,H539*0.54*100/(100-'Заказ, cкидки и курсы валют'!$C$39),IF(H539&lt;'Заказ, cкидки и курсы валют'!$B$40,H539*0.54*100/(100-'Заказ, cкидки и курсы валют'!$C$40),IF(H539&lt;'Заказ, cкидки и курсы валют'!$B$41,H539*0.54*100/(100-'Заказ, cкидки и курсы валют'!$C$41),IF(H539&lt;'Заказ, cкидки и курсы валют'!$B$42,H539*0.54*100/(100-'Заказ, cкидки и курсы валют'!$C$42),IF(H539&lt;'Заказ, cкидки и курсы валют'!$B$43,H539*0.54*100/(100-'Заказ, cкидки и курсы валют'!$C$43),H539))))),2)</f>
        <v>645.98</v>
      </c>
    </row>
    <row r="540" spans="1:11" ht="14.1" customHeight="1">
      <c r="A540" s="520" t="s">
        <v>697</v>
      </c>
      <c r="B540" s="521" t="s">
        <v>124</v>
      </c>
      <c r="C540" s="785">
        <v>1.33</v>
      </c>
      <c r="D540" s="2057">
        <v>1000</v>
      </c>
      <c r="E540" s="2045">
        <f t="shared" si="68"/>
        <v>47.411999999999999</v>
      </c>
      <c r="F540" s="603">
        <f t="shared" si="69"/>
        <v>47.41</v>
      </c>
      <c r="G540" s="862">
        <f>'Заказ, cкидки и курсы валют'!$J$23*F540</f>
        <v>568.91999999999996</v>
      </c>
      <c r="H540" s="128">
        <f t="shared" si="70"/>
        <v>568.91999999999996</v>
      </c>
      <c r="I540" s="523"/>
      <c r="J540" s="128">
        <f>ROUND(IF(H540&lt;'Заказ, cкидки и курсы валют'!$B$39,H540*0.54*100/(100-'Заказ, cкидки и курсы валют'!$C$39),IF(H540&lt;'Заказ, cкидки и курсы валют'!$B$40,H540*0.54*100/(100-'Заказ, cкидки и курсы валют'!$C$40),IF(H540&lt;'Заказ, cкидки и курсы валют'!$B$41,H540*0.54*100/(100-'Заказ, cкидки и курсы валют'!$C$41),IF(H540&lt;'Заказ, cкидки и курсы валют'!$B$42,H540*0.54*100/(100-'Заказ, cкидки и курсы валют'!$C$42),IF(H540&lt;'Заказ, cкидки и курсы валют'!$B$43,H540*0.54*100/(100-'Заказ, cкидки и курсы валют'!$C$43),H540))))),2)</f>
        <v>614.42999999999995</v>
      </c>
    </row>
    <row r="541" spans="1:11" ht="14.1" customHeight="1">
      <c r="A541" s="520" t="s">
        <v>698</v>
      </c>
      <c r="B541" s="521" t="s">
        <v>125</v>
      </c>
      <c r="C541" s="785">
        <v>1.44</v>
      </c>
      <c r="D541" s="2057">
        <v>1000</v>
      </c>
      <c r="E541" s="2045">
        <f t="shared" si="68"/>
        <v>52.175999999999995</v>
      </c>
      <c r="F541" s="603">
        <f t="shared" si="69"/>
        <v>52.18</v>
      </c>
      <c r="G541" s="862">
        <f>'Заказ, cкидки и курсы валют'!$J$23*F541</f>
        <v>626.16</v>
      </c>
      <c r="H541" s="128">
        <f t="shared" si="70"/>
        <v>626.16</v>
      </c>
      <c r="I541" s="523"/>
      <c r="J541" s="128">
        <f>ROUND(IF(H541&lt;'Заказ, cкидки и курсы валют'!$B$39,H541*0.54*100/(100-'Заказ, cкидки и курсы валют'!$C$39),IF(H541&lt;'Заказ, cкидки и курсы валют'!$B$40,H541*0.54*100/(100-'Заказ, cкидки и курсы валют'!$C$40),IF(H541&lt;'Заказ, cкидки и курсы валют'!$B$41,H541*0.54*100/(100-'Заказ, cкидки и курсы валют'!$C$41),IF(H541&lt;'Заказ, cкидки и курсы валют'!$B$42,H541*0.54*100/(100-'Заказ, cкидки и курсы валют'!$C$42),IF(H541&lt;'Заказ, cкидки и курсы валют'!$B$43,H541*0.54*100/(100-'Заказ, cкидки и курсы валют'!$C$43),H541))))),2)</f>
        <v>676.25</v>
      </c>
    </row>
    <row r="542" spans="1:11" ht="14.1" customHeight="1">
      <c r="A542" s="520" t="s">
        <v>699</v>
      </c>
      <c r="B542" s="521" t="s">
        <v>126</v>
      </c>
      <c r="C542" s="785">
        <v>1.8</v>
      </c>
      <c r="D542" s="2057">
        <v>800</v>
      </c>
      <c r="E542" s="2045">
        <f t="shared" si="68"/>
        <v>68.087999999999994</v>
      </c>
      <c r="F542" s="603">
        <f t="shared" si="69"/>
        <v>68.09</v>
      </c>
      <c r="G542" s="862">
        <f>'Заказ, cкидки и курсы валют'!$J$23*F542</f>
        <v>817.08</v>
      </c>
      <c r="H542" s="128">
        <f t="shared" si="70"/>
        <v>653.66</v>
      </c>
      <c r="I542" s="523"/>
      <c r="J542" s="128">
        <f>ROUND(IF(H542&lt;'Заказ, cкидки и курсы валют'!$B$39,H542*0.54*100/(100-'Заказ, cкидки и курсы валют'!$C$39),IF(H542&lt;'Заказ, cкидки и курсы валют'!$B$40,H542*0.54*100/(100-'Заказ, cкидки и курсы валют'!$C$40),IF(H542&lt;'Заказ, cкидки и курсы валют'!$B$41,H542*0.54*100/(100-'Заказ, cкидки и курсы валют'!$C$41),IF(H542&lt;'Заказ, cкидки и курсы валют'!$B$42,H542*0.54*100/(100-'Заказ, cкидки и курсы валют'!$C$42),IF(H542&lt;'Заказ, cкидки и курсы валют'!$B$43,H542*0.54*100/(100-'Заказ, cкидки и курсы валют'!$C$43),H542))))),2)</f>
        <v>705.95</v>
      </c>
    </row>
    <row r="543" spans="1:11" ht="14.1" customHeight="1">
      <c r="A543" s="520" t="s">
        <v>700</v>
      </c>
      <c r="B543" s="521" t="s">
        <v>127</v>
      </c>
      <c r="C543" s="786">
        <v>2.19</v>
      </c>
      <c r="D543" s="2057">
        <v>600</v>
      </c>
      <c r="E543" s="2045">
        <f t="shared" si="68"/>
        <v>77.783999999999992</v>
      </c>
      <c r="F543" s="603">
        <f t="shared" si="69"/>
        <v>77.78</v>
      </c>
      <c r="G543" s="862">
        <f>'Заказ, cкидки и курсы валют'!$J$23*F543</f>
        <v>933.36</v>
      </c>
      <c r="H543" s="128">
        <f t="shared" si="70"/>
        <v>560.02</v>
      </c>
      <c r="I543" s="523"/>
      <c r="J543" s="128">
        <f>ROUND(IF(H543&lt;'Заказ, cкидки и курсы валют'!$B$39,H543*0.54*100/(100-'Заказ, cкидки и курсы валют'!$C$39),IF(H543&lt;'Заказ, cкидки и курсы валют'!$B$40,H543*0.54*100/(100-'Заказ, cкидки и курсы валют'!$C$40),IF(H543&lt;'Заказ, cкидки и курсы валют'!$B$41,H543*0.54*100/(100-'Заказ, cкидки и курсы валют'!$C$41),IF(H543&lt;'Заказ, cкидки и курсы валют'!$B$42,H543*0.54*100/(100-'Заказ, cкидки и курсы валют'!$C$42),IF(H543&lt;'Заказ, cкидки и курсы валют'!$B$43,H543*0.54*100/(100-'Заказ, cкидки и курсы валют'!$C$43),H543))))),2)</f>
        <v>604.82000000000005</v>
      </c>
    </row>
    <row r="544" spans="1:11" ht="14.1" customHeight="1">
      <c r="A544" s="520" t="s">
        <v>701</v>
      </c>
      <c r="B544" s="521" t="s">
        <v>128</v>
      </c>
      <c r="C544" s="786">
        <v>2.64</v>
      </c>
      <c r="D544" s="2057">
        <v>500</v>
      </c>
      <c r="E544" s="2045">
        <f t="shared" si="68"/>
        <v>100.392</v>
      </c>
      <c r="F544" s="603">
        <f t="shared" si="69"/>
        <v>100.39</v>
      </c>
      <c r="G544" s="862">
        <f>'Заказ, cкидки и курсы валют'!$J$23*F544</f>
        <v>1204.68</v>
      </c>
      <c r="H544" s="128">
        <f t="shared" si="70"/>
        <v>602.34</v>
      </c>
      <c r="I544" s="523"/>
      <c r="J544" s="128">
        <f>ROUND(IF(H544&lt;'Заказ, cкидки и курсы валют'!$B$39,H544*0.54*100/(100-'Заказ, cкидки и курсы валют'!$C$39),IF(H544&lt;'Заказ, cкидки и курсы валют'!$B$40,H544*0.54*100/(100-'Заказ, cкидки и курсы валют'!$C$40),IF(H544&lt;'Заказ, cкидки и курсы валют'!$B$41,H544*0.54*100/(100-'Заказ, cкидки и курсы валют'!$C$41),IF(H544&lt;'Заказ, cкидки и курсы валют'!$B$42,H544*0.54*100/(100-'Заказ, cкидки и курсы валют'!$C$42),IF(H544&lt;'Заказ, cкидки и курсы валют'!$B$43,H544*0.54*100/(100-'Заказ, cкидки и курсы валют'!$C$43),H544))))),2)</f>
        <v>650.53</v>
      </c>
    </row>
    <row r="545" spans="1:11" ht="14.1" customHeight="1">
      <c r="A545" s="520" t="s">
        <v>702</v>
      </c>
      <c r="B545" s="521" t="s">
        <v>129</v>
      </c>
      <c r="C545" s="786">
        <v>3.23</v>
      </c>
      <c r="D545" s="2057">
        <v>350</v>
      </c>
      <c r="E545" s="2045">
        <f>E527*1.2</f>
        <v>123.372</v>
      </c>
      <c r="F545" s="603">
        <f t="shared" si="69"/>
        <v>123.37</v>
      </c>
      <c r="G545" s="862">
        <f>'Заказ, cкидки и курсы валют'!$J$23*F545</f>
        <v>1480.44</v>
      </c>
      <c r="H545" s="128">
        <f t="shared" si="70"/>
        <v>518.15</v>
      </c>
      <c r="I545" s="523"/>
      <c r="J545" s="128">
        <f>ROUND(IF(H545&lt;'Заказ, cкидки и курсы валют'!$B$39,H545*0.54*100/(100-'Заказ, cкидки и курсы валют'!$C$39),IF(H545&lt;'Заказ, cкидки и курсы валют'!$B$40,H545*0.54*100/(100-'Заказ, cкидки и курсы валют'!$C$40),IF(H545&lt;'Заказ, cкидки и курсы валют'!$B$41,H545*0.54*100/(100-'Заказ, cкидки и курсы валют'!$C$41),IF(H545&lt;'Заказ, cкидки и курсы валют'!$B$42,H545*0.54*100/(100-'Заказ, cкидки и курсы валют'!$C$42),IF(H545&lt;'Заказ, cкидки и курсы валют'!$B$43,H545*0.54*100/(100-'Заказ, cкидки и курсы валют'!$C$43),H545))))),2)</f>
        <v>621.78</v>
      </c>
    </row>
    <row r="546" spans="1:11" ht="14.1" customHeight="1" thickBot="1">
      <c r="A546" s="964" t="s">
        <v>703</v>
      </c>
      <c r="B546" s="962" t="s">
        <v>116</v>
      </c>
      <c r="C546" s="213">
        <v>4.45</v>
      </c>
      <c r="D546" s="2147">
        <v>150</v>
      </c>
      <c r="E546" s="2073">
        <f t="shared" si="68"/>
        <v>166.16399999999999</v>
      </c>
      <c r="F546" s="959">
        <f t="shared" si="69"/>
        <v>166.16</v>
      </c>
      <c r="G546" s="960">
        <f>'Заказ, cкидки и курсы валют'!$J$23*F546</f>
        <v>1993.92</v>
      </c>
      <c r="H546" s="181">
        <f t="shared" si="70"/>
        <v>299.08999999999997</v>
      </c>
      <c r="I546" s="937"/>
      <c r="J546" s="128">
        <f>ROUND(IF(H546&lt;'Заказ, cкидки и курсы валют'!$B$39,H546*0.54*100/(100-'Заказ, cкидки и курсы валют'!$C$39),IF(H546&lt;'Заказ, cкидки и курсы валют'!$B$40,H546*0.54*100/(100-'Заказ, cкидки и курсы валют'!$C$40),IF(H546&lt;'Заказ, cкидки и курсы валют'!$B$41,H546*0.54*100/(100-'Заказ, cкидки и курсы валют'!$C$41),IF(H546&lt;'Заказ, cкидки и курсы валют'!$B$42,H546*0.54*100/(100-'Заказ, cкидки и курсы валют'!$C$42),IF(H546&lt;'Заказ, cкидки и курсы валют'!$B$43,H546*0.54*100/(100-'Заказ, cкидки и курсы валют'!$C$43),H546))))),2)</f>
        <v>403.77</v>
      </c>
    </row>
    <row r="547" spans="1:11" ht="14.1" customHeight="1" thickBot="1">
      <c r="A547" s="1672"/>
      <c r="B547" s="1694"/>
      <c r="C547" s="49"/>
      <c r="D547" s="1695"/>
      <c r="E547" s="1237"/>
      <c r="F547" s="1096"/>
      <c r="G547" s="865"/>
      <c r="H547" s="23"/>
      <c r="I547" s="817"/>
    </row>
    <row r="548" spans="1:11" ht="14.1" customHeight="1">
      <c r="A548" s="185"/>
      <c r="B548" s="91" t="s">
        <v>500</v>
      </c>
      <c r="C548" s="91"/>
      <c r="D548" s="96"/>
      <c r="E548" s="591"/>
      <c r="F548" s="592"/>
      <c r="G548" s="859"/>
      <c r="H548" s="163"/>
      <c r="I548" s="95"/>
    </row>
    <row r="549" spans="1:11" ht="14.1" customHeight="1">
      <c r="A549" s="164"/>
      <c r="B549" s="108" t="s">
        <v>3137</v>
      </c>
      <c r="C549" s="108"/>
      <c r="D549" s="166"/>
      <c r="E549" s="593"/>
      <c r="F549" s="553"/>
      <c r="G549" s="340"/>
      <c r="H549" s="17"/>
      <c r="I549" s="167"/>
    </row>
    <row r="550" spans="1:11" ht="14.1" customHeight="1">
      <c r="A550" s="164"/>
      <c r="B550" s="207"/>
      <c r="C550" s="183"/>
      <c r="D550" s="183"/>
      <c r="E550" s="595"/>
      <c r="F550" s="596"/>
      <c r="G550" s="860"/>
      <c r="H550" s="17"/>
      <c r="I550" s="167"/>
    </row>
    <row r="551" spans="1:11" ht="14.1" customHeight="1">
      <c r="A551" s="164"/>
      <c r="B551" s="207"/>
      <c r="C551" s="183"/>
      <c r="D551" s="183"/>
      <c r="E551" s="595"/>
      <c r="F551" s="596"/>
      <c r="G551" s="860"/>
      <c r="H551" s="17"/>
      <c r="I551" s="167"/>
    </row>
    <row r="552" spans="1:11" ht="14.1" customHeight="1">
      <c r="A552" s="164"/>
      <c r="B552" s="207"/>
      <c r="C552" s="183"/>
      <c r="D552" s="183"/>
      <c r="E552" s="595"/>
      <c r="F552" s="596"/>
      <c r="G552" s="860"/>
      <c r="H552" s="17"/>
      <c r="I552" s="167"/>
    </row>
    <row r="553" spans="1:11" ht="14.1" customHeight="1" thickBot="1">
      <c r="A553" s="1171" t="s">
        <v>7052</v>
      </c>
      <c r="B553" s="2540"/>
      <c r="C553" s="184"/>
      <c r="D553" s="184"/>
      <c r="E553" s="597"/>
      <c r="F553" s="598"/>
      <c r="G553" s="861"/>
      <c r="H553" s="171"/>
      <c r="I553" s="172"/>
    </row>
    <row r="554" spans="1:11" ht="39" customHeight="1">
      <c r="A554" s="1206" t="s">
        <v>1028</v>
      </c>
      <c r="B554" s="1208" t="s">
        <v>1029</v>
      </c>
      <c r="C554" s="1206" t="s">
        <v>678</v>
      </c>
      <c r="D554" s="1206" t="s">
        <v>3130</v>
      </c>
      <c r="E554" s="1134" t="s">
        <v>11188</v>
      </c>
      <c r="F554" s="611" t="s">
        <v>2779</v>
      </c>
      <c r="G554" s="1204" t="s">
        <v>2627</v>
      </c>
      <c r="H554" s="419" t="s">
        <v>497</v>
      </c>
      <c r="I554" s="495" t="s">
        <v>4239</v>
      </c>
      <c r="J554" s="2668" t="s">
        <v>12335</v>
      </c>
    </row>
    <row r="555" spans="1:11" ht="14.1" customHeight="1" thickBot="1">
      <c r="A555" s="475"/>
      <c r="B555" s="1209"/>
      <c r="C555" s="475" t="s">
        <v>3629</v>
      </c>
      <c r="D555" s="476" t="s">
        <v>2628</v>
      </c>
      <c r="E555" s="601" t="s">
        <v>265</v>
      </c>
      <c r="F555" s="607">
        <f>'Заказ, cкидки и курсы валют'!$I$12</f>
        <v>0</v>
      </c>
      <c r="G555" s="864"/>
      <c r="H555" s="338"/>
      <c r="I555" s="541"/>
      <c r="J555" s="2669"/>
    </row>
    <row r="556" spans="1:11" ht="14.1" customHeight="1" thickBot="1">
      <c r="A556" s="1136" t="s">
        <v>11013</v>
      </c>
      <c r="B556" s="998" t="s">
        <v>122</v>
      </c>
      <c r="C556" s="392">
        <v>1.1499999999999999</v>
      </c>
      <c r="D556" s="2146">
        <v>150</v>
      </c>
      <c r="E556" s="2071">
        <f>(E520*2)+(1000/D556*7.5)</f>
        <v>120.72</v>
      </c>
      <c r="F556" s="967">
        <f>ROUND(E556*(1-$F$11),2)</f>
        <v>120.72</v>
      </c>
      <c r="G556" s="968">
        <f>'Заказ, cкидки и курсы валют'!$J$23*F556</f>
        <v>1448.6399999999999</v>
      </c>
      <c r="H556" s="387">
        <f>ROUND((D556/1000)*G556,2)</f>
        <v>217.3</v>
      </c>
      <c r="I556" s="1080"/>
      <c r="J556" s="128">
        <f>ROUND(IF(H556&lt;'Заказ, cкидки и курсы валют'!$B$39,H556*0.54*100/(100-'Заказ, cкидки и курсы валют'!$C$39),IF(H556&lt;'Заказ, cкидки и курсы валют'!$B$40,H556*0.54*100/(100-'Заказ, cкидки и курсы валют'!$C$40),IF(H556&lt;'Заказ, cкидки и курсы валют'!$B$41,H556*0.54*100/(100-'Заказ, cкидки и курсы валют'!$C$41),IF(H556&lt;'Заказ, cкидки и курсы валют'!$B$42,H556*0.54*100/(100-'Заказ, cкидки и курсы валют'!$C$42),IF(H556&lt;'Заказ, cкидки и курсы валют'!$B$43,H556*0.54*100/(100-'Заказ, cкидки и курсы валют'!$C$43),H556))))),2)</f>
        <v>293.36</v>
      </c>
    </row>
    <row r="557" spans="1:11" ht="14.1" customHeight="1" thickBot="1">
      <c r="A557" s="520" t="s">
        <v>11014</v>
      </c>
      <c r="B557" s="521" t="s">
        <v>123</v>
      </c>
      <c r="C557" s="785">
        <v>1.28</v>
      </c>
      <c r="D557" s="2057">
        <v>125</v>
      </c>
      <c r="E557" s="2071">
        <f t="shared" ref="E557:E564" si="71">(E521*2)+(1000/D557*7.5)</f>
        <v>134.76</v>
      </c>
      <c r="F557" s="603">
        <f t="shared" ref="F557:F564" si="72">ROUND(E557*(1-$F$11),2)</f>
        <v>134.76</v>
      </c>
      <c r="G557" s="862">
        <f>'Заказ, cкидки и курсы валют'!$J$23*F557</f>
        <v>1617.12</v>
      </c>
      <c r="H557" s="128">
        <f t="shared" ref="H557:H564" si="73">ROUND((D557/1000)*G557,2)</f>
        <v>202.14</v>
      </c>
      <c r="I557" s="523"/>
      <c r="J557" s="128">
        <f>ROUND(IF(H557&lt;'Заказ, cкидки и курсы валют'!$B$39,H557*0.54*100/(100-'Заказ, cкидки и курсы валют'!$C$39),IF(H557&lt;'Заказ, cкидки и курсы валют'!$B$40,H557*0.54*100/(100-'Заказ, cкидки и курсы валют'!$C$40),IF(H557&lt;'Заказ, cкидки и курсы валют'!$B$41,H557*0.54*100/(100-'Заказ, cкидки и курсы валют'!$C$41),IF(H557&lt;'Заказ, cкидки и курсы валют'!$B$42,H557*0.54*100/(100-'Заказ, cкидки и курсы валют'!$C$42),IF(H557&lt;'Заказ, cкидки и курсы валют'!$B$43,H557*0.54*100/(100-'Заказ, cкидки и курсы валют'!$C$43),H557))))),2)</f>
        <v>272.89</v>
      </c>
      <c r="K557" s="575"/>
    </row>
    <row r="558" spans="1:11" ht="14.1" customHeight="1" thickBot="1">
      <c r="A558" s="520" t="s">
        <v>11015</v>
      </c>
      <c r="B558" s="521" t="s">
        <v>124</v>
      </c>
      <c r="C558" s="785">
        <v>1.33</v>
      </c>
      <c r="D558" s="2057">
        <v>120</v>
      </c>
      <c r="E558" s="2071">
        <f t="shared" si="71"/>
        <v>141.52000000000001</v>
      </c>
      <c r="F558" s="603">
        <f t="shared" si="72"/>
        <v>141.52000000000001</v>
      </c>
      <c r="G558" s="862">
        <f>'Заказ, cкидки и курсы валют'!$J$23*F558</f>
        <v>1698.2400000000002</v>
      </c>
      <c r="H558" s="128">
        <f t="shared" si="73"/>
        <v>203.79</v>
      </c>
      <c r="I558" s="523"/>
      <c r="J558" s="128">
        <f>ROUND(IF(H558&lt;'Заказ, cкидки и курсы валют'!$B$39,H558*0.54*100/(100-'Заказ, cкидки и курсы валют'!$C$39),IF(H558&lt;'Заказ, cкидки и курсы валют'!$B$40,H558*0.54*100/(100-'Заказ, cкидки и курсы валют'!$C$40),IF(H558&lt;'Заказ, cкидки и курсы валют'!$B$41,H558*0.54*100/(100-'Заказ, cкидки и курсы валют'!$C$41),IF(H558&lt;'Заказ, cкидки и курсы валют'!$B$42,H558*0.54*100/(100-'Заказ, cкидки и курсы валют'!$C$42),IF(H558&lt;'Заказ, cкидки и курсы валют'!$B$43,H558*0.54*100/(100-'Заказ, cкидки и курсы валют'!$C$43),H558))))),2)</f>
        <v>275.12</v>
      </c>
      <c r="K558" s="575"/>
    </row>
    <row r="559" spans="1:11" ht="14.1" customHeight="1" thickBot="1">
      <c r="A559" s="520" t="s">
        <v>11016</v>
      </c>
      <c r="B559" s="521" t="s">
        <v>125</v>
      </c>
      <c r="C559" s="785">
        <v>1.44</v>
      </c>
      <c r="D559" s="2057">
        <v>100</v>
      </c>
      <c r="E559" s="2071">
        <f t="shared" si="71"/>
        <v>161.95999999999998</v>
      </c>
      <c r="F559" s="603">
        <f t="shared" si="72"/>
        <v>161.96</v>
      </c>
      <c r="G559" s="862">
        <f>'Заказ, cкидки и курсы валют'!$J$23*F559</f>
        <v>1943.52</v>
      </c>
      <c r="H559" s="128">
        <f t="shared" si="73"/>
        <v>194.35</v>
      </c>
      <c r="I559" s="523"/>
      <c r="J559" s="128">
        <f>ROUND(IF(H559&lt;'Заказ, cкидки и курсы валют'!$B$39,H559*0.54*100/(100-'Заказ, cкидки и курсы валют'!$C$39),IF(H559&lt;'Заказ, cкидки и курсы валют'!$B$40,H559*0.54*100/(100-'Заказ, cкидки и курсы валют'!$C$40),IF(H559&lt;'Заказ, cкидки и курсы валют'!$B$41,H559*0.54*100/(100-'Заказ, cкидки и курсы валют'!$C$41),IF(H559&lt;'Заказ, cкидки и курсы валют'!$B$42,H559*0.54*100/(100-'Заказ, cкидки и курсы валют'!$C$42),IF(H559&lt;'Заказ, cкидки и курсы валют'!$B$43,H559*0.54*100/(100-'Заказ, cкидки и курсы валют'!$C$43),H559))))),2)</f>
        <v>262.37</v>
      </c>
      <c r="K559" s="575"/>
    </row>
    <row r="560" spans="1:11" ht="14.1" customHeight="1" thickBot="1">
      <c r="A560" s="520" t="s">
        <v>11017</v>
      </c>
      <c r="B560" s="521" t="s">
        <v>126</v>
      </c>
      <c r="C560" s="785">
        <v>1.8</v>
      </c>
      <c r="D560" s="2057">
        <v>80</v>
      </c>
      <c r="E560" s="2071">
        <f t="shared" si="71"/>
        <v>207.23000000000002</v>
      </c>
      <c r="F560" s="603">
        <f t="shared" si="72"/>
        <v>207.23</v>
      </c>
      <c r="G560" s="862">
        <f>'Заказ, cкидки и курсы валют'!$J$23*F560</f>
        <v>2486.7599999999998</v>
      </c>
      <c r="H560" s="128">
        <f t="shared" si="73"/>
        <v>198.94</v>
      </c>
      <c r="I560" s="523"/>
      <c r="J560" s="128">
        <f>ROUND(IF(H560&lt;'Заказ, cкидки и курсы валют'!$B$39,H560*0.54*100/(100-'Заказ, cкидки и курсы валют'!$C$39),IF(H560&lt;'Заказ, cкидки и курсы валют'!$B$40,H560*0.54*100/(100-'Заказ, cкидки и курсы валют'!$C$40),IF(H560&lt;'Заказ, cкидки и курсы валют'!$B$41,H560*0.54*100/(100-'Заказ, cкидки и курсы валют'!$C$41),IF(H560&lt;'Заказ, cкидки и курсы валют'!$B$42,H560*0.54*100/(100-'Заказ, cкидки и курсы валют'!$C$42),IF(H560&lt;'Заказ, cкидки и курсы валют'!$B$43,H560*0.54*100/(100-'Заказ, cкидки и курсы валют'!$C$43),H560))))),2)</f>
        <v>268.57</v>
      </c>
      <c r="K560" s="575"/>
    </row>
    <row r="561" spans="1:11" ht="14.1" customHeight="1" thickBot="1">
      <c r="A561" s="520" t="s">
        <v>11018</v>
      </c>
      <c r="B561" s="521" t="s">
        <v>127</v>
      </c>
      <c r="C561" s="786">
        <v>2.19</v>
      </c>
      <c r="D561" s="2057">
        <v>60</v>
      </c>
      <c r="E561" s="2071">
        <f t="shared" si="71"/>
        <v>254.64</v>
      </c>
      <c r="F561" s="603">
        <f t="shared" si="72"/>
        <v>254.64</v>
      </c>
      <c r="G561" s="862">
        <f>'Заказ, cкидки и курсы валют'!$J$23*F561</f>
        <v>3055.68</v>
      </c>
      <c r="H561" s="128">
        <f t="shared" si="73"/>
        <v>183.34</v>
      </c>
      <c r="I561" s="523"/>
      <c r="J561" s="128">
        <f>ROUND(IF(H561&lt;'Заказ, cкидки и курсы валют'!$B$39,H561*0.54*100/(100-'Заказ, cкидки и курсы валют'!$C$39),IF(H561&lt;'Заказ, cкидки и курсы валют'!$B$40,H561*0.54*100/(100-'Заказ, cкидки и курсы валют'!$C$40),IF(H561&lt;'Заказ, cкидки и курсы валют'!$B$41,H561*0.54*100/(100-'Заказ, cкидки и курсы валют'!$C$41),IF(H561&lt;'Заказ, cкидки и курсы валют'!$B$42,H561*0.54*100/(100-'Заказ, cкидки и курсы валют'!$C$42),IF(H561&lt;'Заказ, cкидки и курсы валют'!$B$43,H561*0.54*100/(100-'Заказ, cкидки и курсы валют'!$C$43),H561))))),2)</f>
        <v>282.87</v>
      </c>
      <c r="K561" s="575"/>
    </row>
    <row r="562" spans="1:11" ht="14.1" customHeight="1" thickBot="1">
      <c r="A562" s="520" t="s">
        <v>11019</v>
      </c>
      <c r="B562" s="521" t="s">
        <v>128</v>
      </c>
      <c r="C562" s="786">
        <v>2.64</v>
      </c>
      <c r="D562" s="2057">
        <v>50</v>
      </c>
      <c r="E562" s="2071">
        <f t="shared" si="71"/>
        <v>317.32</v>
      </c>
      <c r="F562" s="603">
        <f t="shared" si="72"/>
        <v>317.32</v>
      </c>
      <c r="G562" s="862">
        <f>'Заказ, cкидки и курсы валют'!$J$23*F562</f>
        <v>3807.84</v>
      </c>
      <c r="H562" s="128">
        <f t="shared" si="73"/>
        <v>190.39</v>
      </c>
      <c r="I562" s="523"/>
      <c r="J562" s="128">
        <f>ROUND(IF(H562&lt;'Заказ, cкидки и курсы валют'!$B$39,H562*0.54*100/(100-'Заказ, cкидки и курсы валют'!$C$39),IF(H562&lt;'Заказ, cкидки и курсы валют'!$B$40,H562*0.54*100/(100-'Заказ, cкидки и курсы валют'!$C$40),IF(H562&lt;'Заказ, cкидки и курсы валют'!$B$41,H562*0.54*100/(100-'Заказ, cкидки и курсы валют'!$C$41),IF(H562&lt;'Заказ, cкидки и курсы валют'!$B$42,H562*0.54*100/(100-'Заказ, cкидки и курсы валют'!$C$42),IF(H562&lt;'Заказ, cкидки и курсы валют'!$B$43,H562*0.54*100/(100-'Заказ, cкидки и курсы валют'!$C$43),H562))))),2)</f>
        <v>257.02999999999997</v>
      </c>
    </row>
    <row r="563" spans="1:11" ht="14.1" customHeight="1" thickBot="1">
      <c r="A563" s="520" t="s">
        <v>11020</v>
      </c>
      <c r="B563" s="521" t="s">
        <v>129</v>
      </c>
      <c r="C563" s="786">
        <v>3.23</v>
      </c>
      <c r="D563" s="2057">
        <v>35</v>
      </c>
      <c r="E563" s="2071">
        <f t="shared" si="71"/>
        <v>419.90571428571434</v>
      </c>
      <c r="F563" s="603">
        <f t="shared" si="72"/>
        <v>419.91</v>
      </c>
      <c r="G563" s="862">
        <f>'Заказ, cкидки и курсы валют'!$J$23*F563</f>
        <v>5038.92</v>
      </c>
      <c r="H563" s="128">
        <f t="shared" si="73"/>
        <v>176.36</v>
      </c>
      <c r="I563" s="523"/>
      <c r="J563" s="128">
        <f>ROUND(IF(H563&lt;'Заказ, cкидки и курсы валют'!$B$39,H563*0.54*100/(100-'Заказ, cкидки и курсы валют'!$C$39),IF(H563&lt;'Заказ, cкидки и курсы валют'!$B$40,H563*0.54*100/(100-'Заказ, cкидки и курсы валют'!$C$40),IF(H563&lt;'Заказ, cкидки и курсы валют'!$B$41,H563*0.54*100/(100-'Заказ, cкидки и курсы валют'!$C$41),IF(H563&lt;'Заказ, cкидки и курсы валют'!$B$42,H563*0.54*100/(100-'Заказ, cкидки и курсы валют'!$C$42),IF(H563&lt;'Заказ, cкидки и курсы валют'!$B$43,H563*0.54*100/(100-'Заказ, cкидки и курсы валют'!$C$43),H563))))),2)</f>
        <v>272.10000000000002</v>
      </c>
    </row>
    <row r="564" spans="1:11" ht="14.1" customHeight="1" thickBot="1">
      <c r="A564" s="964" t="s">
        <v>11021</v>
      </c>
      <c r="B564" s="962" t="s">
        <v>116</v>
      </c>
      <c r="C564" s="213">
        <v>4.45</v>
      </c>
      <c r="D564" s="2147">
        <v>25</v>
      </c>
      <c r="E564" s="2071">
        <f t="shared" si="71"/>
        <v>576.94000000000005</v>
      </c>
      <c r="F564" s="959">
        <f t="shared" si="72"/>
        <v>576.94000000000005</v>
      </c>
      <c r="G564" s="960">
        <f>'Заказ, cкидки и курсы валют'!$J$23*F564</f>
        <v>6923.2800000000007</v>
      </c>
      <c r="H564" s="181">
        <f t="shared" si="73"/>
        <v>173.08</v>
      </c>
      <c r="I564" s="937"/>
      <c r="J564" s="128">
        <f>ROUND(IF(H564&lt;'Заказ, cкидки и курсы валют'!$B$39,H564*0.54*100/(100-'Заказ, cкидки и курсы валют'!$C$39),IF(H564&lt;'Заказ, cкидки и курсы валют'!$B$40,H564*0.54*100/(100-'Заказ, cкидки и курсы валют'!$C$40),IF(H564&lt;'Заказ, cкидки и курсы валют'!$B$41,H564*0.54*100/(100-'Заказ, cкидки и курсы валют'!$C$41),IF(H564&lt;'Заказ, cкидки и курсы валют'!$B$42,H564*0.54*100/(100-'Заказ, cкидки и курсы валют'!$C$42),IF(H564&lt;'Заказ, cкидки и курсы валют'!$B$43,H564*0.54*100/(100-'Заказ, cкидки и курсы валют'!$C$43),H564))))),2)</f>
        <v>267.04000000000002</v>
      </c>
    </row>
    <row r="565" spans="1:11" ht="14.1" customHeight="1" thickBot="1"/>
    <row r="566" spans="1:11" ht="14.1" customHeight="1">
      <c r="A566" s="215"/>
      <c r="B566" s="91" t="s">
        <v>500</v>
      </c>
      <c r="C566" s="91"/>
      <c r="D566" s="96"/>
      <c r="E566" s="591"/>
      <c r="F566" s="592"/>
      <c r="G566" s="859"/>
      <c r="H566" s="163"/>
      <c r="I566" s="95"/>
    </row>
    <row r="567" spans="1:11" ht="14.1" customHeight="1">
      <c r="A567" s="206"/>
      <c r="B567" s="108" t="s">
        <v>3146</v>
      </c>
      <c r="C567" s="108"/>
      <c r="D567" s="166"/>
      <c r="E567" s="593"/>
      <c r="F567" s="553"/>
      <c r="G567" s="340"/>
      <c r="H567" s="17"/>
      <c r="I567" s="167"/>
    </row>
    <row r="568" spans="1:11" ht="14.1" customHeight="1">
      <c r="A568" s="206"/>
      <c r="B568" s="207"/>
      <c r="C568" s="97"/>
      <c r="D568" s="97"/>
      <c r="E568" s="595"/>
      <c r="F568" s="596"/>
      <c r="G568" s="860"/>
      <c r="H568" s="17"/>
      <c r="I568" s="167"/>
    </row>
    <row r="569" spans="1:11" ht="14.1" customHeight="1">
      <c r="A569" s="206"/>
      <c r="B569" s="207"/>
      <c r="C569" s="97"/>
      <c r="D569" s="97"/>
      <c r="E569" s="595"/>
      <c r="F569" s="596"/>
      <c r="G569" s="860"/>
      <c r="H569" s="17"/>
      <c r="I569" s="167"/>
    </row>
    <row r="570" spans="1:11" ht="14.1" customHeight="1">
      <c r="A570" s="206"/>
      <c r="B570" s="207"/>
      <c r="C570" s="97"/>
      <c r="D570" s="97"/>
      <c r="E570" s="595"/>
      <c r="F570" s="596"/>
      <c r="G570" s="860"/>
      <c r="H570" s="17"/>
      <c r="I570" s="167"/>
    </row>
    <row r="571" spans="1:11" ht="14.1" customHeight="1" thickBot="1">
      <c r="A571" s="201" t="s">
        <v>7051</v>
      </c>
      <c r="B571" s="208"/>
      <c r="C571" s="99"/>
      <c r="D571" s="99"/>
      <c r="E571" s="597"/>
      <c r="F571" s="598"/>
      <c r="G571" s="861"/>
      <c r="H571" s="171"/>
      <c r="I571" s="172"/>
    </row>
    <row r="572" spans="1:11" ht="45.75" customHeight="1">
      <c r="A572" s="1206" t="s">
        <v>1028</v>
      </c>
      <c r="B572" s="1207" t="s">
        <v>1029</v>
      </c>
      <c r="C572" s="192" t="s">
        <v>678</v>
      </c>
      <c r="D572" s="192" t="s">
        <v>3130</v>
      </c>
      <c r="E572" s="1134" t="s">
        <v>11188</v>
      </c>
      <c r="F572" s="611" t="s">
        <v>2779</v>
      </c>
      <c r="G572" s="1204" t="s">
        <v>2627</v>
      </c>
      <c r="H572" s="419" t="s">
        <v>497</v>
      </c>
      <c r="I572" s="495" t="s">
        <v>4239</v>
      </c>
    </row>
    <row r="573" spans="1:11" ht="14.1" customHeight="1" thickBot="1">
      <c r="A573" s="475"/>
      <c r="B573" s="1210"/>
      <c r="C573" s="197" t="s">
        <v>3629</v>
      </c>
      <c r="D573" s="390" t="s">
        <v>2628</v>
      </c>
      <c r="E573" s="601" t="s">
        <v>265</v>
      </c>
      <c r="F573" s="607">
        <f>'Заказ, cкидки и курсы валют'!$I$12</f>
        <v>0</v>
      </c>
      <c r="G573" s="864"/>
      <c r="H573" s="338"/>
      <c r="I573" s="541"/>
    </row>
    <row r="574" spans="1:11" ht="14.1" customHeight="1">
      <c r="A574" s="480" t="s">
        <v>3147</v>
      </c>
      <c r="B574" s="481" t="s">
        <v>124</v>
      </c>
      <c r="C574" s="392">
        <v>1.33</v>
      </c>
      <c r="D574" s="2144">
        <v>12000</v>
      </c>
      <c r="E574" s="667">
        <v>47.15</v>
      </c>
      <c r="F574" s="967">
        <f>ROUND(E574*(1-$F$11),2)</f>
        <v>47.15</v>
      </c>
      <c r="G574" s="968">
        <f>'Заказ, cкидки и курсы валют'!$J$23*F574</f>
        <v>565.79999999999995</v>
      </c>
      <c r="H574" s="387">
        <f>ROUND((D574/1000)*G574,2)</f>
        <v>6789.6</v>
      </c>
      <c r="I574" s="337"/>
    </row>
    <row r="575" spans="1:11" ht="14.1" customHeight="1">
      <c r="A575" s="478" t="s">
        <v>3148</v>
      </c>
      <c r="B575" s="479" t="s">
        <v>125</v>
      </c>
      <c r="C575" s="785">
        <v>1.46</v>
      </c>
      <c r="D575" s="2058">
        <v>10000</v>
      </c>
      <c r="E575" s="667">
        <v>60.08</v>
      </c>
      <c r="F575" s="603">
        <f t="shared" ref="F575:F576" si="74">ROUND(E575*(1-$F$11),2)</f>
        <v>60.08</v>
      </c>
      <c r="G575" s="862">
        <f>'Заказ, cкидки и курсы валют'!$J$23*F575</f>
        <v>720.96</v>
      </c>
      <c r="H575" s="128">
        <f t="shared" ref="H575:H576" si="75">ROUND((D575/1000)*G575,2)</f>
        <v>7209.6</v>
      </c>
      <c r="I575" s="212"/>
    </row>
    <row r="576" spans="1:11" ht="14.1" customHeight="1" thickBot="1">
      <c r="A576" s="482" t="s">
        <v>3149</v>
      </c>
      <c r="B576" s="483" t="s">
        <v>126</v>
      </c>
      <c r="C576" s="963">
        <v>1.8</v>
      </c>
      <c r="D576" s="2145">
        <v>8000</v>
      </c>
      <c r="E576" s="667">
        <v>63.19</v>
      </c>
      <c r="F576" s="959">
        <f t="shared" si="74"/>
        <v>63.19</v>
      </c>
      <c r="G576" s="960">
        <f>'Заказ, cкидки и курсы валют'!$J$23*F576</f>
        <v>758.28</v>
      </c>
      <c r="H576" s="181">
        <f t="shared" si="75"/>
        <v>6066.24</v>
      </c>
      <c r="I576" s="214"/>
    </row>
    <row r="577" spans="1:11" ht="14.1" customHeight="1" thickBot="1">
      <c r="A577" s="503"/>
      <c r="B577" s="504"/>
      <c r="C577" s="505"/>
      <c r="D577" s="506"/>
      <c r="E577" s="579"/>
      <c r="F577" s="578"/>
      <c r="G577" s="865"/>
      <c r="H577" s="507"/>
      <c r="I577" s="14"/>
    </row>
    <row r="578" spans="1:11" ht="14.1" customHeight="1">
      <c r="A578" s="185"/>
      <c r="B578" s="91" t="s">
        <v>500</v>
      </c>
      <c r="C578" s="91"/>
      <c r="D578" s="96"/>
      <c r="E578" s="591"/>
      <c r="F578" s="592"/>
      <c r="G578" s="859"/>
      <c r="H578" s="163"/>
      <c r="I578" s="95"/>
    </row>
    <row r="579" spans="1:11" ht="14.1" customHeight="1">
      <c r="A579" s="164"/>
      <c r="B579" s="108" t="s">
        <v>3146</v>
      </c>
      <c r="C579" s="108"/>
      <c r="D579" s="166"/>
      <c r="E579" s="593"/>
      <c r="F579" s="553"/>
      <c r="G579" s="340"/>
      <c r="H579" s="17"/>
      <c r="I579" s="167"/>
    </row>
    <row r="580" spans="1:11" ht="14.1" customHeight="1">
      <c r="A580" s="164"/>
      <c r="B580" s="207"/>
      <c r="C580" s="183"/>
      <c r="D580" s="183"/>
      <c r="E580" s="595"/>
      <c r="F580" s="596"/>
      <c r="G580" s="860"/>
      <c r="H580" s="17"/>
      <c r="I580" s="167"/>
    </row>
    <row r="581" spans="1:11" ht="14.1" customHeight="1">
      <c r="A581" s="164"/>
      <c r="B581" s="207"/>
      <c r="C581" s="183"/>
      <c r="D581" s="183"/>
      <c r="E581" s="595"/>
      <c r="F581" s="596"/>
      <c r="G581" s="860"/>
      <c r="H581" s="17"/>
      <c r="I581" s="167"/>
    </row>
    <row r="582" spans="1:11" ht="14.1" customHeight="1">
      <c r="A582" s="164"/>
      <c r="B582" s="207"/>
      <c r="C582" s="183"/>
      <c r="D582" s="183"/>
      <c r="E582" s="595"/>
      <c r="F582" s="596"/>
      <c r="G582" s="860"/>
      <c r="H582" s="17"/>
      <c r="I582" s="167"/>
    </row>
    <row r="583" spans="1:11" ht="16.5" thickBot="1">
      <c r="A583" s="1171" t="s">
        <v>7050</v>
      </c>
      <c r="B583" s="208"/>
      <c r="C583" s="184"/>
      <c r="D583" s="184"/>
      <c r="E583" s="597"/>
      <c r="F583" s="598"/>
      <c r="G583" s="861"/>
      <c r="H583" s="171"/>
      <c r="I583" s="172"/>
    </row>
    <row r="584" spans="1:11" ht="42">
      <c r="A584" s="1206" t="s">
        <v>1028</v>
      </c>
      <c r="B584" s="1208" t="s">
        <v>1029</v>
      </c>
      <c r="C584" s="1206" t="s">
        <v>678</v>
      </c>
      <c r="D584" s="1206" t="s">
        <v>3130</v>
      </c>
      <c r="E584" s="1134" t="s">
        <v>11188</v>
      </c>
      <c r="F584" s="611" t="s">
        <v>2779</v>
      </c>
      <c r="G584" s="1204" t="s">
        <v>2627</v>
      </c>
      <c r="H584" s="419" t="s">
        <v>497</v>
      </c>
      <c r="I584" s="495" t="s">
        <v>4239</v>
      </c>
      <c r="J584" s="2668" t="s">
        <v>12335</v>
      </c>
    </row>
    <row r="585" spans="1:11" ht="21.75" customHeight="1" thickBot="1">
      <c r="A585" s="475"/>
      <c r="B585" s="1209"/>
      <c r="C585" s="475" t="s">
        <v>3629</v>
      </c>
      <c r="D585" s="476" t="s">
        <v>2628</v>
      </c>
      <c r="E585" s="601" t="s">
        <v>265</v>
      </c>
      <c r="F585" s="607">
        <f>'Заказ, cкидки и курсы валют'!$I$12</f>
        <v>0</v>
      </c>
      <c r="G585" s="864"/>
      <c r="H585" s="338"/>
      <c r="I585" s="541"/>
      <c r="J585" s="2669"/>
    </row>
    <row r="586" spans="1:11" ht="14.25" customHeight="1">
      <c r="A586" s="1136" t="s">
        <v>704</v>
      </c>
      <c r="B586" s="392" t="s">
        <v>124</v>
      </c>
      <c r="C586" s="392">
        <v>1.33</v>
      </c>
      <c r="D586" s="2133">
        <v>1000</v>
      </c>
      <c r="E586" s="2071">
        <f>E574*1.2</f>
        <v>56.58</v>
      </c>
      <c r="F586" s="967">
        <f>ROUND(E586*(1-$F$11),2)</f>
        <v>56.58</v>
      </c>
      <c r="G586" s="968">
        <f>'Заказ, cкидки и курсы валют'!$J$23*F586</f>
        <v>678.96</v>
      </c>
      <c r="H586" s="387">
        <f>ROUND((D586/1000)*G586,2)</f>
        <v>678.96</v>
      </c>
      <c r="I586" s="337"/>
      <c r="J586" s="128">
        <f>ROUND(IF(H586&lt;'Заказ, cкидки и курсы валют'!$B$39,H586*0.54*100/(100-'Заказ, cкидки и курсы валют'!$C$39),IF(H586&lt;'Заказ, cкидки и курсы валют'!$B$40,H586*0.54*100/(100-'Заказ, cкидки и курсы валют'!$C$40),IF(H586&lt;'Заказ, cкидки и курсы валют'!$B$41,H586*0.54*100/(100-'Заказ, cкидки и курсы валют'!$C$41),IF(H586&lt;'Заказ, cкидки и курсы валют'!$B$42,H586*0.54*100/(100-'Заказ, cкидки и курсы валют'!$C$42),IF(H586&lt;'Заказ, cкидки и курсы валют'!$B$43,H586*0.54*100/(100-'Заказ, cкидки и курсы валют'!$C$43),H586))))),2)</f>
        <v>733.28</v>
      </c>
    </row>
    <row r="587" spans="1:11" ht="12" customHeight="1">
      <c r="A587" s="520" t="s">
        <v>705</v>
      </c>
      <c r="B587" s="44" t="s">
        <v>125</v>
      </c>
      <c r="C587" s="785">
        <v>1.46</v>
      </c>
      <c r="D587" s="2059">
        <v>1000</v>
      </c>
      <c r="E587" s="2045">
        <f t="shared" ref="E587:E588" si="76">E575*1.2</f>
        <v>72.095999999999989</v>
      </c>
      <c r="F587" s="603">
        <f t="shared" ref="F587:F588" si="77">ROUND(E587*(1-$F$11),2)</f>
        <v>72.099999999999994</v>
      </c>
      <c r="G587" s="862">
        <f>'Заказ, cкидки и курсы валют'!$J$23*F587</f>
        <v>865.19999999999993</v>
      </c>
      <c r="H587" s="128">
        <f t="shared" ref="H587:H588" si="78">ROUND((D587/1000)*G587,2)</f>
        <v>865.2</v>
      </c>
      <c r="I587" s="212"/>
      <c r="J587" s="128">
        <f>ROUND(IF(H587&lt;'Заказ, cкидки и курсы валют'!$B$39,H587*0.54*100/(100-'Заказ, cкидки и курсы валют'!$C$39),IF(H587&lt;'Заказ, cкидки и курсы валют'!$B$40,H587*0.54*100/(100-'Заказ, cкидки и курсы валют'!$C$40),IF(H587&lt;'Заказ, cкидки и курсы валют'!$B$41,H587*0.54*100/(100-'Заказ, cкидки и курсы валют'!$C$41),IF(H587&lt;'Заказ, cкидки и курсы валют'!$B$42,H587*0.54*100/(100-'Заказ, cкидки и курсы валют'!$C$42),IF(H587&lt;'Заказ, cкидки и курсы валют'!$B$43,H587*0.54*100/(100-'Заказ, cкидки и курсы валют'!$C$43),H587))))),2)</f>
        <v>934.42</v>
      </c>
    </row>
    <row r="588" spans="1:11" ht="13.5" thickBot="1">
      <c r="A588" s="964" t="s">
        <v>706</v>
      </c>
      <c r="B588" s="213" t="s">
        <v>126</v>
      </c>
      <c r="C588" s="963">
        <v>1.8</v>
      </c>
      <c r="D588" s="2074">
        <v>800</v>
      </c>
      <c r="E588" s="2073">
        <f t="shared" si="76"/>
        <v>75.827999999999989</v>
      </c>
      <c r="F588" s="959">
        <f t="shared" si="77"/>
        <v>75.83</v>
      </c>
      <c r="G588" s="960">
        <f>'Заказ, cкидки и курсы валют'!$J$23*F588</f>
        <v>909.96</v>
      </c>
      <c r="H588" s="181">
        <f t="shared" si="78"/>
        <v>727.97</v>
      </c>
      <c r="I588" s="214"/>
      <c r="J588" s="128">
        <f>ROUND(IF(H588&lt;'Заказ, cкидки и курсы валют'!$B$39,H588*0.54*100/(100-'Заказ, cкидки и курсы валют'!$C$39),IF(H588&lt;'Заказ, cкидки и курсы валют'!$B$40,H588*0.54*100/(100-'Заказ, cкидки и курсы валют'!$C$40),IF(H588&lt;'Заказ, cкидки и курсы валют'!$B$41,H588*0.54*100/(100-'Заказ, cкидки и курсы валют'!$C$41),IF(H588&lt;'Заказ, cкидки и курсы валют'!$B$42,H588*0.54*100/(100-'Заказ, cкидки и курсы валют'!$C$42),IF(H588&lt;'Заказ, cкидки и курсы валют'!$B$43,H588*0.54*100/(100-'Заказ, cкидки и курсы валют'!$C$43),H588))))),2)</f>
        <v>786.21</v>
      </c>
    </row>
    <row r="589" spans="1:11" ht="13.5" thickBot="1">
      <c r="A589" s="503"/>
      <c r="B589" s="504"/>
      <c r="C589" s="505"/>
      <c r="D589" s="506"/>
      <c r="E589" s="579"/>
      <c r="F589" s="578"/>
      <c r="G589" s="865"/>
      <c r="H589" s="507"/>
      <c r="I589" s="14"/>
      <c r="K589" s="575"/>
    </row>
    <row r="590" spans="1:11" ht="18">
      <c r="A590" s="185"/>
      <c r="B590" s="91" t="s">
        <v>500</v>
      </c>
      <c r="C590" s="91"/>
      <c r="D590" s="96"/>
      <c r="E590" s="591"/>
      <c r="F590" s="592"/>
      <c r="G590" s="859"/>
      <c r="H590" s="163"/>
      <c r="I590" s="95"/>
      <c r="K590" s="575"/>
    </row>
    <row r="591" spans="1:11" ht="18">
      <c r="A591" s="164"/>
      <c r="B591" s="108" t="s">
        <v>3146</v>
      </c>
      <c r="C591" s="108"/>
      <c r="D591" s="166"/>
      <c r="E591" s="593"/>
      <c r="F591" s="553"/>
      <c r="G591" s="340"/>
      <c r="H591" s="17"/>
      <c r="I591" s="167"/>
      <c r="K591" s="575"/>
    </row>
    <row r="592" spans="1:11">
      <c r="A592" s="164"/>
      <c r="B592" s="207"/>
      <c r="C592" s="183"/>
      <c r="D592" s="183"/>
      <c r="E592" s="595"/>
      <c r="F592" s="596"/>
      <c r="G592" s="860"/>
      <c r="H592" s="17"/>
      <c r="I592" s="167"/>
      <c r="K592" s="575"/>
    </row>
    <row r="593" spans="1:11">
      <c r="A593" s="164"/>
      <c r="B593" s="207"/>
      <c r="C593" s="183"/>
      <c r="D593" s="183"/>
      <c r="E593" s="595"/>
      <c r="F593" s="596"/>
      <c r="G593" s="860"/>
      <c r="H593" s="17"/>
      <c r="I593" s="167"/>
      <c r="K593" s="575"/>
    </row>
    <row r="594" spans="1:11" ht="63.75" customHeight="1">
      <c r="A594" s="164"/>
      <c r="B594" s="207"/>
      <c r="C594" s="183"/>
      <c r="D594" s="183"/>
      <c r="E594" s="595"/>
      <c r="F594" s="596"/>
      <c r="G594" s="860"/>
      <c r="H594" s="17"/>
      <c r="I594" s="167"/>
      <c r="K594" s="575"/>
    </row>
    <row r="595" spans="1:11" ht="16.5" thickBot="1">
      <c r="A595" s="1171" t="s">
        <v>7052</v>
      </c>
      <c r="B595" s="2540"/>
      <c r="C595" s="184"/>
      <c r="D595" s="184"/>
      <c r="E595" s="597"/>
      <c r="F595" s="598"/>
      <c r="G595" s="861"/>
      <c r="H595" s="171"/>
      <c r="I595" s="172"/>
      <c r="K595" s="575"/>
    </row>
    <row r="596" spans="1:11" ht="42">
      <c r="A596" s="1206" t="s">
        <v>1028</v>
      </c>
      <c r="B596" s="1208" t="s">
        <v>1029</v>
      </c>
      <c r="C596" s="1206" t="s">
        <v>678</v>
      </c>
      <c r="D596" s="1206" t="s">
        <v>3130</v>
      </c>
      <c r="E596" s="1134" t="s">
        <v>11188</v>
      </c>
      <c r="F596" s="611" t="s">
        <v>2779</v>
      </c>
      <c r="G596" s="1204" t="s">
        <v>2627</v>
      </c>
      <c r="H596" s="419" t="s">
        <v>497</v>
      </c>
      <c r="I596" s="495" t="s">
        <v>4239</v>
      </c>
      <c r="K596" s="575"/>
    </row>
    <row r="597" spans="1:11" ht="14.25" customHeight="1" thickBot="1">
      <c r="A597" s="475"/>
      <c r="B597" s="1209"/>
      <c r="C597" s="475" t="s">
        <v>3629</v>
      </c>
      <c r="D597" s="476" t="s">
        <v>2628</v>
      </c>
      <c r="E597" s="601" t="s">
        <v>265</v>
      </c>
      <c r="F597" s="607">
        <f>'Заказ, cкидки и курсы валют'!$I$12</f>
        <v>0</v>
      </c>
      <c r="G597" s="864"/>
      <c r="H597" s="338"/>
      <c r="I597" s="541"/>
      <c r="K597" s="575"/>
    </row>
    <row r="598" spans="1:11" ht="13.5" thickBot="1">
      <c r="A598" s="1136" t="s">
        <v>11022</v>
      </c>
      <c r="B598" s="392" t="s">
        <v>124</v>
      </c>
      <c r="C598" s="392">
        <v>1.33</v>
      </c>
      <c r="D598" s="2133">
        <v>100</v>
      </c>
      <c r="E598" s="2071">
        <f>(E574*2)+(1000/D598*7.5)</f>
        <v>169.3</v>
      </c>
      <c r="F598" s="967">
        <f>ROUND(E598*(1-$F$11),2)</f>
        <v>169.3</v>
      </c>
      <c r="G598" s="968">
        <f>'Заказ, cкидки и курсы валют'!$J$23*F598</f>
        <v>2031.6000000000001</v>
      </c>
      <c r="H598" s="387">
        <f>ROUND((D598/1000)*G598,2)</f>
        <v>203.16</v>
      </c>
      <c r="I598" s="337"/>
    </row>
    <row r="599" spans="1:11" ht="14.25" customHeight="1" thickBot="1">
      <c r="A599" s="520" t="s">
        <v>11023</v>
      </c>
      <c r="B599" s="44" t="s">
        <v>125</v>
      </c>
      <c r="C599" s="785">
        <v>1.46</v>
      </c>
      <c r="D599" s="2059">
        <v>100</v>
      </c>
      <c r="E599" s="2071">
        <f t="shared" ref="E599:E600" si="79">(E575*2)+(1000/D599*7.5)</f>
        <v>195.16</v>
      </c>
      <c r="F599" s="603">
        <f t="shared" ref="F599:F600" si="80">ROUND(E599*(1-$F$11),2)</f>
        <v>195.16</v>
      </c>
      <c r="G599" s="862">
        <f>'Заказ, cкидки и курсы валют'!$J$23*F599</f>
        <v>2341.92</v>
      </c>
      <c r="H599" s="128">
        <f t="shared" ref="H599:H600" si="81">ROUND((D599/1000)*G599,2)</f>
        <v>234.19</v>
      </c>
      <c r="I599" s="212"/>
    </row>
    <row r="600" spans="1:11" ht="14.25" customHeight="1" thickBot="1">
      <c r="A600" s="964" t="s">
        <v>11024</v>
      </c>
      <c r="B600" s="213" t="s">
        <v>126</v>
      </c>
      <c r="C600" s="963">
        <v>1.8</v>
      </c>
      <c r="D600" s="2074">
        <v>80</v>
      </c>
      <c r="E600" s="2071">
        <f t="shared" si="79"/>
        <v>220.13</v>
      </c>
      <c r="F600" s="959">
        <f t="shared" si="80"/>
        <v>220.13</v>
      </c>
      <c r="G600" s="960">
        <f>'Заказ, cкидки и курсы валют'!$J$23*F600</f>
        <v>2641.56</v>
      </c>
      <c r="H600" s="181">
        <f t="shared" si="81"/>
        <v>211.32</v>
      </c>
      <c r="I600" s="214"/>
    </row>
    <row r="601" spans="1:11">
      <c r="A601" s="503"/>
      <c r="B601" s="504"/>
      <c r="C601" s="505"/>
      <c r="D601" s="506"/>
      <c r="E601" s="579"/>
      <c r="F601" s="578"/>
      <c r="G601" s="865"/>
      <c r="H601" s="507"/>
      <c r="I601" s="14"/>
    </row>
    <row r="602" spans="1:11">
      <c r="A602" s="503"/>
      <c r="B602" s="504"/>
      <c r="C602" s="505"/>
      <c r="D602" s="506"/>
      <c r="E602" s="579"/>
      <c r="F602" s="578"/>
      <c r="G602" s="865"/>
      <c r="H602" s="507"/>
      <c r="I602" s="14"/>
    </row>
    <row r="603" spans="1:11">
      <c r="A603" s="102"/>
      <c r="C603"/>
      <c r="D603"/>
      <c r="E603" s="548"/>
      <c r="F603" s="548"/>
      <c r="G603" s="868"/>
    </row>
    <row r="604" spans="1:11" ht="13.5" thickBot="1">
      <c r="A604" s="102"/>
      <c r="B604" s="467"/>
      <c r="C604" s="467"/>
      <c r="D604" s="467"/>
      <c r="E604" s="549"/>
      <c r="F604" s="549"/>
      <c r="G604" s="868"/>
    </row>
    <row r="605" spans="1:11" ht="18">
      <c r="A605" s="220"/>
      <c r="B605" s="91" t="s">
        <v>500</v>
      </c>
      <c r="C605" s="91"/>
      <c r="D605" s="96"/>
      <c r="E605" s="591"/>
      <c r="F605" s="592"/>
      <c r="G605" s="859"/>
      <c r="H605" s="163"/>
      <c r="I605" s="95"/>
    </row>
    <row r="606" spans="1:11" ht="18">
      <c r="A606" s="221"/>
      <c r="B606" s="108" t="s">
        <v>3129</v>
      </c>
      <c r="C606" s="108"/>
      <c r="D606" s="165"/>
      <c r="E606" s="613"/>
      <c r="F606" s="563"/>
      <c r="G606" s="340"/>
      <c r="H606" s="17"/>
      <c r="I606" s="167"/>
    </row>
    <row r="607" spans="1:11">
      <c r="A607" s="221"/>
      <c r="B607" s="222"/>
      <c r="C607" s="97"/>
      <c r="D607" s="97"/>
      <c r="E607" s="595"/>
      <c r="F607" s="596"/>
      <c r="G607" s="860"/>
      <c r="H607" s="17"/>
      <c r="I607" s="167"/>
    </row>
    <row r="608" spans="1:11">
      <c r="A608" s="221"/>
      <c r="B608" s="222"/>
      <c r="C608" s="97"/>
      <c r="D608" s="97"/>
      <c r="E608" s="595"/>
      <c r="F608" s="596"/>
      <c r="G608" s="860"/>
      <c r="H608" s="17"/>
      <c r="I608" s="167"/>
    </row>
    <row r="609" spans="1:9">
      <c r="A609" s="221"/>
      <c r="B609" s="222"/>
      <c r="C609" s="97"/>
      <c r="D609" s="97"/>
      <c r="E609" s="595"/>
      <c r="F609" s="596"/>
      <c r="G609" s="860"/>
      <c r="H609" s="17"/>
      <c r="I609" s="167"/>
    </row>
    <row r="610" spans="1:9" ht="13.5" thickBot="1">
      <c r="A610" s="223"/>
      <c r="B610" s="224"/>
      <c r="C610" s="99"/>
      <c r="D610" s="99"/>
      <c r="E610" s="597"/>
      <c r="F610" s="598"/>
      <c r="G610" s="861"/>
      <c r="H610" s="171"/>
      <c r="I610" s="172"/>
    </row>
    <row r="611" spans="1:9" ht="42">
      <c r="A611" s="1206" t="s">
        <v>1028</v>
      </c>
      <c r="B611" s="1207" t="s">
        <v>1029</v>
      </c>
      <c r="C611" s="1212" t="s">
        <v>7364</v>
      </c>
      <c r="D611" s="192" t="s">
        <v>3130</v>
      </c>
      <c r="E611" s="1134" t="s">
        <v>11188</v>
      </c>
      <c r="F611" s="600" t="s">
        <v>2779</v>
      </c>
      <c r="G611" s="1204" t="s">
        <v>2627</v>
      </c>
      <c r="H611" s="419" t="s">
        <v>497</v>
      </c>
      <c r="I611" s="495" t="s">
        <v>4239</v>
      </c>
    </row>
    <row r="612" spans="1:9" ht="13.5" thickBot="1">
      <c r="A612" s="475"/>
      <c r="B612" s="1210"/>
      <c r="C612" s="2060"/>
      <c r="D612" s="390" t="s">
        <v>2628</v>
      </c>
      <c r="E612" s="601" t="s">
        <v>265</v>
      </c>
      <c r="F612" s="607">
        <f>'Заказ, cкидки и курсы валют'!$I$12</f>
        <v>0</v>
      </c>
      <c r="G612" s="864"/>
      <c r="H612" s="338"/>
      <c r="I612" s="541"/>
    </row>
    <row r="613" spans="1:9" ht="14.1" customHeight="1">
      <c r="A613" s="397" t="s">
        <v>4439</v>
      </c>
      <c r="B613" s="398" t="s">
        <v>122</v>
      </c>
      <c r="C613" s="399">
        <v>1014</v>
      </c>
      <c r="D613" s="2142">
        <v>1500</v>
      </c>
      <c r="E613" s="574">
        <v>82.05</v>
      </c>
      <c r="F613" s="2138">
        <f>ROUND(E613*(1-$F$11),2)</f>
        <v>82.05</v>
      </c>
      <c r="G613" s="2139">
        <f>'Заказ, cкидки и курсы валют'!$J$23*F613</f>
        <v>984.59999999999991</v>
      </c>
      <c r="H613" s="2140">
        <f>ROUND((D613/1000)*G613,2)</f>
        <v>1476.9</v>
      </c>
      <c r="I613" s="400"/>
    </row>
    <row r="614" spans="1:9" ht="14.1" customHeight="1">
      <c r="A614" s="175" t="s">
        <v>1641</v>
      </c>
      <c r="B614" s="130" t="s">
        <v>122</v>
      </c>
      <c r="C614" s="2064">
        <v>1015</v>
      </c>
      <c r="D614" s="2065">
        <v>1500</v>
      </c>
      <c r="E614" s="574">
        <v>82.05</v>
      </c>
      <c r="F614" s="603">
        <f t="shared" ref="F614:F677" si="82">ROUND(E614*(1-$F$11),2)</f>
        <v>82.05</v>
      </c>
      <c r="G614" s="862">
        <f>'Заказ, cкидки и курсы валют'!$J$23*F614</f>
        <v>984.59999999999991</v>
      </c>
      <c r="H614" s="128">
        <f t="shared" ref="H614:H677" si="83">ROUND((D614/1000)*G614,2)</f>
        <v>1476.9</v>
      </c>
      <c r="I614" s="174"/>
    </row>
    <row r="615" spans="1:9" ht="14.1" customHeight="1">
      <c r="A615" s="175" t="s">
        <v>1642</v>
      </c>
      <c r="B615" s="130" t="s">
        <v>122</v>
      </c>
      <c r="C615" s="2064">
        <v>1018</v>
      </c>
      <c r="D615" s="2065">
        <v>1500</v>
      </c>
      <c r="E615" s="574">
        <v>82.05</v>
      </c>
      <c r="F615" s="603">
        <f t="shared" si="82"/>
        <v>82.05</v>
      </c>
      <c r="G615" s="862">
        <f>'Заказ, cкидки и курсы валют'!$J$23*F615</f>
        <v>984.59999999999991</v>
      </c>
      <c r="H615" s="128">
        <f t="shared" si="83"/>
        <v>1476.9</v>
      </c>
      <c r="I615" s="174"/>
    </row>
    <row r="616" spans="1:9" ht="14.1" customHeight="1">
      <c r="A616" s="175" t="s">
        <v>1643</v>
      </c>
      <c r="B616" s="130" t="s">
        <v>122</v>
      </c>
      <c r="C616" s="2064">
        <v>3003</v>
      </c>
      <c r="D616" s="2065">
        <v>1500</v>
      </c>
      <c r="E616" s="574">
        <v>82.05</v>
      </c>
      <c r="F616" s="603">
        <f t="shared" si="82"/>
        <v>82.05</v>
      </c>
      <c r="G616" s="862">
        <f>'Заказ, cкидки и курсы валют'!$J$23*F616</f>
        <v>984.59999999999991</v>
      </c>
      <c r="H616" s="128">
        <f t="shared" si="83"/>
        <v>1476.9</v>
      </c>
      <c r="I616" s="174"/>
    </row>
    <row r="617" spans="1:9" ht="14.1" customHeight="1">
      <c r="A617" s="175" t="s">
        <v>1644</v>
      </c>
      <c r="B617" s="130" t="s">
        <v>122</v>
      </c>
      <c r="C617" s="2064">
        <v>3005</v>
      </c>
      <c r="D617" s="2065">
        <v>1500</v>
      </c>
      <c r="E617" s="574">
        <v>82.05</v>
      </c>
      <c r="F617" s="603">
        <f t="shared" si="82"/>
        <v>82.05</v>
      </c>
      <c r="G617" s="862">
        <f>'Заказ, cкидки и курсы валют'!$J$23*F617</f>
        <v>984.59999999999991</v>
      </c>
      <c r="H617" s="128">
        <f t="shared" si="83"/>
        <v>1476.9</v>
      </c>
      <c r="I617" s="174"/>
    </row>
    <row r="618" spans="1:9" ht="14.1" customHeight="1">
      <c r="A618" s="175" t="s">
        <v>1645</v>
      </c>
      <c r="B618" s="130" t="s">
        <v>122</v>
      </c>
      <c r="C618" s="2064">
        <v>3009</v>
      </c>
      <c r="D618" s="2065">
        <v>1500</v>
      </c>
      <c r="E618" s="574">
        <v>82.05</v>
      </c>
      <c r="F618" s="603">
        <f t="shared" si="82"/>
        <v>82.05</v>
      </c>
      <c r="G618" s="862">
        <f>'Заказ, cкидки и курсы валют'!$J$23*F618</f>
        <v>984.59999999999991</v>
      </c>
      <c r="H618" s="128">
        <f t="shared" si="83"/>
        <v>1476.9</v>
      </c>
      <c r="I618" s="174"/>
    </row>
    <row r="619" spans="1:9" ht="14.1" customHeight="1">
      <c r="A619" s="175" t="s">
        <v>1646</v>
      </c>
      <c r="B619" s="130" t="s">
        <v>122</v>
      </c>
      <c r="C619" s="2064">
        <v>3011</v>
      </c>
      <c r="D619" s="2065">
        <v>1500</v>
      </c>
      <c r="E619" s="574">
        <v>82.05</v>
      </c>
      <c r="F619" s="603">
        <f t="shared" si="82"/>
        <v>82.05</v>
      </c>
      <c r="G619" s="862">
        <f>'Заказ, cкидки и курсы валют'!$J$23*F619</f>
        <v>984.59999999999991</v>
      </c>
      <c r="H619" s="128">
        <f t="shared" si="83"/>
        <v>1476.9</v>
      </c>
      <c r="I619" s="174"/>
    </row>
    <row r="620" spans="1:9" ht="14.1" customHeight="1">
      <c r="A620" s="175" t="s">
        <v>1647</v>
      </c>
      <c r="B620" s="130" t="s">
        <v>122</v>
      </c>
      <c r="C620" s="2064">
        <v>5002</v>
      </c>
      <c r="D620" s="2065">
        <v>1500</v>
      </c>
      <c r="E620" s="574">
        <v>82.05</v>
      </c>
      <c r="F620" s="603">
        <f t="shared" si="82"/>
        <v>82.05</v>
      </c>
      <c r="G620" s="862">
        <f>'Заказ, cкидки и курсы валют'!$J$23*F620</f>
        <v>984.59999999999991</v>
      </c>
      <c r="H620" s="128">
        <f t="shared" si="83"/>
        <v>1476.9</v>
      </c>
      <c r="I620" s="174"/>
    </row>
    <row r="621" spans="1:9" ht="14.1" customHeight="1">
      <c r="A621" s="175" t="s">
        <v>1648</v>
      </c>
      <c r="B621" s="130" t="s">
        <v>122</v>
      </c>
      <c r="C621" s="2064">
        <v>5005</v>
      </c>
      <c r="D621" s="2065">
        <v>1500</v>
      </c>
      <c r="E621" s="574">
        <v>82.05</v>
      </c>
      <c r="F621" s="603">
        <f t="shared" si="82"/>
        <v>82.05</v>
      </c>
      <c r="G621" s="862">
        <f>'Заказ, cкидки и курсы валют'!$J$23*F621</f>
        <v>984.59999999999991</v>
      </c>
      <c r="H621" s="128">
        <f t="shared" si="83"/>
        <v>1476.9</v>
      </c>
      <c r="I621" s="174"/>
    </row>
    <row r="622" spans="1:9" ht="14.1" customHeight="1">
      <c r="A622" s="175" t="s">
        <v>1649</v>
      </c>
      <c r="B622" s="130" t="s">
        <v>122</v>
      </c>
      <c r="C622" s="2064">
        <v>5010</v>
      </c>
      <c r="D622" s="2065">
        <v>1500</v>
      </c>
      <c r="E622" s="574">
        <v>82.05</v>
      </c>
      <c r="F622" s="603">
        <f t="shared" si="82"/>
        <v>82.05</v>
      </c>
      <c r="G622" s="862">
        <f>'Заказ, cкидки и курсы валют'!$J$23*F622</f>
        <v>984.59999999999991</v>
      </c>
      <c r="H622" s="128">
        <f t="shared" si="83"/>
        <v>1476.9</v>
      </c>
      <c r="I622" s="174"/>
    </row>
    <row r="623" spans="1:9" ht="14.1" customHeight="1">
      <c r="A623" s="175" t="s">
        <v>1650</v>
      </c>
      <c r="B623" s="130" t="s">
        <v>122</v>
      </c>
      <c r="C623" s="2064">
        <v>5021</v>
      </c>
      <c r="D623" s="2065">
        <v>1500</v>
      </c>
      <c r="E623" s="574">
        <v>82.05</v>
      </c>
      <c r="F623" s="603">
        <f t="shared" si="82"/>
        <v>82.05</v>
      </c>
      <c r="G623" s="862">
        <f>'Заказ, cкидки и курсы валют'!$J$23*F623</f>
        <v>984.59999999999991</v>
      </c>
      <c r="H623" s="128">
        <f t="shared" si="83"/>
        <v>1476.9</v>
      </c>
      <c r="I623" s="174"/>
    </row>
    <row r="624" spans="1:9" ht="14.1" customHeight="1">
      <c r="A624" s="175" t="s">
        <v>1651</v>
      </c>
      <c r="B624" s="130" t="s">
        <v>122</v>
      </c>
      <c r="C624" s="2064">
        <v>6002</v>
      </c>
      <c r="D624" s="2065">
        <v>1500</v>
      </c>
      <c r="E624" s="574">
        <v>82.05</v>
      </c>
      <c r="F624" s="603">
        <f t="shared" si="82"/>
        <v>82.05</v>
      </c>
      <c r="G624" s="862">
        <f>'Заказ, cкидки и курсы валют'!$J$23*F624</f>
        <v>984.59999999999991</v>
      </c>
      <c r="H624" s="128">
        <f t="shared" si="83"/>
        <v>1476.9</v>
      </c>
      <c r="I624" s="174"/>
    </row>
    <row r="625" spans="1:9" ht="14.1" customHeight="1">
      <c r="A625" s="175" t="s">
        <v>1652</v>
      </c>
      <c r="B625" s="130" t="s">
        <v>122</v>
      </c>
      <c r="C625" s="2064">
        <v>6005</v>
      </c>
      <c r="D625" s="2065">
        <v>1500</v>
      </c>
      <c r="E625" s="574">
        <v>82.05</v>
      </c>
      <c r="F625" s="603">
        <f t="shared" si="82"/>
        <v>82.05</v>
      </c>
      <c r="G625" s="862">
        <f>'Заказ, cкидки и курсы валют'!$J$23*F625</f>
        <v>984.59999999999991</v>
      </c>
      <c r="H625" s="128">
        <f t="shared" si="83"/>
        <v>1476.9</v>
      </c>
      <c r="I625" s="174"/>
    </row>
    <row r="626" spans="1:9" ht="14.1" customHeight="1">
      <c r="A626" s="175" t="s">
        <v>1653</v>
      </c>
      <c r="B626" s="130" t="s">
        <v>122</v>
      </c>
      <c r="C626" s="2064">
        <v>7004</v>
      </c>
      <c r="D626" s="2065">
        <v>1500</v>
      </c>
      <c r="E626" s="574">
        <v>82.05</v>
      </c>
      <c r="F626" s="603">
        <f t="shared" si="82"/>
        <v>82.05</v>
      </c>
      <c r="G626" s="862">
        <f>'Заказ, cкидки и курсы валют'!$J$23*F626</f>
        <v>984.59999999999991</v>
      </c>
      <c r="H626" s="128">
        <f t="shared" si="83"/>
        <v>1476.9</v>
      </c>
      <c r="I626" s="174"/>
    </row>
    <row r="627" spans="1:9" ht="14.1" customHeight="1">
      <c r="A627" s="175" t="s">
        <v>5928</v>
      </c>
      <c r="B627" s="130" t="s">
        <v>122</v>
      </c>
      <c r="C627" s="2064">
        <v>7024</v>
      </c>
      <c r="D627" s="2065">
        <v>1500</v>
      </c>
      <c r="E627" s="574">
        <v>82.05</v>
      </c>
      <c r="F627" s="603">
        <f t="shared" si="82"/>
        <v>82.05</v>
      </c>
      <c r="G627" s="862">
        <f>'Заказ, cкидки и курсы валют'!$J$23*F627</f>
        <v>984.59999999999991</v>
      </c>
      <c r="H627" s="128">
        <f t="shared" si="83"/>
        <v>1476.9</v>
      </c>
      <c r="I627" s="174"/>
    </row>
    <row r="628" spans="1:9" ht="14.1" customHeight="1">
      <c r="A628" s="175" t="s">
        <v>1654</v>
      </c>
      <c r="B628" s="130" t="s">
        <v>122</v>
      </c>
      <c r="C628" s="2064">
        <v>8017</v>
      </c>
      <c r="D628" s="2065">
        <v>1500</v>
      </c>
      <c r="E628" s="574">
        <v>82.05</v>
      </c>
      <c r="F628" s="603">
        <f t="shared" si="82"/>
        <v>82.05</v>
      </c>
      <c r="G628" s="862">
        <f>'Заказ, cкидки и курсы валют'!$J$23*F628</f>
        <v>984.59999999999991</v>
      </c>
      <c r="H628" s="128">
        <f t="shared" si="83"/>
        <v>1476.9</v>
      </c>
      <c r="I628" s="174"/>
    </row>
    <row r="629" spans="1:9" ht="14.1" customHeight="1">
      <c r="A629" s="175" t="s">
        <v>1655</v>
      </c>
      <c r="B629" s="130" t="s">
        <v>122</v>
      </c>
      <c r="C629" s="2064">
        <v>8019</v>
      </c>
      <c r="D629" s="2065">
        <v>1500</v>
      </c>
      <c r="E629" s="574">
        <v>82.05</v>
      </c>
      <c r="F629" s="603">
        <f t="shared" si="82"/>
        <v>82.05</v>
      </c>
      <c r="G629" s="862">
        <f>'Заказ, cкидки и курсы валют'!$J$23*F629</f>
        <v>984.59999999999991</v>
      </c>
      <c r="H629" s="128">
        <f t="shared" si="83"/>
        <v>1476.9</v>
      </c>
      <c r="I629" s="174"/>
    </row>
    <row r="630" spans="1:9" ht="14.1" customHeight="1">
      <c r="A630" s="175" t="s">
        <v>1656</v>
      </c>
      <c r="B630" s="130" t="s">
        <v>122</v>
      </c>
      <c r="C630" s="2064">
        <v>9003</v>
      </c>
      <c r="D630" s="2065">
        <v>1500</v>
      </c>
      <c r="E630" s="574">
        <v>82.05</v>
      </c>
      <c r="F630" s="603">
        <f t="shared" si="82"/>
        <v>82.05</v>
      </c>
      <c r="G630" s="862">
        <f>'Заказ, cкидки и курсы валют'!$J$23*F630</f>
        <v>984.59999999999991</v>
      </c>
      <c r="H630" s="128">
        <f t="shared" si="83"/>
        <v>1476.9</v>
      </c>
      <c r="I630" s="174"/>
    </row>
    <row r="631" spans="1:9" ht="14.1" customHeight="1">
      <c r="A631" s="175" t="s">
        <v>5929</v>
      </c>
      <c r="B631" s="130" t="s">
        <v>122</v>
      </c>
      <c r="C631" s="2064">
        <v>9005</v>
      </c>
      <c r="D631" s="2065">
        <v>1500</v>
      </c>
      <c r="E631" s="574">
        <v>82.05</v>
      </c>
      <c r="F631" s="603">
        <f t="shared" si="82"/>
        <v>82.05</v>
      </c>
      <c r="G631" s="862">
        <f>'Заказ, cкидки и курсы валют'!$J$23*F631</f>
        <v>984.59999999999991</v>
      </c>
      <c r="H631" s="128">
        <f t="shared" si="83"/>
        <v>1476.9</v>
      </c>
      <c r="I631" s="174"/>
    </row>
    <row r="632" spans="1:9" ht="14.1" customHeight="1">
      <c r="A632" s="2454" t="s">
        <v>1657</v>
      </c>
      <c r="B632" s="2455" t="s">
        <v>124</v>
      </c>
      <c r="C632" s="2456">
        <v>1014</v>
      </c>
      <c r="D632" s="2457">
        <v>1000</v>
      </c>
      <c r="E632" s="574">
        <v>85.93</v>
      </c>
      <c r="F632" s="2458">
        <f t="shared" si="82"/>
        <v>85.93</v>
      </c>
      <c r="G632" s="2459">
        <f>'Заказ, cкидки и курсы валют'!$J$23*F632</f>
        <v>1031.1600000000001</v>
      </c>
      <c r="H632" s="2460">
        <f t="shared" si="83"/>
        <v>1031.1600000000001</v>
      </c>
      <c r="I632" s="2461"/>
    </row>
    <row r="633" spans="1:9" ht="14.1" customHeight="1">
      <c r="A633" s="175" t="s">
        <v>1658</v>
      </c>
      <c r="B633" s="130" t="s">
        <v>124</v>
      </c>
      <c r="C633" s="2064">
        <v>1015</v>
      </c>
      <c r="D633" s="2065">
        <v>1000</v>
      </c>
      <c r="E633" s="574">
        <v>85.93</v>
      </c>
      <c r="F633" s="603">
        <f t="shared" si="82"/>
        <v>85.93</v>
      </c>
      <c r="G633" s="862">
        <f>'Заказ, cкидки и курсы валют'!$J$23*F633</f>
        <v>1031.1600000000001</v>
      </c>
      <c r="H633" s="128">
        <f t="shared" si="83"/>
        <v>1031.1600000000001</v>
      </c>
      <c r="I633" s="174"/>
    </row>
    <row r="634" spans="1:9" ht="14.1" customHeight="1">
      <c r="A634" s="175" t="s">
        <v>4440</v>
      </c>
      <c r="B634" s="130" t="s">
        <v>124</v>
      </c>
      <c r="C634" s="2064">
        <v>1018</v>
      </c>
      <c r="D634" s="2065">
        <v>1000</v>
      </c>
      <c r="E634" s="574">
        <v>85.93</v>
      </c>
      <c r="F634" s="603">
        <f t="shared" si="82"/>
        <v>85.93</v>
      </c>
      <c r="G634" s="862">
        <f>'Заказ, cкидки и курсы валют'!$J$23*F634</f>
        <v>1031.1600000000001</v>
      </c>
      <c r="H634" s="128">
        <f t="shared" si="83"/>
        <v>1031.1600000000001</v>
      </c>
      <c r="I634" s="174"/>
    </row>
    <row r="635" spans="1:9" ht="14.1" customHeight="1">
      <c r="A635" s="175" t="s">
        <v>1659</v>
      </c>
      <c r="B635" s="130" t="s">
        <v>124</v>
      </c>
      <c r="C635" s="2064">
        <v>3003</v>
      </c>
      <c r="D635" s="2065">
        <v>1000</v>
      </c>
      <c r="E635" s="574">
        <v>85.93</v>
      </c>
      <c r="F635" s="603">
        <f t="shared" si="82"/>
        <v>85.93</v>
      </c>
      <c r="G635" s="862">
        <f>'Заказ, cкидки и курсы валют'!$J$23*F635</f>
        <v>1031.1600000000001</v>
      </c>
      <c r="H635" s="128">
        <f t="shared" si="83"/>
        <v>1031.1600000000001</v>
      </c>
      <c r="I635" s="174"/>
    </row>
    <row r="636" spans="1:9" ht="14.1" customHeight="1">
      <c r="A636" s="175" t="s">
        <v>1660</v>
      </c>
      <c r="B636" s="130" t="s">
        <v>124</v>
      </c>
      <c r="C636" s="2064">
        <v>3005</v>
      </c>
      <c r="D636" s="2065">
        <v>1000</v>
      </c>
      <c r="E636" s="574">
        <v>85.93</v>
      </c>
      <c r="F636" s="603">
        <f t="shared" si="82"/>
        <v>85.93</v>
      </c>
      <c r="G636" s="862">
        <f>'Заказ, cкидки и курсы валют'!$J$23*F636</f>
        <v>1031.1600000000001</v>
      </c>
      <c r="H636" s="128">
        <f t="shared" si="83"/>
        <v>1031.1600000000001</v>
      </c>
      <c r="I636" s="174"/>
    </row>
    <row r="637" spans="1:9" ht="14.1" customHeight="1">
      <c r="A637" s="175" t="s">
        <v>1661</v>
      </c>
      <c r="B637" s="130" t="s">
        <v>124</v>
      </c>
      <c r="C637" s="2064">
        <v>3009</v>
      </c>
      <c r="D637" s="2065">
        <v>1000</v>
      </c>
      <c r="E637" s="574">
        <v>85.93</v>
      </c>
      <c r="F637" s="603">
        <f t="shared" si="82"/>
        <v>85.93</v>
      </c>
      <c r="G637" s="862">
        <f>'Заказ, cкидки и курсы валют'!$J$23*F637</f>
        <v>1031.1600000000001</v>
      </c>
      <c r="H637" s="128">
        <f t="shared" si="83"/>
        <v>1031.1600000000001</v>
      </c>
      <c r="I637" s="174"/>
    </row>
    <row r="638" spans="1:9" ht="14.1" customHeight="1">
      <c r="A638" s="175" t="s">
        <v>1662</v>
      </c>
      <c r="B638" s="130" t="s">
        <v>124</v>
      </c>
      <c r="C638" s="2064">
        <v>3011</v>
      </c>
      <c r="D638" s="2065">
        <v>1000</v>
      </c>
      <c r="E638" s="574">
        <v>85.93</v>
      </c>
      <c r="F638" s="603">
        <f t="shared" si="82"/>
        <v>85.93</v>
      </c>
      <c r="G638" s="862">
        <f>'Заказ, cкидки и курсы валют'!$J$23*F638</f>
        <v>1031.1600000000001</v>
      </c>
      <c r="H638" s="128">
        <f t="shared" si="83"/>
        <v>1031.1600000000001</v>
      </c>
      <c r="I638" s="174"/>
    </row>
    <row r="639" spans="1:9" ht="14.1" customHeight="1">
      <c r="A639" s="175" t="s">
        <v>1663</v>
      </c>
      <c r="B639" s="130" t="s">
        <v>124</v>
      </c>
      <c r="C639" s="2064">
        <v>5002</v>
      </c>
      <c r="D639" s="2065">
        <v>1000</v>
      </c>
      <c r="E639" s="574">
        <v>85.93</v>
      </c>
      <c r="F639" s="603">
        <f t="shared" si="82"/>
        <v>85.93</v>
      </c>
      <c r="G639" s="862">
        <f>'Заказ, cкидки и курсы валют'!$J$23*F639</f>
        <v>1031.1600000000001</v>
      </c>
      <c r="H639" s="128">
        <f t="shared" si="83"/>
        <v>1031.1600000000001</v>
      </c>
      <c r="I639" s="174"/>
    </row>
    <row r="640" spans="1:9" ht="14.1" customHeight="1">
      <c r="A640" s="175" t="s">
        <v>1664</v>
      </c>
      <c r="B640" s="130" t="s">
        <v>124</v>
      </c>
      <c r="C640" s="2064">
        <v>5005</v>
      </c>
      <c r="D640" s="2065">
        <v>1000</v>
      </c>
      <c r="E640" s="574">
        <v>85.93</v>
      </c>
      <c r="F640" s="603">
        <f t="shared" si="82"/>
        <v>85.93</v>
      </c>
      <c r="G640" s="862">
        <f>'Заказ, cкидки и курсы валют'!$J$23*F640</f>
        <v>1031.1600000000001</v>
      </c>
      <c r="H640" s="128">
        <f t="shared" si="83"/>
        <v>1031.1600000000001</v>
      </c>
      <c r="I640" s="174"/>
    </row>
    <row r="641" spans="1:9" ht="14.1" customHeight="1">
      <c r="A641" s="175" t="s">
        <v>1665</v>
      </c>
      <c r="B641" s="130" t="s">
        <v>124</v>
      </c>
      <c r="C641" s="2064">
        <v>5010</v>
      </c>
      <c r="D641" s="2065">
        <v>1000</v>
      </c>
      <c r="E641" s="574">
        <v>85.93</v>
      </c>
      <c r="F641" s="603">
        <f t="shared" si="82"/>
        <v>85.93</v>
      </c>
      <c r="G641" s="862">
        <f>'Заказ, cкидки и курсы валют'!$J$23*F641</f>
        <v>1031.1600000000001</v>
      </c>
      <c r="H641" s="128">
        <f t="shared" si="83"/>
        <v>1031.1600000000001</v>
      </c>
      <c r="I641" s="174"/>
    </row>
    <row r="642" spans="1:9" ht="14.1" customHeight="1">
      <c r="A642" s="175" t="s">
        <v>1666</v>
      </c>
      <c r="B642" s="130" t="s">
        <v>124</v>
      </c>
      <c r="C642" s="2064">
        <v>5021</v>
      </c>
      <c r="D642" s="2065">
        <v>1000</v>
      </c>
      <c r="E642" s="574">
        <v>85.93</v>
      </c>
      <c r="F642" s="603">
        <f t="shared" si="82"/>
        <v>85.93</v>
      </c>
      <c r="G642" s="862">
        <f>'Заказ, cкидки и курсы валют'!$J$23*F642</f>
        <v>1031.1600000000001</v>
      </c>
      <c r="H642" s="128">
        <f t="shared" si="83"/>
        <v>1031.1600000000001</v>
      </c>
      <c r="I642" s="174"/>
    </row>
    <row r="643" spans="1:9" ht="14.1" customHeight="1">
      <c r="A643" s="175" t="s">
        <v>1667</v>
      </c>
      <c r="B643" s="130" t="s">
        <v>124</v>
      </c>
      <c r="C643" s="2064">
        <v>6002</v>
      </c>
      <c r="D643" s="2065">
        <v>1000</v>
      </c>
      <c r="E643" s="574">
        <v>85.93</v>
      </c>
      <c r="F643" s="603">
        <f t="shared" si="82"/>
        <v>85.93</v>
      </c>
      <c r="G643" s="862">
        <f>'Заказ, cкидки и курсы валют'!$J$23*F643</f>
        <v>1031.1600000000001</v>
      </c>
      <c r="H643" s="128">
        <f t="shared" si="83"/>
        <v>1031.1600000000001</v>
      </c>
      <c r="I643" s="174"/>
    </row>
    <row r="644" spans="1:9" ht="14.1" customHeight="1">
      <c r="A644" s="175" t="s">
        <v>1668</v>
      </c>
      <c r="B644" s="130" t="s">
        <v>124</v>
      </c>
      <c r="C644" s="2064">
        <v>6005</v>
      </c>
      <c r="D644" s="2065">
        <v>1000</v>
      </c>
      <c r="E644" s="574">
        <v>85.93</v>
      </c>
      <c r="F644" s="603">
        <f t="shared" si="82"/>
        <v>85.93</v>
      </c>
      <c r="G644" s="862">
        <f>'Заказ, cкидки и курсы валют'!$J$23*F644</f>
        <v>1031.1600000000001</v>
      </c>
      <c r="H644" s="128">
        <f t="shared" si="83"/>
        <v>1031.1600000000001</v>
      </c>
      <c r="I644" s="174"/>
    </row>
    <row r="645" spans="1:9" ht="14.1" customHeight="1">
      <c r="A645" s="175" t="s">
        <v>1669</v>
      </c>
      <c r="B645" s="130" t="s">
        <v>124</v>
      </c>
      <c r="C645" s="2064">
        <v>7004</v>
      </c>
      <c r="D645" s="2065">
        <v>1000</v>
      </c>
      <c r="E645" s="574">
        <v>85.93</v>
      </c>
      <c r="F645" s="603">
        <f t="shared" si="82"/>
        <v>85.93</v>
      </c>
      <c r="G645" s="862">
        <f>'Заказ, cкидки и курсы валют'!$J$23*F645</f>
        <v>1031.1600000000001</v>
      </c>
      <c r="H645" s="128">
        <f t="shared" si="83"/>
        <v>1031.1600000000001</v>
      </c>
      <c r="I645" s="174"/>
    </row>
    <row r="646" spans="1:9" ht="14.1" customHeight="1">
      <c r="A646" s="175" t="s">
        <v>5930</v>
      </c>
      <c r="B646" s="130" t="s">
        <v>124</v>
      </c>
      <c r="C646" s="2064">
        <v>7024</v>
      </c>
      <c r="D646" s="2065">
        <v>1000</v>
      </c>
      <c r="E646" s="574">
        <v>85.93</v>
      </c>
      <c r="F646" s="603">
        <f t="shared" si="82"/>
        <v>85.93</v>
      </c>
      <c r="G646" s="862">
        <f>'Заказ, cкидки и курсы валют'!$J$23*F646</f>
        <v>1031.1600000000001</v>
      </c>
      <c r="H646" s="128">
        <f t="shared" si="83"/>
        <v>1031.1600000000001</v>
      </c>
      <c r="I646" s="174"/>
    </row>
    <row r="647" spans="1:9" ht="14.1" customHeight="1">
      <c r="A647" s="175" t="s">
        <v>1670</v>
      </c>
      <c r="B647" s="130" t="s">
        <v>124</v>
      </c>
      <c r="C647" s="2064">
        <v>8017</v>
      </c>
      <c r="D647" s="2065">
        <v>1000</v>
      </c>
      <c r="E647" s="574">
        <v>85.93</v>
      </c>
      <c r="F647" s="603">
        <f t="shared" si="82"/>
        <v>85.93</v>
      </c>
      <c r="G647" s="862">
        <f>'Заказ, cкидки и курсы валют'!$J$23*F647</f>
        <v>1031.1600000000001</v>
      </c>
      <c r="H647" s="128">
        <f t="shared" si="83"/>
        <v>1031.1600000000001</v>
      </c>
      <c r="I647" s="174"/>
    </row>
    <row r="648" spans="1:9" ht="14.1" customHeight="1">
      <c r="A648" s="175" t="s">
        <v>1671</v>
      </c>
      <c r="B648" s="130" t="s">
        <v>124</v>
      </c>
      <c r="C648" s="2064">
        <v>8019</v>
      </c>
      <c r="D648" s="2065">
        <v>1000</v>
      </c>
      <c r="E648" s="574">
        <v>85.93</v>
      </c>
      <c r="F648" s="603">
        <f t="shared" si="82"/>
        <v>85.93</v>
      </c>
      <c r="G648" s="862">
        <f>'Заказ, cкидки и курсы валют'!$J$23*F648</f>
        <v>1031.1600000000001</v>
      </c>
      <c r="H648" s="128">
        <f t="shared" si="83"/>
        <v>1031.1600000000001</v>
      </c>
      <c r="I648" s="174"/>
    </row>
    <row r="649" spans="1:9" ht="14.1" customHeight="1">
      <c r="A649" s="175" t="s">
        <v>1672</v>
      </c>
      <c r="B649" s="130" t="s">
        <v>124</v>
      </c>
      <c r="C649" s="2064">
        <v>9003</v>
      </c>
      <c r="D649" s="2065">
        <v>1000</v>
      </c>
      <c r="E649" s="574">
        <v>85.93</v>
      </c>
      <c r="F649" s="603">
        <f t="shared" si="82"/>
        <v>85.93</v>
      </c>
      <c r="G649" s="862">
        <f>'Заказ, cкидки и курсы валют'!$J$23*F649</f>
        <v>1031.1600000000001</v>
      </c>
      <c r="H649" s="128">
        <f t="shared" si="83"/>
        <v>1031.1600000000001</v>
      </c>
      <c r="I649" s="174"/>
    </row>
    <row r="650" spans="1:9" ht="14.1" customHeight="1">
      <c r="A650" s="175" t="s">
        <v>5931</v>
      </c>
      <c r="B650" s="130" t="s">
        <v>124</v>
      </c>
      <c r="C650" s="2064">
        <v>9005</v>
      </c>
      <c r="D650" s="2065">
        <v>1000</v>
      </c>
      <c r="E650" s="574">
        <v>85.93</v>
      </c>
      <c r="F650" s="603">
        <f t="shared" si="82"/>
        <v>85.93</v>
      </c>
      <c r="G650" s="862">
        <f>'Заказ, cкидки и курсы валют'!$J$23*F650</f>
        <v>1031.1600000000001</v>
      </c>
      <c r="H650" s="128">
        <f t="shared" si="83"/>
        <v>1031.1600000000001</v>
      </c>
      <c r="I650" s="174"/>
    </row>
    <row r="651" spans="1:9" ht="14.1" customHeight="1">
      <c r="A651" s="394" t="s">
        <v>4566</v>
      </c>
      <c r="B651" s="395" t="s">
        <v>125</v>
      </c>
      <c r="C651" s="2061">
        <v>1014</v>
      </c>
      <c r="D651" s="2062">
        <v>1000</v>
      </c>
      <c r="E651" s="574">
        <v>91.82</v>
      </c>
      <c r="F651" s="2063">
        <f t="shared" si="82"/>
        <v>91.82</v>
      </c>
      <c r="G651" s="934">
        <f>'Заказ, cкидки и курсы валют'!$J$23*F651</f>
        <v>1101.8399999999999</v>
      </c>
      <c r="H651" s="935">
        <f t="shared" si="83"/>
        <v>1101.8399999999999</v>
      </c>
      <c r="I651" s="396"/>
    </row>
    <row r="652" spans="1:9" ht="14.1" customHeight="1">
      <c r="A652" s="175" t="s">
        <v>4567</v>
      </c>
      <c r="B652" s="130" t="s">
        <v>125</v>
      </c>
      <c r="C652" s="2064">
        <v>1015</v>
      </c>
      <c r="D652" s="2065">
        <v>1000</v>
      </c>
      <c r="E652" s="574">
        <v>91.82</v>
      </c>
      <c r="F652" s="603">
        <f t="shared" si="82"/>
        <v>91.82</v>
      </c>
      <c r="G652" s="862">
        <f>'Заказ, cкидки и курсы валют'!$J$23*F652</f>
        <v>1101.8399999999999</v>
      </c>
      <c r="H652" s="128">
        <f t="shared" si="83"/>
        <v>1101.8399999999999</v>
      </c>
      <c r="I652" s="174"/>
    </row>
    <row r="653" spans="1:9" ht="14.1" customHeight="1">
      <c r="A653" s="175" t="s">
        <v>4568</v>
      </c>
      <c r="B653" s="130" t="s">
        <v>125</v>
      </c>
      <c r="C653" s="2064">
        <v>1018</v>
      </c>
      <c r="D653" s="2065">
        <v>1000</v>
      </c>
      <c r="E653" s="574">
        <v>91.82</v>
      </c>
      <c r="F653" s="603">
        <f t="shared" si="82"/>
        <v>91.82</v>
      </c>
      <c r="G653" s="862">
        <f>'Заказ, cкидки и курсы валют'!$J$23*F653</f>
        <v>1101.8399999999999</v>
      </c>
      <c r="H653" s="128">
        <f t="shared" si="83"/>
        <v>1101.8399999999999</v>
      </c>
      <c r="I653" s="174"/>
    </row>
    <row r="654" spans="1:9" ht="14.1" customHeight="1">
      <c r="A654" s="175" t="s">
        <v>4441</v>
      </c>
      <c r="B654" s="130" t="s">
        <v>125</v>
      </c>
      <c r="C654" s="2064">
        <v>3003</v>
      </c>
      <c r="D654" s="2065">
        <v>1000</v>
      </c>
      <c r="E654" s="574">
        <v>91.82</v>
      </c>
      <c r="F654" s="603">
        <f t="shared" si="82"/>
        <v>91.82</v>
      </c>
      <c r="G654" s="862">
        <f>'Заказ, cкидки и курсы валют'!$J$23*F654</f>
        <v>1101.8399999999999</v>
      </c>
      <c r="H654" s="128">
        <f t="shared" si="83"/>
        <v>1101.8399999999999</v>
      </c>
      <c r="I654" s="174"/>
    </row>
    <row r="655" spans="1:9" ht="14.1" customHeight="1">
      <c r="A655" s="175" t="s">
        <v>4569</v>
      </c>
      <c r="B655" s="130" t="s">
        <v>125</v>
      </c>
      <c r="C655" s="2064">
        <v>3005</v>
      </c>
      <c r="D655" s="2065">
        <v>1000</v>
      </c>
      <c r="E655" s="574">
        <v>91.82</v>
      </c>
      <c r="F655" s="603">
        <f t="shared" si="82"/>
        <v>91.82</v>
      </c>
      <c r="G655" s="862">
        <f>'Заказ, cкидки и курсы валют'!$J$23*F655</f>
        <v>1101.8399999999999</v>
      </c>
      <c r="H655" s="128">
        <f t="shared" si="83"/>
        <v>1101.8399999999999</v>
      </c>
      <c r="I655" s="174"/>
    </row>
    <row r="656" spans="1:9" ht="14.1" customHeight="1">
      <c r="A656" s="175" t="s">
        <v>4570</v>
      </c>
      <c r="B656" s="130" t="s">
        <v>125</v>
      </c>
      <c r="C656" s="2064">
        <v>3009</v>
      </c>
      <c r="D656" s="2065">
        <v>1000</v>
      </c>
      <c r="E656" s="574">
        <v>91.82</v>
      </c>
      <c r="F656" s="603">
        <f t="shared" si="82"/>
        <v>91.82</v>
      </c>
      <c r="G656" s="862">
        <f>'Заказ, cкидки и курсы валют'!$J$23*F656</f>
        <v>1101.8399999999999</v>
      </c>
      <c r="H656" s="128">
        <f t="shared" si="83"/>
        <v>1101.8399999999999</v>
      </c>
      <c r="I656" s="174"/>
    </row>
    <row r="657" spans="1:9" ht="14.1" customHeight="1">
      <c r="A657" s="175" t="s">
        <v>4571</v>
      </c>
      <c r="B657" s="130" t="s">
        <v>125</v>
      </c>
      <c r="C657" s="2064">
        <v>3011</v>
      </c>
      <c r="D657" s="2065">
        <v>1000</v>
      </c>
      <c r="E657" s="574">
        <v>91.82</v>
      </c>
      <c r="F657" s="603">
        <f t="shared" si="82"/>
        <v>91.82</v>
      </c>
      <c r="G657" s="862">
        <f>'Заказ, cкидки и курсы валют'!$J$23*F657</f>
        <v>1101.8399999999999</v>
      </c>
      <c r="H657" s="128">
        <f t="shared" si="83"/>
        <v>1101.8399999999999</v>
      </c>
      <c r="I657" s="174"/>
    </row>
    <row r="658" spans="1:9" ht="14.1" customHeight="1">
      <c r="A658" s="175" t="s">
        <v>4572</v>
      </c>
      <c r="B658" s="130" t="s">
        <v>125</v>
      </c>
      <c r="C658" s="2064">
        <v>5002</v>
      </c>
      <c r="D658" s="2065">
        <v>1000</v>
      </c>
      <c r="E658" s="574">
        <v>91.82</v>
      </c>
      <c r="F658" s="603">
        <f t="shared" si="82"/>
        <v>91.82</v>
      </c>
      <c r="G658" s="862">
        <f>'Заказ, cкидки и курсы валют'!$J$23*F658</f>
        <v>1101.8399999999999</v>
      </c>
      <c r="H658" s="128">
        <f t="shared" si="83"/>
        <v>1101.8399999999999</v>
      </c>
      <c r="I658" s="174"/>
    </row>
    <row r="659" spans="1:9" ht="14.1" customHeight="1">
      <c r="A659" s="175" t="s">
        <v>4573</v>
      </c>
      <c r="B659" s="130" t="s">
        <v>125</v>
      </c>
      <c r="C659" s="2064">
        <v>5005</v>
      </c>
      <c r="D659" s="2065">
        <v>1000</v>
      </c>
      <c r="E659" s="574">
        <v>91.82</v>
      </c>
      <c r="F659" s="603">
        <f t="shared" si="82"/>
        <v>91.82</v>
      </c>
      <c r="G659" s="862">
        <f>'Заказ, cкидки и курсы валют'!$J$23*F659</f>
        <v>1101.8399999999999</v>
      </c>
      <c r="H659" s="128">
        <f t="shared" si="83"/>
        <v>1101.8399999999999</v>
      </c>
      <c r="I659" s="174"/>
    </row>
    <row r="660" spans="1:9" ht="14.1" customHeight="1">
      <c r="A660" s="175" t="s">
        <v>4574</v>
      </c>
      <c r="B660" s="130" t="s">
        <v>125</v>
      </c>
      <c r="C660" s="2064">
        <v>5010</v>
      </c>
      <c r="D660" s="2065">
        <v>1000</v>
      </c>
      <c r="E660" s="574">
        <v>91.82</v>
      </c>
      <c r="F660" s="603">
        <f t="shared" si="82"/>
        <v>91.82</v>
      </c>
      <c r="G660" s="862">
        <f>'Заказ, cкидки и курсы валют'!$J$23*F660</f>
        <v>1101.8399999999999</v>
      </c>
      <c r="H660" s="128">
        <f t="shared" si="83"/>
        <v>1101.8399999999999</v>
      </c>
      <c r="I660" s="174"/>
    </row>
    <row r="661" spans="1:9" ht="14.1" customHeight="1">
      <c r="A661" s="175" t="s">
        <v>4575</v>
      </c>
      <c r="B661" s="130" t="s">
        <v>125</v>
      </c>
      <c r="C661" s="2064">
        <v>5021</v>
      </c>
      <c r="D661" s="2065">
        <v>1000</v>
      </c>
      <c r="E661" s="574">
        <v>91.82</v>
      </c>
      <c r="F661" s="603">
        <f t="shared" si="82"/>
        <v>91.82</v>
      </c>
      <c r="G661" s="862">
        <f>'Заказ, cкидки и курсы валют'!$J$23*F661</f>
        <v>1101.8399999999999</v>
      </c>
      <c r="H661" s="128">
        <f t="shared" si="83"/>
        <v>1101.8399999999999</v>
      </c>
      <c r="I661" s="174"/>
    </row>
    <row r="662" spans="1:9" ht="14.1" customHeight="1">
      <c r="A662" s="175" t="s">
        <v>4576</v>
      </c>
      <c r="B662" s="130" t="s">
        <v>125</v>
      </c>
      <c r="C662" s="2064">
        <v>6002</v>
      </c>
      <c r="D662" s="2065">
        <v>1000</v>
      </c>
      <c r="E662" s="574">
        <v>91.82</v>
      </c>
      <c r="F662" s="603">
        <f t="shared" si="82"/>
        <v>91.82</v>
      </c>
      <c r="G662" s="862">
        <f>'Заказ, cкидки и курсы валют'!$J$23*F662</f>
        <v>1101.8399999999999</v>
      </c>
      <c r="H662" s="128">
        <f t="shared" si="83"/>
        <v>1101.8399999999999</v>
      </c>
      <c r="I662" s="174"/>
    </row>
    <row r="663" spans="1:9" ht="14.1" customHeight="1">
      <c r="A663" s="175" t="s">
        <v>4577</v>
      </c>
      <c r="B663" s="130" t="s">
        <v>125</v>
      </c>
      <c r="C663" s="2064">
        <v>6005</v>
      </c>
      <c r="D663" s="2065">
        <v>1000</v>
      </c>
      <c r="E663" s="574">
        <v>91.82</v>
      </c>
      <c r="F663" s="603">
        <f t="shared" si="82"/>
        <v>91.82</v>
      </c>
      <c r="G663" s="862">
        <f>'Заказ, cкидки и курсы валют'!$J$23*F663</f>
        <v>1101.8399999999999</v>
      </c>
      <c r="H663" s="128">
        <f t="shared" si="83"/>
        <v>1101.8399999999999</v>
      </c>
      <c r="I663" s="174"/>
    </row>
    <row r="664" spans="1:9" ht="14.1" customHeight="1">
      <c r="A664" s="175" t="s">
        <v>4578</v>
      </c>
      <c r="B664" s="130" t="s">
        <v>125</v>
      </c>
      <c r="C664" s="2064">
        <v>7004</v>
      </c>
      <c r="D664" s="2065">
        <v>1000</v>
      </c>
      <c r="E664" s="574">
        <v>91.82</v>
      </c>
      <c r="F664" s="603">
        <f t="shared" si="82"/>
        <v>91.82</v>
      </c>
      <c r="G664" s="862">
        <f>'Заказ, cкидки и курсы валют'!$J$23*F664</f>
        <v>1101.8399999999999</v>
      </c>
      <c r="H664" s="128">
        <f t="shared" si="83"/>
        <v>1101.8399999999999</v>
      </c>
      <c r="I664" s="174"/>
    </row>
    <row r="665" spans="1:9" ht="14.1" customHeight="1">
      <c r="A665" s="175" t="s">
        <v>5932</v>
      </c>
      <c r="B665" s="130" t="s">
        <v>125</v>
      </c>
      <c r="C665" s="2064">
        <v>7024</v>
      </c>
      <c r="D665" s="2065">
        <v>1000</v>
      </c>
      <c r="E665" s="574">
        <v>91.82</v>
      </c>
      <c r="F665" s="603">
        <f t="shared" si="82"/>
        <v>91.82</v>
      </c>
      <c r="G665" s="862">
        <f>'Заказ, cкидки и курсы валют'!$J$23*F665</f>
        <v>1101.8399999999999</v>
      </c>
      <c r="H665" s="128">
        <f t="shared" si="83"/>
        <v>1101.8399999999999</v>
      </c>
      <c r="I665" s="174"/>
    </row>
    <row r="666" spans="1:9" ht="14.1" customHeight="1">
      <c r="A666" s="175" t="s">
        <v>4579</v>
      </c>
      <c r="B666" s="130" t="s">
        <v>125</v>
      </c>
      <c r="C666" s="2064">
        <v>8017</v>
      </c>
      <c r="D666" s="2065">
        <v>1000</v>
      </c>
      <c r="E666" s="574">
        <v>91.82</v>
      </c>
      <c r="F666" s="603">
        <f t="shared" si="82"/>
        <v>91.82</v>
      </c>
      <c r="G666" s="862">
        <f>'Заказ, cкидки и курсы валют'!$J$23*F666</f>
        <v>1101.8399999999999</v>
      </c>
      <c r="H666" s="128">
        <f t="shared" si="83"/>
        <v>1101.8399999999999</v>
      </c>
      <c r="I666" s="174"/>
    </row>
    <row r="667" spans="1:9" ht="14.1" customHeight="1">
      <c r="A667" s="175" t="s">
        <v>4580</v>
      </c>
      <c r="B667" s="130" t="s">
        <v>125</v>
      </c>
      <c r="C667" s="2064">
        <v>8019</v>
      </c>
      <c r="D667" s="2065">
        <v>1000</v>
      </c>
      <c r="E667" s="574">
        <v>91.82</v>
      </c>
      <c r="F667" s="603">
        <f t="shared" si="82"/>
        <v>91.82</v>
      </c>
      <c r="G667" s="862">
        <f>'Заказ, cкидки и курсы валют'!$J$23*F667</f>
        <v>1101.8399999999999</v>
      </c>
      <c r="H667" s="128">
        <f t="shared" si="83"/>
        <v>1101.8399999999999</v>
      </c>
      <c r="I667" s="174"/>
    </row>
    <row r="668" spans="1:9" ht="14.1" customHeight="1">
      <c r="A668" s="175" t="s">
        <v>4581</v>
      </c>
      <c r="B668" s="130" t="s">
        <v>125</v>
      </c>
      <c r="C668" s="2064">
        <v>9003</v>
      </c>
      <c r="D668" s="2065">
        <v>1000</v>
      </c>
      <c r="E668" s="574">
        <v>91.82</v>
      </c>
      <c r="F668" s="603">
        <f t="shared" si="82"/>
        <v>91.82</v>
      </c>
      <c r="G668" s="862">
        <f>'Заказ, cкидки и курсы валют'!$J$23*F668</f>
        <v>1101.8399999999999</v>
      </c>
      <c r="H668" s="128">
        <f t="shared" si="83"/>
        <v>1101.8399999999999</v>
      </c>
      <c r="I668" s="174"/>
    </row>
    <row r="669" spans="1:9" ht="14.1" customHeight="1">
      <c r="A669" s="175" t="s">
        <v>5933</v>
      </c>
      <c r="B669" s="130" t="s">
        <v>125</v>
      </c>
      <c r="C669" s="2064">
        <v>9005</v>
      </c>
      <c r="D669" s="2065">
        <v>1000</v>
      </c>
      <c r="E669" s="574">
        <v>91.82</v>
      </c>
      <c r="F669" s="603">
        <f t="shared" si="82"/>
        <v>91.82</v>
      </c>
      <c r="G669" s="862">
        <f>'Заказ, cкидки и курсы валют'!$J$23*F669</f>
        <v>1101.8399999999999</v>
      </c>
      <c r="H669" s="128">
        <f t="shared" si="83"/>
        <v>1101.8399999999999</v>
      </c>
      <c r="I669" s="174"/>
    </row>
    <row r="670" spans="1:9" ht="14.1" customHeight="1">
      <c r="A670" s="394" t="s">
        <v>4582</v>
      </c>
      <c r="B670" s="395" t="s">
        <v>126</v>
      </c>
      <c r="C670" s="2061">
        <v>1014</v>
      </c>
      <c r="D670" s="2062">
        <v>500</v>
      </c>
      <c r="E670" s="574">
        <v>107.68</v>
      </c>
      <c r="F670" s="2063">
        <f t="shared" si="82"/>
        <v>107.68</v>
      </c>
      <c r="G670" s="934">
        <f>'Заказ, cкидки и курсы валют'!$J$23*F670</f>
        <v>1292.1600000000001</v>
      </c>
      <c r="H670" s="935">
        <f t="shared" si="83"/>
        <v>646.08000000000004</v>
      </c>
      <c r="I670" s="396"/>
    </row>
    <row r="671" spans="1:9" ht="14.1" customHeight="1">
      <c r="A671" s="175" t="s">
        <v>4583</v>
      </c>
      <c r="B671" s="130" t="s">
        <v>126</v>
      </c>
      <c r="C671" s="2064">
        <v>1015</v>
      </c>
      <c r="D671" s="2065">
        <v>500</v>
      </c>
      <c r="E671" s="574">
        <v>107.68</v>
      </c>
      <c r="F671" s="603">
        <f t="shared" si="82"/>
        <v>107.68</v>
      </c>
      <c r="G671" s="862">
        <f>'Заказ, cкидки и курсы валют'!$J$23*F671</f>
        <v>1292.1600000000001</v>
      </c>
      <c r="H671" s="128">
        <f t="shared" si="83"/>
        <v>646.08000000000004</v>
      </c>
      <c r="I671" s="174"/>
    </row>
    <row r="672" spans="1:9" ht="14.1" customHeight="1">
      <c r="A672" s="175" t="s">
        <v>4584</v>
      </c>
      <c r="B672" s="130" t="s">
        <v>126</v>
      </c>
      <c r="C672" s="2064">
        <v>1018</v>
      </c>
      <c r="D672" s="2065">
        <v>500</v>
      </c>
      <c r="E672" s="574">
        <v>107.68</v>
      </c>
      <c r="F672" s="603">
        <f t="shared" si="82"/>
        <v>107.68</v>
      </c>
      <c r="G672" s="862">
        <f>'Заказ, cкидки и курсы валют'!$J$23*F672</f>
        <v>1292.1600000000001</v>
      </c>
      <c r="H672" s="128">
        <f t="shared" si="83"/>
        <v>646.08000000000004</v>
      </c>
      <c r="I672" s="174"/>
    </row>
    <row r="673" spans="1:9" ht="14.1" customHeight="1">
      <c r="A673" s="175" t="s">
        <v>4585</v>
      </c>
      <c r="B673" s="130" t="s">
        <v>126</v>
      </c>
      <c r="C673" s="2064">
        <v>3003</v>
      </c>
      <c r="D673" s="2065">
        <v>500</v>
      </c>
      <c r="E673" s="574">
        <v>107.68</v>
      </c>
      <c r="F673" s="603">
        <f t="shared" si="82"/>
        <v>107.68</v>
      </c>
      <c r="G673" s="862">
        <f>'Заказ, cкидки и курсы валют'!$J$23*F673</f>
        <v>1292.1600000000001</v>
      </c>
      <c r="H673" s="128">
        <f t="shared" si="83"/>
        <v>646.08000000000004</v>
      </c>
      <c r="I673" s="174"/>
    </row>
    <row r="674" spans="1:9" ht="14.1" customHeight="1">
      <c r="A674" s="175" t="s">
        <v>4442</v>
      </c>
      <c r="B674" s="130" t="s">
        <v>126</v>
      </c>
      <c r="C674" s="2064">
        <v>3005</v>
      </c>
      <c r="D674" s="2065">
        <v>500</v>
      </c>
      <c r="E674" s="574">
        <v>107.68</v>
      </c>
      <c r="F674" s="603">
        <f t="shared" si="82"/>
        <v>107.68</v>
      </c>
      <c r="G674" s="862">
        <f>'Заказ, cкидки и курсы валют'!$J$23*F674</f>
        <v>1292.1600000000001</v>
      </c>
      <c r="H674" s="128">
        <f t="shared" si="83"/>
        <v>646.08000000000004</v>
      </c>
      <c r="I674" s="174"/>
    </row>
    <row r="675" spans="1:9" ht="14.1" customHeight="1">
      <c r="A675" s="175" t="s">
        <v>4586</v>
      </c>
      <c r="B675" s="130" t="s">
        <v>126</v>
      </c>
      <c r="C675" s="2064">
        <v>3009</v>
      </c>
      <c r="D675" s="2065">
        <v>500</v>
      </c>
      <c r="E675" s="574">
        <v>107.68</v>
      </c>
      <c r="F675" s="603">
        <f t="shared" si="82"/>
        <v>107.68</v>
      </c>
      <c r="G675" s="862">
        <f>'Заказ, cкидки и курсы валют'!$J$23*F675</f>
        <v>1292.1600000000001</v>
      </c>
      <c r="H675" s="128">
        <f t="shared" si="83"/>
        <v>646.08000000000004</v>
      </c>
      <c r="I675" s="174"/>
    </row>
    <row r="676" spans="1:9" ht="14.1" customHeight="1">
      <c r="A676" s="175" t="s">
        <v>4587</v>
      </c>
      <c r="B676" s="130" t="s">
        <v>126</v>
      </c>
      <c r="C676" s="2064">
        <v>3011</v>
      </c>
      <c r="D676" s="2065">
        <v>500</v>
      </c>
      <c r="E676" s="574">
        <v>107.68</v>
      </c>
      <c r="F676" s="603">
        <f t="shared" si="82"/>
        <v>107.68</v>
      </c>
      <c r="G676" s="862">
        <f>'Заказ, cкидки и курсы валют'!$J$23*F676</f>
        <v>1292.1600000000001</v>
      </c>
      <c r="H676" s="128">
        <f t="shared" si="83"/>
        <v>646.08000000000004</v>
      </c>
      <c r="I676" s="174"/>
    </row>
    <row r="677" spans="1:9" ht="14.1" customHeight="1">
      <c r="A677" s="175" t="s">
        <v>4588</v>
      </c>
      <c r="B677" s="130" t="s">
        <v>126</v>
      </c>
      <c r="C677" s="2064">
        <v>5002</v>
      </c>
      <c r="D677" s="2065">
        <v>500</v>
      </c>
      <c r="E677" s="574">
        <v>107.68</v>
      </c>
      <c r="F677" s="603">
        <f t="shared" si="82"/>
        <v>107.68</v>
      </c>
      <c r="G677" s="862">
        <f>'Заказ, cкидки и курсы валют'!$J$23*F677</f>
        <v>1292.1600000000001</v>
      </c>
      <c r="H677" s="128">
        <f t="shared" si="83"/>
        <v>646.08000000000004</v>
      </c>
      <c r="I677" s="174"/>
    </row>
    <row r="678" spans="1:9" ht="14.1" customHeight="1">
      <c r="A678" s="175" t="s">
        <v>4589</v>
      </c>
      <c r="B678" s="130" t="s">
        <v>126</v>
      </c>
      <c r="C678" s="2064">
        <v>5005</v>
      </c>
      <c r="D678" s="2065">
        <v>500</v>
      </c>
      <c r="E678" s="574">
        <v>107.68</v>
      </c>
      <c r="F678" s="603">
        <f t="shared" ref="F678:F707" si="84">ROUND(E678*(1-$F$11),2)</f>
        <v>107.68</v>
      </c>
      <c r="G678" s="862">
        <f>'Заказ, cкидки и курсы валют'!$J$23*F678</f>
        <v>1292.1600000000001</v>
      </c>
      <c r="H678" s="128">
        <f t="shared" ref="H678:H707" si="85">ROUND((D678/1000)*G678,2)</f>
        <v>646.08000000000004</v>
      </c>
      <c r="I678" s="174"/>
    </row>
    <row r="679" spans="1:9" ht="14.1" customHeight="1">
      <c r="A679" s="175" t="s">
        <v>4590</v>
      </c>
      <c r="B679" s="130" t="s">
        <v>126</v>
      </c>
      <c r="C679" s="2064">
        <v>5010</v>
      </c>
      <c r="D679" s="2065">
        <v>500</v>
      </c>
      <c r="E679" s="574">
        <v>107.68</v>
      </c>
      <c r="F679" s="603">
        <f t="shared" si="84"/>
        <v>107.68</v>
      </c>
      <c r="G679" s="862">
        <f>'Заказ, cкидки и курсы валют'!$J$23*F679</f>
        <v>1292.1600000000001</v>
      </c>
      <c r="H679" s="128">
        <f t="shared" si="85"/>
        <v>646.08000000000004</v>
      </c>
      <c r="I679" s="174"/>
    </row>
    <row r="680" spans="1:9" ht="14.1" customHeight="1">
      <c r="A680" s="175" t="s">
        <v>4591</v>
      </c>
      <c r="B680" s="130" t="s">
        <v>126</v>
      </c>
      <c r="C680" s="2064">
        <v>5021</v>
      </c>
      <c r="D680" s="2065">
        <v>500</v>
      </c>
      <c r="E680" s="574">
        <v>107.68</v>
      </c>
      <c r="F680" s="603">
        <f t="shared" si="84"/>
        <v>107.68</v>
      </c>
      <c r="G680" s="862">
        <f>'Заказ, cкидки и курсы валют'!$J$23*F680</f>
        <v>1292.1600000000001</v>
      </c>
      <c r="H680" s="128">
        <f t="shared" si="85"/>
        <v>646.08000000000004</v>
      </c>
      <c r="I680" s="174"/>
    </row>
    <row r="681" spans="1:9" ht="14.1" customHeight="1">
      <c r="A681" s="175" t="s">
        <v>4592</v>
      </c>
      <c r="B681" s="130" t="s">
        <v>126</v>
      </c>
      <c r="C681" s="2064">
        <v>6002</v>
      </c>
      <c r="D681" s="2065">
        <v>500</v>
      </c>
      <c r="E681" s="574">
        <v>107.68</v>
      </c>
      <c r="F681" s="603">
        <f t="shared" si="84"/>
        <v>107.68</v>
      </c>
      <c r="G681" s="862">
        <f>'Заказ, cкидки и курсы валют'!$J$23*F681</f>
        <v>1292.1600000000001</v>
      </c>
      <c r="H681" s="128">
        <f t="shared" si="85"/>
        <v>646.08000000000004</v>
      </c>
      <c r="I681" s="174"/>
    </row>
    <row r="682" spans="1:9" ht="14.1" customHeight="1">
      <c r="A682" s="175" t="s">
        <v>4593</v>
      </c>
      <c r="B682" s="130" t="s">
        <v>126</v>
      </c>
      <c r="C682" s="2064">
        <v>6005</v>
      </c>
      <c r="D682" s="2065">
        <v>500</v>
      </c>
      <c r="E682" s="574">
        <v>107.68</v>
      </c>
      <c r="F682" s="603">
        <f t="shared" si="84"/>
        <v>107.68</v>
      </c>
      <c r="G682" s="862">
        <f>'Заказ, cкидки и курсы валют'!$J$23*F682</f>
        <v>1292.1600000000001</v>
      </c>
      <c r="H682" s="128">
        <f t="shared" si="85"/>
        <v>646.08000000000004</v>
      </c>
      <c r="I682" s="174"/>
    </row>
    <row r="683" spans="1:9" ht="14.1" customHeight="1">
      <c r="A683" s="175" t="s">
        <v>4594</v>
      </c>
      <c r="B683" s="130" t="s">
        <v>126</v>
      </c>
      <c r="C683" s="2064">
        <v>7004</v>
      </c>
      <c r="D683" s="2065">
        <v>500</v>
      </c>
      <c r="E683" s="574">
        <v>107.68</v>
      </c>
      <c r="F683" s="603">
        <f t="shared" si="84"/>
        <v>107.68</v>
      </c>
      <c r="G683" s="862">
        <f>'Заказ, cкидки и курсы валют'!$J$23*F683</f>
        <v>1292.1600000000001</v>
      </c>
      <c r="H683" s="128">
        <f t="shared" si="85"/>
        <v>646.08000000000004</v>
      </c>
      <c r="I683" s="174"/>
    </row>
    <row r="684" spans="1:9" ht="14.1" customHeight="1">
      <c r="A684" s="175" t="s">
        <v>5934</v>
      </c>
      <c r="B684" s="130" t="s">
        <v>126</v>
      </c>
      <c r="C684" s="2064">
        <v>7024</v>
      </c>
      <c r="D684" s="2065">
        <v>500</v>
      </c>
      <c r="E684" s="574">
        <v>107.68</v>
      </c>
      <c r="F684" s="603">
        <f t="shared" si="84"/>
        <v>107.68</v>
      </c>
      <c r="G684" s="862">
        <f>'Заказ, cкидки и курсы валют'!$J$23*F684</f>
        <v>1292.1600000000001</v>
      </c>
      <c r="H684" s="128">
        <f t="shared" si="85"/>
        <v>646.08000000000004</v>
      </c>
      <c r="I684" s="174"/>
    </row>
    <row r="685" spans="1:9" ht="14.1" customHeight="1">
      <c r="A685" s="175" t="s">
        <v>4595</v>
      </c>
      <c r="B685" s="130" t="s">
        <v>126</v>
      </c>
      <c r="C685" s="2064">
        <v>8017</v>
      </c>
      <c r="D685" s="2065">
        <v>500</v>
      </c>
      <c r="E685" s="574">
        <v>107.68</v>
      </c>
      <c r="F685" s="603">
        <f t="shared" si="84"/>
        <v>107.68</v>
      </c>
      <c r="G685" s="862">
        <f>'Заказ, cкидки и курсы валют'!$J$23*F685</f>
        <v>1292.1600000000001</v>
      </c>
      <c r="H685" s="128">
        <f t="shared" si="85"/>
        <v>646.08000000000004</v>
      </c>
      <c r="I685" s="174"/>
    </row>
    <row r="686" spans="1:9" ht="14.1" customHeight="1">
      <c r="A686" s="175" t="s">
        <v>4596</v>
      </c>
      <c r="B686" s="130" t="s">
        <v>126</v>
      </c>
      <c r="C686" s="2064">
        <v>8019</v>
      </c>
      <c r="D686" s="2065">
        <v>500</v>
      </c>
      <c r="E686" s="574">
        <v>107.68</v>
      </c>
      <c r="F686" s="603">
        <f t="shared" si="84"/>
        <v>107.68</v>
      </c>
      <c r="G686" s="862">
        <f>'Заказ, cкидки и курсы валют'!$J$23*F686</f>
        <v>1292.1600000000001</v>
      </c>
      <c r="H686" s="128">
        <f t="shared" si="85"/>
        <v>646.08000000000004</v>
      </c>
      <c r="I686" s="174"/>
    </row>
    <row r="687" spans="1:9" ht="14.1" customHeight="1">
      <c r="A687" s="175" t="s">
        <v>4597</v>
      </c>
      <c r="B687" s="130" t="s">
        <v>126</v>
      </c>
      <c r="C687" s="2064">
        <v>9003</v>
      </c>
      <c r="D687" s="2065">
        <v>500</v>
      </c>
      <c r="E687" s="574">
        <v>107.68</v>
      </c>
      <c r="F687" s="603">
        <f t="shared" si="84"/>
        <v>107.68</v>
      </c>
      <c r="G687" s="862">
        <f>'Заказ, cкидки и курсы валют'!$J$23*F687</f>
        <v>1292.1600000000001</v>
      </c>
      <c r="H687" s="128">
        <f t="shared" si="85"/>
        <v>646.08000000000004</v>
      </c>
      <c r="I687" s="174"/>
    </row>
    <row r="688" spans="1:9" ht="14.1" customHeight="1">
      <c r="A688" s="175" t="s">
        <v>5935</v>
      </c>
      <c r="B688" s="130" t="s">
        <v>126</v>
      </c>
      <c r="C688" s="2064">
        <v>9005</v>
      </c>
      <c r="D688" s="2065">
        <v>500</v>
      </c>
      <c r="E688" s="574">
        <v>107.68</v>
      </c>
      <c r="F688" s="603">
        <f t="shared" si="84"/>
        <v>107.68</v>
      </c>
      <c r="G688" s="862">
        <f>'Заказ, cкидки и курсы валют'!$J$23*F688</f>
        <v>1292.1600000000001</v>
      </c>
      <c r="H688" s="128">
        <f t="shared" si="85"/>
        <v>646.08000000000004</v>
      </c>
      <c r="I688" s="174"/>
    </row>
    <row r="689" spans="1:11" ht="14.1" customHeight="1">
      <c r="A689" s="394" t="s">
        <v>4598</v>
      </c>
      <c r="B689" s="395" t="s">
        <v>127</v>
      </c>
      <c r="C689" s="2061">
        <v>1014</v>
      </c>
      <c r="D689" s="2062">
        <v>500</v>
      </c>
      <c r="E689" s="574">
        <v>121.93</v>
      </c>
      <c r="F689" s="2063">
        <f t="shared" si="84"/>
        <v>121.93</v>
      </c>
      <c r="G689" s="934">
        <f>'Заказ, cкидки и курсы валют'!$J$23*F689</f>
        <v>1463.16</v>
      </c>
      <c r="H689" s="935">
        <f t="shared" si="85"/>
        <v>731.58</v>
      </c>
      <c r="I689" s="396"/>
    </row>
    <row r="690" spans="1:11" ht="14.1" customHeight="1">
      <c r="A690" s="175" t="s">
        <v>4599</v>
      </c>
      <c r="B690" s="130" t="s">
        <v>127</v>
      </c>
      <c r="C690" s="2064">
        <v>1015</v>
      </c>
      <c r="D690" s="2065">
        <v>500</v>
      </c>
      <c r="E690" s="574">
        <v>121.93</v>
      </c>
      <c r="F690" s="603">
        <f t="shared" si="84"/>
        <v>121.93</v>
      </c>
      <c r="G690" s="862">
        <f>'Заказ, cкидки и курсы валют'!$J$23*F690</f>
        <v>1463.16</v>
      </c>
      <c r="H690" s="128">
        <f t="shared" si="85"/>
        <v>731.58</v>
      </c>
      <c r="I690" s="174"/>
    </row>
    <row r="691" spans="1:11" ht="14.1" customHeight="1">
      <c r="A691" s="175" t="s">
        <v>4600</v>
      </c>
      <c r="B691" s="130" t="s">
        <v>127</v>
      </c>
      <c r="C691" s="2064">
        <v>1018</v>
      </c>
      <c r="D691" s="2065">
        <v>500</v>
      </c>
      <c r="E691" s="574">
        <v>121.93</v>
      </c>
      <c r="F691" s="603">
        <f t="shared" si="84"/>
        <v>121.93</v>
      </c>
      <c r="G691" s="862">
        <f>'Заказ, cкидки и курсы валют'!$J$23*F691</f>
        <v>1463.16</v>
      </c>
      <c r="H691" s="128">
        <f t="shared" si="85"/>
        <v>731.58</v>
      </c>
      <c r="I691" s="174"/>
    </row>
    <row r="692" spans="1:11" ht="14.1" customHeight="1">
      <c r="A692" s="175" t="s">
        <v>4601</v>
      </c>
      <c r="B692" s="130" t="s">
        <v>127</v>
      </c>
      <c r="C692" s="2064">
        <v>3003</v>
      </c>
      <c r="D692" s="2065">
        <v>500</v>
      </c>
      <c r="E692" s="574">
        <v>121.93</v>
      </c>
      <c r="F692" s="603">
        <f t="shared" si="84"/>
        <v>121.93</v>
      </c>
      <c r="G692" s="862">
        <f>'Заказ, cкидки и курсы валют'!$J$23*F692</f>
        <v>1463.16</v>
      </c>
      <c r="H692" s="128">
        <f t="shared" si="85"/>
        <v>731.58</v>
      </c>
      <c r="I692" s="174"/>
    </row>
    <row r="693" spans="1:11" ht="14.1" customHeight="1">
      <c r="A693" s="175" t="s">
        <v>4602</v>
      </c>
      <c r="B693" s="130" t="s">
        <v>127</v>
      </c>
      <c r="C693" s="2064">
        <v>3005</v>
      </c>
      <c r="D693" s="2065">
        <v>500</v>
      </c>
      <c r="E693" s="574">
        <v>121.93</v>
      </c>
      <c r="F693" s="603">
        <f t="shared" si="84"/>
        <v>121.93</v>
      </c>
      <c r="G693" s="862">
        <f>'Заказ, cкидки и курсы валют'!$J$23*F693</f>
        <v>1463.16</v>
      </c>
      <c r="H693" s="128">
        <f t="shared" si="85"/>
        <v>731.58</v>
      </c>
      <c r="I693" s="174"/>
    </row>
    <row r="694" spans="1:11" ht="14.1" customHeight="1">
      <c r="A694" s="175" t="s">
        <v>4443</v>
      </c>
      <c r="B694" s="130" t="s">
        <v>127</v>
      </c>
      <c r="C694" s="2064">
        <v>3009</v>
      </c>
      <c r="D694" s="2065">
        <v>500</v>
      </c>
      <c r="E694" s="574">
        <v>121.93</v>
      </c>
      <c r="F694" s="603">
        <f t="shared" si="84"/>
        <v>121.93</v>
      </c>
      <c r="G694" s="862">
        <f>'Заказ, cкидки и курсы валют'!$J$23*F694</f>
        <v>1463.16</v>
      </c>
      <c r="H694" s="128">
        <f t="shared" si="85"/>
        <v>731.58</v>
      </c>
      <c r="I694" s="174"/>
    </row>
    <row r="695" spans="1:11" ht="14.1" customHeight="1">
      <c r="A695" s="175" t="s">
        <v>4603</v>
      </c>
      <c r="B695" s="130" t="s">
        <v>127</v>
      </c>
      <c r="C695" s="2064">
        <v>3011</v>
      </c>
      <c r="D695" s="2065">
        <v>500</v>
      </c>
      <c r="E695" s="574">
        <v>121.93</v>
      </c>
      <c r="F695" s="603">
        <f t="shared" si="84"/>
        <v>121.93</v>
      </c>
      <c r="G695" s="862">
        <f>'Заказ, cкидки и курсы валют'!$J$23*F695</f>
        <v>1463.16</v>
      </c>
      <c r="H695" s="128">
        <f t="shared" si="85"/>
        <v>731.58</v>
      </c>
      <c r="I695" s="174"/>
      <c r="K695" s="575"/>
    </row>
    <row r="696" spans="1:11" ht="14.1" customHeight="1">
      <c r="A696" s="175" t="s">
        <v>4604</v>
      </c>
      <c r="B696" s="130" t="s">
        <v>127</v>
      </c>
      <c r="C696" s="2064">
        <v>5002</v>
      </c>
      <c r="D696" s="2065">
        <v>500</v>
      </c>
      <c r="E696" s="574">
        <v>121.93</v>
      </c>
      <c r="F696" s="603">
        <f t="shared" si="84"/>
        <v>121.93</v>
      </c>
      <c r="G696" s="862">
        <f>'Заказ, cкидки и курсы валют'!$J$23*F696</f>
        <v>1463.16</v>
      </c>
      <c r="H696" s="128">
        <f t="shared" si="85"/>
        <v>731.58</v>
      </c>
      <c r="I696" s="174"/>
      <c r="K696" s="575"/>
    </row>
    <row r="697" spans="1:11" ht="14.1" customHeight="1">
      <c r="A697" s="175" t="s">
        <v>4605</v>
      </c>
      <c r="B697" s="130" t="s">
        <v>127</v>
      </c>
      <c r="C697" s="2064">
        <v>5005</v>
      </c>
      <c r="D697" s="2065">
        <v>500</v>
      </c>
      <c r="E697" s="574">
        <v>121.93</v>
      </c>
      <c r="F697" s="603">
        <f t="shared" si="84"/>
        <v>121.93</v>
      </c>
      <c r="G697" s="862">
        <f>'Заказ, cкидки и курсы валют'!$J$23*F697</f>
        <v>1463.16</v>
      </c>
      <c r="H697" s="128">
        <f t="shared" si="85"/>
        <v>731.58</v>
      </c>
      <c r="I697" s="174"/>
      <c r="K697" s="575"/>
    </row>
    <row r="698" spans="1:11" ht="14.1" customHeight="1">
      <c r="A698" s="175" t="s">
        <v>4606</v>
      </c>
      <c r="B698" s="130" t="s">
        <v>127</v>
      </c>
      <c r="C698" s="2064">
        <v>5010</v>
      </c>
      <c r="D698" s="2065">
        <v>500</v>
      </c>
      <c r="E698" s="574">
        <v>121.93</v>
      </c>
      <c r="F698" s="603">
        <f t="shared" si="84"/>
        <v>121.93</v>
      </c>
      <c r="G698" s="862">
        <f>'Заказ, cкидки и курсы валют'!$J$23*F698</f>
        <v>1463.16</v>
      </c>
      <c r="H698" s="128">
        <f t="shared" si="85"/>
        <v>731.58</v>
      </c>
      <c r="I698" s="174"/>
      <c r="K698" s="575"/>
    </row>
    <row r="699" spans="1:11" ht="14.1" customHeight="1">
      <c r="A699" s="175" t="s">
        <v>4607</v>
      </c>
      <c r="B699" s="130" t="s">
        <v>127</v>
      </c>
      <c r="C699" s="2064">
        <v>5021</v>
      </c>
      <c r="D699" s="2065">
        <v>500</v>
      </c>
      <c r="E699" s="574">
        <v>121.93</v>
      </c>
      <c r="F699" s="603">
        <f t="shared" si="84"/>
        <v>121.93</v>
      </c>
      <c r="G699" s="862">
        <f>'Заказ, cкидки и курсы валют'!$J$23*F699</f>
        <v>1463.16</v>
      </c>
      <c r="H699" s="128">
        <f t="shared" si="85"/>
        <v>731.58</v>
      </c>
      <c r="I699" s="174"/>
      <c r="K699" s="575"/>
    </row>
    <row r="700" spans="1:11" ht="14.1" customHeight="1">
      <c r="A700" s="175" t="s">
        <v>4608</v>
      </c>
      <c r="B700" s="130" t="s">
        <v>127</v>
      </c>
      <c r="C700" s="2064">
        <v>6002</v>
      </c>
      <c r="D700" s="2065">
        <v>500</v>
      </c>
      <c r="E700" s="574">
        <v>121.93</v>
      </c>
      <c r="F700" s="603">
        <f t="shared" si="84"/>
        <v>121.93</v>
      </c>
      <c r="G700" s="862">
        <f>'Заказ, cкидки и курсы валют'!$J$23*F700</f>
        <v>1463.16</v>
      </c>
      <c r="H700" s="128">
        <f t="shared" si="85"/>
        <v>731.58</v>
      </c>
      <c r="I700" s="174"/>
      <c r="K700" s="575"/>
    </row>
    <row r="701" spans="1:11" ht="14.1" customHeight="1">
      <c r="A701" s="175" t="s">
        <v>4609</v>
      </c>
      <c r="B701" s="130" t="s">
        <v>127</v>
      </c>
      <c r="C701" s="2064">
        <v>6005</v>
      </c>
      <c r="D701" s="2065">
        <v>500</v>
      </c>
      <c r="E701" s="574">
        <v>121.93</v>
      </c>
      <c r="F701" s="603">
        <f t="shared" si="84"/>
        <v>121.93</v>
      </c>
      <c r="G701" s="862">
        <f>'Заказ, cкидки и курсы валют'!$J$23*F701</f>
        <v>1463.16</v>
      </c>
      <c r="H701" s="128">
        <f t="shared" si="85"/>
        <v>731.58</v>
      </c>
      <c r="I701" s="174"/>
    </row>
    <row r="702" spans="1:11" ht="14.1" customHeight="1">
      <c r="A702" s="175" t="s">
        <v>4610</v>
      </c>
      <c r="B702" s="130" t="s">
        <v>127</v>
      </c>
      <c r="C702" s="2064">
        <v>7004</v>
      </c>
      <c r="D702" s="2065">
        <v>500</v>
      </c>
      <c r="E702" s="574">
        <v>121.93</v>
      </c>
      <c r="F702" s="603">
        <f t="shared" si="84"/>
        <v>121.93</v>
      </c>
      <c r="G702" s="862">
        <f>'Заказ, cкидки и курсы валют'!$J$23*F702</f>
        <v>1463.16</v>
      </c>
      <c r="H702" s="128">
        <f t="shared" si="85"/>
        <v>731.58</v>
      </c>
      <c r="I702" s="174"/>
    </row>
    <row r="703" spans="1:11" ht="14.1" customHeight="1">
      <c r="A703" s="175" t="s">
        <v>5936</v>
      </c>
      <c r="B703" s="130" t="s">
        <v>127</v>
      </c>
      <c r="C703" s="2064">
        <v>7024</v>
      </c>
      <c r="D703" s="2065">
        <v>500</v>
      </c>
      <c r="E703" s="574">
        <v>121.93</v>
      </c>
      <c r="F703" s="603">
        <f t="shared" si="84"/>
        <v>121.93</v>
      </c>
      <c r="G703" s="862">
        <f>'Заказ, cкидки и курсы валют'!$J$23*F703</f>
        <v>1463.16</v>
      </c>
      <c r="H703" s="128">
        <f t="shared" si="85"/>
        <v>731.58</v>
      </c>
      <c r="I703" s="174"/>
    </row>
    <row r="704" spans="1:11" ht="14.1" customHeight="1">
      <c r="A704" s="175" t="s">
        <v>4611</v>
      </c>
      <c r="B704" s="130" t="s">
        <v>127</v>
      </c>
      <c r="C704" s="2064">
        <v>8017</v>
      </c>
      <c r="D704" s="2065">
        <v>500</v>
      </c>
      <c r="E704" s="574">
        <v>121.93</v>
      </c>
      <c r="F704" s="603">
        <f t="shared" si="84"/>
        <v>121.93</v>
      </c>
      <c r="G704" s="862">
        <f>'Заказ, cкидки и курсы валют'!$J$23*F704</f>
        <v>1463.16</v>
      </c>
      <c r="H704" s="128">
        <f t="shared" si="85"/>
        <v>731.58</v>
      </c>
      <c r="I704" s="174"/>
    </row>
    <row r="705" spans="1:9" ht="14.1" customHeight="1">
      <c r="A705" s="175" t="s">
        <v>4612</v>
      </c>
      <c r="B705" s="130" t="s">
        <v>127</v>
      </c>
      <c r="C705" s="2064">
        <v>8019</v>
      </c>
      <c r="D705" s="2065">
        <v>500</v>
      </c>
      <c r="E705" s="574">
        <v>121.93</v>
      </c>
      <c r="F705" s="603">
        <f t="shared" si="84"/>
        <v>121.93</v>
      </c>
      <c r="G705" s="862">
        <f>'Заказ, cкидки и курсы валют'!$J$23*F705</f>
        <v>1463.16</v>
      </c>
      <c r="H705" s="128">
        <f t="shared" si="85"/>
        <v>731.58</v>
      </c>
      <c r="I705" s="174"/>
    </row>
    <row r="706" spans="1:9" ht="14.1" customHeight="1">
      <c r="A706" s="175" t="s">
        <v>4613</v>
      </c>
      <c r="B706" s="130" t="s">
        <v>127</v>
      </c>
      <c r="C706" s="2064">
        <v>9003</v>
      </c>
      <c r="D706" s="2065">
        <v>500</v>
      </c>
      <c r="E706" s="574">
        <v>121.93</v>
      </c>
      <c r="F706" s="603">
        <f t="shared" si="84"/>
        <v>121.93</v>
      </c>
      <c r="G706" s="862">
        <f>'Заказ, cкидки и курсы валют'!$J$23*F706</f>
        <v>1463.16</v>
      </c>
      <c r="H706" s="128">
        <f t="shared" si="85"/>
        <v>731.58</v>
      </c>
      <c r="I706" s="174"/>
    </row>
    <row r="707" spans="1:9" ht="14.1" customHeight="1" thickBot="1">
      <c r="A707" s="177" t="s">
        <v>5937</v>
      </c>
      <c r="B707" s="965" t="s">
        <v>127</v>
      </c>
      <c r="C707" s="2141">
        <v>9005</v>
      </c>
      <c r="D707" s="2143">
        <v>500</v>
      </c>
      <c r="E707" s="574">
        <v>121.93</v>
      </c>
      <c r="F707" s="959">
        <f t="shared" si="84"/>
        <v>121.93</v>
      </c>
      <c r="G707" s="960">
        <f>'Заказ, cкидки и курсы валют'!$J$23*F707</f>
        <v>1463.16</v>
      </c>
      <c r="H707" s="181">
        <f t="shared" si="85"/>
        <v>731.58</v>
      </c>
      <c r="I707" s="182"/>
    </row>
    <row r="708" spans="1:9">
      <c r="A708" s="1138"/>
      <c r="C708"/>
      <c r="D708"/>
      <c r="E708" s="548"/>
      <c r="F708" s="548"/>
      <c r="G708" s="868"/>
      <c r="I708" s="238"/>
    </row>
    <row r="709" spans="1:9">
      <c r="A709" s="1138"/>
      <c r="B709" s="467"/>
      <c r="C709" s="467"/>
      <c r="D709" s="467"/>
      <c r="E709" s="549"/>
      <c r="F709" s="549"/>
      <c r="G709" s="868"/>
      <c r="I709" s="238"/>
    </row>
    <row r="710" spans="1:9" ht="18">
      <c r="A710" s="221"/>
      <c r="B710" s="108" t="s">
        <v>1386</v>
      </c>
      <c r="C710" s="108"/>
      <c r="D710" s="165"/>
      <c r="E710" s="613"/>
      <c r="F710" s="563"/>
      <c r="G710" s="340"/>
      <c r="H710" s="17"/>
      <c r="I710" s="167"/>
    </row>
    <row r="711" spans="1:9">
      <c r="A711" s="221"/>
      <c r="B711" s="222"/>
      <c r="C711" s="97"/>
      <c r="D711" s="97"/>
      <c r="E711" s="595"/>
      <c r="F711" s="596"/>
      <c r="G711" s="860"/>
      <c r="H711" s="228"/>
      <c r="I711" s="167"/>
    </row>
    <row r="712" spans="1:9">
      <c r="A712" s="221"/>
      <c r="B712" s="222"/>
      <c r="C712" s="97"/>
      <c r="D712" s="97"/>
      <c r="E712" s="595"/>
      <c r="F712" s="596"/>
      <c r="G712" s="860"/>
      <c r="H712" s="228"/>
      <c r="I712" s="167"/>
    </row>
    <row r="713" spans="1:9">
      <c r="A713" s="221"/>
      <c r="B713" s="222"/>
      <c r="C713" s="97"/>
      <c r="D713" s="97"/>
      <c r="E713" s="595"/>
      <c r="F713" s="596"/>
      <c r="G713" s="860"/>
      <c r="H713" s="228"/>
      <c r="I713" s="167"/>
    </row>
    <row r="714" spans="1:9" ht="13.5" thickBot="1">
      <c r="A714" s="223"/>
      <c r="B714" s="224"/>
      <c r="C714" s="99"/>
      <c r="D714" s="99"/>
      <c r="E714" s="597"/>
      <c r="F714" s="598"/>
      <c r="G714" s="861"/>
      <c r="H714" s="229"/>
      <c r="I714" s="172"/>
    </row>
    <row r="715" spans="1:9" ht="42">
      <c r="A715" s="1206" t="s">
        <v>1028</v>
      </c>
      <c r="B715" s="1207" t="s">
        <v>1029</v>
      </c>
      <c r="C715" s="1212" t="s">
        <v>7364</v>
      </c>
      <c r="D715" s="197" t="s">
        <v>3130</v>
      </c>
      <c r="E715" s="1134" t="s">
        <v>11188</v>
      </c>
      <c r="F715" s="600" t="s">
        <v>2779</v>
      </c>
      <c r="G715" s="1204" t="s">
        <v>2627</v>
      </c>
      <c r="H715" s="419" t="s">
        <v>497</v>
      </c>
      <c r="I715" s="495" t="s">
        <v>4239</v>
      </c>
    </row>
    <row r="716" spans="1:9" ht="13.5" thickBot="1">
      <c r="A716" s="475"/>
      <c r="B716" s="1210"/>
      <c r="C716" s="2060"/>
      <c r="D716" s="390" t="s">
        <v>2628</v>
      </c>
      <c r="E716" s="601" t="s">
        <v>265</v>
      </c>
      <c r="F716" s="607">
        <f>'Заказ, cкидки и курсы валют'!$I$12</f>
        <v>0</v>
      </c>
      <c r="G716" s="864"/>
      <c r="H716" s="338"/>
      <c r="I716" s="541"/>
    </row>
    <row r="717" spans="1:9" ht="14.1" customHeight="1">
      <c r="A717" s="404" t="s">
        <v>4444</v>
      </c>
      <c r="B717" s="405" t="s">
        <v>122</v>
      </c>
      <c r="C717" s="399">
        <v>1014</v>
      </c>
      <c r="D717" s="2137">
        <v>1500</v>
      </c>
      <c r="E717" s="574">
        <v>88.99</v>
      </c>
      <c r="F717" s="2138">
        <f>ROUND(E717*(1-$F$11),2)</f>
        <v>88.99</v>
      </c>
      <c r="G717" s="2139">
        <f>'Заказ, cкидки и курсы валют'!$J$23*F717</f>
        <v>1067.8799999999999</v>
      </c>
      <c r="H717" s="2140">
        <f>ROUND((D717/1000)*G717,2)</f>
        <v>1601.82</v>
      </c>
      <c r="I717" s="406"/>
    </row>
    <row r="718" spans="1:9" ht="14.1" customHeight="1">
      <c r="A718" s="209" t="s">
        <v>4614</v>
      </c>
      <c r="B718" s="44" t="s">
        <v>122</v>
      </c>
      <c r="C718" s="2064">
        <v>1015</v>
      </c>
      <c r="D718" s="45">
        <v>1500</v>
      </c>
      <c r="E718" s="574">
        <v>88.99</v>
      </c>
      <c r="F718" s="603">
        <f t="shared" ref="F718:F781" si="86">ROUND(E718*(1-$F$11),2)</f>
        <v>88.99</v>
      </c>
      <c r="G718" s="862">
        <f>'Заказ, cкидки и курсы валют'!$J$23*F718</f>
        <v>1067.8799999999999</v>
      </c>
      <c r="H718" s="128">
        <f t="shared" ref="H718:H781" si="87">ROUND((D718/1000)*G718,2)</f>
        <v>1601.82</v>
      </c>
      <c r="I718" s="212"/>
    </row>
    <row r="719" spans="1:9" ht="14.1" customHeight="1">
      <c r="A719" s="209" t="s">
        <v>4615</v>
      </c>
      <c r="B719" s="44" t="s">
        <v>122</v>
      </c>
      <c r="C719" s="2064">
        <v>1018</v>
      </c>
      <c r="D719" s="45">
        <v>1500</v>
      </c>
      <c r="E719" s="574">
        <v>88.99</v>
      </c>
      <c r="F719" s="603">
        <f t="shared" si="86"/>
        <v>88.99</v>
      </c>
      <c r="G719" s="862">
        <f>'Заказ, cкидки и курсы валют'!$J$23*F719</f>
        <v>1067.8799999999999</v>
      </c>
      <c r="H719" s="128">
        <f t="shared" si="87"/>
        <v>1601.82</v>
      </c>
      <c r="I719" s="212"/>
    </row>
    <row r="720" spans="1:9" ht="14.1" customHeight="1">
      <c r="A720" s="209" t="s">
        <v>4616</v>
      </c>
      <c r="B720" s="44" t="s">
        <v>122</v>
      </c>
      <c r="C720" s="2064">
        <v>3003</v>
      </c>
      <c r="D720" s="45">
        <v>1500</v>
      </c>
      <c r="E720" s="574">
        <v>88.99</v>
      </c>
      <c r="F720" s="603">
        <f t="shared" si="86"/>
        <v>88.99</v>
      </c>
      <c r="G720" s="862">
        <f>'Заказ, cкидки и курсы валют'!$J$23*F720</f>
        <v>1067.8799999999999</v>
      </c>
      <c r="H720" s="128">
        <f t="shared" si="87"/>
        <v>1601.82</v>
      </c>
      <c r="I720" s="212"/>
    </row>
    <row r="721" spans="1:9" ht="14.1" customHeight="1">
      <c r="A721" s="209" t="s">
        <v>4617</v>
      </c>
      <c r="B721" s="44" t="s">
        <v>122</v>
      </c>
      <c r="C721" s="2064">
        <v>3005</v>
      </c>
      <c r="D721" s="45">
        <v>1500</v>
      </c>
      <c r="E721" s="574">
        <v>88.99</v>
      </c>
      <c r="F721" s="603">
        <f t="shared" si="86"/>
        <v>88.99</v>
      </c>
      <c r="G721" s="862">
        <f>'Заказ, cкидки и курсы валют'!$J$23*F721</f>
        <v>1067.8799999999999</v>
      </c>
      <c r="H721" s="128">
        <f t="shared" si="87"/>
        <v>1601.82</v>
      </c>
      <c r="I721" s="212"/>
    </row>
    <row r="722" spans="1:9" ht="14.1" customHeight="1">
      <c r="A722" s="209" t="s">
        <v>4618</v>
      </c>
      <c r="B722" s="44" t="s">
        <v>122</v>
      </c>
      <c r="C722" s="2064">
        <v>3009</v>
      </c>
      <c r="D722" s="45">
        <v>1500</v>
      </c>
      <c r="E722" s="574">
        <v>88.99</v>
      </c>
      <c r="F722" s="603">
        <f t="shared" si="86"/>
        <v>88.99</v>
      </c>
      <c r="G722" s="862">
        <f>'Заказ, cкидки и курсы валют'!$J$23*F722</f>
        <v>1067.8799999999999</v>
      </c>
      <c r="H722" s="128">
        <f t="shared" si="87"/>
        <v>1601.82</v>
      </c>
      <c r="I722" s="212"/>
    </row>
    <row r="723" spans="1:9" ht="14.1" customHeight="1">
      <c r="A723" s="209" t="s">
        <v>4619</v>
      </c>
      <c r="B723" s="44" t="s">
        <v>122</v>
      </c>
      <c r="C723" s="2064">
        <v>3011</v>
      </c>
      <c r="D723" s="45">
        <v>1500</v>
      </c>
      <c r="E723" s="574">
        <v>88.99</v>
      </c>
      <c r="F723" s="603">
        <f t="shared" si="86"/>
        <v>88.99</v>
      </c>
      <c r="G723" s="862">
        <f>'Заказ, cкидки и курсы валют'!$J$23*F723</f>
        <v>1067.8799999999999</v>
      </c>
      <c r="H723" s="128">
        <f t="shared" si="87"/>
        <v>1601.82</v>
      </c>
      <c r="I723" s="212"/>
    </row>
    <row r="724" spans="1:9" ht="14.1" customHeight="1">
      <c r="A724" s="209" t="s">
        <v>4620</v>
      </c>
      <c r="B724" s="44" t="s">
        <v>122</v>
      </c>
      <c r="C724" s="2064">
        <v>5002</v>
      </c>
      <c r="D724" s="45">
        <v>1500</v>
      </c>
      <c r="E724" s="574">
        <v>88.99</v>
      </c>
      <c r="F724" s="603">
        <f t="shared" si="86"/>
        <v>88.99</v>
      </c>
      <c r="G724" s="862">
        <f>'Заказ, cкидки и курсы валют'!$J$23*F724</f>
        <v>1067.8799999999999</v>
      </c>
      <c r="H724" s="128">
        <f t="shared" si="87"/>
        <v>1601.82</v>
      </c>
      <c r="I724" s="212"/>
    </row>
    <row r="725" spans="1:9" ht="14.1" customHeight="1">
      <c r="A725" s="209" t="s">
        <v>4621</v>
      </c>
      <c r="B725" s="44" t="s">
        <v>122</v>
      </c>
      <c r="C725" s="2064">
        <v>5005</v>
      </c>
      <c r="D725" s="45">
        <v>1500</v>
      </c>
      <c r="E725" s="574">
        <v>88.99</v>
      </c>
      <c r="F725" s="603">
        <f t="shared" si="86"/>
        <v>88.99</v>
      </c>
      <c r="G725" s="862">
        <f>'Заказ, cкидки и курсы валют'!$J$23*F725</f>
        <v>1067.8799999999999</v>
      </c>
      <c r="H725" s="128">
        <f t="shared" si="87"/>
        <v>1601.82</v>
      </c>
      <c r="I725" s="212"/>
    </row>
    <row r="726" spans="1:9" ht="14.1" customHeight="1">
      <c r="A726" s="209" t="s">
        <v>4622</v>
      </c>
      <c r="B726" s="44" t="s">
        <v>122</v>
      </c>
      <c r="C726" s="2064">
        <v>5010</v>
      </c>
      <c r="D726" s="45">
        <v>1500</v>
      </c>
      <c r="E726" s="574">
        <v>88.99</v>
      </c>
      <c r="F726" s="603">
        <f t="shared" si="86"/>
        <v>88.99</v>
      </c>
      <c r="G726" s="862">
        <f>'Заказ, cкидки и курсы валют'!$J$23*F726</f>
        <v>1067.8799999999999</v>
      </c>
      <c r="H726" s="128">
        <f t="shared" si="87"/>
        <v>1601.82</v>
      </c>
      <c r="I726" s="212"/>
    </row>
    <row r="727" spans="1:9" ht="14.1" customHeight="1">
      <c r="A727" s="209" t="s">
        <v>4623</v>
      </c>
      <c r="B727" s="44" t="s">
        <v>122</v>
      </c>
      <c r="C727" s="2064">
        <v>5021</v>
      </c>
      <c r="D727" s="45">
        <v>1500</v>
      </c>
      <c r="E727" s="574">
        <v>88.99</v>
      </c>
      <c r="F727" s="603">
        <f t="shared" si="86"/>
        <v>88.99</v>
      </c>
      <c r="G727" s="862">
        <f>'Заказ, cкидки и курсы валют'!$J$23*F727</f>
        <v>1067.8799999999999</v>
      </c>
      <c r="H727" s="128">
        <f t="shared" si="87"/>
        <v>1601.82</v>
      </c>
      <c r="I727" s="212"/>
    </row>
    <row r="728" spans="1:9" ht="14.1" customHeight="1">
      <c r="A728" s="209" t="s">
        <v>4624</v>
      </c>
      <c r="B728" s="44" t="s">
        <v>122</v>
      </c>
      <c r="C728" s="2064">
        <v>6002</v>
      </c>
      <c r="D728" s="45">
        <v>1500</v>
      </c>
      <c r="E728" s="574">
        <v>88.99</v>
      </c>
      <c r="F728" s="603">
        <f t="shared" si="86"/>
        <v>88.99</v>
      </c>
      <c r="G728" s="862">
        <f>'Заказ, cкидки и курсы валют'!$J$23*F728</f>
        <v>1067.8799999999999</v>
      </c>
      <c r="H728" s="128">
        <f t="shared" si="87"/>
        <v>1601.82</v>
      </c>
      <c r="I728" s="212"/>
    </row>
    <row r="729" spans="1:9" ht="14.1" customHeight="1">
      <c r="A729" s="209" t="s">
        <v>4625</v>
      </c>
      <c r="B729" s="44" t="s">
        <v>122</v>
      </c>
      <c r="C729" s="2064">
        <v>6005</v>
      </c>
      <c r="D729" s="45">
        <v>1500</v>
      </c>
      <c r="E729" s="574">
        <v>88.99</v>
      </c>
      <c r="F729" s="603">
        <f t="shared" si="86"/>
        <v>88.99</v>
      </c>
      <c r="G729" s="862">
        <f>'Заказ, cкидки и курсы валют'!$J$23*F729</f>
        <v>1067.8799999999999</v>
      </c>
      <c r="H729" s="128">
        <f t="shared" si="87"/>
        <v>1601.82</v>
      </c>
      <c r="I729" s="212"/>
    </row>
    <row r="730" spans="1:9" ht="14.1" customHeight="1">
      <c r="A730" s="209" t="s">
        <v>4626</v>
      </c>
      <c r="B730" s="44" t="s">
        <v>122</v>
      </c>
      <c r="C730" s="2064">
        <v>7004</v>
      </c>
      <c r="D730" s="45">
        <v>1500</v>
      </c>
      <c r="E730" s="574">
        <v>88.99</v>
      </c>
      <c r="F730" s="603">
        <f t="shared" si="86"/>
        <v>88.99</v>
      </c>
      <c r="G730" s="862">
        <f>'Заказ, cкидки и курсы валют'!$J$23*F730</f>
        <v>1067.8799999999999</v>
      </c>
      <c r="H730" s="128">
        <f t="shared" si="87"/>
        <v>1601.82</v>
      </c>
      <c r="I730" s="212"/>
    </row>
    <row r="731" spans="1:9" ht="14.1" customHeight="1">
      <c r="A731" s="209" t="s">
        <v>5938</v>
      </c>
      <c r="B731" s="44" t="s">
        <v>122</v>
      </c>
      <c r="C731" s="2064">
        <v>7024</v>
      </c>
      <c r="D731" s="45">
        <v>1500</v>
      </c>
      <c r="E731" s="574">
        <v>88.99</v>
      </c>
      <c r="F731" s="603">
        <f t="shared" si="86"/>
        <v>88.99</v>
      </c>
      <c r="G731" s="862">
        <f>'Заказ, cкидки и курсы валют'!$J$23*F731</f>
        <v>1067.8799999999999</v>
      </c>
      <c r="H731" s="128">
        <f t="shared" si="87"/>
        <v>1601.82</v>
      </c>
      <c r="I731" s="212"/>
    </row>
    <row r="732" spans="1:9" ht="14.1" customHeight="1">
      <c r="A732" s="209" t="s">
        <v>4627</v>
      </c>
      <c r="B732" s="44" t="s">
        <v>122</v>
      </c>
      <c r="C732" s="2064">
        <v>8017</v>
      </c>
      <c r="D732" s="45">
        <v>1500</v>
      </c>
      <c r="E732" s="574">
        <v>88.99</v>
      </c>
      <c r="F732" s="603">
        <f t="shared" si="86"/>
        <v>88.99</v>
      </c>
      <c r="G732" s="862">
        <f>'Заказ, cкидки и курсы валют'!$J$23*F732</f>
        <v>1067.8799999999999</v>
      </c>
      <c r="H732" s="128">
        <f t="shared" si="87"/>
        <v>1601.82</v>
      </c>
      <c r="I732" s="212"/>
    </row>
    <row r="733" spans="1:9" ht="14.1" customHeight="1">
      <c r="A733" s="209" t="s">
        <v>4628</v>
      </c>
      <c r="B733" s="44" t="s">
        <v>122</v>
      </c>
      <c r="C733" s="2064">
        <v>8019</v>
      </c>
      <c r="D733" s="45">
        <v>1500</v>
      </c>
      <c r="E733" s="574">
        <v>88.99</v>
      </c>
      <c r="F733" s="603">
        <f t="shared" si="86"/>
        <v>88.99</v>
      </c>
      <c r="G733" s="862">
        <f>'Заказ, cкидки и курсы валют'!$J$23*F733</f>
        <v>1067.8799999999999</v>
      </c>
      <c r="H733" s="128">
        <f t="shared" si="87"/>
        <v>1601.82</v>
      </c>
      <c r="I733" s="212"/>
    </row>
    <row r="734" spans="1:9" ht="14.1" customHeight="1">
      <c r="A734" s="209" t="s">
        <v>4629</v>
      </c>
      <c r="B734" s="44" t="s">
        <v>122</v>
      </c>
      <c r="C734" s="2064">
        <v>9003</v>
      </c>
      <c r="D734" s="45">
        <v>1500</v>
      </c>
      <c r="E734" s="574">
        <v>88.99</v>
      </c>
      <c r="F734" s="603">
        <f t="shared" si="86"/>
        <v>88.99</v>
      </c>
      <c r="G734" s="862">
        <f>'Заказ, cкидки и курсы валют'!$J$23*F734</f>
        <v>1067.8799999999999</v>
      </c>
      <c r="H734" s="128">
        <f t="shared" si="87"/>
        <v>1601.82</v>
      </c>
      <c r="I734" s="212"/>
    </row>
    <row r="735" spans="1:9" ht="14.1" customHeight="1">
      <c r="A735" s="209" t="s">
        <v>5939</v>
      </c>
      <c r="B735" s="44" t="s">
        <v>122</v>
      </c>
      <c r="C735" s="2064">
        <v>9005</v>
      </c>
      <c r="D735" s="45">
        <v>1500</v>
      </c>
      <c r="E735" s="574">
        <v>88.99</v>
      </c>
      <c r="F735" s="603">
        <f t="shared" si="86"/>
        <v>88.99</v>
      </c>
      <c r="G735" s="862">
        <f>'Заказ, cкидки и курсы валют'!$J$23*F735</f>
        <v>1067.8799999999999</v>
      </c>
      <c r="H735" s="128">
        <f t="shared" si="87"/>
        <v>1601.82</v>
      </c>
      <c r="I735" s="212"/>
    </row>
    <row r="736" spans="1:9" ht="14.1" customHeight="1">
      <c r="A736" s="402" t="s">
        <v>1754</v>
      </c>
      <c r="B736" s="403" t="s">
        <v>124</v>
      </c>
      <c r="C736" s="2061">
        <v>1014</v>
      </c>
      <c r="D736" s="2066">
        <v>1000</v>
      </c>
      <c r="E736" s="574">
        <v>94.59</v>
      </c>
      <c r="F736" s="2063">
        <f t="shared" si="86"/>
        <v>94.59</v>
      </c>
      <c r="G736" s="934">
        <f>'Заказ, cкидки и курсы валют'!$J$23*F736</f>
        <v>1135.08</v>
      </c>
      <c r="H736" s="935">
        <f t="shared" si="87"/>
        <v>1135.08</v>
      </c>
      <c r="I736" s="401"/>
    </row>
    <row r="737" spans="1:11" ht="14.1" customHeight="1">
      <c r="A737" s="209" t="s">
        <v>1755</v>
      </c>
      <c r="B737" s="44" t="s">
        <v>124</v>
      </c>
      <c r="C737" s="2064">
        <v>1015</v>
      </c>
      <c r="D737" s="45">
        <v>1000</v>
      </c>
      <c r="E737" s="574">
        <v>94.59</v>
      </c>
      <c r="F737" s="603">
        <f t="shared" si="86"/>
        <v>94.59</v>
      </c>
      <c r="G737" s="862">
        <f>'Заказ, cкидки и курсы валют'!$J$23*F737</f>
        <v>1135.08</v>
      </c>
      <c r="H737" s="128">
        <f t="shared" si="87"/>
        <v>1135.08</v>
      </c>
      <c r="I737" s="212"/>
      <c r="K737" s="575"/>
    </row>
    <row r="738" spans="1:11" ht="14.1" customHeight="1">
      <c r="A738" s="209" t="s">
        <v>4445</v>
      </c>
      <c r="B738" s="44" t="s">
        <v>124</v>
      </c>
      <c r="C738" s="2064">
        <v>1018</v>
      </c>
      <c r="D738" s="45">
        <v>1000</v>
      </c>
      <c r="E738" s="574">
        <v>94.59</v>
      </c>
      <c r="F738" s="603">
        <f t="shared" si="86"/>
        <v>94.59</v>
      </c>
      <c r="G738" s="862">
        <f>'Заказ, cкидки и курсы валют'!$J$23*F738</f>
        <v>1135.08</v>
      </c>
      <c r="H738" s="128">
        <f t="shared" si="87"/>
        <v>1135.08</v>
      </c>
      <c r="I738" s="212"/>
      <c r="K738" s="575"/>
    </row>
    <row r="739" spans="1:11" ht="14.1" customHeight="1">
      <c r="A739" s="209" t="s">
        <v>1756</v>
      </c>
      <c r="B739" s="44" t="s">
        <v>124</v>
      </c>
      <c r="C739" s="2064">
        <v>3003</v>
      </c>
      <c r="D739" s="45">
        <v>1000</v>
      </c>
      <c r="E739" s="574">
        <v>94.59</v>
      </c>
      <c r="F739" s="603">
        <f t="shared" si="86"/>
        <v>94.59</v>
      </c>
      <c r="G739" s="862">
        <f>'Заказ, cкидки и курсы валют'!$J$23*F739</f>
        <v>1135.08</v>
      </c>
      <c r="H739" s="128">
        <f t="shared" si="87"/>
        <v>1135.08</v>
      </c>
      <c r="I739" s="212"/>
      <c r="K739" s="575"/>
    </row>
    <row r="740" spans="1:11" ht="14.1" customHeight="1">
      <c r="A740" s="209" t="s">
        <v>1757</v>
      </c>
      <c r="B740" s="44" t="s">
        <v>124</v>
      </c>
      <c r="C740" s="2064">
        <v>3005</v>
      </c>
      <c r="D740" s="45">
        <v>1000</v>
      </c>
      <c r="E740" s="574">
        <v>94.59</v>
      </c>
      <c r="F740" s="603">
        <f t="shared" si="86"/>
        <v>94.59</v>
      </c>
      <c r="G740" s="862">
        <f>'Заказ, cкидки и курсы валют'!$J$23*F740</f>
        <v>1135.08</v>
      </c>
      <c r="H740" s="128">
        <f t="shared" si="87"/>
        <v>1135.08</v>
      </c>
      <c r="I740" s="212"/>
      <c r="K740" s="575"/>
    </row>
    <row r="741" spans="1:11" ht="14.1" customHeight="1">
      <c r="A741" s="209" t="s">
        <v>1758</v>
      </c>
      <c r="B741" s="44" t="s">
        <v>124</v>
      </c>
      <c r="C741" s="2064">
        <v>3009</v>
      </c>
      <c r="D741" s="45">
        <v>1000</v>
      </c>
      <c r="E741" s="574">
        <v>94.59</v>
      </c>
      <c r="F741" s="603">
        <f t="shared" si="86"/>
        <v>94.59</v>
      </c>
      <c r="G741" s="862">
        <f>'Заказ, cкидки и курсы валют'!$J$23*F741</f>
        <v>1135.08</v>
      </c>
      <c r="H741" s="128">
        <f t="shared" si="87"/>
        <v>1135.08</v>
      </c>
      <c r="I741" s="212"/>
      <c r="K741" s="575"/>
    </row>
    <row r="742" spans="1:11" ht="14.1" customHeight="1">
      <c r="A742" s="209" t="s">
        <v>1759</v>
      </c>
      <c r="B742" s="44" t="s">
        <v>124</v>
      </c>
      <c r="C742" s="2064">
        <v>3011</v>
      </c>
      <c r="D742" s="45">
        <v>1000</v>
      </c>
      <c r="E742" s="574">
        <v>94.59</v>
      </c>
      <c r="F742" s="603">
        <f t="shared" si="86"/>
        <v>94.59</v>
      </c>
      <c r="G742" s="862">
        <f>'Заказ, cкидки и курсы валют'!$J$23*F742</f>
        <v>1135.08</v>
      </c>
      <c r="H742" s="128">
        <f t="shared" si="87"/>
        <v>1135.08</v>
      </c>
      <c r="I742" s="212"/>
      <c r="K742" s="575"/>
    </row>
    <row r="743" spans="1:11" ht="14.1" customHeight="1">
      <c r="A743" s="209" t="s">
        <v>1760</v>
      </c>
      <c r="B743" s="44" t="s">
        <v>124</v>
      </c>
      <c r="C743" s="2064">
        <v>5002</v>
      </c>
      <c r="D743" s="45">
        <v>1000</v>
      </c>
      <c r="E743" s="574">
        <v>94.59</v>
      </c>
      <c r="F743" s="603">
        <f t="shared" si="86"/>
        <v>94.59</v>
      </c>
      <c r="G743" s="862">
        <f>'Заказ, cкидки и курсы валют'!$J$23*F743</f>
        <v>1135.08</v>
      </c>
      <c r="H743" s="128">
        <f t="shared" si="87"/>
        <v>1135.08</v>
      </c>
      <c r="I743" s="212"/>
      <c r="K743" s="575"/>
    </row>
    <row r="744" spans="1:11" ht="14.1" customHeight="1">
      <c r="A744" s="209" t="s">
        <v>1761</v>
      </c>
      <c r="B744" s="44" t="s">
        <v>124</v>
      </c>
      <c r="C744" s="2064">
        <v>5005</v>
      </c>
      <c r="D744" s="45">
        <v>1000</v>
      </c>
      <c r="E744" s="574">
        <v>94.59</v>
      </c>
      <c r="F744" s="603">
        <f t="shared" si="86"/>
        <v>94.59</v>
      </c>
      <c r="G744" s="862">
        <f>'Заказ, cкидки и курсы валют'!$J$23*F744</f>
        <v>1135.08</v>
      </c>
      <c r="H744" s="128">
        <f t="shared" si="87"/>
        <v>1135.08</v>
      </c>
      <c r="I744" s="212"/>
    </row>
    <row r="745" spans="1:11" ht="14.1" customHeight="1">
      <c r="A745" s="209" t="s">
        <v>1762</v>
      </c>
      <c r="B745" s="44" t="s">
        <v>124</v>
      </c>
      <c r="C745" s="2064">
        <v>5010</v>
      </c>
      <c r="D745" s="45">
        <v>1000</v>
      </c>
      <c r="E745" s="574">
        <v>94.59</v>
      </c>
      <c r="F745" s="603">
        <f t="shared" si="86"/>
        <v>94.59</v>
      </c>
      <c r="G745" s="862">
        <f>'Заказ, cкидки и курсы валют'!$J$23*F745</f>
        <v>1135.08</v>
      </c>
      <c r="H745" s="128">
        <f t="shared" si="87"/>
        <v>1135.08</v>
      </c>
      <c r="I745" s="212"/>
    </row>
    <row r="746" spans="1:11" ht="14.1" customHeight="1">
      <c r="A746" s="209" t="s">
        <v>1763</v>
      </c>
      <c r="B746" s="44" t="s">
        <v>124</v>
      </c>
      <c r="C746" s="2064">
        <v>5021</v>
      </c>
      <c r="D746" s="45">
        <v>1000</v>
      </c>
      <c r="E746" s="574">
        <v>94.59</v>
      </c>
      <c r="F746" s="603">
        <f t="shared" si="86"/>
        <v>94.59</v>
      </c>
      <c r="G746" s="862">
        <f>'Заказ, cкидки и курсы валют'!$J$23*F746</f>
        <v>1135.08</v>
      </c>
      <c r="H746" s="128">
        <f t="shared" si="87"/>
        <v>1135.08</v>
      </c>
      <c r="I746" s="212"/>
    </row>
    <row r="747" spans="1:11" ht="14.1" customHeight="1">
      <c r="A747" s="209" t="s">
        <v>1764</v>
      </c>
      <c r="B747" s="44" t="s">
        <v>124</v>
      </c>
      <c r="C747" s="2064">
        <v>6002</v>
      </c>
      <c r="D747" s="45">
        <v>1000</v>
      </c>
      <c r="E747" s="574">
        <v>94.59</v>
      </c>
      <c r="F747" s="603">
        <f t="shared" si="86"/>
        <v>94.59</v>
      </c>
      <c r="G747" s="862">
        <f>'Заказ, cкидки и курсы валют'!$J$23*F747</f>
        <v>1135.08</v>
      </c>
      <c r="H747" s="128">
        <f t="shared" si="87"/>
        <v>1135.08</v>
      </c>
      <c r="I747" s="212"/>
    </row>
    <row r="748" spans="1:11" ht="14.1" customHeight="1">
      <c r="A748" s="209" t="s">
        <v>1765</v>
      </c>
      <c r="B748" s="44" t="s">
        <v>124</v>
      </c>
      <c r="C748" s="2064">
        <v>6005</v>
      </c>
      <c r="D748" s="45">
        <v>1000</v>
      </c>
      <c r="E748" s="574">
        <v>94.59</v>
      </c>
      <c r="F748" s="603">
        <f t="shared" si="86"/>
        <v>94.59</v>
      </c>
      <c r="G748" s="862">
        <f>'Заказ, cкидки и курсы валют'!$J$23*F748</f>
        <v>1135.08</v>
      </c>
      <c r="H748" s="128">
        <f t="shared" si="87"/>
        <v>1135.08</v>
      </c>
      <c r="I748" s="212"/>
    </row>
    <row r="749" spans="1:11" ht="14.1" customHeight="1">
      <c r="A749" s="209" t="s">
        <v>1766</v>
      </c>
      <c r="B749" s="44" t="s">
        <v>124</v>
      </c>
      <c r="C749" s="2064">
        <v>7004</v>
      </c>
      <c r="D749" s="45">
        <v>1000</v>
      </c>
      <c r="E749" s="574">
        <v>94.59</v>
      </c>
      <c r="F749" s="603">
        <f t="shared" si="86"/>
        <v>94.59</v>
      </c>
      <c r="G749" s="862">
        <f>'Заказ, cкидки и курсы валют'!$J$23*F749</f>
        <v>1135.08</v>
      </c>
      <c r="H749" s="128">
        <f t="shared" si="87"/>
        <v>1135.08</v>
      </c>
      <c r="I749" s="212"/>
    </row>
    <row r="750" spans="1:11" ht="14.1" customHeight="1">
      <c r="A750" s="209" t="s">
        <v>5940</v>
      </c>
      <c r="B750" s="44" t="s">
        <v>124</v>
      </c>
      <c r="C750" s="2064">
        <v>7024</v>
      </c>
      <c r="D750" s="45">
        <v>1000</v>
      </c>
      <c r="E750" s="574">
        <v>94.59</v>
      </c>
      <c r="F750" s="603">
        <f t="shared" si="86"/>
        <v>94.59</v>
      </c>
      <c r="G750" s="862">
        <f>'Заказ, cкидки и курсы валют'!$J$23*F750</f>
        <v>1135.08</v>
      </c>
      <c r="H750" s="128">
        <f t="shared" si="87"/>
        <v>1135.08</v>
      </c>
      <c r="I750" s="212"/>
    </row>
    <row r="751" spans="1:11" ht="14.1" customHeight="1">
      <c r="A751" s="209" t="s">
        <v>1767</v>
      </c>
      <c r="B751" s="44" t="s">
        <v>124</v>
      </c>
      <c r="C751" s="2064">
        <v>8017</v>
      </c>
      <c r="D751" s="45">
        <v>1000</v>
      </c>
      <c r="E751" s="574">
        <v>94.59</v>
      </c>
      <c r="F751" s="603">
        <f t="shared" si="86"/>
        <v>94.59</v>
      </c>
      <c r="G751" s="862">
        <f>'Заказ, cкидки и курсы валют'!$J$23*F751</f>
        <v>1135.08</v>
      </c>
      <c r="H751" s="128">
        <f t="shared" si="87"/>
        <v>1135.08</v>
      </c>
      <c r="I751" s="212"/>
    </row>
    <row r="752" spans="1:11" ht="14.1" customHeight="1">
      <c r="A752" s="209" t="s">
        <v>1768</v>
      </c>
      <c r="B752" s="44" t="s">
        <v>124</v>
      </c>
      <c r="C752" s="2064">
        <v>8019</v>
      </c>
      <c r="D752" s="45">
        <v>1000</v>
      </c>
      <c r="E752" s="574">
        <v>94.59</v>
      </c>
      <c r="F752" s="603">
        <f t="shared" si="86"/>
        <v>94.59</v>
      </c>
      <c r="G752" s="862">
        <f>'Заказ, cкидки и курсы валют'!$J$23*F752</f>
        <v>1135.08</v>
      </c>
      <c r="H752" s="128">
        <f t="shared" si="87"/>
        <v>1135.08</v>
      </c>
      <c r="I752" s="212"/>
    </row>
    <row r="753" spans="1:11" ht="14.1" customHeight="1">
      <c r="A753" s="209" t="s">
        <v>1769</v>
      </c>
      <c r="B753" s="44" t="s">
        <v>124</v>
      </c>
      <c r="C753" s="2064">
        <v>9003</v>
      </c>
      <c r="D753" s="45">
        <v>1000</v>
      </c>
      <c r="E753" s="574">
        <v>94.59</v>
      </c>
      <c r="F753" s="603">
        <f t="shared" si="86"/>
        <v>94.59</v>
      </c>
      <c r="G753" s="862">
        <f>'Заказ, cкидки и курсы валют'!$J$23*F753</f>
        <v>1135.08</v>
      </c>
      <c r="H753" s="128">
        <f t="shared" si="87"/>
        <v>1135.08</v>
      </c>
      <c r="I753" s="212"/>
    </row>
    <row r="754" spans="1:11" ht="14.1" customHeight="1">
      <c r="A754" s="209" t="s">
        <v>5941</v>
      </c>
      <c r="B754" s="44" t="s">
        <v>124</v>
      </c>
      <c r="C754" s="2064">
        <v>9005</v>
      </c>
      <c r="D754" s="45">
        <v>1000</v>
      </c>
      <c r="E754" s="574">
        <v>94.59</v>
      </c>
      <c r="F754" s="603">
        <f t="shared" si="86"/>
        <v>94.59</v>
      </c>
      <c r="G754" s="862">
        <f>'Заказ, cкидки и курсы валют'!$J$23*F754</f>
        <v>1135.08</v>
      </c>
      <c r="H754" s="128">
        <f t="shared" si="87"/>
        <v>1135.08</v>
      </c>
      <c r="I754" s="212"/>
    </row>
    <row r="755" spans="1:11" ht="14.1" customHeight="1">
      <c r="A755" s="402" t="s">
        <v>1770</v>
      </c>
      <c r="B755" s="403" t="s">
        <v>125</v>
      </c>
      <c r="C755" s="2061">
        <v>1014</v>
      </c>
      <c r="D755" s="2066">
        <v>1000</v>
      </c>
      <c r="E755" s="574">
        <v>95.89</v>
      </c>
      <c r="F755" s="2063">
        <f t="shared" si="86"/>
        <v>95.89</v>
      </c>
      <c r="G755" s="934">
        <f>'Заказ, cкидки и курсы валют'!$J$23*F755</f>
        <v>1150.68</v>
      </c>
      <c r="H755" s="935">
        <f t="shared" si="87"/>
        <v>1150.68</v>
      </c>
      <c r="I755" s="401"/>
    </row>
    <row r="756" spans="1:11" ht="14.1" customHeight="1">
      <c r="A756" s="209" t="s">
        <v>1771</v>
      </c>
      <c r="B756" s="44" t="s">
        <v>125</v>
      </c>
      <c r="C756" s="2064">
        <v>1015</v>
      </c>
      <c r="D756" s="45">
        <v>1000</v>
      </c>
      <c r="E756" s="574">
        <v>95.89</v>
      </c>
      <c r="F756" s="603">
        <f t="shared" si="86"/>
        <v>95.89</v>
      </c>
      <c r="G756" s="862">
        <f>'Заказ, cкидки и курсы валют'!$J$23*F756</f>
        <v>1150.68</v>
      </c>
      <c r="H756" s="128">
        <f t="shared" si="87"/>
        <v>1150.68</v>
      </c>
      <c r="I756" s="212"/>
    </row>
    <row r="757" spans="1:11" ht="14.1" customHeight="1">
      <c r="A757" s="209" t="s">
        <v>1772</v>
      </c>
      <c r="B757" s="44" t="s">
        <v>125</v>
      </c>
      <c r="C757" s="2064">
        <v>1018</v>
      </c>
      <c r="D757" s="45">
        <v>1000</v>
      </c>
      <c r="E757" s="574">
        <v>95.89</v>
      </c>
      <c r="F757" s="603">
        <f t="shared" si="86"/>
        <v>95.89</v>
      </c>
      <c r="G757" s="862">
        <f>'Заказ, cкидки и курсы валют'!$J$23*F757</f>
        <v>1150.68</v>
      </c>
      <c r="H757" s="128">
        <f t="shared" si="87"/>
        <v>1150.68</v>
      </c>
      <c r="I757" s="212"/>
    </row>
    <row r="758" spans="1:11" ht="14.1" customHeight="1">
      <c r="A758" s="209" t="s">
        <v>4446</v>
      </c>
      <c r="B758" s="44" t="s">
        <v>125</v>
      </c>
      <c r="C758" s="2064">
        <v>3003</v>
      </c>
      <c r="D758" s="45">
        <v>1000</v>
      </c>
      <c r="E758" s="574">
        <v>95.89</v>
      </c>
      <c r="F758" s="603">
        <f t="shared" si="86"/>
        <v>95.89</v>
      </c>
      <c r="G758" s="862">
        <f>'Заказ, cкидки и курсы валют'!$J$23*F758</f>
        <v>1150.68</v>
      </c>
      <c r="H758" s="128">
        <f t="shared" si="87"/>
        <v>1150.68</v>
      </c>
      <c r="I758" s="212"/>
    </row>
    <row r="759" spans="1:11" ht="14.1" customHeight="1">
      <c r="A759" s="209" t="s">
        <v>1773</v>
      </c>
      <c r="B759" s="44" t="s">
        <v>125</v>
      </c>
      <c r="C759" s="2064">
        <v>3005</v>
      </c>
      <c r="D759" s="45">
        <v>1000</v>
      </c>
      <c r="E759" s="574">
        <v>95.89</v>
      </c>
      <c r="F759" s="603">
        <f t="shared" si="86"/>
        <v>95.89</v>
      </c>
      <c r="G759" s="862">
        <f>'Заказ, cкидки и курсы валют'!$J$23*F759</f>
        <v>1150.68</v>
      </c>
      <c r="H759" s="128">
        <f t="shared" si="87"/>
        <v>1150.68</v>
      </c>
      <c r="I759" s="212"/>
    </row>
    <row r="760" spans="1:11" ht="14.1" customHeight="1">
      <c r="A760" s="209" t="s">
        <v>1774</v>
      </c>
      <c r="B760" s="44" t="s">
        <v>125</v>
      </c>
      <c r="C760" s="2064">
        <v>3009</v>
      </c>
      <c r="D760" s="45">
        <v>1000</v>
      </c>
      <c r="E760" s="574">
        <v>95.89</v>
      </c>
      <c r="F760" s="603">
        <f t="shared" si="86"/>
        <v>95.89</v>
      </c>
      <c r="G760" s="862">
        <f>'Заказ, cкидки и курсы валют'!$J$23*F760</f>
        <v>1150.68</v>
      </c>
      <c r="H760" s="128">
        <f t="shared" si="87"/>
        <v>1150.68</v>
      </c>
      <c r="I760" s="212"/>
    </row>
    <row r="761" spans="1:11" ht="14.1" customHeight="1">
      <c r="A761" s="209" t="s">
        <v>1775</v>
      </c>
      <c r="B761" s="44" t="s">
        <v>125</v>
      </c>
      <c r="C761" s="2064">
        <v>3011</v>
      </c>
      <c r="D761" s="45">
        <v>1000</v>
      </c>
      <c r="E761" s="574">
        <v>95.89</v>
      </c>
      <c r="F761" s="603">
        <f t="shared" si="86"/>
        <v>95.89</v>
      </c>
      <c r="G761" s="862">
        <f>'Заказ, cкидки и курсы валют'!$J$23*F761</f>
        <v>1150.68</v>
      </c>
      <c r="H761" s="128">
        <f t="shared" si="87"/>
        <v>1150.68</v>
      </c>
      <c r="I761" s="212"/>
    </row>
    <row r="762" spans="1:11" ht="14.1" customHeight="1">
      <c r="A762" s="209" t="s">
        <v>1776</v>
      </c>
      <c r="B762" s="44" t="s">
        <v>125</v>
      </c>
      <c r="C762" s="2064">
        <v>5002</v>
      </c>
      <c r="D762" s="45">
        <v>1000</v>
      </c>
      <c r="E762" s="574">
        <v>95.89</v>
      </c>
      <c r="F762" s="603">
        <f t="shared" si="86"/>
        <v>95.89</v>
      </c>
      <c r="G762" s="862">
        <f>'Заказ, cкидки и курсы валют'!$J$23*F762</f>
        <v>1150.68</v>
      </c>
      <c r="H762" s="128">
        <f t="shared" si="87"/>
        <v>1150.68</v>
      </c>
      <c r="I762" s="212"/>
    </row>
    <row r="763" spans="1:11" ht="14.1" customHeight="1">
      <c r="A763" s="209" t="s">
        <v>1777</v>
      </c>
      <c r="B763" s="44" t="s">
        <v>125</v>
      </c>
      <c r="C763" s="2064">
        <v>5005</v>
      </c>
      <c r="D763" s="45">
        <v>1000</v>
      </c>
      <c r="E763" s="574">
        <v>95.89</v>
      </c>
      <c r="F763" s="603">
        <f t="shared" si="86"/>
        <v>95.89</v>
      </c>
      <c r="G763" s="862">
        <f>'Заказ, cкидки и курсы валют'!$J$23*F763</f>
        <v>1150.68</v>
      </c>
      <c r="H763" s="128">
        <f t="shared" si="87"/>
        <v>1150.68</v>
      </c>
      <c r="I763" s="212"/>
    </row>
    <row r="764" spans="1:11" ht="14.1" customHeight="1">
      <c r="A764" s="209" t="s">
        <v>1778</v>
      </c>
      <c r="B764" s="44" t="s">
        <v>125</v>
      </c>
      <c r="C764" s="2064">
        <v>5010</v>
      </c>
      <c r="D764" s="45">
        <v>1000</v>
      </c>
      <c r="E764" s="574">
        <v>95.89</v>
      </c>
      <c r="F764" s="603">
        <f t="shared" si="86"/>
        <v>95.89</v>
      </c>
      <c r="G764" s="862">
        <f>'Заказ, cкидки и курсы валют'!$J$23*F764</f>
        <v>1150.68</v>
      </c>
      <c r="H764" s="128">
        <f t="shared" si="87"/>
        <v>1150.68</v>
      </c>
      <c r="I764" s="212"/>
    </row>
    <row r="765" spans="1:11" ht="14.1" customHeight="1">
      <c r="A765" s="209" t="s">
        <v>1779</v>
      </c>
      <c r="B765" s="44" t="s">
        <v>125</v>
      </c>
      <c r="C765" s="2064">
        <v>5021</v>
      </c>
      <c r="D765" s="45">
        <v>1000</v>
      </c>
      <c r="E765" s="574">
        <v>95.89</v>
      </c>
      <c r="F765" s="603">
        <f t="shared" si="86"/>
        <v>95.89</v>
      </c>
      <c r="G765" s="862">
        <f>'Заказ, cкидки и курсы валют'!$J$23*F765</f>
        <v>1150.68</v>
      </c>
      <c r="H765" s="128">
        <f t="shared" si="87"/>
        <v>1150.68</v>
      </c>
      <c r="I765" s="212"/>
    </row>
    <row r="766" spans="1:11" ht="14.1" customHeight="1">
      <c r="A766" s="209" t="s">
        <v>1780</v>
      </c>
      <c r="B766" s="44" t="s">
        <v>125</v>
      </c>
      <c r="C766" s="2064">
        <v>6002</v>
      </c>
      <c r="D766" s="45">
        <v>1000</v>
      </c>
      <c r="E766" s="574">
        <v>95.89</v>
      </c>
      <c r="F766" s="603">
        <f t="shared" si="86"/>
        <v>95.89</v>
      </c>
      <c r="G766" s="862">
        <f>'Заказ, cкидки и курсы валют'!$J$23*F766</f>
        <v>1150.68</v>
      </c>
      <c r="H766" s="128">
        <f t="shared" si="87"/>
        <v>1150.68</v>
      </c>
      <c r="I766" s="212"/>
    </row>
    <row r="767" spans="1:11" ht="14.1" customHeight="1">
      <c r="A767" s="209" t="s">
        <v>1781</v>
      </c>
      <c r="B767" s="44" t="s">
        <v>125</v>
      </c>
      <c r="C767" s="2064">
        <v>6005</v>
      </c>
      <c r="D767" s="45">
        <v>1000</v>
      </c>
      <c r="E767" s="574">
        <v>95.89</v>
      </c>
      <c r="F767" s="603">
        <f t="shared" si="86"/>
        <v>95.89</v>
      </c>
      <c r="G767" s="862">
        <f>'Заказ, cкидки и курсы валют'!$J$23*F767</f>
        <v>1150.68</v>
      </c>
      <c r="H767" s="128">
        <f t="shared" si="87"/>
        <v>1150.68</v>
      </c>
      <c r="I767" s="212"/>
    </row>
    <row r="768" spans="1:11" ht="14.1" customHeight="1">
      <c r="A768" s="209" t="s">
        <v>1782</v>
      </c>
      <c r="B768" s="44" t="s">
        <v>125</v>
      </c>
      <c r="C768" s="2064">
        <v>7004</v>
      </c>
      <c r="D768" s="45">
        <v>1000</v>
      </c>
      <c r="E768" s="574">
        <v>95.89</v>
      </c>
      <c r="F768" s="603">
        <f t="shared" si="86"/>
        <v>95.89</v>
      </c>
      <c r="G768" s="862">
        <f>'Заказ, cкидки и курсы валют'!$J$23*F768</f>
        <v>1150.68</v>
      </c>
      <c r="H768" s="128">
        <f t="shared" si="87"/>
        <v>1150.68</v>
      </c>
      <c r="I768" s="212"/>
      <c r="K768" s="894"/>
    </row>
    <row r="769" spans="1:11" ht="14.1" customHeight="1">
      <c r="A769" s="209" t="s">
        <v>5942</v>
      </c>
      <c r="B769" s="44" t="s">
        <v>125</v>
      </c>
      <c r="C769" s="2064">
        <v>7024</v>
      </c>
      <c r="D769" s="45">
        <v>1000</v>
      </c>
      <c r="E769" s="574">
        <v>95.89</v>
      </c>
      <c r="F769" s="603">
        <f t="shared" si="86"/>
        <v>95.89</v>
      </c>
      <c r="G769" s="862">
        <f>'Заказ, cкидки и курсы валют'!$J$23*F769</f>
        <v>1150.68</v>
      </c>
      <c r="H769" s="128">
        <f t="shared" si="87"/>
        <v>1150.68</v>
      </c>
      <c r="I769" s="212"/>
      <c r="K769" s="894"/>
    </row>
    <row r="770" spans="1:11" ht="14.1" customHeight="1">
      <c r="A770" s="209" t="s">
        <v>1783</v>
      </c>
      <c r="B770" s="44" t="s">
        <v>125</v>
      </c>
      <c r="C770" s="2064">
        <v>8017</v>
      </c>
      <c r="D770" s="45">
        <v>1000</v>
      </c>
      <c r="E770" s="574">
        <v>95.89</v>
      </c>
      <c r="F770" s="603">
        <f t="shared" si="86"/>
        <v>95.89</v>
      </c>
      <c r="G770" s="862">
        <f>'Заказ, cкидки и курсы валют'!$J$23*F770</f>
        <v>1150.68</v>
      </c>
      <c r="H770" s="128">
        <f t="shared" si="87"/>
        <v>1150.68</v>
      </c>
      <c r="I770" s="212"/>
      <c r="K770" s="894"/>
    </row>
    <row r="771" spans="1:11" ht="14.1" customHeight="1">
      <c r="A771" s="209" t="s">
        <v>1784</v>
      </c>
      <c r="B771" s="44" t="s">
        <v>125</v>
      </c>
      <c r="C771" s="2064">
        <v>8019</v>
      </c>
      <c r="D771" s="45">
        <v>1000</v>
      </c>
      <c r="E771" s="574">
        <v>95.89</v>
      </c>
      <c r="F771" s="603">
        <f t="shared" si="86"/>
        <v>95.89</v>
      </c>
      <c r="G771" s="862">
        <f>'Заказ, cкидки и курсы валют'!$J$23*F771</f>
        <v>1150.68</v>
      </c>
      <c r="H771" s="128">
        <f t="shared" si="87"/>
        <v>1150.68</v>
      </c>
      <c r="I771" s="212"/>
      <c r="K771" s="894"/>
    </row>
    <row r="772" spans="1:11" ht="14.1" customHeight="1">
      <c r="A772" s="209" t="s">
        <v>1785</v>
      </c>
      <c r="B772" s="44" t="s">
        <v>125</v>
      </c>
      <c r="C772" s="2064">
        <v>9003</v>
      </c>
      <c r="D772" s="45">
        <v>1000</v>
      </c>
      <c r="E772" s="574">
        <v>95.89</v>
      </c>
      <c r="F772" s="603">
        <f t="shared" si="86"/>
        <v>95.89</v>
      </c>
      <c r="G772" s="862">
        <f>'Заказ, cкидки и курсы валют'!$J$23*F772</f>
        <v>1150.68</v>
      </c>
      <c r="H772" s="128">
        <f t="shared" si="87"/>
        <v>1150.68</v>
      </c>
      <c r="I772" s="212"/>
      <c r="K772" s="894"/>
    </row>
    <row r="773" spans="1:11" ht="14.1" customHeight="1">
      <c r="A773" s="209" t="s">
        <v>5943</v>
      </c>
      <c r="B773" s="44" t="s">
        <v>125</v>
      </c>
      <c r="C773" s="2064">
        <v>9005</v>
      </c>
      <c r="D773" s="45">
        <v>1000</v>
      </c>
      <c r="E773" s="574">
        <v>95.89</v>
      </c>
      <c r="F773" s="603">
        <f t="shared" si="86"/>
        <v>95.89</v>
      </c>
      <c r="G773" s="862">
        <f>'Заказ, cкидки и курсы валют'!$J$23*F773</f>
        <v>1150.68</v>
      </c>
      <c r="H773" s="128">
        <f t="shared" si="87"/>
        <v>1150.68</v>
      </c>
      <c r="I773" s="212"/>
    </row>
    <row r="774" spans="1:11" ht="14.1" customHeight="1">
      <c r="A774" s="402" t="s">
        <v>1786</v>
      </c>
      <c r="B774" s="403" t="s">
        <v>126</v>
      </c>
      <c r="C774" s="2061">
        <v>1014</v>
      </c>
      <c r="D774" s="2066">
        <v>500</v>
      </c>
      <c r="E774" s="574">
        <v>111.02</v>
      </c>
      <c r="F774" s="2063">
        <f t="shared" si="86"/>
        <v>111.02</v>
      </c>
      <c r="G774" s="934">
        <f>'Заказ, cкидки и курсы валют'!$J$23*F774</f>
        <v>1332.24</v>
      </c>
      <c r="H774" s="935">
        <f t="shared" si="87"/>
        <v>666.12</v>
      </c>
      <c r="I774" s="401"/>
    </row>
    <row r="775" spans="1:11" ht="14.1" customHeight="1">
      <c r="A775" s="209" t="s">
        <v>1787</v>
      </c>
      <c r="B775" s="44" t="s">
        <v>126</v>
      </c>
      <c r="C775" s="2064">
        <v>1015</v>
      </c>
      <c r="D775" s="45">
        <v>500</v>
      </c>
      <c r="E775" s="574">
        <v>111.02</v>
      </c>
      <c r="F775" s="603">
        <f t="shared" si="86"/>
        <v>111.02</v>
      </c>
      <c r="G775" s="862">
        <f>'Заказ, cкидки и курсы валют'!$J$23*F775</f>
        <v>1332.24</v>
      </c>
      <c r="H775" s="128">
        <f t="shared" si="87"/>
        <v>666.12</v>
      </c>
      <c r="I775" s="212"/>
    </row>
    <row r="776" spans="1:11" ht="14.1" customHeight="1">
      <c r="A776" s="209" t="s">
        <v>1788</v>
      </c>
      <c r="B776" s="44" t="s">
        <v>126</v>
      </c>
      <c r="C776" s="2064">
        <v>1018</v>
      </c>
      <c r="D776" s="45">
        <v>500</v>
      </c>
      <c r="E776" s="574">
        <v>111.02</v>
      </c>
      <c r="F776" s="603">
        <f t="shared" si="86"/>
        <v>111.02</v>
      </c>
      <c r="G776" s="862">
        <f>'Заказ, cкидки и курсы валют'!$J$23*F776</f>
        <v>1332.24</v>
      </c>
      <c r="H776" s="128">
        <f t="shared" si="87"/>
        <v>666.12</v>
      </c>
      <c r="I776" s="212"/>
    </row>
    <row r="777" spans="1:11" ht="14.1" customHeight="1">
      <c r="A777" s="209" t="s">
        <v>1789</v>
      </c>
      <c r="B777" s="44" t="s">
        <v>126</v>
      </c>
      <c r="C777" s="2064">
        <v>3003</v>
      </c>
      <c r="D777" s="45">
        <v>500</v>
      </c>
      <c r="E777" s="574">
        <v>111.02</v>
      </c>
      <c r="F777" s="603">
        <f t="shared" si="86"/>
        <v>111.02</v>
      </c>
      <c r="G777" s="862">
        <f>'Заказ, cкидки и курсы валют'!$J$23*F777</f>
        <v>1332.24</v>
      </c>
      <c r="H777" s="128">
        <f t="shared" si="87"/>
        <v>666.12</v>
      </c>
      <c r="I777" s="212"/>
    </row>
    <row r="778" spans="1:11" ht="14.1" customHeight="1">
      <c r="A778" s="209" t="s">
        <v>4447</v>
      </c>
      <c r="B778" s="44" t="s">
        <v>126</v>
      </c>
      <c r="C778" s="2064">
        <v>3005</v>
      </c>
      <c r="D778" s="45">
        <v>500</v>
      </c>
      <c r="E778" s="574">
        <v>111.02</v>
      </c>
      <c r="F778" s="603">
        <f t="shared" si="86"/>
        <v>111.02</v>
      </c>
      <c r="G778" s="862">
        <f>'Заказ, cкидки и курсы валют'!$J$23*F778</f>
        <v>1332.24</v>
      </c>
      <c r="H778" s="128">
        <f t="shared" si="87"/>
        <v>666.12</v>
      </c>
      <c r="I778" s="212"/>
    </row>
    <row r="779" spans="1:11" ht="14.1" customHeight="1">
      <c r="A779" s="209" t="s">
        <v>1790</v>
      </c>
      <c r="B779" s="44" t="s">
        <v>126</v>
      </c>
      <c r="C779" s="2064">
        <v>3009</v>
      </c>
      <c r="D779" s="45">
        <v>500</v>
      </c>
      <c r="E779" s="574">
        <v>111.02</v>
      </c>
      <c r="F779" s="603">
        <f t="shared" si="86"/>
        <v>111.02</v>
      </c>
      <c r="G779" s="862">
        <f>'Заказ, cкидки и курсы валют'!$J$23*F779</f>
        <v>1332.24</v>
      </c>
      <c r="H779" s="128">
        <f t="shared" si="87"/>
        <v>666.12</v>
      </c>
      <c r="I779" s="212"/>
    </row>
    <row r="780" spans="1:11" ht="14.1" customHeight="1">
      <c r="A780" s="209" t="s">
        <v>1791</v>
      </c>
      <c r="B780" s="44" t="s">
        <v>126</v>
      </c>
      <c r="C780" s="2064">
        <v>3011</v>
      </c>
      <c r="D780" s="45">
        <v>500</v>
      </c>
      <c r="E780" s="574">
        <v>111.02</v>
      </c>
      <c r="F780" s="603">
        <f t="shared" si="86"/>
        <v>111.02</v>
      </c>
      <c r="G780" s="862">
        <f>'Заказ, cкидки и курсы валют'!$J$23*F780</f>
        <v>1332.24</v>
      </c>
      <c r="H780" s="128">
        <f t="shared" si="87"/>
        <v>666.12</v>
      </c>
      <c r="I780" s="212"/>
    </row>
    <row r="781" spans="1:11" ht="14.1" customHeight="1">
      <c r="A781" s="209" t="s">
        <v>1792</v>
      </c>
      <c r="B781" s="44" t="s">
        <v>126</v>
      </c>
      <c r="C781" s="2064">
        <v>5002</v>
      </c>
      <c r="D781" s="45">
        <v>500</v>
      </c>
      <c r="E781" s="574">
        <v>111.02</v>
      </c>
      <c r="F781" s="603">
        <f t="shared" si="86"/>
        <v>111.02</v>
      </c>
      <c r="G781" s="862">
        <f>'Заказ, cкидки и курсы валют'!$J$23*F781</f>
        <v>1332.24</v>
      </c>
      <c r="H781" s="128">
        <f t="shared" si="87"/>
        <v>666.12</v>
      </c>
      <c r="I781" s="212"/>
    </row>
    <row r="782" spans="1:11" ht="14.1" customHeight="1">
      <c r="A782" s="209" t="s">
        <v>1793</v>
      </c>
      <c r="B782" s="44" t="s">
        <v>126</v>
      </c>
      <c r="C782" s="2064">
        <v>5005</v>
      </c>
      <c r="D782" s="45">
        <v>500</v>
      </c>
      <c r="E782" s="574">
        <v>111.02</v>
      </c>
      <c r="F782" s="603">
        <f t="shared" ref="F782:F811" si="88">ROUND(E782*(1-$F$11),2)</f>
        <v>111.02</v>
      </c>
      <c r="G782" s="862">
        <f>'Заказ, cкидки и курсы валют'!$J$23*F782</f>
        <v>1332.24</v>
      </c>
      <c r="H782" s="128">
        <f t="shared" ref="H782:H811" si="89">ROUND((D782/1000)*G782,2)</f>
        <v>666.12</v>
      </c>
      <c r="I782" s="212"/>
    </row>
    <row r="783" spans="1:11" ht="14.1" customHeight="1">
      <c r="A783" s="209" t="s">
        <v>1794</v>
      </c>
      <c r="B783" s="44" t="s">
        <v>126</v>
      </c>
      <c r="C783" s="2064">
        <v>5010</v>
      </c>
      <c r="D783" s="45">
        <v>500</v>
      </c>
      <c r="E783" s="574">
        <v>111.02</v>
      </c>
      <c r="F783" s="603">
        <f t="shared" si="88"/>
        <v>111.02</v>
      </c>
      <c r="G783" s="862">
        <f>'Заказ, cкидки и курсы валют'!$J$23*F783</f>
        <v>1332.24</v>
      </c>
      <c r="H783" s="128">
        <f t="shared" si="89"/>
        <v>666.12</v>
      </c>
      <c r="I783" s="212"/>
    </row>
    <row r="784" spans="1:11" ht="14.1" customHeight="1">
      <c r="A784" s="209" t="s">
        <v>1795</v>
      </c>
      <c r="B784" s="44" t="s">
        <v>126</v>
      </c>
      <c r="C784" s="2064">
        <v>5021</v>
      </c>
      <c r="D784" s="45">
        <v>500</v>
      </c>
      <c r="E784" s="574">
        <v>111.02</v>
      </c>
      <c r="F784" s="603">
        <f t="shared" si="88"/>
        <v>111.02</v>
      </c>
      <c r="G784" s="862">
        <f>'Заказ, cкидки и курсы валют'!$J$23*F784</f>
        <v>1332.24</v>
      </c>
      <c r="H784" s="128">
        <f t="shared" si="89"/>
        <v>666.12</v>
      </c>
      <c r="I784" s="212"/>
    </row>
    <row r="785" spans="1:9" ht="14.1" customHeight="1">
      <c r="A785" s="209" t="s">
        <v>1796</v>
      </c>
      <c r="B785" s="44" t="s">
        <v>126</v>
      </c>
      <c r="C785" s="2064">
        <v>6002</v>
      </c>
      <c r="D785" s="45">
        <v>500</v>
      </c>
      <c r="E785" s="574">
        <v>111.02</v>
      </c>
      <c r="F785" s="603">
        <f t="shared" si="88"/>
        <v>111.02</v>
      </c>
      <c r="G785" s="862">
        <f>'Заказ, cкидки и курсы валют'!$J$23*F785</f>
        <v>1332.24</v>
      </c>
      <c r="H785" s="128">
        <f t="shared" si="89"/>
        <v>666.12</v>
      </c>
      <c r="I785" s="212"/>
    </row>
    <row r="786" spans="1:9" ht="14.1" customHeight="1">
      <c r="A786" s="209" t="s">
        <v>1797</v>
      </c>
      <c r="B786" s="44" t="s">
        <v>126</v>
      </c>
      <c r="C786" s="2064">
        <v>6005</v>
      </c>
      <c r="D786" s="45">
        <v>500</v>
      </c>
      <c r="E786" s="574">
        <v>111.02</v>
      </c>
      <c r="F786" s="603">
        <f t="shared" si="88"/>
        <v>111.02</v>
      </c>
      <c r="G786" s="862">
        <f>'Заказ, cкидки и курсы валют'!$J$23*F786</f>
        <v>1332.24</v>
      </c>
      <c r="H786" s="128">
        <f t="shared" si="89"/>
        <v>666.12</v>
      </c>
      <c r="I786" s="212"/>
    </row>
    <row r="787" spans="1:9" ht="14.1" customHeight="1">
      <c r="A787" s="209" t="s">
        <v>1798</v>
      </c>
      <c r="B787" s="44" t="s">
        <v>126</v>
      </c>
      <c r="C787" s="2064">
        <v>7004</v>
      </c>
      <c r="D787" s="45">
        <v>500</v>
      </c>
      <c r="E787" s="574">
        <v>111.02</v>
      </c>
      <c r="F787" s="603">
        <f t="shared" si="88"/>
        <v>111.02</v>
      </c>
      <c r="G787" s="862">
        <f>'Заказ, cкидки и курсы валют'!$J$23*F787</f>
        <v>1332.24</v>
      </c>
      <c r="H787" s="128">
        <f t="shared" si="89"/>
        <v>666.12</v>
      </c>
      <c r="I787" s="212"/>
    </row>
    <row r="788" spans="1:9" ht="14.1" customHeight="1">
      <c r="A788" s="209" t="s">
        <v>5944</v>
      </c>
      <c r="B788" s="44" t="s">
        <v>126</v>
      </c>
      <c r="C788" s="2064">
        <v>7024</v>
      </c>
      <c r="D788" s="45">
        <v>500</v>
      </c>
      <c r="E788" s="574">
        <v>111.02</v>
      </c>
      <c r="F788" s="603">
        <f t="shared" si="88"/>
        <v>111.02</v>
      </c>
      <c r="G788" s="862">
        <f>'Заказ, cкидки и курсы валют'!$J$23*F788</f>
        <v>1332.24</v>
      </c>
      <c r="H788" s="128">
        <f t="shared" si="89"/>
        <v>666.12</v>
      </c>
      <c r="I788" s="212"/>
    </row>
    <row r="789" spans="1:9" ht="14.1" customHeight="1">
      <c r="A789" s="209" t="s">
        <v>1799</v>
      </c>
      <c r="B789" s="44" t="s">
        <v>126</v>
      </c>
      <c r="C789" s="2064">
        <v>8017</v>
      </c>
      <c r="D789" s="45">
        <v>500</v>
      </c>
      <c r="E789" s="574">
        <v>111.02</v>
      </c>
      <c r="F789" s="603">
        <f t="shared" si="88"/>
        <v>111.02</v>
      </c>
      <c r="G789" s="862">
        <f>'Заказ, cкидки и курсы валют'!$J$23*F789</f>
        <v>1332.24</v>
      </c>
      <c r="H789" s="128">
        <f t="shared" si="89"/>
        <v>666.12</v>
      </c>
      <c r="I789" s="212"/>
    </row>
    <row r="790" spans="1:9" ht="14.1" customHeight="1">
      <c r="A790" s="209" t="s">
        <v>1800</v>
      </c>
      <c r="B790" s="44" t="s">
        <v>126</v>
      </c>
      <c r="C790" s="2064">
        <v>8019</v>
      </c>
      <c r="D790" s="45">
        <v>500</v>
      </c>
      <c r="E790" s="574">
        <v>111.02</v>
      </c>
      <c r="F790" s="603">
        <f t="shared" si="88"/>
        <v>111.02</v>
      </c>
      <c r="G790" s="862">
        <f>'Заказ, cкидки и курсы валют'!$J$23*F790</f>
        <v>1332.24</v>
      </c>
      <c r="H790" s="128">
        <f t="shared" si="89"/>
        <v>666.12</v>
      </c>
      <c r="I790" s="212"/>
    </row>
    <row r="791" spans="1:9" ht="14.1" customHeight="1">
      <c r="A791" s="209" t="s">
        <v>1801</v>
      </c>
      <c r="B791" s="44" t="s">
        <v>126</v>
      </c>
      <c r="C791" s="2064">
        <v>9003</v>
      </c>
      <c r="D791" s="45">
        <v>500</v>
      </c>
      <c r="E791" s="574">
        <v>111.02</v>
      </c>
      <c r="F791" s="603">
        <f t="shared" si="88"/>
        <v>111.02</v>
      </c>
      <c r="G791" s="862">
        <f>'Заказ, cкидки и курсы валют'!$J$23*F791</f>
        <v>1332.24</v>
      </c>
      <c r="H791" s="128">
        <f t="shared" si="89"/>
        <v>666.12</v>
      </c>
      <c r="I791" s="212"/>
    </row>
    <row r="792" spans="1:9" ht="14.1" customHeight="1">
      <c r="A792" s="209" t="s">
        <v>5945</v>
      </c>
      <c r="B792" s="44" t="s">
        <v>126</v>
      </c>
      <c r="C792" s="2064">
        <v>9005</v>
      </c>
      <c r="D792" s="45">
        <v>500</v>
      </c>
      <c r="E792" s="574">
        <v>111.02</v>
      </c>
      <c r="F792" s="603">
        <f t="shared" si="88"/>
        <v>111.02</v>
      </c>
      <c r="G792" s="862">
        <f>'Заказ, cкидки и курсы валют'!$J$23*F792</f>
        <v>1332.24</v>
      </c>
      <c r="H792" s="128">
        <f t="shared" si="89"/>
        <v>666.12</v>
      </c>
      <c r="I792" s="212"/>
    </row>
    <row r="793" spans="1:9" ht="14.1" customHeight="1">
      <c r="A793" s="402" t="s">
        <v>1802</v>
      </c>
      <c r="B793" s="403" t="s">
        <v>127</v>
      </c>
      <c r="C793" s="2061">
        <v>1014</v>
      </c>
      <c r="D793" s="2066">
        <v>500</v>
      </c>
      <c r="E793" s="574">
        <v>128.02000000000001</v>
      </c>
      <c r="F793" s="2063">
        <f t="shared" si="88"/>
        <v>128.02000000000001</v>
      </c>
      <c r="G793" s="934">
        <f>'Заказ, cкидки и курсы валют'!$J$23*F793</f>
        <v>1536.2400000000002</v>
      </c>
      <c r="H793" s="935">
        <f t="shared" si="89"/>
        <v>768.12</v>
      </c>
      <c r="I793" s="401"/>
    </row>
    <row r="794" spans="1:9" ht="14.1" customHeight="1">
      <c r="A794" s="209" t="s">
        <v>1803</v>
      </c>
      <c r="B794" s="44" t="s">
        <v>127</v>
      </c>
      <c r="C794" s="2064">
        <v>1015</v>
      </c>
      <c r="D794" s="45">
        <v>500</v>
      </c>
      <c r="E794" s="574">
        <v>128.02000000000001</v>
      </c>
      <c r="F794" s="603">
        <f t="shared" si="88"/>
        <v>128.02000000000001</v>
      </c>
      <c r="G794" s="862">
        <f>'Заказ, cкидки и курсы валют'!$J$23*F794</f>
        <v>1536.2400000000002</v>
      </c>
      <c r="H794" s="128">
        <f t="shared" si="89"/>
        <v>768.12</v>
      </c>
      <c r="I794" s="212"/>
    </row>
    <row r="795" spans="1:9" ht="14.1" customHeight="1">
      <c r="A795" s="209" t="s">
        <v>1804</v>
      </c>
      <c r="B795" s="44" t="s">
        <v>127</v>
      </c>
      <c r="C795" s="2064">
        <v>1018</v>
      </c>
      <c r="D795" s="45">
        <v>500</v>
      </c>
      <c r="E795" s="574">
        <v>128.02000000000001</v>
      </c>
      <c r="F795" s="603">
        <f t="shared" si="88"/>
        <v>128.02000000000001</v>
      </c>
      <c r="G795" s="862">
        <f>'Заказ, cкидки и курсы валют'!$J$23*F795</f>
        <v>1536.2400000000002</v>
      </c>
      <c r="H795" s="128">
        <f t="shared" si="89"/>
        <v>768.12</v>
      </c>
      <c r="I795" s="212"/>
    </row>
    <row r="796" spans="1:9" ht="14.1" customHeight="1">
      <c r="A796" s="209" t="s">
        <v>1805</v>
      </c>
      <c r="B796" s="44" t="s">
        <v>127</v>
      </c>
      <c r="C796" s="2064">
        <v>3003</v>
      </c>
      <c r="D796" s="45">
        <v>500</v>
      </c>
      <c r="E796" s="574">
        <v>128.02000000000001</v>
      </c>
      <c r="F796" s="603">
        <f t="shared" si="88"/>
        <v>128.02000000000001</v>
      </c>
      <c r="G796" s="862">
        <f>'Заказ, cкидки и курсы валют'!$J$23*F796</f>
        <v>1536.2400000000002</v>
      </c>
      <c r="H796" s="128">
        <f t="shared" si="89"/>
        <v>768.12</v>
      </c>
      <c r="I796" s="212"/>
    </row>
    <row r="797" spans="1:9" ht="14.1" customHeight="1">
      <c r="A797" s="209" t="s">
        <v>1806</v>
      </c>
      <c r="B797" s="44" t="s">
        <v>127</v>
      </c>
      <c r="C797" s="2064">
        <v>3005</v>
      </c>
      <c r="D797" s="45">
        <v>500</v>
      </c>
      <c r="E797" s="574">
        <v>128.02000000000001</v>
      </c>
      <c r="F797" s="603">
        <f t="shared" si="88"/>
        <v>128.02000000000001</v>
      </c>
      <c r="G797" s="862">
        <f>'Заказ, cкидки и курсы валют'!$J$23*F797</f>
        <v>1536.2400000000002</v>
      </c>
      <c r="H797" s="128">
        <f t="shared" si="89"/>
        <v>768.12</v>
      </c>
      <c r="I797" s="212"/>
    </row>
    <row r="798" spans="1:9" ht="14.1" customHeight="1">
      <c r="A798" s="209" t="s">
        <v>4448</v>
      </c>
      <c r="B798" s="44" t="s">
        <v>127</v>
      </c>
      <c r="C798" s="2064">
        <v>3009</v>
      </c>
      <c r="D798" s="45">
        <v>500</v>
      </c>
      <c r="E798" s="574">
        <v>128.02000000000001</v>
      </c>
      <c r="F798" s="603">
        <f t="shared" si="88"/>
        <v>128.02000000000001</v>
      </c>
      <c r="G798" s="862">
        <f>'Заказ, cкидки и курсы валют'!$J$23*F798</f>
        <v>1536.2400000000002</v>
      </c>
      <c r="H798" s="128">
        <f t="shared" si="89"/>
        <v>768.12</v>
      </c>
      <c r="I798" s="212"/>
    </row>
    <row r="799" spans="1:9" ht="14.1" customHeight="1">
      <c r="A799" s="209" t="s">
        <v>1807</v>
      </c>
      <c r="B799" s="44" t="s">
        <v>127</v>
      </c>
      <c r="C799" s="2064">
        <v>3011</v>
      </c>
      <c r="D799" s="45">
        <v>500</v>
      </c>
      <c r="E799" s="574">
        <v>128.02000000000001</v>
      </c>
      <c r="F799" s="603">
        <f t="shared" si="88"/>
        <v>128.02000000000001</v>
      </c>
      <c r="G799" s="862">
        <f>'Заказ, cкидки и курсы валют'!$J$23*F799</f>
        <v>1536.2400000000002</v>
      </c>
      <c r="H799" s="128">
        <f t="shared" si="89"/>
        <v>768.12</v>
      </c>
      <c r="I799" s="212"/>
    </row>
    <row r="800" spans="1:9" ht="14.1" customHeight="1">
      <c r="A800" s="209" t="s">
        <v>1808</v>
      </c>
      <c r="B800" s="44" t="s">
        <v>127</v>
      </c>
      <c r="C800" s="2064">
        <v>5002</v>
      </c>
      <c r="D800" s="45">
        <v>500</v>
      </c>
      <c r="E800" s="574">
        <v>128.02000000000001</v>
      </c>
      <c r="F800" s="603">
        <f t="shared" si="88"/>
        <v>128.02000000000001</v>
      </c>
      <c r="G800" s="862">
        <f>'Заказ, cкидки и курсы валют'!$J$23*F800</f>
        <v>1536.2400000000002</v>
      </c>
      <c r="H800" s="128">
        <f t="shared" si="89"/>
        <v>768.12</v>
      </c>
      <c r="I800" s="212"/>
    </row>
    <row r="801" spans="1:9" ht="14.1" customHeight="1">
      <c r="A801" s="209" t="s">
        <v>1809</v>
      </c>
      <c r="B801" s="44" t="s">
        <v>127</v>
      </c>
      <c r="C801" s="2064">
        <v>5005</v>
      </c>
      <c r="D801" s="45">
        <v>500</v>
      </c>
      <c r="E801" s="574">
        <v>128.02000000000001</v>
      </c>
      <c r="F801" s="603">
        <f t="shared" si="88"/>
        <v>128.02000000000001</v>
      </c>
      <c r="G801" s="862">
        <f>'Заказ, cкидки и курсы валют'!$J$23*F801</f>
        <v>1536.2400000000002</v>
      </c>
      <c r="H801" s="128">
        <f t="shared" si="89"/>
        <v>768.12</v>
      </c>
      <c r="I801" s="212"/>
    </row>
    <row r="802" spans="1:9" ht="14.1" customHeight="1">
      <c r="A802" s="209" t="s">
        <v>1810</v>
      </c>
      <c r="B802" s="44" t="s">
        <v>127</v>
      </c>
      <c r="C802" s="2064">
        <v>5010</v>
      </c>
      <c r="D802" s="45">
        <v>500</v>
      </c>
      <c r="E802" s="574">
        <v>128.02000000000001</v>
      </c>
      <c r="F802" s="603">
        <f t="shared" si="88"/>
        <v>128.02000000000001</v>
      </c>
      <c r="G802" s="862">
        <f>'Заказ, cкидки и курсы валют'!$J$23*F802</f>
        <v>1536.2400000000002</v>
      </c>
      <c r="H802" s="128">
        <f t="shared" si="89"/>
        <v>768.12</v>
      </c>
      <c r="I802" s="212"/>
    </row>
    <row r="803" spans="1:9" ht="14.1" customHeight="1">
      <c r="A803" s="209" t="s">
        <v>1811</v>
      </c>
      <c r="B803" s="44" t="s">
        <v>127</v>
      </c>
      <c r="C803" s="2064">
        <v>5021</v>
      </c>
      <c r="D803" s="45">
        <v>500</v>
      </c>
      <c r="E803" s="574">
        <v>128.02000000000001</v>
      </c>
      <c r="F803" s="603">
        <f t="shared" si="88"/>
        <v>128.02000000000001</v>
      </c>
      <c r="G803" s="862">
        <f>'Заказ, cкидки и курсы валют'!$J$23*F803</f>
        <v>1536.2400000000002</v>
      </c>
      <c r="H803" s="128">
        <f t="shared" si="89"/>
        <v>768.12</v>
      </c>
      <c r="I803" s="212"/>
    </row>
    <row r="804" spans="1:9" ht="14.1" customHeight="1">
      <c r="A804" s="209" t="s">
        <v>1812</v>
      </c>
      <c r="B804" s="44" t="s">
        <v>127</v>
      </c>
      <c r="C804" s="2064">
        <v>6002</v>
      </c>
      <c r="D804" s="45">
        <v>500</v>
      </c>
      <c r="E804" s="574">
        <v>128.02000000000001</v>
      </c>
      <c r="F804" s="603">
        <f t="shared" si="88"/>
        <v>128.02000000000001</v>
      </c>
      <c r="G804" s="862">
        <f>'Заказ, cкидки и курсы валют'!$J$23*F804</f>
        <v>1536.2400000000002</v>
      </c>
      <c r="H804" s="128">
        <f t="shared" si="89"/>
        <v>768.12</v>
      </c>
      <c r="I804" s="212"/>
    </row>
    <row r="805" spans="1:9" ht="14.1" customHeight="1">
      <c r="A805" s="209" t="s">
        <v>1813</v>
      </c>
      <c r="B805" s="44" t="s">
        <v>127</v>
      </c>
      <c r="C805" s="2064">
        <v>6005</v>
      </c>
      <c r="D805" s="45">
        <v>500</v>
      </c>
      <c r="E805" s="574">
        <v>128.02000000000001</v>
      </c>
      <c r="F805" s="603">
        <f t="shared" si="88"/>
        <v>128.02000000000001</v>
      </c>
      <c r="G805" s="862">
        <f>'Заказ, cкидки и курсы валют'!$J$23*F805</f>
        <v>1536.2400000000002</v>
      </c>
      <c r="H805" s="128">
        <f t="shared" si="89"/>
        <v>768.12</v>
      </c>
      <c r="I805" s="212"/>
    </row>
    <row r="806" spans="1:9" ht="14.1" customHeight="1">
      <c r="A806" s="209" t="s">
        <v>1814</v>
      </c>
      <c r="B806" s="44" t="s">
        <v>127</v>
      </c>
      <c r="C806" s="2064">
        <v>7004</v>
      </c>
      <c r="D806" s="45">
        <v>500</v>
      </c>
      <c r="E806" s="574">
        <v>128.02000000000001</v>
      </c>
      <c r="F806" s="603">
        <f t="shared" si="88"/>
        <v>128.02000000000001</v>
      </c>
      <c r="G806" s="862">
        <f>'Заказ, cкидки и курсы валют'!$J$23*F806</f>
        <v>1536.2400000000002</v>
      </c>
      <c r="H806" s="128">
        <f t="shared" si="89"/>
        <v>768.12</v>
      </c>
      <c r="I806" s="212"/>
    </row>
    <row r="807" spans="1:9" ht="14.1" customHeight="1">
      <c r="A807" s="209" t="s">
        <v>5946</v>
      </c>
      <c r="B807" s="44" t="s">
        <v>127</v>
      </c>
      <c r="C807" s="2064">
        <v>7024</v>
      </c>
      <c r="D807" s="45">
        <v>500</v>
      </c>
      <c r="E807" s="574">
        <v>128.02000000000001</v>
      </c>
      <c r="F807" s="603">
        <f t="shared" si="88"/>
        <v>128.02000000000001</v>
      </c>
      <c r="G807" s="862">
        <f>'Заказ, cкидки и курсы валют'!$J$23*F807</f>
        <v>1536.2400000000002</v>
      </c>
      <c r="H807" s="128">
        <f t="shared" si="89"/>
        <v>768.12</v>
      </c>
      <c r="I807" s="212"/>
    </row>
    <row r="808" spans="1:9" ht="14.1" customHeight="1">
      <c r="A808" s="209" t="s">
        <v>1815</v>
      </c>
      <c r="B808" s="44" t="s">
        <v>127</v>
      </c>
      <c r="C808" s="2064">
        <v>8017</v>
      </c>
      <c r="D808" s="45">
        <v>500</v>
      </c>
      <c r="E808" s="574">
        <v>128.02000000000001</v>
      </c>
      <c r="F808" s="603">
        <f t="shared" si="88"/>
        <v>128.02000000000001</v>
      </c>
      <c r="G808" s="862">
        <f>'Заказ, cкидки и курсы валют'!$J$23*F808</f>
        <v>1536.2400000000002</v>
      </c>
      <c r="H808" s="128">
        <f t="shared" si="89"/>
        <v>768.12</v>
      </c>
      <c r="I808" s="212"/>
    </row>
    <row r="809" spans="1:9" ht="14.1" customHeight="1">
      <c r="A809" s="209" t="s">
        <v>1816</v>
      </c>
      <c r="B809" s="44" t="s">
        <v>127</v>
      </c>
      <c r="C809" s="2064">
        <v>8019</v>
      </c>
      <c r="D809" s="45">
        <v>500</v>
      </c>
      <c r="E809" s="574">
        <v>128.02000000000001</v>
      </c>
      <c r="F809" s="603">
        <f t="shared" si="88"/>
        <v>128.02000000000001</v>
      </c>
      <c r="G809" s="862">
        <f>'Заказ, cкидки и курсы валют'!$J$23*F809</f>
        <v>1536.2400000000002</v>
      </c>
      <c r="H809" s="128">
        <f t="shared" si="89"/>
        <v>768.12</v>
      </c>
      <c r="I809" s="212"/>
    </row>
    <row r="810" spans="1:9" ht="14.1" customHeight="1">
      <c r="A810" s="209" t="s">
        <v>1817</v>
      </c>
      <c r="B810" s="44" t="s">
        <v>127</v>
      </c>
      <c r="C810" s="2064">
        <v>9003</v>
      </c>
      <c r="D810" s="45">
        <v>500</v>
      </c>
      <c r="E810" s="574">
        <v>128.02000000000001</v>
      </c>
      <c r="F810" s="603">
        <f t="shared" si="88"/>
        <v>128.02000000000001</v>
      </c>
      <c r="G810" s="862">
        <f>'Заказ, cкидки и курсы валют'!$J$23*F810</f>
        <v>1536.2400000000002</v>
      </c>
      <c r="H810" s="128">
        <f t="shared" si="89"/>
        <v>768.12</v>
      </c>
      <c r="I810" s="212"/>
    </row>
    <row r="811" spans="1:9" ht="14.1" customHeight="1" thickBot="1">
      <c r="A811" s="211" t="s">
        <v>5947</v>
      </c>
      <c r="B811" s="213" t="s">
        <v>127</v>
      </c>
      <c r="C811" s="2141">
        <v>9005</v>
      </c>
      <c r="D811" s="219">
        <v>500</v>
      </c>
      <c r="E811" s="574">
        <v>128.02000000000001</v>
      </c>
      <c r="F811" s="959">
        <f t="shared" si="88"/>
        <v>128.02000000000001</v>
      </c>
      <c r="G811" s="960">
        <f>'Заказ, cкидки и курсы валют'!$J$23*F811</f>
        <v>1536.2400000000002</v>
      </c>
      <c r="H811" s="181">
        <f t="shared" si="89"/>
        <v>768.12</v>
      </c>
      <c r="I811" s="214"/>
    </row>
    <row r="812" spans="1:9" ht="13.5" customHeight="1" thickBot="1">
      <c r="A812" s="26"/>
      <c r="B812" s="41"/>
      <c r="C812" s="42"/>
      <c r="D812" s="42"/>
      <c r="E812" s="614"/>
      <c r="F812" s="614"/>
      <c r="G812" s="867"/>
      <c r="H812" s="25"/>
    </row>
    <row r="813" spans="1:9" ht="18">
      <c r="A813" s="215"/>
      <c r="B813" s="91" t="s">
        <v>3077</v>
      </c>
      <c r="C813" s="91"/>
      <c r="D813" s="96"/>
      <c r="E813" s="591"/>
      <c r="F813" s="592"/>
      <c r="G813" s="859"/>
      <c r="H813" s="163"/>
      <c r="I813" s="95"/>
    </row>
    <row r="814" spans="1:9" ht="18">
      <c r="A814" s="206"/>
      <c r="B814" s="108" t="s">
        <v>1387</v>
      </c>
      <c r="C814" s="108"/>
      <c r="D814" s="111"/>
      <c r="E814" s="615"/>
      <c r="F814" s="563"/>
      <c r="G814" s="340"/>
      <c r="H814" s="17"/>
      <c r="I814" s="167"/>
    </row>
    <row r="815" spans="1:9">
      <c r="A815" s="206"/>
      <c r="B815" s="207"/>
      <c r="C815" s="97"/>
      <c r="D815" s="97"/>
      <c r="E815" s="595"/>
      <c r="F815" s="596"/>
      <c r="G815" s="860"/>
      <c r="H815" s="228"/>
      <c r="I815" s="167"/>
    </row>
    <row r="816" spans="1:9">
      <c r="A816" s="206"/>
      <c r="B816" s="207"/>
      <c r="C816" s="97"/>
      <c r="D816" s="97"/>
      <c r="E816" s="595"/>
      <c r="F816" s="596"/>
      <c r="G816" s="860"/>
      <c r="H816" s="228"/>
      <c r="I816" s="167"/>
    </row>
    <row r="817" spans="1:10">
      <c r="A817" s="206"/>
      <c r="B817" s="207"/>
      <c r="C817" s="97"/>
      <c r="D817" s="97"/>
      <c r="E817" s="595"/>
      <c r="F817" s="596"/>
      <c r="G817" s="860"/>
      <c r="H817" s="228"/>
      <c r="I817" s="167"/>
    </row>
    <row r="818" spans="1:10" ht="16.5" thickBot="1">
      <c r="A818" s="201" t="s">
        <v>7051</v>
      </c>
      <c r="B818" s="208"/>
      <c r="C818" s="99"/>
      <c r="D818" s="99"/>
      <c r="E818" s="597"/>
      <c r="F818" s="598"/>
      <c r="G818" s="861"/>
      <c r="H818" s="229"/>
      <c r="I818" s="172"/>
    </row>
    <row r="819" spans="1:10" ht="42" customHeight="1">
      <c r="A819" s="1206" t="s">
        <v>1028</v>
      </c>
      <c r="B819" s="1207" t="s">
        <v>1029</v>
      </c>
      <c r="C819" s="192" t="s">
        <v>678</v>
      </c>
      <c r="D819" s="192" t="s">
        <v>3130</v>
      </c>
      <c r="E819" s="1134" t="s">
        <v>11188</v>
      </c>
      <c r="F819" s="611" t="s">
        <v>2779</v>
      </c>
      <c r="G819" s="1204" t="s">
        <v>2627</v>
      </c>
      <c r="H819" s="419" t="s">
        <v>497</v>
      </c>
      <c r="I819" s="495" t="s">
        <v>4239</v>
      </c>
    </row>
    <row r="820" spans="1:10" ht="15" customHeight="1" thickBot="1">
      <c r="A820" s="475"/>
      <c r="B820" s="1210"/>
      <c r="C820" s="197" t="s">
        <v>3629</v>
      </c>
      <c r="D820" s="390" t="s">
        <v>2628</v>
      </c>
      <c r="E820" s="601" t="s">
        <v>265</v>
      </c>
      <c r="F820" s="607">
        <f>'Заказ, cкидки и курсы валют'!$I$12</f>
        <v>0</v>
      </c>
      <c r="G820" s="864"/>
      <c r="H820" s="338"/>
      <c r="I820" s="541"/>
    </row>
    <row r="821" spans="1:10" ht="18" customHeight="1">
      <c r="A821" s="391" t="s">
        <v>4449</v>
      </c>
      <c r="B821" s="392" t="s">
        <v>3370</v>
      </c>
      <c r="C821" s="974">
        <v>0.9</v>
      </c>
      <c r="D821" s="2135">
        <v>25000</v>
      </c>
      <c r="E821" s="667">
        <v>29.81</v>
      </c>
      <c r="F821" s="967">
        <f>ROUND(E821*(1-$F$11),2)</f>
        <v>29.81</v>
      </c>
      <c r="G821" s="968">
        <f>'Заказ, cкидки и курсы валют'!$J$23*F821</f>
        <v>357.71999999999997</v>
      </c>
      <c r="H821" s="387">
        <f>ROUND((D821/1000)*G821,2)</f>
        <v>8943</v>
      </c>
      <c r="I821" s="337"/>
    </row>
    <row r="822" spans="1:10" ht="16.5" customHeight="1" thickBot="1">
      <c r="A822" s="211" t="s">
        <v>4450</v>
      </c>
      <c r="B822" s="213" t="s">
        <v>3984</v>
      </c>
      <c r="C822" s="218">
        <v>0.97</v>
      </c>
      <c r="D822" s="219">
        <v>25000</v>
      </c>
      <c r="E822" s="667">
        <v>38.869999999999997</v>
      </c>
      <c r="F822" s="959">
        <f>ROUND(E822*(1-$F$11),2)</f>
        <v>38.869999999999997</v>
      </c>
      <c r="G822" s="960">
        <f>'Заказ, cкидки и курсы валют'!$J$23*F822</f>
        <v>466.43999999999994</v>
      </c>
      <c r="H822" s="181">
        <f>ROUND((D822/1000)*G822,2)</f>
        <v>11661</v>
      </c>
      <c r="I822" s="214"/>
    </row>
    <row r="823" spans="1:10" ht="13.5" thickBot="1">
      <c r="A823" s="27"/>
      <c r="B823" s="49"/>
      <c r="C823" s="81"/>
      <c r="D823" s="51"/>
      <c r="E823" s="546"/>
      <c r="F823" s="578"/>
      <c r="G823" s="863"/>
      <c r="H823" s="85"/>
      <c r="I823" s="14"/>
    </row>
    <row r="824" spans="1:10" ht="18">
      <c r="A824" s="215"/>
      <c r="B824" s="91" t="s">
        <v>3077</v>
      </c>
      <c r="C824" s="91"/>
      <c r="D824" s="96"/>
      <c r="E824" s="591"/>
      <c r="F824" s="592"/>
      <c r="G824" s="859"/>
      <c r="H824" s="163"/>
      <c r="I824" s="95"/>
    </row>
    <row r="825" spans="1:10" ht="18">
      <c r="A825" s="206"/>
      <c r="B825" s="108" t="s">
        <v>1387</v>
      </c>
      <c r="C825" s="108"/>
      <c r="D825" s="111"/>
      <c r="E825" s="615"/>
      <c r="F825" s="563"/>
      <c r="G825" s="340"/>
      <c r="H825" s="17"/>
      <c r="I825" s="167"/>
    </row>
    <row r="826" spans="1:10">
      <c r="A826" s="206"/>
      <c r="B826" s="207"/>
      <c r="C826" s="97"/>
      <c r="D826" s="97"/>
      <c r="E826" s="595"/>
      <c r="F826" s="596"/>
      <c r="G826" s="860"/>
      <c r="H826" s="228"/>
      <c r="I826" s="167"/>
    </row>
    <row r="827" spans="1:10">
      <c r="A827" s="206"/>
      <c r="B827" s="207"/>
      <c r="C827" s="97"/>
      <c r="D827" s="97"/>
      <c r="E827" s="595"/>
      <c r="F827" s="596"/>
      <c r="G827" s="860"/>
      <c r="H827" s="228"/>
      <c r="I827" s="167"/>
    </row>
    <row r="828" spans="1:10" ht="14.1" customHeight="1">
      <c r="A828" s="206"/>
      <c r="B828" s="207"/>
      <c r="C828" s="97"/>
      <c r="D828" s="97"/>
      <c r="E828" s="595"/>
      <c r="F828" s="596"/>
      <c r="G828" s="860"/>
      <c r="H828" s="228"/>
      <c r="I828" s="167"/>
    </row>
    <row r="829" spans="1:10" ht="14.1" customHeight="1" thickBot="1">
      <c r="A829" s="1171" t="s">
        <v>7050</v>
      </c>
      <c r="B829" s="200"/>
      <c r="C829" s="205"/>
      <c r="D829" s="205"/>
      <c r="E829" s="597"/>
      <c r="F829" s="598"/>
      <c r="G829" s="861"/>
      <c r="H829" s="229"/>
      <c r="I829" s="172"/>
    </row>
    <row r="830" spans="1:10" ht="41.45" customHeight="1">
      <c r="A830" s="1206" t="s">
        <v>1028</v>
      </c>
      <c r="B830" s="1207" t="s">
        <v>1029</v>
      </c>
      <c r="C830" s="192" t="s">
        <v>678</v>
      </c>
      <c r="D830" s="192" t="s">
        <v>3130</v>
      </c>
      <c r="E830" s="1134" t="s">
        <v>11188</v>
      </c>
      <c r="F830" s="611" t="s">
        <v>2779</v>
      </c>
      <c r="G830" s="1204" t="s">
        <v>2627</v>
      </c>
      <c r="H830" s="419" t="s">
        <v>497</v>
      </c>
      <c r="I830" s="495" t="s">
        <v>4239</v>
      </c>
      <c r="J830" s="2668" t="s">
        <v>12335</v>
      </c>
    </row>
    <row r="831" spans="1:10" ht="20.25" customHeight="1" thickBot="1">
      <c r="A831" s="475"/>
      <c r="B831" s="1210"/>
      <c r="C831" s="197" t="s">
        <v>3629</v>
      </c>
      <c r="D831" s="390" t="s">
        <v>2628</v>
      </c>
      <c r="E831" s="601" t="s">
        <v>265</v>
      </c>
      <c r="F831" s="607">
        <f>'Заказ, cкидки и курсы валют'!$I$12</f>
        <v>0</v>
      </c>
      <c r="G831" s="864"/>
      <c r="H831" s="338"/>
      <c r="I831" s="541"/>
      <c r="J831" s="2669"/>
    </row>
    <row r="832" spans="1:10" ht="14.1" customHeight="1">
      <c r="A832" s="391" t="s">
        <v>4451</v>
      </c>
      <c r="B832" s="392" t="s">
        <v>3370</v>
      </c>
      <c r="C832" s="974">
        <v>0.9</v>
      </c>
      <c r="D832" s="2082">
        <v>2500</v>
      </c>
      <c r="E832" s="2071">
        <f>E821*1.2</f>
        <v>35.771999999999998</v>
      </c>
      <c r="F832" s="967">
        <f>ROUND(E832*(1-$F$11),2)</f>
        <v>35.770000000000003</v>
      </c>
      <c r="G832" s="968">
        <f>'Заказ, cкидки и курсы валют'!$J$23*F832</f>
        <v>429.24</v>
      </c>
      <c r="H832" s="387">
        <f>ROUND((D832/1000)*G832,2)</f>
        <v>1073.0999999999999</v>
      </c>
      <c r="I832" s="337"/>
      <c r="J832" s="128">
        <f>ROUND(IF(H832&lt;'Заказ, cкидки и курсы валют'!$B$39,H832*0.54*100/(100-'Заказ, cкидки и курсы валют'!$C$39),IF(H832&lt;'Заказ, cкидки и курсы валют'!$B$40,H832*0.54*100/(100-'Заказ, cкидки и курсы валют'!$C$40),IF(H832&lt;'Заказ, cкидки и курсы валют'!$B$41,H832*0.54*100/(100-'Заказ, cкидки и курсы валют'!$C$41),IF(H832&lt;'Заказ, cкидки и курсы валют'!$B$42,H832*0.54*100/(100-'Заказ, cкидки и курсы валют'!$C$42),IF(H832&lt;'Заказ, cкидки и курсы валют'!$B$43,H832*0.54*100/(100-'Заказ, cкидки и курсы валют'!$C$43),H832))))),2)</f>
        <v>1073.0999999999999</v>
      </c>
    </row>
    <row r="833" spans="1:10" ht="14.1" customHeight="1" thickBot="1">
      <c r="A833" s="211" t="s">
        <v>4452</v>
      </c>
      <c r="B833" s="213" t="s">
        <v>3984</v>
      </c>
      <c r="C833" s="218">
        <v>0.97</v>
      </c>
      <c r="D833" s="2131">
        <v>2500</v>
      </c>
      <c r="E833" s="2073">
        <f>E822*1.2</f>
        <v>46.643999999999998</v>
      </c>
      <c r="F833" s="959">
        <f>ROUND(E833*(1-$F$11),2)</f>
        <v>46.64</v>
      </c>
      <c r="G833" s="960">
        <f>'Заказ, cкидки и курсы валют'!$J$23*F833</f>
        <v>559.68000000000006</v>
      </c>
      <c r="H833" s="181">
        <f>ROUND((D833/1000)*G833,2)</f>
        <v>1399.2</v>
      </c>
      <c r="I833" s="214"/>
      <c r="J833" s="128">
        <f>ROUND(IF(H833&lt;'Заказ, cкидки и курсы валют'!$B$39,H833*0.54*100/(100-'Заказ, cкидки и курсы валют'!$C$39),IF(H833&lt;'Заказ, cкидки и курсы валют'!$B$40,H833*0.54*100/(100-'Заказ, cкидки и курсы валют'!$C$40),IF(H833&lt;'Заказ, cкидки и курсы валют'!$B$41,H833*0.54*100/(100-'Заказ, cкидки и курсы валют'!$C$41),IF(H833&lt;'Заказ, cкидки и курсы валют'!$B$42,H833*0.54*100/(100-'Заказ, cкидки и курсы валют'!$C$42),IF(H833&lt;'Заказ, cкидки и курсы валют'!$B$43,H833*0.54*100/(100-'Заказ, cкидки и курсы валют'!$C$43),H833))))),2)</f>
        <v>1399.2</v>
      </c>
    </row>
    <row r="834" spans="1:10" ht="14.1" customHeight="1" thickBot="1">
      <c r="A834" s="13"/>
      <c r="B834" s="49"/>
      <c r="C834" s="81"/>
      <c r="D834" s="83"/>
      <c r="E834" s="1237"/>
      <c r="F834" s="1096"/>
      <c r="G834" s="865"/>
      <c r="H834" s="23"/>
      <c r="I834" s="14"/>
    </row>
    <row r="835" spans="1:10" ht="14.1" customHeight="1">
      <c r="A835" s="215"/>
      <c r="B835" s="91" t="s">
        <v>3077</v>
      </c>
      <c r="C835" s="91"/>
      <c r="D835" s="96"/>
      <c r="E835" s="591"/>
      <c r="F835" s="592"/>
      <c r="G835" s="859"/>
      <c r="H835" s="163"/>
      <c r="I835" s="95"/>
    </row>
    <row r="836" spans="1:10" ht="14.1" customHeight="1">
      <c r="A836" s="206"/>
      <c r="B836" s="108" t="s">
        <v>1387</v>
      </c>
      <c r="C836" s="108"/>
      <c r="D836" s="111"/>
      <c r="E836" s="615"/>
      <c r="F836" s="563"/>
      <c r="G836" s="340"/>
      <c r="H836" s="17"/>
      <c r="I836" s="167"/>
    </row>
    <row r="837" spans="1:10" ht="13.5" customHeight="1">
      <c r="A837" s="206"/>
      <c r="B837" s="207"/>
      <c r="C837" s="97"/>
      <c r="D837" s="97"/>
      <c r="E837" s="595"/>
      <c r="F837" s="596"/>
      <c r="G837" s="860"/>
      <c r="H837" s="228"/>
      <c r="I837" s="167"/>
    </row>
    <row r="838" spans="1:10" ht="13.5" customHeight="1">
      <c r="A838" s="206"/>
      <c r="B838" s="207"/>
      <c r="C838" s="97"/>
      <c r="D838" s="97"/>
      <c r="E838" s="595"/>
      <c r="F838" s="596"/>
      <c r="G838" s="860"/>
      <c r="H838" s="228"/>
      <c r="I838" s="167"/>
    </row>
    <row r="839" spans="1:10" ht="13.5" customHeight="1">
      <c r="A839" s="206"/>
      <c r="B839" s="207"/>
      <c r="C839" s="97"/>
      <c r="D839" s="97"/>
      <c r="E839" s="595"/>
      <c r="F839" s="596"/>
      <c r="G839" s="860"/>
      <c r="H839" s="228"/>
      <c r="I839" s="167"/>
    </row>
    <row r="840" spans="1:10" ht="13.5" customHeight="1" thickBot="1">
      <c r="A840" s="1171" t="s">
        <v>7052</v>
      </c>
      <c r="B840" s="2539"/>
      <c r="C840" s="205"/>
      <c r="D840" s="205"/>
      <c r="E840" s="597"/>
      <c r="F840" s="598"/>
      <c r="G840" s="861"/>
      <c r="H840" s="229"/>
      <c r="I840" s="172"/>
    </row>
    <row r="841" spans="1:10" ht="48.75" customHeight="1">
      <c r="A841" s="1206" t="s">
        <v>1028</v>
      </c>
      <c r="B841" s="1207" t="s">
        <v>1029</v>
      </c>
      <c r="C841" s="192" t="s">
        <v>678</v>
      </c>
      <c r="D841" s="192" t="s">
        <v>3130</v>
      </c>
      <c r="E841" s="1134" t="s">
        <v>11188</v>
      </c>
      <c r="F841" s="611" t="s">
        <v>2779</v>
      </c>
      <c r="G841" s="1204" t="s">
        <v>2627</v>
      </c>
      <c r="H841" s="419" t="s">
        <v>497</v>
      </c>
      <c r="I841" s="495" t="s">
        <v>4239</v>
      </c>
      <c r="J841" s="2668" t="s">
        <v>12335</v>
      </c>
    </row>
    <row r="842" spans="1:10" ht="21.75" customHeight="1" thickBot="1">
      <c r="A842" s="475"/>
      <c r="B842" s="1210"/>
      <c r="C842" s="197" t="s">
        <v>3629</v>
      </c>
      <c r="D842" s="390" t="s">
        <v>2628</v>
      </c>
      <c r="E842" s="601" t="s">
        <v>265</v>
      </c>
      <c r="F842" s="607">
        <f>'Заказ, cкидки и курсы валют'!$I$12</f>
        <v>0</v>
      </c>
      <c r="G842" s="864"/>
      <c r="H842" s="338"/>
      <c r="I842" s="541"/>
      <c r="J842" s="2669"/>
    </row>
    <row r="843" spans="1:10" ht="14.1" customHeight="1" thickBot="1">
      <c r="A843" s="391" t="s">
        <v>11025</v>
      </c>
      <c r="B843" s="392" t="s">
        <v>3370</v>
      </c>
      <c r="C843" s="974">
        <v>0.9</v>
      </c>
      <c r="D843" s="2082">
        <v>250</v>
      </c>
      <c r="E843" s="2071">
        <f>(E821*2)+(1000/D843*7.5)</f>
        <v>89.62</v>
      </c>
      <c r="F843" s="967">
        <f>ROUND(E843*(1-$F$11),2)</f>
        <v>89.62</v>
      </c>
      <c r="G843" s="968">
        <f>'Заказ, cкидки и курсы валют'!$J$23*F843</f>
        <v>1075.44</v>
      </c>
      <c r="H843" s="387">
        <f>ROUND((D843/1000)*G843,2)</f>
        <v>268.86</v>
      </c>
      <c r="I843" s="337"/>
      <c r="J843" s="128">
        <f>ROUND(IF(H843&lt;'Заказ, cкидки и курсы валют'!$B$39,H843*0.54*100/(100-'Заказ, cкидки и курсы валют'!$C$39),IF(H843&lt;'Заказ, cкидки и курсы валют'!$B$40,H843*0.54*100/(100-'Заказ, cкидки и курсы валют'!$C$40),IF(H843&lt;'Заказ, cкидки и курсы валют'!$B$41,H843*0.54*100/(100-'Заказ, cкидки и курсы валют'!$C$41),IF(H843&lt;'Заказ, cкидки и курсы валют'!$B$42,H843*0.54*100/(100-'Заказ, cкидки и курсы валют'!$C$42),IF(H843&lt;'Заказ, cкидки и курсы валют'!$B$43,H843*0.54*100/(100-'Заказ, cкидки и курсы валют'!$C$43),H843))))),2)</f>
        <v>362.96</v>
      </c>
    </row>
    <row r="844" spans="1:10" ht="14.1" customHeight="1" thickBot="1">
      <c r="A844" s="211" t="s">
        <v>11026</v>
      </c>
      <c r="B844" s="213" t="s">
        <v>3984</v>
      </c>
      <c r="C844" s="218">
        <v>0.97</v>
      </c>
      <c r="D844" s="2131">
        <v>250</v>
      </c>
      <c r="E844" s="2071">
        <f>(E822*2)+(1000/D844*7.5)</f>
        <v>107.74</v>
      </c>
      <c r="F844" s="959">
        <f>ROUND(E844*(1-$F$11),2)</f>
        <v>107.74</v>
      </c>
      <c r="G844" s="960">
        <f>'Заказ, cкидки и курсы валют'!$J$23*F844</f>
        <v>1292.8799999999999</v>
      </c>
      <c r="H844" s="181">
        <f>ROUND((D844/1000)*G844,2)</f>
        <v>323.22000000000003</v>
      </c>
      <c r="I844" s="214"/>
      <c r="J844" s="128">
        <f>ROUND(IF(H844&lt;'Заказ, cкидки и курсы валют'!$B$39,H844*0.54*100/(100-'Заказ, cкидки и курсы валют'!$C$39),IF(H844&lt;'Заказ, cкидки и курсы валют'!$B$40,H844*0.54*100/(100-'Заказ, cкидки и курсы валют'!$C$40),IF(H844&lt;'Заказ, cкидки и курсы валют'!$B$41,H844*0.54*100/(100-'Заказ, cкидки и курсы валют'!$C$41),IF(H844&lt;'Заказ, cкидки и курсы валют'!$B$42,H844*0.54*100/(100-'Заказ, cкидки и курсы валют'!$C$42),IF(H844&lt;'Заказ, cкидки и курсы валют'!$B$43,H844*0.54*100/(100-'Заказ, cкидки и курсы валют'!$C$43),H844))))),2)</f>
        <v>436.35</v>
      </c>
    </row>
    <row r="845" spans="1:10" ht="13.5" customHeight="1">
      <c r="A845" s="13"/>
      <c r="B845" s="49"/>
      <c r="C845" s="81"/>
      <c r="D845" s="83"/>
      <c r="E845" s="1237"/>
      <c r="F845" s="1096"/>
      <c r="G845" s="865"/>
      <c r="H845" s="23"/>
      <c r="I845" s="14"/>
    </row>
    <row r="846" spans="1:10" ht="13.5" customHeight="1" thickBot="1">
      <c r="A846" s="27"/>
      <c r="B846" s="49"/>
      <c r="C846" s="81"/>
      <c r="D846" s="51"/>
      <c r="E846" s="546"/>
      <c r="F846" s="578"/>
      <c r="G846" s="863"/>
      <c r="H846" s="85"/>
      <c r="I846" s="14"/>
    </row>
    <row r="847" spans="1:10" ht="14.1" customHeight="1">
      <c r="A847" s="215"/>
      <c r="B847" s="91" t="s">
        <v>3077</v>
      </c>
      <c r="C847" s="91"/>
      <c r="D847" s="96"/>
      <c r="E847" s="591"/>
      <c r="F847" s="592"/>
      <c r="G847" s="859"/>
      <c r="H847" s="163"/>
      <c r="I847" s="95"/>
    </row>
    <row r="848" spans="1:10" ht="14.1" customHeight="1">
      <c r="A848" s="206"/>
      <c r="B848" s="108" t="s">
        <v>1388</v>
      </c>
      <c r="C848" s="108"/>
      <c r="D848" s="111"/>
      <c r="E848" s="615"/>
      <c r="F848" s="563"/>
      <c r="G848" s="340"/>
      <c r="H848" s="17"/>
      <c r="I848" s="167"/>
    </row>
    <row r="849" spans="1:10" ht="14.1" customHeight="1">
      <c r="A849" s="206"/>
      <c r="B849" s="207"/>
      <c r="C849" s="97"/>
      <c r="D849" s="97"/>
      <c r="E849" s="595"/>
      <c r="F849" s="596"/>
      <c r="G849" s="860"/>
      <c r="H849" s="228"/>
      <c r="I849" s="167"/>
    </row>
    <row r="850" spans="1:10" ht="14.1" customHeight="1">
      <c r="A850" s="206"/>
      <c r="B850" s="207"/>
      <c r="C850" s="97"/>
      <c r="D850" s="97"/>
      <c r="E850" s="595"/>
      <c r="F850" s="596"/>
      <c r="G850" s="860"/>
      <c r="H850" s="228"/>
      <c r="I850" s="167"/>
    </row>
    <row r="851" spans="1:10" ht="14.1" customHeight="1">
      <c r="A851" s="206"/>
      <c r="B851" s="207"/>
      <c r="C851" s="97"/>
      <c r="D851" s="97"/>
      <c r="E851" s="595"/>
      <c r="F851" s="596"/>
      <c r="G851" s="860"/>
      <c r="H851" s="228"/>
      <c r="I851" s="167"/>
    </row>
    <row r="852" spans="1:10" ht="14.1" customHeight="1" thickBot="1">
      <c r="A852" s="201" t="s">
        <v>7051</v>
      </c>
      <c r="B852" s="208"/>
      <c r="C852" s="99"/>
      <c r="D852" s="99"/>
      <c r="E852" s="597"/>
      <c r="F852" s="598"/>
      <c r="G852" s="861"/>
      <c r="H852" s="229"/>
      <c r="I852" s="172"/>
    </row>
    <row r="853" spans="1:10" ht="45.75" customHeight="1">
      <c r="A853" s="1206" t="s">
        <v>1028</v>
      </c>
      <c r="B853" s="1207" t="s">
        <v>1029</v>
      </c>
      <c r="C853" s="197" t="s">
        <v>678</v>
      </c>
      <c r="D853" s="197" t="s">
        <v>3130</v>
      </c>
      <c r="E853" s="1134" t="s">
        <v>11188</v>
      </c>
      <c r="F853" s="600" t="s">
        <v>2779</v>
      </c>
      <c r="G853" s="1204" t="s">
        <v>2627</v>
      </c>
      <c r="H853" s="419" t="s">
        <v>497</v>
      </c>
      <c r="I853" s="495" t="s">
        <v>4239</v>
      </c>
    </row>
    <row r="854" spans="1:10" ht="14.1" customHeight="1" thickBot="1">
      <c r="A854" s="475"/>
      <c r="B854" s="1210"/>
      <c r="C854" s="197" t="s">
        <v>3629</v>
      </c>
      <c r="D854" s="390" t="s">
        <v>2628</v>
      </c>
      <c r="E854" s="601" t="s">
        <v>265</v>
      </c>
      <c r="F854" s="607">
        <f>'Заказ, cкидки и курсы валют'!$I$12</f>
        <v>0</v>
      </c>
      <c r="G854" s="864"/>
      <c r="H854" s="338"/>
      <c r="I854" s="541"/>
    </row>
    <row r="855" spans="1:10" ht="14.1" customHeight="1">
      <c r="A855" s="391" t="s">
        <v>4453</v>
      </c>
      <c r="B855" s="392" t="s">
        <v>3370</v>
      </c>
      <c r="C855" s="974">
        <v>0.9</v>
      </c>
      <c r="D855" s="2135">
        <v>25000</v>
      </c>
      <c r="E855" s="667">
        <v>30.43</v>
      </c>
      <c r="F855" s="967">
        <f>ROUND(E855*(1-$F$11),2)</f>
        <v>30.43</v>
      </c>
      <c r="G855" s="968">
        <f>'Заказ, cкидки и курсы валют'!$J$23*F855</f>
        <v>365.15999999999997</v>
      </c>
      <c r="H855" s="387">
        <f>ROUND((D855/1000)*G855,2)</f>
        <v>9129</v>
      </c>
      <c r="I855" s="337"/>
    </row>
    <row r="856" spans="1:10" ht="15.75" thickBot="1">
      <c r="A856" s="211" t="s">
        <v>4454</v>
      </c>
      <c r="B856" s="213" t="s">
        <v>3984</v>
      </c>
      <c r="C856" s="218">
        <v>0.97</v>
      </c>
      <c r="D856" s="219">
        <v>25000</v>
      </c>
      <c r="E856" s="667">
        <v>33.1</v>
      </c>
      <c r="F856" s="959">
        <f>ROUND(E856*(1-$F$11),2)</f>
        <v>33.1</v>
      </c>
      <c r="G856" s="960">
        <f>'Заказ, cкидки и курсы валют'!$J$23*F856</f>
        <v>397.20000000000005</v>
      </c>
      <c r="H856" s="181">
        <f>ROUND((D856/1000)*G856,2)</f>
        <v>9930</v>
      </c>
      <c r="I856" s="214"/>
    </row>
    <row r="857" spans="1:10" ht="13.5" thickBot="1">
      <c r="A857" s="27"/>
      <c r="B857" s="49"/>
      <c r="C857" s="81"/>
      <c r="D857" s="51"/>
      <c r="E857" s="546"/>
      <c r="F857" s="578"/>
      <c r="G857" s="863"/>
      <c r="H857" s="85"/>
      <c r="I857" s="14"/>
    </row>
    <row r="858" spans="1:10" ht="18">
      <c r="A858" s="215"/>
      <c r="B858" s="91" t="s">
        <v>3077</v>
      </c>
      <c r="C858" s="91"/>
      <c r="D858" s="96"/>
      <c r="E858" s="591"/>
      <c r="F858" s="592"/>
      <c r="G858" s="859"/>
      <c r="H858" s="163"/>
      <c r="I858" s="95"/>
    </row>
    <row r="859" spans="1:10" ht="18">
      <c r="A859" s="206"/>
      <c r="B859" s="108" t="s">
        <v>1388</v>
      </c>
      <c r="C859" s="108"/>
      <c r="D859" s="111"/>
      <c r="E859" s="615"/>
      <c r="F859" s="563"/>
      <c r="G859" s="340"/>
      <c r="H859" s="17"/>
      <c r="I859" s="167"/>
    </row>
    <row r="860" spans="1:10">
      <c r="A860" s="206"/>
      <c r="B860" s="207"/>
      <c r="C860" s="97"/>
      <c r="D860" s="97"/>
      <c r="E860" s="595"/>
      <c r="F860" s="596"/>
      <c r="G860" s="860"/>
      <c r="H860" s="228"/>
      <c r="I860" s="167"/>
    </row>
    <row r="861" spans="1:10">
      <c r="A861" s="206"/>
      <c r="B861" s="207"/>
      <c r="C861" s="97"/>
      <c r="D861" s="97"/>
      <c r="E861" s="595"/>
      <c r="F861" s="596"/>
      <c r="G861" s="860"/>
      <c r="H861" s="228"/>
      <c r="I861" s="167"/>
    </row>
    <row r="862" spans="1:10" ht="27.2" customHeight="1">
      <c r="A862" s="206"/>
      <c r="B862" s="207"/>
      <c r="C862" s="97"/>
      <c r="D862" s="97"/>
      <c r="E862" s="595"/>
      <c r="F862" s="596"/>
      <c r="G862" s="860"/>
      <c r="H862" s="228"/>
      <c r="I862" s="167"/>
    </row>
    <row r="863" spans="1:10" ht="16.5" thickBot="1">
      <c r="A863" s="1171" t="s">
        <v>7050</v>
      </c>
      <c r="B863" s="2539"/>
      <c r="C863" s="205"/>
      <c r="D863" s="205"/>
      <c r="E863" s="597"/>
      <c r="F863" s="598"/>
      <c r="G863" s="861"/>
      <c r="H863" s="229"/>
      <c r="I863" s="172"/>
    </row>
    <row r="864" spans="1:10" ht="42">
      <c r="A864" s="1206" t="s">
        <v>1028</v>
      </c>
      <c r="B864" s="1207" t="s">
        <v>1029</v>
      </c>
      <c r="C864" s="192" t="s">
        <v>678</v>
      </c>
      <c r="D864" s="192" t="s">
        <v>3130</v>
      </c>
      <c r="E864" s="1134" t="s">
        <v>11188</v>
      </c>
      <c r="F864" s="611" t="s">
        <v>2779</v>
      </c>
      <c r="G864" s="1204" t="s">
        <v>2627</v>
      </c>
      <c r="H864" s="419" t="s">
        <v>497</v>
      </c>
      <c r="I864" s="495" t="s">
        <v>4239</v>
      </c>
      <c r="J864" s="2668" t="s">
        <v>12335</v>
      </c>
    </row>
    <row r="865" spans="1:10" ht="21" customHeight="1" thickBot="1">
      <c r="A865" s="475"/>
      <c r="B865" s="1210"/>
      <c r="C865" s="197" t="s">
        <v>3629</v>
      </c>
      <c r="D865" s="390" t="s">
        <v>2628</v>
      </c>
      <c r="E865" s="601" t="s">
        <v>265</v>
      </c>
      <c r="F865" s="607">
        <f>'Заказ, cкидки и курсы валют'!$I$12</f>
        <v>0</v>
      </c>
      <c r="G865" s="864"/>
      <c r="H865" s="338"/>
      <c r="I865" s="541"/>
      <c r="J865" s="2669"/>
    </row>
    <row r="866" spans="1:10">
      <c r="A866" s="391" t="s">
        <v>4455</v>
      </c>
      <c r="B866" s="392" t="s">
        <v>3370</v>
      </c>
      <c r="C866" s="974">
        <v>0.9</v>
      </c>
      <c r="D866" s="2082">
        <v>2500</v>
      </c>
      <c r="E866" s="2071">
        <f>E855*1.2</f>
        <v>36.515999999999998</v>
      </c>
      <c r="F866" s="967">
        <f>ROUND(E866*(1-$F$11),2)</f>
        <v>36.520000000000003</v>
      </c>
      <c r="G866" s="968">
        <f>'Заказ, cкидки и курсы валют'!$J$23*F866</f>
        <v>438.24</v>
      </c>
      <c r="H866" s="387">
        <f>ROUND((D866/1000)*G866,2)</f>
        <v>1095.5999999999999</v>
      </c>
      <c r="I866" s="337"/>
      <c r="J866" s="128">
        <f>ROUND(IF(H866&lt;'Заказ, cкидки и курсы валют'!$B$39,H866*0.54*100/(100-'Заказ, cкидки и курсы валют'!$C$39),IF(H866&lt;'Заказ, cкидки и курсы валют'!$B$40,H866*0.54*100/(100-'Заказ, cкидки и курсы валют'!$C$40),IF(H866&lt;'Заказ, cкидки и курсы валют'!$B$41,H866*0.54*100/(100-'Заказ, cкидки и курсы валют'!$C$41),IF(H866&lt;'Заказ, cкидки и курсы валют'!$B$42,H866*0.54*100/(100-'Заказ, cкидки и курсы валют'!$C$42),IF(H866&lt;'Заказ, cкидки и курсы валют'!$B$43,H866*0.54*100/(100-'Заказ, cкидки и курсы валют'!$C$43),H866))))),2)</f>
        <v>1095.5999999999999</v>
      </c>
    </row>
    <row r="867" spans="1:10" ht="13.5" thickBot="1">
      <c r="A867" s="211" t="s">
        <v>4456</v>
      </c>
      <c r="B867" s="213" t="s">
        <v>3984</v>
      </c>
      <c r="C867" s="218">
        <v>0.97</v>
      </c>
      <c r="D867" s="2131">
        <v>2500</v>
      </c>
      <c r="E867" s="2073">
        <f>E856*1.2</f>
        <v>39.72</v>
      </c>
      <c r="F867" s="959">
        <f>ROUND(E867*(1-$F$11),2)</f>
        <v>39.72</v>
      </c>
      <c r="G867" s="960">
        <f>'Заказ, cкидки и курсы валют'!$J$23*F867</f>
        <v>476.64</v>
      </c>
      <c r="H867" s="181">
        <f>ROUND((D867/1000)*G867,2)</f>
        <v>1191.5999999999999</v>
      </c>
      <c r="I867" s="214"/>
      <c r="J867" s="128">
        <f>ROUND(IF(H867&lt;'Заказ, cкидки и курсы валют'!$B$39,H867*0.54*100/(100-'Заказ, cкидки и курсы валют'!$C$39),IF(H867&lt;'Заказ, cкидки и курсы валют'!$B$40,H867*0.54*100/(100-'Заказ, cкидки и курсы валют'!$C$40),IF(H867&lt;'Заказ, cкидки и курсы валют'!$B$41,H867*0.54*100/(100-'Заказ, cкидки и курсы валют'!$C$41),IF(H867&lt;'Заказ, cкидки и курсы валют'!$B$42,H867*0.54*100/(100-'Заказ, cкидки и курсы валют'!$C$42),IF(H867&lt;'Заказ, cкидки и курсы валют'!$B$43,H867*0.54*100/(100-'Заказ, cкидки и курсы валют'!$C$43),H867))))),2)</f>
        <v>1191.5999999999999</v>
      </c>
    </row>
    <row r="868" spans="1:10" ht="13.5" thickBot="1">
      <c r="A868" s="13"/>
      <c r="B868" s="49"/>
      <c r="C868" s="81"/>
      <c r="D868" s="83"/>
      <c r="E868" s="1237"/>
      <c r="F868" s="1096"/>
      <c r="G868" s="865"/>
      <c r="H868" s="23"/>
      <c r="I868" s="14"/>
    </row>
    <row r="869" spans="1:10" ht="18">
      <c r="A869" s="215"/>
      <c r="B869" s="91" t="s">
        <v>3077</v>
      </c>
      <c r="C869" s="91"/>
      <c r="D869" s="96"/>
      <c r="E869" s="591"/>
      <c r="F869" s="592"/>
      <c r="G869" s="859"/>
      <c r="H869" s="163"/>
      <c r="I869" s="95"/>
    </row>
    <row r="870" spans="1:10" ht="18">
      <c r="A870" s="206"/>
      <c r="B870" s="108" t="s">
        <v>1388</v>
      </c>
      <c r="C870" s="108"/>
      <c r="D870" s="111"/>
      <c r="E870" s="615"/>
      <c r="F870" s="563"/>
      <c r="G870" s="340"/>
      <c r="H870" s="17"/>
      <c r="I870" s="167"/>
    </row>
    <row r="871" spans="1:10" ht="13.5" customHeight="1">
      <c r="A871" s="206"/>
      <c r="B871" s="207"/>
      <c r="C871" s="97"/>
      <c r="D871" s="97"/>
      <c r="E871" s="595"/>
      <c r="F871" s="596"/>
      <c r="G871" s="860"/>
      <c r="H871" s="228"/>
      <c r="I871" s="167"/>
    </row>
    <row r="872" spans="1:10" ht="13.5" customHeight="1">
      <c r="A872" s="206"/>
      <c r="B872" s="207"/>
      <c r="C872" s="97"/>
      <c r="D872" s="97"/>
      <c r="E872" s="595"/>
      <c r="F872" s="596"/>
      <c r="G872" s="860"/>
      <c r="H872" s="228"/>
      <c r="I872" s="167"/>
    </row>
    <row r="873" spans="1:10" ht="13.5" customHeight="1">
      <c r="A873" s="206"/>
      <c r="B873" s="207"/>
      <c r="C873" s="97"/>
      <c r="D873" s="97"/>
      <c r="E873" s="595"/>
      <c r="F873" s="596"/>
      <c r="G873" s="860"/>
      <c r="H873" s="228"/>
      <c r="I873" s="167"/>
    </row>
    <row r="874" spans="1:10" ht="13.5" customHeight="1" thickBot="1">
      <c r="A874" s="1171" t="s">
        <v>7052</v>
      </c>
      <c r="B874" s="2539"/>
      <c r="C874" s="205"/>
      <c r="D874" s="205"/>
      <c r="E874" s="597"/>
      <c r="F874" s="598"/>
      <c r="G874" s="861"/>
      <c r="H874" s="229"/>
      <c r="I874" s="172"/>
    </row>
    <row r="875" spans="1:10" ht="47.25" customHeight="1">
      <c r="A875" s="1206" t="s">
        <v>1028</v>
      </c>
      <c r="B875" s="1207" t="s">
        <v>1029</v>
      </c>
      <c r="C875" s="192" t="s">
        <v>678</v>
      </c>
      <c r="D875" s="192" t="s">
        <v>3130</v>
      </c>
      <c r="E875" s="1134" t="s">
        <v>11188</v>
      </c>
      <c r="F875" s="611" t="s">
        <v>2779</v>
      </c>
      <c r="G875" s="1204" t="s">
        <v>2627</v>
      </c>
      <c r="H875" s="419" t="s">
        <v>497</v>
      </c>
      <c r="I875" s="495" t="s">
        <v>4239</v>
      </c>
      <c r="J875" s="2668" t="s">
        <v>12335</v>
      </c>
    </row>
    <row r="876" spans="1:10" ht="16.5" customHeight="1" thickBot="1">
      <c r="A876" s="475"/>
      <c r="B876" s="1210"/>
      <c r="C876" s="197" t="s">
        <v>3629</v>
      </c>
      <c r="D876" s="390" t="s">
        <v>2628</v>
      </c>
      <c r="E876" s="601" t="s">
        <v>265</v>
      </c>
      <c r="F876" s="607">
        <f>'Заказ, cкидки и курсы валют'!$I$12</f>
        <v>0</v>
      </c>
      <c r="G876" s="864"/>
      <c r="H876" s="338"/>
      <c r="I876" s="541"/>
      <c r="J876" s="2669"/>
    </row>
    <row r="877" spans="1:10" ht="13.5" customHeight="1" thickBot="1">
      <c r="A877" s="391" t="s">
        <v>11027</v>
      </c>
      <c r="B877" s="392" t="s">
        <v>3370</v>
      </c>
      <c r="C877" s="974">
        <v>0.9</v>
      </c>
      <c r="D877" s="2082">
        <v>250</v>
      </c>
      <c r="E877" s="2071">
        <f>(E855*2)+(1000/D877*7.5)</f>
        <v>90.86</v>
      </c>
      <c r="F877" s="967">
        <f>ROUND(E877*(1-$F$11),2)</f>
        <v>90.86</v>
      </c>
      <c r="G877" s="968">
        <f>'Заказ, cкидки и курсы валют'!$J$23*F877</f>
        <v>1090.32</v>
      </c>
      <c r="H877" s="387">
        <f>ROUND((D877/1000)*G877,2)</f>
        <v>272.58</v>
      </c>
      <c r="I877" s="337"/>
      <c r="J877" s="128">
        <f>ROUND(IF(H877&lt;'Заказ, cкидки и курсы валют'!$B$39,H877*0.54*100/(100-'Заказ, cкидки и курсы валют'!$C$39),IF(H877&lt;'Заказ, cкидки и курсы валют'!$B$40,H877*0.54*100/(100-'Заказ, cкидки и курсы валют'!$C$40),IF(H877&lt;'Заказ, cкидки и курсы валют'!$B$41,H877*0.54*100/(100-'Заказ, cкидки и курсы валют'!$C$41),IF(H877&lt;'Заказ, cкидки и курсы валют'!$B$42,H877*0.54*100/(100-'Заказ, cкидки и курсы валют'!$C$42),IF(H877&lt;'Заказ, cкидки и курсы валют'!$B$43,H877*0.54*100/(100-'Заказ, cкидки и курсы валют'!$C$43),H877))))),2)</f>
        <v>367.98</v>
      </c>
    </row>
    <row r="878" spans="1:10" ht="13.5" thickBot="1">
      <c r="A878" s="211" t="s">
        <v>11028</v>
      </c>
      <c r="B878" s="213" t="s">
        <v>3984</v>
      </c>
      <c r="C878" s="218">
        <v>0.97</v>
      </c>
      <c r="D878" s="2131">
        <v>250</v>
      </c>
      <c r="E878" s="2071">
        <f>(E856*2)+(1000/D878*7.5)</f>
        <v>96.2</v>
      </c>
      <c r="F878" s="959">
        <f>ROUND(E878*(1-$F$11),2)</f>
        <v>96.2</v>
      </c>
      <c r="G878" s="960">
        <f>'Заказ, cкидки и курсы валют'!$J$23*F878</f>
        <v>1154.4000000000001</v>
      </c>
      <c r="H878" s="181">
        <f>ROUND((D878/1000)*G878,2)</f>
        <v>288.60000000000002</v>
      </c>
      <c r="I878" s="214"/>
      <c r="J878" s="128">
        <f>ROUND(IF(H878&lt;'Заказ, cкидки и курсы валют'!$B$39,H878*0.54*100/(100-'Заказ, cкидки и курсы валют'!$C$39),IF(H878&lt;'Заказ, cкидки и курсы валют'!$B$40,H878*0.54*100/(100-'Заказ, cкидки и курсы валют'!$C$40),IF(H878&lt;'Заказ, cкидки и курсы валют'!$B$41,H878*0.54*100/(100-'Заказ, cкидки и курсы валют'!$C$41),IF(H878&lt;'Заказ, cкидки и курсы валют'!$B$42,H878*0.54*100/(100-'Заказ, cкидки и курсы валют'!$C$42),IF(H878&lt;'Заказ, cкидки и курсы валют'!$B$43,H878*0.54*100/(100-'Заказ, cкидки и курсы валют'!$C$43),H878))))),2)</f>
        <v>389.61</v>
      </c>
    </row>
    <row r="879" spans="1:10">
      <c r="A879" s="13"/>
      <c r="B879" s="49"/>
      <c r="C879" s="81"/>
      <c r="D879" s="83"/>
      <c r="E879" s="1237"/>
      <c r="F879" s="1096"/>
      <c r="G879" s="865"/>
      <c r="H879" s="23"/>
      <c r="I879" s="14"/>
    </row>
    <row r="880" spans="1:10">
      <c r="A880" s="13"/>
      <c r="B880" s="49"/>
      <c r="C880" s="81"/>
      <c r="D880" s="83"/>
      <c r="E880" s="1237"/>
      <c r="F880" s="1096"/>
      <c r="G880" s="865"/>
      <c r="H880" s="23"/>
      <c r="I880" s="14"/>
    </row>
    <row r="881" spans="1:9" ht="13.5" thickBot="1">
      <c r="A881" s="27"/>
      <c r="B881" s="49"/>
      <c r="C881" s="81"/>
      <c r="D881" s="51"/>
      <c r="E881" s="546"/>
      <c r="F881" s="578"/>
      <c r="G881" s="863"/>
      <c r="H881" s="85"/>
      <c r="I881" s="14"/>
    </row>
    <row r="882" spans="1:9" ht="18">
      <c r="A882" s="203"/>
      <c r="B882" s="91" t="s">
        <v>3077</v>
      </c>
      <c r="C882" s="91"/>
      <c r="D882" s="96"/>
      <c r="E882" s="591"/>
      <c r="F882" s="592"/>
      <c r="G882" s="869"/>
      <c r="H882" s="163"/>
      <c r="I882" s="230"/>
    </row>
    <row r="883" spans="1:9" ht="18">
      <c r="A883" s="204"/>
      <c r="B883" s="108" t="s">
        <v>1389</v>
      </c>
      <c r="C883" s="108"/>
      <c r="D883" s="111"/>
      <c r="E883" s="615"/>
      <c r="F883" s="563"/>
      <c r="G883" s="870"/>
      <c r="H883" s="17"/>
      <c r="I883" s="232"/>
    </row>
    <row r="884" spans="1:9">
      <c r="A884" s="204"/>
      <c r="B884" s="77"/>
      <c r="C884" s="97"/>
      <c r="D884" s="97"/>
      <c r="E884" s="595"/>
      <c r="F884" s="596"/>
      <c r="G884" s="860"/>
      <c r="H884" s="231"/>
      <c r="I884" s="232"/>
    </row>
    <row r="885" spans="1:9">
      <c r="A885" s="204"/>
      <c r="B885" s="77"/>
      <c r="C885" s="97"/>
      <c r="D885" s="97"/>
      <c r="E885" s="595"/>
      <c r="F885" s="596"/>
      <c r="G885" s="860"/>
      <c r="H885" s="231"/>
      <c r="I885" s="232"/>
    </row>
    <row r="886" spans="1:9">
      <c r="A886" s="233"/>
      <c r="B886" s="234"/>
      <c r="C886" s="97"/>
      <c r="D886" s="97"/>
      <c r="E886" s="595"/>
      <c r="F886" s="596"/>
      <c r="G886" s="860"/>
      <c r="H886" s="228"/>
      <c r="I886" s="167"/>
    </row>
    <row r="887" spans="1:9" ht="16.5" thickBot="1">
      <c r="A887" s="201" t="s">
        <v>7051</v>
      </c>
      <c r="B887" s="208"/>
      <c r="C887" s="99"/>
      <c r="D887" s="99"/>
      <c r="E887" s="597"/>
      <c r="F887" s="598"/>
      <c r="G887" s="861"/>
      <c r="H887" s="229"/>
      <c r="I887" s="172"/>
    </row>
    <row r="888" spans="1:9" ht="42">
      <c r="A888" s="1206" t="s">
        <v>1028</v>
      </c>
      <c r="B888" s="1207" t="s">
        <v>1029</v>
      </c>
      <c r="C888" s="192" t="s">
        <v>678</v>
      </c>
      <c r="D888" s="192" t="s">
        <v>3130</v>
      </c>
      <c r="E888" s="1134" t="s">
        <v>11188</v>
      </c>
      <c r="F888" s="611" t="s">
        <v>2779</v>
      </c>
      <c r="G888" s="1204" t="s">
        <v>2627</v>
      </c>
      <c r="H888" s="419" t="s">
        <v>497</v>
      </c>
      <c r="I888" s="495" t="s">
        <v>4239</v>
      </c>
    </row>
    <row r="889" spans="1:9" ht="13.5" thickBot="1">
      <c r="A889" s="475"/>
      <c r="B889" s="1210"/>
      <c r="C889" s="197" t="s">
        <v>3629</v>
      </c>
      <c r="D889" s="390" t="s">
        <v>2628</v>
      </c>
      <c r="E889" s="601" t="s">
        <v>265</v>
      </c>
      <c r="F889" s="607">
        <f>'Заказ, cкидки и курсы валют'!$I$12</f>
        <v>0</v>
      </c>
      <c r="G889" s="864"/>
      <c r="H889" s="338"/>
      <c r="I889" s="541"/>
    </row>
    <row r="890" spans="1:9" ht="15">
      <c r="A890" s="391" t="s">
        <v>4457</v>
      </c>
      <c r="B890" s="393" t="s">
        <v>3370</v>
      </c>
      <c r="C890" s="393">
        <v>0.95</v>
      </c>
      <c r="D890" s="2133">
        <v>25000</v>
      </c>
      <c r="E890" s="667">
        <v>34.96</v>
      </c>
      <c r="F890" s="967">
        <f>ROUND(E890*(1-$F$11),2)</f>
        <v>34.96</v>
      </c>
      <c r="G890" s="968">
        <f>'Заказ, cкидки и курсы валют'!$J$23*F890</f>
        <v>419.52</v>
      </c>
      <c r="H890" s="387">
        <f>ROUND((D890/1000)*G890,2)</f>
        <v>10488</v>
      </c>
      <c r="I890" s="337"/>
    </row>
    <row r="891" spans="1:9" ht="15.75" thickBot="1">
      <c r="A891" s="211" t="s">
        <v>5450</v>
      </c>
      <c r="B891" s="213" t="s">
        <v>3984</v>
      </c>
      <c r="C891" s="218">
        <v>1</v>
      </c>
      <c r="D891" s="2074">
        <v>25000</v>
      </c>
      <c r="E891" s="667">
        <v>37.43</v>
      </c>
      <c r="F891" s="959">
        <f>ROUND(E891*(1-$F$11),2)</f>
        <v>37.43</v>
      </c>
      <c r="G891" s="960">
        <f>'Заказ, cкидки и курсы валют'!$J$23*F891</f>
        <v>449.15999999999997</v>
      </c>
      <c r="H891" s="181">
        <f>ROUND((D891/1000)*G891,2)</f>
        <v>11229</v>
      </c>
      <c r="I891" s="214"/>
    </row>
    <row r="892" spans="1:9" ht="13.5" thickBot="1">
      <c r="A892" s="85"/>
      <c r="B892" s="49"/>
      <c r="C892" s="86"/>
      <c r="D892" s="87"/>
      <c r="E892" s="546"/>
      <c r="F892" s="578"/>
      <c r="G892" s="863"/>
      <c r="H892" s="85"/>
      <c r="I892" s="14"/>
    </row>
    <row r="893" spans="1:9" ht="18">
      <c r="A893" s="203"/>
      <c r="B893" s="91" t="s">
        <v>3077</v>
      </c>
      <c r="C893" s="91"/>
      <c r="D893" s="96"/>
      <c r="E893" s="591"/>
      <c r="F893" s="592"/>
      <c r="G893" s="869"/>
      <c r="H893" s="163"/>
      <c r="I893" s="230"/>
    </row>
    <row r="894" spans="1:9" ht="18">
      <c r="A894" s="204"/>
      <c r="B894" s="108" t="s">
        <v>1389</v>
      </c>
      <c r="C894" s="108"/>
      <c r="D894" s="111"/>
      <c r="E894" s="615"/>
      <c r="F894" s="563"/>
      <c r="G894" s="870"/>
      <c r="H894" s="17"/>
      <c r="I894" s="232"/>
    </row>
    <row r="895" spans="1:9">
      <c r="A895" s="204"/>
      <c r="B895" s="77"/>
      <c r="C895" s="97"/>
      <c r="D895" s="97"/>
      <c r="E895" s="595"/>
      <c r="F895" s="596"/>
      <c r="G895" s="860"/>
      <c r="H895" s="231"/>
      <c r="I895" s="232"/>
    </row>
    <row r="896" spans="1:9">
      <c r="A896" s="204"/>
      <c r="B896" s="77"/>
      <c r="C896" s="97"/>
      <c r="D896" s="97"/>
      <c r="E896" s="595"/>
      <c r="F896" s="596"/>
      <c r="G896" s="860"/>
      <c r="H896" s="231"/>
      <c r="I896" s="232"/>
    </row>
    <row r="897" spans="1:11">
      <c r="A897" s="233"/>
      <c r="B897" s="234"/>
      <c r="C897" s="97"/>
      <c r="D897" s="97"/>
      <c r="E897" s="595"/>
      <c r="F897" s="596"/>
      <c r="G897" s="860"/>
      <c r="H897" s="228"/>
      <c r="I897" s="167"/>
    </row>
    <row r="898" spans="1:11" ht="16.5" thickBot="1">
      <c r="A898" s="1171" t="s">
        <v>7050</v>
      </c>
      <c r="B898" s="200"/>
      <c r="C898" s="205"/>
      <c r="D898" s="205"/>
      <c r="E898" s="597"/>
      <c r="F898" s="598"/>
      <c r="G898" s="861"/>
      <c r="H898" s="229"/>
      <c r="I898" s="172"/>
    </row>
    <row r="899" spans="1:11" ht="42">
      <c r="A899" s="1206" t="s">
        <v>1028</v>
      </c>
      <c r="B899" s="1207" t="s">
        <v>1029</v>
      </c>
      <c r="C899" s="192" t="s">
        <v>678</v>
      </c>
      <c r="D899" s="192" t="s">
        <v>3130</v>
      </c>
      <c r="E899" s="1134" t="s">
        <v>11188</v>
      </c>
      <c r="F899" s="611" t="s">
        <v>2779</v>
      </c>
      <c r="G899" s="1204" t="s">
        <v>2627</v>
      </c>
      <c r="H899" s="419" t="s">
        <v>497</v>
      </c>
      <c r="I899" s="495" t="s">
        <v>4239</v>
      </c>
      <c r="J899" s="2668" t="s">
        <v>12335</v>
      </c>
    </row>
    <row r="900" spans="1:11" ht="21.75" customHeight="1" thickBot="1">
      <c r="A900" s="475"/>
      <c r="B900" s="1210"/>
      <c r="C900" s="197" t="s">
        <v>3629</v>
      </c>
      <c r="D900" s="390" t="s">
        <v>2628</v>
      </c>
      <c r="E900" s="601" t="s">
        <v>265</v>
      </c>
      <c r="F900" s="607">
        <f>'Заказ, cкидки и курсы валют'!$I$12</f>
        <v>0</v>
      </c>
      <c r="G900" s="864"/>
      <c r="H900" s="338"/>
      <c r="I900" s="541"/>
      <c r="J900" s="2669"/>
    </row>
    <row r="901" spans="1:11">
      <c r="A901" s="391" t="s">
        <v>4458</v>
      </c>
      <c r="B901" s="393" t="s">
        <v>3370</v>
      </c>
      <c r="C901" s="393">
        <v>0.95</v>
      </c>
      <c r="D901" s="2082">
        <v>2000</v>
      </c>
      <c r="E901" s="2071">
        <f>E890*1.2</f>
        <v>41.951999999999998</v>
      </c>
      <c r="F901" s="967">
        <f>ROUND(E901*(1-$F$11),2)</f>
        <v>41.95</v>
      </c>
      <c r="G901" s="968">
        <f>'Заказ, cкидки и курсы валют'!$J$23*F901</f>
        <v>503.40000000000003</v>
      </c>
      <c r="H901" s="387">
        <f>ROUND((D901/1000)*G901,2)</f>
        <v>1006.8</v>
      </c>
      <c r="I901" s="337"/>
      <c r="J901" s="128">
        <f>ROUND(IF(H901&lt;'Заказ, cкидки и курсы валют'!$B$39,H901*0.54*100/(100-'Заказ, cкидки и курсы валют'!$C$39),IF(H901&lt;'Заказ, cкидки и курсы валют'!$B$40,H901*0.54*100/(100-'Заказ, cкидки и курсы валют'!$C$40),IF(H901&lt;'Заказ, cкидки и курсы валют'!$B$41,H901*0.54*100/(100-'Заказ, cкидки и курсы валют'!$C$41),IF(H901&lt;'Заказ, cкидки и курсы валют'!$B$42,H901*0.54*100/(100-'Заказ, cкидки и курсы валют'!$C$42),IF(H901&lt;'Заказ, cкидки и курсы валют'!$B$43,H901*0.54*100/(100-'Заказ, cкидки и курсы валют'!$C$43),H901))))),2)</f>
        <v>1006.8</v>
      </c>
    </row>
    <row r="902" spans="1:11" ht="13.5" thickBot="1">
      <c r="A902" s="211" t="s">
        <v>5451</v>
      </c>
      <c r="B902" s="213" t="s">
        <v>3984</v>
      </c>
      <c r="C902" s="218">
        <v>1</v>
      </c>
      <c r="D902" s="2131">
        <v>2000</v>
      </c>
      <c r="E902" s="2073">
        <f>E891*1.2</f>
        <v>44.915999999999997</v>
      </c>
      <c r="F902" s="959">
        <f>ROUND(E902*(1-$F$11),2)</f>
        <v>44.92</v>
      </c>
      <c r="G902" s="960">
        <f>'Заказ, cкидки и курсы валют'!$J$23*F902</f>
        <v>539.04</v>
      </c>
      <c r="H902" s="181">
        <f>ROUND((D902/1000)*G902,2)</f>
        <v>1078.08</v>
      </c>
      <c r="I902" s="214"/>
      <c r="J902" s="128">
        <f>ROUND(IF(H902&lt;'Заказ, cкидки и курсы валют'!$B$39,H902*0.54*100/(100-'Заказ, cкидки и курсы валют'!$C$39),IF(H902&lt;'Заказ, cкидки и курсы валют'!$B$40,H902*0.54*100/(100-'Заказ, cкидки и курсы валют'!$C$40),IF(H902&lt;'Заказ, cкидки и курсы валют'!$B$41,H902*0.54*100/(100-'Заказ, cкидки и курсы валют'!$C$41),IF(H902&lt;'Заказ, cкидки и курсы валют'!$B$42,H902*0.54*100/(100-'Заказ, cкидки и курсы валют'!$C$42),IF(H902&lt;'Заказ, cкидки и курсы валют'!$B$43,H902*0.54*100/(100-'Заказ, cкидки и курсы валют'!$C$43),H902))))),2)</f>
        <v>1078.08</v>
      </c>
    </row>
    <row r="903" spans="1:11" ht="13.5" thickBot="1">
      <c r="A903" s="13"/>
      <c r="B903" s="49"/>
      <c r="C903" s="81"/>
      <c r="D903" s="83"/>
      <c r="E903" s="1237"/>
      <c r="F903" s="1096"/>
      <c r="G903" s="865"/>
      <c r="H903" s="23"/>
      <c r="I903" s="14"/>
      <c r="K903" s="575"/>
    </row>
    <row r="904" spans="1:11" ht="18">
      <c r="A904" s="203"/>
      <c r="B904" s="91" t="s">
        <v>3077</v>
      </c>
      <c r="C904" s="91"/>
      <c r="D904" s="96"/>
      <c r="E904" s="591"/>
      <c r="F904" s="592"/>
      <c r="G904" s="869"/>
      <c r="H904" s="163"/>
      <c r="I904" s="230"/>
      <c r="K904" s="575"/>
    </row>
    <row r="905" spans="1:11" ht="18">
      <c r="A905" s="204"/>
      <c r="B905" s="108" t="s">
        <v>1389</v>
      </c>
      <c r="C905" s="108"/>
      <c r="D905" s="111"/>
      <c r="E905" s="615"/>
      <c r="F905" s="563"/>
      <c r="G905" s="870"/>
      <c r="H905" s="17"/>
      <c r="I905" s="232"/>
      <c r="K905" s="575"/>
    </row>
    <row r="906" spans="1:11">
      <c r="A906" s="204"/>
      <c r="B906" s="77"/>
      <c r="C906" s="97"/>
      <c r="D906" s="97"/>
      <c r="E906" s="595"/>
      <c r="F906" s="596"/>
      <c r="G906" s="860"/>
      <c r="H906" s="231"/>
      <c r="I906" s="232"/>
      <c r="K906" s="575"/>
    </row>
    <row r="907" spans="1:11">
      <c r="A907" s="204"/>
      <c r="B907" s="77"/>
      <c r="C907" s="97"/>
      <c r="D907" s="97"/>
      <c r="E907" s="595"/>
      <c r="F907" s="596"/>
      <c r="G907" s="860"/>
      <c r="H907" s="231"/>
      <c r="I907" s="232"/>
      <c r="K907" s="575"/>
    </row>
    <row r="908" spans="1:11">
      <c r="A908" s="233"/>
      <c r="B908" s="234"/>
      <c r="C908" s="97"/>
      <c r="D908" s="97"/>
      <c r="E908" s="595"/>
      <c r="F908" s="596"/>
      <c r="G908" s="860"/>
      <c r="H908" s="228"/>
      <c r="I908" s="167"/>
      <c r="K908" s="575"/>
    </row>
    <row r="909" spans="1:11" ht="16.5" thickBot="1">
      <c r="A909" s="1171" t="s">
        <v>7052</v>
      </c>
      <c r="B909" s="2539"/>
      <c r="C909" s="205"/>
      <c r="D909" s="205"/>
      <c r="E909" s="597"/>
      <c r="F909" s="598"/>
      <c r="G909" s="861"/>
      <c r="H909" s="229"/>
      <c r="I909" s="172"/>
      <c r="K909" s="575"/>
    </row>
    <row r="910" spans="1:11" ht="42">
      <c r="A910" s="1206" t="s">
        <v>1028</v>
      </c>
      <c r="B910" s="1207" t="s">
        <v>1029</v>
      </c>
      <c r="C910" s="192" t="s">
        <v>678</v>
      </c>
      <c r="D910" s="192" t="s">
        <v>3130</v>
      </c>
      <c r="E910" s="1134" t="s">
        <v>11188</v>
      </c>
      <c r="F910" s="611" t="s">
        <v>2779</v>
      </c>
      <c r="G910" s="1204" t="s">
        <v>2627</v>
      </c>
      <c r="H910" s="419" t="s">
        <v>497</v>
      </c>
      <c r="I910" s="495" t="s">
        <v>4239</v>
      </c>
      <c r="J910" s="2668" t="s">
        <v>12335</v>
      </c>
      <c r="K910" s="575"/>
    </row>
    <row r="911" spans="1:11" ht="20.25" customHeight="1" thickBot="1">
      <c r="A911" s="475"/>
      <c r="B911" s="1210"/>
      <c r="C911" s="197" t="s">
        <v>3629</v>
      </c>
      <c r="D911" s="390" t="s">
        <v>2628</v>
      </c>
      <c r="E911" s="601" t="s">
        <v>265</v>
      </c>
      <c r="F911" s="607">
        <f>'Заказ, cкидки и курсы валют'!$I$12</f>
        <v>0</v>
      </c>
      <c r="G911" s="864"/>
      <c r="H911" s="338"/>
      <c r="I911" s="541"/>
      <c r="J911" s="2669"/>
      <c r="K911" s="575"/>
    </row>
    <row r="912" spans="1:11" ht="13.5" thickBot="1">
      <c r="A912" s="391" t="s">
        <v>11029</v>
      </c>
      <c r="B912" s="393" t="s">
        <v>3370</v>
      </c>
      <c r="C912" s="393">
        <v>0.95</v>
      </c>
      <c r="D912" s="2082">
        <v>250</v>
      </c>
      <c r="E912" s="2071">
        <f>(E890*2)+(1000/D912*7.5)</f>
        <v>99.92</v>
      </c>
      <c r="F912" s="967">
        <f>ROUND(E912*(1-$F$11),2)</f>
        <v>99.92</v>
      </c>
      <c r="G912" s="968">
        <f>'Заказ, cкидки и курсы валют'!$J$23*F912</f>
        <v>1199.04</v>
      </c>
      <c r="H912" s="387">
        <f>ROUND((D912/1000)*G912,2)</f>
        <v>299.76</v>
      </c>
      <c r="I912" s="337"/>
      <c r="J912" s="128">
        <f>ROUND(IF(H912&lt;'Заказ, cкидки и курсы валют'!$B$39,H912*0.54*100/(100-'Заказ, cкидки и курсы валют'!$C$39),IF(H912&lt;'Заказ, cкидки и курсы валют'!$B$40,H912*0.54*100/(100-'Заказ, cкидки и курсы валют'!$C$40),IF(H912&lt;'Заказ, cкидки и курсы валют'!$B$41,H912*0.54*100/(100-'Заказ, cкидки и курсы валют'!$C$41),IF(H912&lt;'Заказ, cкидки и курсы валют'!$B$42,H912*0.54*100/(100-'Заказ, cкидки и курсы валют'!$C$42),IF(H912&lt;'Заказ, cкидки и курсы валют'!$B$43,H912*0.54*100/(100-'Заказ, cкидки и курсы валют'!$C$43),H912))))),2)</f>
        <v>404.68</v>
      </c>
      <c r="K912" s="575"/>
    </row>
    <row r="913" spans="1:11" ht="13.5" thickBot="1">
      <c r="A913" s="211" t="s">
        <v>11030</v>
      </c>
      <c r="B913" s="213" t="s">
        <v>3984</v>
      </c>
      <c r="C913" s="218">
        <v>1</v>
      </c>
      <c r="D913" s="2131">
        <v>200</v>
      </c>
      <c r="E913" s="2071">
        <f>(E891*2)+(1000/D913*7.5)</f>
        <v>112.36</v>
      </c>
      <c r="F913" s="959">
        <f>ROUND(E913*(1-$F$11),2)</f>
        <v>112.36</v>
      </c>
      <c r="G913" s="960">
        <f>'Заказ, cкидки и курсы валют'!$J$23*F913</f>
        <v>1348.32</v>
      </c>
      <c r="H913" s="181">
        <f>ROUND((D913/1000)*G913,2)</f>
        <v>269.66000000000003</v>
      </c>
      <c r="I913" s="214"/>
      <c r="J913" s="128">
        <f>ROUND(IF(H913&lt;'Заказ, cкидки и курсы валют'!$B$39,H913*0.54*100/(100-'Заказ, cкидки и курсы валют'!$C$39),IF(H913&lt;'Заказ, cкидки и курсы валют'!$B$40,H913*0.54*100/(100-'Заказ, cкидки и курсы валют'!$C$40),IF(H913&lt;'Заказ, cкидки и курсы валют'!$B$41,H913*0.54*100/(100-'Заказ, cкидки и курсы валют'!$C$41),IF(H913&lt;'Заказ, cкидки и курсы валют'!$B$42,H913*0.54*100/(100-'Заказ, cкидки и курсы валют'!$C$42),IF(H913&lt;'Заказ, cкидки и курсы валют'!$B$43,H913*0.54*100/(100-'Заказ, cкидки и курсы валют'!$C$43),H913))))),2)</f>
        <v>364.04</v>
      </c>
      <c r="K913" s="575"/>
    </row>
    <row r="914" spans="1:11">
      <c r="A914" s="13"/>
      <c r="B914" s="49"/>
      <c r="C914" s="81"/>
      <c r="D914" s="83"/>
      <c r="E914" s="1237"/>
      <c r="F914" s="1096"/>
      <c r="G914" s="865"/>
      <c r="H914" s="23"/>
      <c r="I914" s="14"/>
      <c r="K914" s="575"/>
    </row>
    <row r="915" spans="1:11" ht="13.5" customHeight="1" thickBot="1">
      <c r="A915" s="85"/>
      <c r="B915" s="49"/>
      <c r="C915" s="86"/>
      <c r="D915" s="87"/>
      <c r="E915" s="546"/>
      <c r="F915" s="578"/>
      <c r="G915" s="863"/>
      <c r="H915" s="85"/>
      <c r="I915" s="14"/>
      <c r="K915" s="575"/>
    </row>
    <row r="916" spans="1:11" ht="13.5" customHeight="1">
      <c r="A916" s="203"/>
      <c r="B916" s="91" t="s">
        <v>3077</v>
      </c>
      <c r="C916" s="91"/>
      <c r="D916" s="96"/>
      <c r="E916" s="591"/>
      <c r="F916" s="592"/>
      <c r="G916" s="869"/>
      <c r="H916" s="163"/>
      <c r="I916" s="230"/>
      <c r="K916" s="575"/>
    </row>
    <row r="917" spans="1:11" ht="13.5" customHeight="1">
      <c r="A917" s="204"/>
      <c r="B917" s="108" t="s">
        <v>1390</v>
      </c>
      <c r="C917" s="108"/>
      <c r="D917" s="111"/>
      <c r="E917" s="615"/>
      <c r="F917" s="563"/>
      <c r="G917" s="870"/>
      <c r="H917" s="17"/>
      <c r="I917" s="232"/>
      <c r="K917" s="575"/>
    </row>
    <row r="918" spans="1:11" ht="13.5" customHeight="1">
      <c r="A918" s="204"/>
      <c r="B918" s="77"/>
      <c r="C918" s="97"/>
      <c r="D918" s="97"/>
      <c r="E918" s="595"/>
      <c r="F918" s="596"/>
      <c r="G918" s="860"/>
      <c r="H918" s="231"/>
      <c r="I918" s="232"/>
      <c r="K918" s="575"/>
    </row>
    <row r="919" spans="1:11" ht="13.5" customHeight="1">
      <c r="A919" s="204"/>
      <c r="B919" s="77"/>
      <c r="C919" s="97"/>
      <c r="D919" s="97"/>
      <c r="E919" s="595"/>
      <c r="F919" s="596"/>
      <c r="G919" s="860"/>
      <c r="H919" s="231"/>
      <c r="I919" s="232"/>
      <c r="K919" s="575"/>
    </row>
    <row r="920" spans="1:11" ht="13.5" customHeight="1">
      <c r="A920" s="233"/>
      <c r="B920" s="234"/>
      <c r="C920" s="97"/>
      <c r="D920" s="97"/>
      <c r="E920" s="595"/>
      <c r="F920" s="596"/>
      <c r="G920" s="860"/>
      <c r="H920" s="228"/>
      <c r="I920" s="167"/>
      <c r="K920" s="575"/>
    </row>
    <row r="921" spans="1:11" ht="13.5" customHeight="1" thickBot="1">
      <c r="A921" s="201" t="s">
        <v>7051</v>
      </c>
      <c r="B921" s="208"/>
      <c r="C921" s="99"/>
      <c r="D921" s="99"/>
      <c r="E921" s="597"/>
      <c r="F921" s="598"/>
      <c r="G921" s="861"/>
      <c r="H921" s="229"/>
      <c r="I921" s="172"/>
      <c r="K921" s="575"/>
    </row>
    <row r="922" spans="1:11" ht="47.25" customHeight="1">
      <c r="A922" s="1206" t="s">
        <v>1028</v>
      </c>
      <c r="B922" s="1207" t="s">
        <v>1029</v>
      </c>
      <c r="C922" s="192" t="s">
        <v>678</v>
      </c>
      <c r="D922" s="192" t="s">
        <v>3130</v>
      </c>
      <c r="E922" s="1134" t="s">
        <v>11188</v>
      </c>
      <c r="F922" s="611" t="s">
        <v>2779</v>
      </c>
      <c r="G922" s="1204" t="s">
        <v>2627</v>
      </c>
      <c r="H922" s="419" t="s">
        <v>497</v>
      </c>
      <c r="I922" s="495" t="s">
        <v>4239</v>
      </c>
      <c r="K922" s="575"/>
    </row>
    <row r="923" spans="1:11" ht="26.25" customHeight="1" thickBot="1">
      <c r="A923" s="475"/>
      <c r="B923" s="1210"/>
      <c r="C923" s="197" t="s">
        <v>3629</v>
      </c>
      <c r="D923" s="390" t="s">
        <v>2628</v>
      </c>
      <c r="E923" s="601" t="s">
        <v>265</v>
      </c>
      <c r="F923" s="607">
        <f>'Заказ, cкидки и курсы валют'!$I$12</f>
        <v>0</v>
      </c>
      <c r="G923" s="864"/>
      <c r="H923" s="338"/>
      <c r="I923" s="541"/>
      <c r="K923" s="575"/>
    </row>
    <row r="924" spans="1:11" ht="13.5" customHeight="1">
      <c r="A924" s="391" t="s">
        <v>4459</v>
      </c>
      <c r="B924" s="393" t="s">
        <v>3370</v>
      </c>
      <c r="C924" s="393">
        <v>0.97</v>
      </c>
      <c r="D924" s="2133">
        <v>25000</v>
      </c>
      <c r="E924" s="667">
        <v>36.83</v>
      </c>
      <c r="F924" s="967">
        <f>ROUND(E924*(1-$F$11),2)</f>
        <v>36.83</v>
      </c>
      <c r="G924" s="968">
        <f>'Заказ, cкидки и курсы валют'!$J$23*F924</f>
        <v>441.96</v>
      </c>
      <c r="H924" s="387">
        <f>ROUND((D924/1000)*G924,2)</f>
        <v>11049</v>
      </c>
      <c r="I924" s="337"/>
      <c r="K924" s="575"/>
    </row>
    <row r="925" spans="1:11" ht="13.5" customHeight="1" thickBot="1">
      <c r="A925" s="211" t="s">
        <v>5452</v>
      </c>
      <c r="B925" s="213" t="s">
        <v>3984</v>
      </c>
      <c r="C925" s="218">
        <v>1</v>
      </c>
      <c r="D925" s="2074">
        <v>25000</v>
      </c>
      <c r="E925" s="667">
        <v>38.43</v>
      </c>
      <c r="F925" s="959">
        <f>ROUND(E925*(1-$F$11),2)</f>
        <v>38.43</v>
      </c>
      <c r="G925" s="960">
        <f>'Заказ, cкидки и курсы валют'!$J$23*F925</f>
        <v>461.15999999999997</v>
      </c>
      <c r="H925" s="181">
        <f>ROUND((D925/1000)*G925,2)</f>
        <v>11529</v>
      </c>
      <c r="I925" s="214"/>
      <c r="K925" s="575"/>
    </row>
    <row r="926" spans="1:11" ht="13.5" customHeight="1" thickBot="1">
      <c r="A926" s="85"/>
      <c r="B926" s="49"/>
      <c r="C926" s="86"/>
      <c r="D926" s="87"/>
      <c r="E926" s="546"/>
      <c r="F926" s="578"/>
      <c r="G926" s="863"/>
      <c r="H926" s="85"/>
      <c r="I926" s="14"/>
      <c r="K926" s="575"/>
    </row>
    <row r="927" spans="1:11" ht="13.5" customHeight="1">
      <c r="A927" s="203"/>
      <c r="B927" s="91" t="s">
        <v>3077</v>
      </c>
      <c r="C927" s="91"/>
      <c r="D927" s="96"/>
      <c r="E927" s="591"/>
      <c r="F927" s="592"/>
      <c r="G927" s="869"/>
      <c r="H927" s="163"/>
      <c r="I927" s="230"/>
      <c r="K927" s="575"/>
    </row>
    <row r="928" spans="1:11" ht="13.5" customHeight="1">
      <c r="A928" s="204"/>
      <c r="B928" s="108" t="s">
        <v>1390</v>
      </c>
      <c r="C928" s="108"/>
      <c r="D928" s="111"/>
      <c r="E928" s="615"/>
      <c r="F928" s="563"/>
      <c r="G928" s="870"/>
      <c r="H928" s="17"/>
      <c r="I928" s="232"/>
      <c r="K928" s="575"/>
    </row>
    <row r="929" spans="1:11" ht="13.5" customHeight="1">
      <c r="A929" s="204"/>
      <c r="B929" s="77"/>
      <c r="C929" s="97"/>
      <c r="D929" s="97"/>
      <c r="E929" s="595"/>
      <c r="F929" s="596"/>
      <c r="G929" s="860"/>
      <c r="H929" s="231"/>
      <c r="I929" s="232"/>
      <c r="K929" s="575"/>
    </row>
    <row r="930" spans="1:11" ht="13.5" customHeight="1">
      <c r="A930" s="204"/>
      <c r="B930" s="77"/>
      <c r="C930" s="97"/>
      <c r="D930" s="97"/>
      <c r="E930" s="595"/>
      <c r="F930" s="596"/>
      <c r="G930" s="860"/>
      <c r="H930" s="231"/>
      <c r="I930" s="232"/>
      <c r="K930" s="575"/>
    </row>
    <row r="931" spans="1:11" ht="13.5" customHeight="1">
      <c r="A931" s="233"/>
      <c r="B931" s="234"/>
      <c r="C931" s="97"/>
      <c r="D931" s="97"/>
      <c r="E931" s="595"/>
      <c r="F931" s="596"/>
      <c r="G931" s="860"/>
      <c r="H931" s="228"/>
      <c r="I931" s="167"/>
      <c r="K931" s="575"/>
    </row>
    <row r="932" spans="1:11" ht="13.5" customHeight="1" thickBot="1">
      <c r="A932" s="1171" t="s">
        <v>7050</v>
      </c>
      <c r="B932" s="2539"/>
      <c r="C932" s="205"/>
      <c r="D932" s="205"/>
      <c r="E932" s="597"/>
      <c r="F932" s="598"/>
      <c r="G932" s="861"/>
      <c r="H932" s="229"/>
      <c r="I932" s="172"/>
      <c r="K932" s="575"/>
    </row>
    <row r="933" spans="1:11" ht="43.5" customHeight="1">
      <c r="A933" s="1206" t="s">
        <v>1028</v>
      </c>
      <c r="B933" s="1207" t="s">
        <v>1029</v>
      </c>
      <c r="C933" s="192" t="s">
        <v>678</v>
      </c>
      <c r="D933" s="192" t="s">
        <v>3130</v>
      </c>
      <c r="E933" s="1134" t="s">
        <v>11188</v>
      </c>
      <c r="F933" s="611" t="s">
        <v>2779</v>
      </c>
      <c r="G933" s="1204" t="s">
        <v>2627</v>
      </c>
      <c r="H933" s="419" t="s">
        <v>497</v>
      </c>
      <c r="I933" s="495" t="s">
        <v>4239</v>
      </c>
      <c r="J933" s="2668" t="s">
        <v>12335</v>
      </c>
      <c r="K933" s="575"/>
    </row>
    <row r="934" spans="1:11" ht="19.7" customHeight="1" thickBot="1">
      <c r="A934" s="475"/>
      <c r="B934" s="1210"/>
      <c r="C934" s="197" t="s">
        <v>3629</v>
      </c>
      <c r="D934" s="390" t="s">
        <v>2628</v>
      </c>
      <c r="E934" s="601" t="s">
        <v>265</v>
      </c>
      <c r="F934" s="607">
        <f>'Заказ, cкидки и курсы валют'!$I$12</f>
        <v>0</v>
      </c>
      <c r="G934" s="864"/>
      <c r="H934" s="338"/>
      <c r="I934" s="541"/>
      <c r="J934" s="2669"/>
      <c r="K934" s="575"/>
    </row>
    <row r="935" spans="1:11" ht="13.5" customHeight="1">
      <c r="A935" s="391" t="s">
        <v>2007</v>
      </c>
      <c r="B935" s="393" t="s">
        <v>3370</v>
      </c>
      <c r="C935" s="393">
        <v>0.97</v>
      </c>
      <c r="D935" s="2082">
        <v>2000</v>
      </c>
      <c r="E935" s="2071">
        <f>E924*1.2</f>
        <v>44.195999999999998</v>
      </c>
      <c r="F935" s="967">
        <f>ROUND(E935*(1-$F$11),2)</f>
        <v>44.2</v>
      </c>
      <c r="G935" s="968">
        <f>'Заказ, cкидки и курсы валют'!$J$23*F935</f>
        <v>530.40000000000009</v>
      </c>
      <c r="H935" s="387">
        <f>ROUND((D935/1000)*G935,2)</f>
        <v>1060.8</v>
      </c>
      <c r="I935" s="337"/>
      <c r="J935" s="128">
        <f>ROUND(IF(H935&lt;'Заказ, cкидки и курсы валют'!$B$39,H935*0.54*100/(100-'Заказ, cкидки и курсы валют'!$C$39),IF(H935&lt;'Заказ, cкидки и курсы валют'!$B$40,H935*0.54*100/(100-'Заказ, cкидки и курсы валют'!$C$40),IF(H935&lt;'Заказ, cкидки и курсы валют'!$B$41,H935*0.54*100/(100-'Заказ, cкидки и курсы валют'!$C$41),IF(H935&lt;'Заказ, cкидки и курсы валют'!$B$42,H935*0.54*100/(100-'Заказ, cкидки и курсы валют'!$C$42),IF(H935&lt;'Заказ, cкидки и курсы валют'!$B$43,H935*0.54*100/(100-'Заказ, cкидки и курсы валют'!$C$43),H935))))),2)</f>
        <v>1060.8</v>
      </c>
      <c r="K935" s="575"/>
    </row>
    <row r="936" spans="1:11" ht="13.5" customHeight="1" thickBot="1">
      <c r="A936" s="211" t="s">
        <v>5455</v>
      </c>
      <c r="B936" s="213" t="s">
        <v>3984</v>
      </c>
      <c r="C936" s="218">
        <v>1</v>
      </c>
      <c r="D936" s="2131">
        <v>2000</v>
      </c>
      <c r="E936" s="2073">
        <f>E925*1.2</f>
        <v>46.116</v>
      </c>
      <c r="F936" s="959">
        <f>ROUND(E936*(1-$F$11),2)</f>
        <v>46.12</v>
      </c>
      <c r="G936" s="960">
        <f>'Заказ, cкидки и курсы валют'!$J$23*F936</f>
        <v>553.43999999999994</v>
      </c>
      <c r="H936" s="181">
        <f>ROUND((D936/1000)*G936,2)</f>
        <v>1106.8800000000001</v>
      </c>
      <c r="I936" s="214"/>
      <c r="J936" s="128">
        <f>ROUND(IF(H936&lt;'Заказ, cкидки и курсы валют'!$B$39,H936*0.54*100/(100-'Заказ, cкидки и курсы валют'!$C$39),IF(H936&lt;'Заказ, cкидки и курсы валют'!$B$40,H936*0.54*100/(100-'Заказ, cкидки и курсы валют'!$C$40),IF(H936&lt;'Заказ, cкидки и курсы валют'!$B$41,H936*0.54*100/(100-'Заказ, cкидки и курсы валют'!$C$41),IF(H936&lt;'Заказ, cкидки и курсы валют'!$B$42,H936*0.54*100/(100-'Заказ, cкидки и курсы валют'!$C$42),IF(H936&lt;'Заказ, cкидки и курсы валют'!$B$43,H936*0.54*100/(100-'Заказ, cкидки и курсы валют'!$C$43),H936))))),2)</f>
        <v>1106.8800000000001</v>
      </c>
      <c r="K936" s="575"/>
    </row>
    <row r="937" spans="1:11" ht="13.5" customHeight="1" thickBot="1">
      <c r="A937" s="13"/>
      <c r="B937" s="49"/>
      <c r="C937" s="81"/>
      <c r="D937" s="83"/>
      <c r="E937" s="1237"/>
      <c r="F937" s="1096"/>
      <c r="G937" s="865"/>
      <c r="H937" s="23"/>
      <c r="I937" s="14"/>
      <c r="K937" s="575"/>
    </row>
    <row r="938" spans="1:11" ht="48" customHeight="1">
      <c r="A938" s="203"/>
      <c r="B938" s="91" t="s">
        <v>3077</v>
      </c>
      <c r="C938" s="91"/>
      <c r="D938" s="96"/>
      <c r="E938" s="591"/>
      <c r="F938" s="592"/>
      <c r="G938" s="869"/>
      <c r="H938" s="163"/>
      <c r="I938" s="230"/>
      <c r="K938" s="575"/>
    </row>
    <row r="939" spans="1:11" ht="13.5" customHeight="1">
      <c r="A939" s="204"/>
      <c r="B939" s="108" t="s">
        <v>1390</v>
      </c>
      <c r="C939" s="108"/>
      <c r="D939" s="111"/>
      <c r="E939" s="615"/>
      <c r="F939" s="563"/>
      <c r="G939" s="870"/>
      <c r="H939" s="17"/>
      <c r="I939" s="232"/>
      <c r="K939" s="575"/>
    </row>
    <row r="940" spans="1:11" ht="13.5" customHeight="1">
      <c r="A940" s="204"/>
      <c r="B940" s="77"/>
      <c r="C940" s="97"/>
      <c r="D940" s="97"/>
      <c r="E940" s="595"/>
      <c r="F940" s="596"/>
      <c r="G940" s="860"/>
      <c r="H940" s="231"/>
      <c r="I940" s="232"/>
      <c r="K940" s="575"/>
    </row>
    <row r="941" spans="1:11" ht="13.5" customHeight="1">
      <c r="A941" s="204"/>
      <c r="B941" s="77"/>
      <c r="C941" s="97"/>
      <c r="D941" s="97"/>
      <c r="E941" s="595"/>
      <c r="F941" s="596"/>
      <c r="G941" s="860"/>
      <c r="H941" s="231"/>
      <c r="I941" s="232"/>
      <c r="K941" s="575"/>
    </row>
    <row r="942" spans="1:11" ht="13.5" customHeight="1">
      <c r="A942" s="233"/>
      <c r="B942" s="234"/>
      <c r="C942" s="97"/>
      <c r="D942" s="97"/>
      <c r="E942" s="595"/>
      <c r="F942" s="596"/>
      <c r="G942" s="860"/>
      <c r="H942" s="228"/>
      <c r="I942" s="167"/>
      <c r="K942" s="575"/>
    </row>
    <row r="943" spans="1:11" ht="13.5" customHeight="1" thickBot="1">
      <c r="A943" s="1171" t="s">
        <v>7052</v>
      </c>
      <c r="B943" s="2539"/>
      <c r="C943" s="205"/>
      <c r="D943" s="205"/>
      <c r="E943" s="597"/>
      <c r="F943" s="598"/>
      <c r="G943" s="861"/>
      <c r="H943" s="229"/>
      <c r="I943" s="172"/>
      <c r="K943" s="575"/>
    </row>
    <row r="944" spans="1:11" ht="30" customHeight="1">
      <c r="A944" s="1206" t="s">
        <v>1028</v>
      </c>
      <c r="B944" s="1207" t="s">
        <v>1029</v>
      </c>
      <c r="C944" s="192" t="s">
        <v>678</v>
      </c>
      <c r="D944" s="192" t="s">
        <v>3130</v>
      </c>
      <c r="E944" s="1134" t="s">
        <v>11188</v>
      </c>
      <c r="F944" s="611" t="s">
        <v>2779</v>
      </c>
      <c r="G944" s="1204" t="s">
        <v>2627</v>
      </c>
      <c r="H944" s="419" t="s">
        <v>497</v>
      </c>
      <c r="I944" s="495" t="s">
        <v>4239</v>
      </c>
      <c r="J944" s="2668" t="s">
        <v>12335</v>
      </c>
      <c r="K944" s="575"/>
    </row>
    <row r="945" spans="1:11" ht="32.25" customHeight="1" thickBot="1">
      <c r="A945" s="475"/>
      <c r="B945" s="1210"/>
      <c r="C945" s="197" t="s">
        <v>3629</v>
      </c>
      <c r="D945" s="390" t="s">
        <v>2628</v>
      </c>
      <c r="E945" s="601" t="s">
        <v>265</v>
      </c>
      <c r="F945" s="607">
        <f>'Заказ, cкидки и курсы валют'!$I$12</f>
        <v>0</v>
      </c>
      <c r="G945" s="864"/>
      <c r="H945" s="338"/>
      <c r="I945" s="541"/>
      <c r="J945" s="2669"/>
      <c r="K945" s="575"/>
    </row>
    <row r="946" spans="1:11" ht="13.5" customHeight="1" thickBot="1">
      <c r="A946" s="391" t="s">
        <v>11031</v>
      </c>
      <c r="B946" s="393" t="s">
        <v>3370</v>
      </c>
      <c r="C946" s="393">
        <v>0.97</v>
      </c>
      <c r="D946" s="2082">
        <v>250</v>
      </c>
      <c r="E946" s="2071">
        <f>(E924*2)+(1000/D946*7.5)</f>
        <v>103.66</v>
      </c>
      <c r="F946" s="967">
        <f>ROUND(E946*(1-$F$11),2)</f>
        <v>103.66</v>
      </c>
      <c r="G946" s="968">
        <f>'Заказ, cкидки и курсы валют'!$J$23*F946</f>
        <v>1243.92</v>
      </c>
      <c r="H946" s="387">
        <f>ROUND((D946/1000)*G946,2)</f>
        <v>310.98</v>
      </c>
      <c r="I946" s="337"/>
      <c r="J946" s="128">
        <f>ROUND(IF(H946&lt;'Заказ, cкидки и курсы валют'!$B$39,H946*0.54*100/(100-'Заказ, cкидки и курсы валют'!$C$39),IF(H946&lt;'Заказ, cкидки и курсы валют'!$B$40,H946*0.54*100/(100-'Заказ, cкидки и курсы валют'!$C$40),IF(H946&lt;'Заказ, cкидки и курсы валют'!$B$41,H946*0.54*100/(100-'Заказ, cкидки и курсы валют'!$C$41),IF(H946&lt;'Заказ, cкидки и курсы валют'!$B$42,H946*0.54*100/(100-'Заказ, cкидки и курсы валют'!$C$42),IF(H946&lt;'Заказ, cкидки и курсы валют'!$B$43,H946*0.54*100/(100-'Заказ, cкидки и курсы валют'!$C$43),H946))))),2)</f>
        <v>419.82</v>
      </c>
      <c r="K946" s="575"/>
    </row>
    <row r="947" spans="1:11" ht="13.5" customHeight="1" thickBot="1">
      <c r="A947" s="211" t="s">
        <v>11032</v>
      </c>
      <c r="B947" s="213" t="s">
        <v>3984</v>
      </c>
      <c r="C947" s="218">
        <v>1</v>
      </c>
      <c r="D947" s="2131">
        <v>200</v>
      </c>
      <c r="E947" s="2071">
        <f>(E925*2)+(1000/D947*7.5)</f>
        <v>114.36</v>
      </c>
      <c r="F947" s="959">
        <f>ROUND(E947*(1-$F$11),2)</f>
        <v>114.36</v>
      </c>
      <c r="G947" s="960">
        <f>'Заказ, cкидки и курсы валют'!$J$23*F947</f>
        <v>1372.32</v>
      </c>
      <c r="H947" s="181">
        <f>ROUND((D947/1000)*G947,2)</f>
        <v>274.45999999999998</v>
      </c>
      <c r="I947" s="214"/>
      <c r="J947" s="128">
        <f>ROUND(IF(H947&lt;'Заказ, cкидки и курсы валют'!$B$39,H947*0.54*100/(100-'Заказ, cкидки и курсы валют'!$C$39),IF(H947&lt;'Заказ, cкидки и курсы валют'!$B$40,H947*0.54*100/(100-'Заказ, cкидки и курсы валют'!$C$40),IF(H947&lt;'Заказ, cкидки и курсы валют'!$B$41,H947*0.54*100/(100-'Заказ, cкидки и курсы валют'!$C$41),IF(H947&lt;'Заказ, cкидки и курсы валют'!$B$42,H947*0.54*100/(100-'Заказ, cкидки и курсы валют'!$C$42),IF(H947&lt;'Заказ, cкидки и курсы валют'!$B$43,H947*0.54*100/(100-'Заказ, cкидки и курсы валют'!$C$43),H947))))),2)</f>
        <v>370.52</v>
      </c>
      <c r="K947" s="575"/>
    </row>
    <row r="948" spans="1:11" ht="13.5" customHeight="1">
      <c r="A948" s="13"/>
      <c r="B948" s="49"/>
      <c r="C948" s="81"/>
      <c r="D948" s="83"/>
      <c r="E948" s="1237"/>
      <c r="F948" s="1096"/>
      <c r="G948" s="865"/>
      <c r="H948" s="23"/>
      <c r="I948" s="14"/>
      <c r="K948" s="575"/>
    </row>
    <row r="949" spans="1:11" ht="13.5" customHeight="1" thickBot="1">
      <c r="A949" s="85"/>
      <c r="B949" s="49"/>
      <c r="C949" s="86"/>
      <c r="D949" s="87"/>
      <c r="E949" s="546"/>
      <c r="F949" s="578"/>
      <c r="G949" s="863"/>
      <c r="H949" s="85"/>
      <c r="I949" s="14"/>
      <c r="K949" s="575"/>
    </row>
    <row r="950" spans="1:11" ht="13.5" customHeight="1">
      <c r="A950" s="215"/>
      <c r="B950" s="91" t="s">
        <v>3078</v>
      </c>
      <c r="C950" s="91"/>
      <c r="D950" s="96"/>
      <c r="E950" s="591"/>
      <c r="F950" s="592"/>
      <c r="G950" s="859"/>
      <c r="H950" s="163"/>
      <c r="I950" s="95"/>
      <c r="K950" s="575"/>
    </row>
    <row r="951" spans="1:11" ht="13.5" customHeight="1">
      <c r="A951" s="206"/>
      <c r="B951" s="108" t="s">
        <v>1391</v>
      </c>
      <c r="C951" s="108"/>
      <c r="D951" s="166"/>
      <c r="E951" s="593"/>
      <c r="F951" s="553"/>
      <c r="G951" s="340"/>
      <c r="H951" s="17"/>
      <c r="I951" s="167"/>
      <c r="K951" s="575"/>
    </row>
    <row r="952" spans="1:11" ht="34.5" customHeight="1">
      <c r="A952" s="206"/>
      <c r="B952" s="207"/>
      <c r="C952" s="97"/>
      <c r="D952" s="97"/>
      <c r="E952" s="595"/>
      <c r="F952" s="596"/>
      <c r="G952" s="860"/>
      <c r="H952" s="228"/>
      <c r="I952" s="167"/>
      <c r="K952" s="575"/>
    </row>
    <row r="953" spans="1:11" ht="13.5" customHeight="1">
      <c r="A953" s="206"/>
      <c r="B953" s="207"/>
      <c r="C953" s="97"/>
      <c r="D953" s="97"/>
      <c r="E953" s="595"/>
      <c r="F953" s="596"/>
      <c r="G953" s="860"/>
      <c r="H953" s="228"/>
      <c r="I953" s="167"/>
      <c r="K953" s="575"/>
    </row>
    <row r="954" spans="1:11" ht="13.5" customHeight="1">
      <c r="A954" s="206"/>
      <c r="B954" s="207"/>
      <c r="C954" s="97"/>
      <c r="D954" s="97"/>
      <c r="E954" s="595"/>
      <c r="F954" s="596"/>
      <c r="G954" s="860"/>
      <c r="H954" s="228"/>
      <c r="I954" s="167"/>
      <c r="K954" s="575"/>
    </row>
    <row r="955" spans="1:11" ht="13.5" customHeight="1" thickBot="1">
      <c r="A955" s="201" t="s">
        <v>7051</v>
      </c>
      <c r="B955" s="208"/>
      <c r="C955" s="99"/>
      <c r="D955" s="99"/>
      <c r="E955" s="597"/>
      <c r="F955" s="598"/>
      <c r="G955" s="861"/>
      <c r="H955" s="229"/>
      <c r="I955" s="172"/>
      <c r="K955" s="575"/>
    </row>
    <row r="956" spans="1:11" ht="44.25" customHeight="1">
      <c r="A956" s="195" t="s">
        <v>1028</v>
      </c>
      <c r="B956" s="196" t="s">
        <v>1029</v>
      </c>
      <c r="C956" s="197" t="s">
        <v>678</v>
      </c>
      <c r="D956" s="197" t="s">
        <v>3130</v>
      </c>
      <c r="E956" s="1134" t="s">
        <v>11188</v>
      </c>
      <c r="F956" s="600" t="s">
        <v>2779</v>
      </c>
      <c r="G956" s="864" t="s">
        <v>2627</v>
      </c>
      <c r="H956" s="338" t="s">
        <v>497</v>
      </c>
      <c r="I956" s="199" t="s">
        <v>4239</v>
      </c>
      <c r="K956" s="575"/>
    </row>
    <row r="957" spans="1:11" ht="13.5" customHeight="1" thickBot="1">
      <c r="A957" s="195"/>
      <c r="B957" s="389"/>
      <c r="C957" s="197" t="s">
        <v>3629</v>
      </c>
      <c r="D957" s="390" t="s">
        <v>2628</v>
      </c>
      <c r="E957" s="601" t="s">
        <v>265</v>
      </c>
      <c r="F957" s="607">
        <f>'Заказ, cкидки и курсы валют'!$I$12</f>
        <v>0</v>
      </c>
      <c r="G957" s="948"/>
      <c r="H957" s="455"/>
      <c r="I957" s="325"/>
      <c r="K957" s="575"/>
    </row>
    <row r="958" spans="1:11" ht="13.5" customHeight="1">
      <c r="A958" s="391" t="s">
        <v>2008</v>
      </c>
      <c r="B958" s="392" t="s">
        <v>130</v>
      </c>
      <c r="C958" s="2136">
        <v>1.1000000000000001</v>
      </c>
      <c r="D958" s="2135">
        <v>25000</v>
      </c>
      <c r="E958" s="667">
        <v>31.26</v>
      </c>
      <c r="F958" s="967">
        <f>ROUND(E958*(1-$F$11),2)</f>
        <v>31.26</v>
      </c>
      <c r="G958" s="968">
        <f>'Заказ, cкидки и курсы валют'!$J$23*F958</f>
        <v>375.12</v>
      </c>
      <c r="H958" s="387">
        <f>ROUND((D958/1000)*G958,2)</f>
        <v>9378</v>
      </c>
      <c r="I958" s="337"/>
      <c r="K958" s="575"/>
    </row>
    <row r="959" spans="1:11" ht="13.5" customHeight="1">
      <c r="A959" s="209" t="s">
        <v>2009</v>
      </c>
      <c r="B959" s="44" t="s">
        <v>131</v>
      </c>
      <c r="C959" s="52">
        <v>1.3</v>
      </c>
      <c r="D959" s="45">
        <v>16000</v>
      </c>
      <c r="E959" s="667">
        <v>39.770000000000003</v>
      </c>
      <c r="F959" s="603">
        <f t="shared" ref="F959:F962" si="90">ROUND(E959*(1-$F$11),2)</f>
        <v>39.770000000000003</v>
      </c>
      <c r="G959" s="862">
        <f>'Заказ, cкидки и курсы валют'!$J$23*F959</f>
        <v>477.24</v>
      </c>
      <c r="H959" s="128">
        <f t="shared" ref="H959:H962" si="91">ROUND((D959/1000)*G959,2)</f>
        <v>7635.84</v>
      </c>
      <c r="I959" s="212"/>
      <c r="K959" s="575"/>
    </row>
    <row r="960" spans="1:11" ht="13.5" customHeight="1">
      <c r="A960" s="209" t="s">
        <v>2010</v>
      </c>
      <c r="B960" s="44" t="s">
        <v>132</v>
      </c>
      <c r="C960" s="52">
        <v>1.6</v>
      </c>
      <c r="D960" s="45">
        <v>12000</v>
      </c>
      <c r="E960" s="667">
        <v>46.35</v>
      </c>
      <c r="F960" s="603">
        <f t="shared" si="90"/>
        <v>46.35</v>
      </c>
      <c r="G960" s="862">
        <f>'Заказ, cкидки и курсы валют'!$J$23*F960</f>
        <v>556.20000000000005</v>
      </c>
      <c r="H960" s="128">
        <f t="shared" si="91"/>
        <v>6674.4</v>
      </c>
      <c r="I960" s="212"/>
      <c r="K960" s="575"/>
    </row>
    <row r="961" spans="1:11" ht="13.5" customHeight="1">
      <c r="A961" s="209" t="s">
        <v>2011</v>
      </c>
      <c r="B961" s="44" t="s">
        <v>76</v>
      </c>
      <c r="C961" s="52">
        <v>1.75</v>
      </c>
      <c r="D961" s="45">
        <v>10000</v>
      </c>
      <c r="E961" s="667">
        <v>53.64</v>
      </c>
      <c r="F961" s="603">
        <f t="shared" si="90"/>
        <v>53.64</v>
      </c>
      <c r="G961" s="862">
        <f>'Заказ, cкидки и курсы валют'!$J$23*F961</f>
        <v>643.68000000000006</v>
      </c>
      <c r="H961" s="128">
        <f t="shared" si="91"/>
        <v>6436.8</v>
      </c>
      <c r="I961" s="212"/>
      <c r="K961" s="575"/>
    </row>
    <row r="962" spans="1:11" ht="13.5" customHeight="1" thickBot="1">
      <c r="A962" s="211" t="s">
        <v>2012</v>
      </c>
      <c r="B962" s="213" t="s">
        <v>133</v>
      </c>
      <c r="C962" s="179">
        <v>2.14</v>
      </c>
      <c r="D962" s="219">
        <v>6500</v>
      </c>
      <c r="E962" s="667">
        <v>66.2</v>
      </c>
      <c r="F962" s="959">
        <f t="shared" si="90"/>
        <v>66.2</v>
      </c>
      <c r="G962" s="960">
        <f>'Заказ, cкидки и курсы валют'!$J$23*F962</f>
        <v>794.40000000000009</v>
      </c>
      <c r="H962" s="181">
        <f t="shared" si="91"/>
        <v>5163.6000000000004</v>
      </c>
      <c r="I962" s="214"/>
      <c r="K962" s="575"/>
    </row>
    <row r="963" spans="1:11" ht="13.5" customHeight="1" thickBot="1">
      <c r="A963" s="27"/>
      <c r="B963" s="49"/>
      <c r="C963" s="121"/>
      <c r="D963" s="51"/>
      <c r="E963" s="546"/>
      <c r="F963" s="578"/>
      <c r="G963" s="863"/>
      <c r="H963" s="85"/>
      <c r="I963" s="14"/>
      <c r="K963" s="575"/>
    </row>
    <row r="964" spans="1:11" ht="13.5" customHeight="1">
      <c r="A964" s="215"/>
      <c r="B964" s="91" t="s">
        <v>3078</v>
      </c>
      <c r="C964" s="91"/>
      <c r="D964" s="96"/>
      <c r="E964" s="591"/>
      <c r="F964" s="592"/>
      <c r="G964" s="859"/>
      <c r="H964" s="163"/>
      <c r="I964" s="95"/>
      <c r="K964" s="575"/>
    </row>
    <row r="965" spans="1:11" ht="13.5" customHeight="1">
      <c r="A965" s="206"/>
      <c r="B965" s="108" t="s">
        <v>1391</v>
      </c>
      <c r="C965" s="108"/>
      <c r="D965" s="166"/>
      <c r="E965" s="593"/>
      <c r="F965" s="553"/>
      <c r="G965" s="340"/>
      <c r="H965" s="17"/>
      <c r="I965" s="167"/>
      <c r="K965" s="575"/>
    </row>
    <row r="966" spans="1:11" ht="13.5" customHeight="1">
      <c r="A966" s="206"/>
      <c r="B966" s="207"/>
      <c r="C966" s="97"/>
      <c r="D966" s="97"/>
      <c r="E966" s="595"/>
      <c r="F966" s="596"/>
      <c r="G966" s="860"/>
      <c r="H966" s="228"/>
      <c r="I966" s="167"/>
      <c r="K966" s="575"/>
    </row>
    <row r="967" spans="1:11" ht="13.5" customHeight="1">
      <c r="A967" s="206"/>
      <c r="B967" s="207"/>
      <c r="C967" s="97"/>
      <c r="D967" s="97"/>
      <c r="E967" s="595"/>
      <c r="F967" s="596"/>
      <c r="G967" s="860"/>
      <c r="H967" s="228"/>
      <c r="I967" s="167"/>
      <c r="K967" s="575"/>
    </row>
    <row r="968" spans="1:11" ht="13.5" customHeight="1">
      <c r="A968" s="206"/>
      <c r="B968" s="207"/>
      <c r="C968" s="97"/>
      <c r="D968" s="97"/>
      <c r="E968" s="595"/>
      <c r="F968" s="596"/>
      <c r="G968" s="860"/>
      <c r="H968" s="228"/>
      <c r="I968" s="167"/>
      <c r="K968" s="575"/>
    </row>
    <row r="969" spans="1:11" ht="13.5" customHeight="1" thickBot="1">
      <c r="A969" s="1171" t="s">
        <v>7050</v>
      </c>
      <c r="B969" s="200"/>
      <c r="C969" s="205"/>
      <c r="D969" s="205"/>
      <c r="E969" s="597"/>
      <c r="F969" s="598"/>
      <c r="G969" s="861"/>
      <c r="H969" s="229"/>
      <c r="I969" s="172"/>
      <c r="K969" s="575"/>
    </row>
    <row r="970" spans="1:11" ht="47.25" customHeight="1">
      <c r="A970" s="195" t="s">
        <v>1028</v>
      </c>
      <c r="B970" s="196" t="s">
        <v>1029</v>
      </c>
      <c r="C970" s="197" t="s">
        <v>678</v>
      </c>
      <c r="D970" s="197" t="s">
        <v>3130</v>
      </c>
      <c r="E970" s="1134" t="s">
        <v>11188</v>
      </c>
      <c r="F970" s="600" t="s">
        <v>2779</v>
      </c>
      <c r="G970" s="864" t="s">
        <v>2627</v>
      </c>
      <c r="H970" s="338" t="s">
        <v>497</v>
      </c>
      <c r="I970" s="199" t="s">
        <v>4239</v>
      </c>
      <c r="J970" s="2668" t="s">
        <v>12335</v>
      </c>
      <c r="K970" s="575"/>
    </row>
    <row r="971" spans="1:11" ht="13.5" customHeight="1" thickBot="1">
      <c r="A971" s="195"/>
      <c r="B971" s="389"/>
      <c r="C971" s="197" t="s">
        <v>3629</v>
      </c>
      <c r="D971" s="390" t="s">
        <v>2628</v>
      </c>
      <c r="E971" s="601" t="s">
        <v>265</v>
      </c>
      <c r="F971" s="607">
        <f>'Заказ, cкидки и курсы валют'!$I$12</f>
        <v>0</v>
      </c>
      <c r="G971" s="948"/>
      <c r="H971" s="455"/>
      <c r="I971" s="325"/>
      <c r="J971" s="2669"/>
      <c r="K971" s="575"/>
    </row>
    <row r="972" spans="1:11" ht="13.5" customHeight="1">
      <c r="A972" s="391" t="s">
        <v>2013</v>
      </c>
      <c r="B972" s="392" t="s">
        <v>130</v>
      </c>
      <c r="C972" s="2136">
        <v>1.1000000000000001</v>
      </c>
      <c r="D972" s="2070">
        <v>2000</v>
      </c>
      <c r="E972" s="2071">
        <f>E958*1.2</f>
        <v>37.512</v>
      </c>
      <c r="F972" s="967">
        <f>ROUND(E972*(1-$F$11),2)</f>
        <v>37.51</v>
      </c>
      <c r="G972" s="968">
        <f>'Заказ, cкидки и курсы валют'!$J$23*F972</f>
        <v>450.12</v>
      </c>
      <c r="H972" s="387">
        <f>ROUND((D972/1000)*G972,2)</f>
        <v>900.24</v>
      </c>
      <c r="I972" s="337"/>
      <c r="J972" s="128">
        <f>ROUND(IF(H972&lt;'Заказ, cкидки и курсы валют'!$B$39,H972*0.54*100/(100-'Заказ, cкидки и курсы валют'!$C$39),IF(H972&lt;'Заказ, cкидки и курсы валют'!$B$40,H972*0.54*100/(100-'Заказ, cкидки и курсы валют'!$C$40),IF(H972&lt;'Заказ, cкидки и курсы валют'!$B$41,H972*0.54*100/(100-'Заказ, cкидки и курсы валют'!$C$41),IF(H972&lt;'Заказ, cкидки и курсы валют'!$B$42,H972*0.54*100/(100-'Заказ, cкидки и курсы валют'!$C$42),IF(H972&lt;'Заказ, cкидки и курсы валют'!$B$43,H972*0.54*100/(100-'Заказ, cкидки и курсы валют'!$C$43),H972))))),2)</f>
        <v>972.26</v>
      </c>
      <c r="K972" s="575"/>
    </row>
    <row r="973" spans="1:11" ht="13.5" customHeight="1">
      <c r="A973" s="209" t="s">
        <v>2014</v>
      </c>
      <c r="B973" s="44" t="s">
        <v>131</v>
      </c>
      <c r="C973" s="52">
        <v>1.3</v>
      </c>
      <c r="D973" s="2067">
        <v>1500</v>
      </c>
      <c r="E973" s="2045">
        <f>E959*1.2</f>
        <v>47.724000000000004</v>
      </c>
      <c r="F973" s="603">
        <f t="shared" ref="F973:F976" si="92">ROUND(E973*(1-$F$11),2)</f>
        <v>47.72</v>
      </c>
      <c r="G973" s="862">
        <f>'Заказ, cкидки и курсы валют'!$J$23*F973</f>
        <v>572.64</v>
      </c>
      <c r="H973" s="128">
        <f t="shared" ref="H973:H976" si="93">ROUND((D973/1000)*G973,2)</f>
        <v>858.96</v>
      </c>
      <c r="I973" s="212"/>
      <c r="J973" s="128">
        <f>ROUND(IF(H973&lt;'Заказ, cкидки и курсы валют'!$B$39,H973*0.54*100/(100-'Заказ, cкидки и курсы валют'!$C$39),IF(H973&lt;'Заказ, cкидки и курсы валют'!$B$40,H973*0.54*100/(100-'Заказ, cкидки и курсы валют'!$C$40),IF(H973&lt;'Заказ, cкидки и курсы валют'!$B$41,H973*0.54*100/(100-'Заказ, cкидки и курсы валют'!$C$41),IF(H973&lt;'Заказ, cкидки и курсы валют'!$B$42,H973*0.54*100/(100-'Заказ, cкидки и курсы валют'!$C$42),IF(H973&lt;'Заказ, cкидки и курсы валют'!$B$43,H973*0.54*100/(100-'Заказ, cкидки и курсы валют'!$C$43),H973))))),2)</f>
        <v>927.68</v>
      </c>
      <c r="K973" s="575"/>
    </row>
    <row r="974" spans="1:11" ht="13.5" customHeight="1">
      <c r="A974" s="209" t="s">
        <v>2015</v>
      </c>
      <c r="B974" s="44" t="s">
        <v>132</v>
      </c>
      <c r="C974" s="52">
        <v>1.6</v>
      </c>
      <c r="D974" s="2067">
        <v>1000</v>
      </c>
      <c r="E974" s="2045">
        <f>E960*1.2</f>
        <v>55.62</v>
      </c>
      <c r="F974" s="603">
        <f t="shared" si="92"/>
        <v>55.62</v>
      </c>
      <c r="G974" s="862">
        <f>'Заказ, cкидки и курсы валют'!$J$23*F974</f>
        <v>667.43999999999994</v>
      </c>
      <c r="H974" s="128">
        <f t="shared" si="93"/>
        <v>667.44</v>
      </c>
      <c r="I974" s="212"/>
      <c r="J974" s="128">
        <f>ROUND(IF(H974&lt;'Заказ, cкидки и курсы валют'!$B$39,H974*0.54*100/(100-'Заказ, cкидки и курсы валют'!$C$39),IF(H974&lt;'Заказ, cкидки и курсы валют'!$B$40,H974*0.54*100/(100-'Заказ, cкидки и курсы валют'!$C$40),IF(H974&lt;'Заказ, cкидки и курсы валют'!$B$41,H974*0.54*100/(100-'Заказ, cкидки и курсы валют'!$C$41),IF(H974&lt;'Заказ, cкидки и курсы валют'!$B$42,H974*0.54*100/(100-'Заказ, cкидки и курсы валют'!$C$42),IF(H974&lt;'Заказ, cкидки и курсы валют'!$B$43,H974*0.54*100/(100-'Заказ, cкидки и курсы валют'!$C$43),H974))))),2)</f>
        <v>720.84</v>
      </c>
      <c r="K974" s="575"/>
    </row>
    <row r="975" spans="1:11" ht="13.5" customHeight="1">
      <c r="A975" s="209" t="s">
        <v>2016</v>
      </c>
      <c r="B975" s="44" t="s">
        <v>76</v>
      </c>
      <c r="C975" s="52">
        <v>1.75</v>
      </c>
      <c r="D975" s="2067">
        <v>1000</v>
      </c>
      <c r="E975" s="2068">
        <f>E961*1.2</f>
        <v>64.367999999999995</v>
      </c>
      <c r="F975" s="603">
        <f t="shared" si="92"/>
        <v>64.37</v>
      </c>
      <c r="G975" s="862">
        <f>'Заказ, cкидки и курсы валют'!$J$23*F975</f>
        <v>772.44</v>
      </c>
      <c r="H975" s="128">
        <f t="shared" si="93"/>
        <v>772.44</v>
      </c>
      <c r="I975" s="212"/>
      <c r="J975" s="128">
        <f>ROUND(IF(H975&lt;'Заказ, cкидки и курсы валют'!$B$39,H975*0.54*100/(100-'Заказ, cкидки и курсы валют'!$C$39),IF(H975&lt;'Заказ, cкидки и курсы валют'!$B$40,H975*0.54*100/(100-'Заказ, cкидки и курсы валют'!$C$40),IF(H975&lt;'Заказ, cкидки и курсы валют'!$B$41,H975*0.54*100/(100-'Заказ, cкидки и курсы валют'!$C$41),IF(H975&lt;'Заказ, cкидки и курсы валют'!$B$42,H975*0.54*100/(100-'Заказ, cкидки и курсы валют'!$C$42),IF(H975&lt;'Заказ, cкидки и курсы валют'!$B$43,H975*0.54*100/(100-'Заказ, cкидки и курсы валют'!$C$43),H975))))),2)</f>
        <v>834.24</v>
      </c>
      <c r="K975" s="575"/>
    </row>
    <row r="976" spans="1:11" ht="13.5" customHeight="1" thickBot="1">
      <c r="A976" s="211" t="s">
        <v>2017</v>
      </c>
      <c r="B976" s="213" t="s">
        <v>133</v>
      </c>
      <c r="C976" s="179">
        <v>2.14</v>
      </c>
      <c r="D976" s="2072">
        <v>500</v>
      </c>
      <c r="E976" s="2073">
        <f>E962*1.2</f>
        <v>79.44</v>
      </c>
      <c r="F976" s="959">
        <f t="shared" si="92"/>
        <v>79.44</v>
      </c>
      <c r="G976" s="960">
        <f>'Заказ, cкидки и курсы валют'!$J$23*F976</f>
        <v>953.28</v>
      </c>
      <c r="H976" s="181">
        <f t="shared" si="93"/>
        <v>476.64</v>
      </c>
      <c r="I976" s="214"/>
      <c r="J976" s="128">
        <f>ROUND(IF(H976&lt;'Заказ, cкидки и курсы валют'!$B$39,H976*0.54*100/(100-'Заказ, cкидки и курсы валют'!$C$39),IF(H976&lt;'Заказ, cкидки и курсы валют'!$B$40,H976*0.54*100/(100-'Заказ, cкидки и курсы валют'!$C$40),IF(H976&lt;'Заказ, cкидки и курсы валют'!$B$41,H976*0.54*100/(100-'Заказ, cкидки и курсы валют'!$C$41),IF(H976&lt;'Заказ, cкидки и курсы валют'!$B$42,H976*0.54*100/(100-'Заказ, cкидки и курсы валют'!$C$42),IF(H976&lt;'Заказ, cкидки и курсы валют'!$B$43,H976*0.54*100/(100-'Заказ, cкидки и курсы валют'!$C$43),H976))))),2)</f>
        <v>571.97</v>
      </c>
      <c r="K976" s="575"/>
    </row>
    <row r="977" spans="1:11" ht="13.5" customHeight="1" thickBot="1">
      <c r="A977" s="27"/>
      <c r="B977" s="49"/>
      <c r="C977" s="121"/>
      <c r="D977" s="51"/>
      <c r="E977" s="546"/>
      <c r="F977" s="578"/>
      <c r="G977" s="863"/>
      <c r="H977" s="85"/>
      <c r="I977" s="14"/>
      <c r="K977" s="575"/>
    </row>
    <row r="978" spans="1:11" ht="13.5" customHeight="1">
      <c r="A978" s="215"/>
      <c r="B978" s="237"/>
      <c r="C978" s="91" t="s">
        <v>3079</v>
      </c>
      <c r="D978" s="96"/>
      <c r="E978" s="591"/>
      <c r="F978" s="592"/>
      <c r="G978" s="859"/>
      <c r="H978" s="163"/>
      <c r="I978" s="95"/>
      <c r="K978" s="575"/>
    </row>
    <row r="979" spans="1:11" ht="13.5" customHeight="1">
      <c r="A979" s="206"/>
      <c r="B979" s="207"/>
      <c r="C979" s="108" t="s">
        <v>1392</v>
      </c>
      <c r="D979" s="166"/>
      <c r="E979" s="593"/>
      <c r="F979" s="553"/>
      <c r="G979" s="340"/>
      <c r="H979" s="17"/>
      <c r="I979" s="167"/>
    </row>
    <row r="980" spans="1:11" ht="13.5" customHeight="1">
      <c r="A980" s="206"/>
      <c r="B980" s="207"/>
      <c r="C980" s="97"/>
      <c r="D980" s="97"/>
      <c r="E980" s="595"/>
      <c r="F980" s="596"/>
      <c r="G980" s="860"/>
      <c r="H980" s="228"/>
      <c r="I980" s="167"/>
    </row>
    <row r="981" spans="1:11" ht="13.5" customHeight="1">
      <c r="A981" s="206"/>
      <c r="B981" s="207"/>
      <c r="C981" s="97"/>
      <c r="D981" s="97"/>
      <c r="E981" s="595"/>
      <c r="F981" s="596"/>
      <c r="G981" s="860"/>
      <c r="H981" s="228"/>
      <c r="I981" s="167"/>
    </row>
    <row r="982" spans="1:11" ht="13.5" customHeight="1">
      <c r="A982" s="206"/>
      <c r="B982" s="207"/>
      <c r="C982" s="97"/>
      <c r="D982" s="97"/>
      <c r="E982" s="595"/>
      <c r="F982" s="596"/>
      <c r="G982" s="860"/>
      <c r="H982" s="228"/>
      <c r="I982" s="167"/>
    </row>
    <row r="983" spans="1:11" ht="39.75" customHeight="1" thickBot="1">
      <c r="A983" s="201" t="s">
        <v>7051</v>
      </c>
      <c r="B983" s="208"/>
      <c r="C983" s="99"/>
      <c r="D983" s="99"/>
      <c r="E983" s="597"/>
      <c r="F983" s="598"/>
      <c r="G983" s="861"/>
      <c r="H983" s="229"/>
      <c r="I983" s="172"/>
    </row>
    <row r="984" spans="1:11" ht="47.25" customHeight="1">
      <c r="A984" s="187" t="s">
        <v>1028</v>
      </c>
      <c r="B984" s="189" t="s">
        <v>1029</v>
      </c>
      <c r="C984" s="192" t="s">
        <v>678</v>
      </c>
      <c r="D984" s="192" t="s">
        <v>3130</v>
      </c>
      <c r="E984" s="1134" t="s">
        <v>11188</v>
      </c>
      <c r="F984" s="611" t="s">
        <v>2779</v>
      </c>
      <c r="G984" s="1204" t="s">
        <v>2627</v>
      </c>
      <c r="H984" s="419" t="s">
        <v>497</v>
      </c>
      <c r="I984" s="173" t="s">
        <v>4239</v>
      </c>
    </row>
    <row r="985" spans="1:11" ht="13.5" customHeight="1">
      <c r="A985" s="195"/>
      <c r="B985" s="389"/>
      <c r="C985" s="197" t="s">
        <v>3629</v>
      </c>
      <c r="D985" s="390" t="s">
        <v>2628</v>
      </c>
      <c r="E985" s="601" t="s">
        <v>265</v>
      </c>
      <c r="F985" s="607">
        <f>'Заказ, cкидки и курсы валют'!$I$12</f>
        <v>0</v>
      </c>
      <c r="G985" s="948"/>
      <c r="H985" s="455"/>
      <c r="I985" s="325"/>
    </row>
    <row r="986" spans="1:11" ht="13.5" customHeight="1">
      <c r="A986" s="209" t="s">
        <v>2018</v>
      </c>
      <c r="B986" s="44" t="s">
        <v>107</v>
      </c>
      <c r="C986" s="576">
        <v>1.49</v>
      </c>
      <c r="D986" s="2059">
        <v>10000</v>
      </c>
      <c r="E986" s="667">
        <v>50.58</v>
      </c>
      <c r="F986" s="603">
        <f t="shared" ref="F986:F994" si="94">ROUND(E986*(1-$F$11),2)</f>
        <v>50.58</v>
      </c>
      <c r="G986" s="862">
        <f>'Заказ, cкидки и курсы валют'!$J$23*F986</f>
        <v>606.96</v>
      </c>
      <c r="H986" s="128">
        <f>ROUND((D986/1000)*G986,2)</f>
        <v>6069.6</v>
      </c>
      <c r="I986" s="212"/>
    </row>
    <row r="987" spans="1:11" ht="13.5" customHeight="1">
      <c r="A987" s="209" t="s">
        <v>2019</v>
      </c>
      <c r="B987" s="44" t="s">
        <v>108</v>
      </c>
      <c r="C987" s="576">
        <v>1.84</v>
      </c>
      <c r="D987" s="2059">
        <v>8000</v>
      </c>
      <c r="E987" s="667">
        <v>57.93</v>
      </c>
      <c r="F987" s="603">
        <f t="shared" si="94"/>
        <v>57.93</v>
      </c>
      <c r="G987" s="862">
        <f>'Заказ, cкидки и курсы валют'!$J$23*F987</f>
        <v>695.16</v>
      </c>
      <c r="H987" s="128">
        <f t="shared" ref="H987:H994" si="95">ROUND((D987/1000)*G987,2)</f>
        <v>5561.28</v>
      </c>
      <c r="I987" s="212"/>
    </row>
    <row r="988" spans="1:11" ht="13.5" customHeight="1">
      <c r="A988" s="209" t="s">
        <v>2020</v>
      </c>
      <c r="B988" s="44" t="s">
        <v>109</v>
      </c>
      <c r="C988" s="576">
        <v>2</v>
      </c>
      <c r="D988" s="2059">
        <v>8000</v>
      </c>
      <c r="E988" s="667">
        <v>62.46</v>
      </c>
      <c r="F988" s="603">
        <f t="shared" si="94"/>
        <v>62.46</v>
      </c>
      <c r="G988" s="862">
        <f>'Заказ, cкидки и курсы валют'!$J$23*F988</f>
        <v>749.52</v>
      </c>
      <c r="H988" s="128">
        <f t="shared" si="95"/>
        <v>5996.16</v>
      </c>
      <c r="I988" s="212"/>
    </row>
    <row r="989" spans="1:11" ht="13.5" customHeight="1">
      <c r="A989" s="209" t="s">
        <v>2021</v>
      </c>
      <c r="B989" s="44" t="s">
        <v>110</v>
      </c>
      <c r="C989" s="576">
        <v>2.2999999999999998</v>
      </c>
      <c r="D989" s="2059">
        <v>5000</v>
      </c>
      <c r="E989" s="667">
        <v>76.62</v>
      </c>
      <c r="F989" s="603">
        <f t="shared" si="94"/>
        <v>76.62</v>
      </c>
      <c r="G989" s="862">
        <f>'Заказ, cкидки и курсы валют'!$J$23*F989</f>
        <v>919.44</v>
      </c>
      <c r="H989" s="128">
        <f t="shared" si="95"/>
        <v>4597.2</v>
      </c>
      <c r="I989" s="212"/>
    </row>
    <row r="990" spans="1:11" ht="13.5" customHeight="1">
      <c r="A990" s="209" t="s">
        <v>2022</v>
      </c>
      <c r="B990" s="44" t="s">
        <v>111</v>
      </c>
      <c r="C990" s="53">
        <v>2.48</v>
      </c>
      <c r="D990" s="2059">
        <v>5000</v>
      </c>
      <c r="E990" s="667">
        <v>78.430000000000007</v>
      </c>
      <c r="F990" s="603">
        <f t="shared" si="94"/>
        <v>78.430000000000007</v>
      </c>
      <c r="G990" s="862">
        <f>'Заказ, cкидки и курсы валют'!$J$23*F990</f>
        <v>941.16000000000008</v>
      </c>
      <c r="H990" s="128">
        <f t="shared" si="95"/>
        <v>4705.8</v>
      </c>
      <c r="I990" s="212"/>
    </row>
    <row r="991" spans="1:11" ht="15">
      <c r="A991" s="209" t="s">
        <v>5229</v>
      </c>
      <c r="B991" s="44" t="s">
        <v>157</v>
      </c>
      <c r="C991" s="53">
        <v>2.6</v>
      </c>
      <c r="D991" s="2059">
        <v>2500</v>
      </c>
      <c r="E991" s="667">
        <v>87.3</v>
      </c>
      <c r="F991" s="603">
        <f t="shared" si="94"/>
        <v>87.3</v>
      </c>
      <c r="G991" s="862">
        <f>'Заказ, cкидки и курсы валют'!$J$23*F991</f>
        <v>1047.5999999999999</v>
      </c>
      <c r="H991" s="128">
        <f t="shared" si="95"/>
        <v>2619</v>
      </c>
      <c r="I991" s="212"/>
    </row>
    <row r="992" spans="1:11" ht="15">
      <c r="A992" s="209" t="s">
        <v>2023</v>
      </c>
      <c r="B992" s="44" t="s">
        <v>134</v>
      </c>
      <c r="C992" s="53">
        <v>4.08</v>
      </c>
      <c r="D992" s="2059">
        <v>2500</v>
      </c>
      <c r="E992" s="667">
        <v>134.5</v>
      </c>
      <c r="F992" s="603">
        <f t="shared" si="94"/>
        <v>134.5</v>
      </c>
      <c r="G992" s="862">
        <f>'Заказ, cкидки и курсы валют'!$J$23*F992</f>
        <v>1614</v>
      </c>
      <c r="H992" s="128">
        <f t="shared" si="95"/>
        <v>4035</v>
      </c>
      <c r="I992" s="212"/>
    </row>
    <row r="993" spans="1:10" ht="15">
      <c r="A993" s="209" t="s">
        <v>2024</v>
      </c>
      <c r="B993" s="44" t="s">
        <v>135</v>
      </c>
      <c r="C993" s="53">
        <v>4.33</v>
      </c>
      <c r="D993" s="2059">
        <v>2500</v>
      </c>
      <c r="E993" s="667">
        <v>144.35</v>
      </c>
      <c r="F993" s="603">
        <f t="shared" si="94"/>
        <v>144.35</v>
      </c>
      <c r="G993" s="862">
        <f>'Заказ, cкидки и курсы валют'!$J$23*F993</f>
        <v>1732.1999999999998</v>
      </c>
      <c r="H993" s="128">
        <f t="shared" si="95"/>
        <v>4330.5</v>
      </c>
      <c r="I993" s="212"/>
    </row>
    <row r="994" spans="1:10" ht="15.75" thickBot="1">
      <c r="A994" s="211" t="s">
        <v>2025</v>
      </c>
      <c r="B994" s="213" t="s">
        <v>136</v>
      </c>
      <c r="C994" s="966">
        <v>5.0199999999999996</v>
      </c>
      <c r="D994" s="2074">
        <v>2000</v>
      </c>
      <c r="E994" s="667">
        <v>164.91</v>
      </c>
      <c r="F994" s="959">
        <f t="shared" si="94"/>
        <v>164.91</v>
      </c>
      <c r="G994" s="960">
        <f>'Заказ, cкидки и курсы валют'!$J$23*F994</f>
        <v>1978.92</v>
      </c>
      <c r="H994" s="181">
        <f t="shared" si="95"/>
        <v>3957.84</v>
      </c>
      <c r="I994" s="214"/>
    </row>
    <row r="995" spans="1:10" ht="13.5" thickBot="1">
      <c r="A995" s="84"/>
      <c r="B995" s="49"/>
      <c r="C995" s="88"/>
      <c r="D995" s="87"/>
      <c r="E995" s="546"/>
      <c r="F995" s="578"/>
      <c r="G995" s="863"/>
      <c r="H995" s="85"/>
      <c r="I995" s="14"/>
    </row>
    <row r="996" spans="1:10" ht="18">
      <c r="A996" s="215"/>
      <c r="B996" s="237"/>
      <c r="C996" s="91" t="s">
        <v>3079</v>
      </c>
      <c r="D996" s="96"/>
      <c r="E996" s="591"/>
      <c r="F996" s="592"/>
      <c r="G996" s="859"/>
      <c r="H996" s="163"/>
      <c r="I996" s="95"/>
    </row>
    <row r="997" spans="1:10" ht="18">
      <c r="A997" s="206"/>
      <c r="B997" s="207"/>
      <c r="C997" s="108" t="s">
        <v>1392</v>
      </c>
      <c r="D997" s="166"/>
      <c r="E997" s="593"/>
      <c r="F997" s="553"/>
      <c r="G997" s="340"/>
      <c r="H997" s="228"/>
      <c r="I997" s="167"/>
    </row>
    <row r="998" spans="1:10">
      <c r="A998" s="206"/>
      <c r="B998" s="207"/>
      <c r="C998" s="97"/>
      <c r="D998" s="97"/>
      <c r="E998" s="595"/>
      <c r="F998" s="596"/>
      <c r="G998" s="860"/>
      <c r="H998" s="228"/>
      <c r="I998" s="167"/>
    </row>
    <row r="999" spans="1:10">
      <c r="A999" s="206"/>
      <c r="B999" s="207"/>
      <c r="C999" s="97"/>
      <c r="D999" s="97"/>
      <c r="E999" s="595"/>
      <c r="F999" s="596"/>
      <c r="G999" s="860"/>
      <c r="H999" s="228"/>
      <c r="I999" s="167"/>
    </row>
    <row r="1000" spans="1:10" ht="13.5" customHeight="1">
      <c r="A1000" s="206"/>
      <c r="B1000" s="207"/>
      <c r="C1000" s="97"/>
      <c r="D1000" s="97"/>
      <c r="E1000" s="595"/>
      <c r="F1000" s="596"/>
      <c r="G1000" s="860"/>
      <c r="H1000" s="228"/>
      <c r="I1000" s="167"/>
    </row>
    <row r="1001" spans="1:10" ht="44.25" customHeight="1" thickBot="1">
      <c r="A1001" s="1171" t="s">
        <v>7050</v>
      </c>
      <c r="B1001" s="200"/>
      <c r="C1001" s="205"/>
      <c r="D1001" s="205"/>
      <c r="E1001" s="597"/>
      <c r="F1001" s="598"/>
      <c r="G1001" s="861"/>
      <c r="H1001" s="229"/>
      <c r="I1001" s="172"/>
    </row>
    <row r="1002" spans="1:10" ht="54.75" customHeight="1">
      <c r="A1002" s="195" t="s">
        <v>1028</v>
      </c>
      <c r="B1002" s="196" t="s">
        <v>1029</v>
      </c>
      <c r="C1002" s="197" t="s">
        <v>678</v>
      </c>
      <c r="D1002" s="197" t="s">
        <v>3130</v>
      </c>
      <c r="E1002" s="1134" t="s">
        <v>11188</v>
      </c>
      <c r="F1002" s="600" t="s">
        <v>2779</v>
      </c>
      <c r="G1002" s="864" t="s">
        <v>2627</v>
      </c>
      <c r="H1002" s="338" t="s">
        <v>497</v>
      </c>
      <c r="I1002" s="199" t="s">
        <v>4239</v>
      </c>
      <c r="J1002" s="2668" t="s">
        <v>12335</v>
      </c>
    </row>
    <row r="1003" spans="1:10" ht="13.5" customHeight="1" thickBot="1">
      <c r="A1003" s="195"/>
      <c r="B1003" s="389"/>
      <c r="C1003" s="197" t="s">
        <v>3629</v>
      </c>
      <c r="D1003" s="390" t="s">
        <v>2628</v>
      </c>
      <c r="E1003" s="601" t="s">
        <v>265</v>
      </c>
      <c r="F1003" s="607">
        <f>'Заказ, cкидки и курсы валют'!$I$12</f>
        <v>0</v>
      </c>
      <c r="G1003" s="948"/>
      <c r="H1003" s="455"/>
      <c r="I1003" s="325"/>
      <c r="J1003" s="2669"/>
    </row>
    <row r="1004" spans="1:10" ht="13.5" customHeight="1">
      <c r="A1004" s="391" t="s">
        <v>2026</v>
      </c>
      <c r="B1004" s="392" t="s">
        <v>107</v>
      </c>
      <c r="C1004" s="2069">
        <v>1.49</v>
      </c>
      <c r="D1004" s="2070">
        <v>1000</v>
      </c>
      <c r="E1004" s="2071">
        <f t="shared" ref="E1004:E1012" si="96">E986*1.2</f>
        <v>60.695999999999998</v>
      </c>
      <c r="F1004" s="967">
        <f>ROUND(E1004*(1-$F$11),2)</f>
        <v>60.7</v>
      </c>
      <c r="G1004" s="968">
        <f>'Заказ, cкидки и курсы валют'!$J$23*F1004</f>
        <v>728.40000000000009</v>
      </c>
      <c r="H1004" s="387">
        <f>ROUND((D1004/1000)*G1004,2)</f>
        <v>728.4</v>
      </c>
      <c r="I1004" s="337"/>
      <c r="J1004" s="128">
        <f>ROUND(IF(H1004&lt;'Заказ, cкидки и курсы валют'!$B$39,H1004*0.54*100/(100-'Заказ, cкидки и курсы валют'!$C$39),IF(H1004&lt;'Заказ, cкидки и курсы валют'!$B$40,H1004*0.54*100/(100-'Заказ, cкидки и курсы валют'!$C$40),IF(H1004&lt;'Заказ, cкидки и курсы валют'!$B$41,H1004*0.54*100/(100-'Заказ, cкидки и курсы валют'!$C$41),IF(H1004&lt;'Заказ, cкидки и курсы валют'!$B$42,H1004*0.54*100/(100-'Заказ, cкидки и курсы валют'!$C$42),IF(H1004&lt;'Заказ, cкидки и курсы валют'!$B$43,H1004*0.54*100/(100-'Заказ, cкидки и курсы валют'!$C$43),H1004))))),2)</f>
        <v>786.67</v>
      </c>
    </row>
    <row r="1005" spans="1:10" ht="13.5" customHeight="1">
      <c r="A1005" s="209" t="s">
        <v>2027</v>
      </c>
      <c r="B1005" s="44" t="s">
        <v>108</v>
      </c>
      <c r="C1005" s="576">
        <v>1.84</v>
      </c>
      <c r="D1005" s="2067">
        <v>1000</v>
      </c>
      <c r="E1005" s="2045">
        <f t="shared" si="96"/>
        <v>69.515999999999991</v>
      </c>
      <c r="F1005" s="603">
        <f t="shared" ref="F1005:F1012" si="97">ROUND(E1005*(1-$F$11),2)</f>
        <v>69.52</v>
      </c>
      <c r="G1005" s="862">
        <f>'Заказ, cкидки и курсы валют'!$J$23*F1005</f>
        <v>834.24</v>
      </c>
      <c r="H1005" s="128">
        <f t="shared" ref="H1005:H1012" si="98">ROUND((D1005/1000)*G1005,2)</f>
        <v>834.24</v>
      </c>
      <c r="I1005" s="212"/>
      <c r="J1005" s="128">
        <f>ROUND(IF(H1005&lt;'Заказ, cкидки и курсы валют'!$B$39,H1005*0.54*100/(100-'Заказ, cкидки и курсы валют'!$C$39),IF(H1005&lt;'Заказ, cкидки и курсы валют'!$B$40,H1005*0.54*100/(100-'Заказ, cкидки и курсы валют'!$C$40),IF(H1005&lt;'Заказ, cкидки и курсы валют'!$B$41,H1005*0.54*100/(100-'Заказ, cкидки и курсы валют'!$C$41),IF(H1005&lt;'Заказ, cкидки и курсы валют'!$B$42,H1005*0.54*100/(100-'Заказ, cкидки и курсы валют'!$C$42),IF(H1005&lt;'Заказ, cкидки и курсы валют'!$B$43,H1005*0.54*100/(100-'Заказ, cкидки и курсы валют'!$C$43),H1005))))),2)</f>
        <v>900.98</v>
      </c>
    </row>
    <row r="1006" spans="1:10" ht="13.5" customHeight="1">
      <c r="A1006" s="209" t="s">
        <v>2028</v>
      </c>
      <c r="B1006" s="44" t="s">
        <v>109</v>
      </c>
      <c r="C1006" s="576">
        <v>2</v>
      </c>
      <c r="D1006" s="2067">
        <v>800</v>
      </c>
      <c r="E1006" s="2045">
        <f t="shared" si="96"/>
        <v>74.951999999999998</v>
      </c>
      <c r="F1006" s="603">
        <f t="shared" si="97"/>
        <v>74.95</v>
      </c>
      <c r="G1006" s="862">
        <f>'Заказ, cкидки и курсы валют'!$J$23*F1006</f>
        <v>899.40000000000009</v>
      </c>
      <c r="H1006" s="128">
        <f t="shared" si="98"/>
        <v>719.52</v>
      </c>
      <c r="I1006" s="212"/>
      <c r="J1006" s="128">
        <f>ROUND(IF(H1006&lt;'Заказ, cкидки и курсы валют'!$B$39,H1006*0.54*100/(100-'Заказ, cкидки и курсы валют'!$C$39),IF(H1006&lt;'Заказ, cкидки и курсы валют'!$B$40,H1006*0.54*100/(100-'Заказ, cкидки и курсы валют'!$C$40),IF(H1006&lt;'Заказ, cкидки и курсы валют'!$B$41,H1006*0.54*100/(100-'Заказ, cкидки и курсы валют'!$C$41),IF(H1006&lt;'Заказ, cкидки и курсы валют'!$B$42,H1006*0.54*100/(100-'Заказ, cкидки и курсы валют'!$C$42),IF(H1006&lt;'Заказ, cкидки и курсы валют'!$B$43,H1006*0.54*100/(100-'Заказ, cкидки и курсы валют'!$C$43),H1006))))),2)</f>
        <v>777.08</v>
      </c>
    </row>
    <row r="1007" spans="1:10" ht="13.5" customHeight="1">
      <c r="A1007" s="209" t="s">
        <v>2029</v>
      </c>
      <c r="B1007" s="44" t="s">
        <v>110</v>
      </c>
      <c r="C1007" s="576">
        <v>2.2999999999999998</v>
      </c>
      <c r="D1007" s="2067">
        <v>500</v>
      </c>
      <c r="E1007" s="2045">
        <f t="shared" si="96"/>
        <v>91.944000000000003</v>
      </c>
      <c r="F1007" s="603">
        <f t="shared" si="97"/>
        <v>91.94</v>
      </c>
      <c r="G1007" s="862">
        <f>'Заказ, cкидки и курсы валют'!$J$23*F1007</f>
        <v>1103.28</v>
      </c>
      <c r="H1007" s="128">
        <f t="shared" si="98"/>
        <v>551.64</v>
      </c>
      <c r="I1007" s="212"/>
      <c r="J1007" s="128">
        <f>ROUND(IF(H1007&lt;'Заказ, cкидки и курсы валют'!$B$39,H1007*0.54*100/(100-'Заказ, cкидки и курсы валют'!$C$39),IF(H1007&lt;'Заказ, cкидки и курсы валют'!$B$40,H1007*0.54*100/(100-'Заказ, cкидки и курсы валют'!$C$40),IF(H1007&lt;'Заказ, cкидки и курсы валют'!$B$41,H1007*0.54*100/(100-'Заказ, cкидки и курсы валют'!$C$41),IF(H1007&lt;'Заказ, cкидки и курсы валют'!$B$42,H1007*0.54*100/(100-'Заказ, cкидки и курсы валют'!$C$42),IF(H1007&lt;'Заказ, cкидки и курсы валют'!$B$43,H1007*0.54*100/(100-'Заказ, cкидки и курсы валют'!$C$43),H1007))))),2)</f>
        <v>661.97</v>
      </c>
    </row>
    <row r="1008" spans="1:10" ht="13.5" customHeight="1">
      <c r="A1008" s="209" t="s">
        <v>5258</v>
      </c>
      <c r="B1008" s="44" t="s">
        <v>111</v>
      </c>
      <c r="C1008" s="53">
        <v>2.48</v>
      </c>
      <c r="D1008" s="2067">
        <v>500</v>
      </c>
      <c r="E1008" s="2045">
        <f>E990*1.2</f>
        <v>94.116</v>
      </c>
      <c r="F1008" s="603">
        <f t="shared" si="97"/>
        <v>94.12</v>
      </c>
      <c r="G1008" s="862">
        <f>'Заказ, cкидки и курсы валют'!$J$23*F1008</f>
        <v>1129.44</v>
      </c>
      <c r="H1008" s="128">
        <f t="shared" si="98"/>
        <v>564.72</v>
      </c>
      <c r="I1008" s="212"/>
      <c r="J1008" s="128">
        <f>ROUND(IF(H1008&lt;'Заказ, cкидки и курсы валют'!$B$39,H1008*0.54*100/(100-'Заказ, cкидки и курсы валют'!$C$39),IF(H1008&lt;'Заказ, cкидки и курсы валют'!$B$40,H1008*0.54*100/(100-'Заказ, cкидки и курсы валют'!$C$40),IF(H1008&lt;'Заказ, cкидки и курсы валют'!$B$41,H1008*0.54*100/(100-'Заказ, cкидки и курсы валют'!$C$41),IF(H1008&lt;'Заказ, cкидки и курсы валют'!$B$42,H1008*0.54*100/(100-'Заказ, cкидки и курсы валют'!$C$42),IF(H1008&lt;'Заказ, cкидки и курсы валют'!$B$43,H1008*0.54*100/(100-'Заказ, cкидки и курсы валют'!$C$43),H1008))))),2)</f>
        <v>609.9</v>
      </c>
    </row>
    <row r="1009" spans="1:11" ht="13.5" customHeight="1">
      <c r="A1009" s="209" t="s">
        <v>5453</v>
      </c>
      <c r="B1009" s="44" t="s">
        <v>157</v>
      </c>
      <c r="C1009" s="53">
        <v>3.35</v>
      </c>
      <c r="D1009" s="2067">
        <v>400</v>
      </c>
      <c r="E1009" s="2045">
        <f t="shared" si="96"/>
        <v>104.75999999999999</v>
      </c>
      <c r="F1009" s="603">
        <f t="shared" si="97"/>
        <v>104.76</v>
      </c>
      <c r="G1009" s="862">
        <f>'Заказ, cкидки и курсы валют'!$J$23*F1009</f>
        <v>1257.1200000000001</v>
      </c>
      <c r="H1009" s="128">
        <f t="shared" si="98"/>
        <v>502.85</v>
      </c>
      <c r="I1009" s="212"/>
      <c r="J1009" s="128">
        <f>ROUND(IF(H1009&lt;'Заказ, cкидки и курсы валют'!$B$39,H1009*0.54*100/(100-'Заказ, cкидки и курсы валют'!$C$39),IF(H1009&lt;'Заказ, cкидки и курсы валют'!$B$40,H1009*0.54*100/(100-'Заказ, cкидки и курсы валют'!$C$40),IF(H1009&lt;'Заказ, cкидки и курсы валют'!$B$41,H1009*0.54*100/(100-'Заказ, cкидки и курсы валют'!$C$41),IF(H1009&lt;'Заказ, cкидки и курсы валют'!$B$42,H1009*0.54*100/(100-'Заказ, cкидки и курсы валют'!$C$42),IF(H1009&lt;'Заказ, cкидки и курсы валют'!$B$43,H1009*0.54*100/(100-'Заказ, cкидки и курсы валют'!$C$43),H1009))))),2)</f>
        <v>603.41999999999996</v>
      </c>
    </row>
    <row r="1010" spans="1:11" ht="13.5" customHeight="1">
      <c r="A1010" s="209" t="s">
        <v>5259</v>
      </c>
      <c r="B1010" s="44" t="s">
        <v>134</v>
      </c>
      <c r="C1010" s="53">
        <v>4.08</v>
      </c>
      <c r="D1010" s="2067">
        <v>300</v>
      </c>
      <c r="E1010" s="2045">
        <f t="shared" si="96"/>
        <v>161.4</v>
      </c>
      <c r="F1010" s="603">
        <f t="shared" si="97"/>
        <v>161.4</v>
      </c>
      <c r="G1010" s="862">
        <f>'Заказ, cкидки и курсы валют'!$J$23*F1010</f>
        <v>1936.8000000000002</v>
      </c>
      <c r="H1010" s="128">
        <f t="shared" si="98"/>
        <v>581.04</v>
      </c>
      <c r="I1010" s="212"/>
      <c r="J1010" s="128">
        <f>ROUND(IF(H1010&lt;'Заказ, cкидки и курсы валют'!$B$39,H1010*0.54*100/(100-'Заказ, cкидки и курсы валют'!$C$39),IF(H1010&lt;'Заказ, cкидки и курсы валют'!$B$40,H1010*0.54*100/(100-'Заказ, cкидки и курсы валют'!$C$40),IF(H1010&lt;'Заказ, cкидки и курсы валют'!$B$41,H1010*0.54*100/(100-'Заказ, cкидки и курсы валют'!$C$41),IF(H1010&lt;'Заказ, cкидки и курсы валют'!$B$42,H1010*0.54*100/(100-'Заказ, cкидки и курсы валют'!$C$42),IF(H1010&lt;'Заказ, cкидки и курсы валют'!$B$43,H1010*0.54*100/(100-'Заказ, cкидки и курсы валют'!$C$43),H1010))))),2)</f>
        <v>627.52</v>
      </c>
    </row>
    <row r="1011" spans="1:11" ht="13.5" customHeight="1">
      <c r="A1011" s="209" t="s">
        <v>5260</v>
      </c>
      <c r="B1011" s="44" t="s">
        <v>135</v>
      </c>
      <c r="C1011" s="53">
        <v>4.33</v>
      </c>
      <c r="D1011" s="2067">
        <v>200</v>
      </c>
      <c r="E1011" s="2045">
        <f t="shared" si="96"/>
        <v>173.22</v>
      </c>
      <c r="F1011" s="603">
        <f t="shared" si="97"/>
        <v>173.22</v>
      </c>
      <c r="G1011" s="862">
        <f>'Заказ, cкидки и курсы валют'!$J$23*F1011</f>
        <v>2078.64</v>
      </c>
      <c r="H1011" s="128">
        <f t="shared" si="98"/>
        <v>415.73</v>
      </c>
      <c r="I1011" s="212"/>
      <c r="J1011" s="128">
        <f>ROUND(IF(H1011&lt;'Заказ, cкидки и курсы валют'!$B$39,H1011*0.54*100/(100-'Заказ, cкидки и курсы валют'!$C$39),IF(H1011&lt;'Заказ, cкидки и курсы валют'!$B$40,H1011*0.54*100/(100-'Заказ, cкидки и курсы валют'!$C$40),IF(H1011&lt;'Заказ, cкидки и курсы валют'!$B$41,H1011*0.54*100/(100-'Заказ, cкидки и курсы валют'!$C$41),IF(H1011&lt;'Заказ, cкидки и курсы валют'!$B$42,H1011*0.54*100/(100-'Заказ, cкидки и курсы валют'!$C$42),IF(H1011&lt;'Заказ, cкидки и курсы валют'!$B$43,H1011*0.54*100/(100-'Заказ, cкидки и курсы валют'!$C$43),H1011))))),2)</f>
        <v>498.88</v>
      </c>
    </row>
    <row r="1012" spans="1:11" ht="13.5" customHeight="1" thickBot="1">
      <c r="A1012" s="211" t="s">
        <v>5261</v>
      </c>
      <c r="B1012" s="213" t="s">
        <v>136</v>
      </c>
      <c r="C1012" s="966">
        <v>5.0199999999999996</v>
      </c>
      <c r="D1012" s="2072">
        <v>150</v>
      </c>
      <c r="E1012" s="2073">
        <f t="shared" si="96"/>
        <v>197.892</v>
      </c>
      <c r="F1012" s="959">
        <f t="shared" si="97"/>
        <v>197.89</v>
      </c>
      <c r="G1012" s="960">
        <f>'Заказ, cкидки и курсы валют'!$J$23*F1012</f>
        <v>2374.6799999999998</v>
      </c>
      <c r="H1012" s="181">
        <f t="shared" si="98"/>
        <v>356.2</v>
      </c>
      <c r="I1012" s="214"/>
      <c r="J1012" s="128">
        <f>ROUND(IF(H1012&lt;'Заказ, cкидки и курсы валют'!$B$39,H1012*0.54*100/(100-'Заказ, cкидки и курсы валют'!$C$39),IF(H1012&lt;'Заказ, cкидки и курсы валют'!$B$40,H1012*0.54*100/(100-'Заказ, cкидки и курсы валют'!$C$40),IF(H1012&lt;'Заказ, cкидки и курсы валют'!$B$41,H1012*0.54*100/(100-'Заказ, cкидки и курсы валют'!$C$41),IF(H1012&lt;'Заказ, cкидки и курсы валют'!$B$42,H1012*0.54*100/(100-'Заказ, cкидки и курсы валют'!$C$42),IF(H1012&lt;'Заказ, cкидки и курсы валют'!$B$43,H1012*0.54*100/(100-'Заказ, cкидки и курсы валют'!$C$43),H1012))))),2)</f>
        <v>480.87</v>
      </c>
    </row>
    <row r="1013" spans="1:11" ht="13.5" customHeight="1" thickBot="1">
      <c r="A1013" s="13"/>
      <c r="B1013" s="49"/>
      <c r="C1013" s="88"/>
      <c r="D1013" s="137"/>
      <c r="E1013" s="1237"/>
      <c r="F1013" s="1096"/>
      <c r="G1013" s="865"/>
      <c r="H1013" s="23"/>
      <c r="I1013" s="14"/>
    </row>
    <row r="1014" spans="1:11" ht="13.5" customHeight="1">
      <c r="A1014" s="215"/>
      <c r="B1014" s="237"/>
      <c r="C1014" s="91" t="s">
        <v>3079</v>
      </c>
      <c r="D1014" s="96"/>
      <c r="E1014" s="591"/>
      <c r="F1014" s="592"/>
      <c r="G1014" s="859"/>
      <c r="H1014" s="163"/>
      <c r="I1014" s="95"/>
    </row>
    <row r="1015" spans="1:11" ht="13.5" customHeight="1">
      <c r="A1015" s="206"/>
      <c r="B1015" s="207"/>
      <c r="C1015" s="108" t="s">
        <v>1392</v>
      </c>
      <c r="D1015" s="166"/>
      <c r="E1015" s="593"/>
      <c r="F1015" s="553"/>
      <c r="G1015" s="340"/>
      <c r="H1015" s="228"/>
      <c r="I1015" s="167"/>
    </row>
    <row r="1016" spans="1:11" ht="13.5" customHeight="1">
      <c r="A1016" s="206"/>
      <c r="B1016" s="207"/>
      <c r="C1016" s="97"/>
      <c r="D1016" s="97"/>
      <c r="E1016" s="595"/>
      <c r="F1016" s="596"/>
      <c r="G1016" s="860"/>
      <c r="H1016" s="228"/>
      <c r="I1016" s="167"/>
    </row>
    <row r="1017" spans="1:11" ht="13.5" customHeight="1">
      <c r="A1017" s="206"/>
      <c r="B1017" s="207"/>
      <c r="C1017" s="97"/>
      <c r="D1017" s="97"/>
      <c r="E1017" s="595"/>
      <c r="F1017" s="596"/>
      <c r="G1017" s="860"/>
      <c r="H1017" s="228"/>
      <c r="I1017" s="167"/>
    </row>
    <row r="1018" spans="1:11" ht="13.5" customHeight="1">
      <c r="A1018" s="206"/>
      <c r="B1018" s="207"/>
      <c r="C1018" s="97"/>
      <c r="D1018" s="97"/>
      <c r="E1018" s="595"/>
      <c r="F1018" s="596"/>
      <c r="G1018" s="860"/>
      <c r="H1018" s="228"/>
      <c r="I1018" s="167"/>
    </row>
    <row r="1019" spans="1:11" ht="24" customHeight="1" thickBot="1">
      <c r="A1019" s="1171" t="s">
        <v>7052</v>
      </c>
      <c r="B1019" s="2539"/>
      <c r="C1019" s="205"/>
      <c r="D1019" s="205"/>
      <c r="E1019" s="597"/>
      <c r="F1019" s="598"/>
      <c r="G1019" s="861"/>
      <c r="H1019" s="229"/>
      <c r="I1019" s="172"/>
    </row>
    <row r="1020" spans="1:11" ht="51.95" customHeight="1">
      <c r="A1020" s="195" t="s">
        <v>1028</v>
      </c>
      <c r="B1020" s="196" t="s">
        <v>1029</v>
      </c>
      <c r="C1020" s="197" t="s">
        <v>678</v>
      </c>
      <c r="D1020" s="197" t="s">
        <v>3130</v>
      </c>
      <c r="E1020" s="1134" t="s">
        <v>11188</v>
      </c>
      <c r="F1020" s="600" t="s">
        <v>2779</v>
      </c>
      <c r="G1020" s="864" t="s">
        <v>2627</v>
      </c>
      <c r="H1020" s="338" t="s">
        <v>497</v>
      </c>
      <c r="I1020" s="199" t="s">
        <v>4239</v>
      </c>
      <c r="J1020" s="2668" t="s">
        <v>12335</v>
      </c>
    </row>
    <row r="1021" spans="1:11" ht="13.5" customHeight="1" thickBot="1">
      <c r="A1021" s="195"/>
      <c r="B1021" s="389"/>
      <c r="C1021" s="197" t="s">
        <v>3629</v>
      </c>
      <c r="D1021" s="390" t="s">
        <v>2628</v>
      </c>
      <c r="E1021" s="601" t="s">
        <v>265</v>
      </c>
      <c r="F1021" s="607">
        <f>'Заказ, cкидки и курсы валют'!$I$12</f>
        <v>0</v>
      </c>
      <c r="G1021" s="948"/>
      <c r="H1021" s="455"/>
      <c r="I1021" s="325"/>
      <c r="J1021" s="2669"/>
      <c r="K1021" s="575"/>
    </row>
    <row r="1022" spans="1:11" ht="13.5" customHeight="1" thickBot="1">
      <c r="A1022" s="391" t="s">
        <v>11033</v>
      </c>
      <c r="B1022" s="392" t="s">
        <v>107</v>
      </c>
      <c r="C1022" s="2069">
        <v>1.49</v>
      </c>
      <c r="D1022" s="2070">
        <v>100</v>
      </c>
      <c r="E1022" s="2071">
        <f>(E986*2)+(1000/D1022*7.5)</f>
        <v>176.16</v>
      </c>
      <c r="F1022" s="967">
        <f>ROUND(E1022*(1-$F$11),2)</f>
        <v>176.16</v>
      </c>
      <c r="G1022" s="968">
        <f>'Заказ, cкидки и курсы валют'!$J$23*F1022</f>
        <v>2113.92</v>
      </c>
      <c r="H1022" s="387">
        <f>ROUND((D1022/1000)*G1022,2)</f>
        <v>211.39</v>
      </c>
      <c r="I1022" s="337"/>
      <c r="J1022" s="128">
        <f>ROUND(IF(H1022&lt;'Заказ, cкидки и курсы валют'!$B$39,H1022*0.54*100/(100-'Заказ, cкидки и курсы валют'!$C$39),IF(H1022&lt;'Заказ, cкидки и курсы валют'!$B$40,H1022*0.54*100/(100-'Заказ, cкидки и курсы валют'!$C$40),IF(H1022&lt;'Заказ, cкидки и курсы валют'!$B$41,H1022*0.54*100/(100-'Заказ, cкидки и курсы валют'!$C$41),IF(H1022&lt;'Заказ, cкидки и курсы валют'!$B$42,H1022*0.54*100/(100-'Заказ, cкидки и курсы валют'!$C$42),IF(H1022&lt;'Заказ, cкидки и курсы валют'!$B$43,H1022*0.54*100/(100-'Заказ, cкидки и курсы валют'!$C$43),H1022))))),2)</f>
        <v>285.38</v>
      </c>
      <c r="K1022" s="575"/>
    </row>
    <row r="1023" spans="1:11" ht="13.5" customHeight="1" thickBot="1">
      <c r="A1023" s="209" t="s">
        <v>11034</v>
      </c>
      <c r="B1023" s="44" t="s">
        <v>108</v>
      </c>
      <c r="C1023" s="576">
        <v>1.84</v>
      </c>
      <c r="D1023" s="2067">
        <v>100</v>
      </c>
      <c r="E1023" s="2071">
        <f t="shared" ref="E1023:E1025" si="99">(E987*2)+(1000/D1023*7.5)</f>
        <v>190.86</v>
      </c>
      <c r="F1023" s="603">
        <f t="shared" ref="F1023:F1029" si="100">ROUND(E1023*(1-$F$11),2)</f>
        <v>190.86</v>
      </c>
      <c r="G1023" s="862">
        <f>'Заказ, cкидки и курсы валют'!$J$23*F1023</f>
        <v>2290.3200000000002</v>
      </c>
      <c r="H1023" s="128">
        <f t="shared" ref="H1023:H1029" si="101">ROUND((D1023/1000)*G1023,2)</f>
        <v>229.03</v>
      </c>
      <c r="I1023" s="212"/>
      <c r="J1023" s="128">
        <f>ROUND(IF(H1023&lt;'Заказ, cкидки и курсы валют'!$B$39,H1023*0.54*100/(100-'Заказ, cкидки и курсы валют'!$C$39),IF(H1023&lt;'Заказ, cкидки и курсы валют'!$B$40,H1023*0.54*100/(100-'Заказ, cкидки и курсы валют'!$C$40),IF(H1023&lt;'Заказ, cкидки и курсы валют'!$B$41,H1023*0.54*100/(100-'Заказ, cкидки и курсы валют'!$C$41),IF(H1023&lt;'Заказ, cкидки и курсы валют'!$B$42,H1023*0.54*100/(100-'Заказ, cкидки и курсы валют'!$C$42),IF(H1023&lt;'Заказ, cкидки и курсы валют'!$B$43,H1023*0.54*100/(100-'Заказ, cкидки и курсы валют'!$C$43),H1023))))),2)</f>
        <v>309.19</v>
      </c>
      <c r="K1023" s="575"/>
    </row>
    <row r="1024" spans="1:11" ht="13.5" customHeight="1" thickBot="1">
      <c r="A1024" s="209" t="s">
        <v>11035</v>
      </c>
      <c r="B1024" s="44" t="s">
        <v>109</v>
      </c>
      <c r="C1024" s="576">
        <v>2</v>
      </c>
      <c r="D1024" s="2067">
        <v>80</v>
      </c>
      <c r="E1024" s="2071">
        <f t="shared" si="99"/>
        <v>218.67000000000002</v>
      </c>
      <c r="F1024" s="603">
        <f t="shared" si="100"/>
        <v>218.67</v>
      </c>
      <c r="G1024" s="862">
        <f>'Заказ, cкидки и курсы валют'!$J$23*F1024</f>
        <v>2624.04</v>
      </c>
      <c r="H1024" s="128">
        <f t="shared" si="101"/>
        <v>209.92</v>
      </c>
      <c r="I1024" s="212"/>
      <c r="J1024" s="128">
        <f>ROUND(IF(H1024&lt;'Заказ, cкидки и курсы валют'!$B$39,H1024*0.54*100/(100-'Заказ, cкидки и курсы валют'!$C$39),IF(H1024&lt;'Заказ, cкидки и курсы валют'!$B$40,H1024*0.54*100/(100-'Заказ, cкидки и курсы валют'!$C$40),IF(H1024&lt;'Заказ, cкидки и курсы валют'!$B$41,H1024*0.54*100/(100-'Заказ, cкидки и курсы валют'!$C$41),IF(H1024&lt;'Заказ, cкидки и курсы валют'!$B$42,H1024*0.54*100/(100-'Заказ, cкидки и курсы валют'!$C$42),IF(H1024&lt;'Заказ, cкидки и курсы валют'!$B$43,H1024*0.54*100/(100-'Заказ, cкидки и курсы валют'!$C$43),H1024))))),2)</f>
        <v>283.39</v>
      </c>
      <c r="K1024" s="575"/>
    </row>
    <row r="1025" spans="1:11" ht="12" customHeight="1" thickBot="1">
      <c r="A1025" s="209" t="s">
        <v>11036</v>
      </c>
      <c r="B1025" s="44" t="s">
        <v>110</v>
      </c>
      <c r="C1025" s="576">
        <v>2.2999999999999998</v>
      </c>
      <c r="D1025" s="2067">
        <v>50</v>
      </c>
      <c r="E1025" s="2071">
        <f t="shared" si="99"/>
        <v>303.24</v>
      </c>
      <c r="F1025" s="603">
        <f t="shared" ref="F1025:F1026" si="102">ROUND(E1025*(1-$F$11),2)</f>
        <v>303.24</v>
      </c>
      <c r="G1025" s="862">
        <f>'Заказ, cкидки и курсы валют'!$J$23*F1025</f>
        <v>3638.88</v>
      </c>
      <c r="H1025" s="128">
        <f t="shared" ref="H1025:H1026" si="103">ROUND((D1025/1000)*G1025,2)</f>
        <v>181.94</v>
      </c>
      <c r="I1025" s="212"/>
      <c r="J1025" s="128">
        <f>ROUND(IF(H1025&lt;'Заказ, cкидки и курсы валют'!$B$39,H1025*0.54*100/(100-'Заказ, cкидки и курсы валют'!$C$39),IF(H1025&lt;'Заказ, cкидки и курсы валют'!$B$40,H1025*0.54*100/(100-'Заказ, cкидки и курсы валют'!$C$40),IF(H1025&lt;'Заказ, cкидки и курсы валют'!$B$41,H1025*0.54*100/(100-'Заказ, cкидки и курсы валют'!$C$41),IF(H1025&lt;'Заказ, cкидки и курсы валют'!$B$42,H1025*0.54*100/(100-'Заказ, cкидки и курсы валют'!$C$42),IF(H1025&lt;'Заказ, cкидки и курсы валют'!$B$43,H1025*0.54*100/(100-'Заказ, cкидки и курсы валют'!$C$43),H1025))))),2)</f>
        <v>280.70999999999998</v>
      </c>
      <c r="K1025" s="575"/>
    </row>
    <row r="1026" spans="1:11" ht="13.5" customHeight="1" thickBot="1">
      <c r="A1026" s="209" t="s">
        <v>11752</v>
      </c>
      <c r="B1026" s="44" t="s">
        <v>111</v>
      </c>
      <c r="C1026" s="786">
        <v>2.2000000000000002</v>
      </c>
      <c r="D1026" s="2067">
        <v>50</v>
      </c>
      <c r="E1026" s="2071">
        <f>(E991*2)+(1000/D1026*7.5)</f>
        <v>324.60000000000002</v>
      </c>
      <c r="F1026" s="603">
        <f t="shared" si="102"/>
        <v>324.60000000000002</v>
      </c>
      <c r="G1026" s="862">
        <f>'Заказ, cкидки и курсы валют'!$J$23*F1026</f>
        <v>3895.2000000000003</v>
      </c>
      <c r="H1026" s="128">
        <f t="shared" si="103"/>
        <v>194.76</v>
      </c>
      <c r="I1026" s="212"/>
      <c r="J1026" s="128">
        <f>ROUND(IF(H1026&lt;'Заказ, cкидки и курсы валют'!$B$39,H1026*0.54*100/(100-'Заказ, cкидки и курсы валют'!$C$39),IF(H1026&lt;'Заказ, cкидки и курсы валют'!$B$40,H1026*0.54*100/(100-'Заказ, cкидки и курсы валют'!$C$40),IF(H1026&lt;'Заказ, cкидки и курсы валют'!$B$41,H1026*0.54*100/(100-'Заказ, cкидки и курсы валют'!$C$41),IF(H1026&lt;'Заказ, cкидки и курсы валют'!$B$42,H1026*0.54*100/(100-'Заказ, cкидки и курсы валют'!$C$42),IF(H1026&lt;'Заказ, cкидки и курсы валют'!$B$43,H1026*0.54*100/(100-'Заказ, cкидки и курсы валют'!$C$43),H1026))))),2)</f>
        <v>262.93</v>
      </c>
      <c r="K1026" s="575"/>
    </row>
    <row r="1027" spans="1:11" ht="13.5" customHeight="1" thickBot="1">
      <c r="A1027" s="209" t="s">
        <v>11037</v>
      </c>
      <c r="B1027" s="44" t="s">
        <v>134</v>
      </c>
      <c r="C1027" s="53">
        <v>4.08</v>
      </c>
      <c r="D1027" s="2067">
        <v>50</v>
      </c>
      <c r="E1027" s="2071">
        <f>(E992*2)+(1000/D1027*7.5)</f>
        <v>419</v>
      </c>
      <c r="F1027" s="603">
        <f t="shared" si="100"/>
        <v>419</v>
      </c>
      <c r="G1027" s="862">
        <f>'Заказ, cкидки и курсы валют'!$J$23*F1027</f>
        <v>5028</v>
      </c>
      <c r="H1027" s="128">
        <f t="shared" si="101"/>
        <v>251.4</v>
      </c>
      <c r="I1027" s="212"/>
      <c r="J1027" s="128">
        <f>ROUND(IF(H1027&lt;'Заказ, cкидки и курсы валют'!$B$39,H1027*0.54*100/(100-'Заказ, cкидки и курсы валют'!$C$39),IF(H1027&lt;'Заказ, cкидки и курсы валют'!$B$40,H1027*0.54*100/(100-'Заказ, cкидки и курсы валют'!$C$40),IF(H1027&lt;'Заказ, cкидки и курсы валют'!$B$41,H1027*0.54*100/(100-'Заказ, cкидки и курсы валют'!$C$41),IF(H1027&lt;'Заказ, cкидки и курсы валют'!$B$42,H1027*0.54*100/(100-'Заказ, cкидки и курсы валют'!$C$42),IF(H1027&lt;'Заказ, cкидки и курсы валют'!$B$43,H1027*0.54*100/(100-'Заказ, cкидки и курсы валют'!$C$43),H1027))))),2)</f>
        <v>339.39</v>
      </c>
      <c r="K1027" s="575"/>
    </row>
    <row r="1028" spans="1:11" ht="13.5" customHeight="1" thickBot="1">
      <c r="A1028" s="209" t="s">
        <v>11038</v>
      </c>
      <c r="B1028" s="44" t="s">
        <v>135</v>
      </c>
      <c r="C1028" s="53">
        <v>4.33</v>
      </c>
      <c r="D1028" s="2067">
        <v>25</v>
      </c>
      <c r="E1028" s="2071">
        <f>(E993*2)+(1000/D1028*7.5)</f>
        <v>588.70000000000005</v>
      </c>
      <c r="F1028" s="603">
        <f t="shared" si="100"/>
        <v>588.70000000000005</v>
      </c>
      <c r="G1028" s="862">
        <f>'Заказ, cкидки и курсы валют'!$J$23*F1028</f>
        <v>7064.4000000000005</v>
      </c>
      <c r="H1028" s="128">
        <f t="shared" si="101"/>
        <v>176.61</v>
      </c>
      <c r="I1028" s="212"/>
      <c r="J1028" s="128">
        <f>ROUND(IF(H1028&lt;'Заказ, cкидки и курсы валют'!$B$39,H1028*0.54*100/(100-'Заказ, cкидки и курсы валют'!$C$39),IF(H1028&lt;'Заказ, cкидки и курсы валют'!$B$40,H1028*0.54*100/(100-'Заказ, cкидки и курсы валют'!$C$40),IF(H1028&lt;'Заказ, cкидки и курсы валют'!$B$41,H1028*0.54*100/(100-'Заказ, cкидки и курсы валют'!$C$41),IF(H1028&lt;'Заказ, cкидки и курсы валют'!$B$42,H1028*0.54*100/(100-'Заказ, cкидки и курсы валют'!$C$42),IF(H1028&lt;'Заказ, cкидки и курсы валют'!$B$43,H1028*0.54*100/(100-'Заказ, cкидки и курсы валют'!$C$43),H1028))))),2)</f>
        <v>272.48</v>
      </c>
      <c r="K1028" s="575"/>
    </row>
    <row r="1029" spans="1:11" ht="13.5" customHeight="1" thickBot="1">
      <c r="A1029" s="211" t="s">
        <v>11039</v>
      </c>
      <c r="B1029" s="213" t="s">
        <v>136</v>
      </c>
      <c r="C1029" s="966">
        <v>5.0199999999999996</v>
      </c>
      <c r="D1029" s="2072">
        <v>20</v>
      </c>
      <c r="E1029" s="2071">
        <f>(E994*2)+(1000/D1029*7.5)</f>
        <v>704.81999999999994</v>
      </c>
      <c r="F1029" s="959">
        <f t="shared" si="100"/>
        <v>704.82</v>
      </c>
      <c r="G1029" s="960">
        <f>'Заказ, cкидки и курсы валют'!$J$23*F1029</f>
        <v>8457.84</v>
      </c>
      <c r="H1029" s="181">
        <f t="shared" si="101"/>
        <v>169.16</v>
      </c>
      <c r="I1029" s="214"/>
      <c r="J1029" s="128">
        <f>ROUND(IF(H1029&lt;'Заказ, cкидки и курсы валют'!$B$39,H1029*0.54*100/(100-'Заказ, cкидки и курсы валют'!$C$39),IF(H1029&lt;'Заказ, cкидки и курсы валют'!$B$40,H1029*0.54*100/(100-'Заказ, cкидки и курсы валют'!$C$40),IF(H1029&lt;'Заказ, cкидки и курсы валют'!$B$41,H1029*0.54*100/(100-'Заказ, cкидки и курсы валют'!$C$41),IF(H1029&lt;'Заказ, cкидки и курсы валют'!$B$42,H1029*0.54*100/(100-'Заказ, cкидки и курсы валют'!$C$42),IF(H1029&lt;'Заказ, cкидки и курсы валют'!$B$43,H1029*0.54*100/(100-'Заказ, cкидки и курсы валют'!$C$43),H1029))))),2)</f>
        <v>260.99</v>
      </c>
      <c r="K1029" s="575"/>
    </row>
    <row r="1030" spans="1:11" ht="13.5" customHeight="1">
      <c r="A1030" s="13"/>
      <c r="B1030" s="49"/>
      <c r="C1030" s="88"/>
      <c r="D1030" s="137"/>
      <c r="E1030" s="1237"/>
      <c r="F1030" s="1096"/>
      <c r="G1030" s="865"/>
      <c r="H1030" s="23"/>
      <c r="I1030" s="14"/>
      <c r="K1030" s="575"/>
    </row>
    <row r="1031" spans="1:11" ht="13.5" customHeight="1" thickBot="1">
      <c r="A1031" s="84"/>
      <c r="B1031" s="49"/>
      <c r="C1031" s="88"/>
      <c r="D1031" s="87"/>
      <c r="E1031" s="546"/>
      <c r="F1031" s="578"/>
      <c r="G1031" s="863"/>
      <c r="H1031" s="85"/>
      <c r="I1031" s="14"/>
      <c r="K1031" s="575"/>
    </row>
    <row r="1032" spans="1:11" ht="13.5" customHeight="1">
      <c r="A1032" s="215"/>
      <c r="B1032" s="237"/>
      <c r="C1032" s="91" t="s">
        <v>3079</v>
      </c>
      <c r="D1032" s="96"/>
      <c r="E1032" s="591"/>
      <c r="F1032" s="592"/>
      <c r="G1032" s="859"/>
      <c r="H1032" s="236"/>
      <c r="I1032" s="95"/>
      <c r="K1032" s="575"/>
    </row>
    <row r="1033" spans="1:11" ht="13.5" customHeight="1">
      <c r="A1033" s="206"/>
      <c r="B1033" s="207"/>
      <c r="C1033" s="108" t="s">
        <v>1393</v>
      </c>
      <c r="D1033" s="166"/>
      <c r="E1033" s="593"/>
      <c r="F1033" s="553"/>
      <c r="G1033" s="340"/>
      <c r="H1033" s="228"/>
      <c r="I1033" s="167"/>
      <c r="K1033" s="575"/>
    </row>
    <row r="1034" spans="1:11" ht="13.5" customHeight="1">
      <c r="A1034" s="206"/>
      <c r="B1034" s="207"/>
      <c r="C1034" s="97"/>
      <c r="D1034" s="97"/>
      <c r="E1034" s="595"/>
      <c r="F1034" s="596"/>
      <c r="G1034" s="860"/>
      <c r="H1034" s="228"/>
      <c r="I1034" s="167"/>
      <c r="K1034" s="575"/>
    </row>
    <row r="1035" spans="1:11" ht="13.5" customHeight="1">
      <c r="A1035" s="206"/>
      <c r="B1035" s="207"/>
      <c r="C1035" s="97"/>
      <c r="D1035" s="97"/>
      <c r="E1035" s="595"/>
      <c r="F1035" s="596"/>
      <c r="G1035" s="860"/>
      <c r="H1035" s="228"/>
      <c r="I1035" s="167"/>
      <c r="K1035" s="575"/>
    </row>
    <row r="1036" spans="1:11" ht="13.5" customHeight="1">
      <c r="A1036" s="206"/>
      <c r="B1036" s="207"/>
      <c r="C1036" s="97"/>
      <c r="D1036" s="97"/>
      <c r="E1036" s="595"/>
      <c r="F1036" s="596"/>
      <c r="G1036" s="860"/>
      <c r="H1036" s="228"/>
      <c r="I1036" s="167"/>
      <c r="K1036" s="575"/>
    </row>
    <row r="1037" spans="1:11" ht="47.25" customHeight="1" thickBot="1">
      <c r="A1037" s="201" t="s">
        <v>7051</v>
      </c>
      <c r="B1037" s="208"/>
      <c r="C1037" s="99"/>
      <c r="D1037" s="99"/>
      <c r="E1037" s="597"/>
      <c r="F1037" s="598"/>
      <c r="G1037" s="861"/>
      <c r="H1037" s="229"/>
      <c r="I1037" s="172"/>
      <c r="K1037" s="575"/>
    </row>
    <row r="1038" spans="1:11" ht="43.5" customHeight="1">
      <c r="A1038" s="195" t="s">
        <v>1028</v>
      </c>
      <c r="B1038" s="196" t="s">
        <v>1029</v>
      </c>
      <c r="C1038" s="197" t="s">
        <v>678</v>
      </c>
      <c r="D1038" s="197" t="s">
        <v>3130</v>
      </c>
      <c r="E1038" s="1134" t="s">
        <v>11188</v>
      </c>
      <c r="F1038" s="600" t="s">
        <v>2779</v>
      </c>
      <c r="G1038" s="864" t="s">
        <v>2627</v>
      </c>
      <c r="H1038" s="338" t="s">
        <v>497</v>
      </c>
      <c r="I1038" s="199" t="s">
        <v>4239</v>
      </c>
      <c r="K1038" s="575"/>
    </row>
    <row r="1039" spans="1:11" ht="13.5" customHeight="1" thickBot="1">
      <c r="A1039" s="195"/>
      <c r="B1039" s="389"/>
      <c r="C1039" s="197" t="s">
        <v>3629</v>
      </c>
      <c r="D1039" s="390" t="s">
        <v>2628</v>
      </c>
      <c r="E1039" s="601" t="s">
        <v>265</v>
      </c>
      <c r="F1039" s="607">
        <f>'Заказ, cкидки и курсы валют'!$I$12</f>
        <v>0</v>
      </c>
      <c r="G1039" s="948"/>
      <c r="H1039" s="455"/>
      <c r="I1039" s="325"/>
      <c r="K1039" s="575"/>
    </row>
    <row r="1040" spans="1:11" ht="13.5" customHeight="1">
      <c r="A1040" s="391" t="s">
        <v>2030</v>
      </c>
      <c r="B1040" s="392" t="s">
        <v>107</v>
      </c>
      <c r="C1040" s="392">
        <v>1.36</v>
      </c>
      <c r="D1040" s="2133">
        <v>10000</v>
      </c>
      <c r="E1040" s="667">
        <v>48.35</v>
      </c>
      <c r="F1040" s="967">
        <f>ROUND(E1040*(1-$F$11),2)</f>
        <v>48.35</v>
      </c>
      <c r="G1040" s="968">
        <f>'Заказ, cкидки и курсы валют'!$J$23*F1040</f>
        <v>580.20000000000005</v>
      </c>
      <c r="H1040" s="387">
        <f>ROUND((D1040/1000)*G1040,2)</f>
        <v>5802</v>
      </c>
      <c r="I1040" s="337"/>
      <c r="K1040" s="575"/>
    </row>
    <row r="1041" spans="1:11" ht="13.5" customHeight="1">
      <c r="A1041" s="209" t="s">
        <v>2031</v>
      </c>
      <c r="B1041" s="44" t="s">
        <v>108</v>
      </c>
      <c r="C1041" s="785">
        <v>1.63</v>
      </c>
      <c r="D1041" s="2059">
        <v>8000</v>
      </c>
      <c r="E1041" s="667">
        <v>62.55</v>
      </c>
      <c r="F1041" s="603">
        <f t="shared" ref="F1041:F1048" si="104">ROUND(E1041*(1-$F$11),2)</f>
        <v>62.55</v>
      </c>
      <c r="G1041" s="862">
        <f>'Заказ, cкидки и курсы валют'!$J$23*F1041</f>
        <v>750.59999999999991</v>
      </c>
      <c r="H1041" s="128">
        <f t="shared" ref="H1041:H1048" si="105">ROUND((D1041/1000)*G1041,2)</f>
        <v>6004.8</v>
      </c>
      <c r="I1041" s="212"/>
      <c r="K1041" s="575"/>
    </row>
    <row r="1042" spans="1:11" ht="13.5" customHeight="1">
      <c r="A1042" s="209" t="s">
        <v>2032</v>
      </c>
      <c r="B1042" s="44" t="s">
        <v>109</v>
      </c>
      <c r="C1042" s="786">
        <v>1.76</v>
      </c>
      <c r="D1042" s="2059">
        <v>8000</v>
      </c>
      <c r="E1042" s="667">
        <v>63.54</v>
      </c>
      <c r="F1042" s="603">
        <f t="shared" si="104"/>
        <v>63.54</v>
      </c>
      <c r="G1042" s="862">
        <f>'Заказ, cкидки и курсы валют'!$J$23*F1042</f>
        <v>762.48</v>
      </c>
      <c r="H1042" s="128">
        <f t="shared" si="105"/>
        <v>6099.84</v>
      </c>
      <c r="I1042" s="212"/>
      <c r="K1042" s="575"/>
    </row>
    <row r="1043" spans="1:11" ht="13.5" customHeight="1">
      <c r="A1043" s="209" t="s">
        <v>2033</v>
      </c>
      <c r="B1043" s="44" t="s">
        <v>110</v>
      </c>
      <c r="C1043" s="786">
        <v>2.19</v>
      </c>
      <c r="D1043" s="2059">
        <v>5000</v>
      </c>
      <c r="E1043" s="667">
        <v>78.37</v>
      </c>
      <c r="F1043" s="603">
        <f t="shared" si="104"/>
        <v>78.37</v>
      </c>
      <c r="G1043" s="862">
        <f>'Заказ, cкидки и курсы валют'!$J$23*F1043</f>
        <v>940.44</v>
      </c>
      <c r="H1043" s="128">
        <f t="shared" si="105"/>
        <v>4702.2</v>
      </c>
      <c r="I1043" s="212"/>
      <c r="K1043" s="575"/>
    </row>
    <row r="1044" spans="1:11" ht="13.5" customHeight="1">
      <c r="A1044" s="209" t="s">
        <v>2034</v>
      </c>
      <c r="B1044" s="44" t="s">
        <v>111</v>
      </c>
      <c r="C1044" s="786">
        <v>2.2000000000000002</v>
      </c>
      <c r="D1044" s="2059">
        <v>5000</v>
      </c>
      <c r="E1044" s="667">
        <v>84.05</v>
      </c>
      <c r="F1044" s="603">
        <f t="shared" si="104"/>
        <v>84.05</v>
      </c>
      <c r="G1044" s="862">
        <f>'Заказ, cкидки и курсы валют'!$J$23*F1044</f>
        <v>1008.5999999999999</v>
      </c>
      <c r="H1044" s="128">
        <f t="shared" si="105"/>
        <v>5043</v>
      </c>
      <c r="I1044" s="212"/>
      <c r="K1044" s="575"/>
    </row>
    <row r="1045" spans="1:11" ht="13.5" customHeight="1">
      <c r="A1045" s="209" t="s">
        <v>5454</v>
      </c>
      <c r="B1045" s="44" t="s">
        <v>157</v>
      </c>
      <c r="C1045" s="786">
        <v>2.41</v>
      </c>
      <c r="D1045" s="2059">
        <v>2500</v>
      </c>
      <c r="E1045" s="667">
        <v>89.31</v>
      </c>
      <c r="F1045" s="603">
        <f t="shared" si="104"/>
        <v>89.31</v>
      </c>
      <c r="G1045" s="862">
        <f>'Заказ, cкидки и курсы валют'!$J$23*F1045</f>
        <v>1071.72</v>
      </c>
      <c r="H1045" s="128">
        <f t="shared" si="105"/>
        <v>2679.3</v>
      </c>
      <c r="I1045" s="212"/>
      <c r="K1045" s="575"/>
    </row>
    <row r="1046" spans="1:11" ht="13.5" customHeight="1">
      <c r="A1046" s="209" t="s">
        <v>2035</v>
      </c>
      <c r="B1046" s="44" t="s">
        <v>134</v>
      </c>
      <c r="C1046" s="785">
        <v>3.45</v>
      </c>
      <c r="D1046" s="2059">
        <v>2500</v>
      </c>
      <c r="E1046" s="667">
        <v>132.12</v>
      </c>
      <c r="F1046" s="603">
        <f t="shared" si="104"/>
        <v>132.12</v>
      </c>
      <c r="G1046" s="862">
        <f>'Заказ, cкидки и курсы валют'!$J$23*F1046</f>
        <v>1585.44</v>
      </c>
      <c r="H1046" s="128">
        <f t="shared" si="105"/>
        <v>3963.6</v>
      </c>
      <c r="I1046" s="212"/>
      <c r="K1046" s="575"/>
    </row>
    <row r="1047" spans="1:11" ht="13.5" customHeight="1">
      <c r="A1047" s="209" t="s">
        <v>2036</v>
      </c>
      <c r="B1047" s="44" t="s">
        <v>135</v>
      </c>
      <c r="C1047" s="785">
        <v>3.82</v>
      </c>
      <c r="D1047" s="2059">
        <v>2500</v>
      </c>
      <c r="E1047" s="667">
        <v>153.32</v>
      </c>
      <c r="F1047" s="603">
        <f t="shared" si="104"/>
        <v>153.32</v>
      </c>
      <c r="G1047" s="862">
        <f>'Заказ, cкидки и курсы валют'!$J$23*F1047</f>
        <v>1839.84</v>
      </c>
      <c r="H1047" s="128">
        <f t="shared" si="105"/>
        <v>4599.6000000000004</v>
      </c>
      <c r="I1047" s="212"/>
      <c r="K1047" s="575"/>
    </row>
    <row r="1048" spans="1:11" ht="13.5" customHeight="1" thickBot="1">
      <c r="A1048" s="211" t="s">
        <v>2037</v>
      </c>
      <c r="B1048" s="213" t="s">
        <v>136</v>
      </c>
      <c r="C1048" s="213">
        <v>4.43</v>
      </c>
      <c r="D1048" s="2074">
        <v>2000</v>
      </c>
      <c r="E1048" s="667">
        <v>165.8</v>
      </c>
      <c r="F1048" s="959">
        <f t="shared" si="104"/>
        <v>165.8</v>
      </c>
      <c r="G1048" s="960">
        <f>'Заказ, cкидки и курсы валют'!$J$23*F1048</f>
        <v>1989.6000000000001</v>
      </c>
      <c r="H1048" s="181">
        <f t="shared" si="105"/>
        <v>3979.2</v>
      </c>
      <c r="I1048" s="214"/>
      <c r="K1048" s="575"/>
    </row>
    <row r="1049" spans="1:11" ht="13.5" customHeight="1" thickBot="1">
      <c r="A1049" s="84"/>
      <c r="B1049" s="49"/>
      <c r="C1049" s="88"/>
      <c r="D1049" s="87"/>
      <c r="E1049" s="546"/>
      <c r="F1049" s="578"/>
      <c r="G1049" s="863"/>
      <c r="H1049" s="85"/>
      <c r="I1049" s="14"/>
      <c r="K1049" s="575"/>
    </row>
    <row r="1050" spans="1:11" ht="13.5" customHeight="1">
      <c r="A1050" s="215"/>
      <c r="B1050" s="237"/>
      <c r="C1050" s="91" t="s">
        <v>3079</v>
      </c>
      <c r="D1050" s="96"/>
      <c r="E1050" s="591"/>
      <c r="F1050" s="592"/>
      <c r="G1050" s="859"/>
      <c r="H1050" s="227"/>
      <c r="I1050" s="95"/>
      <c r="K1050" s="575"/>
    </row>
    <row r="1051" spans="1:11" ht="13.5" customHeight="1">
      <c r="A1051" s="206"/>
      <c r="B1051" s="207"/>
      <c r="C1051" s="108" t="s">
        <v>1393</v>
      </c>
      <c r="D1051" s="166"/>
      <c r="E1051" s="593"/>
      <c r="F1051" s="553"/>
      <c r="G1051" s="340"/>
      <c r="H1051" s="228"/>
      <c r="I1051" s="167"/>
      <c r="K1051" s="575"/>
    </row>
    <row r="1052" spans="1:11" ht="13.5" customHeight="1">
      <c r="A1052" s="206"/>
      <c r="B1052" s="207"/>
      <c r="C1052" s="97"/>
      <c r="D1052" s="97"/>
      <c r="E1052" s="595"/>
      <c r="F1052" s="596"/>
      <c r="G1052" s="860"/>
      <c r="H1052" s="228"/>
      <c r="I1052" s="167"/>
      <c r="K1052" s="575"/>
    </row>
    <row r="1053" spans="1:11" ht="13.5" customHeight="1">
      <c r="A1053" s="206"/>
      <c r="B1053" s="207"/>
      <c r="C1053" s="97"/>
      <c r="D1053" s="97"/>
      <c r="E1053" s="595"/>
      <c r="F1053" s="596"/>
      <c r="G1053" s="860"/>
      <c r="H1053" s="228"/>
      <c r="I1053" s="167"/>
      <c r="K1053" s="575"/>
    </row>
    <row r="1054" spans="1:11" ht="13.5" customHeight="1">
      <c r="A1054" s="206"/>
      <c r="B1054" s="207"/>
      <c r="C1054" s="97"/>
      <c r="D1054" s="97"/>
      <c r="E1054" s="595"/>
      <c r="F1054" s="596"/>
      <c r="G1054" s="860"/>
      <c r="H1054" s="228"/>
      <c r="I1054" s="167"/>
      <c r="K1054" s="575"/>
    </row>
    <row r="1055" spans="1:11" ht="45.2" customHeight="1" thickBot="1">
      <c r="A1055" s="1171" t="s">
        <v>7050</v>
      </c>
      <c r="B1055" s="200"/>
      <c r="C1055" s="202"/>
      <c r="D1055" s="202"/>
      <c r="E1055" s="597"/>
      <c r="F1055" s="598"/>
      <c r="G1055" s="861"/>
      <c r="H1055" s="229"/>
      <c r="I1055" s="172"/>
      <c r="K1055" s="575"/>
    </row>
    <row r="1056" spans="1:11" ht="31.5" customHeight="1">
      <c r="A1056" s="195" t="s">
        <v>1028</v>
      </c>
      <c r="B1056" s="196" t="s">
        <v>1029</v>
      </c>
      <c r="C1056" s="197" t="s">
        <v>678</v>
      </c>
      <c r="D1056" s="197" t="s">
        <v>3130</v>
      </c>
      <c r="E1056" s="1134" t="s">
        <v>11188</v>
      </c>
      <c r="F1056" s="600" t="s">
        <v>2779</v>
      </c>
      <c r="G1056" s="864" t="s">
        <v>2627</v>
      </c>
      <c r="H1056" s="338" t="s">
        <v>497</v>
      </c>
      <c r="I1056" s="199" t="s">
        <v>4239</v>
      </c>
      <c r="J1056" s="2668" t="s">
        <v>12335</v>
      </c>
      <c r="K1056" s="575"/>
    </row>
    <row r="1057" spans="1:11" ht="35.25" customHeight="1" thickBot="1">
      <c r="A1057" s="195"/>
      <c r="B1057" s="389"/>
      <c r="C1057" s="197" t="s">
        <v>3629</v>
      </c>
      <c r="D1057" s="390" t="s">
        <v>2628</v>
      </c>
      <c r="E1057" s="601" t="s">
        <v>265</v>
      </c>
      <c r="F1057" s="607">
        <f>'Заказ, cкидки и курсы валют'!$I$12</f>
        <v>0</v>
      </c>
      <c r="G1057" s="948"/>
      <c r="H1057" s="455"/>
      <c r="I1057" s="325"/>
      <c r="J1057" s="2669"/>
      <c r="K1057" s="575"/>
    </row>
    <row r="1058" spans="1:11" ht="13.5" customHeight="1">
      <c r="A1058" s="391" t="s">
        <v>2038</v>
      </c>
      <c r="B1058" s="392" t="s">
        <v>107</v>
      </c>
      <c r="C1058" s="392">
        <v>1.36</v>
      </c>
      <c r="D1058" s="2082">
        <v>1000</v>
      </c>
      <c r="E1058" s="2071">
        <f>E1040*1.2</f>
        <v>58.019999999999996</v>
      </c>
      <c r="F1058" s="967">
        <f>ROUND(E1058*(1-$F$11),2)</f>
        <v>58.02</v>
      </c>
      <c r="G1058" s="968">
        <f>'Заказ, cкидки и курсы валют'!$J$23*F1058</f>
        <v>696.24</v>
      </c>
      <c r="H1058" s="387">
        <f>ROUND((D1058/1000)*G1058,2)</f>
        <v>696.24</v>
      </c>
      <c r="I1058" s="337"/>
      <c r="J1058" s="128">
        <f>ROUND(IF(H1058&lt;'Заказ, cкидки и курсы валют'!$B$39,H1058*0.54*100/(100-'Заказ, cкидки и курсы валют'!$C$39),IF(H1058&lt;'Заказ, cкидки и курсы валют'!$B$40,H1058*0.54*100/(100-'Заказ, cкидки и курсы валют'!$C$40),IF(H1058&lt;'Заказ, cкидки и курсы валют'!$B$41,H1058*0.54*100/(100-'Заказ, cкидки и курсы валют'!$C$41),IF(H1058&lt;'Заказ, cкидки и курсы валют'!$B$42,H1058*0.54*100/(100-'Заказ, cкидки и курсы валют'!$C$42),IF(H1058&lt;'Заказ, cкидки и курсы валют'!$B$43,H1058*0.54*100/(100-'Заказ, cкидки и курсы валют'!$C$43),H1058))))),2)</f>
        <v>751.94</v>
      </c>
      <c r="K1058" s="575"/>
    </row>
    <row r="1059" spans="1:11" ht="13.5" customHeight="1">
      <c r="A1059" s="209" t="s">
        <v>2039</v>
      </c>
      <c r="B1059" s="44" t="s">
        <v>108</v>
      </c>
      <c r="C1059" s="785">
        <v>1.63</v>
      </c>
      <c r="D1059" s="2055">
        <v>1000</v>
      </c>
      <c r="E1059" s="2045">
        <f t="shared" ref="E1059:E1066" si="106">E1041*1.2</f>
        <v>75.059999999999988</v>
      </c>
      <c r="F1059" s="603">
        <f t="shared" ref="F1059:F1066" si="107">ROUND(E1059*(1-$F$11),2)</f>
        <v>75.06</v>
      </c>
      <c r="G1059" s="862">
        <f>'Заказ, cкидки и курсы валют'!$J$23*F1059</f>
        <v>900.72</v>
      </c>
      <c r="H1059" s="128">
        <f t="shared" ref="H1059:H1066" si="108">ROUND((D1059/1000)*G1059,2)</f>
        <v>900.72</v>
      </c>
      <c r="I1059" s="212"/>
      <c r="J1059" s="128">
        <f>ROUND(IF(H1059&lt;'Заказ, cкидки и курсы валют'!$B$39,H1059*0.54*100/(100-'Заказ, cкидки и курсы валют'!$C$39),IF(H1059&lt;'Заказ, cкидки и курсы валют'!$B$40,H1059*0.54*100/(100-'Заказ, cкидки и курсы валют'!$C$40),IF(H1059&lt;'Заказ, cкидки и курсы валют'!$B$41,H1059*0.54*100/(100-'Заказ, cкидки и курсы валют'!$C$41),IF(H1059&lt;'Заказ, cкидки и курсы валют'!$B$42,H1059*0.54*100/(100-'Заказ, cкидки и курсы валют'!$C$42),IF(H1059&lt;'Заказ, cкидки и курсы валют'!$B$43,H1059*0.54*100/(100-'Заказ, cкидки и курсы валют'!$C$43),H1059))))),2)</f>
        <v>972.78</v>
      </c>
      <c r="K1059" s="575"/>
    </row>
    <row r="1060" spans="1:11" ht="13.5" customHeight="1">
      <c r="A1060" s="209" t="s">
        <v>2040</v>
      </c>
      <c r="B1060" s="44" t="s">
        <v>109</v>
      </c>
      <c r="C1060" s="786">
        <v>1.76</v>
      </c>
      <c r="D1060" s="2055">
        <v>800</v>
      </c>
      <c r="E1060" s="2045">
        <f t="shared" si="106"/>
        <v>76.24799999999999</v>
      </c>
      <c r="F1060" s="603">
        <f t="shared" si="107"/>
        <v>76.25</v>
      </c>
      <c r="G1060" s="862">
        <f>'Заказ, cкидки и курсы валют'!$J$23*F1060</f>
        <v>915</v>
      </c>
      <c r="H1060" s="128">
        <f t="shared" si="108"/>
        <v>732</v>
      </c>
      <c r="I1060" s="212"/>
      <c r="J1060" s="128">
        <f>ROUND(IF(H1060&lt;'Заказ, cкидки и курсы валют'!$B$39,H1060*0.54*100/(100-'Заказ, cкидки и курсы валют'!$C$39),IF(H1060&lt;'Заказ, cкидки и курсы валют'!$B$40,H1060*0.54*100/(100-'Заказ, cкидки и курсы валют'!$C$40),IF(H1060&lt;'Заказ, cкидки и курсы валют'!$B$41,H1060*0.54*100/(100-'Заказ, cкидки и курсы валют'!$C$41),IF(H1060&lt;'Заказ, cкидки и курсы валют'!$B$42,H1060*0.54*100/(100-'Заказ, cкидки и курсы валют'!$C$42),IF(H1060&lt;'Заказ, cкидки и курсы валют'!$B$43,H1060*0.54*100/(100-'Заказ, cкидки и курсы валют'!$C$43),H1060))))),2)</f>
        <v>790.56</v>
      </c>
      <c r="K1060" s="575"/>
    </row>
    <row r="1061" spans="1:11" ht="13.5" customHeight="1">
      <c r="A1061" s="209" t="s">
        <v>2041</v>
      </c>
      <c r="B1061" s="44" t="s">
        <v>110</v>
      </c>
      <c r="C1061" s="786">
        <v>2.19</v>
      </c>
      <c r="D1061" s="2055">
        <v>500</v>
      </c>
      <c r="E1061" s="2045">
        <f t="shared" si="106"/>
        <v>94.043999999999997</v>
      </c>
      <c r="F1061" s="603">
        <f t="shared" si="107"/>
        <v>94.04</v>
      </c>
      <c r="G1061" s="862">
        <f>'Заказ, cкидки и курсы валют'!$J$23*F1061</f>
        <v>1128.48</v>
      </c>
      <c r="H1061" s="128">
        <f t="shared" si="108"/>
        <v>564.24</v>
      </c>
      <c r="I1061" s="212"/>
      <c r="J1061" s="128">
        <f>ROUND(IF(H1061&lt;'Заказ, cкидки и курсы валют'!$B$39,H1061*0.54*100/(100-'Заказ, cкидки и курсы валют'!$C$39),IF(H1061&lt;'Заказ, cкидки и курсы валют'!$B$40,H1061*0.54*100/(100-'Заказ, cкидки и курсы валют'!$C$40),IF(H1061&lt;'Заказ, cкидки и курсы валют'!$B$41,H1061*0.54*100/(100-'Заказ, cкидки и курсы валют'!$C$41),IF(H1061&lt;'Заказ, cкидки и курсы валют'!$B$42,H1061*0.54*100/(100-'Заказ, cкидки и курсы валют'!$C$42),IF(H1061&lt;'Заказ, cкидки и курсы валют'!$B$43,H1061*0.54*100/(100-'Заказ, cкидки и курсы валют'!$C$43),H1061))))),2)</f>
        <v>609.38</v>
      </c>
      <c r="K1061" s="575"/>
    </row>
    <row r="1062" spans="1:11" ht="13.5" customHeight="1">
      <c r="A1062" s="209" t="s">
        <v>2042</v>
      </c>
      <c r="B1062" s="44" t="s">
        <v>111</v>
      </c>
      <c r="C1062" s="786">
        <v>2.2000000000000002</v>
      </c>
      <c r="D1062" s="2055">
        <v>500</v>
      </c>
      <c r="E1062" s="2045">
        <f t="shared" si="106"/>
        <v>100.86</v>
      </c>
      <c r="F1062" s="603">
        <f t="shared" si="107"/>
        <v>100.86</v>
      </c>
      <c r="G1062" s="862">
        <f>'Заказ, cкидки и курсы валют'!$J$23*F1062</f>
        <v>1210.32</v>
      </c>
      <c r="H1062" s="128">
        <f t="shared" si="108"/>
        <v>605.16</v>
      </c>
      <c r="I1062" s="212"/>
      <c r="J1062" s="128">
        <f>ROUND(IF(H1062&lt;'Заказ, cкидки и курсы валют'!$B$39,H1062*0.54*100/(100-'Заказ, cкидки и курсы валют'!$C$39),IF(H1062&lt;'Заказ, cкидки и курсы валют'!$B$40,H1062*0.54*100/(100-'Заказ, cкидки и курсы валют'!$C$40),IF(H1062&lt;'Заказ, cкидки и курсы валют'!$B$41,H1062*0.54*100/(100-'Заказ, cкидки и курсы валют'!$C$41),IF(H1062&lt;'Заказ, cкидки и курсы валют'!$B$42,H1062*0.54*100/(100-'Заказ, cкидки и курсы валют'!$C$42),IF(H1062&lt;'Заказ, cкидки и курсы валют'!$B$43,H1062*0.54*100/(100-'Заказ, cкидки и курсы валют'!$C$43),H1062))))),2)</f>
        <v>653.57000000000005</v>
      </c>
      <c r="K1062" s="575"/>
    </row>
    <row r="1063" spans="1:11" ht="13.5" customHeight="1">
      <c r="A1063" s="209" t="s">
        <v>2043</v>
      </c>
      <c r="B1063" s="44" t="s">
        <v>157</v>
      </c>
      <c r="C1063" s="787">
        <v>3.48</v>
      </c>
      <c r="D1063" s="2055">
        <v>400</v>
      </c>
      <c r="E1063" s="2045">
        <f t="shared" si="106"/>
        <v>107.172</v>
      </c>
      <c r="F1063" s="603">
        <f t="shared" si="107"/>
        <v>107.17</v>
      </c>
      <c r="G1063" s="862">
        <f>'Заказ, cкидки и курсы валют'!$J$23*F1063</f>
        <v>1286.04</v>
      </c>
      <c r="H1063" s="128">
        <f t="shared" si="108"/>
        <v>514.41999999999996</v>
      </c>
      <c r="I1063" s="212"/>
      <c r="J1063" s="128">
        <f>ROUND(IF(H1063&lt;'Заказ, cкидки и курсы валют'!$B$39,H1063*0.54*100/(100-'Заказ, cкидки и курсы валют'!$C$39),IF(H1063&lt;'Заказ, cкидки и курсы валют'!$B$40,H1063*0.54*100/(100-'Заказ, cкидки и курсы валют'!$C$40),IF(H1063&lt;'Заказ, cкидки и курсы валют'!$B$41,H1063*0.54*100/(100-'Заказ, cкидки и курсы валют'!$C$41),IF(H1063&lt;'Заказ, cкидки и курсы валют'!$B$42,H1063*0.54*100/(100-'Заказ, cкидки и курсы валют'!$C$42),IF(H1063&lt;'Заказ, cкидки и курсы валют'!$B$43,H1063*0.54*100/(100-'Заказ, cкидки и курсы валют'!$C$43),H1063))))),2)</f>
        <v>617.29999999999995</v>
      </c>
      <c r="K1063" s="575"/>
    </row>
    <row r="1064" spans="1:11" ht="13.5" customHeight="1">
      <c r="A1064" s="209" t="s">
        <v>2044</v>
      </c>
      <c r="B1064" s="44" t="s">
        <v>134</v>
      </c>
      <c r="C1064" s="785">
        <v>3.45</v>
      </c>
      <c r="D1064" s="2055">
        <v>300</v>
      </c>
      <c r="E1064" s="2045">
        <f t="shared" si="106"/>
        <v>158.54400000000001</v>
      </c>
      <c r="F1064" s="603">
        <f t="shared" si="107"/>
        <v>158.54</v>
      </c>
      <c r="G1064" s="862">
        <f>'Заказ, cкидки и курсы валют'!$J$23*F1064</f>
        <v>1902.48</v>
      </c>
      <c r="H1064" s="128">
        <f t="shared" si="108"/>
        <v>570.74</v>
      </c>
      <c r="I1064" s="212"/>
      <c r="J1064" s="128">
        <f>ROUND(IF(H1064&lt;'Заказ, cкидки и курсы валют'!$B$39,H1064*0.54*100/(100-'Заказ, cкидки и курсы валют'!$C$39),IF(H1064&lt;'Заказ, cкидки и курсы валют'!$B$40,H1064*0.54*100/(100-'Заказ, cкидки и курсы валют'!$C$40),IF(H1064&lt;'Заказ, cкидки и курсы валют'!$B$41,H1064*0.54*100/(100-'Заказ, cкидки и курсы валют'!$C$41),IF(H1064&lt;'Заказ, cкидки и курсы валют'!$B$42,H1064*0.54*100/(100-'Заказ, cкидки и курсы валют'!$C$42),IF(H1064&lt;'Заказ, cкидки и курсы валют'!$B$43,H1064*0.54*100/(100-'Заказ, cкидки и курсы валют'!$C$43),H1064))))),2)</f>
        <v>616.4</v>
      </c>
      <c r="K1064" s="575"/>
    </row>
    <row r="1065" spans="1:11" ht="13.5" customHeight="1">
      <c r="A1065" s="209" t="s">
        <v>2045</v>
      </c>
      <c r="B1065" s="44" t="s">
        <v>135</v>
      </c>
      <c r="C1065" s="785">
        <v>3.82</v>
      </c>
      <c r="D1065" s="2055">
        <v>200</v>
      </c>
      <c r="E1065" s="2045">
        <f>E1047*1.2</f>
        <v>183.98399999999998</v>
      </c>
      <c r="F1065" s="603">
        <f t="shared" si="107"/>
        <v>183.98</v>
      </c>
      <c r="G1065" s="862">
        <f>'Заказ, cкидки и курсы валют'!$J$23*F1065</f>
        <v>2207.7599999999998</v>
      </c>
      <c r="H1065" s="128">
        <f t="shared" si="108"/>
        <v>441.55</v>
      </c>
      <c r="I1065" s="212"/>
      <c r="J1065" s="128">
        <f>ROUND(IF(H1065&lt;'Заказ, cкидки и курсы валют'!$B$39,H1065*0.54*100/(100-'Заказ, cкидки и курсы валют'!$C$39),IF(H1065&lt;'Заказ, cкидки и курсы валют'!$B$40,H1065*0.54*100/(100-'Заказ, cкидки и курсы валют'!$C$40),IF(H1065&lt;'Заказ, cкидки и курсы валют'!$B$41,H1065*0.54*100/(100-'Заказ, cкидки и курсы валют'!$C$41),IF(H1065&lt;'Заказ, cкидки и курсы валют'!$B$42,H1065*0.54*100/(100-'Заказ, cкидки и курсы валют'!$C$42),IF(H1065&lt;'Заказ, cкидки и курсы валют'!$B$43,H1065*0.54*100/(100-'Заказ, cкидки и курсы валют'!$C$43),H1065))))),2)</f>
        <v>529.86</v>
      </c>
      <c r="K1065" s="575"/>
    </row>
    <row r="1066" spans="1:11" ht="13.5" customHeight="1" thickBot="1">
      <c r="A1066" s="211" t="s">
        <v>2046</v>
      </c>
      <c r="B1066" s="213" t="s">
        <v>136</v>
      </c>
      <c r="C1066" s="213">
        <v>4.43</v>
      </c>
      <c r="D1066" s="2131">
        <v>150</v>
      </c>
      <c r="E1066" s="2073">
        <f t="shared" si="106"/>
        <v>198.96</v>
      </c>
      <c r="F1066" s="959">
        <f t="shared" si="107"/>
        <v>198.96</v>
      </c>
      <c r="G1066" s="960">
        <f>'Заказ, cкидки и курсы валют'!$J$23*F1066</f>
        <v>2387.52</v>
      </c>
      <c r="H1066" s="181">
        <f t="shared" si="108"/>
        <v>358.13</v>
      </c>
      <c r="I1066" s="214"/>
      <c r="J1066" s="128">
        <f>ROUND(IF(H1066&lt;'Заказ, cкидки и курсы валют'!$B$39,H1066*0.54*100/(100-'Заказ, cкидки и курсы валют'!$C$39),IF(H1066&lt;'Заказ, cкидки и курсы валют'!$B$40,H1066*0.54*100/(100-'Заказ, cкидки и курсы валют'!$C$40),IF(H1066&lt;'Заказ, cкидки и курсы валют'!$B$41,H1066*0.54*100/(100-'Заказ, cкидки и курсы валют'!$C$41),IF(H1066&lt;'Заказ, cкидки и курсы валют'!$B$42,H1066*0.54*100/(100-'Заказ, cкидки и курсы валют'!$C$42),IF(H1066&lt;'Заказ, cкидки и курсы валют'!$B$43,H1066*0.54*100/(100-'Заказ, cкидки и курсы валют'!$C$43),H1066))))),2)</f>
        <v>483.48</v>
      </c>
    </row>
    <row r="1067" spans="1:11" ht="13.5" customHeight="1" thickBot="1">
      <c r="A1067" s="13"/>
      <c r="B1067" s="49"/>
      <c r="C1067" s="49"/>
      <c r="D1067" s="137"/>
      <c r="E1067" s="1237"/>
      <c r="F1067" s="1096"/>
      <c r="G1067" s="865"/>
      <c r="H1067" s="23"/>
      <c r="I1067" s="14"/>
    </row>
    <row r="1068" spans="1:11" ht="13.5" customHeight="1">
      <c r="A1068" s="215"/>
      <c r="B1068" s="237"/>
      <c r="C1068" s="91" t="s">
        <v>3079</v>
      </c>
      <c r="D1068" s="96"/>
      <c r="E1068" s="591"/>
      <c r="F1068" s="592"/>
      <c r="G1068" s="859"/>
      <c r="H1068" s="227"/>
      <c r="I1068" s="95"/>
    </row>
    <row r="1069" spans="1:11" ht="13.5" customHeight="1">
      <c r="A1069" s="206"/>
      <c r="B1069" s="207"/>
      <c r="C1069" s="108" t="s">
        <v>1393</v>
      </c>
      <c r="D1069" s="166"/>
      <c r="E1069" s="593"/>
      <c r="F1069" s="553"/>
      <c r="G1069" s="340"/>
      <c r="H1069" s="228"/>
      <c r="I1069" s="167"/>
    </row>
    <row r="1070" spans="1:11" ht="13.5" customHeight="1">
      <c r="A1070" s="206"/>
      <c r="B1070" s="207"/>
      <c r="C1070" s="97"/>
      <c r="D1070" s="97"/>
      <c r="E1070" s="595"/>
      <c r="F1070" s="596"/>
      <c r="G1070" s="860"/>
      <c r="H1070" s="228"/>
      <c r="I1070" s="167"/>
    </row>
    <row r="1071" spans="1:11" ht="13.5" customHeight="1">
      <c r="A1071" s="206"/>
      <c r="B1071" s="207"/>
      <c r="C1071" s="97"/>
      <c r="D1071" s="97"/>
      <c r="E1071" s="595"/>
      <c r="F1071" s="596"/>
      <c r="G1071" s="860"/>
      <c r="H1071" s="228"/>
      <c r="I1071" s="167"/>
    </row>
    <row r="1072" spans="1:11" ht="13.5" customHeight="1">
      <c r="A1072" s="206"/>
      <c r="B1072" s="207"/>
      <c r="C1072" s="97"/>
      <c r="D1072" s="97"/>
      <c r="E1072" s="595"/>
      <c r="F1072" s="596"/>
      <c r="G1072" s="860"/>
      <c r="H1072" s="228"/>
      <c r="I1072" s="167"/>
    </row>
    <row r="1073" spans="1:10" ht="18.75" customHeight="1" thickBot="1">
      <c r="A1073" s="1171" t="s">
        <v>7052</v>
      </c>
      <c r="B1073" s="2539"/>
      <c r="C1073" s="202"/>
      <c r="D1073" s="202"/>
      <c r="E1073" s="597"/>
      <c r="F1073" s="598"/>
      <c r="G1073" s="861"/>
      <c r="H1073" s="229"/>
      <c r="I1073" s="172"/>
    </row>
    <row r="1074" spans="1:10" ht="47.25" customHeight="1">
      <c r="A1074" s="195" t="s">
        <v>1028</v>
      </c>
      <c r="B1074" s="196" t="s">
        <v>1029</v>
      </c>
      <c r="C1074" s="197" t="s">
        <v>678</v>
      </c>
      <c r="D1074" s="197" t="s">
        <v>3130</v>
      </c>
      <c r="E1074" s="1134" t="s">
        <v>11188</v>
      </c>
      <c r="F1074" s="600" t="s">
        <v>2779</v>
      </c>
      <c r="G1074" s="864" t="s">
        <v>2627</v>
      </c>
      <c r="H1074" s="338" t="s">
        <v>497</v>
      </c>
      <c r="I1074" s="199" t="s">
        <v>4239</v>
      </c>
      <c r="J1074" s="2668" t="s">
        <v>12335</v>
      </c>
    </row>
    <row r="1075" spans="1:10" ht="13.5" customHeight="1" thickBot="1">
      <c r="A1075" s="195"/>
      <c r="B1075" s="389"/>
      <c r="C1075" s="197" t="s">
        <v>3629</v>
      </c>
      <c r="D1075" s="390" t="s">
        <v>2628</v>
      </c>
      <c r="E1075" s="601" t="s">
        <v>265</v>
      </c>
      <c r="F1075" s="607">
        <f>'Заказ, cкидки и курсы валют'!$I$12</f>
        <v>0</v>
      </c>
      <c r="G1075" s="948"/>
      <c r="H1075" s="455"/>
      <c r="I1075" s="325"/>
      <c r="J1075" s="2669"/>
    </row>
    <row r="1076" spans="1:10" ht="13.5" customHeight="1" thickBot="1">
      <c r="A1076" s="391" t="s">
        <v>11040</v>
      </c>
      <c r="B1076" s="392" t="s">
        <v>107</v>
      </c>
      <c r="C1076" s="392">
        <v>1.36</v>
      </c>
      <c r="D1076" s="2082">
        <v>100</v>
      </c>
      <c r="E1076" s="2071">
        <f>(E1040*2)+(1000/D1076*7.5)</f>
        <v>171.7</v>
      </c>
      <c r="F1076" s="967">
        <f>ROUND(E1076*(1-$F$11),2)</f>
        <v>171.7</v>
      </c>
      <c r="G1076" s="968">
        <f>'Заказ, cкидки и курсы валют'!$J$23*F1076</f>
        <v>2060.3999999999996</v>
      </c>
      <c r="H1076" s="387">
        <f>ROUND((D1076/1000)*G1076,2)</f>
        <v>206.04</v>
      </c>
      <c r="I1076" s="337"/>
      <c r="J1076" s="128">
        <f>ROUND(IF(H1076&lt;'Заказ, cкидки и курсы валют'!$B$39,H1076*0.54*100/(100-'Заказ, cкидки и курсы валют'!$C$39),IF(H1076&lt;'Заказ, cкидки и курсы валют'!$B$40,H1076*0.54*100/(100-'Заказ, cкидки и курсы валют'!$C$40),IF(H1076&lt;'Заказ, cкидки и курсы валют'!$B$41,H1076*0.54*100/(100-'Заказ, cкидки и курсы валют'!$C$41),IF(H1076&lt;'Заказ, cкидки и курсы валют'!$B$42,H1076*0.54*100/(100-'Заказ, cкидки и курсы валют'!$C$42),IF(H1076&lt;'Заказ, cкидки и курсы валют'!$B$43,H1076*0.54*100/(100-'Заказ, cкидки и курсы валют'!$C$43),H1076))))),2)</f>
        <v>278.14999999999998</v>
      </c>
    </row>
    <row r="1077" spans="1:10" ht="13.5" customHeight="1" thickBot="1">
      <c r="A1077" s="209" t="s">
        <v>11042</v>
      </c>
      <c r="B1077" s="44" t="s">
        <v>108</v>
      </c>
      <c r="C1077" s="785">
        <v>1.63</v>
      </c>
      <c r="D1077" s="2055">
        <v>100</v>
      </c>
      <c r="E1077" s="2071">
        <f t="shared" ref="E1077:E1084" si="109">(E1041*2)+(1000/D1077*7.5)</f>
        <v>200.1</v>
      </c>
      <c r="F1077" s="603">
        <f t="shared" ref="F1077:F1084" si="110">ROUND(E1077*(1-$F$11),2)</f>
        <v>200.1</v>
      </c>
      <c r="G1077" s="862">
        <f>'Заказ, cкидки и курсы валют'!$J$23*F1077</f>
        <v>2401.1999999999998</v>
      </c>
      <c r="H1077" s="128">
        <f t="shared" ref="H1077:H1084" si="111">ROUND((D1077/1000)*G1077,2)</f>
        <v>240.12</v>
      </c>
      <c r="I1077" s="212"/>
      <c r="J1077" s="128">
        <f>ROUND(IF(H1077&lt;'Заказ, cкидки и курсы валют'!$B$39,H1077*0.54*100/(100-'Заказ, cкидки и курсы валют'!$C$39),IF(H1077&lt;'Заказ, cкидки и курсы валют'!$B$40,H1077*0.54*100/(100-'Заказ, cкидки и курсы валют'!$C$40),IF(H1077&lt;'Заказ, cкидки и курсы валют'!$B$41,H1077*0.54*100/(100-'Заказ, cкидки и курсы валют'!$C$41),IF(H1077&lt;'Заказ, cкидки и курсы валют'!$B$42,H1077*0.54*100/(100-'Заказ, cкидки и курсы валют'!$C$42),IF(H1077&lt;'Заказ, cкидки и курсы валют'!$B$43,H1077*0.54*100/(100-'Заказ, cкидки и курсы валют'!$C$43),H1077))))),2)</f>
        <v>324.16000000000003</v>
      </c>
    </row>
    <row r="1078" spans="1:10" ht="15.75" thickBot="1">
      <c r="A1078" s="209" t="s">
        <v>11041</v>
      </c>
      <c r="B1078" s="44" t="s">
        <v>109</v>
      </c>
      <c r="C1078" s="786">
        <v>1.76</v>
      </c>
      <c r="D1078" s="2055">
        <v>80</v>
      </c>
      <c r="E1078" s="2071">
        <f t="shared" si="109"/>
        <v>220.82999999999998</v>
      </c>
      <c r="F1078" s="603">
        <f t="shared" si="110"/>
        <v>220.83</v>
      </c>
      <c r="G1078" s="862">
        <f>'Заказ, cкидки и курсы валют'!$J$23*F1078</f>
        <v>2649.96</v>
      </c>
      <c r="H1078" s="128">
        <f t="shared" si="111"/>
        <v>212</v>
      </c>
      <c r="I1078" s="212"/>
      <c r="J1078" s="128">
        <f>ROUND(IF(H1078&lt;'Заказ, cкидки и курсы валют'!$B$39,H1078*0.54*100/(100-'Заказ, cкидки и курсы валют'!$C$39),IF(H1078&lt;'Заказ, cкидки и курсы валют'!$B$40,H1078*0.54*100/(100-'Заказ, cкидки и курсы валют'!$C$40),IF(H1078&lt;'Заказ, cкидки и курсы валют'!$B$41,H1078*0.54*100/(100-'Заказ, cкидки и курсы валют'!$C$41),IF(H1078&lt;'Заказ, cкидки и курсы валют'!$B$42,H1078*0.54*100/(100-'Заказ, cкидки и курсы валют'!$C$42),IF(H1078&lt;'Заказ, cкидки и курсы валют'!$B$43,H1078*0.54*100/(100-'Заказ, cкидки и курсы валют'!$C$43),H1078))))),2)</f>
        <v>286.2</v>
      </c>
    </row>
    <row r="1079" spans="1:10" ht="15.75" thickBot="1">
      <c r="A1079" s="209" t="s">
        <v>11043</v>
      </c>
      <c r="B1079" s="44" t="s">
        <v>110</v>
      </c>
      <c r="C1079" s="786">
        <v>2.19</v>
      </c>
      <c r="D1079" s="2055">
        <v>50</v>
      </c>
      <c r="E1079" s="2071">
        <f t="shared" si="109"/>
        <v>306.74</v>
      </c>
      <c r="F1079" s="603">
        <f t="shared" si="110"/>
        <v>306.74</v>
      </c>
      <c r="G1079" s="862">
        <f>'Заказ, cкидки и курсы валют'!$J$23*F1079</f>
        <v>3680.88</v>
      </c>
      <c r="H1079" s="128">
        <f t="shared" si="111"/>
        <v>184.04</v>
      </c>
      <c r="I1079" s="212"/>
      <c r="J1079" s="128">
        <f>ROUND(IF(H1079&lt;'Заказ, cкидки и курсы валют'!$B$39,H1079*0.54*100/(100-'Заказ, cкидки и курсы валют'!$C$39),IF(H1079&lt;'Заказ, cкидки и курсы валют'!$B$40,H1079*0.54*100/(100-'Заказ, cкидки и курсы валют'!$C$40),IF(H1079&lt;'Заказ, cкидки и курсы валют'!$B$41,H1079*0.54*100/(100-'Заказ, cкидки и курсы валют'!$C$41),IF(H1079&lt;'Заказ, cкидки и курсы валют'!$B$42,H1079*0.54*100/(100-'Заказ, cкидки и курсы валют'!$C$42),IF(H1079&lt;'Заказ, cкидки и курсы валют'!$B$43,H1079*0.54*100/(100-'Заказ, cкидки и курсы валют'!$C$43),H1079))))),2)</f>
        <v>283.95</v>
      </c>
    </row>
    <row r="1080" spans="1:10" ht="15.75" thickBot="1">
      <c r="A1080" s="209" t="s">
        <v>11044</v>
      </c>
      <c r="B1080" s="44" t="s">
        <v>111</v>
      </c>
      <c r="C1080" s="786">
        <v>2.2000000000000002</v>
      </c>
      <c r="D1080" s="2055">
        <v>50</v>
      </c>
      <c r="E1080" s="2071">
        <f t="shared" si="109"/>
        <v>318.10000000000002</v>
      </c>
      <c r="F1080" s="603">
        <f t="shared" si="110"/>
        <v>318.10000000000002</v>
      </c>
      <c r="G1080" s="862">
        <f>'Заказ, cкидки и курсы валют'!$J$23*F1080</f>
        <v>3817.2000000000003</v>
      </c>
      <c r="H1080" s="128">
        <f t="shared" si="111"/>
        <v>190.86</v>
      </c>
      <c r="I1080" s="212"/>
      <c r="J1080" s="128">
        <f>ROUND(IF(H1080&lt;'Заказ, cкидки и курсы валют'!$B$39,H1080*0.54*100/(100-'Заказ, cкидки и курсы валют'!$C$39),IF(H1080&lt;'Заказ, cкидки и курсы валют'!$B$40,H1080*0.54*100/(100-'Заказ, cкидки и курсы валют'!$C$40),IF(H1080&lt;'Заказ, cкидки и курсы валют'!$B$41,H1080*0.54*100/(100-'Заказ, cкидки и курсы валют'!$C$41),IF(H1080&lt;'Заказ, cкидки и курсы валют'!$B$42,H1080*0.54*100/(100-'Заказ, cкидки и курсы валют'!$C$42),IF(H1080&lt;'Заказ, cкидки и курсы валют'!$B$43,H1080*0.54*100/(100-'Заказ, cкидки и курсы валют'!$C$43),H1080))))),2)</f>
        <v>257.66000000000003</v>
      </c>
    </row>
    <row r="1081" spans="1:10" ht="13.5" thickBot="1">
      <c r="A1081" s="209" t="s">
        <v>11045</v>
      </c>
      <c r="B1081" s="44" t="s">
        <v>157</v>
      </c>
      <c r="C1081" s="787">
        <v>3.48</v>
      </c>
      <c r="D1081" s="2055">
        <v>40</v>
      </c>
      <c r="E1081" s="2071">
        <f t="shared" si="109"/>
        <v>366.12</v>
      </c>
      <c r="F1081" s="603">
        <f t="shared" si="110"/>
        <v>366.12</v>
      </c>
      <c r="G1081" s="862">
        <f>'Заказ, cкидки и курсы валют'!$J$23*F1081</f>
        <v>4393.4400000000005</v>
      </c>
      <c r="H1081" s="128">
        <f t="shared" si="111"/>
        <v>175.74</v>
      </c>
      <c r="I1081" s="212"/>
      <c r="J1081" s="128">
        <f>ROUND(IF(H1081&lt;'Заказ, cкидки и курсы валют'!$B$39,H1081*0.54*100/(100-'Заказ, cкидки и курсы валют'!$C$39),IF(H1081&lt;'Заказ, cкидки и курсы валют'!$B$40,H1081*0.54*100/(100-'Заказ, cкидки и курсы валют'!$C$40),IF(H1081&lt;'Заказ, cкидки и курсы валют'!$B$41,H1081*0.54*100/(100-'Заказ, cкидки и курсы валют'!$C$41),IF(H1081&lt;'Заказ, cкидки и курсы валют'!$B$42,H1081*0.54*100/(100-'Заказ, cкидки и курсы валют'!$C$42),IF(H1081&lt;'Заказ, cкидки и курсы валют'!$B$43,H1081*0.54*100/(100-'Заказ, cкидки и курсы валют'!$C$43),H1081))))),2)</f>
        <v>271.14</v>
      </c>
    </row>
    <row r="1082" spans="1:10" ht="13.5" thickBot="1">
      <c r="A1082" s="209" t="s">
        <v>11046</v>
      </c>
      <c r="B1082" s="44" t="s">
        <v>134</v>
      </c>
      <c r="C1082" s="785">
        <v>3.45</v>
      </c>
      <c r="D1082" s="2055">
        <v>30</v>
      </c>
      <c r="E1082" s="2071">
        <f t="shared" si="109"/>
        <v>514.24</v>
      </c>
      <c r="F1082" s="603">
        <f t="shared" si="110"/>
        <v>514.24</v>
      </c>
      <c r="G1082" s="862">
        <f>'Заказ, cкидки и курсы валют'!$J$23*F1082</f>
        <v>6170.88</v>
      </c>
      <c r="H1082" s="128">
        <f t="shared" si="111"/>
        <v>185.13</v>
      </c>
      <c r="I1082" s="212"/>
      <c r="J1082" s="128">
        <f>ROUND(IF(H1082&lt;'Заказ, cкидки и курсы валют'!$B$39,H1082*0.54*100/(100-'Заказ, cкидки и курсы валют'!$C$39),IF(H1082&lt;'Заказ, cкидки и курсы валют'!$B$40,H1082*0.54*100/(100-'Заказ, cкидки и курсы валют'!$C$40),IF(H1082&lt;'Заказ, cкидки и курсы валют'!$B$41,H1082*0.54*100/(100-'Заказ, cкидки и курсы валют'!$C$41),IF(H1082&lt;'Заказ, cкидки и курсы валют'!$B$42,H1082*0.54*100/(100-'Заказ, cкидки и курсы валют'!$C$42),IF(H1082&lt;'Заказ, cкидки и курсы валют'!$B$43,H1082*0.54*100/(100-'Заказ, cкидки и курсы валют'!$C$43),H1082))))),2)</f>
        <v>249.93</v>
      </c>
    </row>
    <row r="1083" spans="1:10" ht="13.5" thickBot="1">
      <c r="A1083" s="209" t="s">
        <v>11047</v>
      </c>
      <c r="B1083" s="44" t="s">
        <v>135</v>
      </c>
      <c r="C1083" s="785">
        <v>3.82</v>
      </c>
      <c r="D1083" s="2055">
        <v>20</v>
      </c>
      <c r="E1083" s="2071">
        <f t="shared" si="109"/>
        <v>681.64</v>
      </c>
      <c r="F1083" s="603">
        <f t="shared" si="110"/>
        <v>681.64</v>
      </c>
      <c r="G1083" s="862">
        <f>'Заказ, cкидки и курсы валют'!$J$23*F1083</f>
        <v>8179.68</v>
      </c>
      <c r="H1083" s="128">
        <f t="shared" si="111"/>
        <v>163.59</v>
      </c>
      <c r="I1083" s="212"/>
      <c r="J1083" s="128">
        <f>ROUND(IF(H1083&lt;'Заказ, cкидки и курсы валют'!$B$39,H1083*0.54*100/(100-'Заказ, cкидки и курсы валют'!$C$39),IF(H1083&lt;'Заказ, cкидки и курсы валют'!$B$40,H1083*0.54*100/(100-'Заказ, cкидки и курсы валют'!$C$40),IF(H1083&lt;'Заказ, cкидки и курсы валют'!$B$41,H1083*0.54*100/(100-'Заказ, cкидки и курсы валют'!$C$41),IF(H1083&lt;'Заказ, cкидки и курсы валют'!$B$42,H1083*0.54*100/(100-'Заказ, cкидки и курсы валют'!$C$42),IF(H1083&lt;'Заказ, cкидки и курсы валют'!$B$43,H1083*0.54*100/(100-'Заказ, cкидки и курсы валют'!$C$43),H1083))))),2)</f>
        <v>252.4</v>
      </c>
    </row>
    <row r="1084" spans="1:10" ht="13.5" thickBot="1">
      <c r="A1084" s="211" t="s">
        <v>11048</v>
      </c>
      <c r="B1084" s="213" t="s">
        <v>136</v>
      </c>
      <c r="C1084" s="213">
        <v>4.43</v>
      </c>
      <c r="D1084" s="2131">
        <v>20</v>
      </c>
      <c r="E1084" s="2071">
        <f t="shared" si="109"/>
        <v>706.6</v>
      </c>
      <c r="F1084" s="959">
        <f t="shared" si="110"/>
        <v>706.6</v>
      </c>
      <c r="G1084" s="960">
        <f>'Заказ, cкидки и курсы валют'!$J$23*F1084</f>
        <v>8479.2000000000007</v>
      </c>
      <c r="H1084" s="181">
        <f t="shared" si="111"/>
        <v>169.58</v>
      </c>
      <c r="I1084" s="214"/>
      <c r="J1084" s="128">
        <f>ROUND(IF(H1084&lt;'Заказ, cкидки и курсы валют'!$B$39,H1084*0.54*100/(100-'Заказ, cкидки и курсы валют'!$C$39),IF(H1084&lt;'Заказ, cкидки и курсы валют'!$B$40,H1084*0.54*100/(100-'Заказ, cкидки и курсы валют'!$C$40),IF(H1084&lt;'Заказ, cкидки и курсы валют'!$B$41,H1084*0.54*100/(100-'Заказ, cкидки и курсы валют'!$C$41),IF(H1084&lt;'Заказ, cкидки и курсы валют'!$B$42,H1084*0.54*100/(100-'Заказ, cкидки и курсы валют'!$C$42),IF(H1084&lt;'Заказ, cкидки и курсы валют'!$B$43,H1084*0.54*100/(100-'Заказ, cкидки и курсы валют'!$C$43),H1084))))),2)</f>
        <v>261.64</v>
      </c>
    </row>
    <row r="1085" spans="1:10" ht="13.5" thickBot="1">
      <c r="A1085" s="13"/>
      <c r="B1085" s="49"/>
      <c r="C1085" s="49"/>
      <c r="D1085" s="83"/>
      <c r="E1085" s="1237"/>
      <c r="F1085" s="1096"/>
      <c r="G1085" s="865"/>
      <c r="H1085" s="23"/>
      <c r="I1085" s="14"/>
    </row>
    <row r="1086" spans="1:10" ht="18">
      <c r="A1086" s="215"/>
      <c r="B1086" s="237"/>
      <c r="C1086" s="91" t="s">
        <v>3079</v>
      </c>
      <c r="D1086" s="96"/>
      <c r="E1086" s="591"/>
      <c r="F1086" s="592"/>
      <c r="G1086" s="859"/>
      <c r="H1086" s="236"/>
      <c r="I1086" s="95"/>
    </row>
    <row r="1087" spans="1:10" ht="18">
      <c r="A1087" s="206"/>
      <c r="B1087" s="207"/>
      <c r="C1087" s="108" t="s">
        <v>11785</v>
      </c>
      <c r="D1087" s="166"/>
      <c r="E1087" s="593"/>
      <c r="F1087" s="553"/>
      <c r="G1087" s="340"/>
      <c r="H1087" s="228"/>
      <c r="I1087" s="167"/>
    </row>
    <row r="1088" spans="1:10">
      <c r="A1088" s="206"/>
      <c r="B1088" s="207"/>
      <c r="C1088" s="97"/>
      <c r="D1088" s="97"/>
      <c r="E1088" s="595"/>
      <c r="F1088" s="596"/>
      <c r="G1088" s="860"/>
      <c r="H1088" s="228"/>
      <c r="I1088" s="167"/>
    </row>
    <row r="1089" spans="1:9">
      <c r="A1089" s="206"/>
      <c r="B1089" s="207"/>
      <c r="C1089" s="97"/>
      <c r="D1089" s="97"/>
      <c r="E1089" s="595"/>
      <c r="F1089" s="596"/>
      <c r="G1089" s="860"/>
      <c r="H1089" s="228"/>
      <c r="I1089" s="167"/>
    </row>
    <row r="1090" spans="1:9">
      <c r="A1090" s="206"/>
      <c r="B1090" s="207"/>
      <c r="C1090" s="97"/>
      <c r="D1090" s="97"/>
      <c r="E1090" s="595"/>
      <c r="F1090" s="596"/>
      <c r="G1090" s="860"/>
      <c r="H1090" s="228"/>
      <c r="I1090" s="167"/>
    </row>
    <row r="1091" spans="1:9" ht="42.75" customHeight="1" thickBot="1">
      <c r="A1091" s="201" t="s">
        <v>7051</v>
      </c>
      <c r="B1091" s="208"/>
      <c r="C1091" s="99"/>
      <c r="D1091" s="99"/>
      <c r="E1091" s="597"/>
      <c r="F1091" s="598"/>
      <c r="G1091" s="861"/>
      <c r="H1091" s="229"/>
      <c r="I1091" s="172"/>
    </row>
    <row r="1092" spans="1:9" ht="42">
      <c r="A1092" s="195" t="s">
        <v>1028</v>
      </c>
      <c r="B1092" s="196" t="s">
        <v>1029</v>
      </c>
      <c r="C1092" s="197" t="s">
        <v>678</v>
      </c>
      <c r="D1092" s="197" t="s">
        <v>3130</v>
      </c>
      <c r="E1092" s="1134" t="s">
        <v>11188</v>
      </c>
      <c r="F1092" s="600" t="s">
        <v>2779</v>
      </c>
      <c r="G1092" s="864" t="s">
        <v>2627</v>
      </c>
      <c r="H1092" s="338" t="s">
        <v>497</v>
      </c>
      <c r="I1092" s="199" t="s">
        <v>4239</v>
      </c>
    </row>
    <row r="1093" spans="1:9" ht="13.5" thickBot="1">
      <c r="A1093" s="195"/>
      <c r="B1093" s="389"/>
      <c r="C1093" s="197" t="s">
        <v>3629</v>
      </c>
      <c r="D1093" s="390" t="s">
        <v>2628</v>
      </c>
      <c r="E1093" s="601" t="s">
        <v>265</v>
      </c>
      <c r="F1093" s="607">
        <f>'Заказ, cкидки и курсы валют'!$I$12</f>
        <v>0</v>
      </c>
      <c r="G1093" s="948"/>
      <c r="H1093" s="455"/>
      <c r="I1093" s="325"/>
    </row>
    <row r="1094" spans="1:9" ht="14.1" customHeight="1">
      <c r="A1094" s="391" t="s">
        <v>11974</v>
      </c>
      <c r="B1094" s="1192" t="s">
        <v>105</v>
      </c>
      <c r="C1094" s="1725">
        <v>0.9</v>
      </c>
      <c r="D1094" s="2354">
        <v>20000</v>
      </c>
      <c r="E1094" s="667">
        <v>42.39</v>
      </c>
      <c r="F1094" s="967">
        <f t="shared" ref="F1094:F1106" si="112">ROUND(E1094*(1-$F$11),2)</f>
        <v>42.39</v>
      </c>
      <c r="G1094" s="968">
        <f>'Заказ, cкидки и курсы валют'!$J$23*F1094</f>
        <v>508.68</v>
      </c>
      <c r="H1094" s="387">
        <f t="shared" ref="H1094:H1106" si="113">ROUND((D1094/1000)*G1094,2)</f>
        <v>10173.6</v>
      </c>
      <c r="I1094" s="337"/>
    </row>
    <row r="1095" spans="1:9" ht="14.1" customHeight="1">
      <c r="A1095" s="209" t="s">
        <v>11975</v>
      </c>
      <c r="B1095" s="525" t="s">
        <v>106</v>
      </c>
      <c r="C1095" s="2339">
        <v>1.04</v>
      </c>
      <c r="D1095" s="2351">
        <v>20000</v>
      </c>
      <c r="E1095" s="667">
        <v>46.24</v>
      </c>
      <c r="F1095" s="603">
        <f t="shared" si="112"/>
        <v>46.24</v>
      </c>
      <c r="G1095" s="862">
        <f>'Заказ, cкидки и курсы валют'!$J$23*F1095</f>
        <v>554.88</v>
      </c>
      <c r="H1095" s="128">
        <f t="shared" si="113"/>
        <v>11097.6</v>
      </c>
      <c r="I1095" s="212"/>
    </row>
    <row r="1096" spans="1:9" ht="14.1" customHeight="1">
      <c r="A1096" s="209" t="s">
        <v>11976</v>
      </c>
      <c r="B1096" s="525" t="s">
        <v>77</v>
      </c>
      <c r="C1096" s="2339">
        <v>0.94</v>
      </c>
      <c r="D1096" s="2351">
        <v>25000</v>
      </c>
      <c r="E1096" s="667">
        <v>41.77</v>
      </c>
      <c r="F1096" s="603">
        <f t="shared" si="112"/>
        <v>41.77</v>
      </c>
      <c r="G1096" s="862">
        <f>'Заказ, cкидки и курсы валют'!$J$23*F1096</f>
        <v>501.24</v>
      </c>
      <c r="H1096" s="128">
        <f t="shared" si="113"/>
        <v>12531</v>
      </c>
      <c r="I1096" s="212"/>
    </row>
    <row r="1097" spans="1:9" ht="14.1" customHeight="1">
      <c r="A1097" s="209" t="s">
        <v>11977</v>
      </c>
      <c r="B1097" s="525" t="s">
        <v>137</v>
      </c>
      <c r="C1097" s="2339">
        <v>1.1100000000000001</v>
      </c>
      <c r="D1097" s="2351">
        <v>20000</v>
      </c>
      <c r="E1097" s="667">
        <v>47.75</v>
      </c>
      <c r="F1097" s="603">
        <f t="shared" si="112"/>
        <v>47.75</v>
      </c>
      <c r="G1097" s="862">
        <f>'Заказ, cкидки и курсы валют'!$J$23*F1097</f>
        <v>573</v>
      </c>
      <c r="H1097" s="128">
        <f t="shared" si="113"/>
        <v>11460</v>
      </c>
      <c r="I1097" s="212"/>
    </row>
    <row r="1098" spans="1:9" ht="14.1" customHeight="1">
      <c r="A1098" s="209" t="s">
        <v>11978</v>
      </c>
      <c r="B1098" s="525" t="s">
        <v>130</v>
      </c>
      <c r="C1098" s="2339">
        <v>1.28</v>
      </c>
      <c r="D1098" s="2351">
        <v>20000</v>
      </c>
      <c r="E1098" s="667">
        <v>55.09</v>
      </c>
      <c r="F1098" s="603">
        <f t="shared" si="112"/>
        <v>55.09</v>
      </c>
      <c r="G1098" s="862">
        <f>'Заказ, cкидки и курсы валют'!$J$23*F1098</f>
        <v>661.08</v>
      </c>
      <c r="H1098" s="128">
        <f t="shared" si="113"/>
        <v>13221.6</v>
      </c>
      <c r="I1098" s="212"/>
    </row>
    <row r="1099" spans="1:9" ht="14.1" customHeight="1">
      <c r="A1099" s="209" t="s">
        <v>11979</v>
      </c>
      <c r="B1099" s="525" t="s">
        <v>131</v>
      </c>
      <c r="C1099" s="2339">
        <v>1.61</v>
      </c>
      <c r="D1099" s="2351">
        <v>16000</v>
      </c>
      <c r="E1099" s="667">
        <v>64.790000000000006</v>
      </c>
      <c r="F1099" s="603">
        <f t="shared" si="112"/>
        <v>64.790000000000006</v>
      </c>
      <c r="G1099" s="862">
        <f>'Заказ, cкидки и курсы валют'!$J$23*F1099</f>
        <v>777.48</v>
      </c>
      <c r="H1099" s="128">
        <f t="shared" si="113"/>
        <v>12439.68</v>
      </c>
      <c r="I1099" s="212"/>
    </row>
    <row r="1100" spans="1:9" ht="14.1" customHeight="1">
      <c r="A1100" s="209" t="s">
        <v>11980</v>
      </c>
      <c r="B1100" s="525" t="s">
        <v>78</v>
      </c>
      <c r="C1100" s="2339">
        <v>2</v>
      </c>
      <c r="D1100" s="2351">
        <v>10000</v>
      </c>
      <c r="E1100" s="667">
        <v>79.86</v>
      </c>
      <c r="F1100" s="603">
        <f t="shared" si="112"/>
        <v>79.86</v>
      </c>
      <c r="G1100" s="862">
        <f>'Заказ, cкидки и курсы валют'!$J$23*F1100</f>
        <v>958.31999999999994</v>
      </c>
      <c r="H1100" s="128">
        <f t="shared" si="113"/>
        <v>9583.2000000000007</v>
      </c>
      <c r="I1100" s="212"/>
    </row>
    <row r="1101" spans="1:9" ht="14.1" customHeight="1">
      <c r="A1101" s="209" t="s">
        <v>11981</v>
      </c>
      <c r="B1101" s="525" t="s">
        <v>122</v>
      </c>
      <c r="C1101" s="2339">
        <v>1.07</v>
      </c>
      <c r="D1101" s="2351">
        <v>20000</v>
      </c>
      <c r="E1101" s="667">
        <v>46.55</v>
      </c>
      <c r="F1101" s="603">
        <f t="shared" si="112"/>
        <v>46.55</v>
      </c>
      <c r="G1101" s="862">
        <f>'Заказ, cкидки и курсы валют'!$J$23*F1101</f>
        <v>558.59999999999991</v>
      </c>
      <c r="H1101" s="128">
        <f t="shared" si="113"/>
        <v>11172</v>
      </c>
      <c r="I1101" s="212"/>
    </row>
    <row r="1102" spans="1:9" ht="14.1" customHeight="1">
      <c r="A1102" s="209" t="s">
        <v>11982</v>
      </c>
      <c r="B1102" s="525" t="s">
        <v>124</v>
      </c>
      <c r="C1102" s="2339">
        <v>1.24</v>
      </c>
      <c r="D1102" s="2351">
        <v>15000</v>
      </c>
      <c r="E1102" s="667">
        <v>52.69</v>
      </c>
      <c r="F1102" s="603">
        <f t="shared" si="112"/>
        <v>52.69</v>
      </c>
      <c r="G1102" s="862">
        <f>'Заказ, cкидки и курсы валют'!$J$23*F1102</f>
        <v>632.28</v>
      </c>
      <c r="H1102" s="128">
        <f t="shared" si="113"/>
        <v>9484.2000000000007</v>
      </c>
      <c r="I1102" s="212"/>
    </row>
    <row r="1103" spans="1:9" ht="14.1" customHeight="1">
      <c r="A1103" s="209" t="s">
        <v>11983</v>
      </c>
      <c r="B1103" s="525" t="s">
        <v>125</v>
      </c>
      <c r="C1103" s="2339">
        <v>1.42</v>
      </c>
      <c r="D1103" s="2351">
        <v>15000</v>
      </c>
      <c r="E1103" s="667">
        <v>60.13</v>
      </c>
      <c r="F1103" s="603">
        <f t="shared" si="112"/>
        <v>60.13</v>
      </c>
      <c r="G1103" s="862">
        <f>'Заказ, cкидки и курсы валют'!$J$23*F1103</f>
        <v>721.56000000000006</v>
      </c>
      <c r="H1103" s="128">
        <f t="shared" si="113"/>
        <v>10823.4</v>
      </c>
      <c r="I1103" s="212"/>
    </row>
    <row r="1104" spans="1:9" ht="14.1" customHeight="1">
      <c r="A1104" s="209" t="s">
        <v>11786</v>
      </c>
      <c r="B1104" s="44" t="s">
        <v>126</v>
      </c>
      <c r="C1104" s="44">
        <v>2.1</v>
      </c>
      <c r="D1104" s="2059">
        <v>10000</v>
      </c>
      <c r="E1104" s="667">
        <v>73.53</v>
      </c>
      <c r="F1104" s="603">
        <f t="shared" si="112"/>
        <v>73.53</v>
      </c>
      <c r="G1104" s="862">
        <f>'Заказ, cкидки и курсы валют'!$J$23*F1104</f>
        <v>882.36</v>
      </c>
      <c r="H1104" s="128">
        <f t="shared" si="113"/>
        <v>8823.6</v>
      </c>
      <c r="I1104" s="212"/>
    </row>
    <row r="1105" spans="1:9" ht="14.1" customHeight="1">
      <c r="A1105" s="209" t="s">
        <v>11787</v>
      </c>
      <c r="B1105" s="44" t="s">
        <v>127</v>
      </c>
      <c r="C1105" s="785">
        <v>2.2999999999999998</v>
      </c>
      <c r="D1105" s="2059">
        <v>6500</v>
      </c>
      <c r="E1105" s="667">
        <v>88.65</v>
      </c>
      <c r="F1105" s="603">
        <f t="shared" si="112"/>
        <v>88.65</v>
      </c>
      <c r="G1105" s="862">
        <f>'Заказ, cкидки и курсы валют'!$J$23*F1105</f>
        <v>1063.8000000000002</v>
      </c>
      <c r="H1105" s="128">
        <f t="shared" si="113"/>
        <v>6914.7</v>
      </c>
      <c r="I1105" s="212"/>
    </row>
    <row r="1106" spans="1:9" ht="14.1" customHeight="1">
      <c r="A1106" s="209" t="s">
        <v>11788</v>
      </c>
      <c r="B1106" s="44" t="s">
        <v>3983</v>
      </c>
      <c r="C1106" s="786">
        <v>2.9</v>
      </c>
      <c r="D1106" s="2059">
        <v>5000</v>
      </c>
      <c r="E1106" s="667">
        <v>101.55</v>
      </c>
      <c r="F1106" s="603">
        <f t="shared" si="112"/>
        <v>101.55</v>
      </c>
      <c r="G1106" s="862">
        <f>'Заказ, cкидки и курсы валют'!$J$23*F1106</f>
        <v>1218.5999999999999</v>
      </c>
      <c r="H1106" s="128">
        <f t="shared" si="113"/>
        <v>6093</v>
      </c>
      <c r="I1106" s="212"/>
    </row>
    <row r="1107" spans="1:9" ht="14.1" customHeight="1">
      <c r="A1107" s="209" t="s">
        <v>11984</v>
      </c>
      <c r="B1107" s="44" t="s">
        <v>3525</v>
      </c>
      <c r="C1107" s="786">
        <v>2.2000000000000002</v>
      </c>
      <c r="D1107" s="2059">
        <v>10000</v>
      </c>
      <c r="E1107" s="667">
        <v>77.25</v>
      </c>
      <c r="F1107" s="603">
        <f t="shared" ref="F1107" si="114">ROUND(E1107*(1-$F$11),2)</f>
        <v>77.25</v>
      </c>
      <c r="G1107" s="862">
        <f>'Заказ, cкидки и курсы валют'!$J$23*F1107</f>
        <v>927</v>
      </c>
      <c r="H1107" s="128">
        <f t="shared" ref="H1107" si="115">ROUND((D1107/1000)*G1107,2)</f>
        <v>9270</v>
      </c>
      <c r="I1107" s="212"/>
    </row>
    <row r="1108" spans="1:9" ht="14.1" customHeight="1">
      <c r="A1108" s="209" t="s">
        <v>11789</v>
      </c>
      <c r="B1108" s="44" t="s">
        <v>610</v>
      </c>
      <c r="C1108" s="786">
        <v>2.96</v>
      </c>
      <c r="D1108" s="2059">
        <v>6000</v>
      </c>
      <c r="E1108" s="667">
        <v>95.66</v>
      </c>
      <c r="F1108" s="603">
        <f t="shared" ref="F1108:F1125" si="116">ROUND(E1108*(1-$F$11),2)</f>
        <v>95.66</v>
      </c>
      <c r="G1108" s="862">
        <f>'Заказ, cкидки и курсы валют'!$J$23*F1108</f>
        <v>1147.92</v>
      </c>
      <c r="H1108" s="128">
        <f t="shared" ref="H1108:H1125" si="117">ROUND((D1108/1000)*G1108,2)</f>
        <v>6887.52</v>
      </c>
      <c r="I1108" s="212"/>
    </row>
    <row r="1109" spans="1:9" ht="14.1" customHeight="1">
      <c r="A1109" s="209" t="s">
        <v>11790</v>
      </c>
      <c r="B1109" s="44" t="s">
        <v>3631</v>
      </c>
      <c r="C1109" s="786">
        <v>3.1</v>
      </c>
      <c r="D1109" s="2059">
        <v>5000</v>
      </c>
      <c r="E1109" s="667">
        <v>117.16</v>
      </c>
      <c r="F1109" s="603">
        <f t="shared" si="116"/>
        <v>117.16</v>
      </c>
      <c r="G1109" s="862">
        <f>'Заказ, cкидки и курсы валют'!$J$23*F1109</f>
        <v>1405.92</v>
      </c>
      <c r="H1109" s="128">
        <f t="shared" si="117"/>
        <v>7029.6</v>
      </c>
      <c r="I1109" s="212"/>
    </row>
    <row r="1110" spans="1:9" ht="14.1" customHeight="1">
      <c r="A1110" s="209" t="s">
        <v>11791</v>
      </c>
      <c r="B1110" s="44" t="s">
        <v>1379</v>
      </c>
      <c r="C1110" s="786">
        <v>3.7</v>
      </c>
      <c r="D1110" s="2059">
        <v>4000</v>
      </c>
      <c r="E1110" s="667">
        <v>136.74</v>
      </c>
      <c r="F1110" s="603">
        <f t="shared" si="116"/>
        <v>136.74</v>
      </c>
      <c r="G1110" s="862">
        <f>'Заказ, cкидки и курсы валют'!$J$23*F1110</f>
        <v>1640.88</v>
      </c>
      <c r="H1110" s="128">
        <f t="shared" si="117"/>
        <v>6563.52</v>
      </c>
      <c r="I1110" s="212"/>
    </row>
    <row r="1111" spans="1:9" ht="14.1" customHeight="1">
      <c r="A1111" s="209" t="s">
        <v>11985</v>
      </c>
      <c r="B1111" s="525" t="s">
        <v>2639</v>
      </c>
      <c r="C1111" s="2353">
        <v>4.3899999999999997</v>
      </c>
      <c r="D1111" s="2352">
        <v>5000</v>
      </c>
      <c r="E1111" s="667">
        <v>157.01</v>
      </c>
      <c r="F1111" s="603">
        <f t="shared" si="116"/>
        <v>157.01</v>
      </c>
      <c r="G1111" s="862">
        <f>'Заказ, cкидки и курсы валют'!$J$23*F1111</f>
        <v>1884.12</v>
      </c>
      <c r="H1111" s="128">
        <f t="shared" si="117"/>
        <v>9420.6</v>
      </c>
      <c r="I1111" s="212"/>
    </row>
    <row r="1112" spans="1:9" ht="14.1" customHeight="1">
      <c r="A1112" s="209" t="s">
        <v>11986</v>
      </c>
      <c r="B1112" s="525" t="s">
        <v>2640</v>
      </c>
      <c r="C1112" s="2353">
        <v>4.82</v>
      </c>
      <c r="D1112" s="2352">
        <v>4000</v>
      </c>
      <c r="E1112" s="667">
        <v>172.41</v>
      </c>
      <c r="F1112" s="603">
        <f t="shared" si="116"/>
        <v>172.41</v>
      </c>
      <c r="G1112" s="862">
        <f>'Заказ, cкидки и курсы валют'!$J$23*F1112</f>
        <v>2068.92</v>
      </c>
      <c r="H1112" s="128">
        <f t="shared" si="117"/>
        <v>8275.68</v>
      </c>
      <c r="I1112" s="212"/>
    </row>
    <row r="1113" spans="1:9" ht="14.1" customHeight="1">
      <c r="A1113" s="209" t="s">
        <v>11987</v>
      </c>
      <c r="B1113" s="525" t="s">
        <v>1382</v>
      </c>
      <c r="C1113" s="2353">
        <v>5.66</v>
      </c>
      <c r="D1113" s="2352">
        <v>3000</v>
      </c>
      <c r="E1113" s="667">
        <v>203.06</v>
      </c>
      <c r="F1113" s="603">
        <f t="shared" si="116"/>
        <v>203.06</v>
      </c>
      <c r="G1113" s="862">
        <f>'Заказ, cкидки и курсы валют'!$J$23*F1113</f>
        <v>2436.7200000000003</v>
      </c>
      <c r="H1113" s="128">
        <f t="shared" si="117"/>
        <v>7310.16</v>
      </c>
      <c r="I1113" s="212"/>
    </row>
    <row r="1114" spans="1:9" ht="14.1" customHeight="1">
      <c r="A1114" s="209" t="s">
        <v>11988</v>
      </c>
      <c r="B1114" s="525" t="s">
        <v>1381</v>
      </c>
      <c r="C1114" s="2353">
        <v>6.51</v>
      </c>
      <c r="D1114" s="2352">
        <v>2500</v>
      </c>
      <c r="E1114" s="667">
        <v>233.81</v>
      </c>
      <c r="F1114" s="603">
        <f t="shared" si="116"/>
        <v>233.81</v>
      </c>
      <c r="G1114" s="862">
        <f>'Заказ, cкидки и курсы валют'!$J$23*F1114</f>
        <v>2805.7200000000003</v>
      </c>
      <c r="H1114" s="128">
        <f t="shared" si="117"/>
        <v>7014.3</v>
      </c>
      <c r="I1114" s="212"/>
    </row>
    <row r="1115" spans="1:9" ht="14.1" customHeight="1">
      <c r="A1115" s="209" t="s">
        <v>11989</v>
      </c>
      <c r="B1115" s="525" t="s">
        <v>1383</v>
      </c>
      <c r="C1115" s="2353">
        <v>7.35</v>
      </c>
      <c r="D1115" s="2352">
        <v>2000</v>
      </c>
      <c r="E1115" s="667">
        <v>264.45</v>
      </c>
      <c r="F1115" s="603">
        <f t="shared" si="116"/>
        <v>264.45</v>
      </c>
      <c r="G1115" s="862">
        <f>'Заказ, cкидки и курсы валют'!$J$23*F1115</f>
        <v>3173.3999999999996</v>
      </c>
      <c r="H1115" s="128">
        <f t="shared" si="117"/>
        <v>6346.8</v>
      </c>
      <c r="I1115" s="212"/>
    </row>
    <row r="1116" spans="1:9" ht="14.1" customHeight="1">
      <c r="A1116" s="209" t="s">
        <v>11990</v>
      </c>
      <c r="B1116" s="525" t="s">
        <v>3356</v>
      </c>
      <c r="C1116" s="2353">
        <v>3.13</v>
      </c>
      <c r="D1116" s="2352">
        <v>5000</v>
      </c>
      <c r="E1116" s="667">
        <v>113.46</v>
      </c>
      <c r="F1116" s="603">
        <f t="shared" si="116"/>
        <v>113.46</v>
      </c>
      <c r="G1116" s="862">
        <f>'Заказ, cкидки и курсы валют'!$J$23*F1116</f>
        <v>1361.52</v>
      </c>
      <c r="H1116" s="128">
        <f t="shared" si="117"/>
        <v>6807.6</v>
      </c>
      <c r="I1116" s="212"/>
    </row>
    <row r="1117" spans="1:9" ht="14.1" customHeight="1">
      <c r="A1117" s="209" t="s">
        <v>11991</v>
      </c>
      <c r="B1117" s="525" t="s">
        <v>1385</v>
      </c>
      <c r="C1117" s="2353">
        <v>3.45</v>
      </c>
      <c r="D1117" s="2352">
        <v>5000</v>
      </c>
      <c r="E1117" s="667">
        <v>125.37</v>
      </c>
      <c r="F1117" s="603">
        <f t="shared" si="116"/>
        <v>125.37</v>
      </c>
      <c r="G1117" s="862">
        <f>'Заказ, cкидки и курсы валют'!$J$23*F1117</f>
        <v>1504.44</v>
      </c>
      <c r="H1117" s="128">
        <f t="shared" si="117"/>
        <v>7522.2</v>
      </c>
      <c r="I1117" s="212"/>
    </row>
    <row r="1118" spans="1:9" ht="14.1" customHeight="1">
      <c r="A1118" s="209" t="s">
        <v>11992</v>
      </c>
      <c r="B1118" s="525" t="s">
        <v>598</v>
      </c>
      <c r="C1118" s="2353">
        <v>4.2</v>
      </c>
      <c r="D1118" s="2352">
        <v>5000</v>
      </c>
      <c r="E1118" s="667">
        <v>153.1</v>
      </c>
      <c r="F1118" s="603">
        <f t="shared" si="116"/>
        <v>153.1</v>
      </c>
      <c r="G1118" s="862">
        <f>'Заказ, cкидки и курсы валют'!$J$23*F1118</f>
        <v>1837.1999999999998</v>
      </c>
      <c r="H1118" s="128">
        <f t="shared" si="117"/>
        <v>9186</v>
      </c>
      <c r="I1118" s="212"/>
    </row>
    <row r="1119" spans="1:9" ht="14.1" customHeight="1">
      <c r="A1119" s="209" t="s">
        <v>11993</v>
      </c>
      <c r="B1119" s="525" t="s">
        <v>599</v>
      </c>
      <c r="C1119" s="2353">
        <v>4.8499999999999996</v>
      </c>
      <c r="D1119" s="2352">
        <v>4000</v>
      </c>
      <c r="E1119" s="667">
        <v>176.98</v>
      </c>
      <c r="F1119" s="603">
        <f t="shared" si="116"/>
        <v>176.98</v>
      </c>
      <c r="G1119" s="862">
        <f>'Заказ, cкидки и курсы валют'!$J$23*F1119</f>
        <v>2123.7599999999998</v>
      </c>
      <c r="H1119" s="128">
        <f t="shared" si="117"/>
        <v>8495.0400000000009</v>
      </c>
      <c r="I1119" s="212"/>
    </row>
    <row r="1120" spans="1:9" ht="14.1" customHeight="1">
      <c r="A1120" s="209" t="s">
        <v>11994</v>
      </c>
      <c r="B1120" s="525" t="s">
        <v>3359</v>
      </c>
      <c r="C1120" s="2353">
        <v>7.22</v>
      </c>
      <c r="D1120" s="2352">
        <v>2500</v>
      </c>
      <c r="E1120" s="667">
        <v>264.31</v>
      </c>
      <c r="F1120" s="603">
        <f t="shared" si="116"/>
        <v>264.31</v>
      </c>
      <c r="G1120" s="862">
        <f>'Заказ, cкидки и курсы валют'!$J$23*F1120</f>
        <v>3171.7200000000003</v>
      </c>
      <c r="H1120" s="128">
        <f t="shared" si="117"/>
        <v>7929.3</v>
      </c>
      <c r="I1120" s="212"/>
    </row>
    <row r="1121" spans="1:10" ht="14.1" customHeight="1">
      <c r="A1121" s="209" t="s">
        <v>11792</v>
      </c>
      <c r="B1121" s="44" t="s">
        <v>603</v>
      </c>
      <c r="C1121" s="785">
        <v>3.6</v>
      </c>
      <c r="D1121" s="2059">
        <v>4500</v>
      </c>
      <c r="E1121" s="667">
        <v>130.4</v>
      </c>
      <c r="F1121" s="603">
        <f t="shared" si="116"/>
        <v>130.4</v>
      </c>
      <c r="G1121" s="862">
        <f>'Заказ, cкидки и курсы валют'!$J$23*F1121</f>
        <v>1564.8000000000002</v>
      </c>
      <c r="H1121" s="128">
        <f t="shared" si="117"/>
        <v>7041.6</v>
      </c>
      <c r="I1121" s="212"/>
    </row>
    <row r="1122" spans="1:10" ht="14.1" customHeight="1">
      <c r="A1122" s="209" t="s">
        <v>11793</v>
      </c>
      <c r="B1122" s="44" t="s">
        <v>604</v>
      </c>
      <c r="C1122" s="785">
        <v>4.5</v>
      </c>
      <c r="D1122" s="2059">
        <v>3500</v>
      </c>
      <c r="E1122" s="667">
        <v>160.87</v>
      </c>
      <c r="F1122" s="603">
        <f t="shared" si="116"/>
        <v>160.87</v>
      </c>
      <c r="G1122" s="862">
        <f>'Заказ, cкидки и курсы валют'!$J$23*F1122</f>
        <v>1930.44</v>
      </c>
      <c r="H1122" s="128">
        <f t="shared" si="117"/>
        <v>6756.54</v>
      </c>
      <c r="I1122" s="212"/>
    </row>
    <row r="1123" spans="1:10" ht="14.1" customHeight="1">
      <c r="A1123" s="209" t="s">
        <v>11794</v>
      </c>
      <c r="B1123" s="44" t="s">
        <v>605</v>
      </c>
      <c r="C1123" s="44">
        <v>5.47</v>
      </c>
      <c r="D1123" s="2059">
        <v>3500</v>
      </c>
      <c r="E1123" s="667">
        <v>158.57</v>
      </c>
      <c r="F1123" s="603">
        <f t="shared" si="116"/>
        <v>158.57</v>
      </c>
      <c r="G1123" s="862">
        <f>'Заказ, cкидки и курсы валют'!$J$23*F1123</f>
        <v>1902.84</v>
      </c>
      <c r="H1123" s="128">
        <f t="shared" si="117"/>
        <v>6659.94</v>
      </c>
      <c r="I1123" s="212"/>
    </row>
    <row r="1124" spans="1:10" ht="14.1" customHeight="1">
      <c r="A1124" s="209" t="s">
        <v>11795</v>
      </c>
      <c r="B1124" s="44" t="s">
        <v>606</v>
      </c>
      <c r="C1124" s="44">
        <v>6.4</v>
      </c>
      <c r="D1124" s="2055">
        <v>2500</v>
      </c>
      <c r="E1124" s="667">
        <v>226.67</v>
      </c>
      <c r="F1124" s="603">
        <f t="shared" si="116"/>
        <v>226.67</v>
      </c>
      <c r="G1124" s="862">
        <f>'Заказ, cкидки и курсы валют'!$J$23*F1124</f>
        <v>2720.04</v>
      </c>
      <c r="H1124" s="128">
        <f t="shared" si="117"/>
        <v>6800.1</v>
      </c>
      <c r="I1124" s="212"/>
    </row>
    <row r="1125" spans="1:10" ht="14.1" customHeight="1" thickBot="1">
      <c r="A1125" s="211" t="s">
        <v>11796</v>
      </c>
      <c r="B1125" s="213" t="s">
        <v>3361</v>
      </c>
      <c r="C1125" s="213">
        <v>7.4</v>
      </c>
      <c r="D1125" s="2131">
        <v>2000</v>
      </c>
      <c r="E1125" s="667">
        <v>261.95</v>
      </c>
      <c r="F1125" s="959">
        <f t="shared" si="116"/>
        <v>261.95</v>
      </c>
      <c r="G1125" s="960">
        <f>'Заказ, cкидки и курсы валют'!$J$23*F1125</f>
        <v>3143.3999999999996</v>
      </c>
      <c r="H1125" s="181">
        <f t="shared" si="117"/>
        <v>6286.8</v>
      </c>
      <c r="I1125" s="214"/>
    </row>
    <row r="1126" spans="1:10" ht="21.75" customHeight="1" thickBot="1">
      <c r="A1126" s="13"/>
      <c r="B1126" s="49"/>
      <c r="C1126" s="49"/>
      <c r="D1126" s="83"/>
      <c r="E1126" s="1237"/>
      <c r="F1126" s="1096"/>
      <c r="G1126" s="865"/>
      <c r="H1126" s="23"/>
      <c r="I1126" s="14"/>
    </row>
    <row r="1127" spans="1:10" ht="24.75" customHeight="1">
      <c r="A1127" s="215"/>
      <c r="B1127" s="237"/>
      <c r="C1127" s="91" t="s">
        <v>3079</v>
      </c>
      <c r="D1127" s="96"/>
      <c r="E1127" s="591"/>
      <c r="F1127" s="592"/>
      <c r="G1127" s="859"/>
      <c r="H1127" s="236"/>
      <c r="I1127" s="95"/>
    </row>
    <row r="1128" spans="1:10" ht="12.75" customHeight="1">
      <c r="A1128" s="206"/>
      <c r="B1128" s="207"/>
      <c r="C1128" s="108" t="s">
        <v>11785</v>
      </c>
      <c r="D1128" s="166"/>
      <c r="E1128" s="593"/>
      <c r="F1128" s="553"/>
      <c r="G1128" s="340"/>
      <c r="H1128" s="228"/>
      <c r="I1128" s="167"/>
    </row>
    <row r="1129" spans="1:10" ht="12.75" customHeight="1">
      <c r="A1129" s="206"/>
      <c r="B1129" s="207"/>
      <c r="C1129" s="97"/>
      <c r="D1129" s="97"/>
      <c r="E1129" s="595"/>
      <c r="F1129" s="596"/>
      <c r="G1129" s="860"/>
      <c r="H1129" s="228"/>
      <c r="I1129" s="167"/>
    </row>
    <row r="1130" spans="1:10" ht="12.75" customHeight="1">
      <c r="A1130" s="206"/>
      <c r="B1130" s="207"/>
      <c r="C1130" s="97"/>
      <c r="D1130" s="97"/>
      <c r="E1130" s="595"/>
      <c r="F1130" s="596"/>
      <c r="G1130" s="860"/>
      <c r="H1130" s="228"/>
      <c r="I1130" s="167"/>
    </row>
    <row r="1131" spans="1:10" ht="46.5" customHeight="1">
      <c r="A1131" s="206"/>
      <c r="B1131" s="207"/>
      <c r="C1131" s="97"/>
      <c r="D1131" s="97"/>
      <c r="E1131" s="595"/>
      <c r="F1131" s="596"/>
      <c r="G1131" s="860"/>
      <c r="H1131" s="228"/>
      <c r="I1131" s="167"/>
    </row>
    <row r="1132" spans="1:10" ht="16.5" thickBot="1">
      <c r="A1132" s="1171" t="s">
        <v>7050</v>
      </c>
      <c r="B1132" s="208"/>
      <c r="C1132" s="99"/>
      <c r="D1132" s="99"/>
      <c r="E1132" s="597"/>
      <c r="F1132" s="598"/>
      <c r="G1132" s="861"/>
      <c r="H1132" s="229"/>
      <c r="I1132" s="172"/>
    </row>
    <row r="1133" spans="1:10" ht="42">
      <c r="A1133" s="195" t="s">
        <v>1028</v>
      </c>
      <c r="B1133" s="196" t="s">
        <v>1029</v>
      </c>
      <c r="C1133" s="197" t="s">
        <v>678</v>
      </c>
      <c r="D1133" s="197" t="s">
        <v>3130</v>
      </c>
      <c r="E1133" s="1134" t="s">
        <v>11188</v>
      </c>
      <c r="F1133" s="600" t="s">
        <v>2779</v>
      </c>
      <c r="G1133" s="2319" t="s">
        <v>2627</v>
      </c>
      <c r="H1133" s="2320" t="s">
        <v>497</v>
      </c>
      <c r="I1133" s="199" t="s">
        <v>4239</v>
      </c>
      <c r="J1133" s="2668" t="s">
        <v>12335</v>
      </c>
    </row>
    <row r="1134" spans="1:10" ht="22.5" customHeight="1" thickBot="1">
      <c r="A1134" s="195"/>
      <c r="B1134" s="389"/>
      <c r="C1134" s="197" t="s">
        <v>3629</v>
      </c>
      <c r="D1134" s="390" t="s">
        <v>2628</v>
      </c>
      <c r="E1134" s="601" t="s">
        <v>265</v>
      </c>
      <c r="F1134" s="607">
        <f>'Заказ, cкидки и курсы валют'!$I$12</f>
        <v>0</v>
      </c>
      <c r="G1134" s="2316"/>
      <c r="H1134" s="2318"/>
      <c r="I1134" s="325"/>
      <c r="J1134" s="2669"/>
    </row>
    <row r="1135" spans="1:10">
      <c r="A1135" s="391" t="s">
        <v>11797</v>
      </c>
      <c r="B1135" s="392" t="s">
        <v>126</v>
      </c>
      <c r="C1135" s="392">
        <v>2.1</v>
      </c>
      <c r="D1135" s="2082">
        <v>1000</v>
      </c>
      <c r="E1135" s="2071">
        <f>E1104*1.2</f>
        <v>88.236000000000004</v>
      </c>
      <c r="F1135" s="967">
        <f>ROUND(E1135*(1-$F$11),2)</f>
        <v>88.24</v>
      </c>
      <c r="G1135" s="968">
        <f>'Заказ, cкидки и курсы валют'!$J$23*F1135</f>
        <v>1058.8799999999999</v>
      </c>
      <c r="H1135" s="387">
        <f>ROUND((D1135/1000)*G1135,2)</f>
        <v>1058.8800000000001</v>
      </c>
      <c r="I1135" s="337"/>
      <c r="J1135" s="128">
        <f>ROUND(IF(H1135&lt;'Заказ, cкидки и курсы валют'!$B$39,H1135*0.54*100/(100-'Заказ, cкидки и курсы валют'!$C$39),IF(H1135&lt;'Заказ, cкидки и курсы валют'!$B$40,H1135*0.54*100/(100-'Заказ, cкидки и курсы валют'!$C$40),IF(H1135&lt;'Заказ, cкидки и курсы валют'!$B$41,H1135*0.54*100/(100-'Заказ, cкидки и курсы валют'!$C$41),IF(H1135&lt;'Заказ, cкидки и курсы валют'!$B$42,H1135*0.54*100/(100-'Заказ, cкидки и курсы валют'!$C$42),IF(H1135&lt;'Заказ, cкидки и курсы валют'!$B$43,H1135*0.54*100/(100-'Заказ, cкидки и курсы валют'!$C$43),H1135))))),2)</f>
        <v>1058.8800000000001</v>
      </c>
    </row>
    <row r="1136" spans="1:10">
      <c r="A1136" s="209" t="s">
        <v>11798</v>
      </c>
      <c r="B1136" s="44" t="s">
        <v>127</v>
      </c>
      <c r="C1136" s="785">
        <v>2.2999999999999998</v>
      </c>
      <c r="D1136" s="2055">
        <v>650</v>
      </c>
      <c r="E1136" s="2045">
        <f>E1105*1.2</f>
        <v>106.38000000000001</v>
      </c>
      <c r="F1136" s="603">
        <f t="shared" ref="F1136:F1145" si="118">ROUND(E1136*(1-$F$11),2)</f>
        <v>106.38</v>
      </c>
      <c r="G1136" s="862">
        <f>'Заказ, cкидки и курсы валют'!$J$23*F1136</f>
        <v>1276.56</v>
      </c>
      <c r="H1136" s="128">
        <f t="shared" ref="H1136:H1145" si="119">ROUND((D1136/1000)*G1136,2)</f>
        <v>829.76</v>
      </c>
      <c r="I1136" s="212"/>
      <c r="J1136" s="128">
        <f>ROUND(IF(H1136&lt;'Заказ, cкидки и курсы валют'!$B$39,H1136*0.54*100/(100-'Заказ, cкидки и курсы валют'!$C$39),IF(H1136&lt;'Заказ, cкидки и курсы валют'!$B$40,H1136*0.54*100/(100-'Заказ, cкидки и курсы валют'!$C$40),IF(H1136&lt;'Заказ, cкидки и курсы валют'!$B$41,H1136*0.54*100/(100-'Заказ, cкидки и курсы валют'!$C$41),IF(H1136&lt;'Заказ, cкидки и курсы валют'!$B$42,H1136*0.54*100/(100-'Заказ, cкидки и курсы валют'!$C$42),IF(H1136&lt;'Заказ, cкидки и курсы валют'!$B$43,H1136*0.54*100/(100-'Заказ, cкидки и курсы валют'!$C$43),H1136))))),2)</f>
        <v>896.14</v>
      </c>
    </row>
    <row r="1137" spans="1:10" ht="15">
      <c r="A1137" s="209" t="s">
        <v>11799</v>
      </c>
      <c r="B1137" s="44" t="s">
        <v>3983</v>
      </c>
      <c r="C1137" s="786">
        <v>2.9</v>
      </c>
      <c r="D1137" s="2055">
        <v>500</v>
      </c>
      <c r="E1137" s="2045">
        <f>E1106*1.2</f>
        <v>121.85999999999999</v>
      </c>
      <c r="F1137" s="603">
        <f t="shared" si="118"/>
        <v>121.86</v>
      </c>
      <c r="G1137" s="862">
        <f>'Заказ, cкидки и курсы валют'!$J$23*F1137</f>
        <v>1462.32</v>
      </c>
      <c r="H1137" s="128">
        <f t="shared" si="119"/>
        <v>731.16</v>
      </c>
      <c r="I1137" s="212"/>
      <c r="J1137" s="128">
        <f>ROUND(IF(H1137&lt;'Заказ, cкидки и курсы валют'!$B$39,H1137*0.54*100/(100-'Заказ, cкидки и курсы валют'!$C$39),IF(H1137&lt;'Заказ, cкидки и курсы валют'!$B$40,H1137*0.54*100/(100-'Заказ, cкидки и курсы валют'!$C$40),IF(H1137&lt;'Заказ, cкидки и курсы валют'!$B$41,H1137*0.54*100/(100-'Заказ, cкидки и курсы валют'!$C$41),IF(H1137&lt;'Заказ, cкидки и курсы валют'!$B$42,H1137*0.54*100/(100-'Заказ, cкидки и курсы валют'!$C$42),IF(H1137&lt;'Заказ, cкидки и курсы валют'!$B$43,H1137*0.54*100/(100-'Заказ, cкидки и курсы валют'!$C$43),H1137))))),2)</f>
        <v>789.65</v>
      </c>
    </row>
    <row r="1138" spans="1:10" ht="15">
      <c r="A1138" s="209" t="s">
        <v>11800</v>
      </c>
      <c r="B1138" s="44" t="s">
        <v>610</v>
      </c>
      <c r="C1138" s="786">
        <v>2.96</v>
      </c>
      <c r="D1138" s="2055">
        <v>600</v>
      </c>
      <c r="E1138" s="2045">
        <f>E1108*1.2</f>
        <v>114.79199999999999</v>
      </c>
      <c r="F1138" s="603">
        <f t="shared" si="118"/>
        <v>114.79</v>
      </c>
      <c r="G1138" s="862">
        <f>'Заказ, cкидки и курсы валют'!$J$23*F1138</f>
        <v>1377.48</v>
      </c>
      <c r="H1138" s="128">
        <f t="shared" si="119"/>
        <v>826.49</v>
      </c>
      <c r="I1138" s="212"/>
      <c r="J1138" s="128">
        <f>ROUND(IF(H1138&lt;'Заказ, cкидки и курсы валют'!$B$39,H1138*0.54*100/(100-'Заказ, cкидки и курсы валют'!$C$39),IF(H1138&lt;'Заказ, cкидки и курсы валют'!$B$40,H1138*0.54*100/(100-'Заказ, cкидки и курсы валют'!$C$40),IF(H1138&lt;'Заказ, cкидки и курсы валют'!$B$41,H1138*0.54*100/(100-'Заказ, cкидки и курсы валют'!$C$41),IF(H1138&lt;'Заказ, cкидки и курсы валют'!$B$42,H1138*0.54*100/(100-'Заказ, cкидки и курсы валют'!$C$42),IF(H1138&lt;'Заказ, cкидки и курсы валют'!$B$43,H1138*0.54*100/(100-'Заказ, cкидки и курсы валют'!$C$43),H1138))))),2)</f>
        <v>892.61</v>
      </c>
    </row>
    <row r="1139" spans="1:10" ht="15">
      <c r="A1139" s="209" t="s">
        <v>11801</v>
      </c>
      <c r="B1139" s="44" t="s">
        <v>3631</v>
      </c>
      <c r="C1139" s="786">
        <v>3.1</v>
      </c>
      <c r="D1139" s="2055">
        <v>500</v>
      </c>
      <c r="E1139" s="2045">
        <f>E1109*1.2</f>
        <v>140.59199999999998</v>
      </c>
      <c r="F1139" s="603">
        <f t="shared" si="118"/>
        <v>140.59</v>
      </c>
      <c r="G1139" s="862">
        <f>'Заказ, cкидки и курсы валют'!$J$23*F1139</f>
        <v>1687.08</v>
      </c>
      <c r="H1139" s="128">
        <f t="shared" si="119"/>
        <v>843.54</v>
      </c>
      <c r="I1139" s="212"/>
      <c r="J1139" s="128">
        <f>ROUND(IF(H1139&lt;'Заказ, cкидки и курсы валют'!$B$39,H1139*0.54*100/(100-'Заказ, cкидки и курсы валют'!$C$39),IF(H1139&lt;'Заказ, cкидки и курсы валют'!$B$40,H1139*0.54*100/(100-'Заказ, cкидки и курсы валют'!$C$40),IF(H1139&lt;'Заказ, cкидки и курсы валют'!$B$41,H1139*0.54*100/(100-'Заказ, cкидки и курсы валют'!$C$41),IF(H1139&lt;'Заказ, cкидки и курсы валют'!$B$42,H1139*0.54*100/(100-'Заказ, cкидки и курсы валют'!$C$42),IF(H1139&lt;'Заказ, cкидки и курсы валют'!$B$43,H1139*0.54*100/(100-'Заказ, cкидки и курсы валют'!$C$43),H1139))))),2)</f>
        <v>911.02</v>
      </c>
    </row>
    <row r="1140" spans="1:10" ht="15">
      <c r="A1140" s="209" t="s">
        <v>11802</v>
      </c>
      <c r="B1140" s="44" t="s">
        <v>1379</v>
      </c>
      <c r="C1140" s="786">
        <v>3.7</v>
      </c>
      <c r="D1140" s="2055">
        <v>500</v>
      </c>
      <c r="E1140" s="2045">
        <f>E1110*1.2</f>
        <v>164.08799999999999</v>
      </c>
      <c r="F1140" s="603">
        <f t="shared" si="118"/>
        <v>164.09</v>
      </c>
      <c r="G1140" s="862">
        <f>'Заказ, cкидки и курсы валют'!$J$23*F1140</f>
        <v>1969.08</v>
      </c>
      <c r="H1140" s="128">
        <f t="shared" si="119"/>
        <v>984.54</v>
      </c>
      <c r="I1140" s="212"/>
      <c r="J1140" s="128">
        <f>ROUND(IF(H1140&lt;'Заказ, cкидки и курсы валют'!$B$39,H1140*0.54*100/(100-'Заказ, cкидки и курсы валют'!$C$39),IF(H1140&lt;'Заказ, cкидки и курсы валют'!$B$40,H1140*0.54*100/(100-'Заказ, cкидки и курсы валют'!$C$40),IF(H1140&lt;'Заказ, cкидки и курсы валют'!$B$41,H1140*0.54*100/(100-'Заказ, cкидки и курсы валют'!$C$41),IF(H1140&lt;'Заказ, cкидки и курсы валют'!$B$42,H1140*0.54*100/(100-'Заказ, cкидки и курсы валют'!$C$42),IF(H1140&lt;'Заказ, cкидки и курсы валют'!$B$43,H1140*0.54*100/(100-'Заказ, cкидки и курсы валют'!$C$43),H1140))))),2)</f>
        <v>984.54</v>
      </c>
    </row>
    <row r="1141" spans="1:10">
      <c r="A1141" s="209" t="s">
        <v>11803</v>
      </c>
      <c r="B1141" s="44" t="s">
        <v>603</v>
      </c>
      <c r="C1141" s="785">
        <v>3.6</v>
      </c>
      <c r="D1141" s="2055">
        <v>500</v>
      </c>
      <c r="E1141" s="2045">
        <f>E1121*1.2</f>
        <v>156.47999999999999</v>
      </c>
      <c r="F1141" s="603">
        <f t="shared" si="118"/>
        <v>156.47999999999999</v>
      </c>
      <c r="G1141" s="862">
        <f>'Заказ, cкидки и курсы валют'!$J$23*F1141</f>
        <v>1877.7599999999998</v>
      </c>
      <c r="H1141" s="128">
        <f t="shared" si="119"/>
        <v>938.88</v>
      </c>
      <c r="I1141" s="212"/>
      <c r="J1141" s="128">
        <f>ROUND(IF(H1141&lt;'Заказ, cкидки и курсы валют'!$B$39,H1141*0.54*100/(100-'Заказ, cкидки и курсы валют'!$C$39),IF(H1141&lt;'Заказ, cкидки и курсы валют'!$B$40,H1141*0.54*100/(100-'Заказ, cкидки и курсы валют'!$C$40),IF(H1141&lt;'Заказ, cкидки и курсы валют'!$B$41,H1141*0.54*100/(100-'Заказ, cкидки и курсы валют'!$C$41),IF(H1141&lt;'Заказ, cкидки и курсы валют'!$B$42,H1141*0.54*100/(100-'Заказ, cкидки и курсы валют'!$C$42),IF(H1141&lt;'Заказ, cкидки и курсы валют'!$B$43,H1141*0.54*100/(100-'Заказ, cкидки и курсы валют'!$C$43),H1141))))),2)</f>
        <v>938.88</v>
      </c>
    </row>
    <row r="1142" spans="1:10">
      <c r="A1142" s="209" t="s">
        <v>11804</v>
      </c>
      <c r="B1142" s="44" t="s">
        <v>604</v>
      </c>
      <c r="C1142" s="785">
        <v>4.5</v>
      </c>
      <c r="D1142" s="2055">
        <v>350</v>
      </c>
      <c r="E1142" s="2045">
        <f>E1122*1.2</f>
        <v>193.04400000000001</v>
      </c>
      <c r="F1142" s="603">
        <f t="shared" si="118"/>
        <v>193.04</v>
      </c>
      <c r="G1142" s="862">
        <f>'Заказ, cкидки и курсы валют'!$J$23*F1142</f>
        <v>2316.48</v>
      </c>
      <c r="H1142" s="128">
        <f t="shared" si="119"/>
        <v>810.77</v>
      </c>
      <c r="I1142" s="212"/>
      <c r="J1142" s="128">
        <f>ROUND(IF(H1142&lt;'Заказ, cкидки и курсы валют'!$B$39,H1142*0.54*100/(100-'Заказ, cкидки и курсы валют'!$C$39),IF(H1142&lt;'Заказ, cкидки и курсы валют'!$B$40,H1142*0.54*100/(100-'Заказ, cкидки и курсы валют'!$C$40),IF(H1142&lt;'Заказ, cкидки и курсы валют'!$B$41,H1142*0.54*100/(100-'Заказ, cкидки и курсы валют'!$C$41),IF(H1142&lt;'Заказ, cкидки и курсы валют'!$B$42,H1142*0.54*100/(100-'Заказ, cкидки и курсы валют'!$C$42),IF(H1142&lt;'Заказ, cкидки и курсы валют'!$B$43,H1142*0.54*100/(100-'Заказ, cкидки и курсы валют'!$C$43),H1142))))),2)</f>
        <v>875.63</v>
      </c>
    </row>
    <row r="1143" spans="1:10">
      <c r="A1143" s="209" t="s">
        <v>11805</v>
      </c>
      <c r="B1143" s="44" t="s">
        <v>605</v>
      </c>
      <c r="C1143" s="44">
        <v>5.47</v>
      </c>
      <c r="D1143" s="2055">
        <v>350</v>
      </c>
      <c r="E1143" s="2045">
        <f>E1123*1.2</f>
        <v>190.28399999999999</v>
      </c>
      <c r="F1143" s="603">
        <f t="shared" si="118"/>
        <v>190.28</v>
      </c>
      <c r="G1143" s="862">
        <f>'Заказ, cкидки и курсы валют'!$J$23*F1143</f>
        <v>2283.36</v>
      </c>
      <c r="H1143" s="128">
        <f t="shared" si="119"/>
        <v>799.18</v>
      </c>
      <c r="I1143" s="212"/>
      <c r="J1143" s="128">
        <f>ROUND(IF(H1143&lt;'Заказ, cкидки и курсы валют'!$B$39,H1143*0.54*100/(100-'Заказ, cкидки и курсы валют'!$C$39),IF(H1143&lt;'Заказ, cкидки и курсы валют'!$B$40,H1143*0.54*100/(100-'Заказ, cкидки и курсы валют'!$C$40),IF(H1143&lt;'Заказ, cкидки и курсы валют'!$B$41,H1143*0.54*100/(100-'Заказ, cкидки и курсы валют'!$C$41),IF(H1143&lt;'Заказ, cкидки и курсы валют'!$B$42,H1143*0.54*100/(100-'Заказ, cкидки и курсы валют'!$C$42),IF(H1143&lt;'Заказ, cкидки и курсы валют'!$B$43,H1143*0.54*100/(100-'Заказ, cкидки и курсы валют'!$C$43),H1143))))),2)</f>
        <v>863.11</v>
      </c>
    </row>
    <row r="1144" spans="1:10">
      <c r="A1144" s="209" t="s">
        <v>11806</v>
      </c>
      <c r="B1144" s="44" t="s">
        <v>606</v>
      </c>
      <c r="C1144" s="44">
        <v>6.4</v>
      </c>
      <c r="D1144" s="2055">
        <v>250</v>
      </c>
      <c r="E1144" s="2045">
        <f>E1124*1.2</f>
        <v>272.00399999999996</v>
      </c>
      <c r="F1144" s="603">
        <f t="shared" si="118"/>
        <v>272</v>
      </c>
      <c r="G1144" s="862">
        <f>'Заказ, cкидки и курсы валют'!$J$23*F1144</f>
        <v>3264</v>
      </c>
      <c r="H1144" s="128">
        <f t="shared" si="119"/>
        <v>816</v>
      </c>
      <c r="I1144" s="212"/>
      <c r="J1144" s="128">
        <f>ROUND(IF(H1144&lt;'Заказ, cкидки и курсы валют'!$B$39,H1144*0.54*100/(100-'Заказ, cкидки и курсы валют'!$C$39),IF(H1144&lt;'Заказ, cкидки и курсы валют'!$B$40,H1144*0.54*100/(100-'Заказ, cкидки и курсы валют'!$C$40),IF(H1144&lt;'Заказ, cкидки и курсы валют'!$B$41,H1144*0.54*100/(100-'Заказ, cкидки и курсы валют'!$C$41),IF(H1144&lt;'Заказ, cкидки и курсы валют'!$B$42,H1144*0.54*100/(100-'Заказ, cкидки и курсы валют'!$C$42),IF(H1144&lt;'Заказ, cкидки и курсы валют'!$B$43,H1144*0.54*100/(100-'Заказ, cкидки и курсы валют'!$C$43),H1144))))),2)</f>
        <v>881.28</v>
      </c>
    </row>
    <row r="1145" spans="1:10" ht="13.5" thickBot="1">
      <c r="A1145" s="211" t="s">
        <v>11807</v>
      </c>
      <c r="B1145" s="213" t="s">
        <v>3361</v>
      </c>
      <c r="C1145" s="213">
        <v>7.4</v>
      </c>
      <c r="D1145" s="2131">
        <v>200</v>
      </c>
      <c r="E1145" s="2073">
        <f>E1125*1.2</f>
        <v>314.33999999999997</v>
      </c>
      <c r="F1145" s="959">
        <f t="shared" si="118"/>
        <v>314.33999999999997</v>
      </c>
      <c r="G1145" s="960">
        <f>'Заказ, cкидки и курсы валют'!$J$23*F1145</f>
        <v>3772.08</v>
      </c>
      <c r="H1145" s="181">
        <f t="shared" si="119"/>
        <v>754.42</v>
      </c>
      <c r="I1145" s="214"/>
      <c r="J1145" s="128">
        <f>ROUND(IF(H1145&lt;'Заказ, cкидки и курсы валют'!$B$39,H1145*0.54*100/(100-'Заказ, cкидки и курсы валют'!$C$39),IF(H1145&lt;'Заказ, cкидки и курсы валют'!$B$40,H1145*0.54*100/(100-'Заказ, cкидки и курсы валют'!$C$40),IF(H1145&lt;'Заказ, cкидки и курсы валют'!$B$41,H1145*0.54*100/(100-'Заказ, cкидки и курсы валют'!$C$41),IF(H1145&lt;'Заказ, cкидки и курсы валют'!$B$42,H1145*0.54*100/(100-'Заказ, cкидки и курсы валют'!$C$42),IF(H1145&lt;'Заказ, cкидки и курсы валют'!$B$43,H1145*0.54*100/(100-'Заказ, cкидки и курсы валют'!$C$43),H1145))))),2)</f>
        <v>814.77</v>
      </c>
    </row>
    <row r="1146" spans="1:10" ht="13.5" customHeight="1" thickBot="1">
      <c r="A1146" s="13"/>
      <c r="B1146" s="49"/>
      <c r="C1146" s="49"/>
      <c r="D1146" s="83"/>
      <c r="E1146" s="1237"/>
      <c r="F1146" s="1096"/>
      <c r="G1146" s="865"/>
      <c r="H1146" s="23"/>
      <c r="I1146" s="14"/>
    </row>
    <row r="1147" spans="1:10" ht="13.5" customHeight="1">
      <c r="A1147" s="215"/>
      <c r="B1147" s="2019" t="s">
        <v>11819</v>
      </c>
      <c r="C1147" s="2020"/>
      <c r="D1147" s="2021"/>
      <c r="E1147" s="2021"/>
      <c r="F1147" s="2021"/>
      <c r="G1147" s="2021"/>
      <c r="H1147" s="2021"/>
      <c r="I1147" s="2024"/>
    </row>
    <row r="1148" spans="1:10" ht="13.5" customHeight="1">
      <c r="A1148" s="206"/>
      <c r="B1148" s="2022" t="s">
        <v>11820</v>
      </c>
      <c r="C1148" s="2023"/>
      <c r="D1148" s="2025"/>
      <c r="E1148" s="2025"/>
      <c r="F1148" s="2025"/>
      <c r="G1148" s="2025"/>
      <c r="H1148" s="2025"/>
      <c r="I1148" s="2026"/>
    </row>
    <row r="1149" spans="1:10" ht="13.5" customHeight="1">
      <c r="A1149" s="206"/>
      <c r="B1149" s="97"/>
      <c r="C1149" s="97"/>
      <c r="D1149" s="2025"/>
      <c r="E1149" s="2025"/>
      <c r="F1149" s="2025"/>
      <c r="G1149" s="2025"/>
      <c r="H1149" s="2025"/>
      <c r="I1149" s="2026"/>
    </row>
    <row r="1150" spans="1:10" ht="25.5" customHeight="1">
      <c r="A1150" s="206"/>
      <c r="B1150" s="97"/>
      <c r="C1150" s="97"/>
      <c r="D1150" s="2025"/>
      <c r="E1150" s="2025"/>
      <c r="F1150" s="2025"/>
      <c r="G1150" s="2025"/>
      <c r="H1150" s="2025"/>
      <c r="I1150" s="2026"/>
    </row>
    <row r="1151" spans="1:10" ht="43.5" customHeight="1">
      <c r="A1151" s="206"/>
      <c r="B1151" s="97"/>
      <c r="C1151" s="97"/>
      <c r="D1151" s="2025"/>
      <c r="E1151" s="2025"/>
      <c r="F1151" s="2025"/>
      <c r="G1151" s="2025"/>
      <c r="H1151" s="2025"/>
      <c r="I1151" s="2026"/>
    </row>
    <row r="1152" spans="1:10" ht="24.75" customHeight="1" thickBot="1">
      <c r="A1152" s="1171" t="s">
        <v>7052</v>
      </c>
      <c r="B1152" s="2541"/>
      <c r="C1152" s="99"/>
      <c r="D1152" s="2027"/>
      <c r="E1152" s="2027"/>
      <c r="F1152" s="2027"/>
      <c r="G1152" s="2027"/>
      <c r="H1152" s="2027"/>
      <c r="I1152" s="2028"/>
    </row>
    <row r="1153" spans="1:10" ht="40.5" customHeight="1">
      <c r="A1153" s="195" t="s">
        <v>1028</v>
      </c>
      <c r="B1153" s="196" t="s">
        <v>1029</v>
      </c>
      <c r="C1153" s="197" t="s">
        <v>678</v>
      </c>
      <c r="D1153" s="197" t="s">
        <v>3130</v>
      </c>
      <c r="E1153" s="1134" t="s">
        <v>11188</v>
      </c>
      <c r="F1153" s="600" t="s">
        <v>2779</v>
      </c>
      <c r="G1153" s="2319" t="s">
        <v>2627</v>
      </c>
      <c r="H1153" s="2320" t="s">
        <v>497</v>
      </c>
      <c r="I1153" s="199" t="s">
        <v>4239</v>
      </c>
      <c r="J1153" s="2668" t="s">
        <v>12335</v>
      </c>
    </row>
    <row r="1154" spans="1:10" ht="25.5" customHeight="1" thickBot="1">
      <c r="A1154" s="195"/>
      <c r="B1154" s="389"/>
      <c r="C1154" s="197" t="s">
        <v>3629</v>
      </c>
      <c r="D1154" s="390" t="s">
        <v>2628</v>
      </c>
      <c r="E1154" s="601" t="s">
        <v>265</v>
      </c>
      <c r="F1154" s="607">
        <f>'Заказ, cкидки и курсы валют'!$I$12</f>
        <v>0</v>
      </c>
      <c r="G1154" s="2316"/>
      <c r="H1154" s="2318"/>
      <c r="I1154" s="325"/>
      <c r="J1154" s="2669"/>
    </row>
    <row r="1155" spans="1:10" ht="13.5" customHeight="1" thickBot="1">
      <c r="A1155" s="391" t="s">
        <v>11808</v>
      </c>
      <c r="B1155" s="392" t="s">
        <v>126</v>
      </c>
      <c r="C1155" s="392">
        <v>2.1</v>
      </c>
      <c r="D1155" s="2082">
        <v>100</v>
      </c>
      <c r="E1155" s="2071">
        <f>(E1104*2)+(1000/D1155*7.5)</f>
        <v>222.06</v>
      </c>
      <c r="F1155" s="967">
        <f>ROUND(E1155*(1-$F$11),2)</f>
        <v>222.06</v>
      </c>
      <c r="G1155" s="968">
        <f>'Заказ, cкидки и курсы валют'!$J$23*F1155</f>
        <v>2664.7200000000003</v>
      </c>
      <c r="H1155" s="387">
        <f>ROUND((D1155/1000)*G1155,2)</f>
        <v>266.47000000000003</v>
      </c>
      <c r="I1155" s="337"/>
      <c r="J1155" s="128">
        <f>ROUND(IF(H1155&lt;'Заказ, cкидки и курсы валют'!$B$39,H1155*0.54*100/(100-'Заказ, cкидки и курсы валют'!$C$39),IF(H1155&lt;'Заказ, cкидки и курсы валют'!$B$40,H1155*0.54*100/(100-'Заказ, cкидки и курсы валют'!$C$40),IF(H1155&lt;'Заказ, cкидки и курсы валют'!$B$41,H1155*0.54*100/(100-'Заказ, cкидки и курсы валют'!$C$41),IF(H1155&lt;'Заказ, cкидки и курсы валют'!$B$42,H1155*0.54*100/(100-'Заказ, cкидки и курсы валют'!$C$42),IF(H1155&lt;'Заказ, cкидки и курсы валют'!$B$43,H1155*0.54*100/(100-'Заказ, cкидки и курсы валют'!$C$43),H1155))))),2)</f>
        <v>359.73</v>
      </c>
    </row>
    <row r="1156" spans="1:10" ht="13.5" customHeight="1" thickBot="1">
      <c r="A1156" s="209" t="s">
        <v>11809</v>
      </c>
      <c r="B1156" s="44" t="s">
        <v>127</v>
      </c>
      <c r="C1156" s="785">
        <v>2.2999999999999998</v>
      </c>
      <c r="D1156" s="2055">
        <v>100</v>
      </c>
      <c r="E1156" s="2071">
        <f t="shared" ref="E1156:E1165" si="120">(E1105*2)+(1000/D1156*7.5)</f>
        <v>252.3</v>
      </c>
      <c r="F1156" s="603">
        <f t="shared" ref="F1156:F1165" si="121">ROUND(E1156*(1-$F$11),2)</f>
        <v>252.3</v>
      </c>
      <c r="G1156" s="862">
        <f>'Заказ, cкидки и курсы валют'!$J$23*F1156</f>
        <v>3027.6000000000004</v>
      </c>
      <c r="H1156" s="128">
        <f t="shared" ref="H1156:H1165" si="122">ROUND((D1156/1000)*G1156,2)</f>
        <v>302.76</v>
      </c>
      <c r="I1156" s="212"/>
      <c r="J1156" s="128">
        <f>ROUND(IF(H1156&lt;'Заказ, cкидки и курсы валют'!$B$39,H1156*0.54*100/(100-'Заказ, cкидки и курсы валют'!$C$39),IF(H1156&lt;'Заказ, cкидки и курсы валют'!$B$40,H1156*0.54*100/(100-'Заказ, cкидки и курсы валют'!$C$40),IF(H1156&lt;'Заказ, cкидки и курсы валют'!$B$41,H1156*0.54*100/(100-'Заказ, cкидки и курсы валют'!$C$41),IF(H1156&lt;'Заказ, cкидки и курсы валют'!$B$42,H1156*0.54*100/(100-'Заказ, cкидки и курсы валют'!$C$42),IF(H1156&lt;'Заказ, cкидки и курсы валют'!$B$43,H1156*0.54*100/(100-'Заказ, cкидки и курсы валют'!$C$43),H1156))))),2)</f>
        <v>408.73</v>
      </c>
    </row>
    <row r="1157" spans="1:10" ht="13.5" customHeight="1" thickBot="1">
      <c r="A1157" s="209" t="s">
        <v>11810</v>
      </c>
      <c r="B1157" s="44" t="s">
        <v>3983</v>
      </c>
      <c r="C1157" s="786">
        <v>2.9</v>
      </c>
      <c r="D1157" s="2055">
        <v>50</v>
      </c>
      <c r="E1157" s="2071">
        <f t="shared" si="120"/>
        <v>353.1</v>
      </c>
      <c r="F1157" s="603">
        <f t="shared" si="121"/>
        <v>353.1</v>
      </c>
      <c r="G1157" s="862">
        <f>'Заказ, cкидки и курсы валют'!$J$23*F1157</f>
        <v>4237.2000000000007</v>
      </c>
      <c r="H1157" s="128">
        <f t="shared" si="122"/>
        <v>211.86</v>
      </c>
      <c r="I1157" s="212"/>
      <c r="J1157" s="128">
        <f>ROUND(IF(H1157&lt;'Заказ, cкидки и курсы валют'!$B$39,H1157*0.54*100/(100-'Заказ, cкидки и курсы валют'!$C$39),IF(H1157&lt;'Заказ, cкидки и курсы валют'!$B$40,H1157*0.54*100/(100-'Заказ, cкидки и курсы валют'!$C$40),IF(H1157&lt;'Заказ, cкидки и курсы валют'!$B$41,H1157*0.54*100/(100-'Заказ, cкидки и курсы валют'!$C$41),IF(H1157&lt;'Заказ, cкидки и курсы валют'!$B$42,H1157*0.54*100/(100-'Заказ, cкидки и курсы валют'!$C$42),IF(H1157&lt;'Заказ, cкидки и курсы валют'!$B$43,H1157*0.54*100/(100-'Заказ, cкидки и курсы валют'!$C$43),H1157))))),2)</f>
        <v>286.01</v>
      </c>
    </row>
    <row r="1158" spans="1:10" ht="13.5" customHeight="1" thickBot="1">
      <c r="A1158" s="209" t="s">
        <v>11811</v>
      </c>
      <c r="B1158" s="44" t="s">
        <v>610</v>
      </c>
      <c r="C1158" s="786">
        <v>2.96</v>
      </c>
      <c r="D1158" s="2055">
        <v>50</v>
      </c>
      <c r="E1158" s="2071">
        <f t="shared" si="120"/>
        <v>304.5</v>
      </c>
      <c r="F1158" s="603">
        <f t="shared" si="121"/>
        <v>304.5</v>
      </c>
      <c r="G1158" s="862">
        <f>'Заказ, cкидки и курсы валют'!$J$23*F1158</f>
        <v>3654</v>
      </c>
      <c r="H1158" s="128">
        <f t="shared" si="122"/>
        <v>182.7</v>
      </c>
      <c r="I1158" s="212"/>
      <c r="J1158" s="128">
        <f>ROUND(IF(H1158&lt;'Заказ, cкидки и курсы валют'!$B$39,H1158*0.54*100/(100-'Заказ, cкидки и курсы валют'!$C$39),IF(H1158&lt;'Заказ, cкидки и курсы валют'!$B$40,H1158*0.54*100/(100-'Заказ, cкидки и курсы валют'!$C$40),IF(H1158&lt;'Заказ, cкидки и курсы валют'!$B$41,H1158*0.54*100/(100-'Заказ, cкидки и курсы валют'!$C$41),IF(H1158&lt;'Заказ, cкидки и курсы валют'!$B$42,H1158*0.54*100/(100-'Заказ, cкидки и курсы валют'!$C$42),IF(H1158&lt;'Заказ, cкидки и курсы валют'!$B$43,H1158*0.54*100/(100-'Заказ, cкидки и курсы валют'!$C$43),H1158))))),2)</f>
        <v>281.88</v>
      </c>
    </row>
    <row r="1159" spans="1:10" ht="13.5" customHeight="1" thickBot="1">
      <c r="A1159" s="209" t="s">
        <v>11812</v>
      </c>
      <c r="B1159" s="44" t="s">
        <v>3631</v>
      </c>
      <c r="C1159" s="786">
        <v>3.1</v>
      </c>
      <c r="D1159" s="2055">
        <v>50</v>
      </c>
      <c r="E1159" s="2071">
        <f t="shared" si="120"/>
        <v>341.32</v>
      </c>
      <c r="F1159" s="603">
        <f t="shared" si="121"/>
        <v>341.32</v>
      </c>
      <c r="G1159" s="862">
        <f>'Заказ, cкидки и курсы валют'!$J$23*F1159</f>
        <v>4095.84</v>
      </c>
      <c r="H1159" s="128">
        <f t="shared" si="122"/>
        <v>204.79</v>
      </c>
      <c r="I1159" s="212"/>
      <c r="J1159" s="128">
        <f>ROUND(IF(H1159&lt;'Заказ, cкидки и курсы валют'!$B$39,H1159*0.54*100/(100-'Заказ, cкидки и курсы валют'!$C$39),IF(H1159&lt;'Заказ, cкидки и курсы валют'!$B$40,H1159*0.54*100/(100-'Заказ, cкидки и курсы валют'!$C$40),IF(H1159&lt;'Заказ, cкидки и курсы валют'!$B$41,H1159*0.54*100/(100-'Заказ, cкидки и курсы валют'!$C$41),IF(H1159&lt;'Заказ, cкидки и курсы валют'!$B$42,H1159*0.54*100/(100-'Заказ, cкидки и курсы валют'!$C$42),IF(H1159&lt;'Заказ, cкидки и курсы валют'!$B$43,H1159*0.54*100/(100-'Заказ, cкидки и курсы валют'!$C$43),H1159))))),2)</f>
        <v>276.47000000000003</v>
      </c>
    </row>
    <row r="1160" spans="1:10" ht="13.5" customHeight="1" thickBot="1">
      <c r="A1160" s="209" t="s">
        <v>11813</v>
      </c>
      <c r="B1160" s="44" t="s">
        <v>1379</v>
      </c>
      <c r="C1160" s="786">
        <v>3.7</v>
      </c>
      <c r="D1160" s="2055">
        <v>50</v>
      </c>
      <c r="E1160" s="2071">
        <f t="shared" si="120"/>
        <v>384.32</v>
      </c>
      <c r="F1160" s="603">
        <f t="shared" si="121"/>
        <v>384.32</v>
      </c>
      <c r="G1160" s="862">
        <f>'Заказ, cкидки и курсы валют'!$J$23*F1160</f>
        <v>4611.84</v>
      </c>
      <c r="H1160" s="128">
        <f t="shared" si="122"/>
        <v>230.59</v>
      </c>
      <c r="I1160" s="212"/>
      <c r="J1160" s="128">
        <f>ROUND(IF(H1160&lt;'Заказ, cкидки и курсы валют'!$B$39,H1160*0.54*100/(100-'Заказ, cкидки и курсы валют'!$C$39),IF(H1160&lt;'Заказ, cкидки и курсы валют'!$B$40,H1160*0.54*100/(100-'Заказ, cкидки и курсы валют'!$C$40),IF(H1160&lt;'Заказ, cкидки и курсы валют'!$B$41,H1160*0.54*100/(100-'Заказ, cкидки и курсы валют'!$C$41),IF(H1160&lt;'Заказ, cкидки и курсы валют'!$B$42,H1160*0.54*100/(100-'Заказ, cкидки и курсы валют'!$C$42),IF(H1160&lt;'Заказ, cкидки и курсы валют'!$B$43,H1160*0.54*100/(100-'Заказ, cкидки и курсы валют'!$C$43),H1160))))),2)</f>
        <v>311.3</v>
      </c>
    </row>
    <row r="1161" spans="1:10" ht="13.5" customHeight="1" thickBot="1">
      <c r="A1161" s="209" t="s">
        <v>11814</v>
      </c>
      <c r="B1161" s="44" t="s">
        <v>603</v>
      </c>
      <c r="C1161" s="785">
        <v>3.6</v>
      </c>
      <c r="D1161" s="2055">
        <v>50</v>
      </c>
      <c r="E1161" s="2071">
        <f t="shared" si="120"/>
        <v>423.48</v>
      </c>
      <c r="F1161" s="603">
        <f t="shared" si="121"/>
        <v>423.48</v>
      </c>
      <c r="G1161" s="862">
        <f>'Заказ, cкидки и курсы валют'!$J$23*F1161</f>
        <v>5081.76</v>
      </c>
      <c r="H1161" s="128">
        <f t="shared" si="122"/>
        <v>254.09</v>
      </c>
      <c r="I1161" s="212"/>
      <c r="J1161" s="128">
        <f>ROUND(IF(H1161&lt;'Заказ, cкидки и курсы валют'!$B$39,H1161*0.54*100/(100-'Заказ, cкидки и курсы валют'!$C$39),IF(H1161&lt;'Заказ, cкидки и курсы валют'!$B$40,H1161*0.54*100/(100-'Заказ, cкидки и курсы валют'!$C$40),IF(H1161&lt;'Заказ, cкидки и курсы валют'!$B$41,H1161*0.54*100/(100-'Заказ, cкидки и курсы валют'!$C$41),IF(H1161&lt;'Заказ, cкидки и курсы валют'!$B$42,H1161*0.54*100/(100-'Заказ, cкидки и курсы валют'!$C$42),IF(H1161&lt;'Заказ, cкидки и курсы валют'!$B$43,H1161*0.54*100/(100-'Заказ, cкидки и курсы валют'!$C$43),H1161))))),2)</f>
        <v>343.02</v>
      </c>
    </row>
    <row r="1162" spans="1:10" ht="13.5" customHeight="1" thickBot="1">
      <c r="A1162" s="209" t="s">
        <v>11815</v>
      </c>
      <c r="B1162" s="44" t="s">
        <v>604</v>
      </c>
      <c r="C1162" s="785">
        <v>4.5</v>
      </c>
      <c r="D1162" s="2055">
        <v>50</v>
      </c>
      <c r="E1162" s="2071">
        <f t="shared" si="120"/>
        <v>464.02</v>
      </c>
      <c r="F1162" s="603">
        <f t="shared" si="121"/>
        <v>464.02</v>
      </c>
      <c r="G1162" s="862">
        <f>'Заказ, cкидки и курсы валют'!$J$23*F1162</f>
        <v>5568.24</v>
      </c>
      <c r="H1162" s="128">
        <f t="shared" si="122"/>
        <v>278.41000000000003</v>
      </c>
      <c r="I1162" s="212"/>
      <c r="J1162" s="128">
        <f>ROUND(IF(H1162&lt;'Заказ, cкидки и курсы валют'!$B$39,H1162*0.54*100/(100-'Заказ, cкидки и курсы валют'!$C$39),IF(H1162&lt;'Заказ, cкидки и курсы валют'!$B$40,H1162*0.54*100/(100-'Заказ, cкидки и курсы валют'!$C$40),IF(H1162&lt;'Заказ, cкидки и курсы валют'!$B$41,H1162*0.54*100/(100-'Заказ, cкидки и курсы валют'!$C$41),IF(H1162&lt;'Заказ, cкидки и курсы валют'!$B$42,H1162*0.54*100/(100-'Заказ, cкидки и курсы валют'!$C$42),IF(H1162&lt;'Заказ, cкидки и курсы валют'!$B$43,H1162*0.54*100/(100-'Заказ, cкидки и курсы валют'!$C$43),H1162))))),2)</f>
        <v>375.85</v>
      </c>
    </row>
    <row r="1163" spans="1:10" ht="13.5" customHeight="1" thickBot="1">
      <c r="A1163" s="209" t="s">
        <v>11816</v>
      </c>
      <c r="B1163" s="44" t="s">
        <v>605</v>
      </c>
      <c r="C1163" s="44">
        <v>5.47</v>
      </c>
      <c r="D1163" s="2055">
        <v>50</v>
      </c>
      <c r="E1163" s="2071">
        <f t="shared" si="120"/>
        <v>494.82</v>
      </c>
      <c r="F1163" s="603">
        <f t="shared" si="121"/>
        <v>494.82</v>
      </c>
      <c r="G1163" s="862">
        <f>'Заказ, cкидки и курсы валют'!$J$23*F1163</f>
        <v>5937.84</v>
      </c>
      <c r="H1163" s="128">
        <f t="shared" si="122"/>
        <v>296.89</v>
      </c>
      <c r="I1163" s="212"/>
      <c r="J1163" s="128">
        <f>ROUND(IF(H1163&lt;'Заказ, cкидки и курсы валют'!$B$39,H1163*0.54*100/(100-'Заказ, cкидки и курсы валют'!$C$39),IF(H1163&lt;'Заказ, cкидки и курсы валют'!$B$40,H1163*0.54*100/(100-'Заказ, cкидки и курсы валют'!$C$40),IF(H1163&lt;'Заказ, cкидки и курсы валют'!$B$41,H1163*0.54*100/(100-'Заказ, cкидки и курсы валют'!$C$41),IF(H1163&lt;'Заказ, cкидки и курсы валют'!$B$42,H1163*0.54*100/(100-'Заказ, cкидки и курсы валют'!$C$42),IF(H1163&lt;'Заказ, cкидки и курсы валют'!$B$43,H1163*0.54*100/(100-'Заказ, cкидки и курсы валют'!$C$43),H1163))))),2)</f>
        <v>400.8</v>
      </c>
    </row>
    <row r="1164" spans="1:10" ht="13.5" customHeight="1" thickBot="1">
      <c r="A1164" s="209" t="s">
        <v>11817</v>
      </c>
      <c r="B1164" s="44" t="s">
        <v>606</v>
      </c>
      <c r="C1164" s="44">
        <v>6.4</v>
      </c>
      <c r="D1164" s="2055">
        <v>25</v>
      </c>
      <c r="E1164" s="2071">
        <f t="shared" si="120"/>
        <v>706.12</v>
      </c>
      <c r="F1164" s="603">
        <f t="shared" si="121"/>
        <v>706.12</v>
      </c>
      <c r="G1164" s="862">
        <f>'Заказ, cкидки и курсы валют'!$J$23*F1164</f>
        <v>8473.44</v>
      </c>
      <c r="H1164" s="128">
        <f t="shared" si="122"/>
        <v>211.84</v>
      </c>
      <c r="I1164" s="212"/>
      <c r="J1164" s="128">
        <f>ROUND(IF(H1164&lt;'Заказ, cкидки и курсы валют'!$B$39,H1164*0.54*100/(100-'Заказ, cкидки и курсы валют'!$C$39),IF(H1164&lt;'Заказ, cкидки и курсы валют'!$B$40,H1164*0.54*100/(100-'Заказ, cкидки и курсы валют'!$C$40),IF(H1164&lt;'Заказ, cкидки и курсы валют'!$B$41,H1164*0.54*100/(100-'Заказ, cкидки и курсы валют'!$C$41),IF(H1164&lt;'Заказ, cкидки и курсы валют'!$B$42,H1164*0.54*100/(100-'Заказ, cкидки и курсы валют'!$C$42),IF(H1164&lt;'Заказ, cкидки и курсы валют'!$B$43,H1164*0.54*100/(100-'Заказ, cкидки и курсы валют'!$C$43),H1164))))),2)</f>
        <v>285.98</v>
      </c>
    </row>
    <row r="1165" spans="1:10" ht="13.5" customHeight="1" thickBot="1">
      <c r="A1165" s="211" t="s">
        <v>11818</v>
      </c>
      <c r="B1165" s="213" t="s">
        <v>3361</v>
      </c>
      <c r="C1165" s="213">
        <v>7.4</v>
      </c>
      <c r="D1165" s="2131">
        <v>20</v>
      </c>
      <c r="E1165" s="2071">
        <f t="shared" si="120"/>
        <v>842.62</v>
      </c>
      <c r="F1165" s="959">
        <f t="shared" si="121"/>
        <v>842.62</v>
      </c>
      <c r="G1165" s="960">
        <f>'Заказ, cкидки и курсы валют'!$J$23*F1165</f>
        <v>10111.44</v>
      </c>
      <c r="H1165" s="181">
        <f t="shared" si="122"/>
        <v>202.23</v>
      </c>
      <c r="I1165" s="214"/>
      <c r="J1165" s="128">
        <f>ROUND(IF(H1165&lt;'Заказ, cкидки и курсы валют'!$B$39,H1165*0.54*100/(100-'Заказ, cкидки и курсы валют'!$C$39),IF(H1165&lt;'Заказ, cкидки и курсы валют'!$B$40,H1165*0.54*100/(100-'Заказ, cкидки и курсы валют'!$C$40),IF(H1165&lt;'Заказ, cкидки и курсы валют'!$B$41,H1165*0.54*100/(100-'Заказ, cкидки и курсы валют'!$C$41),IF(H1165&lt;'Заказ, cкидки и курсы валют'!$B$42,H1165*0.54*100/(100-'Заказ, cкидки и курсы валют'!$C$42),IF(H1165&lt;'Заказ, cкидки и курсы валют'!$B$43,H1165*0.54*100/(100-'Заказ, cкидки и курсы валют'!$C$43),H1165))))),2)</f>
        <v>273.01</v>
      </c>
    </row>
    <row r="1166" spans="1:10" ht="13.5" customHeight="1" thickBot="1"/>
    <row r="1167" spans="1:10" ht="31.5" customHeight="1">
      <c r="A1167" s="215"/>
      <c r="B1167" s="237"/>
      <c r="C1167" s="91" t="s">
        <v>11995</v>
      </c>
      <c r="D1167" s="96"/>
      <c r="E1167" s="591"/>
      <c r="F1167" s="592"/>
      <c r="G1167" s="859"/>
      <c r="H1167" s="236"/>
      <c r="I1167" s="95"/>
    </row>
    <row r="1168" spans="1:10" ht="21" customHeight="1">
      <c r="A1168" s="206"/>
      <c r="B1168" s="207"/>
      <c r="C1168" s="108" t="s">
        <v>11996</v>
      </c>
      <c r="D1168" s="166"/>
      <c r="E1168" s="593"/>
      <c r="F1168" s="553"/>
      <c r="G1168" s="340"/>
      <c r="H1168" s="228"/>
      <c r="I1168" s="167"/>
    </row>
    <row r="1169" spans="1:9" ht="13.5" customHeight="1">
      <c r="A1169" s="206"/>
      <c r="B1169" s="207"/>
      <c r="C1169" s="97"/>
      <c r="D1169" s="97"/>
      <c r="E1169" s="595"/>
      <c r="F1169" s="596"/>
      <c r="G1169" s="860"/>
      <c r="H1169" s="228"/>
      <c r="I1169" s="167"/>
    </row>
    <row r="1170" spans="1:9" ht="13.5" customHeight="1">
      <c r="A1170" s="206"/>
      <c r="B1170" s="207"/>
      <c r="C1170" s="97"/>
      <c r="D1170" s="97"/>
      <c r="E1170" s="595"/>
      <c r="F1170" s="596"/>
      <c r="G1170" s="860"/>
      <c r="H1170" s="228"/>
      <c r="I1170" s="167"/>
    </row>
    <row r="1171" spans="1:9" ht="13.5" customHeight="1">
      <c r="A1171" s="206"/>
      <c r="B1171" s="207"/>
      <c r="C1171" s="97"/>
      <c r="D1171" s="97"/>
      <c r="E1171" s="595"/>
      <c r="F1171" s="596"/>
      <c r="G1171" s="860"/>
      <c r="H1171" s="228"/>
      <c r="I1171" s="167"/>
    </row>
    <row r="1172" spans="1:9" ht="29.25" customHeight="1" thickBot="1">
      <c r="A1172" s="201" t="s">
        <v>7051</v>
      </c>
      <c r="B1172" s="208"/>
      <c r="C1172" s="99"/>
      <c r="D1172" s="99"/>
      <c r="E1172" s="597"/>
      <c r="F1172" s="598"/>
      <c r="G1172" s="861"/>
      <c r="H1172" s="229"/>
      <c r="I1172" s="172"/>
    </row>
    <row r="1173" spans="1:9" ht="31.5" customHeight="1">
      <c r="A1173" s="195" t="s">
        <v>1028</v>
      </c>
      <c r="B1173" s="196" t="s">
        <v>1029</v>
      </c>
      <c r="C1173" s="197" t="s">
        <v>678</v>
      </c>
      <c r="D1173" s="197" t="s">
        <v>3130</v>
      </c>
      <c r="E1173" s="1134" t="s">
        <v>11188</v>
      </c>
      <c r="F1173" s="600" t="s">
        <v>2779</v>
      </c>
      <c r="G1173" s="2319" t="s">
        <v>2627</v>
      </c>
      <c r="H1173" s="2320" t="s">
        <v>497</v>
      </c>
      <c r="I1173" s="199" t="s">
        <v>4239</v>
      </c>
    </row>
    <row r="1174" spans="1:9" ht="13.5" customHeight="1" thickBot="1">
      <c r="A1174" s="195"/>
      <c r="B1174" s="389"/>
      <c r="C1174" s="197" t="s">
        <v>3629</v>
      </c>
      <c r="D1174" s="390" t="s">
        <v>2628</v>
      </c>
      <c r="E1174" s="601" t="s">
        <v>265</v>
      </c>
      <c r="F1174" s="607">
        <f>'Заказ, cкидки и курсы валют'!$I$12</f>
        <v>0</v>
      </c>
      <c r="G1174" s="2316"/>
      <c r="H1174" s="2318"/>
      <c r="I1174" s="325"/>
    </row>
    <row r="1175" spans="1:9" ht="13.5" customHeight="1">
      <c r="A1175" s="391" t="s">
        <v>11997</v>
      </c>
      <c r="B1175" s="1192" t="s">
        <v>77</v>
      </c>
      <c r="C1175" s="1725">
        <v>0.94</v>
      </c>
      <c r="D1175" s="2354">
        <v>20000</v>
      </c>
      <c r="E1175" s="667">
        <v>50.87</v>
      </c>
      <c r="F1175" s="967">
        <f>ROUND(E1175*(1-$F$11),2)</f>
        <v>50.87</v>
      </c>
      <c r="G1175" s="968">
        <f>'Заказ, cкидки и курсы валют'!$J$23*F1175</f>
        <v>610.43999999999994</v>
      </c>
      <c r="H1175" s="387">
        <f>ROUND((D1175/1000)*G1175,2)</f>
        <v>12208.8</v>
      </c>
      <c r="I1175" s="337"/>
    </row>
    <row r="1176" spans="1:9" ht="13.5" customHeight="1">
      <c r="A1176" s="209" t="s">
        <v>11998</v>
      </c>
      <c r="B1176" s="525" t="s">
        <v>124</v>
      </c>
      <c r="C1176" s="2339">
        <v>1.24</v>
      </c>
      <c r="D1176" s="2351">
        <v>12000</v>
      </c>
      <c r="E1176" s="667">
        <v>62.74</v>
      </c>
      <c r="F1176" s="603">
        <f>ROUND(E1176*(1-$F$11),2)</f>
        <v>62.74</v>
      </c>
      <c r="G1176" s="862">
        <f>'Заказ, cкидки и курсы валют'!$J$23*F1176</f>
        <v>752.88</v>
      </c>
      <c r="H1176" s="128">
        <f>ROUND((D1176/1000)*G1176,2)</f>
        <v>9034.56</v>
      </c>
      <c r="I1176" s="212"/>
    </row>
    <row r="1177" spans="1:9" ht="13.5" customHeight="1">
      <c r="A1177" s="209" t="s">
        <v>11999</v>
      </c>
      <c r="B1177" s="525" t="s">
        <v>125</v>
      </c>
      <c r="C1177" s="2339">
        <v>1.42</v>
      </c>
      <c r="D1177" s="2351">
        <v>10000</v>
      </c>
      <c r="E1177" s="667">
        <v>72.34</v>
      </c>
      <c r="F1177" s="603">
        <f>ROUND(E1177*(1-$F$11),2)</f>
        <v>72.34</v>
      </c>
      <c r="G1177" s="862">
        <f>'Заказ, cкидки и курсы валют'!$J$23*F1177</f>
        <v>868.08</v>
      </c>
      <c r="H1177" s="128">
        <f>ROUND((D1177/1000)*G1177,2)</f>
        <v>8680.7999999999993</v>
      </c>
      <c r="I1177" s="212"/>
    </row>
    <row r="1178" spans="1:9" ht="13.5" customHeight="1" thickBot="1">
      <c r="A1178" s="211" t="s">
        <v>12000</v>
      </c>
      <c r="B1178" s="941" t="s">
        <v>1381</v>
      </c>
      <c r="C1178" s="2355">
        <v>6.51</v>
      </c>
      <c r="D1178" s="2356">
        <v>2000</v>
      </c>
      <c r="E1178" s="667">
        <v>251.59</v>
      </c>
      <c r="F1178" s="959">
        <f>ROUND(E1178*(1-$F$11),2)</f>
        <v>251.59</v>
      </c>
      <c r="G1178" s="960">
        <f>'Заказ, cкидки и курсы валют'!$J$23*F1178</f>
        <v>3019.08</v>
      </c>
      <c r="H1178" s="181">
        <f>ROUND((D1178/1000)*G1178,2)</f>
        <v>6038.16</v>
      </c>
      <c r="I1178" s="214"/>
    </row>
    <row r="1179" spans="1:9" ht="13.5" customHeight="1" thickBot="1"/>
    <row r="1180" spans="1:9" ht="13.5" customHeight="1">
      <c r="A1180" s="215"/>
      <c r="B1180" s="237"/>
      <c r="C1180" s="91" t="s">
        <v>3080</v>
      </c>
      <c r="D1180" s="96"/>
      <c r="E1180" s="591"/>
      <c r="F1180" s="592"/>
      <c r="G1180" s="859"/>
      <c r="H1180" s="163"/>
      <c r="I1180" s="95"/>
    </row>
    <row r="1181" spans="1:9" ht="13.5" customHeight="1">
      <c r="A1181" s="206"/>
      <c r="B1181" s="207"/>
      <c r="C1181" s="108" t="s">
        <v>1394</v>
      </c>
      <c r="D1181" s="166"/>
      <c r="E1181" s="593"/>
      <c r="F1181" s="553"/>
      <c r="G1181" s="340"/>
      <c r="H1181" s="228"/>
      <c r="I1181" s="167"/>
    </row>
    <row r="1182" spans="1:9" ht="13.5" customHeight="1">
      <c r="A1182" s="206"/>
      <c r="B1182" s="207"/>
      <c r="C1182" s="97"/>
      <c r="D1182" s="97"/>
      <c r="E1182" s="595"/>
      <c r="F1182" s="596"/>
      <c r="G1182" s="860"/>
      <c r="H1182" s="228"/>
      <c r="I1182" s="167"/>
    </row>
    <row r="1183" spans="1:9" ht="13.5" customHeight="1">
      <c r="A1183" s="206"/>
      <c r="B1183" s="207"/>
      <c r="C1183" s="97"/>
      <c r="D1183" s="97"/>
      <c r="E1183" s="595"/>
      <c r="F1183" s="596"/>
      <c r="G1183" s="860"/>
      <c r="H1183" s="228"/>
      <c r="I1183" s="167"/>
    </row>
    <row r="1184" spans="1:9" ht="40.5" customHeight="1">
      <c r="A1184" s="206"/>
      <c r="B1184" s="207"/>
      <c r="C1184" s="97"/>
      <c r="D1184" s="97"/>
      <c r="E1184" s="595"/>
      <c r="F1184" s="596"/>
      <c r="G1184" s="860"/>
      <c r="H1184" s="228"/>
      <c r="I1184" s="167"/>
    </row>
    <row r="1185" spans="1:9" ht="13.5" customHeight="1" thickBot="1">
      <c r="A1185" s="201" t="s">
        <v>7051</v>
      </c>
      <c r="B1185" s="208"/>
      <c r="C1185" s="99"/>
      <c r="D1185" s="99"/>
      <c r="E1185" s="597"/>
      <c r="F1185" s="598"/>
      <c r="G1185" s="861"/>
      <c r="H1185" s="229"/>
      <c r="I1185" s="172"/>
    </row>
    <row r="1186" spans="1:9" ht="42.75" customHeight="1">
      <c r="A1186" s="195" t="s">
        <v>1028</v>
      </c>
      <c r="B1186" s="196" t="s">
        <v>1029</v>
      </c>
      <c r="C1186" s="197" t="s">
        <v>678</v>
      </c>
      <c r="D1186" s="197" t="s">
        <v>3130</v>
      </c>
      <c r="E1186" s="1134" t="s">
        <v>11188</v>
      </c>
      <c r="F1186" s="600" t="s">
        <v>2779</v>
      </c>
      <c r="G1186" s="2319" t="s">
        <v>2627</v>
      </c>
      <c r="H1186" s="2320" t="s">
        <v>497</v>
      </c>
      <c r="I1186" s="199" t="s">
        <v>4239</v>
      </c>
    </row>
    <row r="1187" spans="1:9" ht="13.5" customHeight="1" thickBot="1">
      <c r="A1187" s="195"/>
      <c r="B1187" s="389"/>
      <c r="C1187" s="197" t="s">
        <v>3629</v>
      </c>
      <c r="D1187" s="390" t="s">
        <v>2628</v>
      </c>
      <c r="E1187" s="601" t="s">
        <v>265</v>
      </c>
      <c r="F1187" s="607">
        <f>'Заказ, cкидки и курсы валют'!$I$12</f>
        <v>0</v>
      </c>
      <c r="G1187" s="2316"/>
      <c r="H1187" s="2318"/>
      <c r="I1187" s="325"/>
    </row>
    <row r="1188" spans="1:9" ht="13.5" customHeight="1">
      <c r="A1188" s="391" t="s">
        <v>2047</v>
      </c>
      <c r="B1188" s="392" t="s">
        <v>77</v>
      </c>
      <c r="C1188" s="1944">
        <v>0.9</v>
      </c>
      <c r="D1188" s="2135">
        <v>25000</v>
      </c>
      <c r="E1188" s="2588">
        <v>66.02</v>
      </c>
      <c r="F1188" s="967">
        <f>ROUND(E1188*(1-$F$11),2)</f>
        <v>66.02</v>
      </c>
      <c r="G1188" s="968">
        <f>'Заказ, cкидки и курсы валют'!$J$23*F1188</f>
        <v>792.24</v>
      </c>
      <c r="H1188" s="387">
        <f>ROUND((D1188/1000)*G1188,2)</f>
        <v>19806</v>
      </c>
      <c r="I1188" s="337"/>
    </row>
    <row r="1189" spans="1:9" ht="13.5" customHeight="1">
      <c r="A1189" s="209" t="s">
        <v>2048</v>
      </c>
      <c r="B1189" s="44" t="s">
        <v>137</v>
      </c>
      <c r="C1189" s="55">
        <v>1.08</v>
      </c>
      <c r="D1189" s="45">
        <v>20000</v>
      </c>
      <c r="E1189" s="2588">
        <v>79.62</v>
      </c>
      <c r="F1189" s="603">
        <f t="shared" ref="F1189:F1192" si="123">ROUND(E1189*(1-$F$11),2)</f>
        <v>79.62</v>
      </c>
      <c r="G1189" s="862">
        <f>'Заказ, cкидки и курсы валют'!$J$23*F1189</f>
        <v>955.44</v>
      </c>
      <c r="H1189" s="128">
        <f t="shared" ref="H1189:H1192" si="124">ROUND((D1189/1000)*G1189,2)</f>
        <v>19108.8</v>
      </c>
      <c r="I1189" s="212"/>
    </row>
    <row r="1190" spans="1:9" ht="13.5" customHeight="1">
      <c r="A1190" s="209" t="s">
        <v>2049</v>
      </c>
      <c r="B1190" s="44" t="s">
        <v>130</v>
      </c>
      <c r="C1190" s="55">
        <v>1.25</v>
      </c>
      <c r="D1190" s="45">
        <v>20000</v>
      </c>
      <c r="E1190" s="2588">
        <v>87.22</v>
      </c>
      <c r="F1190" s="603">
        <f t="shared" si="123"/>
        <v>87.22</v>
      </c>
      <c r="G1190" s="862">
        <f>'Заказ, cкидки и курсы валют'!$J$23*F1190</f>
        <v>1046.6399999999999</v>
      </c>
      <c r="H1190" s="128">
        <f t="shared" si="124"/>
        <v>20932.8</v>
      </c>
      <c r="I1190" s="212"/>
    </row>
    <row r="1191" spans="1:9" ht="13.5" customHeight="1">
      <c r="A1191" s="209" t="s">
        <v>2050</v>
      </c>
      <c r="B1191" s="44" t="s">
        <v>131</v>
      </c>
      <c r="C1191" s="55">
        <v>1.62</v>
      </c>
      <c r="D1191" s="45">
        <v>16000</v>
      </c>
      <c r="E1191" s="2588">
        <v>107.77</v>
      </c>
      <c r="F1191" s="603">
        <f t="shared" si="123"/>
        <v>107.77</v>
      </c>
      <c r="G1191" s="862">
        <f>'Заказ, cкидки и курсы валют'!$J$23*F1191</f>
        <v>1293.24</v>
      </c>
      <c r="H1191" s="128">
        <f t="shared" si="124"/>
        <v>20691.84</v>
      </c>
      <c r="I1191" s="212"/>
    </row>
    <row r="1192" spans="1:9" ht="13.5" customHeight="1">
      <c r="A1192" s="209" t="s">
        <v>2051</v>
      </c>
      <c r="B1192" s="44" t="s">
        <v>78</v>
      </c>
      <c r="C1192" s="55">
        <v>2.11</v>
      </c>
      <c r="D1192" s="45">
        <v>10000</v>
      </c>
      <c r="E1192" s="2588">
        <v>129.13</v>
      </c>
      <c r="F1192" s="603">
        <f t="shared" si="123"/>
        <v>129.13</v>
      </c>
      <c r="G1192" s="862">
        <f>'Заказ, cкидки и курсы валют'!$J$23*F1192</f>
        <v>1549.56</v>
      </c>
      <c r="H1192" s="128">
        <f t="shared" si="124"/>
        <v>15495.6</v>
      </c>
      <c r="I1192" s="212"/>
    </row>
    <row r="1193" spans="1:9" ht="13.5" customHeight="1">
      <c r="A1193" s="209" t="s">
        <v>2052</v>
      </c>
      <c r="B1193" s="44" t="s">
        <v>76</v>
      </c>
      <c r="C1193" s="55">
        <v>2.2999999999999998</v>
      </c>
      <c r="D1193" s="45">
        <v>8000</v>
      </c>
      <c r="E1193" s="2588">
        <v>137.75</v>
      </c>
      <c r="F1193" s="603">
        <f t="shared" ref="F1193" si="125">ROUND(E1193*(1-$F$11),2)</f>
        <v>137.75</v>
      </c>
      <c r="G1193" s="862">
        <f>'Заказ, cкидки и курсы валют'!$J$23*F1193</f>
        <v>1653</v>
      </c>
      <c r="H1193" s="128">
        <f t="shared" ref="H1193" si="126">ROUND((D1193/1000)*G1193,2)</f>
        <v>13224</v>
      </c>
      <c r="I1193" s="212"/>
    </row>
    <row r="1194" spans="1:9" ht="13.5" customHeight="1" thickBot="1">
      <c r="A1194" s="211" t="s">
        <v>11528</v>
      </c>
      <c r="B1194" s="527" t="s">
        <v>3942</v>
      </c>
      <c r="C1194" s="528">
        <v>2.63</v>
      </c>
      <c r="D1194" s="2134">
        <v>7000</v>
      </c>
      <c r="E1194" s="2588">
        <v>146.06</v>
      </c>
      <c r="F1194" s="959">
        <f>ROUND(E1194*(1-$F$11),2)</f>
        <v>146.06</v>
      </c>
      <c r="G1194" s="960">
        <f>'Заказ, cкидки и курсы валют'!$J$23*F1194</f>
        <v>1752.72</v>
      </c>
      <c r="H1194" s="181">
        <f>ROUND((D1194/1000)*G1194,2)</f>
        <v>12269.04</v>
      </c>
      <c r="I1194" s="214"/>
    </row>
    <row r="1195" spans="1:9" ht="13.5" customHeight="1" thickBot="1">
      <c r="A1195" s="27"/>
      <c r="B1195" s="49"/>
      <c r="C1195" s="89"/>
      <c r="D1195" s="51"/>
      <c r="E1195" s="667"/>
      <c r="F1195" s="578"/>
      <c r="G1195" s="863"/>
      <c r="H1195" s="85"/>
      <c r="I1195" s="14"/>
    </row>
    <row r="1196" spans="1:9" ht="13.5" customHeight="1">
      <c r="A1196" s="215"/>
      <c r="B1196" s="237"/>
      <c r="C1196" s="91" t="s">
        <v>3080</v>
      </c>
      <c r="D1196" s="96"/>
      <c r="E1196" s="591"/>
      <c r="F1196" s="592"/>
      <c r="G1196" s="859"/>
      <c r="H1196" s="227"/>
      <c r="I1196" s="95"/>
    </row>
    <row r="1197" spans="1:9" ht="13.5" customHeight="1">
      <c r="A1197" s="206"/>
      <c r="B1197" s="207"/>
      <c r="C1197" s="108" t="s">
        <v>1394</v>
      </c>
      <c r="D1197" s="166"/>
      <c r="E1197" s="593"/>
      <c r="F1197" s="553"/>
      <c r="G1197" s="340"/>
      <c r="H1197" s="228"/>
      <c r="I1197" s="167"/>
    </row>
    <row r="1198" spans="1:9" ht="13.5" customHeight="1">
      <c r="A1198" s="206"/>
      <c r="B1198" s="207"/>
      <c r="C1198" s="97"/>
      <c r="D1198" s="97"/>
      <c r="E1198" s="595"/>
      <c r="F1198" s="596"/>
      <c r="G1198" s="860"/>
      <c r="H1198" s="228"/>
      <c r="I1198" s="167"/>
    </row>
    <row r="1199" spans="1:9" ht="42" customHeight="1">
      <c r="A1199" s="206"/>
      <c r="B1199" s="207"/>
      <c r="C1199" s="97"/>
      <c r="D1199" s="97"/>
      <c r="E1199" s="595"/>
      <c r="F1199" s="596"/>
      <c r="G1199" s="860"/>
      <c r="H1199" s="228"/>
      <c r="I1199" s="167"/>
    </row>
    <row r="1200" spans="1:9" ht="39" customHeight="1">
      <c r="A1200" s="206"/>
      <c r="B1200" s="207"/>
      <c r="C1200" s="97"/>
      <c r="D1200" s="97"/>
      <c r="E1200" s="595"/>
      <c r="F1200" s="596"/>
      <c r="G1200" s="860"/>
      <c r="H1200" s="228"/>
      <c r="I1200" s="167"/>
    </row>
    <row r="1201" spans="1:10" ht="13.5" customHeight="1" thickBot="1">
      <c r="A1201" s="1171" t="s">
        <v>7050</v>
      </c>
      <c r="B1201" s="200"/>
      <c r="C1201" s="205"/>
      <c r="D1201" s="205"/>
      <c r="E1201" s="597"/>
      <c r="F1201" s="598"/>
      <c r="G1201" s="861"/>
      <c r="H1201" s="229"/>
      <c r="I1201" s="172"/>
    </row>
    <row r="1202" spans="1:10" ht="45.75" customHeight="1">
      <c r="A1202" s="195" t="s">
        <v>1028</v>
      </c>
      <c r="B1202" s="196" t="s">
        <v>1029</v>
      </c>
      <c r="C1202" s="197" t="s">
        <v>678</v>
      </c>
      <c r="D1202" s="197" t="s">
        <v>3130</v>
      </c>
      <c r="E1202" s="1134" t="s">
        <v>11188</v>
      </c>
      <c r="F1202" s="600" t="s">
        <v>2779</v>
      </c>
      <c r="G1202" s="2319" t="s">
        <v>2627</v>
      </c>
      <c r="H1202" s="2320" t="s">
        <v>497</v>
      </c>
      <c r="I1202" s="199" t="s">
        <v>4239</v>
      </c>
      <c r="J1202" s="2668" t="s">
        <v>12335</v>
      </c>
    </row>
    <row r="1203" spans="1:10" ht="13.5" customHeight="1" thickBot="1">
      <c r="A1203" s="195"/>
      <c r="B1203" s="389"/>
      <c r="C1203" s="197" t="s">
        <v>3629</v>
      </c>
      <c r="D1203" s="390" t="s">
        <v>2628</v>
      </c>
      <c r="E1203" s="601" t="s">
        <v>265</v>
      </c>
      <c r="F1203" s="607">
        <f>'Заказ, cкидки и курсы валют'!$I$12</f>
        <v>0</v>
      </c>
      <c r="G1203" s="2316"/>
      <c r="H1203" s="2318"/>
      <c r="I1203" s="325"/>
      <c r="J1203" s="2669"/>
    </row>
    <row r="1204" spans="1:10" ht="13.5" customHeight="1">
      <c r="A1204" s="391" t="s">
        <v>2053</v>
      </c>
      <c r="B1204" s="392" t="s">
        <v>77</v>
      </c>
      <c r="C1204" s="1944">
        <v>0.9</v>
      </c>
      <c r="D1204" s="2126">
        <v>2000</v>
      </c>
      <c r="E1204" s="2071">
        <f>E1188*1.2</f>
        <v>79.22399999999999</v>
      </c>
      <c r="F1204" s="967">
        <f>ROUND(E1204*(1-$F$11),2)</f>
        <v>79.22</v>
      </c>
      <c r="G1204" s="968">
        <f>'Заказ, cкидки и курсы валют'!$J$23*F1204</f>
        <v>950.64</v>
      </c>
      <c r="H1204" s="387">
        <f>ROUND((D1204/1000)*G1204,2)</f>
        <v>1901.28</v>
      </c>
      <c r="I1204" s="337"/>
      <c r="J1204" s="128">
        <f>ROUND(IF(H1204&lt;'Заказ, cкидки и курсы валют'!$B$39,H1204*0.54*100/(100-'Заказ, cкидки и курсы валют'!$C$39),IF(H1204&lt;'Заказ, cкидки и курсы валют'!$B$40,H1204*0.54*100/(100-'Заказ, cкидки и курсы валют'!$C$40),IF(H1204&lt;'Заказ, cкидки и курсы валют'!$B$41,H1204*0.54*100/(100-'Заказ, cкидки и курсы валют'!$C$41),IF(H1204&lt;'Заказ, cкидки и курсы валют'!$B$42,H1204*0.54*100/(100-'Заказ, cкидки и курсы валют'!$C$42),IF(H1204&lt;'Заказ, cкидки и курсы валют'!$B$43,H1204*0.54*100/(100-'Заказ, cкидки и курсы валют'!$C$43),H1204))))),2)</f>
        <v>1901.28</v>
      </c>
    </row>
    <row r="1205" spans="1:10" ht="13.5" customHeight="1">
      <c r="A1205" s="209" t="s">
        <v>2054</v>
      </c>
      <c r="B1205" s="44" t="s">
        <v>137</v>
      </c>
      <c r="C1205" s="55">
        <v>1.08</v>
      </c>
      <c r="D1205" s="2055">
        <v>1500</v>
      </c>
      <c r="E1205" s="2045">
        <f t="shared" ref="E1205:E1210" si="127">E1189*1.2</f>
        <v>95.543999999999997</v>
      </c>
      <c r="F1205" s="603">
        <f t="shared" ref="F1205:F1208" si="128">ROUND(E1205*(1-$F$11),2)</f>
        <v>95.54</v>
      </c>
      <c r="G1205" s="862">
        <f>'Заказ, cкидки и курсы валют'!$J$23*F1205</f>
        <v>1146.48</v>
      </c>
      <c r="H1205" s="128">
        <f t="shared" ref="H1205:H1208" si="129">ROUND((D1205/1000)*G1205,2)</f>
        <v>1719.72</v>
      </c>
      <c r="I1205" s="212"/>
      <c r="J1205" s="128">
        <f>ROUND(IF(H1205&lt;'Заказ, cкидки и курсы валют'!$B$39,H1205*0.54*100/(100-'Заказ, cкидки и курсы валют'!$C$39),IF(H1205&lt;'Заказ, cкидки и курсы валют'!$B$40,H1205*0.54*100/(100-'Заказ, cкидки и курсы валют'!$C$40),IF(H1205&lt;'Заказ, cкидки и курсы валют'!$B$41,H1205*0.54*100/(100-'Заказ, cкидки и курсы валют'!$C$41),IF(H1205&lt;'Заказ, cкидки и курсы валют'!$B$42,H1205*0.54*100/(100-'Заказ, cкидки и курсы валют'!$C$42),IF(H1205&lt;'Заказ, cкидки и курсы валют'!$B$43,H1205*0.54*100/(100-'Заказ, cкидки и курсы валют'!$C$43),H1205))))),2)</f>
        <v>1719.72</v>
      </c>
    </row>
    <row r="1206" spans="1:10" ht="13.5" customHeight="1">
      <c r="A1206" s="209" t="s">
        <v>2055</v>
      </c>
      <c r="B1206" s="44" t="s">
        <v>130</v>
      </c>
      <c r="C1206" s="55">
        <v>1.25</v>
      </c>
      <c r="D1206" s="2055">
        <v>1500</v>
      </c>
      <c r="E1206" s="2045">
        <f t="shared" si="127"/>
        <v>104.664</v>
      </c>
      <c r="F1206" s="603">
        <f t="shared" si="128"/>
        <v>104.66</v>
      </c>
      <c r="G1206" s="862">
        <f>'Заказ, cкидки и курсы валют'!$J$23*F1206</f>
        <v>1255.92</v>
      </c>
      <c r="H1206" s="128">
        <f t="shared" si="129"/>
        <v>1883.88</v>
      </c>
      <c r="I1206" s="212"/>
      <c r="J1206" s="128">
        <f>ROUND(IF(H1206&lt;'Заказ, cкидки и курсы валют'!$B$39,H1206*0.54*100/(100-'Заказ, cкидки и курсы валют'!$C$39),IF(H1206&lt;'Заказ, cкидки и курсы валют'!$B$40,H1206*0.54*100/(100-'Заказ, cкидки и курсы валют'!$C$40),IF(H1206&lt;'Заказ, cкидки и курсы валют'!$B$41,H1206*0.54*100/(100-'Заказ, cкидки и курсы валют'!$C$41),IF(H1206&lt;'Заказ, cкидки и курсы валют'!$B$42,H1206*0.54*100/(100-'Заказ, cкидки и курсы валют'!$C$42),IF(H1206&lt;'Заказ, cкидки и курсы валют'!$B$43,H1206*0.54*100/(100-'Заказ, cкидки и курсы валют'!$C$43),H1206))))),2)</f>
        <v>1883.88</v>
      </c>
    </row>
    <row r="1207" spans="1:10" ht="13.5" customHeight="1">
      <c r="A1207" s="209" t="s">
        <v>2056</v>
      </c>
      <c r="B1207" s="44" t="s">
        <v>131</v>
      </c>
      <c r="C1207" s="55">
        <v>1.62</v>
      </c>
      <c r="D1207" s="2055">
        <v>1000</v>
      </c>
      <c r="E1207" s="2045">
        <f t="shared" si="127"/>
        <v>129.32399999999998</v>
      </c>
      <c r="F1207" s="603">
        <f t="shared" si="128"/>
        <v>129.32</v>
      </c>
      <c r="G1207" s="862">
        <f>'Заказ, cкидки и курсы валют'!$J$23*F1207</f>
        <v>1551.84</v>
      </c>
      <c r="H1207" s="128">
        <f t="shared" si="129"/>
        <v>1551.84</v>
      </c>
      <c r="I1207" s="212"/>
      <c r="J1207" s="128">
        <f>ROUND(IF(H1207&lt;'Заказ, cкидки и курсы валют'!$B$39,H1207*0.54*100/(100-'Заказ, cкидки и курсы валют'!$C$39),IF(H1207&lt;'Заказ, cкидки и курсы валют'!$B$40,H1207*0.54*100/(100-'Заказ, cкидки и курсы валют'!$C$40),IF(H1207&lt;'Заказ, cкидки и курсы валют'!$B$41,H1207*0.54*100/(100-'Заказ, cкидки и курсы валют'!$C$41),IF(H1207&lt;'Заказ, cкидки и курсы валют'!$B$42,H1207*0.54*100/(100-'Заказ, cкидки и курсы валют'!$C$42),IF(H1207&lt;'Заказ, cкидки и курсы валют'!$B$43,H1207*0.54*100/(100-'Заказ, cкидки и курсы валют'!$C$43),H1207))))),2)</f>
        <v>1551.84</v>
      </c>
    </row>
    <row r="1208" spans="1:10" ht="13.5" customHeight="1">
      <c r="A1208" s="209" t="s">
        <v>2057</v>
      </c>
      <c r="B1208" s="44" t="s">
        <v>78</v>
      </c>
      <c r="C1208" s="55">
        <v>2.11</v>
      </c>
      <c r="D1208" s="2055">
        <v>500</v>
      </c>
      <c r="E1208" s="2045">
        <f t="shared" si="127"/>
        <v>154.95599999999999</v>
      </c>
      <c r="F1208" s="603">
        <f t="shared" si="128"/>
        <v>154.96</v>
      </c>
      <c r="G1208" s="862">
        <f>'Заказ, cкидки и курсы валют'!$J$23*F1208</f>
        <v>1859.52</v>
      </c>
      <c r="H1208" s="128">
        <f t="shared" si="129"/>
        <v>929.76</v>
      </c>
      <c r="I1208" s="212"/>
      <c r="J1208" s="128">
        <f>ROUND(IF(H1208&lt;'Заказ, cкидки и курсы валют'!$B$39,H1208*0.54*100/(100-'Заказ, cкидки и курсы валют'!$C$39),IF(H1208&lt;'Заказ, cкидки и курсы валют'!$B$40,H1208*0.54*100/(100-'Заказ, cкидки и курсы валют'!$C$40),IF(H1208&lt;'Заказ, cкидки и курсы валют'!$B$41,H1208*0.54*100/(100-'Заказ, cкидки и курсы валют'!$C$41),IF(H1208&lt;'Заказ, cкидки и курсы валют'!$B$42,H1208*0.54*100/(100-'Заказ, cкидки и курсы валют'!$C$42),IF(H1208&lt;'Заказ, cкидки и курсы валют'!$B$43,H1208*0.54*100/(100-'Заказ, cкидки и курсы валют'!$C$43),H1208))))),2)</f>
        <v>929.76</v>
      </c>
    </row>
    <row r="1209" spans="1:10" ht="13.5" customHeight="1">
      <c r="A1209" s="209" t="s">
        <v>2058</v>
      </c>
      <c r="B1209" s="44" t="s">
        <v>76</v>
      </c>
      <c r="C1209" s="55">
        <v>2.2999999999999998</v>
      </c>
      <c r="D1209" s="2055">
        <v>500</v>
      </c>
      <c r="E1209" s="2045">
        <f t="shared" si="127"/>
        <v>165.29999999999998</v>
      </c>
      <c r="F1209" s="603">
        <f t="shared" ref="F1209" si="130">ROUND(E1209*(1-$F$11),2)</f>
        <v>165.3</v>
      </c>
      <c r="G1209" s="862">
        <f>'Заказ, cкидки и курсы валют'!$J$23*F1209</f>
        <v>1983.6000000000001</v>
      </c>
      <c r="H1209" s="128">
        <f t="shared" ref="H1209" si="131">ROUND((D1209/1000)*G1209,2)</f>
        <v>991.8</v>
      </c>
      <c r="I1209" s="212"/>
      <c r="J1209" s="128">
        <f>ROUND(IF(H1209&lt;'Заказ, cкидки и курсы валют'!$B$39,H1209*0.54*100/(100-'Заказ, cкидки и курсы валют'!$C$39),IF(H1209&lt;'Заказ, cкидки и курсы валют'!$B$40,H1209*0.54*100/(100-'Заказ, cкидки и курсы валют'!$C$40),IF(H1209&lt;'Заказ, cкидки и курсы валют'!$B$41,H1209*0.54*100/(100-'Заказ, cкидки и курсы валют'!$C$41),IF(H1209&lt;'Заказ, cкидки и курсы валют'!$B$42,H1209*0.54*100/(100-'Заказ, cкидки и курсы валют'!$C$42),IF(H1209&lt;'Заказ, cкидки и курсы валют'!$B$43,H1209*0.54*100/(100-'Заказ, cкидки и курсы валют'!$C$43),H1209))))),2)</f>
        <v>991.8</v>
      </c>
    </row>
    <row r="1210" spans="1:10" ht="13.5" customHeight="1" thickBot="1">
      <c r="A1210" s="211" t="s">
        <v>11529</v>
      </c>
      <c r="B1210" s="527" t="s">
        <v>3942</v>
      </c>
      <c r="C1210" s="528">
        <v>2.63</v>
      </c>
      <c r="D1210" s="2131">
        <v>500</v>
      </c>
      <c r="E1210" s="2073">
        <f t="shared" si="127"/>
        <v>175.27199999999999</v>
      </c>
      <c r="F1210" s="959">
        <f>ROUND(E1210*(1-$F$11),2)</f>
        <v>175.27</v>
      </c>
      <c r="G1210" s="960">
        <f>'Заказ, cкидки и курсы валют'!$J$23*F1210</f>
        <v>2103.2400000000002</v>
      </c>
      <c r="H1210" s="181">
        <f>ROUND((D1210/1000)*G1210,2)</f>
        <v>1051.6199999999999</v>
      </c>
      <c r="I1210" s="214"/>
      <c r="J1210" s="128">
        <f>ROUND(IF(H1210&lt;'Заказ, cкидки и курсы валют'!$B$39,H1210*0.54*100/(100-'Заказ, cкидки и курсы валют'!$C$39),IF(H1210&lt;'Заказ, cкидки и курсы валют'!$B$40,H1210*0.54*100/(100-'Заказ, cкидки и курсы валют'!$C$40),IF(H1210&lt;'Заказ, cкидки и курсы валют'!$B$41,H1210*0.54*100/(100-'Заказ, cкидки и курсы валют'!$C$41),IF(H1210&lt;'Заказ, cкидки и курсы валют'!$B$42,H1210*0.54*100/(100-'Заказ, cкидки и курсы валют'!$C$42),IF(H1210&lt;'Заказ, cкидки и курсы валют'!$B$43,H1210*0.54*100/(100-'Заказ, cкидки и курсы валют'!$C$43),H1210))))),2)</f>
        <v>1051.6199999999999</v>
      </c>
    </row>
    <row r="1211" spans="1:10" ht="13.5" customHeight="1" thickBot="1">
      <c r="A1211" s="13"/>
      <c r="B1211" s="1886"/>
      <c r="C1211" s="1904"/>
      <c r="D1211" s="1905"/>
      <c r="E1211" s="1237"/>
      <c r="F1211" s="1096"/>
      <c r="G1211" s="865"/>
      <c r="H1211" s="23"/>
      <c r="I1211" s="14"/>
    </row>
    <row r="1212" spans="1:10" ht="13.5" customHeight="1">
      <c r="A1212" s="185"/>
      <c r="B1212" s="237"/>
      <c r="C1212" s="91" t="s">
        <v>3080</v>
      </c>
      <c r="D1212" s="96"/>
      <c r="E1212" s="591"/>
      <c r="F1212" s="592"/>
      <c r="G1212" s="859"/>
      <c r="H1212" s="1393"/>
      <c r="I1212" s="95"/>
    </row>
    <row r="1213" spans="1:10" ht="13.5" customHeight="1">
      <c r="A1213" s="164"/>
      <c r="B1213" s="207"/>
      <c r="C1213" s="108" t="s">
        <v>1394</v>
      </c>
      <c r="D1213" s="166"/>
      <c r="E1213" s="593"/>
      <c r="F1213" s="553"/>
      <c r="G1213" s="340"/>
      <c r="H1213" s="1394"/>
      <c r="I1213" s="167"/>
    </row>
    <row r="1214" spans="1:10" ht="13.5" customHeight="1">
      <c r="A1214" s="164"/>
      <c r="B1214" s="207"/>
      <c r="C1214" s="183"/>
      <c r="D1214" s="183"/>
      <c r="E1214" s="595"/>
      <c r="F1214" s="596"/>
      <c r="G1214" s="860"/>
      <c r="H1214" s="1394"/>
      <c r="I1214" s="167"/>
    </row>
    <row r="1215" spans="1:10" ht="42" customHeight="1">
      <c r="A1215" s="164"/>
      <c r="B1215" s="207"/>
      <c r="C1215" s="183"/>
      <c r="D1215" s="183"/>
      <c r="E1215" s="595"/>
      <c r="F1215" s="596"/>
      <c r="G1215" s="860"/>
      <c r="H1215" s="1394"/>
      <c r="I1215" s="167"/>
    </row>
    <row r="1216" spans="1:10" ht="47.25" hidden="1" customHeight="1">
      <c r="A1216" s="164"/>
      <c r="B1216" s="207"/>
      <c r="C1216" s="183"/>
      <c r="D1216" s="183"/>
      <c r="E1216" s="595"/>
      <c r="F1216" s="596"/>
      <c r="G1216" s="860"/>
      <c r="H1216" s="1394"/>
      <c r="I1216" s="167"/>
    </row>
    <row r="1217" spans="1:10" ht="13.5" customHeight="1" thickBot="1">
      <c r="A1217" s="1171" t="s">
        <v>7052</v>
      </c>
      <c r="B1217" s="2539"/>
      <c r="C1217" s="1906"/>
      <c r="D1217" s="1906"/>
      <c r="E1217" s="597"/>
      <c r="F1217" s="598"/>
      <c r="G1217" s="861"/>
      <c r="H1217" s="1906"/>
      <c r="I1217" s="172"/>
    </row>
    <row r="1218" spans="1:10" ht="46.5" customHeight="1">
      <c r="A1218" s="195" t="s">
        <v>1028</v>
      </c>
      <c r="B1218" s="389" t="s">
        <v>1029</v>
      </c>
      <c r="C1218" s="2314" t="s">
        <v>678</v>
      </c>
      <c r="D1218" s="2314" t="s">
        <v>3130</v>
      </c>
      <c r="E1218" s="1134" t="s">
        <v>11188</v>
      </c>
      <c r="F1218" s="600" t="s">
        <v>2779</v>
      </c>
      <c r="G1218" s="2319" t="s">
        <v>2627</v>
      </c>
      <c r="H1218" s="2320" t="s">
        <v>497</v>
      </c>
      <c r="I1218" s="199" t="s">
        <v>4239</v>
      </c>
      <c r="J1218" s="2668" t="s">
        <v>12335</v>
      </c>
    </row>
    <row r="1219" spans="1:10" ht="13.5" customHeight="1" thickBot="1">
      <c r="A1219" s="195"/>
      <c r="B1219" s="389"/>
      <c r="C1219" s="2314" t="s">
        <v>3629</v>
      </c>
      <c r="D1219" s="476" t="s">
        <v>2628</v>
      </c>
      <c r="E1219" s="601" t="s">
        <v>265</v>
      </c>
      <c r="F1219" s="607">
        <f>'[1]Заказ, cкидки и курсы валют'!$I$12</f>
        <v>0</v>
      </c>
      <c r="G1219" s="2316"/>
      <c r="H1219" s="2318"/>
      <c r="I1219" s="325"/>
      <c r="J1219" s="2669"/>
    </row>
    <row r="1220" spans="1:10" ht="13.5" customHeight="1" thickBot="1">
      <c r="A1220" s="391" t="s">
        <v>11684</v>
      </c>
      <c r="B1220" s="392" t="s">
        <v>77</v>
      </c>
      <c r="C1220" s="1945">
        <v>0.9</v>
      </c>
      <c r="D1220" s="2082">
        <v>100</v>
      </c>
      <c r="E1220" s="2130">
        <f>(E1188*2)+(1000/D1220*7.5)</f>
        <v>207.04</v>
      </c>
      <c r="F1220" s="967">
        <f>ROUND(E1220*(1-$F$11),2)</f>
        <v>207.04</v>
      </c>
      <c r="G1220" s="968">
        <f>'Заказ, cкидки и курсы валют'!$J$23*F1220</f>
        <v>2484.48</v>
      </c>
      <c r="H1220" s="387">
        <f>ROUND((D1220/1000)*G1220,2)</f>
        <v>248.45</v>
      </c>
      <c r="I1220" s="337"/>
      <c r="J1220" s="128">
        <f>ROUND(IF(H1220&lt;'Заказ, cкидки и курсы валют'!$B$39,H1220*0.54*100/(100-'Заказ, cкидки и курсы валют'!$C$39),IF(H1220&lt;'Заказ, cкидки и курсы валют'!$B$40,H1220*0.54*100/(100-'Заказ, cкидки и курсы валют'!$C$40),IF(H1220&lt;'Заказ, cкидки и курсы валют'!$B$41,H1220*0.54*100/(100-'Заказ, cкидки и курсы валют'!$C$41),IF(H1220&lt;'Заказ, cкидки и курсы валют'!$B$42,H1220*0.54*100/(100-'Заказ, cкидки и курсы валют'!$C$42),IF(H1220&lt;'Заказ, cкидки и курсы валют'!$B$43,H1220*0.54*100/(100-'Заказ, cкидки и курсы валют'!$C$43),H1220))))),2)</f>
        <v>335.41</v>
      </c>
    </row>
    <row r="1221" spans="1:10" ht="13.5" customHeight="1" thickBot="1">
      <c r="A1221" s="209" t="s">
        <v>11685</v>
      </c>
      <c r="B1221" s="44" t="s">
        <v>137</v>
      </c>
      <c r="C1221" s="55">
        <v>1.08</v>
      </c>
      <c r="D1221" s="2055">
        <v>100</v>
      </c>
      <c r="E1221" s="2130">
        <f t="shared" ref="E1221:E1226" si="132">(E1189*2)+(1000/D1221*7.5)</f>
        <v>234.24</v>
      </c>
      <c r="F1221" s="603">
        <f t="shared" ref="F1221:F1225" si="133">ROUND(E1221*(1-$F$11),2)</f>
        <v>234.24</v>
      </c>
      <c r="G1221" s="862">
        <f>'Заказ, cкидки и курсы валют'!$J$23*F1221</f>
        <v>2810.88</v>
      </c>
      <c r="H1221" s="128">
        <f t="shared" ref="H1221:H1225" si="134">ROUND((D1221/1000)*G1221,2)</f>
        <v>281.08999999999997</v>
      </c>
      <c r="I1221" s="212"/>
      <c r="J1221" s="128">
        <f>ROUND(IF(H1221&lt;'Заказ, cкидки и курсы валют'!$B$39,H1221*0.54*100/(100-'Заказ, cкидки и курсы валют'!$C$39),IF(H1221&lt;'Заказ, cкидки и курсы валют'!$B$40,H1221*0.54*100/(100-'Заказ, cкидки и курсы валют'!$C$40),IF(H1221&lt;'Заказ, cкидки и курсы валют'!$B$41,H1221*0.54*100/(100-'Заказ, cкидки и курсы валют'!$C$41),IF(H1221&lt;'Заказ, cкидки и курсы валют'!$B$42,H1221*0.54*100/(100-'Заказ, cкидки и курсы валют'!$C$42),IF(H1221&lt;'Заказ, cкидки и курсы валют'!$B$43,H1221*0.54*100/(100-'Заказ, cкидки и курсы валют'!$C$43),H1221))))),2)</f>
        <v>379.47</v>
      </c>
    </row>
    <row r="1222" spans="1:10" ht="13.5" customHeight="1" thickBot="1">
      <c r="A1222" s="209" t="s">
        <v>11686</v>
      </c>
      <c r="B1222" s="44" t="s">
        <v>130</v>
      </c>
      <c r="C1222" s="55">
        <v>1.25</v>
      </c>
      <c r="D1222" s="2055">
        <v>100</v>
      </c>
      <c r="E1222" s="2130">
        <f t="shared" si="132"/>
        <v>249.44</v>
      </c>
      <c r="F1222" s="603">
        <f t="shared" si="133"/>
        <v>249.44</v>
      </c>
      <c r="G1222" s="862">
        <f>'Заказ, cкидки и курсы валют'!$J$23*F1222</f>
        <v>2993.2799999999997</v>
      </c>
      <c r="H1222" s="128">
        <f t="shared" si="134"/>
        <v>299.33</v>
      </c>
      <c r="I1222" s="212"/>
      <c r="J1222" s="128">
        <f>ROUND(IF(H1222&lt;'Заказ, cкидки и курсы валют'!$B$39,H1222*0.54*100/(100-'Заказ, cкидки и курсы валют'!$C$39),IF(H1222&lt;'Заказ, cкидки и курсы валют'!$B$40,H1222*0.54*100/(100-'Заказ, cкидки и курсы валют'!$C$40),IF(H1222&lt;'Заказ, cкидки и курсы валют'!$B$41,H1222*0.54*100/(100-'Заказ, cкидки и курсы валют'!$C$41),IF(H1222&lt;'Заказ, cкидки и курсы валют'!$B$42,H1222*0.54*100/(100-'Заказ, cкидки и курсы валют'!$C$42),IF(H1222&lt;'Заказ, cкидки и курсы валют'!$B$43,H1222*0.54*100/(100-'Заказ, cкидки и курсы валют'!$C$43),H1222))))),2)</f>
        <v>404.1</v>
      </c>
    </row>
    <row r="1223" spans="1:10" ht="13.5" customHeight="1" thickBot="1">
      <c r="A1223" s="209" t="s">
        <v>11687</v>
      </c>
      <c r="B1223" s="44" t="s">
        <v>131</v>
      </c>
      <c r="C1223" s="55">
        <v>1.62</v>
      </c>
      <c r="D1223" s="2055">
        <v>100</v>
      </c>
      <c r="E1223" s="2130">
        <f t="shared" si="132"/>
        <v>290.53999999999996</v>
      </c>
      <c r="F1223" s="603">
        <f t="shared" si="133"/>
        <v>290.54000000000002</v>
      </c>
      <c r="G1223" s="862">
        <f>'Заказ, cкидки и курсы валют'!$J$23*F1223</f>
        <v>3486.4800000000005</v>
      </c>
      <c r="H1223" s="128">
        <f t="shared" si="134"/>
        <v>348.65</v>
      </c>
      <c r="I1223" s="212"/>
      <c r="J1223" s="128">
        <f>ROUND(IF(H1223&lt;'Заказ, cкидки и курсы валют'!$B$39,H1223*0.54*100/(100-'Заказ, cкидки и курсы валют'!$C$39),IF(H1223&lt;'Заказ, cкидки и курсы валют'!$B$40,H1223*0.54*100/(100-'Заказ, cкидки и курсы валют'!$C$40),IF(H1223&lt;'Заказ, cкидки и курсы валют'!$B$41,H1223*0.54*100/(100-'Заказ, cкидки и курсы валют'!$C$41),IF(H1223&lt;'Заказ, cкидки и курсы валют'!$B$42,H1223*0.54*100/(100-'Заказ, cкидки и курсы валют'!$C$42),IF(H1223&lt;'Заказ, cкидки и курсы валют'!$B$43,H1223*0.54*100/(100-'Заказ, cкидки и курсы валют'!$C$43),H1223))))),2)</f>
        <v>470.68</v>
      </c>
    </row>
    <row r="1224" spans="1:10" ht="13.5" customHeight="1" thickBot="1">
      <c r="A1224" s="209" t="s">
        <v>11688</v>
      </c>
      <c r="B1224" s="44" t="s">
        <v>78</v>
      </c>
      <c r="C1224" s="55">
        <v>2.11</v>
      </c>
      <c r="D1224" s="2055">
        <v>50</v>
      </c>
      <c r="E1224" s="2130">
        <f t="shared" si="132"/>
        <v>408.26</v>
      </c>
      <c r="F1224" s="603">
        <f t="shared" si="133"/>
        <v>408.26</v>
      </c>
      <c r="G1224" s="862">
        <f>'Заказ, cкидки и курсы валют'!$J$23*F1224</f>
        <v>4899.12</v>
      </c>
      <c r="H1224" s="128">
        <f t="shared" si="134"/>
        <v>244.96</v>
      </c>
      <c r="I1224" s="212"/>
      <c r="J1224" s="128">
        <f>ROUND(IF(H1224&lt;'Заказ, cкидки и курсы валют'!$B$39,H1224*0.54*100/(100-'Заказ, cкидки и курсы валют'!$C$39),IF(H1224&lt;'Заказ, cкидки и курсы валют'!$B$40,H1224*0.54*100/(100-'Заказ, cкидки и курсы валют'!$C$40),IF(H1224&lt;'Заказ, cкидки и курсы валют'!$B$41,H1224*0.54*100/(100-'Заказ, cкидки и курсы валют'!$C$41),IF(H1224&lt;'Заказ, cкидки и курсы валют'!$B$42,H1224*0.54*100/(100-'Заказ, cкидки и курсы валют'!$C$42),IF(H1224&lt;'Заказ, cкидки и курсы валют'!$B$43,H1224*0.54*100/(100-'Заказ, cкидки и курсы валют'!$C$43),H1224))))),2)</f>
        <v>330.7</v>
      </c>
    </row>
    <row r="1225" spans="1:10" ht="13.5" customHeight="1" thickBot="1">
      <c r="A1225" s="209" t="s">
        <v>11689</v>
      </c>
      <c r="B1225" s="44" t="s">
        <v>76</v>
      </c>
      <c r="C1225" s="55">
        <v>2.2999999999999998</v>
      </c>
      <c r="D1225" s="2055">
        <v>50</v>
      </c>
      <c r="E1225" s="2130">
        <f t="shared" si="132"/>
        <v>425.5</v>
      </c>
      <c r="F1225" s="603">
        <f t="shared" si="133"/>
        <v>425.5</v>
      </c>
      <c r="G1225" s="862">
        <f>'Заказ, cкидки и курсы валют'!$J$23*F1225</f>
        <v>5106</v>
      </c>
      <c r="H1225" s="128">
        <f t="shared" si="134"/>
        <v>255.3</v>
      </c>
      <c r="I1225" s="212"/>
      <c r="J1225" s="128">
        <f>ROUND(IF(H1225&lt;'Заказ, cкидки и курсы валют'!$B$39,H1225*0.54*100/(100-'Заказ, cкидки и курсы валют'!$C$39),IF(H1225&lt;'Заказ, cкидки и курсы валют'!$B$40,H1225*0.54*100/(100-'Заказ, cкидки и курсы валют'!$C$40),IF(H1225&lt;'Заказ, cкидки и курсы валют'!$B$41,H1225*0.54*100/(100-'Заказ, cкидки и курсы валют'!$C$41),IF(H1225&lt;'Заказ, cкидки и курсы валют'!$B$42,H1225*0.54*100/(100-'Заказ, cкидки и курсы валют'!$C$42),IF(H1225&lt;'Заказ, cкидки и курсы валют'!$B$43,H1225*0.54*100/(100-'Заказ, cкидки и курсы валют'!$C$43),H1225))))),2)</f>
        <v>344.66</v>
      </c>
    </row>
    <row r="1226" spans="1:10" ht="16.5" customHeight="1" thickBot="1">
      <c r="A1226" s="211" t="s">
        <v>11690</v>
      </c>
      <c r="B1226" s="527" t="s">
        <v>3942</v>
      </c>
      <c r="C1226" s="528">
        <v>2.63</v>
      </c>
      <c r="D1226" s="2131">
        <v>50</v>
      </c>
      <c r="E1226" s="2130">
        <f t="shared" si="132"/>
        <v>442.12</v>
      </c>
      <c r="F1226" s="959">
        <f>ROUND(E1226*(1-$F$11),2)</f>
        <v>442.12</v>
      </c>
      <c r="G1226" s="960">
        <f>'Заказ, cкидки и курсы валют'!$J$23*F1226</f>
        <v>5305.4400000000005</v>
      </c>
      <c r="H1226" s="181">
        <f>ROUND((D1226/1000)*G1226,2)</f>
        <v>265.27</v>
      </c>
      <c r="I1226" s="214"/>
      <c r="J1226" s="128">
        <f>ROUND(IF(H1226&lt;'Заказ, cкидки и курсы валют'!$B$39,H1226*0.54*100/(100-'Заказ, cкидки и курсы валют'!$C$39),IF(H1226&lt;'Заказ, cкидки и курсы валют'!$B$40,H1226*0.54*100/(100-'Заказ, cкидки и курсы валют'!$C$40),IF(H1226&lt;'Заказ, cкидки и курсы валют'!$B$41,H1226*0.54*100/(100-'Заказ, cкидки и курсы валют'!$C$41),IF(H1226&lt;'Заказ, cкидки и курсы валют'!$B$42,H1226*0.54*100/(100-'Заказ, cкидки и курсы валют'!$C$42),IF(H1226&lt;'Заказ, cкидки и курсы валют'!$B$43,H1226*0.54*100/(100-'Заказ, cкидки и курсы валют'!$C$43),H1226))))),2)</f>
        <v>358.11</v>
      </c>
    </row>
    <row r="1227" spans="1:10" ht="13.5" customHeight="1" thickBot="1">
      <c r="A1227" s="13"/>
      <c r="B1227" s="1886"/>
      <c r="C1227" s="1904"/>
      <c r="D1227" s="1905"/>
      <c r="E1227" s="1237"/>
      <c r="F1227" s="1096"/>
      <c r="G1227" s="865"/>
      <c r="H1227" s="23"/>
      <c r="I1227" s="14"/>
    </row>
    <row r="1228" spans="1:10" ht="13.5" customHeight="1">
      <c r="A1228" s="203"/>
      <c r="B1228" s="237"/>
      <c r="C1228" s="91" t="s">
        <v>3080</v>
      </c>
      <c r="D1228" s="96"/>
      <c r="E1228" s="593"/>
      <c r="F1228" s="592"/>
      <c r="G1228" s="859"/>
      <c r="H1228" s="163"/>
      <c r="I1228" s="95"/>
    </row>
    <row r="1229" spans="1:10" ht="13.5" customHeight="1">
      <c r="A1229" s="204"/>
      <c r="B1229" s="207"/>
      <c r="C1229" s="108" t="s">
        <v>1395</v>
      </c>
      <c r="D1229" s="166"/>
      <c r="E1229" s="593"/>
      <c r="F1229" s="553"/>
      <c r="G1229" s="340"/>
      <c r="H1229" s="228"/>
      <c r="I1229" s="167"/>
    </row>
    <row r="1230" spans="1:10" ht="13.5" customHeight="1">
      <c r="A1230" s="204"/>
      <c r="B1230" s="207"/>
      <c r="C1230" s="97"/>
      <c r="D1230" s="97"/>
      <c r="E1230" s="595"/>
      <c r="F1230" s="596"/>
      <c r="G1230" s="860"/>
      <c r="H1230" s="228"/>
      <c r="I1230" s="167"/>
    </row>
    <row r="1231" spans="1:10" ht="13.5" customHeight="1">
      <c r="A1231" s="204"/>
      <c r="B1231" s="207"/>
      <c r="C1231" s="97"/>
      <c r="D1231" s="97"/>
      <c r="E1231" s="595"/>
      <c r="F1231" s="596"/>
      <c r="G1231" s="860"/>
      <c r="H1231" s="228"/>
      <c r="I1231" s="167"/>
    </row>
    <row r="1232" spans="1:10" ht="48.75" customHeight="1">
      <c r="A1232" s="204"/>
      <c r="B1232" s="207"/>
      <c r="C1232" s="97"/>
      <c r="D1232" s="97"/>
      <c r="E1232" s="595"/>
      <c r="F1232" s="596"/>
      <c r="G1232" s="860"/>
      <c r="H1232" s="228"/>
      <c r="I1232" s="167"/>
    </row>
    <row r="1233" spans="1:9" ht="13.5" customHeight="1" thickBot="1">
      <c r="A1233" s="201" t="s">
        <v>7051</v>
      </c>
      <c r="B1233" s="208"/>
      <c r="C1233" s="99"/>
      <c r="D1233" s="99"/>
      <c r="E1233" s="597"/>
      <c r="F1233" s="598"/>
      <c r="G1233" s="861"/>
      <c r="H1233" s="229"/>
      <c r="I1233" s="172"/>
    </row>
    <row r="1234" spans="1:9" ht="40.5" customHeight="1">
      <c r="A1234" s="187" t="s">
        <v>1028</v>
      </c>
      <c r="B1234" s="189" t="s">
        <v>1029</v>
      </c>
      <c r="C1234" s="192" t="s">
        <v>678</v>
      </c>
      <c r="D1234" s="192" t="s">
        <v>3130</v>
      </c>
      <c r="E1234" s="1134" t="s">
        <v>11188</v>
      </c>
      <c r="F1234" s="611" t="s">
        <v>2779</v>
      </c>
      <c r="G1234" s="2315" t="s">
        <v>2627</v>
      </c>
      <c r="H1234" s="2317" t="s">
        <v>497</v>
      </c>
      <c r="I1234" s="173" t="s">
        <v>4239</v>
      </c>
    </row>
    <row r="1235" spans="1:9" ht="13.5" customHeight="1" thickBot="1">
      <c r="A1235" s="195"/>
      <c r="B1235" s="389"/>
      <c r="C1235" s="197" t="s">
        <v>3629</v>
      </c>
      <c r="D1235" s="390" t="s">
        <v>2628</v>
      </c>
      <c r="E1235" s="601" t="s">
        <v>265</v>
      </c>
      <c r="F1235" s="607">
        <f>'Заказ, cкидки и курсы валют'!$I$12</f>
        <v>0</v>
      </c>
      <c r="G1235" s="2316"/>
      <c r="H1235" s="2318"/>
      <c r="I1235" s="325"/>
    </row>
    <row r="1236" spans="1:9" ht="13.5" customHeight="1">
      <c r="A1236" s="391" t="s">
        <v>2059</v>
      </c>
      <c r="B1236" s="392" t="s">
        <v>77</v>
      </c>
      <c r="C1236" s="1944">
        <v>0.9</v>
      </c>
      <c r="D1236" s="2135">
        <v>25000</v>
      </c>
      <c r="E1236" s="2588">
        <v>71.84</v>
      </c>
      <c r="F1236" s="967">
        <f>ROUND(E1236*(1-$F$11),2)</f>
        <v>71.84</v>
      </c>
      <c r="G1236" s="968">
        <f>'Заказ, cкидки и курсы валют'!$J$23*F1236</f>
        <v>862.08</v>
      </c>
      <c r="H1236" s="387">
        <f>ROUND((D1236/1000)*G1236,2)</f>
        <v>21552</v>
      </c>
      <c r="I1236" s="337"/>
    </row>
    <row r="1237" spans="1:9" ht="13.5" customHeight="1">
      <c r="A1237" s="209" t="s">
        <v>2060</v>
      </c>
      <c r="B1237" s="44" t="s">
        <v>137</v>
      </c>
      <c r="C1237" s="55">
        <v>1.08</v>
      </c>
      <c r="D1237" s="45">
        <v>20000</v>
      </c>
      <c r="E1237" s="2588">
        <v>79.62</v>
      </c>
      <c r="F1237" s="603">
        <f t="shared" ref="F1237:F1242" si="135">ROUND(E1237*(1-$F$11),2)</f>
        <v>79.62</v>
      </c>
      <c r="G1237" s="862">
        <f>'Заказ, cкидки и курсы валют'!$J$23*F1237</f>
        <v>955.44</v>
      </c>
      <c r="H1237" s="128">
        <f t="shared" ref="H1237:H1242" si="136">ROUND((D1237/1000)*G1237,2)</f>
        <v>19108.8</v>
      </c>
      <c r="I1237" s="212"/>
    </row>
    <row r="1238" spans="1:9" ht="13.5" customHeight="1">
      <c r="A1238" s="209" t="s">
        <v>2061</v>
      </c>
      <c r="B1238" s="44" t="s">
        <v>130</v>
      </c>
      <c r="C1238" s="55">
        <v>1.25</v>
      </c>
      <c r="D1238" s="45">
        <v>20000</v>
      </c>
      <c r="E1238" s="2588">
        <v>88.87</v>
      </c>
      <c r="F1238" s="603">
        <f t="shared" si="135"/>
        <v>88.87</v>
      </c>
      <c r="G1238" s="862">
        <f>'Заказ, cкидки и курсы валют'!$J$23*F1238</f>
        <v>1066.44</v>
      </c>
      <c r="H1238" s="128">
        <f t="shared" si="136"/>
        <v>21328.799999999999</v>
      </c>
      <c r="I1238" s="212"/>
    </row>
    <row r="1239" spans="1:9" ht="13.5" customHeight="1">
      <c r="A1239" s="209" t="s">
        <v>2062</v>
      </c>
      <c r="B1239" s="44" t="s">
        <v>131</v>
      </c>
      <c r="C1239" s="55">
        <v>1.62</v>
      </c>
      <c r="D1239" s="45">
        <v>16000</v>
      </c>
      <c r="E1239" s="2588">
        <v>107.52</v>
      </c>
      <c r="F1239" s="603">
        <f t="shared" si="135"/>
        <v>107.52</v>
      </c>
      <c r="G1239" s="862">
        <f>'Заказ, cкидки и курсы валют'!$J$23*F1239</f>
        <v>1290.24</v>
      </c>
      <c r="H1239" s="128">
        <f t="shared" si="136"/>
        <v>20643.84</v>
      </c>
      <c r="I1239" s="212"/>
    </row>
    <row r="1240" spans="1:9" ht="13.5" customHeight="1">
      <c r="A1240" s="209" t="s">
        <v>2063</v>
      </c>
      <c r="B1240" s="44" t="s">
        <v>78</v>
      </c>
      <c r="C1240" s="55">
        <v>2.11</v>
      </c>
      <c r="D1240" s="45">
        <v>10000</v>
      </c>
      <c r="E1240" s="2588">
        <v>128.19999999999999</v>
      </c>
      <c r="F1240" s="603">
        <f t="shared" si="135"/>
        <v>128.19999999999999</v>
      </c>
      <c r="G1240" s="862">
        <f>'Заказ, cкидки и курсы валют'!$J$23*F1240</f>
        <v>1538.3999999999999</v>
      </c>
      <c r="H1240" s="128">
        <f t="shared" si="136"/>
        <v>15384</v>
      </c>
      <c r="I1240" s="212"/>
    </row>
    <row r="1241" spans="1:9" ht="13.5" customHeight="1">
      <c r="A1241" s="209" t="s">
        <v>2064</v>
      </c>
      <c r="B1241" s="44" t="s">
        <v>76</v>
      </c>
      <c r="C1241" s="55">
        <v>2.2999999999999998</v>
      </c>
      <c r="D1241" s="45">
        <v>8000</v>
      </c>
      <c r="E1241" s="2588">
        <v>137.5</v>
      </c>
      <c r="F1241" s="603">
        <f t="shared" si="135"/>
        <v>137.5</v>
      </c>
      <c r="G1241" s="862">
        <f>'Заказ, cкидки и курсы валют'!$J$23*F1241</f>
        <v>1650</v>
      </c>
      <c r="H1241" s="128">
        <f t="shared" si="136"/>
        <v>13200</v>
      </c>
      <c r="I1241" s="212"/>
    </row>
    <row r="1242" spans="1:9" ht="13.5" customHeight="1" thickBot="1">
      <c r="A1242" s="526" t="s">
        <v>3941</v>
      </c>
      <c r="B1242" s="527" t="s">
        <v>3942</v>
      </c>
      <c r="C1242" s="528">
        <v>2.63</v>
      </c>
      <c r="D1242" s="2134">
        <v>7000</v>
      </c>
      <c r="E1242" s="2588">
        <v>144.69999999999999</v>
      </c>
      <c r="F1242" s="959">
        <f t="shared" si="135"/>
        <v>144.69999999999999</v>
      </c>
      <c r="G1242" s="960">
        <f>'Заказ, cкидки и курсы валют'!$J$23*F1242</f>
        <v>1736.3999999999999</v>
      </c>
      <c r="H1242" s="181">
        <f t="shared" si="136"/>
        <v>12154.8</v>
      </c>
      <c r="I1242" s="214"/>
    </row>
    <row r="1243" spans="1:9" ht="13.5" customHeight="1" thickBot="1">
      <c r="A1243" s="508"/>
      <c r="B1243" s="509"/>
      <c r="C1243" s="510"/>
      <c r="D1243" s="511"/>
      <c r="E1243" s="579"/>
      <c r="F1243" s="578"/>
      <c r="G1243" s="865"/>
      <c r="H1243" s="512"/>
      <c r="I1243" s="513"/>
    </row>
    <row r="1244" spans="1:9" ht="13.5" customHeight="1">
      <c r="A1244" s="203"/>
      <c r="B1244" s="237"/>
      <c r="C1244" s="91" t="s">
        <v>3080</v>
      </c>
      <c r="D1244" s="96"/>
      <c r="E1244" s="591"/>
      <c r="F1244" s="592"/>
      <c r="G1244" s="859"/>
      <c r="H1244" s="227"/>
      <c r="I1244" s="95"/>
    </row>
    <row r="1245" spans="1:9" ht="13.5" customHeight="1">
      <c r="A1245" s="204"/>
      <c r="B1245" s="207"/>
      <c r="C1245" s="108" t="s">
        <v>1395</v>
      </c>
      <c r="D1245" s="166"/>
      <c r="E1245" s="593"/>
      <c r="F1245" s="553"/>
      <c r="G1245" s="340"/>
      <c r="H1245" s="228"/>
      <c r="I1245" s="167"/>
    </row>
    <row r="1246" spans="1:9" ht="13.5" customHeight="1">
      <c r="A1246" s="204"/>
      <c r="B1246" s="207"/>
      <c r="C1246" s="97"/>
      <c r="D1246" s="97"/>
      <c r="E1246" s="595"/>
      <c r="F1246" s="596"/>
      <c r="G1246" s="860"/>
      <c r="H1246" s="228"/>
      <c r="I1246" s="167"/>
    </row>
    <row r="1247" spans="1:9" ht="41.45" customHeight="1">
      <c r="A1247" s="204"/>
      <c r="B1247" s="207"/>
      <c r="C1247" s="97"/>
      <c r="D1247" s="97"/>
      <c r="E1247" s="595"/>
      <c r="F1247" s="596"/>
      <c r="G1247" s="860"/>
      <c r="H1247" s="228"/>
      <c r="I1247" s="167"/>
    </row>
    <row r="1248" spans="1:9" ht="44.25" customHeight="1">
      <c r="A1248" s="204"/>
      <c r="B1248" s="207"/>
      <c r="C1248" s="97"/>
      <c r="D1248" s="97"/>
      <c r="E1248" s="595"/>
      <c r="F1248" s="596"/>
      <c r="G1248" s="860"/>
      <c r="H1248" s="228"/>
      <c r="I1248" s="167"/>
    </row>
    <row r="1249" spans="1:10" ht="13.5" customHeight="1" thickBot="1">
      <c r="A1249" s="1171" t="s">
        <v>7050</v>
      </c>
      <c r="B1249" s="200"/>
      <c r="C1249" s="202"/>
      <c r="D1249" s="202"/>
      <c r="E1249" s="597"/>
      <c r="F1249" s="598"/>
      <c r="G1249" s="861"/>
      <c r="H1249" s="229"/>
      <c r="I1249" s="172"/>
    </row>
    <row r="1250" spans="1:10" ht="48" customHeight="1">
      <c r="A1250" s="187" t="s">
        <v>1028</v>
      </c>
      <c r="B1250" s="189" t="s">
        <v>1029</v>
      </c>
      <c r="C1250" s="192" t="s">
        <v>678</v>
      </c>
      <c r="D1250" s="192" t="s">
        <v>3130</v>
      </c>
      <c r="E1250" s="1134" t="s">
        <v>11188</v>
      </c>
      <c r="F1250" s="611" t="s">
        <v>2779</v>
      </c>
      <c r="G1250" s="2315" t="s">
        <v>2627</v>
      </c>
      <c r="H1250" s="2317" t="s">
        <v>497</v>
      </c>
      <c r="I1250" s="173" t="s">
        <v>4239</v>
      </c>
      <c r="J1250" s="2668" t="s">
        <v>12335</v>
      </c>
    </row>
    <row r="1251" spans="1:10" ht="13.5" customHeight="1" thickBot="1">
      <c r="A1251" s="195"/>
      <c r="B1251" s="389"/>
      <c r="C1251" s="197" t="s">
        <v>3629</v>
      </c>
      <c r="D1251" s="390" t="s">
        <v>2628</v>
      </c>
      <c r="E1251" s="601" t="s">
        <v>265</v>
      </c>
      <c r="F1251" s="607">
        <f>'Заказ, cкидки и курсы валют'!$I$12</f>
        <v>0</v>
      </c>
      <c r="G1251" s="2316"/>
      <c r="H1251" s="2318"/>
      <c r="I1251" s="325"/>
      <c r="J1251" s="2669"/>
    </row>
    <row r="1252" spans="1:10" ht="13.5" customHeight="1">
      <c r="A1252" s="391" t="s">
        <v>2065</v>
      </c>
      <c r="B1252" s="392" t="s">
        <v>77</v>
      </c>
      <c r="C1252" s="1944">
        <v>0.9</v>
      </c>
      <c r="D1252" s="2126">
        <v>2000</v>
      </c>
      <c r="E1252" s="2071">
        <f>E1236*1.2</f>
        <v>86.207999999999998</v>
      </c>
      <c r="F1252" s="967">
        <f>ROUND(E1252*(1-$F$11),2)</f>
        <v>86.21</v>
      </c>
      <c r="G1252" s="968">
        <f>'Заказ, cкидки и курсы валют'!$J$23*F1252</f>
        <v>1034.52</v>
      </c>
      <c r="H1252" s="387">
        <f>ROUND((D1252/1000)*G1252,2)</f>
        <v>2069.04</v>
      </c>
      <c r="I1252" s="337"/>
      <c r="J1252" s="128">
        <f>ROUND(IF(H1252&lt;'Заказ, cкидки и курсы валют'!$B$39,H1252*0.54*100/(100-'Заказ, cкидки и курсы валют'!$C$39),IF(H1252&lt;'Заказ, cкидки и курсы валют'!$B$40,H1252*0.54*100/(100-'Заказ, cкидки и курсы валют'!$C$40),IF(H1252&lt;'Заказ, cкидки и курсы валют'!$B$41,H1252*0.54*100/(100-'Заказ, cкидки и курсы валют'!$C$41),IF(H1252&lt;'Заказ, cкидки и курсы валют'!$B$42,H1252*0.54*100/(100-'Заказ, cкидки и курсы валют'!$C$42),IF(H1252&lt;'Заказ, cкидки и курсы валют'!$B$43,H1252*0.54*100/(100-'Заказ, cкидки и курсы валют'!$C$43),H1252))))),2)</f>
        <v>2069.04</v>
      </c>
    </row>
    <row r="1253" spans="1:10" ht="13.5" customHeight="1">
      <c r="A1253" s="209" t="s">
        <v>2066</v>
      </c>
      <c r="B1253" s="44" t="s">
        <v>137</v>
      </c>
      <c r="C1253" s="55">
        <v>1.08</v>
      </c>
      <c r="D1253" s="2055">
        <v>1500</v>
      </c>
      <c r="E1253" s="2045">
        <f t="shared" ref="E1253:E1258" si="137">E1237*1.2</f>
        <v>95.543999999999997</v>
      </c>
      <c r="F1253" s="603">
        <f t="shared" ref="F1253:F1258" si="138">ROUND(E1253*(1-$F$11),2)</f>
        <v>95.54</v>
      </c>
      <c r="G1253" s="862">
        <f>'Заказ, cкидки и курсы валют'!$J$23*F1253</f>
        <v>1146.48</v>
      </c>
      <c r="H1253" s="128">
        <f t="shared" ref="H1253:H1258" si="139">ROUND((D1253/1000)*G1253,2)</f>
        <v>1719.72</v>
      </c>
      <c r="I1253" s="212"/>
      <c r="J1253" s="128">
        <f>ROUND(IF(H1253&lt;'Заказ, cкидки и курсы валют'!$B$39,H1253*0.54*100/(100-'Заказ, cкидки и курсы валют'!$C$39),IF(H1253&lt;'Заказ, cкидки и курсы валют'!$B$40,H1253*0.54*100/(100-'Заказ, cкидки и курсы валют'!$C$40),IF(H1253&lt;'Заказ, cкидки и курсы валют'!$B$41,H1253*0.54*100/(100-'Заказ, cкидки и курсы валют'!$C$41),IF(H1253&lt;'Заказ, cкидки и курсы валют'!$B$42,H1253*0.54*100/(100-'Заказ, cкидки и курсы валют'!$C$42),IF(H1253&lt;'Заказ, cкидки и курсы валют'!$B$43,H1253*0.54*100/(100-'Заказ, cкидки и курсы валют'!$C$43),H1253))))),2)</f>
        <v>1719.72</v>
      </c>
    </row>
    <row r="1254" spans="1:10" ht="13.5" customHeight="1">
      <c r="A1254" s="209" t="s">
        <v>2067</v>
      </c>
      <c r="B1254" s="44" t="s">
        <v>130</v>
      </c>
      <c r="C1254" s="55">
        <v>1.25</v>
      </c>
      <c r="D1254" s="2055">
        <v>1500</v>
      </c>
      <c r="E1254" s="2045">
        <f t="shared" si="137"/>
        <v>106.64400000000001</v>
      </c>
      <c r="F1254" s="603">
        <f t="shared" si="138"/>
        <v>106.64</v>
      </c>
      <c r="G1254" s="862">
        <f>'Заказ, cкидки и курсы валют'!$J$23*F1254</f>
        <v>1279.68</v>
      </c>
      <c r="H1254" s="128">
        <f t="shared" si="139"/>
        <v>1919.52</v>
      </c>
      <c r="I1254" s="212"/>
      <c r="J1254" s="128">
        <f>ROUND(IF(H1254&lt;'Заказ, cкидки и курсы валют'!$B$39,H1254*0.54*100/(100-'Заказ, cкидки и курсы валют'!$C$39),IF(H1254&lt;'Заказ, cкидки и курсы валют'!$B$40,H1254*0.54*100/(100-'Заказ, cкидки и курсы валют'!$C$40),IF(H1254&lt;'Заказ, cкидки и курсы валют'!$B$41,H1254*0.54*100/(100-'Заказ, cкидки и курсы валют'!$C$41),IF(H1254&lt;'Заказ, cкидки и курсы валют'!$B$42,H1254*0.54*100/(100-'Заказ, cкидки и курсы валют'!$C$42),IF(H1254&lt;'Заказ, cкидки и курсы валют'!$B$43,H1254*0.54*100/(100-'Заказ, cкидки и курсы валют'!$C$43),H1254))))),2)</f>
        <v>1919.52</v>
      </c>
    </row>
    <row r="1255" spans="1:10">
      <c r="A1255" s="209" t="s">
        <v>2068</v>
      </c>
      <c r="B1255" s="44" t="s">
        <v>131</v>
      </c>
      <c r="C1255" s="55">
        <v>1.62</v>
      </c>
      <c r="D1255" s="2055">
        <v>1000</v>
      </c>
      <c r="E1255" s="2045">
        <f t="shared" si="137"/>
        <v>129.024</v>
      </c>
      <c r="F1255" s="603">
        <f t="shared" si="138"/>
        <v>129.02000000000001</v>
      </c>
      <c r="G1255" s="862">
        <f>'Заказ, cкидки и курсы валют'!$J$23*F1255</f>
        <v>1548.2400000000002</v>
      </c>
      <c r="H1255" s="128">
        <f t="shared" si="139"/>
        <v>1548.24</v>
      </c>
      <c r="I1255" s="212"/>
      <c r="J1255" s="128">
        <f>ROUND(IF(H1255&lt;'Заказ, cкидки и курсы валют'!$B$39,H1255*0.54*100/(100-'Заказ, cкидки и курсы валют'!$C$39),IF(H1255&lt;'Заказ, cкидки и курсы валют'!$B$40,H1255*0.54*100/(100-'Заказ, cкидки и курсы валют'!$C$40),IF(H1255&lt;'Заказ, cкидки и курсы валют'!$B$41,H1255*0.54*100/(100-'Заказ, cкидки и курсы валют'!$C$41),IF(H1255&lt;'Заказ, cкидки и курсы валют'!$B$42,H1255*0.54*100/(100-'Заказ, cкидки и курсы валют'!$C$42),IF(H1255&lt;'Заказ, cкидки и курсы валют'!$B$43,H1255*0.54*100/(100-'Заказ, cкидки и курсы валют'!$C$43),H1255))))),2)</f>
        <v>1548.24</v>
      </c>
    </row>
    <row r="1256" spans="1:10">
      <c r="A1256" s="209" t="s">
        <v>2069</v>
      </c>
      <c r="B1256" s="44" t="s">
        <v>78</v>
      </c>
      <c r="C1256" s="55">
        <v>2.11</v>
      </c>
      <c r="D1256" s="2055">
        <v>500</v>
      </c>
      <c r="E1256" s="2045">
        <f t="shared" si="137"/>
        <v>153.83999999999997</v>
      </c>
      <c r="F1256" s="603">
        <f t="shared" si="138"/>
        <v>153.84</v>
      </c>
      <c r="G1256" s="862">
        <f>'Заказ, cкидки и курсы валют'!$J$23*F1256</f>
        <v>1846.08</v>
      </c>
      <c r="H1256" s="128">
        <f t="shared" si="139"/>
        <v>923.04</v>
      </c>
      <c r="I1256" s="212"/>
      <c r="J1256" s="128">
        <f>ROUND(IF(H1256&lt;'Заказ, cкидки и курсы валют'!$B$39,H1256*0.54*100/(100-'Заказ, cкидки и курсы валют'!$C$39),IF(H1256&lt;'Заказ, cкидки и курсы валют'!$B$40,H1256*0.54*100/(100-'Заказ, cкидки и курсы валют'!$C$40),IF(H1256&lt;'Заказ, cкидки и курсы валют'!$B$41,H1256*0.54*100/(100-'Заказ, cкидки и курсы валют'!$C$41),IF(H1256&lt;'Заказ, cкидки и курсы валют'!$B$42,H1256*0.54*100/(100-'Заказ, cкидки и курсы валют'!$C$42),IF(H1256&lt;'Заказ, cкидки и курсы валют'!$B$43,H1256*0.54*100/(100-'Заказ, cкидки и курсы валют'!$C$43),H1256))))),2)</f>
        <v>996.88</v>
      </c>
    </row>
    <row r="1257" spans="1:10" ht="14.25" customHeight="1">
      <c r="A1257" s="209" t="s">
        <v>2070</v>
      </c>
      <c r="B1257" s="44" t="s">
        <v>76</v>
      </c>
      <c r="C1257" s="55">
        <v>2.2999999999999998</v>
      </c>
      <c r="D1257" s="2055">
        <v>500</v>
      </c>
      <c r="E1257" s="2045">
        <f>E1241*1.2</f>
        <v>165</v>
      </c>
      <c r="F1257" s="603">
        <f t="shared" si="138"/>
        <v>165</v>
      </c>
      <c r="G1257" s="862">
        <f>'Заказ, cкидки и курсы валют'!$J$23*F1257</f>
        <v>1980</v>
      </c>
      <c r="H1257" s="128">
        <f t="shared" si="139"/>
        <v>990</v>
      </c>
      <c r="I1257" s="212"/>
      <c r="J1257" s="128">
        <f>ROUND(IF(H1257&lt;'Заказ, cкидки и курсы валют'!$B$39,H1257*0.54*100/(100-'Заказ, cкидки и курсы валют'!$C$39),IF(H1257&lt;'Заказ, cкидки и курсы валют'!$B$40,H1257*0.54*100/(100-'Заказ, cкидки и курсы валют'!$C$40),IF(H1257&lt;'Заказ, cкидки и курсы валют'!$B$41,H1257*0.54*100/(100-'Заказ, cкидки и курсы валют'!$C$41),IF(H1257&lt;'Заказ, cкидки и курсы валют'!$B$42,H1257*0.54*100/(100-'Заказ, cкидки и курсы валют'!$C$42),IF(H1257&lt;'Заказ, cкидки и курсы валют'!$B$43,H1257*0.54*100/(100-'Заказ, cкидки и курсы валют'!$C$43),H1257))))),2)</f>
        <v>990</v>
      </c>
    </row>
    <row r="1258" spans="1:10" ht="15" customHeight="1" thickBot="1">
      <c r="A1258" s="526" t="s">
        <v>5558</v>
      </c>
      <c r="B1258" s="527" t="s">
        <v>3942</v>
      </c>
      <c r="C1258" s="528">
        <v>2.63</v>
      </c>
      <c r="D1258" s="2131">
        <v>500</v>
      </c>
      <c r="E1258" s="2073">
        <f t="shared" si="137"/>
        <v>173.64</v>
      </c>
      <c r="F1258" s="959">
        <f t="shared" si="138"/>
        <v>173.64</v>
      </c>
      <c r="G1258" s="960">
        <f>'Заказ, cкидки и курсы валют'!$J$23*F1258</f>
        <v>2083.6799999999998</v>
      </c>
      <c r="H1258" s="181">
        <f t="shared" si="139"/>
        <v>1041.8399999999999</v>
      </c>
      <c r="I1258" s="214"/>
      <c r="J1258" s="128">
        <f>ROUND(IF(H1258&lt;'Заказ, cкидки и курсы валют'!$B$39,H1258*0.54*100/(100-'Заказ, cкидки и курсы валют'!$C$39),IF(H1258&lt;'Заказ, cкидки и курсы валют'!$B$40,H1258*0.54*100/(100-'Заказ, cкидки и курсы валют'!$C$40),IF(H1258&lt;'Заказ, cкидки и курсы валют'!$B$41,H1258*0.54*100/(100-'Заказ, cкидки и курсы валют'!$C$41),IF(H1258&lt;'Заказ, cкидки и курсы валют'!$B$42,H1258*0.54*100/(100-'Заказ, cкидки и курсы валют'!$C$42),IF(H1258&lt;'Заказ, cкидки и курсы валют'!$B$43,H1258*0.54*100/(100-'Заказ, cкидки и курсы валют'!$C$43),H1258))))),2)</f>
        <v>1041.8399999999999</v>
      </c>
    </row>
    <row r="1259" spans="1:10" ht="13.5" thickBot="1">
      <c r="A1259" s="1174"/>
      <c r="B1259" s="1886"/>
      <c r="C1259" s="1904"/>
      <c r="D1259" s="1905"/>
      <c r="E1259" s="1237"/>
      <c r="F1259" s="1096"/>
      <c r="G1259" s="865"/>
      <c r="H1259" s="23"/>
      <c r="I1259" s="14"/>
    </row>
    <row r="1260" spans="1:10" ht="18">
      <c r="A1260" s="320"/>
      <c r="B1260" s="237"/>
      <c r="C1260" s="91" t="s">
        <v>3080</v>
      </c>
      <c r="D1260" s="96"/>
      <c r="E1260" s="591"/>
      <c r="F1260" s="592"/>
      <c r="G1260" s="859"/>
      <c r="H1260" s="163"/>
      <c r="I1260" s="95"/>
    </row>
    <row r="1261" spans="1:10" ht="18">
      <c r="A1261" s="305"/>
      <c r="B1261" s="207"/>
      <c r="C1261" s="108" t="s">
        <v>1395</v>
      </c>
      <c r="D1261" s="166"/>
      <c r="E1261" s="593"/>
      <c r="F1261" s="553"/>
      <c r="G1261" s="340"/>
      <c r="H1261" s="1394"/>
      <c r="I1261" s="167"/>
    </row>
    <row r="1262" spans="1:10">
      <c r="A1262" s="305"/>
      <c r="B1262" s="207"/>
      <c r="C1262" s="183"/>
      <c r="D1262" s="183"/>
      <c r="E1262" s="595"/>
      <c r="F1262" s="596"/>
      <c r="G1262" s="860"/>
      <c r="H1262" s="1394"/>
      <c r="I1262" s="167"/>
    </row>
    <row r="1263" spans="1:10">
      <c r="A1263" s="305"/>
      <c r="B1263" s="207"/>
      <c r="C1263" s="183"/>
      <c r="D1263" s="183"/>
      <c r="E1263" s="595"/>
      <c r="F1263" s="596"/>
      <c r="G1263" s="860"/>
      <c r="H1263" s="1394"/>
      <c r="I1263" s="167"/>
    </row>
    <row r="1264" spans="1:10" ht="13.5" customHeight="1">
      <c r="A1264" s="305"/>
      <c r="B1264" s="207"/>
      <c r="C1264" s="183"/>
      <c r="D1264" s="183"/>
      <c r="E1264" s="595"/>
      <c r="F1264" s="596"/>
      <c r="G1264" s="860"/>
      <c r="H1264" s="1394"/>
      <c r="I1264" s="167"/>
    </row>
    <row r="1265" spans="1:10" ht="13.5" customHeight="1" thickBot="1">
      <c r="A1265" s="1171" t="s">
        <v>7052</v>
      </c>
      <c r="B1265" s="2540"/>
      <c r="C1265" s="184"/>
      <c r="D1265" s="184"/>
      <c r="E1265" s="597"/>
      <c r="F1265" s="598"/>
      <c r="G1265" s="861"/>
      <c r="H1265" s="1906"/>
      <c r="I1265" s="172"/>
    </row>
    <row r="1266" spans="1:10" ht="42.75" customHeight="1">
      <c r="A1266" s="187" t="s">
        <v>1028</v>
      </c>
      <c r="B1266" s="473" t="s">
        <v>1029</v>
      </c>
      <c r="C1266" s="2313" t="s">
        <v>678</v>
      </c>
      <c r="D1266" s="2313" t="s">
        <v>3130</v>
      </c>
      <c r="E1266" s="1134" t="s">
        <v>11188</v>
      </c>
      <c r="F1266" s="611" t="s">
        <v>2779</v>
      </c>
      <c r="G1266" s="2315" t="s">
        <v>2627</v>
      </c>
      <c r="H1266" s="2317" t="s">
        <v>497</v>
      </c>
      <c r="I1266" s="173" t="s">
        <v>4239</v>
      </c>
      <c r="J1266" s="2668" t="s">
        <v>12335</v>
      </c>
    </row>
    <row r="1267" spans="1:10" ht="19.5" customHeight="1" thickBot="1">
      <c r="A1267" s="195"/>
      <c r="B1267" s="389"/>
      <c r="C1267" s="2314" t="s">
        <v>3629</v>
      </c>
      <c r="D1267" s="476" t="s">
        <v>2628</v>
      </c>
      <c r="E1267" s="601" t="s">
        <v>265</v>
      </c>
      <c r="F1267" s="607">
        <f>'[1]Заказ, cкидки и курсы валют'!$I$12</f>
        <v>0</v>
      </c>
      <c r="G1267" s="2316"/>
      <c r="H1267" s="2318"/>
      <c r="I1267" s="325"/>
      <c r="J1267" s="2669"/>
    </row>
    <row r="1268" spans="1:10" ht="13.5" customHeight="1" thickBot="1">
      <c r="A1268" s="391" t="s">
        <v>11691</v>
      </c>
      <c r="B1268" s="392" t="s">
        <v>77</v>
      </c>
      <c r="C1268" s="1945">
        <v>0.9</v>
      </c>
      <c r="D1268" s="2133">
        <v>100</v>
      </c>
      <c r="E1268" s="2103">
        <f>(E1236*2)+(1000/D1268*7.5)</f>
        <v>218.68</v>
      </c>
      <c r="F1268" s="967">
        <f>ROUND(E1268*(1-$F$11),2)</f>
        <v>218.68</v>
      </c>
      <c r="G1268" s="968">
        <f>'Заказ, cкидки и курсы валют'!$J$23*F1268</f>
        <v>2624.16</v>
      </c>
      <c r="H1268" s="387">
        <f>ROUND((D1268/1000)*G1268,2)</f>
        <v>262.42</v>
      </c>
      <c r="I1268" s="337"/>
      <c r="J1268" s="128">
        <f>ROUND(IF(H1268&lt;'Заказ, cкидки и курсы валют'!$B$39,H1268*0.54*100/(100-'Заказ, cкидки и курсы валют'!$C$39),IF(H1268&lt;'Заказ, cкидки и курсы валют'!$B$40,H1268*0.54*100/(100-'Заказ, cкидки и курсы валют'!$C$40),IF(H1268&lt;'Заказ, cкидки и курсы валют'!$B$41,H1268*0.54*100/(100-'Заказ, cкидки и курсы валют'!$C$41),IF(H1268&lt;'Заказ, cкидки и курсы валют'!$B$42,H1268*0.54*100/(100-'Заказ, cкидки и курсы валют'!$C$42),IF(H1268&lt;'Заказ, cкидки и курсы валют'!$B$43,H1268*0.54*100/(100-'Заказ, cкидки и курсы валют'!$C$43),H1268))))),2)</f>
        <v>354.27</v>
      </c>
    </row>
    <row r="1269" spans="1:10" ht="13.5" customHeight="1" thickBot="1">
      <c r="A1269" s="209" t="s">
        <v>11692</v>
      </c>
      <c r="B1269" s="44" t="s">
        <v>137</v>
      </c>
      <c r="C1269" s="55">
        <v>1.08</v>
      </c>
      <c r="D1269" s="2059">
        <v>100</v>
      </c>
      <c r="E1269" s="2103">
        <f t="shared" ref="E1269:E1274" si="140">(E1237*2)+(1000/D1269*7.5)</f>
        <v>234.24</v>
      </c>
      <c r="F1269" s="603">
        <f t="shared" ref="F1269:F1274" si="141">ROUND(E1269*(1-$F$11),2)</f>
        <v>234.24</v>
      </c>
      <c r="G1269" s="862">
        <f>'Заказ, cкидки и курсы валют'!$J$23*F1269</f>
        <v>2810.88</v>
      </c>
      <c r="H1269" s="128">
        <f t="shared" ref="H1269:H1274" si="142">ROUND((D1269/1000)*G1269,2)</f>
        <v>281.08999999999997</v>
      </c>
      <c r="I1269" s="212"/>
      <c r="J1269" s="128">
        <f>ROUND(IF(H1269&lt;'Заказ, cкидки и курсы валют'!$B$39,H1269*0.54*100/(100-'Заказ, cкидки и курсы валют'!$C$39),IF(H1269&lt;'Заказ, cкидки и курсы валют'!$B$40,H1269*0.54*100/(100-'Заказ, cкидки и курсы валют'!$C$40),IF(H1269&lt;'Заказ, cкидки и курсы валют'!$B$41,H1269*0.54*100/(100-'Заказ, cкидки и курсы валют'!$C$41),IF(H1269&lt;'Заказ, cкидки и курсы валют'!$B$42,H1269*0.54*100/(100-'Заказ, cкидки и курсы валют'!$C$42),IF(H1269&lt;'Заказ, cкидки и курсы валют'!$B$43,H1269*0.54*100/(100-'Заказ, cкидки и курсы валют'!$C$43),H1269))))),2)</f>
        <v>379.47</v>
      </c>
    </row>
    <row r="1270" spans="1:10" ht="13.5" customHeight="1" thickBot="1">
      <c r="A1270" s="209" t="s">
        <v>11693</v>
      </c>
      <c r="B1270" s="44" t="s">
        <v>130</v>
      </c>
      <c r="C1270" s="55">
        <v>1.25</v>
      </c>
      <c r="D1270" s="2059">
        <v>100</v>
      </c>
      <c r="E1270" s="2103">
        <f t="shared" si="140"/>
        <v>252.74</v>
      </c>
      <c r="F1270" s="603">
        <f t="shared" si="141"/>
        <v>252.74</v>
      </c>
      <c r="G1270" s="862">
        <f>'Заказ, cкидки и курсы валют'!$J$23*F1270</f>
        <v>3032.88</v>
      </c>
      <c r="H1270" s="128">
        <f t="shared" si="142"/>
        <v>303.29000000000002</v>
      </c>
      <c r="I1270" s="212"/>
      <c r="J1270" s="128">
        <f>ROUND(IF(H1270&lt;'Заказ, cкидки и курсы валют'!$B$39,H1270*0.54*100/(100-'Заказ, cкидки и курсы валют'!$C$39),IF(H1270&lt;'Заказ, cкидки и курсы валют'!$B$40,H1270*0.54*100/(100-'Заказ, cкидки и курсы валют'!$C$40),IF(H1270&lt;'Заказ, cкидки и курсы валют'!$B$41,H1270*0.54*100/(100-'Заказ, cкидки и курсы валют'!$C$41),IF(H1270&lt;'Заказ, cкидки и курсы валют'!$B$42,H1270*0.54*100/(100-'Заказ, cкидки и курсы валют'!$C$42),IF(H1270&lt;'Заказ, cкидки и курсы валют'!$B$43,H1270*0.54*100/(100-'Заказ, cкидки и курсы валют'!$C$43),H1270))))),2)</f>
        <v>409.44</v>
      </c>
    </row>
    <row r="1271" spans="1:10" ht="13.5" customHeight="1" thickBot="1">
      <c r="A1271" s="209" t="s">
        <v>11694</v>
      </c>
      <c r="B1271" s="44" t="s">
        <v>131</v>
      </c>
      <c r="C1271" s="55">
        <v>1.62</v>
      </c>
      <c r="D1271" s="2059">
        <v>100</v>
      </c>
      <c r="E1271" s="2103">
        <f t="shared" si="140"/>
        <v>290.03999999999996</v>
      </c>
      <c r="F1271" s="603">
        <f t="shared" si="141"/>
        <v>290.04000000000002</v>
      </c>
      <c r="G1271" s="862">
        <f>'Заказ, cкидки и курсы валют'!$J$23*F1271</f>
        <v>3480.4800000000005</v>
      </c>
      <c r="H1271" s="128">
        <f t="shared" si="142"/>
        <v>348.05</v>
      </c>
      <c r="I1271" s="212"/>
      <c r="J1271" s="128">
        <f>ROUND(IF(H1271&lt;'Заказ, cкидки и курсы валют'!$B$39,H1271*0.54*100/(100-'Заказ, cкидки и курсы валют'!$C$39),IF(H1271&lt;'Заказ, cкидки и курсы валют'!$B$40,H1271*0.54*100/(100-'Заказ, cкидки и курсы валют'!$C$40),IF(H1271&lt;'Заказ, cкидки и курсы валют'!$B$41,H1271*0.54*100/(100-'Заказ, cкидки и курсы валют'!$C$41),IF(H1271&lt;'Заказ, cкидки и курсы валют'!$B$42,H1271*0.54*100/(100-'Заказ, cкидки и курсы валют'!$C$42),IF(H1271&lt;'Заказ, cкидки и курсы валют'!$B$43,H1271*0.54*100/(100-'Заказ, cкидки и курсы валют'!$C$43),H1271))))),2)</f>
        <v>469.87</v>
      </c>
    </row>
    <row r="1272" spans="1:10" ht="13.5" customHeight="1" thickBot="1">
      <c r="A1272" s="209" t="s">
        <v>11695</v>
      </c>
      <c r="B1272" s="44" t="s">
        <v>78</v>
      </c>
      <c r="C1272" s="55">
        <v>2.11</v>
      </c>
      <c r="D1272" s="2059">
        <v>50</v>
      </c>
      <c r="E1272" s="2103">
        <f t="shared" si="140"/>
        <v>406.4</v>
      </c>
      <c r="F1272" s="603">
        <f t="shared" si="141"/>
        <v>406.4</v>
      </c>
      <c r="G1272" s="862">
        <f>'Заказ, cкидки и курсы валют'!$J$23*F1272</f>
        <v>4876.7999999999993</v>
      </c>
      <c r="H1272" s="128">
        <f t="shared" si="142"/>
        <v>243.84</v>
      </c>
      <c r="I1272" s="212"/>
      <c r="J1272" s="128">
        <f>ROUND(IF(H1272&lt;'Заказ, cкидки и курсы валют'!$B$39,H1272*0.54*100/(100-'Заказ, cкидки и курсы валют'!$C$39),IF(H1272&lt;'Заказ, cкидки и курсы валют'!$B$40,H1272*0.54*100/(100-'Заказ, cкидки и курсы валют'!$C$40),IF(H1272&lt;'Заказ, cкидки и курсы валют'!$B$41,H1272*0.54*100/(100-'Заказ, cкидки и курсы валют'!$C$41),IF(H1272&lt;'Заказ, cкидки и курсы валют'!$B$42,H1272*0.54*100/(100-'Заказ, cкидки и курсы валют'!$C$42),IF(H1272&lt;'Заказ, cкидки и курсы валют'!$B$43,H1272*0.54*100/(100-'Заказ, cкидки и курсы валют'!$C$43),H1272))))),2)</f>
        <v>329.18</v>
      </c>
    </row>
    <row r="1273" spans="1:10" ht="13.5" customHeight="1" thickBot="1">
      <c r="A1273" s="209" t="s">
        <v>11696</v>
      </c>
      <c r="B1273" s="44" t="s">
        <v>76</v>
      </c>
      <c r="C1273" s="55">
        <v>2.2999999999999998</v>
      </c>
      <c r="D1273" s="2059">
        <v>50</v>
      </c>
      <c r="E1273" s="2103">
        <f t="shared" si="140"/>
        <v>425</v>
      </c>
      <c r="F1273" s="603">
        <f t="shared" si="141"/>
        <v>425</v>
      </c>
      <c r="G1273" s="862">
        <f>'Заказ, cкидки и курсы валют'!$J$23*F1273</f>
        <v>5100</v>
      </c>
      <c r="H1273" s="128">
        <f t="shared" si="142"/>
        <v>255</v>
      </c>
      <c r="I1273" s="212"/>
      <c r="J1273" s="128">
        <f>ROUND(IF(H1273&lt;'Заказ, cкидки и курсы валют'!$B$39,H1273*0.54*100/(100-'Заказ, cкидки и курсы валют'!$C$39),IF(H1273&lt;'Заказ, cкидки и курсы валют'!$B$40,H1273*0.54*100/(100-'Заказ, cкидки и курсы валют'!$C$40),IF(H1273&lt;'Заказ, cкидки и курсы валют'!$B$41,H1273*0.54*100/(100-'Заказ, cкидки и курсы валют'!$C$41),IF(H1273&lt;'Заказ, cкидки и курсы валют'!$B$42,H1273*0.54*100/(100-'Заказ, cкидки и курсы валют'!$C$42),IF(H1273&lt;'Заказ, cкидки и курсы валют'!$B$43,H1273*0.54*100/(100-'Заказ, cкидки и курсы валют'!$C$43),H1273))))),2)</f>
        <v>344.25</v>
      </c>
    </row>
    <row r="1274" spans="1:10" ht="13.5" customHeight="1" thickBot="1">
      <c r="A1274" s="526" t="s">
        <v>11697</v>
      </c>
      <c r="B1274" s="527" t="s">
        <v>3942</v>
      </c>
      <c r="C1274" s="528">
        <v>2.63</v>
      </c>
      <c r="D1274" s="2134">
        <v>50</v>
      </c>
      <c r="E1274" s="2103">
        <f t="shared" si="140"/>
        <v>439.4</v>
      </c>
      <c r="F1274" s="959">
        <f t="shared" si="141"/>
        <v>439.4</v>
      </c>
      <c r="G1274" s="960">
        <f>'Заказ, cкидки и курсы валют'!$J$23*F1274</f>
        <v>5272.7999999999993</v>
      </c>
      <c r="H1274" s="181">
        <f t="shared" si="142"/>
        <v>263.64</v>
      </c>
      <c r="I1274" s="214"/>
      <c r="J1274" s="128">
        <f>ROUND(IF(H1274&lt;'Заказ, cкидки и курсы валют'!$B$39,H1274*0.54*100/(100-'Заказ, cкидки и курсы валют'!$C$39),IF(H1274&lt;'Заказ, cкидки и курсы валют'!$B$40,H1274*0.54*100/(100-'Заказ, cкидки и курсы валют'!$C$40),IF(H1274&lt;'Заказ, cкидки и курсы валют'!$B$41,H1274*0.54*100/(100-'Заказ, cкидки и курсы валют'!$C$41),IF(H1274&lt;'Заказ, cкидки и курсы валют'!$B$42,H1274*0.54*100/(100-'Заказ, cкидки и курсы валют'!$C$42),IF(H1274&lt;'Заказ, cкидки и курсы валют'!$B$43,H1274*0.54*100/(100-'Заказ, cкидки и курсы валют'!$C$43),H1274))))),2)</f>
        <v>355.91</v>
      </c>
    </row>
    <row r="1275" spans="1:10" ht="13.5" customHeight="1" thickBot="1">
      <c r="A1275" s="27"/>
      <c r="B1275" s="49"/>
      <c r="C1275" s="89"/>
      <c r="D1275" s="51"/>
      <c r="E1275" s="546"/>
      <c r="F1275" s="578"/>
      <c r="G1275" s="863"/>
      <c r="H1275" s="85"/>
      <c r="I1275" s="14"/>
    </row>
    <row r="1276" spans="1:10" ht="42.75" customHeight="1">
      <c r="A1276" s="215"/>
      <c r="B1276" s="91" t="s">
        <v>3081</v>
      </c>
      <c r="C1276" s="91"/>
      <c r="D1276" s="96"/>
      <c r="E1276" s="591"/>
      <c r="F1276" s="592"/>
      <c r="G1276" s="859"/>
      <c r="H1276" s="163"/>
      <c r="I1276" s="95"/>
    </row>
    <row r="1277" spans="1:10" ht="13.5" customHeight="1">
      <c r="A1277" s="206"/>
      <c r="B1277" s="108" t="s">
        <v>1397</v>
      </c>
      <c r="C1277" s="108"/>
      <c r="D1277" s="166"/>
      <c r="E1277" s="593"/>
      <c r="F1277" s="553"/>
      <c r="G1277" s="340"/>
      <c r="H1277" s="17"/>
      <c r="I1277" s="167"/>
    </row>
    <row r="1278" spans="1:10" ht="13.5" customHeight="1">
      <c r="A1278" s="206"/>
      <c r="B1278" s="207"/>
      <c r="C1278" s="97"/>
      <c r="D1278" s="97"/>
      <c r="E1278" s="595"/>
      <c r="F1278" s="596"/>
      <c r="G1278" s="860"/>
      <c r="H1278" s="228"/>
      <c r="I1278" s="167"/>
    </row>
    <row r="1279" spans="1:10" ht="13.5" customHeight="1">
      <c r="A1279" s="206"/>
      <c r="B1279" s="207"/>
      <c r="C1279" s="97"/>
      <c r="D1279" s="97"/>
      <c r="E1279" s="595"/>
      <c r="F1279" s="596"/>
      <c r="G1279" s="860"/>
      <c r="H1279" s="228"/>
      <c r="I1279" s="167"/>
    </row>
    <row r="1280" spans="1:10" ht="13.5" customHeight="1">
      <c r="A1280" s="206"/>
      <c r="B1280" s="207"/>
      <c r="C1280" s="97"/>
      <c r="D1280" s="97"/>
      <c r="E1280" s="595"/>
      <c r="F1280" s="596"/>
      <c r="G1280" s="860"/>
      <c r="H1280" s="228"/>
      <c r="I1280" s="167"/>
    </row>
    <row r="1281" spans="1:10" ht="13.5" customHeight="1" thickBot="1">
      <c r="A1281" s="201" t="s">
        <v>7051</v>
      </c>
      <c r="B1281" s="208"/>
      <c r="C1281" s="99"/>
      <c r="D1281" s="99"/>
      <c r="E1281" s="597"/>
      <c r="F1281" s="598"/>
      <c r="G1281" s="861"/>
      <c r="H1281" s="229"/>
      <c r="I1281" s="172"/>
    </row>
    <row r="1282" spans="1:10" ht="48" customHeight="1">
      <c r="A1282" s="187" t="s">
        <v>1028</v>
      </c>
      <c r="B1282" s="189" t="s">
        <v>1029</v>
      </c>
      <c r="C1282" s="192" t="s">
        <v>678</v>
      </c>
      <c r="D1282" s="192" t="s">
        <v>3130</v>
      </c>
      <c r="E1282" s="1134" t="s">
        <v>11188</v>
      </c>
      <c r="F1282" s="611" t="s">
        <v>2779</v>
      </c>
      <c r="G1282" s="2315" t="s">
        <v>2627</v>
      </c>
      <c r="H1282" s="2317" t="s">
        <v>497</v>
      </c>
      <c r="I1282" s="173" t="s">
        <v>4239</v>
      </c>
    </row>
    <row r="1283" spans="1:10" ht="13.5" customHeight="1" thickBot="1">
      <c r="A1283" s="195"/>
      <c r="B1283" s="389"/>
      <c r="C1283" s="197" t="s">
        <v>3629</v>
      </c>
      <c r="D1283" s="390" t="s">
        <v>2628</v>
      </c>
      <c r="E1283" s="601" t="s">
        <v>265</v>
      </c>
      <c r="F1283" s="607">
        <f>'Заказ, cкидки и курсы валют'!$I$12</f>
        <v>0</v>
      </c>
      <c r="G1283" s="2316"/>
      <c r="H1283" s="2318"/>
      <c r="I1283" s="325"/>
    </row>
    <row r="1284" spans="1:10" ht="13.5" customHeight="1">
      <c r="A1284" s="1946" t="s">
        <v>3943</v>
      </c>
      <c r="B1284" s="1947" t="s">
        <v>3944</v>
      </c>
      <c r="C1284" s="1948">
        <v>1.22</v>
      </c>
      <c r="D1284" s="2132">
        <v>15000</v>
      </c>
      <c r="E1284" s="2588">
        <v>72.33</v>
      </c>
      <c r="F1284" s="967">
        <f>ROUND(E1284*(1-$F$11),2)</f>
        <v>72.33</v>
      </c>
      <c r="G1284" s="968">
        <f>'Заказ, cкидки и курсы валют'!$J$23*F1284</f>
        <v>867.96</v>
      </c>
      <c r="H1284" s="387">
        <f>ROUND((D1284/1000)*G1284,2)</f>
        <v>13019.4</v>
      </c>
      <c r="I1284" s="1949"/>
    </row>
    <row r="1285" spans="1:10" ht="13.5" customHeight="1">
      <c r="A1285" s="530" t="s">
        <v>2071</v>
      </c>
      <c r="B1285" s="531" t="s">
        <v>3985</v>
      </c>
      <c r="C1285" s="532">
        <v>1.38</v>
      </c>
      <c r="D1285" s="2075">
        <v>13000</v>
      </c>
      <c r="E1285" s="2588">
        <v>84.74</v>
      </c>
      <c r="F1285" s="603">
        <f t="shared" ref="F1285:F1288" si="143">ROUND(E1285*(1-$F$11),2)</f>
        <v>84.74</v>
      </c>
      <c r="G1285" s="862">
        <f>'Заказ, cкидки и курсы валют'!$J$23*F1285</f>
        <v>1016.8799999999999</v>
      </c>
      <c r="H1285" s="128">
        <f t="shared" ref="H1285:H1288" si="144">ROUND((D1285/1000)*G1285,2)</f>
        <v>13219.44</v>
      </c>
      <c r="I1285" s="212"/>
    </row>
    <row r="1286" spans="1:10" ht="13.5" customHeight="1">
      <c r="A1286" s="209" t="s">
        <v>2072</v>
      </c>
      <c r="B1286" s="44" t="s">
        <v>3986</v>
      </c>
      <c r="C1286" s="54">
        <v>1.62</v>
      </c>
      <c r="D1286" s="2059">
        <v>11000</v>
      </c>
      <c r="E1286" s="2588">
        <v>98.67</v>
      </c>
      <c r="F1286" s="603">
        <f t="shared" si="143"/>
        <v>98.67</v>
      </c>
      <c r="G1286" s="862">
        <f>'Заказ, cкидки и курсы валют'!$J$23*F1286</f>
        <v>1184.04</v>
      </c>
      <c r="H1286" s="128">
        <f t="shared" si="144"/>
        <v>13024.44</v>
      </c>
      <c r="I1286" s="212"/>
    </row>
    <row r="1287" spans="1:10" ht="13.5" customHeight="1">
      <c r="A1287" s="209" t="s">
        <v>2073</v>
      </c>
      <c r="B1287" s="44" t="s">
        <v>3987</v>
      </c>
      <c r="C1287" s="54">
        <v>1.95</v>
      </c>
      <c r="D1287" s="2059">
        <v>9000</v>
      </c>
      <c r="E1287" s="2588">
        <v>111.5</v>
      </c>
      <c r="F1287" s="603">
        <f t="shared" si="143"/>
        <v>111.5</v>
      </c>
      <c r="G1287" s="862">
        <f>'Заказ, cкидки и курсы валют'!$J$23*F1287</f>
        <v>1338</v>
      </c>
      <c r="H1287" s="128">
        <f t="shared" si="144"/>
        <v>12042</v>
      </c>
      <c r="I1287" s="212"/>
    </row>
    <row r="1288" spans="1:10" ht="13.5" customHeight="1" thickBot="1">
      <c r="A1288" s="211" t="s">
        <v>2074</v>
      </c>
      <c r="B1288" s="213" t="s">
        <v>3988</v>
      </c>
      <c r="C1288" s="240">
        <v>2.21</v>
      </c>
      <c r="D1288" s="2074">
        <v>7000</v>
      </c>
      <c r="E1288" s="2588">
        <v>125.44</v>
      </c>
      <c r="F1288" s="959">
        <f t="shared" si="143"/>
        <v>125.44</v>
      </c>
      <c r="G1288" s="960">
        <f>'Заказ, cкидки и курсы валют'!$J$23*F1288</f>
        <v>1505.28</v>
      </c>
      <c r="H1288" s="181">
        <f t="shared" si="144"/>
        <v>10536.96</v>
      </c>
      <c r="I1288" s="214"/>
    </row>
    <row r="1289" spans="1:10" ht="44.25" customHeight="1" thickBot="1">
      <c r="A1289" s="514"/>
      <c r="B1289" s="49"/>
      <c r="C1289" s="90"/>
      <c r="D1289" s="87"/>
      <c r="E1289" s="579"/>
      <c r="F1289" s="578"/>
      <c r="G1289" s="865"/>
      <c r="H1289" s="23"/>
      <c r="I1289" s="513"/>
    </row>
    <row r="1290" spans="1:10" ht="40.5" customHeight="1">
      <c r="A1290" s="215"/>
      <c r="B1290" s="91" t="s">
        <v>3081</v>
      </c>
      <c r="C1290" s="91"/>
      <c r="D1290" s="96"/>
      <c r="E1290" s="591"/>
      <c r="F1290" s="592"/>
      <c r="G1290" s="859"/>
      <c r="H1290" s="163"/>
      <c r="I1290" s="95"/>
    </row>
    <row r="1291" spans="1:10" ht="14.1" customHeight="1">
      <c r="A1291" s="206"/>
      <c r="B1291" s="108" t="s">
        <v>1397</v>
      </c>
      <c r="C1291" s="108"/>
      <c r="D1291" s="166"/>
      <c r="E1291" s="593"/>
      <c r="F1291" s="553"/>
      <c r="G1291" s="340"/>
      <c r="H1291" s="17"/>
      <c r="I1291" s="167"/>
    </row>
    <row r="1292" spans="1:10" ht="14.1" customHeight="1">
      <c r="A1292" s="206"/>
      <c r="B1292" s="207"/>
      <c r="C1292" s="97"/>
      <c r="D1292" s="97"/>
      <c r="E1292" s="595"/>
      <c r="F1292" s="596"/>
      <c r="G1292" s="860"/>
      <c r="H1292" s="228"/>
      <c r="I1292" s="167"/>
    </row>
    <row r="1293" spans="1:10" ht="14.1" customHeight="1">
      <c r="A1293" s="206"/>
      <c r="B1293" s="207"/>
      <c r="C1293" s="97"/>
      <c r="D1293" s="97"/>
      <c r="E1293" s="595"/>
      <c r="F1293" s="596"/>
      <c r="G1293" s="860"/>
      <c r="H1293" s="228"/>
      <c r="I1293" s="167"/>
    </row>
    <row r="1294" spans="1:10" ht="14.1" customHeight="1">
      <c r="A1294" s="206"/>
      <c r="B1294" s="207"/>
      <c r="C1294" s="97"/>
      <c r="D1294" s="97"/>
      <c r="E1294" s="595"/>
      <c r="F1294" s="596"/>
      <c r="G1294" s="860"/>
      <c r="H1294" s="228"/>
      <c r="I1294" s="167"/>
    </row>
    <row r="1295" spans="1:10" ht="14.1" customHeight="1" thickBot="1">
      <c r="A1295" s="1171" t="s">
        <v>7050</v>
      </c>
      <c r="B1295" s="200"/>
      <c r="C1295" s="205"/>
      <c r="D1295" s="205"/>
      <c r="E1295" s="597"/>
      <c r="F1295" s="598"/>
      <c r="G1295" s="861"/>
      <c r="H1295" s="229"/>
      <c r="I1295" s="172"/>
    </row>
    <row r="1296" spans="1:10" ht="43.5" customHeight="1">
      <c r="A1296" s="187" t="s">
        <v>1028</v>
      </c>
      <c r="B1296" s="189" t="s">
        <v>1029</v>
      </c>
      <c r="C1296" s="192" t="s">
        <v>678</v>
      </c>
      <c r="D1296" s="192" t="s">
        <v>3130</v>
      </c>
      <c r="E1296" s="1134" t="s">
        <v>11188</v>
      </c>
      <c r="F1296" s="611" t="s">
        <v>2779</v>
      </c>
      <c r="G1296" s="2315" t="s">
        <v>2627</v>
      </c>
      <c r="H1296" s="2317" t="s">
        <v>497</v>
      </c>
      <c r="I1296" s="173" t="s">
        <v>4239</v>
      </c>
      <c r="J1296" s="2668" t="s">
        <v>12335</v>
      </c>
    </row>
    <row r="1297" spans="1:10" ht="14.1" customHeight="1" thickBot="1">
      <c r="A1297" s="195"/>
      <c r="B1297" s="389"/>
      <c r="C1297" s="197" t="s">
        <v>3629</v>
      </c>
      <c r="D1297" s="390" t="s">
        <v>2628</v>
      </c>
      <c r="E1297" s="601" t="s">
        <v>265</v>
      </c>
      <c r="F1297" s="607">
        <f>'Заказ, cкидки и курсы валют'!$I$12</f>
        <v>0</v>
      </c>
      <c r="G1297" s="2316"/>
      <c r="H1297" s="2318"/>
      <c r="I1297" s="325"/>
      <c r="J1297" s="2669"/>
    </row>
    <row r="1298" spans="1:10" ht="14.1" customHeight="1">
      <c r="A1298" s="391" t="s">
        <v>5588</v>
      </c>
      <c r="B1298" s="392" t="s">
        <v>3944</v>
      </c>
      <c r="C1298" s="1944">
        <v>1.22</v>
      </c>
      <c r="D1298" s="2082">
        <v>1000</v>
      </c>
      <c r="E1298" s="2071">
        <f>E1284*1.2</f>
        <v>86.795999999999992</v>
      </c>
      <c r="F1298" s="967">
        <f>ROUND(E1298*(1-$F$11),2)</f>
        <v>86.8</v>
      </c>
      <c r="G1298" s="968">
        <f>'Заказ, cкидки и курсы валют'!$J$23*F1298</f>
        <v>1041.5999999999999</v>
      </c>
      <c r="H1298" s="387">
        <f>ROUND((D1298/1000)*G1298,2)</f>
        <v>1041.5999999999999</v>
      </c>
      <c r="I1298" s="336"/>
      <c r="J1298" s="128">
        <f>ROUND(IF(H1298&lt;'Заказ, cкидки и курсы валют'!$B$39,H1298*0.54*100/(100-'Заказ, cкидки и курсы валют'!$C$39),IF(H1298&lt;'Заказ, cкидки и курсы валют'!$B$40,H1298*0.54*100/(100-'Заказ, cкидки и курсы валют'!$C$40),IF(H1298&lt;'Заказ, cкидки и курсы валют'!$B$41,H1298*0.54*100/(100-'Заказ, cкидки и курсы валют'!$C$41),IF(H1298&lt;'Заказ, cкидки и курсы валют'!$B$42,H1298*0.54*100/(100-'Заказ, cкидки и курсы валют'!$C$42),IF(H1298&lt;'Заказ, cкидки и курсы валют'!$B$43,H1298*0.54*100/(100-'Заказ, cкидки и курсы валют'!$C$43),H1298))))),2)</f>
        <v>1041.5999999999999</v>
      </c>
    </row>
    <row r="1299" spans="1:10" ht="14.1" customHeight="1">
      <c r="A1299" s="209" t="s">
        <v>2075</v>
      </c>
      <c r="B1299" s="44" t="s">
        <v>3985</v>
      </c>
      <c r="C1299" s="54">
        <v>1.38</v>
      </c>
      <c r="D1299" s="2055">
        <v>1000</v>
      </c>
      <c r="E1299" s="2045">
        <f t="shared" ref="E1299:E1302" si="145">E1285*1.2</f>
        <v>101.68799999999999</v>
      </c>
      <c r="F1299" s="603">
        <f t="shared" ref="F1299:F1302" si="146">ROUND(E1299*(1-$F$11),2)</f>
        <v>101.69</v>
      </c>
      <c r="G1299" s="862">
        <f>'Заказ, cкидки и курсы валют'!$J$23*F1299</f>
        <v>1220.28</v>
      </c>
      <c r="H1299" s="128">
        <f t="shared" ref="H1299:H1302" si="147">ROUND((D1299/1000)*G1299,2)</f>
        <v>1220.28</v>
      </c>
      <c r="I1299" s="212"/>
      <c r="J1299" s="128">
        <f>ROUND(IF(H1299&lt;'Заказ, cкидки и курсы валют'!$B$39,H1299*0.54*100/(100-'Заказ, cкидки и курсы валют'!$C$39),IF(H1299&lt;'Заказ, cкидки и курсы валют'!$B$40,H1299*0.54*100/(100-'Заказ, cкидки и курсы валют'!$C$40),IF(H1299&lt;'Заказ, cкидки и курсы валют'!$B$41,H1299*0.54*100/(100-'Заказ, cкидки и курсы валют'!$C$41),IF(H1299&lt;'Заказ, cкидки и курсы валют'!$B$42,H1299*0.54*100/(100-'Заказ, cкидки и курсы валют'!$C$42),IF(H1299&lt;'Заказ, cкидки и курсы валют'!$B$43,H1299*0.54*100/(100-'Заказ, cкидки и курсы валют'!$C$43),H1299))))),2)</f>
        <v>1220.28</v>
      </c>
    </row>
    <row r="1300" spans="1:10" ht="14.1" customHeight="1">
      <c r="A1300" s="209" t="s">
        <v>2076</v>
      </c>
      <c r="B1300" s="44" t="s">
        <v>3986</v>
      </c>
      <c r="C1300" s="54">
        <v>1.62</v>
      </c>
      <c r="D1300" s="2055">
        <v>1000</v>
      </c>
      <c r="E1300" s="2045">
        <f t="shared" si="145"/>
        <v>118.404</v>
      </c>
      <c r="F1300" s="603">
        <f t="shared" si="146"/>
        <v>118.4</v>
      </c>
      <c r="G1300" s="862">
        <f>'Заказ, cкидки и курсы валют'!$J$23*F1300</f>
        <v>1420.8000000000002</v>
      </c>
      <c r="H1300" s="128">
        <f t="shared" si="147"/>
        <v>1420.8</v>
      </c>
      <c r="I1300" s="212"/>
      <c r="J1300" s="128">
        <f>ROUND(IF(H1300&lt;'Заказ, cкидки и курсы валют'!$B$39,H1300*0.54*100/(100-'Заказ, cкидки и курсы валют'!$C$39),IF(H1300&lt;'Заказ, cкидки и курсы валют'!$B$40,H1300*0.54*100/(100-'Заказ, cкидки и курсы валют'!$C$40),IF(H1300&lt;'Заказ, cкидки и курсы валют'!$B$41,H1300*0.54*100/(100-'Заказ, cкидки и курсы валют'!$C$41),IF(H1300&lt;'Заказ, cкидки и курсы валют'!$B$42,H1300*0.54*100/(100-'Заказ, cкидки и курсы валют'!$C$42),IF(H1300&lt;'Заказ, cкидки и курсы валют'!$B$43,H1300*0.54*100/(100-'Заказ, cкидки и курсы валют'!$C$43),H1300))))),2)</f>
        <v>1420.8</v>
      </c>
    </row>
    <row r="1301" spans="1:10" ht="14.1" customHeight="1">
      <c r="A1301" s="209" t="s">
        <v>2077</v>
      </c>
      <c r="B1301" s="44" t="s">
        <v>3987</v>
      </c>
      <c r="C1301" s="54">
        <v>1.95</v>
      </c>
      <c r="D1301" s="2055">
        <v>500</v>
      </c>
      <c r="E1301" s="2045">
        <f>E1287*1.2</f>
        <v>133.79999999999998</v>
      </c>
      <c r="F1301" s="603">
        <f t="shared" si="146"/>
        <v>133.80000000000001</v>
      </c>
      <c r="G1301" s="862">
        <f>'Заказ, cкидки и курсы валют'!$J$23*F1301</f>
        <v>1605.6000000000001</v>
      </c>
      <c r="H1301" s="128">
        <f t="shared" si="147"/>
        <v>802.8</v>
      </c>
      <c r="I1301" s="212"/>
      <c r="J1301" s="128">
        <f>ROUND(IF(H1301&lt;'Заказ, cкидки и курсы валют'!$B$39,H1301*0.54*100/(100-'Заказ, cкидки и курсы валют'!$C$39),IF(H1301&lt;'Заказ, cкидки и курсы валют'!$B$40,H1301*0.54*100/(100-'Заказ, cкидки и курсы валют'!$C$40),IF(H1301&lt;'Заказ, cкидки и курсы валют'!$B$41,H1301*0.54*100/(100-'Заказ, cкидки и курсы валют'!$C$41),IF(H1301&lt;'Заказ, cкидки и курсы валют'!$B$42,H1301*0.54*100/(100-'Заказ, cкидки и курсы валют'!$C$42),IF(H1301&lt;'Заказ, cкидки и курсы валют'!$B$43,H1301*0.54*100/(100-'Заказ, cкидки и курсы валют'!$C$43),H1301))))),2)</f>
        <v>867.02</v>
      </c>
    </row>
    <row r="1302" spans="1:10" ht="14.1" customHeight="1" thickBot="1">
      <c r="A1302" s="211" t="s">
        <v>2078</v>
      </c>
      <c r="B1302" s="213" t="s">
        <v>3988</v>
      </c>
      <c r="C1302" s="240">
        <v>2.21</v>
      </c>
      <c r="D1302" s="2131">
        <v>500</v>
      </c>
      <c r="E1302" s="2073">
        <f t="shared" si="145"/>
        <v>150.52799999999999</v>
      </c>
      <c r="F1302" s="959">
        <f t="shared" si="146"/>
        <v>150.53</v>
      </c>
      <c r="G1302" s="960">
        <f>'Заказ, cкидки и курсы валют'!$J$23*F1302</f>
        <v>1806.3600000000001</v>
      </c>
      <c r="H1302" s="181">
        <f t="shared" si="147"/>
        <v>903.18</v>
      </c>
      <c r="I1302" s="214"/>
      <c r="J1302" s="128">
        <f>ROUND(IF(H1302&lt;'Заказ, cкидки и курсы валют'!$B$39,H1302*0.54*100/(100-'Заказ, cкидки и курсы валют'!$C$39),IF(H1302&lt;'Заказ, cкидки и курсы валют'!$B$40,H1302*0.54*100/(100-'Заказ, cкидки и курсы валют'!$C$40),IF(H1302&lt;'Заказ, cкидки и курсы валют'!$B$41,H1302*0.54*100/(100-'Заказ, cкидки и курсы валют'!$C$41),IF(H1302&lt;'Заказ, cкидки и курсы валют'!$B$42,H1302*0.54*100/(100-'Заказ, cкидки и курсы валют'!$C$42),IF(H1302&lt;'Заказ, cкидки и курсы валют'!$B$43,H1302*0.54*100/(100-'Заказ, cкидки и курсы валют'!$C$43),H1302))))),2)</f>
        <v>975.43</v>
      </c>
    </row>
    <row r="1303" spans="1:10" ht="14.1" customHeight="1" thickBot="1">
      <c r="A1303" s="13"/>
      <c r="B1303" s="49"/>
      <c r="C1303" s="90"/>
      <c r="D1303" s="137"/>
      <c r="E1303" s="1237"/>
      <c r="F1303" s="1096"/>
      <c r="G1303" s="865"/>
      <c r="H1303" s="23"/>
      <c r="I1303" s="14"/>
    </row>
    <row r="1304" spans="1:10" ht="14.1" customHeight="1">
      <c r="A1304" s="185"/>
      <c r="B1304" s="91" t="s">
        <v>3081</v>
      </c>
      <c r="C1304" s="91"/>
      <c r="D1304" s="96"/>
      <c r="E1304" s="591"/>
      <c r="F1304" s="592"/>
      <c r="G1304" s="859"/>
      <c r="H1304" s="163"/>
      <c r="I1304" s="95"/>
    </row>
    <row r="1305" spans="1:10" ht="14.1" customHeight="1">
      <c r="A1305" s="164"/>
      <c r="B1305" s="108" t="s">
        <v>1397</v>
      </c>
      <c r="C1305" s="108"/>
      <c r="D1305" s="166"/>
      <c r="E1305" s="593"/>
      <c r="F1305" s="553"/>
      <c r="G1305" s="340"/>
      <c r="H1305" s="17"/>
      <c r="I1305" s="167"/>
    </row>
    <row r="1306" spans="1:10" ht="14.1" customHeight="1">
      <c r="A1306" s="164"/>
      <c r="B1306" s="207"/>
      <c r="C1306" s="183"/>
      <c r="D1306" s="183"/>
      <c r="E1306" s="595"/>
      <c r="F1306" s="596"/>
      <c r="G1306" s="860"/>
      <c r="H1306" s="1394"/>
      <c r="I1306" s="167"/>
    </row>
    <row r="1307" spans="1:10" ht="14.1" customHeight="1">
      <c r="A1307" s="164"/>
      <c r="B1307" s="207"/>
      <c r="C1307" s="183"/>
      <c r="D1307" s="183"/>
      <c r="E1307" s="595"/>
      <c r="F1307" s="596"/>
      <c r="G1307" s="860"/>
      <c r="H1307" s="1394"/>
      <c r="I1307" s="167"/>
    </row>
    <row r="1308" spans="1:10" ht="14.1" customHeight="1">
      <c r="A1308" s="164"/>
      <c r="B1308" s="207"/>
      <c r="C1308" s="183"/>
      <c r="D1308" s="183"/>
      <c r="E1308" s="595"/>
      <c r="F1308" s="596"/>
      <c r="G1308" s="860"/>
      <c r="H1308" s="1394"/>
      <c r="I1308" s="167"/>
    </row>
    <row r="1309" spans="1:10" ht="14.1" customHeight="1" thickBot="1">
      <c r="A1309" s="1171" t="s">
        <v>7052</v>
      </c>
      <c r="B1309" s="2539"/>
      <c r="C1309" s="1906"/>
      <c r="D1309" s="1906"/>
      <c r="E1309" s="597"/>
      <c r="F1309" s="598"/>
      <c r="G1309" s="861"/>
      <c r="H1309" s="1906"/>
      <c r="I1309" s="172"/>
    </row>
    <row r="1310" spans="1:10" ht="41.45" customHeight="1">
      <c r="A1310" s="187" t="s">
        <v>1028</v>
      </c>
      <c r="B1310" s="473" t="s">
        <v>1029</v>
      </c>
      <c r="C1310" s="2313" t="s">
        <v>678</v>
      </c>
      <c r="D1310" s="2313" t="s">
        <v>3130</v>
      </c>
      <c r="E1310" s="1134" t="s">
        <v>11188</v>
      </c>
      <c r="F1310" s="611" t="s">
        <v>2779</v>
      </c>
      <c r="G1310" s="2315" t="s">
        <v>2627</v>
      </c>
      <c r="H1310" s="2317" t="s">
        <v>497</v>
      </c>
      <c r="I1310" s="173" t="s">
        <v>4239</v>
      </c>
      <c r="J1310" s="2668" t="s">
        <v>12335</v>
      </c>
    </row>
    <row r="1311" spans="1:10" ht="21.75" customHeight="1" thickBot="1">
      <c r="A1311" s="195"/>
      <c r="B1311" s="389"/>
      <c r="C1311" s="2314" t="s">
        <v>3629</v>
      </c>
      <c r="D1311" s="476" t="s">
        <v>2628</v>
      </c>
      <c r="E1311" s="601" t="s">
        <v>265</v>
      </c>
      <c r="F1311" s="607">
        <f>'[1]Заказ, cкидки и курсы валют'!$I$12</f>
        <v>0</v>
      </c>
      <c r="G1311" s="2316"/>
      <c r="H1311" s="2318"/>
      <c r="I1311" s="325"/>
      <c r="J1311" s="2669"/>
    </row>
    <row r="1312" spans="1:10" ht="14.1" customHeight="1" thickBot="1">
      <c r="A1312" s="391" t="s">
        <v>11698</v>
      </c>
      <c r="B1312" s="392" t="s">
        <v>3944</v>
      </c>
      <c r="C1312" s="1945">
        <v>1.22</v>
      </c>
      <c r="D1312" s="2082">
        <v>50</v>
      </c>
      <c r="E1312" s="2130">
        <f>(E1284*2)+(1000/D1312*7.5)</f>
        <v>294.65999999999997</v>
      </c>
      <c r="F1312" s="967">
        <f>ROUND(E1312*(1-$F$11),2)</f>
        <v>294.66000000000003</v>
      </c>
      <c r="G1312" s="968">
        <f>'Заказ, cкидки и курсы валют'!$J$23*F1312</f>
        <v>3535.92</v>
      </c>
      <c r="H1312" s="387">
        <f>ROUND((D1312/1000)*G1312,2)</f>
        <v>176.8</v>
      </c>
      <c r="I1312" s="336"/>
      <c r="J1312" s="128">
        <f>ROUND(IF(H1312&lt;'Заказ, cкидки и курсы валют'!$B$39,H1312*0.54*100/(100-'Заказ, cкидки и курсы валют'!$C$39),IF(H1312&lt;'Заказ, cкидки и курсы валют'!$B$40,H1312*0.54*100/(100-'Заказ, cкидки и курсы валют'!$C$40),IF(H1312&lt;'Заказ, cкидки и курсы валют'!$B$41,H1312*0.54*100/(100-'Заказ, cкидки и курсы валют'!$C$41),IF(H1312&lt;'Заказ, cкидки и курсы валют'!$B$42,H1312*0.54*100/(100-'Заказ, cкидки и курсы валют'!$C$42),IF(H1312&lt;'Заказ, cкидки и курсы валют'!$B$43,H1312*0.54*100/(100-'Заказ, cкидки и курсы валют'!$C$43),H1312))))),2)</f>
        <v>272.77999999999997</v>
      </c>
    </row>
    <row r="1313" spans="1:10" ht="14.1" customHeight="1" thickBot="1">
      <c r="A1313" s="209" t="s">
        <v>11699</v>
      </c>
      <c r="B1313" s="44" t="s">
        <v>3985</v>
      </c>
      <c r="C1313" s="1907">
        <v>1.38</v>
      </c>
      <c r="D1313" s="2055">
        <v>50</v>
      </c>
      <c r="E1313" s="2130">
        <f t="shared" ref="E1313:E1316" si="148">(E1285*2)+(1000/D1313*7.5)</f>
        <v>319.48</v>
      </c>
      <c r="F1313" s="603">
        <f t="shared" ref="F1313:F1316" si="149">ROUND(E1313*(1-$F$11),2)</f>
        <v>319.48</v>
      </c>
      <c r="G1313" s="862">
        <f>'Заказ, cкидки и курсы валют'!$J$23*F1313</f>
        <v>3833.76</v>
      </c>
      <c r="H1313" s="128">
        <f t="shared" ref="H1313:H1316" si="150">ROUND((D1313/1000)*G1313,2)</f>
        <v>191.69</v>
      </c>
      <c r="I1313" s="212"/>
      <c r="J1313" s="128">
        <f>ROUND(IF(H1313&lt;'Заказ, cкидки и курсы валют'!$B$39,H1313*0.54*100/(100-'Заказ, cкидки и курсы валют'!$C$39),IF(H1313&lt;'Заказ, cкидки и курсы валют'!$B$40,H1313*0.54*100/(100-'Заказ, cкидки и курсы валют'!$C$40),IF(H1313&lt;'Заказ, cкидки и курсы валют'!$B$41,H1313*0.54*100/(100-'Заказ, cкидки и курсы валют'!$C$41),IF(H1313&lt;'Заказ, cкидки и курсы валют'!$B$42,H1313*0.54*100/(100-'Заказ, cкидки и курсы валют'!$C$42),IF(H1313&lt;'Заказ, cкидки и курсы валют'!$B$43,H1313*0.54*100/(100-'Заказ, cкидки и курсы валют'!$C$43),H1313))))),2)</f>
        <v>258.77999999999997</v>
      </c>
    </row>
    <row r="1314" spans="1:10" ht="14.1" customHeight="1" thickBot="1">
      <c r="A1314" s="209" t="s">
        <v>11700</v>
      </c>
      <c r="B1314" s="44" t="s">
        <v>3986</v>
      </c>
      <c r="C1314" s="1907">
        <v>1.62</v>
      </c>
      <c r="D1314" s="2055">
        <v>50</v>
      </c>
      <c r="E1314" s="2130">
        <f t="shared" si="148"/>
        <v>347.34000000000003</v>
      </c>
      <c r="F1314" s="603">
        <f t="shared" si="149"/>
        <v>347.34</v>
      </c>
      <c r="G1314" s="862">
        <f>'Заказ, cкидки и курсы валют'!$J$23*F1314</f>
        <v>4168.08</v>
      </c>
      <c r="H1314" s="128">
        <f t="shared" si="150"/>
        <v>208.4</v>
      </c>
      <c r="I1314" s="212"/>
      <c r="J1314" s="128">
        <f>ROUND(IF(H1314&lt;'Заказ, cкидки и курсы валют'!$B$39,H1314*0.54*100/(100-'Заказ, cкидки и курсы валют'!$C$39),IF(H1314&lt;'Заказ, cкидки и курсы валют'!$B$40,H1314*0.54*100/(100-'Заказ, cкидки и курсы валют'!$C$40),IF(H1314&lt;'Заказ, cкидки и курсы валют'!$B$41,H1314*0.54*100/(100-'Заказ, cкидки и курсы валют'!$C$41),IF(H1314&lt;'Заказ, cкидки и курсы валют'!$B$42,H1314*0.54*100/(100-'Заказ, cкидки и курсы валют'!$C$42),IF(H1314&lt;'Заказ, cкидки и курсы валют'!$B$43,H1314*0.54*100/(100-'Заказ, cкидки и курсы валют'!$C$43),H1314))))),2)</f>
        <v>281.33999999999997</v>
      </c>
    </row>
    <row r="1315" spans="1:10" ht="14.1" customHeight="1" thickBot="1">
      <c r="A1315" s="209" t="s">
        <v>11701</v>
      </c>
      <c r="B1315" s="44" t="s">
        <v>3987</v>
      </c>
      <c r="C1315" s="1907">
        <v>1.95</v>
      </c>
      <c r="D1315" s="2055">
        <v>50</v>
      </c>
      <c r="E1315" s="2130">
        <f t="shared" si="148"/>
        <v>373</v>
      </c>
      <c r="F1315" s="603">
        <f t="shared" si="149"/>
        <v>373</v>
      </c>
      <c r="G1315" s="862">
        <f>'Заказ, cкидки и курсы валют'!$J$23*F1315</f>
        <v>4476</v>
      </c>
      <c r="H1315" s="128">
        <f t="shared" si="150"/>
        <v>223.8</v>
      </c>
      <c r="I1315" s="212"/>
      <c r="J1315" s="128">
        <f>ROUND(IF(H1315&lt;'Заказ, cкидки и курсы валют'!$B$39,H1315*0.54*100/(100-'Заказ, cкидки и курсы валют'!$C$39),IF(H1315&lt;'Заказ, cкидки и курсы валют'!$B$40,H1315*0.54*100/(100-'Заказ, cкидки и курсы валют'!$C$40),IF(H1315&lt;'Заказ, cкидки и курсы валют'!$B$41,H1315*0.54*100/(100-'Заказ, cкидки и курсы валют'!$C$41),IF(H1315&lt;'Заказ, cкидки и курсы валют'!$B$42,H1315*0.54*100/(100-'Заказ, cкидки и курсы валют'!$C$42),IF(H1315&lt;'Заказ, cкидки и курсы валют'!$B$43,H1315*0.54*100/(100-'Заказ, cкидки и курсы валют'!$C$43),H1315))))),2)</f>
        <v>302.13</v>
      </c>
    </row>
    <row r="1316" spans="1:10" ht="14.1" customHeight="1" thickBot="1">
      <c r="A1316" s="211" t="s">
        <v>11702</v>
      </c>
      <c r="B1316" s="213" t="s">
        <v>3988</v>
      </c>
      <c r="C1316" s="1908">
        <v>2.21</v>
      </c>
      <c r="D1316" s="2131">
        <v>50</v>
      </c>
      <c r="E1316" s="2130">
        <f t="shared" si="148"/>
        <v>400.88</v>
      </c>
      <c r="F1316" s="959">
        <f t="shared" si="149"/>
        <v>400.88</v>
      </c>
      <c r="G1316" s="960">
        <f>'Заказ, cкидки и курсы валют'!$J$23*F1316</f>
        <v>4810.5599999999995</v>
      </c>
      <c r="H1316" s="181">
        <f t="shared" si="150"/>
        <v>240.53</v>
      </c>
      <c r="I1316" s="214"/>
      <c r="J1316" s="128">
        <f>ROUND(IF(H1316&lt;'Заказ, cкидки и курсы валют'!$B$39,H1316*0.54*100/(100-'Заказ, cкидки и курсы валют'!$C$39),IF(H1316&lt;'Заказ, cкидки и курсы валют'!$B$40,H1316*0.54*100/(100-'Заказ, cкидки и курсы валют'!$C$40),IF(H1316&lt;'Заказ, cкидки и курсы валют'!$B$41,H1316*0.54*100/(100-'Заказ, cкидки и курсы валют'!$C$41),IF(H1316&lt;'Заказ, cкидки и курсы валют'!$B$42,H1316*0.54*100/(100-'Заказ, cкидки и курсы валют'!$C$42),IF(H1316&lt;'Заказ, cкидки и курсы валют'!$B$43,H1316*0.54*100/(100-'Заказ, cкидки и курсы валют'!$C$43),H1316))))),2)</f>
        <v>324.72000000000003</v>
      </c>
    </row>
    <row r="1317" spans="1:10" ht="14.1" customHeight="1" thickBot="1"/>
    <row r="1318" spans="1:10" ht="14.1" customHeight="1">
      <c r="A1318" s="215"/>
      <c r="B1318" s="91" t="s">
        <v>3082</v>
      </c>
      <c r="C1318" s="91"/>
      <c r="D1318" s="96"/>
      <c r="E1318" s="591"/>
      <c r="F1318" s="592"/>
      <c r="G1318" s="859"/>
      <c r="H1318" s="163"/>
      <c r="I1318" s="95"/>
    </row>
    <row r="1319" spans="1:10" ht="14.1" customHeight="1">
      <c r="A1319" s="206"/>
      <c r="B1319" s="108" t="s">
        <v>1396</v>
      </c>
      <c r="C1319" s="108"/>
      <c r="D1319" s="166"/>
      <c r="E1319" s="593"/>
      <c r="F1319" s="553"/>
      <c r="G1319" s="340"/>
      <c r="H1319" s="17"/>
      <c r="I1319" s="167"/>
    </row>
    <row r="1320" spans="1:10" ht="14.1" customHeight="1">
      <c r="A1320" s="206"/>
      <c r="B1320" s="207"/>
      <c r="C1320" s="97"/>
      <c r="D1320" s="97"/>
      <c r="E1320" s="595"/>
      <c r="F1320" s="596"/>
      <c r="G1320" s="860"/>
      <c r="H1320" s="228"/>
      <c r="I1320" s="167"/>
    </row>
    <row r="1321" spans="1:10" ht="14.1" customHeight="1">
      <c r="A1321" s="206"/>
      <c r="B1321" s="207"/>
      <c r="C1321" s="97"/>
      <c r="D1321" s="97"/>
      <c r="E1321" s="595"/>
      <c r="F1321" s="596"/>
      <c r="G1321" s="860"/>
      <c r="H1321" s="228"/>
      <c r="I1321" s="167"/>
    </row>
    <row r="1322" spans="1:10" ht="14.1" customHeight="1">
      <c r="A1322" s="206"/>
      <c r="B1322" s="207"/>
      <c r="C1322" s="97"/>
      <c r="D1322" s="97"/>
      <c r="E1322" s="595"/>
      <c r="F1322" s="596"/>
      <c r="G1322" s="860"/>
      <c r="H1322" s="228"/>
      <c r="I1322" s="167"/>
    </row>
    <row r="1323" spans="1:10" ht="14.1" customHeight="1" thickBot="1">
      <c r="A1323" s="1950" t="s">
        <v>7051</v>
      </c>
      <c r="B1323" s="207"/>
      <c r="C1323" s="97"/>
      <c r="D1323" s="97"/>
      <c r="E1323" s="595"/>
      <c r="F1323" s="596"/>
      <c r="G1323" s="860"/>
      <c r="H1323" s="228"/>
      <c r="I1323" s="167"/>
    </row>
    <row r="1324" spans="1:10" ht="42.75" customHeight="1">
      <c r="A1324" s="2313" t="s">
        <v>1028</v>
      </c>
      <c r="B1324" s="2321" t="s">
        <v>1029</v>
      </c>
      <c r="C1324" s="192" t="s">
        <v>678</v>
      </c>
      <c r="D1324" s="192" t="s">
        <v>3130</v>
      </c>
      <c r="E1324" s="1134" t="s">
        <v>11188</v>
      </c>
      <c r="F1324" s="969" t="s">
        <v>2779</v>
      </c>
      <c r="G1324" s="970" t="s">
        <v>2627</v>
      </c>
      <c r="H1324" s="971" t="s">
        <v>497</v>
      </c>
      <c r="I1324" s="2322" t="s">
        <v>4239</v>
      </c>
    </row>
    <row r="1325" spans="1:10" ht="14.1" customHeight="1" thickBot="1">
      <c r="A1325" s="2323"/>
      <c r="B1325" s="2349"/>
      <c r="C1325" s="197" t="s">
        <v>3629</v>
      </c>
      <c r="D1325" s="390" t="s">
        <v>2628</v>
      </c>
      <c r="E1325" s="2078" t="s">
        <v>265</v>
      </c>
      <c r="F1325" s="2079">
        <f>'Заказ, cкидки и курсы валют'!$I$12</f>
        <v>0</v>
      </c>
      <c r="G1325" s="2080"/>
      <c r="H1325" s="2081"/>
      <c r="I1325" s="2350"/>
    </row>
    <row r="1326" spans="1:10" ht="14.1" customHeight="1">
      <c r="A1326" s="391" t="s">
        <v>2079</v>
      </c>
      <c r="B1326" s="392" t="s">
        <v>3330</v>
      </c>
      <c r="C1326" s="973">
        <v>0.28000000000000003</v>
      </c>
      <c r="D1326" s="2082">
        <v>70000</v>
      </c>
      <c r="E1326" s="667">
        <v>15.06</v>
      </c>
      <c r="F1326" s="967">
        <f>ROUND(E1326*(1-$F$11),2)</f>
        <v>15.06</v>
      </c>
      <c r="G1326" s="968">
        <f>'Заказ, cкидки и курсы валют'!$J$23*F1326</f>
        <v>180.72</v>
      </c>
      <c r="H1326" s="387">
        <f>ROUND((D1326/1000)*G1326,2)</f>
        <v>12650.4</v>
      </c>
      <c r="I1326" s="337"/>
    </row>
    <row r="1327" spans="1:10" ht="14.1" customHeight="1">
      <c r="A1327" s="209" t="s">
        <v>2080</v>
      </c>
      <c r="B1327" s="44" t="s">
        <v>3331</v>
      </c>
      <c r="C1327" s="786">
        <v>0.28999999999999998</v>
      </c>
      <c r="D1327" s="2055">
        <v>60000</v>
      </c>
      <c r="E1327" s="667">
        <v>16.420000000000002</v>
      </c>
      <c r="F1327" s="603">
        <f t="shared" ref="F1327:F1390" si="151">ROUND(E1327*(1-$F$11),2)</f>
        <v>16.420000000000002</v>
      </c>
      <c r="G1327" s="862">
        <f>'Заказ, cкидки и курсы валют'!$J$23*F1327</f>
        <v>197.04000000000002</v>
      </c>
      <c r="H1327" s="128">
        <f t="shared" ref="H1327:H1390" si="152">ROUND((D1327/1000)*G1327,2)</f>
        <v>11822.4</v>
      </c>
      <c r="I1327" s="212"/>
    </row>
    <row r="1328" spans="1:10" ht="14.1" customHeight="1">
      <c r="A1328" s="209" t="s">
        <v>2081</v>
      </c>
      <c r="B1328" s="44" t="s">
        <v>3332</v>
      </c>
      <c r="C1328" s="786">
        <v>0.34</v>
      </c>
      <c r="D1328" s="2055">
        <v>50000</v>
      </c>
      <c r="E1328" s="667">
        <v>18.27</v>
      </c>
      <c r="F1328" s="603">
        <f t="shared" si="151"/>
        <v>18.27</v>
      </c>
      <c r="G1328" s="862">
        <f>'Заказ, cкидки и курсы валют'!$J$23*F1328</f>
        <v>219.24</v>
      </c>
      <c r="H1328" s="128">
        <f t="shared" si="152"/>
        <v>10962</v>
      </c>
      <c r="I1328" s="212"/>
    </row>
    <row r="1329" spans="1:9" ht="14.1" customHeight="1">
      <c r="A1329" s="209" t="s">
        <v>2082</v>
      </c>
      <c r="B1329" s="44" t="s">
        <v>3333</v>
      </c>
      <c r="C1329" s="786">
        <v>0.43</v>
      </c>
      <c r="D1329" s="2055">
        <v>40000</v>
      </c>
      <c r="E1329" s="667">
        <v>21.28</v>
      </c>
      <c r="F1329" s="603">
        <f t="shared" si="151"/>
        <v>21.28</v>
      </c>
      <c r="G1329" s="862">
        <f>'Заказ, cкидки и курсы валют'!$J$23*F1329</f>
        <v>255.36</v>
      </c>
      <c r="H1329" s="128">
        <f t="shared" si="152"/>
        <v>10214.4</v>
      </c>
      <c r="I1329" s="212"/>
    </row>
    <row r="1330" spans="1:9" ht="14.1" customHeight="1">
      <c r="A1330" s="209" t="s">
        <v>2083</v>
      </c>
      <c r="B1330" s="44" t="s">
        <v>3334</v>
      </c>
      <c r="C1330" s="786">
        <v>0.62</v>
      </c>
      <c r="D1330" s="2055">
        <v>30000</v>
      </c>
      <c r="E1330" s="667">
        <v>24.64</v>
      </c>
      <c r="F1330" s="603">
        <f t="shared" si="151"/>
        <v>24.64</v>
      </c>
      <c r="G1330" s="862">
        <f>'Заказ, cкидки и курсы валют'!$J$23*F1330</f>
        <v>295.68</v>
      </c>
      <c r="H1330" s="128">
        <f t="shared" si="152"/>
        <v>8870.4</v>
      </c>
      <c r="I1330" s="212"/>
    </row>
    <row r="1331" spans="1:9" ht="14.1" customHeight="1">
      <c r="A1331" s="209" t="s">
        <v>2084</v>
      </c>
      <c r="B1331" s="44" t="s">
        <v>3335</v>
      </c>
      <c r="C1331" s="786">
        <v>0.37</v>
      </c>
      <c r="D1331" s="2055">
        <v>60000</v>
      </c>
      <c r="E1331" s="667">
        <v>17.350000000000001</v>
      </c>
      <c r="F1331" s="603">
        <f t="shared" si="151"/>
        <v>17.350000000000001</v>
      </c>
      <c r="G1331" s="862">
        <f>'Заказ, cкидки и курсы валют'!$J$23*F1331</f>
        <v>208.20000000000002</v>
      </c>
      <c r="H1331" s="128">
        <f t="shared" si="152"/>
        <v>12492</v>
      </c>
      <c r="I1331" s="212"/>
    </row>
    <row r="1332" spans="1:9" ht="14.1" customHeight="1">
      <c r="A1332" s="209" t="s">
        <v>2085</v>
      </c>
      <c r="B1332" s="44" t="s">
        <v>138</v>
      </c>
      <c r="C1332" s="786">
        <v>0.39</v>
      </c>
      <c r="D1332" s="2055">
        <v>50000</v>
      </c>
      <c r="E1332" s="667">
        <v>19.940000000000001</v>
      </c>
      <c r="F1332" s="603">
        <f t="shared" si="151"/>
        <v>19.940000000000001</v>
      </c>
      <c r="G1332" s="862">
        <f>'Заказ, cкидки и курсы валют'!$J$23*F1332</f>
        <v>239.28000000000003</v>
      </c>
      <c r="H1332" s="128">
        <f t="shared" si="152"/>
        <v>11964</v>
      </c>
      <c r="I1332" s="212"/>
    </row>
    <row r="1333" spans="1:9" ht="14.1" customHeight="1">
      <c r="A1333" s="209" t="s">
        <v>2086</v>
      </c>
      <c r="B1333" s="44" t="s">
        <v>139</v>
      </c>
      <c r="C1333" s="786">
        <v>0.5</v>
      </c>
      <c r="D1333" s="2055">
        <v>40000</v>
      </c>
      <c r="E1333" s="667">
        <v>21.2</v>
      </c>
      <c r="F1333" s="603">
        <f t="shared" si="151"/>
        <v>21.2</v>
      </c>
      <c r="G1333" s="862">
        <f>'Заказ, cкидки и курсы валют'!$J$23*F1333</f>
        <v>254.39999999999998</v>
      </c>
      <c r="H1333" s="128">
        <f t="shared" si="152"/>
        <v>10176</v>
      </c>
      <c r="I1333" s="212"/>
    </row>
    <row r="1334" spans="1:9" ht="14.1" customHeight="1">
      <c r="A1334" s="209" t="s">
        <v>2087</v>
      </c>
      <c r="B1334" s="44" t="s">
        <v>140</v>
      </c>
      <c r="C1334" s="786">
        <v>0.59</v>
      </c>
      <c r="D1334" s="2055">
        <v>25000</v>
      </c>
      <c r="E1334" s="667">
        <v>24.56</v>
      </c>
      <c r="F1334" s="603">
        <f t="shared" si="151"/>
        <v>24.56</v>
      </c>
      <c r="G1334" s="862">
        <f>'Заказ, cкидки и курсы валют'!$J$23*F1334</f>
        <v>294.71999999999997</v>
      </c>
      <c r="H1334" s="128">
        <f t="shared" si="152"/>
        <v>7368</v>
      </c>
      <c r="I1334" s="212"/>
    </row>
    <row r="1335" spans="1:9" ht="14.1" customHeight="1">
      <c r="A1335" s="209" t="s">
        <v>2088</v>
      </c>
      <c r="B1335" s="44" t="s">
        <v>141</v>
      </c>
      <c r="C1335" s="786">
        <v>0.74</v>
      </c>
      <c r="D1335" s="2055">
        <v>25000</v>
      </c>
      <c r="E1335" s="667">
        <v>27.81</v>
      </c>
      <c r="F1335" s="603">
        <f t="shared" si="151"/>
        <v>27.81</v>
      </c>
      <c r="G1335" s="862">
        <f>'Заказ, cкидки и курсы валют'!$J$23*F1335</f>
        <v>333.71999999999997</v>
      </c>
      <c r="H1335" s="128">
        <f t="shared" si="152"/>
        <v>8343</v>
      </c>
      <c r="I1335" s="212"/>
    </row>
    <row r="1336" spans="1:9" ht="14.1" customHeight="1">
      <c r="A1336" s="209" t="s">
        <v>2089</v>
      </c>
      <c r="B1336" s="44" t="s">
        <v>142</v>
      </c>
      <c r="C1336" s="786">
        <v>0.88</v>
      </c>
      <c r="D1336" s="2055">
        <v>15000</v>
      </c>
      <c r="E1336" s="667">
        <v>32.64</v>
      </c>
      <c r="F1336" s="603">
        <f t="shared" si="151"/>
        <v>32.64</v>
      </c>
      <c r="G1336" s="862">
        <f>'Заказ, cкидки и курсы валют'!$J$23*F1336</f>
        <v>391.68</v>
      </c>
      <c r="H1336" s="128">
        <f t="shared" si="152"/>
        <v>5875.2</v>
      </c>
      <c r="I1336" s="212"/>
    </row>
    <row r="1337" spans="1:9" ht="14.1" customHeight="1">
      <c r="A1337" s="209" t="s">
        <v>2090</v>
      </c>
      <c r="B1337" s="44" t="s">
        <v>143</v>
      </c>
      <c r="C1337" s="786">
        <v>1.1599999999999999</v>
      </c>
      <c r="D1337" s="2055">
        <v>15000</v>
      </c>
      <c r="E1337" s="667">
        <v>38.29</v>
      </c>
      <c r="F1337" s="603">
        <f t="shared" si="151"/>
        <v>38.29</v>
      </c>
      <c r="G1337" s="862">
        <f>'Заказ, cкидки и курсы валют'!$J$23*F1337</f>
        <v>459.48</v>
      </c>
      <c r="H1337" s="128">
        <f t="shared" si="152"/>
        <v>6892.2</v>
      </c>
      <c r="I1337" s="212"/>
    </row>
    <row r="1338" spans="1:9" ht="14.1" customHeight="1">
      <c r="A1338" s="209" t="s">
        <v>2091</v>
      </c>
      <c r="B1338" s="44" t="s">
        <v>144</v>
      </c>
      <c r="C1338" s="786">
        <v>1.3</v>
      </c>
      <c r="D1338" s="2055">
        <v>11000</v>
      </c>
      <c r="E1338" s="667">
        <v>39.53</v>
      </c>
      <c r="F1338" s="603">
        <f t="shared" si="151"/>
        <v>39.53</v>
      </c>
      <c r="G1338" s="862">
        <f>'Заказ, cкидки и курсы валют'!$J$23*F1338</f>
        <v>474.36</v>
      </c>
      <c r="H1338" s="128">
        <f t="shared" si="152"/>
        <v>5217.96</v>
      </c>
      <c r="I1338" s="212"/>
    </row>
    <row r="1339" spans="1:9" ht="14.1" customHeight="1">
      <c r="A1339" s="210" t="s">
        <v>2092</v>
      </c>
      <c r="B1339" s="44" t="s">
        <v>3989</v>
      </c>
      <c r="C1339" s="786">
        <v>1.44</v>
      </c>
      <c r="D1339" s="2055">
        <v>11000</v>
      </c>
      <c r="E1339" s="667">
        <v>44.77</v>
      </c>
      <c r="F1339" s="603">
        <f t="shared" si="151"/>
        <v>44.77</v>
      </c>
      <c r="G1339" s="862">
        <f>'Заказ, cкидки и курсы валют'!$J$23*F1339</f>
        <v>537.24</v>
      </c>
      <c r="H1339" s="128">
        <f t="shared" si="152"/>
        <v>5909.64</v>
      </c>
      <c r="I1339" s="212"/>
    </row>
    <row r="1340" spans="1:9" ht="14.1" customHeight="1">
      <c r="A1340" s="209" t="s">
        <v>2093</v>
      </c>
      <c r="B1340" s="44" t="s">
        <v>3345</v>
      </c>
      <c r="C1340" s="786">
        <v>1.58</v>
      </c>
      <c r="D1340" s="2055">
        <v>10000</v>
      </c>
      <c r="E1340" s="667">
        <v>49.39</v>
      </c>
      <c r="F1340" s="603">
        <f t="shared" si="151"/>
        <v>49.39</v>
      </c>
      <c r="G1340" s="862">
        <f>'Заказ, cкидки и курсы валют'!$J$23*F1340</f>
        <v>592.68000000000006</v>
      </c>
      <c r="H1340" s="128">
        <f t="shared" si="152"/>
        <v>5926.8</v>
      </c>
      <c r="I1340" s="212"/>
    </row>
    <row r="1341" spans="1:9" ht="14.1" customHeight="1">
      <c r="A1341" s="209" t="s">
        <v>2094</v>
      </c>
      <c r="B1341" s="44" t="s">
        <v>153</v>
      </c>
      <c r="C1341" s="785">
        <v>0.53</v>
      </c>
      <c r="D1341" s="2059">
        <v>35000</v>
      </c>
      <c r="E1341" s="667">
        <v>23.42</v>
      </c>
      <c r="F1341" s="603">
        <f t="shared" si="151"/>
        <v>23.42</v>
      </c>
      <c r="G1341" s="862">
        <f>'Заказ, cкидки и курсы валют'!$J$23*F1341</f>
        <v>281.04000000000002</v>
      </c>
      <c r="H1341" s="128">
        <f t="shared" si="152"/>
        <v>9836.4</v>
      </c>
      <c r="I1341" s="212"/>
    </row>
    <row r="1342" spans="1:9" ht="14.1" customHeight="1">
      <c r="A1342" s="209" t="s">
        <v>2095</v>
      </c>
      <c r="B1342" s="44" t="s">
        <v>105</v>
      </c>
      <c r="C1342" s="785">
        <v>0.65</v>
      </c>
      <c r="D1342" s="2059">
        <v>35000</v>
      </c>
      <c r="E1342" s="667">
        <v>25.97</v>
      </c>
      <c r="F1342" s="603">
        <f t="shared" si="151"/>
        <v>25.97</v>
      </c>
      <c r="G1342" s="862">
        <f>'Заказ, cкидки и курсы валют'!$J$23*F1342</f>
        <v>311.64</v>
      </c>
      <c r="H1342" s="128">
        <f t="shared" si="152"/>
        <v>10907.4</v>
      </c>
      <c r="I1342" s="212"/>
    </row>
    <row r="1343" spans="1:9" ht="14.1" customHeight="1">
      <c r="A1343" s="209" t="s">
        <v>2096</v>
      </c>
      <c r="B1343" s="44" t="s">
        <v>154</v>
      </c>
      <c r="C1343" s="786">
        <v>0.78</v>
      </c>
      <c r="D1343" s="2059">
        <v>25000</v>
      </c>
      <c r="E1343" s="667">
        <v>29.71</v>
      </c>
      <c r="F1343" s="603">
        <f t="shared" si="151"/>
        <v>29.71</v>
      </c>
      <c r="G1343" s="862">
        <f>'Заказ, cкидки и курсы валют'!$J$23*F1343</f>
        <v>356.52</v>
      </c>
      <c r="H1343" s="128">
        <f t="shared" si="152"/>
        <v>8913</v>
      </c>
      <c r="I1343" s="212"/>
    </row>
    <row r="1344" spans="1:9" ht="14.1" customHeight="1">
      <c r="A1344" s="209" t="s">
        <v>2097</v>
      </c>
      <c r="B1344" s="44" t="s">
        <v>107</v>
      </c>
      <c r="C1344" s="786">
        <v>1.08</v>
      </c>
      <c r="D1344" s="2059">
        <v>15000</v>
      </c>
      <c r="E1344" s="667">
        <v>33.19</v>
      </c>
      <c r="F1344" s="603">
        <f t="shared" si="151"/>
        <v>33.19</v>
      </c>
      <c r="G1344" s="862">
        <f>'Заказ, cкидки и курсы валют'!$J$23*F1344</f>
        <v>398.28</v>
      </c>
      <c r="H1344" s="128">
        <f t="shared" si="152"/>
        <v>5974.2</v>
      </c>
      <c r="I1344" s="212"/>
    </row>
    <row r="1345" spans="1:9" ht="14.1" customHeight="1">
      <c r="A1345" s="209" t="s">
        <v>2098</v>
      </c>
      <c r="B1345" s="48" t="s">
        <v>155</v>
      </c>
      <c r="C1345" s="786">
        <v>1.26</v>
      </c>
      <c r="D1345" s="2055">
        <v>17000</v>
      </c>
      <c r="E1345" s="667">
        <v>39.5</v>
      </c>
      <c r="F1345" s="603">
        <f t="shared" si="151"/>
        <v>39.5</v>
      </c>
      <c r="G1345" s="862">
        <f>'Заказ, cкидки и курсы валют'!$J$23*F1345</f>
        <v>474</v>
      </c>
      <c r="H1345" s="128">
        <f t="shared" si="152"/>
        <v>8058</v>
      </c>
      <c r="I1345" s="212"/>
    </row>
    <row r="1346" spans="1:9" ht="14.1" customHeight="1">
      <c r="A1346" s="209" t="s">
        <v>2099</v>
      </c>
      <c r="B1346" s="44" t="s">
        <v>109</v>
      </c>
      <c r="C1346" s="786">
        <v>1.36</v>
      </c>
      <c r="D1346" s="2059">
        <v>12000</v>
      </c>
      <c r="E1346" s="667">
        <v>41.32</v>
      </c>
      <c r="F1346" s="603">
        <f t="shared" si="151"/>
        <v>41.32</v>
      </c>
      <c r="G1346" s="862">
        <f>'Заказ, cкидки и курсы валют'!$J$23*F1346</f>
        <v>495.84000000000003</v>
      </c>
      <c r="H1346" s="128">
        <f t="shared" si="152"/>
        <v>5950.08</v>
      </c>
      <c r="I1346" s="212"/>
    </row>
    <row r="1347" spans="1:9" ht="14.1" customHeight="1">
      <c r="A1347" s="209" t="s">
        <v>2100</v>
      </c>
      <c r="B1347" s="44" t="s">
        <v>156</v>
      </c>
      <c r="C1347" s="786">
        <v>1.6</v>
      </c>
      <c r="D1347" s="2059">
        <v>10000</v>
      </c>
      <c r="E1347" s="667">
        <v>43.97</v>
      </c>
      <c r="F1347" s="603">
        <f t="shared" si="151"/>
        <v>43.97</v>
      </c>
      <c r="G1347" s="862">
        <f>'Заказ, cкидки и курсы валют'!$J$23*F1347</f>
        <v>527.64</v>
      </c>
      <c r="H1347" s="128">
        <f t="shared" si="152"/>
        <v>5276.4</v>
      </c>
      <c r="I1347" s="212"/>
    </row>
    <row r="1348" spans="1:9" ht="14.1" customHeight="1">
      <c r="A1348" s="209" t="s">
        <v>2101</v>
      </c>
      <c r="B1348" s="44" t="s">
        <v>111</v>
      </c>
      <c r="C1348" s="786">
        <v>1.73</v>
      </c>
      <c r="D1348" s="2059">
        <v>6000</v>
      </c>
      <c r="E1348" s="667">
        <v>51.78</v>
      </c>
      <c r="F1348" s="603">
        <f t="shared" si="151"/>
        <v>51.78</v>
      </c>
      <c r="G1348" s="862">
        <f>'Заказ, cкидки и курсы валют'!$J$23*F1348</f>
        <v>621.36</v>
      </c>
      <c r="H1348" s="128">
        <f t="shared" si="152"/>
        <v>3728.16</v>
      </c>
      <c r="I1348" s="212"/>
    </row>
    <row r="1349" spans="1:9" ht="14.1" customHeight="1">
      <c r="A1349" s="209" t="s">
        <v>2102</v>
      </c>
      <c r="B1349" s="44" t="s">
        <v>157</v>
      </c>
      <c r="C1349" s="786">
        <v>1.96</v>
      </c>
      <c r="D1349" s="2059">
        <v>5000</v>
      </c>
      <c r="E1349" s="667">
        <v>56.69</v>
      </c>
      <c r="F1349" s="603">
        <f t="shared" si="151"/>
        <v>56.69</v>
      </c>
      <c r="G1349" s="862">
        <f>'Заказ, cкидки и курсы валют'!$J$23*F1349</f>
        <v>680.28</v>
      </c>
      <c r="H1349" s="128">
        <f t="shared" si="152"/>
        <v>3401.4</v>
      </c>
      <c r="I1349" s="212"/>
    </row>
    <row r="1350" spans="1:9" ht="14.1" customHeight="1">
      <c r="A1350" s="209" t="s">
        <v>2103</v>
      </c>
      <c r="B1350" s="44" t="s">
        <v>145</v>
      </c>
      <c r="C1350" s="786">
        <v>0.73</v>
      </c>
      <c r="D1350" s="2059">
        <v>30000</v>
      </c>
      <c r="E1350" s="667">
        <v>28.52</v>
      </c>
      <c r="F1350" s="603">
        <f t="shared" si="151"/>
        <v>28.52</v>
      </c>
      <c r="G1350" s="862">
        <f>'Заказ, cкидки и курсы валют'!$J$23*F1350</f>
        <v>342.24</v>
      </c>
      <c r="H1350" s="128">
        <f t="shared" si="152"/>
        <v>10267.200000000001</v>
      </c>
      <c r="I1350" s="212"/>
    </row>
    <row r="1351" spans="1:9" ht="14.1" customHeight="1">
      <c r="A1351" s="209" t="s">
        <v>2104</v>
      </c>
      <c r="B1351" s="44" t="s">
        <v>146</v>
      </c>
      <c r="C1351" s="786">
        <v>0.9</v>
      </c>
      <c r="D1351" s="2059">
        <v>25000</v>
      </c>
      <c r="E1351" s="667">
        <v>32.57</v>
      </c>
      <c r="F1351" s="603">
        <f t="shared" si="151"/>
        <v>32.57</v>
      </c>
      <c r="G1351" s="862">
        <f>'Заказ, cкидки и курсы валют'!$J$23*F1351</f>
        <v>390.84000000000003</v>
      </c>
      <c r="H1351" s="128">
        <f t="shared" si="152"/>
        <v>9771</v>
      </c>
      <c r="I1351" s="212"/>
    </row>
    <row r="1352" spans="1:9" ht="14.1" customHeight="1">
      <c r="A1352" s="209" t="s">
        <v>2105</v>
      </c>
      <c r="B1352" s="44" t="s">
        <v>147</v>
      </c>
      <c r="C1352" s="785">
        <v>1.07</v>
      </c>
      <c r="D1352" s="2059">
        <v>16000</v>
      </c>
      <c r="E1352" s="667">
        <v>37.17</v>
      </c>
      <c r="F1352" s="603">
        <f t="shared" si="151"/>
        <v>37.17</v>
      </c>
      <c r="G1352" s="862">
        <f>'Заказ, cкидки и курсы валют'!$J$23*F1352</f>
        <v>446.04</v>
      </c>
      <c r="H1352" s="128">
        <f t="shared" si="152"/>
        <v>7136.64</v>
      </c>
      <c r="I1352" s="212"/>
    </row>
    <row r="1353" spans="1:9" ht="14.1" customHeight="1">
      <c r="A1353" s="209" t="s">
        <v>2106</v>
      </c>
      <c r="B1353" s="44" t="s">
        <v>148</v>
      </c>
      <c r="C1353" s="785">
        <v>1.37</v>
      </c>
      <c r="D1353" s="2059">
        <v>12000</v>
      </c>
      <c r="E1353" s="667">
        <v>39.479999999999997</v>
      </c>
      <c r="F1353" s="603">
        <f t="shared" si="151"/>
        <v>39.479999999999997</v>
      </c>
      <c r="G1353" s="862">
        <f>'Заказ, cкидки и курсы валют'!$J$23*F1353</f>
        <v>473.76</v>
      </c>
      <c r="H1353" s="128">
        <f t="shared" si="152"/>
        <v>5685.12</v>
      </c>
      <c r="I1353" s="212"/>
    </row>
    <row r="1354" spans="1:9" ht="14.1" customHeight="1">
      <c r="A1354" s="209" t="s">
        <v>2107</v>
      </c>
      <c r="B1354" s="44" t="s">
        <v>149</v>
      </c>
      <c r="C1354" s="785">
        <v>1.53</v>
      </c>
      <c r="D1354" s="2055">
        <v>10000</v>
      </c>
      <c r="E1354" s="667">
        <v>44.58</v>
      </c>
      <c r="F1354" s="603">
        <f t="shared" si="151"/>
        <v>44.58</v>
      </c>
      <c r="G1354" s="862">
        <f>'Заказ, cкидки и курсы валют'!$J$23*F1354</f>
        <v>534.96</v>
      </c>
      <c r="H1354" s="128">
        <f t="shared" si="152"/>
        <v>5349.6</v>
      </c>
      <c r="I1354" s="212"/>
    </row>
    <row r="1355" spans="1:9" ht="14.1" customHeight="1">
      <c r="A1355" s="209" t="s">
        <v>2108</v>
      </c>
      <c r="B1355" s="44" t="s">
        <v>150</v>
      </c>
      <c r="C1355" s="785">
        <v>1.76</v>
      </c>
      <c r="D1355" s="2059">
        <v>8000</v>
      </c>
      <c r="E1355" s="667">
        <v>52.49</v>
      </c>
      <c r="F1355" s="603">
        <f t="shared" si="151"/>
        <v>52.49</v>
      </c>
      <c r="G1355" s="862">
        <f>'Заказ, cкидки и курсы валют'!$J$23*F1355</f>
        <v>629.88</v>
      </c>
      <c r="H1355" s="128">
        <f t="shared" si="152"/>
        <v>5039.04</v>
      </c>
      <c r="I1355" s="212"/>
    </row>
    <row r="1356" spans="1:9" ht="14.1" customHeight="1">
      <c r="A1356" s="209" t="s">
        <v>2109</v>
      </c>
      <c r="B1356" s="44" t="s">
        <v>151</v>
      </c>
      <c r="C1356" s="786">
        <v>1.98</v>
      </c>
      <c r="D1356" s="2059">
        <v>8000</v>
      </c>
      <c r="E1356" s="667">
        <v>56.17</v>
      </c>
      <c r="F1356" s="603">
        <f t="shared" si="151"/>
        <v>56.17</v>
      </c>
      <c r="G1356" s="862">
        <f>'Заказ, cкидки и курсы валют'!$J$23*F1356</f>
        <v>674.04</v>
      </c>
      <c r="H1356" s="128">
        <f t="shared" si="152"/>
        <v>5392.32</v>
      </c>
      <c r="I1356" s="212"/>
    </row>
    <row r="1357" spans="1:9" ht="14.1" customHeight="1">
      <c r="A1357" s="209" t="s">
        <v>2110</v>
      </c>
      <c r="B1357" s="44" t="s">
        <v>79</v>
      </c>
      <c r="C1357" s="786">
        <v>2.2000000000000002</v>
      </c>
      <c r="D1357" s="2059">
        <v>8000</v>
      </c>
      <c r="E1357" s="667">
        <v>62.96</v>
      </c>
      <c r="F1357" s="603">
        <f t="shared" si="151"/>
        <v>62.96</v>
      </c>
      <c r="G1357" s="862">
        <f>'Заказ, cкидки и курсы валют'!$J$23*F1357</f>
        <v>755.52</v>
      </c>
      <c r="H1357" s="128">
        <f t="shared" si="152"/>
        <v>6044.16</v>
      </c>
      <c r="I1357" s="212"/>
    </row>
    <row r="1358" spans="1:9" ht="14.1" customHeight="1">
      <c r="A1358" s="209" t="s">
        <v>3526</v>
      </c>
      <c r="B1358" s="44" t="s">
        <v>152</v>
      </c>
      <c r="C1358" s="786">
        <v>2.41</v>
      </c>
      <c r="D1358" s="2059">
        <v>5500</v>
      </c>
      <c r="E1358" s="667">
        <v>69.599999999999994</v>
      </c>
      <c r="F1358" s="603">
        <f t="shared" si="151"/>
        <v>69.599999999999994</v>
      </c>
      <c r="G1358" s="862">
        <f>'Заказ, cкидки и курсы валют'!$J$23*F1358</f>
        <v>835.19999999999993</v>
      </c>
      <c r="H1358" s="128">
        <f t="shared" si="152"/>
        <v>4593.6000000000004</v>
      </c>
      <c r="I1358" s="212"/>
    </row>
    <row r="1359" spans="1:9" ht="14.1" customHeight="1">
      <c r="A1359" s="209" t="s">
        <v>3527</v>
      </c>
      <c r="B1359" s="44" t="s">
        <v>158</v>
      </c>
      <c r="C1359" s="786">
        <v>2.92</v>
      </c>
      <c r="D1359" s="2059">
        <v>5000</v>
      </c>
      <c r="E1359" s="667">
        <v>81.99</v>
      </c>
      <c r="F1359" s="603">
        <f t="shared" si="151"/>
        <v>81.99</v>
      </c>
      <c r="G1359" s="862">
        <f>'Заказ, cкидки и курсы валют'!$J$23*F1359</f>
        <v>983.87999999999988</v>
      </c>
      <c r="H1359" s="128">
        <f t="shared" si="152"/>
        <v>4919.3999999999996</v>
      </c>
      <c r="I1359" s="212"/>
    </row>
    <row r="1360" spans="1:9" ht="14.1" customHeight="1">
      <c r="A1360" s="209" t="s">
        <v>3528</v>
      </c>
      <c r="B1360" s="44" t="s">
        <v>159</v>
      </c>
      <c r="C1360" s="786">
        <v>3.37</v>
      </c>
      <c r="D1360" s="2059">
        <v>3000</v>
      </c>
      <c r="E1360" s="667">
        <v>93.62</v>
      </c>
      <c r="F1360" s="603">
        <f t="shared" si="151"/>
        <v>93.62</v>
      </c>
      <c r="G1360" s="862">
        <f>'Заказ, cкидки и курсы валют'!$J$23*F1360</f>
        <v>1123.44</v>
      </c>
      <c r="H1360" s="128">
        <f t="shared" si="152"/>
        <v>3370.32</v>
      </c>
      <c r="I1360" s="212"/>
    </row>
    <row r="1361" spans="1:9" ht="14.1" customHeight="1">
      <c r="A1361" s="209" t="s">
        <v>3529</v>
      </c>
      <c r="B1361" s="44" t="s">
        <v>80</v>
      </c>
      <c r="C1361" s="786">
        <v>1.21</v>
      </c>
      <c r="D1361" s="2059">
        <v>15000</v>
      </c>
      <c r="E1361" s="667">
        <v>41.1</v>
      </c>
      <c r="F1361" s="603">
        <f t="shared" si="151"/>
        <v>41.1</v>
      </c>
      <c r="G1361" s="862">
        <f>'Заказ, cкидки и курсы валют'!$J$23*F1361</f>
        <v>493.20000000000005</v>
      </c>
      <c r="H1361" s="128">
        <f t="shared" si="152"/>
        <v>7398</v>
      </c>
      <c r="I1361" s="212"/>
    </row>
    <row r="1362" spans="1:9" ht="14.1" customHeight="1">
      <c r="A1362" s="209" t="s">
        <v>3530</v>
      </c>
      <c r="B1362" s="44" t="s">
        <v>160</v>
      </c>
      <c r="C1362" s="786">
        <v>1.46</v>
      </c>
      <c r="D1362" s="2059">
        <v>12000</v>
      </c>
      <c r="E1362" s="667">
        <v>43.77</v>
      </c>
      <c r="F1362" s="603">
        <f t="shared" si="151"/>
        <v>43.77</v>
      </c>
      <c r="G1362" s="862">
        <f>'Заказ, cкидки и курсы валют'!$J$23*F1362</f>
        <v>525.24</v>
      </c>
      <c r="H1362" s="128">
        <f t="shared" si="152"/>
        <v>6302.88</v>
      </c>
      <c r="I1362" s="212"/>
    </row>
    <row r="1363" spans="1:9" ht="14.1" customHeight="1">
      <c r="A1363" s="209" t="s">
        <v>3531</v>
      </c>
      <c r="B1363" s="44" t="s">
        <v>161</v>
      </c>
      <c r="C1363" s="786">
        <v>1.63</v>
      </c>
      <c r="D1363" s="2059">
        <v>10000</v>
      </c>
      <c r="E1363" s="667">
        <v>49.85</v>
      </c>
      <c r="F1363" s="603">
        <f t="shared" si="151"/>
        <v>49.85</v>
      </c>
      <c r="G1363" s="862">
        <f>'Заказ, cкидки и курсы валют'!$J$23*F1363</f>
        <v>598.20000000000005</v>
      </c>
      <c r="H1363" s="128">
        <f t="shared" si="152"/>
        <v>5982</v>
      </c>
      <c r="I1363" s="212"/>
    </row>
    <row r="1364" spans="1:9" ht="14.1" customHeight="1">
      <c r="A1364" s="209" t="s">
        <v>3532</v>
      </c>
      <c r="B1364" s="44" t="s">
        <v>162</v>
      </c>
      <c r="C1364" s="786">
        <v>2.02</v>
      </c>
      <c r="D1364" s="2059">
        <v>9000</v>
      </c>
      <c r="E1364" s="667">
        <v>58.79</v>
      </c>
      <c r="F1364" s="603">
        <f t="shared" si="151"/>
        <v>58.79</v>
      </c>
      <c r="G1364" s="862">
        <f>'Заказ, cкидки и курсы валют'!$J$23*F1364</f>
        <v>705.48</v>
      </c>
      <c r="H1364" s="128">
        <f t="shared" si="152"/>
        <v>6349.32</v>
      </c>
      <c r="I1364" s="212"/>
    </row>
    <row r="1365" spans="1:9" ht="14.1" customHeight="1">
      <c r="A1365" s="210" t="s">
        <v>3533</v>
      </c>
      <c r="B1365" s="44" t="s">
        <v>81</v>
      </c>
      <c r="C1365" s="786">
        <v>2.27</v>
      </c>
      <c r="D1365" s="2059">
        <v>8000</v>
      </c>
      <c r="E1365" s="667">
        <v>64.5</v>
      </c>
      <c r="F1365" s="603">
        <f t="shared" si="151"/>
        <v>64.5</v>
      </c>
      <c r="G1365" s="862">
        <f>'Заказ, cкидки и курсы валют'!$J$23*F1365</f>
        <v>774</v>
      </c>
      <c r="H1365" s="128">
        <f t="shared" si="152"/>
        <v>6192</v>
      </c>
      <c r="I1365" s="212"/>
    </row>
    <row r="1366" spans="1:9" ht="14.1" customHeight="1">
      <c r="A1366" s="210" t="s">
        <v>3534</v>
      </c>
      <c r="B1366" s="44" t="s">
        <v>163</v>
      </c>
      <c r="C1366" s="786">
        <v>2.52</v>
      </c>
      <c r="D1366" s="2059">
        <v>7000</v>
      </c>
      <c r="E1366" s="667">
        <v>73.75</v>
      </c>
      <c r="F1366" s="603">
        <f t="shared" si="151"/>
        <v>73.75</v>
      </c>
      <c r="G1366" s="862">
        <f>'Заказ, cкидки и курсы валют'!$J$23*F1366</f>
        <v>885</v>
      </c>
      <c r="H1366" s="128">
        <f t="shared" si="152"/>
        <v>6195</v>
      </c>
      <c r="I1366" s="212"/>
    </row>
    <row r="1367" spans="1:9" ht="14.1" customHeight="1">
      <c r="A1367" s="210" t="s">
        <v>3535</v>
      </c>
      <c r="B1367" s="44" t="s">
        <v>82</v>
      </c>
      <c r="C1367" s="786">
        <v>2.83</v>
      </c>
      <c r="D1367" s="2059">
        <v>6000</v>
      </c>
      <c r="E1367" s="667">
        <v>82.62</v>
      </c>
      <c r="F1367" s="603">
        <f t="shared" si="151"/>
        <v>82.62</v>
      </c>
      <c r="G1367" s="862">
        <f>'Заказ, cкидки и курсы валют'!$J$23*F1367</f>
        <v>991.44</v>
      </c>
      <c r="H1367" s="128">
        <f t="shared" si="152"/>
        <v>5948.64</v>
      </c>
      <c r="I1367" s="212"/>
    </row>
    <row r="1368" spans="1:9" ht="14.1" customHeight="1">
      <c r="A1368" s="210" t="s">
        <v>3536</v>
      </c>
      <c r="B1368" s="44" t="s">
        <v>164</v>
      </c>
      <c r="C1368" s="786">
        <v>3.1</v>
      </c>
      <c r="D1368" s="2059">
        <v>4500</v>
      </c>
      <c r="E1368" s="667">
        <v>87.78</v>
      </c>
      <c r="F1368" s="603">
        <f t="shared" si="151"/>
        <v>87.78</v>
      </c>
      <c r="G1368" s="862">
        <f>'Заказ, cкидки и курсы валют'!$J$23*F1368</f>
        <v>1053.3600000000001</v>
      </c>
      <c r="H1368" s="128">
        <f t="shared" si="152"/>
        <v>4740.12</v>
      </c>
      <c r="I1368" s="212"/>
    </row>
    <row r="1369" spans="1:9" ht="14.1" customHeight="1">
      <c r="A1369" s="210" t="s">
        <v>3537</v>
      </c>
      <c r="B1369" s="44" t="s">
        <v>165</v>
      </c>
      <c r="C1369" s="785">
        <v>3.62</v>
      </c>
      <c r="D1369" s="2059">
        <v>4500</v>
      </c>
      <c r="E1369" s="667">
        <v>102.97</v>
      </c>
      <c r="F1369" s="603">
        <f t="shared" si="151"/>
        <v>102.97</v>
      </c>
      <c r="G1369" s="862">
        <f>'Заказ, cкидки и курсы валют'!$J$23*F1369</f>
        <v>1235.6399999999999</v>
      </c>
      <c r="H1369" s="128">
        <f t="shared" si="152"/>
        <v>5560.38</v>
      </c>
      <c r="I1369" s="212"/>
    </row>
    <row r="1370" spans="1:9" ht="14.1" customHeight="1">
      <c r="A1370" s="210" t="s">
        <v>3538</v>
      </c>
      <c r="B1370" s="44" t="s">
        <v>166</v>
      </c>
      <c r="C1370" s="785">
        <v>4.22</v>
      </c>
      <c r="D1370" s="2055">
        <v>3000</v>
      </c>
      <c r="E1370" s="667">
        <v>118.59</v>
      </c>
      <c r="F1370" s="603">
        <f t="shared" si="151"/>
        <v>118.59</v>
      </c>
      <c r="G1370" s="862">
        <f>'Заказ, cкидки и курсы валют'!$J$23*F1370</f>
        <v>1423.08</v>
      </c>
      <c r="H1370" s="128">
        <f t="shared" si="152"/>
        <v>4269.24</v>
      </c>
      <c r="I1370" s="212"/>
    </row>
    <row r="1371" spans="1:9" ht="14.1" customHeight="1">
      <c r="A1371" s="210" t="s">
        <v>3539</v>
      </c>
      <c r="B1371" s="44" t="s">
        <v>83</v>
      </c>
      <c r="C1371" s="785">
        <v>4.78</v>
      </c>
      <c r="D1371" s="2059">
        <v>1500</v>
      </c>
      <c r="E1371" s="667">
        <v>138.06</v>
      </c>
      <c r="F1371" s="603">
        <f t="shared" si="151"/>
        <v>138.06</v>
      </c>
      <c r="G1371" s="862">
        <f>'Заказ, cкидки и курсы валют'!$J$23*F1371</f>
        <v>1656.72</v>
      </c>
      <c r="H1371" s="128">
        <f t="shared" si="152"/>
        <v>2485.08</v>
      </c>
      <c r="I1371" s="212"/>
    </row>
    <row r="1372" spans="1:9" ht="14.1" customHeight="1">
      <c r="A1372" s="210" t="s">
        <v>3906</v>
      </c>
      <c r="B1372" s="48" t="s">
        <v>3639</v>
      </c>
      <c r="C1372" s="786">
        <v>1.51</v>
      </c>
      <c r="D1372" s="2055">
        <v>15000</v>
      </c>
      <c r="E1372" s="667">
        <v>44.99</v>
      </c>
      <c r="F1372" s="603">
        <f t="shared" si="151"/>
        <v>44.99</v>
      </c>
      <c r="G1372" s="862">
        <f>'Заказ, cкидки и курсы валют'!$J$23*F1372</f>
        <v>539.88</v>
      </c>
      <c r="H1372" s="128">
        <f t="shared" si="152"/>
        <v>8098.2</v>
      </c>
      <c r="I1372" s="212"/>
    </row>
    <row r="1373" spans="1:9" ht="14.1" customHeight="1">
      <c r="A1373" s="210" t="s">
        <v>3540</v>
      </c>
      <c r="B1373" s="48" t="s">
        <v>167</v>
      </c>
      <c r="C1373" s="785">
        <v>1.72</v>
      </c>
      <c r="D1373" s="2055">
        <v>12000</v>
      </c>
      <c r="E1373" s="667">
        <v>53.63</v>
      </c>
      <c r="F1373" s="603">
        <f t="shared" si="151"/>
        <v>53.63</v>
      </c>
      <c r="G1373" s="862">
        <f>'Заказ, cкидки и курсы валют'!$J$23*F1373</f>
        <v>643.56000000000006</v>
      </c>
      <c r="H1373" s="128">
        <f t="shared" si="152"/>
        <v>7722.72</v>
      </c>
      <c r="I1373" s="212"/>
    </row>
    <row r="1374" spans="1:9" ht="14.1" customHeight="1">
      <c r="A1374" s="210" t="s">
        <v>3541</v>
      </c>
      <c r="B1374" s="48" t="s">
        <v>168</v>
      </c>
      <c r="C1374" s="785">
        <v>2.08</v>
      </c>
      <c r="D1374" s="2055">
        <v>8000</v>
      </c>
      <c r="E1374" s="667">
        <v>60.48</v>
      </c>
      <c r="F1374" s="603">
        <f t="shared" si="151"/>
        <v>60.48</v>
      </c>
      <c r="G1374" s="862">
        <f>'Заказ, cкидки и курсы валют'!$J$23*F1374</f>
        <v>725.76</v>
      </c>
      <c r="H1374" s="128">
        <f t="shared" si="152"/>
        <v>5806.08</v>
      </c>
      <c r="I1374" s="212"/>
    </row>
    <row r="1375" spans="1:9" ht="14.1" customHeight="1">
      <c r="A1375" s="210" t="s">
        <v>3542</v>
      </c>
      <c r="B1375" s="48" t="s">
        <v>169</v>
      </c>
      <c r="C1375" s="785">
        <v>2.48</v>
      </c>
      <c r="D1375" s="2055">
        <v>8000</v>
      </c>
      <c r="E1375" s="667">
        <v>72.48</v>
      </c>
      <c r="F1375" s="603">
        <f t="shared" si="151"/>
        <v>72.48</v>
      </c>
      <c r="G1375" s="862">
        <f>'Заказ, cкидки и курсы валют'!$J$23*F1375</f>
        <v>869.76</v>
      </c>
      <c r="H1375" s="128">
        <f t="shared" si="152"/>
        <v>6958.08</v>
      </c>
      <c r="I1375" s="212"/>
    </row>
    <row r="1376" spans="1:9" ht="14.1" customHeight="1">
      <c r="A1376" s="210" t="s">
        <v>3543</v>
      </c>
      <c r="B1376" s="48" t="s">
        <v>611</v>
      </c>
      <c r="C1376" s="785">
        <v>2.75</v>
      </c>
      <c r="D1376" s="2055">
        <v>8000</v>
      </c>
      <c r="E1376" s="667">
        <v>80.97</v>
      </c>
      <c r="F1376" s="603">
        <f t="shared" si="151"/>
        <v>80.97</v>
      </c>
      <c r="G1376" s="862">
        <f>'Заказ, cкидки и курсы валют'!$J$23*F1376</f>
        <v>971.64</v>
      </c>
      <c r="H1376" s="128">
        <f t="shared" si="152"/>
        <v>7773.12</v>
      </c>
      <c r="I1376" s="212"/>
    </row>
    <row r="1377" spans="1:9" ht="14.1" customHeight="1">
      <c r="A1377" s="210" t="s">
        <v>3544</v>
      </c>
      <c r="B1377" s="48" t="s">
        <v>170</v>
      </c>
      <c r="C1377" s="785">
        <v>3.08</v>
      </c>
      <c r="D1377" s="2055">
        <v>7000</v>
      </c>
      <c r="E1377" s="667">
        <v>91.64</v>
      </c>
      <c r="F1377" s="603">
        <f t="shared" si="151"/>
        <v>91.64</v>
      </c>
      <c r="G1377" s="862">
        <f>'Заказ, cкидки и курсы валют'!$J$23*F1377</f>
        <v>1099.68</v>
      </c>
      <c r="H1377" s="128">
        <f t="shared" si="152"/>
        <v>7697.76</v>
      </c>
      <c r="I1377" s="212"/>
    </row>
    <row r="1378" spans="1:9" ht="14.1" customHeight="1">
      <c r="A1378" s="210" t="s">
        <v>3545</v>
      </c>
      <c r="B1378" s="48" t="s">
        <v>612</v>
      </c>
      <c r="C1378" s="785">
        <v>3.43</v>
      </c>
      <c r="D1378" s="2055">
        <v>5000</v>
      </c>
      <c r="E1378" s="667">
        <v>100.58</v>
      </c>
      <c r="F1378" s="603">
        <f t="shared" si="151"/>
        <v>100.58</v>
      </c>
      <c r="G1378" s="862">
        <f>'Заказ, cкидки и курсы валют'!$J$23*F1378</f>
        <v>1206.96</v>
      </c>
      <c r="H1378" s="128">
        <f t="shared" si="152"/>
        <v>6034.8</v>
      </c>
      <c r="I1378" s="212"/>
    </row>
    <row r="1379" spans="1:9" ht="14.1" customHeight="1">
      <c r="A1379" s="210" t="s">
        <v>3546</v>
      </c>
      <c r="B1379" s="48" t="s">
        <v>171</v>
      </c>
      <c r="C1379" s="785">
        <v>3.76</v>
      </c>
      <c r="D1379" s="2055">
        <v>4500</v>
      </c>
      <c r="E1379" s="667">
        <v>110.11</v>
      </c>
      <c r="F1379" s="603">
        <f t="shared" si="151"/>
        <v>110.11</v>
      </c>
      <c r="G1379" s="862">
        <f>'Заказ, cкидки и курсы валют'!$J$23*F1379</f>
        <v>1321.32</v>
      </c>
      <c r="H1379" s="128">
        <f t="shared" si="152"/>
        <v>5945.94</v>
      </c>
      <c r="I1379" s="212"/>
    </row>
    <row r="1380" spans="1:9" ht="14.1" customHeight="1">
      <c r="A1380" s="210" t="s">
        <v>3547</v>
      </c>
      <c r="B1380" s="48" t="s">
        <v>172</v>
      </c>
      <c r="C1380" s="786">
        <v>4.43</v>
      </c>
      <c r="D1380" s="2055">
        <v>2500</v>
      </c>
      <c r="E1380" s="667">
        <v>130.77000000000001</v>
      </c>
      <c r="F1380" s="603">
        <f t="shared" si="151"/>
        <v>130.77000000000001</v>
      </c>
      <c r="G1380" s="862">
        <f>'Заказ, cкидки и курсы валют'!$J$23*F1380</f>
        <v>1569.2400000000002</v>
      </c>
      <c r="H1380" s="128">
        <f t="shared" si="152"/>
        <v>3923.1</v>
      </c>
      <c r="I1380" s="212"/>
    </row>
    <row r="1381" spans="1:9" ht="14.1" customHeight="1">
      <c r="A1381" s="210" t="s">
        <v>3548</v>
      </c>
      <c r="B1381" s="48" t="s">
        <v>173</v>
      </c>
      <c r="C1381" s="787">
        <v>5.35</v>
      </c>
      <c r="D1381" s="2055">
        <v>2000</v>
      </c>
      <c r="E1381" s="667">
        <v>150.07</v>
      </c>
      <c r="F1381" s="603">
        <f t="shared" si="151"/>
        <v>150.07</v>
      </c>
      <c r="G1381" s="862">
        <f>'Заказ, cкидки и курсы валют'!$J$23*F1381</f>
        <v>1800.84</v>
      </c>
      <c r="H1381" s="128">
        <f t="shared" si="152"/>
        <v>3601.68</v>
      </c>
      <c r="I1381" s="212"/>
    </row>
    <row r="1382" spans="1:9" ht="14.1" customHeight="1">
      <c r="A1382" s="209" t="s">
        <v>3549</v>
      </c>
      <c r="B1382" s="48" t="s">
        <v>174</v>
      </c>
      <c r="C1382" s="785">
        <v>6.11</v>
      </c>
      <c r="D1382" s="2055">
        <v>1800</v>
      </c>
      <c r="E1382" s="667">
        <v>164.64</v>
      </c>
      <c r="F1382" s="603">
        <f t="shared" si="151"/>
        <v>164.64</v>
      </c>
      <c r="G1382" s="862">
        <f>'Заказ, cкидки и курсы валют'!$J$23*F1382</f>
        <v>1975.6799999999998</v>
      </c>
      <c r="H1382" s="128">
        <f t="shared" si="152"/>
        <v>3556.22</v>
      </c>
      <c r="I1382" s="212"/>
    </row>
    <row r="1383" spans="1:9" ht="14.1" customHeight="1">
      <c r="A1383" s="209" t="s">
        <v>3550</v>
      </c>
      <c r="B1383" s="48" t="s">
        <v>175</v>
      </c>
      <c r="C1383" s="785">
        <v>6.45</v>
      </c>
      <c r="D1383" s="2055">
        <v>1500</v>
      </c>
      <c r="E1383" s="667">
        <v>187.74</v>
      </c>
      <c r="F1383" s="603">
        <f t="shared" si="151"/>
        <v>187.74</v>
      </c>
      <c r="G1383" s="862">
        <f>'Заказ, cкидки и курсы валют'!$J$23*F1383</f>
        <v>2252.88</v>
      </c>
      <c r="H1383" s="128">
        <f t="shared" si="152"/>
        <v>3379.32</v>
      </c>
      <c r="I1383" s="212"/>
    </row>
    <row r="1384" spans="1:9" ht="14.1" customHeight="1">
      <c r="A1384" s="209" t="s">
        <v>3551</v>
      </c>
      <c r="B1384" s="48" t="s">
        <v>176</v>
      </c>
      <c r="C1384" s="785">
        <v>7.12</v>
      </c>
      <c r="D1384" s="2055">
        <v>1300</v>
      </c>
      <c r="E1384" s="667">
        <v>202.74</v>
      </c>
      <c r="F1384" s="603">
        <f t="shared" si="151"/>
        <v>202.74</v>
      </c>
      <c r="G1384" s="862">
        <f>'Заказ, cкидки и курсы валют'!$J$23*F1384</f>
        <v>2432.88</v>
      </c>
      <c r="H1384" s="128">
        <f t="shared" si="152"/>
        <v>3162.74</v>
      </c>
      <c r="I1384" s="212"/>
    </row>
    <row r="1385" spans="1:9" ht="14.1" customHeight="1">
      <c r="A1385" s="209" t="s">
        <v>3552</v>
      </c>
      <c r="B1385" s="48" t="s">
        <v>177</v>
      </c>
      <c r="C1385" s="785">
        <v>8.4700000000000006</v>
      </c>
      <c r="D1385" s="48">
        <v>1000</v>
      </c>
      <c r="E1385" s="667">
        <v>246.15</v>
      </c>
      <c r="F1385" s="603">
        <f t="shared" si="151"/>
        <v>246.15</v>
      </c>
      <c r="G1385" s="862">
        <f>'Заказ, cкидки и курсы валют'!$J$23*F1385</f>
        <v>2953.8</v>
      </c>
      <c r="H1385" s="128">
        <f t="shared" si="152"/>
        <v>2953.8</v>
      </c>
      <c r="I1385" s="212"/>
    </row>
    <row r="1386" spans="1:9" ht="14.1" customHeight="1">
      <c r="A1386" s="216" t="s">
        <v>5230</v>
      </c>
      <c r="B1386" s="44" t="s">
        <v>189</v>
      </c>
      <c r="C1386" s="786">
        <v>3.9</v>
      </c>
      <c r="D1386" s="2059">
        <v>4500</v>
      </c>
      <c r="E1386" s="667">
        <v>104.08</v>
      </c>
      <c r="F1386" s="603">
        <f t="shared" si="151"/>
        <v>104.08</v>
      </c>
      <c r="G1386" s="862">
        <f>'Заказ, cкидки и курсы валют'!$J$23*F1386</f>
        <v>1248.96</v>
      </c>
      <c r="H1386" s="128">
        <f t="shared" si="152"/>
        <v>5620.32</v>
      </c>
      <c r="I1386" s="212"/>
    </row>
    <row r="1387" spans="1:9" ht="14.1" customHeight="1">
      <c r="A1387" s="216" t="s">
        <v>3553</v>
      </c>
      <c r="B1387" s="44" t="s">
        <v>178</v>
      </c>
      <c r="C1387" s="785">
        <v>4.7699999999999996</v>
      </c>
      <c r="D1387" s="2059">
        <v>4000</v>
      </c>
      <c r="E1387" s="667">
        <v>137.11000000000001</v>
      </c>
      <c r="F1387" s="603">
        <f t="shared" si="151"/>
        <v>137.11000000000001</v>
      </c>
      <c r="G1387" s="862">
        <f>'Заказ, cкидки и курсы валют'!$J$23*F1387</f>
        <v>1645.3200000000002</v>
      </c>
      <c r="H1387" s="128">
        <f t="shared" si="152"/>
        <v>6581.28</v>
      </c>
      <c r="I1387" s="212"/>
    </row>
    <row r="1388" spans="1:9" ht="14.1" customHeight="1">
      <c r="A1388" s="209" t="s">
        <v>3554</v>
      </c>
      <c r="B1388" s="44" t="s">
        <v>84</v>
      </c>
      <c r="C1388" s="785">
        <v>5.0599999999999996</v>
      </c>
      <c r="D1388" s="2059">
        <v>3000</v>
      </c>
      <c r="E1388" s="667">
        <v>149.09</v>
      </c>
      <c r="F1388" s="603">
        <f t="shared" si="151"/>
        <v>149.09</v>
      </c>
      <c r="G1388" s="862">
        <f>'Заказ, cкидки и курсы валют'!$J$23*F1388</f>
        <v>1789.08</v>
      </c>
      <c r="H1388" s="128">
        <f t="shared" si="152"/>
        <v>5367.24</v>
      </c>
      <c r="I1388" s="212"/>
    </row>
    <row r="1389" spans="1:9" ht="14.1" customHeight="1">
      <c r="A1389" s="209" t="s">
        <v>3555</v>
      </c>
      <c r="B1389" s="44" t="s">
        <v>179</v>
      </c>
      <c r="C1389" s="785">
        <v>5.81</v>
      </c>
      <c r="D1389" s="2059">
        <v>2500</v>
      </c>
      <c r="E1389" s="667">
        <v>166.47</v>
      </c>
      <c r="F1389" s="603">
        <f t="shared" si="151"/>
        <v>166.47</v>
      </c>
      <c r="G1389" s="862">
        <f>'Заказ, cкидки и курсы валют'!$J$23*F1389</f>
        <v>1997.6399999999999</v>
      </c>
      <c r="H1389" s="128">
        <f t="shared" si="152"/>
        <v>4994.1000000000004</v>
      </c>
      <c r="I1389" s="212"/>
    </row>
    <row r="1390" spans="1:9" ht="14.1" customHeight="1">
      <c r="A1390" s="209" t="s">
        <v>3556</v>
      </c>
      <c r="B1390" s="44" t="s">
        <v>180</v>
      </c>
      <c r="C1390" s="785">
        <v>6.85</v>
      </c>
      <c r="D1390" s="2059">
        <v>2000</v>
      </c>
      <c r="E1390" s="667">
        <v>193.59</v>
      </c>
      <c r="F1390" s="603">
        <f t="shared" si="151"/>
        <v>193.59</v>
      </c>
      <c r="G1390" s="862">
        <f>'Заказ, cкидки и курсы валют'!$J$23*F1390</f>
        <v>2323.08</v>
      </c>
      <c r="H1390" s="128">
        <f t="shared" si="152"/>
        <v>4646.16</v>
      </c>
      <c r="I1390" s="212"/>
    </row>
    <row r="1391" spans="1:9" ht="14.1" customHeight="1">
      <c r="A1391" s="209" t="s">
        <v>3557</v>
      </c>
      <c r="B1391" s="44" t="s">
        <v>181</v>
      </c>
      <c r="C1391" s="785">
        <v>7.88</v>
      </c>
      <c r="D1391" s="2059">
        <v>1700</v>
      </c>
      <c r="E1391" s="667">
        <v>224.83</v>
      </c>
      <c r="F1391" s="603">
        <f t="shared" ref="F1391:F1402" si="153">ROUND(E1391*(1-$F$11),2)</f>
        <v>224.83</v>
      </c>
      <c r="G1391" s="862">
        <f>'Заказ, cкидки и курсы валют'!$J$23*F1391</f>
        <v>2697.96</v>
      </c>
      <c r="H1391" s="128">
        <f t="shared" ref="H1391:H1402" si="154">ROUND((D1391/1000)*G1391,2)</f>
        <v>4586.53</v>
      </c>
      <c r="I1391" s="212"/>
    </row>
    <row r="1392" spans="1:9" ht="14.1" customHeight="1">
      <c r="A1392" s="209" t="s">
        <v>3558</v>
      </c>
      <c r="B1392" s="44" t="s">
        <v>182</v>
      </c>
      <c r="C1392" s="785">
        <v>8.92</v>
      </c>
      <c r="D1392" s="2059">
        <v>1500</v>
      </c>
      <c r="E1392" s="667">
        <v>251.61</v>
      </c>
      <c r="F1392" s="603">
        <f t="shared" si="153"/>
        <v>251.61</v>
      </c>
      <c r="G1392" s="862">
        <f>'Заказ, cкидки и курсы валют'!$J$23*F1392</f>
        <v>3019.32</v>
      </c>
      <c r="H1392" s="128">
        <f t="shared" si="154"/>
        <v>4528.9799999999996</v>
      </c>
      <c r="I1392" s="212"/>
    </row>
    <row r="1393" spans="1:9" ht="14.1" customHeight="1">
      <c r="A1393" s="209" t="s">
        <v>3559</v>
      </c>
      <c r="B1393" s="44" t="s">
        <v>183</v>
      </c>
      <c r="C1393" s="785">
        <v>9.9600000000000009</v>
      </c>
      <c r="D1393" s="2059">
        <v>1000</v>
      </c>
      <c r="E1393" s="667">
        <v>280.7</v>
      </c>
      <c r="F1393" s="603">
        <f t="shared" si="153"/>
        <v>280.7</v>
      </c>
      <c r="G1393" s="862">
        <f>'Заказ, cкидки и курсы валют'!$J$23*F1393</f>
        <v>3368.3999999999996</v>
      </c>
      <c r="H1393" s="128">
        <f t="shared" si="154"/>
        <v>3368.4</v>
      </c>
      <c r="I1393" s="212"/>
    </row>
    <row r="1394" spans="1:9" ht="14.1" customHeight="1">
      <c r="A1394" s="209" t="s">
        <v>3560</v>
      </c>
      <c r="B1394" s="44" t="s">
        <v>184</v>
      </c>
      <c r="C1394" s="785">
        <v>10.99</v>
      </c>
      <c r="D1394" s="44">
        <v>1000</v>
      </c>
      <c r="E1394" s="667">
        <v>308.20999999999998</v>
      </c>
      <c r="F1394" s="603">
        <f t="shared" si="153"/>
        <v>308.20999999999998</v>
      </c>
      <c r="G1394" s="862">
        <f>'Заказ, cкидки и курсы валют'!$J$23*F1394</f>
        <v>3698.5199999999995</v>
      </c>
      <c r="H1394" s="128">
        <f t="shared" si="154"/>
        <v>3698.52</v>
      </c>
      <c r="I1394" s="212"/>
    </row>
    <row r="1395" spans="1:9" ht="14.1" customHeight="1">
      <c r="A1395" s="209" t="s">
        <v>3561</v>
      </c>
      <c r="B1395" s="44" t="s">
        <v>968</v>
      </c>
      <c r="C1395" s="785">
        <v>12.53</v>
      </c>
      <c r="D1395" s="44">
        <v>900</v>
      </c>
      <c r="E1395" s="667">
        <v>351.71</v>
      </c>
      <c r="F1395" s="603">
        <f t="shared" si="153"/>
        <v>351.71</v>
      </c>
      <c r="G1395" s="862">
        <f>'Заказ, cкидки и курсы валют'!$J$23*F1395</f>
        <v>4220.5199999999995</v>
      </c>
      <c r="H1395" s="128">
        <f t="shared" si="154"/>
        <v>3798.47</v>
      </c>
      <c r="I1395" s="212"/>
    </row>
    <row r="1396" spans="1:9" ht="14.1" customHeight="1">
      <c r="A1396" s="209" t="s">
        <v>3562</v>
      </c>
      <c r="B1396" s="44" t="s">
        <v>185</v>
      </c>
      <c r="C1396" s="785">
        <v>12.88</v>
      </c>
      <c r="D1396" s="44">
        <v>800</v>
      </c>
      <c r="E1396" s="667">
        <v>380.3</v>
      </c>
      <c r="F1396" s="603">
        <f t="shared" si="153"/>
        <v>380.3</v>
      </c>
      <c r="G1396" s="862">
        <f>'Заказ, cкидки и курсы валют'!$J$23*F1396</f>
        <v>4563.6000000000004</v>
      </c>
      <c r="H1396" s="128">
        <f t="shared" si="154"/>
        <v>3650.88</v>
      </c>
      <c r="I1396" s="212"/>
    </row>
    <row r="1397" spans="1:9" ht="14.1" customHeight="1">
      <c r="A1397" s="209" t="s">
        <v>3563</v>
      </c>
      <c r="B1397" s="44" t="s">
        <v>102</v>
      </c>
      <c r="C1397" s="785">
        <v>13.63</v>
      </c>
      <c r="D1397" s="44">
        <v>700</v>
      </c>
      <c r="E1397" s="667">
        <v>413.75</v>
      </c>
      <c r="F1397" s="603">
        <f t="shared" si="153"/>
        <v>413.75</v>
      </c>
      <c r="G1397" s="862">
        <f>'Заказ, cкидки и курсы валют'!$J$23*F1397</f>
        <v>4965</v>
      </c>
      <c r="H1397" s="128">
        <f t="shared" si="154"/>
        <v>3475.5</v>
      </c>
      <c r="I1397" s="212"/>
    </row>
    <row r="1398" spans="1:9" ht="14.1" customHeight="1">
      <c r="A1398" s="209" t="s">
        <v>3564</v>
      </c>
      <c r="B1398" s="44" t="s">
        <v>186</v>
      </c>
      <c r="C1398" s="785">
        <v>14.33</v>
      </c>
      <c r="D1398" s="44">
        <v>600</v>
      </c>
      <c r="E1398" s="667">
        <v>439.98</v>
      </c>
      <c r="F1398" s="603">
        <f t="shared" si="153"/>
        <v>439.98</v>
      </c>
      <c r="G1398" s="862">
        <f>'Заказ, cкидки и курсы валют'!$J$23*F1398</f>
        <v>5279.76</v>
      </c>
      <c r="H1398" s="128">
        <f t="shared" si="154"/>
        <v>3167.86</v>
      </c>
      <c r="I1398" s="212"/>
    </row>
    <row r="1399" spans="1:9" ht="14.1" customHeight="1">
      <c r="A1399" s="216" t="s">
        <v>3565</v>
      </c>
      <c r="B1399" s="44" t="s">
        <v>3104</v>
      </c>
      <c r="C1399" s="785">
        <v>15.5</v>
      </c>
      <c r="D1399" s="44">
        <v>600</v>
      </c>
      <c r="E1399" s="667">
        <v>473.94</v>
      </c>
      <c r="F1399" s="603">
        <f t="shared" si="153"/>
        <v>473.94</v>
      </c>
      <c r="G1399" s="862">
        <f>'Заказ, cкидки и курсы валют'!$J$23*F1399</f>
        <v>5687.28</v>
      </c>
      <c r="H1399" s="128">
        <f t="shared" si="154"/>
        <v>3412.37</v>
      </c>
      <c r="I1399" s="212"/>
    </row>
    <row r="1400" spans="1:9" ht="14.1" customHeight="1">
      <c r="A1400" s="216" t="s">
        <v>3566</v>
      </c>
      <c r="B1400" s="44" t="s">
        <v>187</v>
      </c>
      <c r="C1400" s="785">
        <v>16.5</v>
      </c>
      <c r="D1400" s="44">
        <v>600</v>
      </c>
      <c r="E1400" s="667">
        <v>495.65</v>
      </c>
      <c r="F1400" s="603">
        <f t="shared" si="153"/>
        <v>495.65</v>
      </c>
      <c r="G1400" s="862">
        <f>'Заказ, cкидки и курсы валют'!$J$23*F1400</f>
        <v>5947.7999999999993</v>
      </c>
      <c r="H1400" s="128">
        <f t="shared" si="154"/>
        <v>3568.68</v>
      </c>
      <c r="I1400" s="212"/>
    </row>
    <row r="1401" spans="1:9" ht="14.1" customHeight="1">
      <c r="A1401" s="216" t="s">
        <v>3567</v>
      </c>
      <c r="B1401" s="44" t="s">
        <v>85</v>
      </c>
      <c r="C1401" s="788">
        <v>18.329999999999998</v>
      </c>
      <c r="D1401" s="44">
        <v>600</v>
      </c>
      <c r="E1401" s="667">
        <v>590.35</v>
      </c>
      <c r="F1401" s="603">
        <f t="shared" si="153"/>
        <v>590.35</v>
      </c>
      <c r="G1401" s="862">
        <f>'Заказ, cкидки и курсы валют'!$J$23*F1401</f>
        <v>7084.2000000000007</v>
      </c>
      <c r="H1401" s="128">
        <f t="shared" si="154"/>
        <v>4250.5200000000004</v>
      </c>
      <c r="I1401" s="212"/>
    </row>
    <row r="1402" spans="1:9" ht="14.1" customHeight="1" thickBot="1">
      <c r="A1402" s="241" t="s">
        <v>3568</v>
      </c>
      <c r="B1402" s="213" t="s">
        <v>188</v>
      </c>
      <c r="C1402" s="789">
        <v>20.6</v>
      </c>
      <c r="D1402" s="213">
        <v>500</v>
      </c>
      <c r="E1402" s="667">
        <v>681.05</v>
      </c>
      <c r="F1402" s="959">
        <f t="shared" si="153"/>
        <v>681.05</v>
      </c>
      <c r="G1402" s="960">
        <f>'Заказ, cкидки и курсы валют'!$J$23*F1402</f>
        <v>8172.5999999999995</v>
      </c>
      <c r="H1402" s="181">
        <f t="shared" si="154"/>
        <v>4086.3</v>
      </c>
      <c r="I1402" s="214"/>
    </row>
    <row r="1403" spans="1:9" ht="14.1" customHeight="1" thickBot="1">
      <c r="A1403" s="14"/>
      <c r="B1403" s="49"/>
      <c r="C1403" s="81"/>
      <c r="D1403" s="49"/>
      <c r="E1403" s="546"/>
      <c r="F1403" s="578"/>
      <c r="G1403" s="863"/>
      <c r="H1403" s="14"/>
      <c r="I1403" s="14"/>
    </row>
    <row r="1404" spans="1:9" ht="14.1" customHeight="1">
      <c r="A1404" s="215"/>
      <c r="B1404" s="91" t="s">
        <v>3082</v>
      </c>
      <c r="C1404" s="91"/>
      <c r="D1404" s="96"/>
      <c r="E1404" s="591"/>
      <c r="F1404" s="592"/>
      <c r="G1404" s="859"/>
      <c r="H1404" s="163"/>
      <c r="I1404" s="95"/>
    </row>
    <row r="1405" spans="1:9" ht="14.1" customHeight="1">
      <c r="A1405" s="206"/>
      <c r="B1405" s="108" t="s">
        <v>1396</v>
      </c>
      <c r="C1405" s="108"/>
      <c r="D1405" s="166"/>
      <c r="E1405" s="593"/>
      <c r="F1405" s="553"/>
      <c r="G1405" s="340"/>
      <c r="H1405" s="17"/>
      <c r="I1405" s="167"/>
    </row>
    <row r="1406" spans="1:9" ht="14.1" customHeight="1">
      <c r="A1406" s="206"/>
      <c r="B1406" s="207"/>
      <c r="C1406" s="97"/>
      <c r="D1406" s="97"/>
      <c r="E1406" s="595"/>
      <c r="F1406" s="596"/>
      <c r="G1406" s="860"/>
      <c r="H1406" s="228"/>
      <c r="I1406" s="167"/>
    </row>
    <row r="1407" spans="1:9" ht="14.1" customHeight="1">
      <c r="A1407" s="206"/>
      <c r="B1407" s="207"/>
      <c r="C1407" s="97"/>
      <c r="D1407" s="97"/>
      <c r="E1407" s="595"/>
      <c r="F1407" s="596"/>
      <c r="G1407" s="860"/>
      <c r="H1407" s="228"/>
      <c r="I1407" s="167"/>
    </row>
    <row r="1408" spans="1:9" ht="14.1" customHeight="1">
      <c r="A1408" s="206"/>
      <c r="B1408" s="207"/>
      <c r="C1408" s="97"/>
      <c r="D1408" s="97"/>
      <c r="E1408" s="595"/>
      <c r="F1408" s="596"/>
      <c r="G1408" s="860"/>
      <c r="H1408" s="228"/>
      <c r="I1408" s="167"/>
    </row>
    <row r="1409" spans="1:10" ht="14.1" customHeight="1" thickBot="1">
      <c r="A1409" s="1171" t="s">
        <v>7050</v>
      </c>
      <c r="B1409" s="200"/>
      <c r="C1409" s="205"/>
      <c r="D1409" s="205"/>
      <c r="E1409" s="597"/>
      <c r="F1409" s="598"/>
      <c r="G1409" s="861"/>
      <c r="H1409" s="229"/>
      <c r="I1409" s="172"/>
    </row>
    <row r="1410" spans="1:10" ht="31.5" customHeight="1">
      <c r="A1410" s="187" t="s">
        <v>1028</v>
      </c>
      <c r="B1410" s="189" t="s">
        <v>1029</v>
      </c>
      <c r="C1410" s="192" t="s">
        <v>678</v>
      </c>
      <c r="D1410" s="192" t="s">
        <v>3130</v>
      </c>
      <c r="E1410" s="1134" t="s">
        <v>11188</v>
      </c>
      <c r="F1410" s="611" t="s">
        <v>2779</v>
      </c>
      <c r="G1410" s="2315" t="s">
        <v>2627</v>
      </c>
      <c r="H1410" s="2317" t="s">
        <v>497</v>
      </c>
      <c r="I1410" s="173" t="s">
        <v>4239</v>
      </c>
      <c r="J1410" s="2668" t="s">
        <v>12335</v>
      </c>
    </row>
    <row r="1411" spans="1:10" ht="33" customHeight="1" thickBot="1">
      <c r="A1411" s="195"/>
      <c r="B1411" s="389"/>
      <c r="C1411" s="197" t="s">
        <v>3629</v>
      </c>
      <c r="D1411" s="390" t="s">
        <v>2628</v>
      </c>
      <c r="E1411" s="601" t="s">
        <v>265</v>
      </c>
      <c r="F1411" s="607">
        <f>'Заказ, cкидки и курсы валют'!$I$12</f>
        <v>0</v>
      </c>
      <c r="G1411" s="2316"/>
      <c r="H1411" s="2318"/>
      <c r="I1411" s="325"/>
      <c r="J1411" s="2669"/>
    </row>
    <row r="1412" spans="1:10" ht="14.1" customHeight="1">
      <c r="A1412" s="391" t="s">
        <v>3569</v>
      </c>
      <c r="B1412" s="392" t="s">
        <v>3330</v>
      </c>
      <c r="C1412" s="973">
        <v>0.28000000000000003</v>
      </c>
      <c r="D1412" s="2082">
        <v>7000</v>
      </c>
      <c r="E1412" s="2071">
        <f>E1326*1.2</f>
        <v>18.071999999999999</v>
      </c>
      <c r="F1412" s="967">
        <f>ROUND(E1412*(1-$F$11),2)</f>
        <v>18.07</v>
      </c>
      <c r="G1412" s="968">
        <f>'Заказ, cкидки и курсы валют'!$J$23*F1412</f>
        <v>216.84</v>
      </c>
      <c r="H1412" s="387">
        <f>ROUND((D1412/1000)*G1412,2)</f>
        <v>1517.88</v>
      </c>
      <c r="I1412" s="337"/>
      <c r="J1412" s="128">
        <f>ROUND(IF(H1412&lt;'Заказ, cкидки и курсы валют'!$B$39,H1412*0.54*100/(100-'Заказ, cкидки и курсы валют'!$C$39),IF(H1412&lt;'Заказ, cкидки и курсы валют'!$B$40,H1412*0.54*100/(100-'Заказ, cкидки и курсы валют'!$C$40),IF(H1412&lt;'Заказ, cкидки и курсы валют'!$B$41,H1412*0.54*100/(100-'Заказ, cкидки и курсы валют'!$C$41),IF(H1412&lt;'Заказ, cкидки и курсы валют'!$B$42,H1412*0.54*100/(100-'Заказ, cкидки и курсы валют'!$C$42),IF(H1412&lt;'Заказ, cкидки и курсы валют'!$B$43,H1412*0.54*100/(100-'Заказ, cкидки и курсы валют'!$C$43),H1412))))),2)</f>
        <v>1517.88</v>
      </c>
    </row>
    <row r="1413" spans="1:10" ht="14.1" customHeight="1">
      <c r="A1413" s="209" t="s">
        <v>3570</v>
      </c>
      <c r="B1413" s="44" t="s">
        <v>3331</v>
      </c>
      <c r="C1413" s="786">
        <v>0.28999999999999998</v>
      </c>
      <c r="D1413" s="2055">
        <v>5000</v>
      </c>
      <c r="E1413" s="2045">
        <f t="shared" ref="E1413:E1476" si="155">E1327*1.2</f>
        <v>19.704000000000001</v>
      </c>
      <c r="F1413" s="603">
        <f t="shared" ref="F1413:F1476" si="156">ROUND(E1413*(1-$F$11),2)</f>
        <v>19.7</v>
      </c>
      <c r="G1413" s="862">
        <f>'Заказ, cкидки и курсы валют'!$J$23*F1413</f>
        <v>236.39999999999998</v>
      </c>
      <c r="H1413" s="128">
        <f t="shared" ref="H1413:H1476" si="157">ROUND((D1413/1000)*G1413,2)</f>
        <v>1182</v>
      </c>
      <c r="I1413" s="212"/>
      <c r="J1413" s="128">
        <f>ROUND(IF(H1413&lt;'Заказ, cкидки и курсы валют'!$B$39,H1413*0.54*100/(100-'Заказ, cкидки и курсы валют'!$C$39),IF(H1413&lt;'Заказ, cкидки и курсы валют'!$B$40,H1413*0.54*100/(100-'Заказ, cкидки и курсы валют'!$C$40),IF(H1413&lt;'Заказ, cкидки и курсы валют'!$B$41,H1413*0.54*100/(100-'Заказ, cкидки и курсы валют'!$C$41),IF(H1413&lt;'Заказ, cкидки и курсы валют'!$B$42,H1413*0.54*100/(100-'Заказ, cкидки и курсы валют'!$C$42),IF(H1413&lt;'Заказ, cкидки и курсы валют'!$B$43,H1413*0.54*100/(100-'Заказ, cкидки и курсы валют'!$C$43),H1413))))),2)</f>
        <v>1182</v>
      </c>
    </row>
    <row r="1414" spans="1:10" ht="14.1" customHeight="1">
      <c r="A1414" s="209" t="s">
        <v>3571</v>
      </c>
      <c r="B1414" s="44" t="s">
        <v>3332</v>
      </c>
      <c r="C1414" s="786">
        <v>0.34</v>
      </c>
      <c r="D1414" s="2055">
        <v>3000</v>
      </c>
      <c r="E1414" s="2045">
        <f t="shared" si="155"/>
        <v>21.923999999999999</v>
      </c>
      <c r="F1414" s="603">
        <f t="shared" si="156"/>
        <v>21.92</v>
      </c>
      <c r="G1414" s="862">
        <f>'Заказ, cкидки и курсы валют'!$J$23*F1414</f>
        <v>263.04000000000002</v>
      </c>
      <c r="H1414" s="128">
        <f t="shared" si="157"/>
        <v>789.12</v>
      </c>
      <c r="I1414" s="212"/>
      <c r="J1414" s="128">
        <f>ROUND(IF(H1414&lt;'Заказ, cкидки и курсы валют'!$B$39,H1414*0.54*100/(100-'Заказ, cкидки и курсы валют'!$C$39),IF(H1414&lt;'Заказ, cкидки и курсы валют'!$B$40,H1414*0.54*100/(100-'Заказ, cкидки и курсы валют'!$C$40),IF(H1414&lt;'Заказ, cкидки и курсы валют'!$B$41,H1414*0.54*100/(100-'Заказ, cкидки и курсы валют'!$C$41),IF(H1414&lt;'Заказ, cкидки и курсы валют'!$B$42,H1414*0.54*100/(100-'Заказ, cкидки и курсы валют'!$C$42),IF(H1414&lt;'Заказ, cкидки и курсы валют'!$B$43,H1414*0.54*100/(100-'Заказ, cкидки и курсы валют'!$C$43),H1414))))),2)</f>
        <v>852.25</v>
      </c>
    </row>
    <row r="1415" spans="1:10" ht="14.1" customHeight="1">
      <c r="A1415" s="209" t="s">
        <v>3572</v>
      </c>
      <c r="B1415" s="44" t="s">
        <v>3333</v>
      </c>
      <c r="C1415" s="786">
        <v>0.43</v>
      </c>
      <c r="D1415" s="2055">
        <v>3000</v>
      </c>
      <c r="E1415" s="2045">
        <f t="shared" si="155"/>
        <v>25.536000000000001</v>
      </c>
      <c r="F1415" s="603">
        <f t="shared" si="156"/>
        <v>25.54</v>
      </c>
      <c r="G1415" s="862">
        <f>'Заказ, cкидки и курсы валют'!$J$23*F1415</f>
        <v>306.48</v>
      </c>
      <c r="H1415" s="128">
        <f t="shared" si="157"/>
        <v>919.44</v>
      </c>
      <c r="I1415" s="212"/>
      <c r="J1415" s="128">
        <f>ROUND(IF(H1415&lt;'Заказ, cкидки и курсы валют'!$B$39,H1415*0.54*100/(100-'Заказ, cкидки и курсы валют'!$C$39),IF(H1415&lt;'Заказ, cкидки и курсы валют'!$B$40,H1415*0.54*100/(100-'Заказ, cкидки и курсы валют'!$C$40),IF(H1415&lt;'Заказ, cкидки и курсы валют'!$B$41,H1415*0.54*100/(100-'Заказ, cкидки и курсы валют'!$C$41),IF(H1415&lt;'Заказ, cкидки и курсы валют'!$B$42,H1415*0.54*100/(100-'Заказ, cкидки и курсы валют'!$C$42),IF(H1415&lt;'Заказ, cкидки и курсы валют'!$B$43,H1415*0.54*100/(100-'Заказ, cкидки и курсы валют'!$C$43),H1415))))),2)</f>
        <v>993</v>
      </c>
    </row>
    <row r="1416" spans="1:10" ht="14.1" customHeight="1">
      <c r="A1416" s="209" t="s">
        <v>3573</v>
      </c>
      <c r="B1416" s="44" t="s">
        <v>3334</v>
      </c>
      <c r="C1416" s="786">
        <v>0.62</v>
      </c>
      <c r="D1416" s="2055">
        <v>2000</v>
      </c>
      <c r="E1416" s="2045">
        <f t="shared" si="155"/>
        <v>29.567999999999998</v>
      </c>
      <c r="F1416" s="603">
        <f t="shared" si="156"/>
        <v>29.57</v>
      </c>
      <c r="G1416" s="862">
        <f>'Заказ, cкидки и курсы валют'!$J$23*F1416</f>
        <v>354.84000000000003</v>
      </c>
      <c r="H1416" s="128">
        <f t="shared" si="157"/>
        <v>709.68</v>
      </c>
      <c r="I1416" s="212"/>
      <c r="J1416" s="128">
        <f>ROUND(IF(H1416&lt;'Заказ, cкидки и курсы валют'!$B$39,H1416*0.54*100/(100-'Заказ, cкидки и курсы валют'!$C$39),IF(H1416&lt;'Заказ, cкидки и курсы валют'!$B$40,H1416*0.54*100/(100-'Заказ, cкидки и курсы валют'!$C$40),IF(H1416&lt;'Заказ, cкидки и курсы валют'!$B$41,H1416*0.54*100/(100-'Заказ, cкидки и курсы валют'!$C$41),IF(H1416&lt;'Заказ, cкидки и курсы валют'!$B$42,H1416*0.54*100/(100-'Заказ, cкидки и курсы валют'!$C$42),IF(H1416&lt;'Заказ, cкидки и курсы валют'!$B$43,H1416*0.54*100/(100-'Заказ, cкидки и курсы валют'!$C$43),H1416))))),2)</f>
        <v>766.45</v>
      </c>
    </row>
    <row r="1417" spans="1:10" ht="14.1" customHeight="1">
      <c r="A1417" s="209" t="s">
        <v>3574</v>
      </c>
      <c r="B1417" s="44" t="s">
        <v>3335</v>
      </c>
      <c r="C1417" s="786">
        <v>0.37</v>
      </c>
      <c r="D1417" s="2055">
        <v>5000</v>
      </c>
      <c r="E1417" s="2045">
        <f t="shared" si="155"/>
        <v>20.82</v>
      </c>
      <c r="F1417" s="603">
        <f t="shared" si="156"/>
        <v>20.82</v>
      </c>
      <c r="G1417" s="862">
        <f>'Заказ, cкидки и курсы валют'!$J$23*F1417</f>
        <v>249.84</v>
      </c>
      <c r="H1417" s="128">
        <f t="shared" si="157"/>
        <v>1249.2</v>
      </c>
      <c r="I1417" s="212"/>
      <c r="J1417" s="128">
        <f>ROUND(IF(H1417&lt;'Заказ, cкидки и курсы валют'!$B$39,H1417*0.54*100/(100-'Заказ, cкидки и курсы валют'!$C$39),IF(H1417&lt;'Заказ, cкидки и курсы валют'!$B$40,H1417*0.54*100/(100-'Заказ, cкидки и курсы валют'!$C$40),IF(H1417&lt;'Заказ, cкидки и курсы валют'!$B$41,H1417*0.54*100/(100-'Заказ, cкидки и курсы валют'!$C$41),IF(H1417&lt;'Заказ, cкидки и курсы валют'!$B$42,H1417*0.54*100/(100-'Заказ, cкидки и курсы валют'!$C$42),IF(H1417&lt;'Заказ, cкидки и курсы валют'!$B$43,H1417*0.54*100/(100-'Заказ, cкидки и курсы валют'!$C$43),H1417))))),2)</f>
        <v>1249.2</v>
      </c>
    </row>
    <row r="1418" spans="1:10" ht="14.1" customHeight="1">
      <c r="A1418" s="209" t="s">
        <v>3575</v>
      </c>
      <c r="B1418" s="44" t="s">
        <v>138</v>
      </c>
      <c r="C1418" s="786">
        <v>0.39</v>
      </c>
      <c r="D1418" s="2055">
        <v>5000</v>
      </c>
      <c r="E1418" s="2045">
        <f t="shared" si="155"/>
        <v>23.928000000000001</v>
      </c>
      <c r="F1418" s="603">
        <f t="shared" si="156"/>
        <v>23.93</v>
      </c>
      <c r="G1418" s="862">
        <f>'Заказ, cкидки и курсы валют'!$J$23*F1418</f>
        <v>287.15999999999997</v>
      </c>
      <c r="H1418" s="128">
        <f t="shared" si="157"/>
        <v>1435.8</v>
      </c>
      <c r="I1418" s="212"/>
      <c r="J1418" s="128">
        <f>ROUND(IF(H1418&lt;'Заказ, cкидки и курсы валют'!$B$39,H1418*0.54*100/(100-'Заказ, cкидки и курсы валют'!$C$39),IF(H1418&lt;'Заказ, cкидки и курсы валют'!$B$40,H1418*0.54*100/(100-'Заказ, cкидки и курсы валют'!$C$40),IF(H1418&lt;'Заказ, cкидки и курсы валют'!$B$41,H1418*0.54*100/(100-'Заказ, cкидки и курсы валют'!$C$41),IF(H1418&lt;'Заказ, cкидки и курсы валют'!$B$42,H1418*0.54*100/(100-'Заказ, cкидки и курсы валют'!$C$42),IF(H1418&lt;'Заказ, cкидки и курсы валют'!$B$43,H1418*0.54*100/(100-'Заказ, cкидки и курсы валют'!$C$43),H1418))))),2)</f>
        <v>1435.8</v>
      </c>
    </row>
    <row r="1419" spans="1:10" ht="14.1" customHeight="1">
      <c r="A1419" s="209" t="s">
        <v>3576</v>
      </c>
      <c r="B1419" s="44" t="s">
        <v>139</v>
      </c>
      <c r="C1419" s="786">
        <v>0.5</v>
      </c>
      <c r="D1419" s="2055">
        <v>3000</v>
      </c>
      <c r="E1419" s="2045">
        <f t="shared" si="155"/>
        <v>25.439999999999998</v>
      </c>
      <c r="F1419" s="603">
        <f t="shared" si="156"/>
        <v>25.44</v>
      </c>
      <c r="G1419" s="862">
        <f>'Заказ, cкидки и курсы валют'!$J$23*F1419</f>
        <v>305.28000000000003</v>
      </c>
      <c r="H1419" s="128">
        <f t="shared" si="157"/>
        <v>915.84</v>
      </c>
      <c r="I1419" s="212"/>
      <c r="J1419" s="128">
        <f>ROUND(IF(H1419&lt;'Заказ, cкидки и курсы валют'!$B$39,H1419*0.54*100/(100-'Заказ, cкидки и курсы валют'!$C$39),IF(H1419&lt;'Заказ, cкидки и курсы валют'!$B$40,H1419*0.54*100/(100-'Заказ, cкидки и курсы валют'!$C$40),IF(H1419&lt;'Заказ, cкидки и курсы валют'!$B$41,H1419*0.54*100/(100-'Заказ, cкидки и курсы валют'!$C$41),IF(H1419&lt;'Заказ, cкидки и курсы валют'!$B$42,H1419*0.54*100/(100-'Заказ, cкидки и курсы валют'!$C$42),IF(H1419&lt;'Заказ, cкидки и курсы валют'!$B$43,H1419*0.54*100/(100-'Заказ, cкидки и курсы валют'!$C$43),H1419))))),2)</f>
        <v>989.11</v>
      </c>
    </row>
    <row r="1420" spans="1:10" ht="14.1" customHeight="1">
      <c r="A1420" s="209" t="s">
        <v>3577</v>
      </c>
      <c r="B1420" s="44" t="s">
        <v>140</v>
      </c>
      <c r="C1420" s="786">
        <v>0.59</v>
      </c>
      <c r="D1420" s="2055">
        <v>3000</v>
      </c>
      <c r="E1420" s="2045">
        <f t="shared" si="155"/>
        <v>29.471999999999998</v>
      </c>
      <c r="F1420" s="603">
        <f t="shared" si="156"/>
        <v>29.47</v>
      </c>
      <c r="G1420" s="862">
        <f>'Заказ, cкидки и курсы валют'!$J$23*F1420</f>
        <v>353.64</v>
      </c>
      <c r="H1420" s="128">
        <f t="shared" si="157"/>
        <v>1060.92</v>
      </c>
      <c r="I1420" s="212"/>
      <c r="J1420" s="128">
        <f>ROUND(IF(H1420&lt;'Заказ, cкидки и курсы валют'!$B$39,H1420*0.54*100/(100-'Заказ, cкидки и курсы валют'!$C$39),IF(H1420&lt;'Заказ, cкидки и курсы валют'!$B$40,H1420*0.54*100/(100-'Заказ, cкидки и курсы валют'!$C$40),IF(H1420&lt;'Заказ, cкидки и курсы валют'!$B$41,H1420*0.54*100/(100-'Заказ, cкидки и курсы валют'!$C$41),IF(H1420&lt;'Заказ, cкидки и курсы валют'!$B$42,H1420*0.54*100/(100-'Заказ, cкидки и курсы валют'!$C$42),IF(H1420&lt;'Заказ, cкидки и курсы валют'!$B$43,H1420*0.54*100/(100-'Заказ, cкидки и курсы валют'!$C$43),H1420))))),2)</f>
        <v>1060.92</v>
      </c>
    </row>
    <row r="1421" spans="1:10" ht="14.1" customHeight="1">
      <c r="A1421" s="209" t="s">
        <v>3578</v>
      </c>
      <c r="B1421" s="44" t="s">
        <v>141</v>
      </c>
      <c r="C1421" s="786">
        <v>0.74</v>
      </c>
      <c r="D1421" s="2055">
        <v>1500</v>
      </c>
      <c r="E1421" s="2045">
        <f t="shared" si="155"/>
        <v>33.372</v>
      </c>
      <c r="F1421" s="603">
        <f t="shared" si="156"/>
        <v>33.369999999999997</v>
      </c>
      <c r="G1421" s="862">
        <f>'Заказ, cкидки и курсы валют'!$J$23*F1421</f>
        <v>400.43999999999994</v>
      </c>
      <c r="H1421" s="128">
        <f t="shared" si="157"/>
        <v>600.66</v>
      </c>
      <c r="I1421" s="212"/>
      <c r="J1421" s="128">
        <f>ROUND(IF(H1421&lt;'Заказ, cкидки и курсы валют'!$B$39,H1421*0.54*100/(100-'Заказ, cкидки и курсы валют'!$C$39),IF(H1421&lt;'Заказ, cкидки и курсы валют'!$B$40,H1421*0.54*100/(100-'Заказ, cкидки и курсы валют'!$C$40),IF(H1421&lt;'Заказ, cкидки и курсы валют'!$B$41,H1421*0.54*100/(100-'Заказ, cкидки и курсы валют'!$C$41),IF(H1421&lt;'Заказ, cкидки и курсы валют'!$B$42,H1421*0.54*100/(100-'Заказ, cкидки и курсы валют'!$C$42),IF(H1421&lt;'Заказ, cкидки и курсы валют'!$B$43,H1421*0.54*100/(100-'Заказ, cкидки и курсы валют'!$C$43),H1421))))),2)</f>
        <v>648.71</v>
      </c>
    </row>
    <row r="1422" spans="1:10" ht="14.1" customHeight="1">
      <c r="A1422" s="209" t="s">
        <v>3579</v>
      </c>
      <c r="B1422" s="44" t="s">
        <v>142</v>
      </c>
      <c r="C1422" s="786">
        <v>0.88</v>
      </c>
      <c r="D1422" s="2055">
        <v>1500</v>
      </c>
      <c r="E1422" s="2045">
        <f t="shared" si="155"/>
        <v>39.167999999999999</v>
      </c>
      <c r="F1422" s="603">
        <f t="shared" si="156"/>
        <v>39.17</v>
      </c>
      <c r="G1422" s="862">
        <f>'Заказ, cкидки и курсы валют'!$J$23*F1422</f>
        <v>470.04</v>
      </c>
      <c r="H1422" s="128">
        <f t="shared" si="157"/>
        <v>705.06</v>
      </c>
      <c r="I1422" s="212"/>
      <c r="J1422" s="128">
        <f>ROUND(IF(H1422&lt;'Заказ, cкидки и курсы валют'!$B$39,H1422*0.54*100/(100-'Заказ, cкидки и курсы валют'!$C$39),IF(H1422&lt;'Заказ, cкидки и курсы валют'!$B$40,H1422*0.54*100/(100-'Заказ, cкидки и курсы валют'!$C$40),IF(H1422&lt;'Заказ, cкидки и курсы валют'!$B$41,H1422*0.54*100/(100-'Заказ, cкидки и курсы валют'!$C$41),IF(H1422&lt;'Заказ, cкидки и курсы валют'!$B$42,H1422*0.54*100/(100-'Заказ, cкидки и курсы валют'!$C$42),IF(H1422&lt;'Заказ, cкидки и курсы валют'!$B$43,H1422*0.54*100/(100-'Заказ, cкидки и курсы валют'!$C$43),H1422))))),2)</f>
        <v>761.46</v>
      </c>
    </row>
    <row r="1423" spans="1:10" ht="14.1" customHeight="1">
      <c r="A1423" s="209" t="s">
        <v>3580</v>
      </c>
      <c r="B1423" s="44" t="s">
        <v>143</v>
      </c>
      <c r="C1423" s="786">
        <v>1.1599999999999999</v>
      </c>
      <c r="D1423" s="2055">
        <v>1000</v>
      </c>
      <c r="E1423" s="2045">
        <f t="shared" si="155"/>
        <v>45.948</v>
      </c>
      <c r="F1423" s="603">
        <f t="shared" si="156"/>
        <v>45.95</v>
      </c>
      <c r="G1423" s="862">
        <f>'Заказ, cкидки и курсы валют'!$J$23*F1423</f>
        <v>551.40000000000009</v>
      </c>
      <c r="H1423" s="128">
        <f t="shared" si="157"/>
        <v>551.4</v>
      </c>
      <c r="I1423" s="212"/>
      <c r="J1423" s="128">
        <f>ROUND(IF(H1423&lt;'Заказ, cкидки и курсы валют'!$B$39,H1423*0.54*100/(100-'Заказ, cкидки и курсы валют'!$C$39),IF(H1423&lt;'Заказ, cкидки и курсы валют'!$B$40,H1423*0.54*100/(100-'Заказ, cкидки и курсы валют'!$C$40),IF(H1423&lt;'Заказ, cкидки и курсы валют'!$B$41,H1423*0.54*100/(100-'Заказ, cкидки и курсы валют'!$C$41),IF(H1423&lt;'Заказ, cкидки и курсы валют'!$B$42,H1423*0.54*100/(100-'Заказ, cкидки и курсы валют'!$C$42),IF(H1423&lt;'Заказ, cкидки и курсы валют'!$B$43,H1423*0.54*100/(100-'Заказ, cкидки и курсы валют'!$C$43),H1423))))),2)</f>
        <v>661.68</v>
      </c>
    </row>
    <row r="1424" spans="1:10" ht="14.1" customHeight="1">
      <c r="A1424" s="209" t="s">
        <v>3581</v>
      </c>
      <c r="B1424" s="44" t="s">
        <v>144</v>
      </c>
      <c r="C1424" s="786">
        <v>1.3</v>
      </c>
      <c r="D1424" s="2055">
        <v>1000</v>
      </c>
      <c r="E1424" s="2045">
        <f t="shared" si="155"/>
        <v>47.436</v>
      </c>
      <c r="F1424" s="603">
        <f t="shared" si="156"/>
        <v>47.44</v>
      </c>
      <c r="G1424" s="862">
        <f>'Заказ, cкидки и курсы валют'!$J$23*F1424</f>
        <v>569.28</v>
      </c>
      <c r="H1424" s="128">
        <f t="shared" si="157"/>
        <v>569.28</v>
      </c>
      <c r="I1424" s="212"/>
      <c r="J1424" s="128">
        <f>ROUND(IF(H1424&lt;'Заказ, cкидки и курсы валют'!$B$39,H1424*0.54*100/(100-'Заказ, cкидки и курсы валют'!$C$39),IF(H1424&lt;'Заказ, cкидки и курсы валют'!$B$40,H1424*0.54*100/(100-'Заказ, cкидки и курсы валют'!$C$40),IF(H1424&lt;'Заказ, cкидки и курсы валют'!$B$41,H1424*0.54*100/(100-'Заказ, cкидки и курсы валют'!$C$41),IF(H1424&lt;'Заказ, cкидки и курсы валют'!$B$42,H1424*0.54*100/(100-'Заказ, cкидки и курсы валют'!$C$42),IF(H1424&lt;'Заказ, cкидки и курсы валют'!$B$43,H1424*0.54*100/(100-'Заказ, cкидки и курсы валют'!$C$43),H1424))))),2)</f>
        <v>614.82000000000005</v>
      </c>
    </row>
    <row r="1425" spans="1:10" ht="14.1" customHeight="1">
      <c r="A1425" s="210" t="s">
        <v>3582</v>
      </c>
      <c r="B1425" s="44" t="s">
        <v>3989</v>
      </c>
      <c r="C1425" s="786">
        <v>1.44</v>
      </c>
      <c r="D1425" s="2055">
        <v>800</v>
      </c>
      <c r="E1425" s="2045">
        <f t="shared" si="155"/>
        <v>53.724000000000004</v>
      </c>
      <c r="F1425" s="603">
        <f t="shared" si="156"/>
        <v>53.72</v>
      </c>
      <c r="G1425" s="862">
        <f>'Заказ, cкидки и курсы валют'!$J$23*F1425</f>
        <v>644.64</v>
      </c>
      <c r="H1425" s="128">
        <f t="shared" si="157"/>
        <v>515.71</v>
      </c>
      <c r="I1425" s="212"/>
      <c r="J1425" s="128">
        <f>ROUND(IF(H1425&lt;'Заказ, cкидки и курсы валют'!$B$39,H1425*0.54*100/(100-'Заказ, cкидки и курсы валют'!$C$39),IF(H1425&lt;'Заказ, cкидки и курсы валют'!$B$40,H1425*0.54*100/(100-'Заказ, cкидки и курсы валют'!$C$40),IF(H1425&lt;'Заказ, cкидки и курсы валют'!$B$41,H1425*0.54*100/(100-'Заказ, cкидки и курсы валют'!$C$41),IF(H1425&lt;'Заказ, cкидки и курсы валют'!$B$42,H1425*0.54*100/(100-'Заказ, cкидки и курсы валют'!$C$42),IF(H1425&lt;'Заказ, cкидки и курсы валют'!$B$43,H1425*0.54*100/(100-'Заказ, cкидки и курсы валют'!$C$43),H1425))))),2)</f>
        <v>618.85</v>
      </c>
    </row>
    <row r="1426" spans="1:10" ht="14.1" customHeight="1">
      <c r="A1426" s="209" t="s">
        <v>3583</v>
      </c>
      <c r="B1426" s="44" t="s">
        <v>3345</v>
      </c>
      <c r="C1426" s="786">
        <v>1.58</v>
      </c>
      <c r="D1426" s="2055">
        <v>500</v>
      </c>
      <c r="E1426" s="2045">
        <f>E1340*1.2</f>
        <v>59.268000000000001</v>
      </c>
      <c r="F1426" s="603">
        <f t="shared" si="156"/>
        <v>59.27</v>
      </c>
      <c r="G1426" s="862">
        <f>'Заказ, cкидки и курсы валют'!$J$23*F1426</f>
        <v>711.24</v>
      </c>
      <c r="H1426" s="128">
        <f t="shared" si="157"/>
        <v>355.62</v>
      </c>
      <c r="I1426" s="212"/>
      <c r="J1426" s="128">
        <f>ROUND(IF(H1426&lt;'Заказ, cкидки и курсы валют'!$B$39,H1426*0.54*100/(100-'Заказ, cкидки и курсы валют'!$C$39),IF(H1426&lt;'Заказ, cкидки и курсы валют'!$B$40,H1426*0.54*100/(100-'Заказ, cкидки и курсы валют'!$C$40),IF(H1426&lt;'Заказ, cкидки и курсы валют'!$B$41,H1426*0.54*100/(100-'Заказ, cкидки и курсы валют'!$C$41),IF(H1426&lt;'Заказ, cкидки и курсы валют'!$B$42,H1426*0.54*100/(100-'Заказ, cкидки и курсы валют'!$C$42),IF(H1426&lt;'Заказ, cкидки и курсы валют'!$B$43,H1426*0.54*100/(100-'Заказ, cкидки и курсы валют'!$C$43),H1426))))),2)</f>
        <v>480.09</v>
      </c>
    </row>
    <row r="1427" spans="1:10" ht="14.1" customHeight="1">
      <c r="A1427" s="209" t="s">
        <v>3584</v>
      </c>
      <c r="B1427" s="44" t="s">
        <v>153</v>
      </c>
      <c r="C1427" s="785">
        <v>0.53</v>
      </c>
      <c r="D1427" s="2055">
        <v>3000</v>
      </c>
      <c r="E1427" s="2045">
        <f t="shared" si="155"/>
        <v>28.104000000000003</v>
      </c>
      <c r="F1427" s="603">
        <f t="shared" si="156"/>
        <v>28.1</v>
      </c>
      <c r="G1427" s="862">
        <f>'Заказ, cкидки и курсы валют'!$J$23*F1427</f>
        <v>337.20000000000005</v>
      </c>
      <c r="H1427" s="128">
        <f t="shared" si="157"/>
        <v>1011.6</v>
      </c>
      <c r="I1427" s="212"/>
      <c r="J1427" s="128">
        <f>ROUND(IF(H1427&lt;'Заказ, cкидки и курсы валют'!$B$39,H1427*0.54*100/(100-'Заказ, cкидки и курсы валют'!$C$39),IF(H1427&lt;'Заказ, cкидки и курсы валют'!$B$40,H1427*0.54*100/(100-'Заказ, cкидки и курсы валют'!$C$40),IF(H1427&lt;'Заказ, cкидки и курсы валют'!$B$41,H1427*0.54*100/(100-'Заказ, cкидки и курсы валют'!$C$41),IF(H1427&lt;'Заказ, cкидки и курсы валют'!$B$42,H1427*0.54*100/(100-'Заказ, cкидки и курсы валют'!$C$42),IF(H1427&lt;'Заказ, cкидки и курсы валют'!$B$43,H1427*0.54*100/(100-'Заказ, cкидки и курсы валют'!$C$43),H1427))))),2)</f>
        <v>1011.6</v>
      </c>
    </row>
    <row r="1428" spans="1:10" ht="14.1" customHeight="1">
      <c r="A1428" s="209" t="s">
        <v>3585</v>
      </c>
      <c r="B1428" s="44" t="s">
        <v>105</v>
      </c>
      <c r="C1428" s="785">
        <v>0.65</v>
      </c>
      <c r="D1428" s="2055">
        <v>3000</v>
      </c>
      <c r="E1428" s="2045">
        <f t="shared" si="155"/>
        <v>31.163999999999998</v>
      </c>
      <c r="F1428" s="603">
        <f t="shared" si="156"/>
        <v>31.16</v>
      </c>
      <c r="G1428" s="862">
        <f>'Заказ, cкидки и курсы валют'!$J$23*F1428</f>
        <v>373.92</v>
      </c>
      <c r="H1428" s="128">
        <f t="shared" si="157"/>
        <v>1121.76</v>
      </c>
      <c r="I1428" s="212"/>
      <c r="J1428" s="128">
        <f>ROUND(IF(H1428&lt;'Заказ, cкидки и курсы валют'!$B$39,H1428*0.54*100/(100-'Заказ, cкидки и курсы валют'!$C$39),IF(H1428&lt;'Заказ, cкидки и курсы валют'!$B$40,H1428*0.54*100/(100-'Заказ, cкидки и курсы валют'!$C$40),IF(H1428&lt;'Заказ, cкидки и курсы валют'!$B$41,H1428*0.54*100/(100-'Заказ, cкидки и курсы валют'!$C$41),IF(H1428&lt;'Заказ, cкидки и курсы валют'!$B$42,H1428*0.54*100/(100-'Заказ, cкидки и курсы валют'!$C$42),IF(H1428&lt;'Заказ, cкидки и курсы валют'!$B$43,H1428*0.54*100/(100-'Заказ, cкидки и курсы валют'!$C$43),H1428))))),2)</f>
        <v>1121.76</v>
      </c>
    </row>
    <row r="1429" spans="1:10" ht="14.1" customHeight="1">
      <c r="A1429" s="209" t="s">
        <v>3586</v>
      </c>
      <c r="B1429" s="44" t="s">
        <v>154</v>
      </c>
      <c r="C1429" s="786">
        <v>0.78</v>
      </c>
      <c r="D1429" s="2055">
        <v>2000</v>
      </c>
      <c r="E1429" s="2045">
        <f t="shared" si="155"/>
        <v>35.652000000000001</v>
      </c>
      <c r="F1429" s="603">
        <f t="shared" si="156"/>
        <v>35.65</v>
      </c>
      <c r="G1429" s="862">
        <f>'Заказ, cкидки и курсы валют'!$J$23*F1429</f>
        <v>427.79999999999995</v>
      </c>
      <c r="H1429" s="128">
        <f t="shared" si="157"/>
        <v>855.6</v>
      </c>
      <c r="I1429" s="212"/>
      <c r="J1429" s="128">
        <f>ROUND(IF(H1429&lt;'Заказ, cкидки и курсы валют'!$B$39,H1429*0.54*100/(100-'Заказ, cкидки и курсы валют'!$C$39),IF(H1429&lt;'Заказ, cкидки и курсы валют'!$B$40,H1429*0.54*100/(100-'Заказ, cкидки и курсы валют'!$C$40),IF(H1429&lt;'Заказ, cкидки и курсы валют'!$B$41,H1429*0.54*100/(100-'Заказ, cкидки и курсы валют'!$C$41),IF(H1429&lt;'Заказ, cкидки и курсы валют'!$B$42,H1429*0.54*100/(100-'Заказ, cкидки и курсы валют'!$C$42),IF(H1429&lt;'Заказ, cкидки и курсы валют'!$B$43,H1429*0.54*100/(100-'Заказ, cкидки и курсы валют'!$C$43),H1429))))),2)</f>
        <v>924.05</v>
      </c>
    </row>
    <row r="1430" spans="1:10" ht="14.1" customHeight="1">
      <c r="A1430" s="209" t="s">
        <v>3587</v>
      </c>
      <c r="B1430" s="44" t="s">
        <v>107</v>
      </c>
      <c r="C1430" s="786">
        <v>1.08</v>
      </c>
      <c r="D1430" s="2055">
        <v>1500</v>
      </c>
      <c r="E1430" s="2045">
        <f t="shared" si="155"/>
        <v>39.827999999999996</v>
      </c>
      <c r="F1430" s="603">
        <f t="shared" si="156"/>
        <v>39.83</v>
      </c>
      <c r="G1430" s="862">
        <f>'Заказ, cкидки и курсы валют'!$J$23*F1430</f>
        <v>477.96</v>
      </c>
      <c r="H1430" s="128">
        <f t="shared" si="157"/>
        <v>716.94</v>
      </c>
      <c r="I1430" s="212"/>
      <c r="J1430" s="128">
        <f>ROUND(IF(H1430&lt;'Заказ, cкидки и курсы валют'!$B$39,H1430*0.54*100/(100-'Заказ, cкидки и курсы валют'!$C$39),IF(H1430&lt;'Заказ, cкидки и курсы валют'!$B$40,H1430*0.54*100/(100-'Заказ, cкидки и курсы валют'!$C$40),IF(H1430&lt;'Заказ, cкидки и курсы валют'!$B$41,H1430*0.54*100/(100-'Заказ, cкидки и курсы валют'!$C$41),IF(H1430&lt;'Заказ, cкидки и курсы валют'!$B$42,H1430*0.54*100/(100-'Заказ, cкидки и курсы валют'!$C$42),IF(H1430&lt;'Заказ, cкидки и курсы валют'!$B$43,H1430*0.54*100/(100-'Заказ, cкидки и курсы валют'!$C$43),H1430))))),2)</f>
        <v>774.3</v>
      </c>
    </row>
    <row r="1431" spans="1:10" ht="14.1" customHeight="1">
      <c r="A1431" s="209" t="s">
        <v>3588</v>
      </c>
      <c r="B1431" s="48" t="s">
        <v>155</v>
      </c>
      <c r="C1431" s="786">
        <v>1.26</v>
      </c>
      <c r="D1431" s="2055">
        <v>1000</v>
      </c>
      <c r="E1431" s="2045">
        <f t="shared" si="155"/>
        <v>47.4</v>
      </c>
      <c r="F1431" s="603">
        <f t="shared" si="156"/>
        <v>47.4</v>
      </c>
      <c r="G1431" s="862">
        <f>'Заказ, cкидки и курсы валют'!$J$23*F1431</f>
        <v>568.79999999999995</v>
      </c>
      <c r="H1431" s="128">
        <f t="shared" si="157"/>
        <v>568.79999999999995</v>
      </c>
      <c r="I1431" s="212"/>
      <c r="J1431" s="128">
        <f>ROUND(IF(H1431&lt;'Заказ, cкидки и курсы валют'!$B$39,H1431*0.54*100/(100-'Заказ, cкидки и курсы валют'!$C$39),IF(H1431&lt;'Заказ, cкидки и курсы валют'!$B$40,H1431*0.54*100/(100-'Заказ, cкидки и курсы валют'!$C$40),IF(H1431&lt;'Заказ, cкидки и курсы валют'!$B$41,H1431*0.54*100/(100-'Заказ, cкидки и курсы валют'!$C$41),IF(H1431&lt;'Заказ, cкидки и курсы валют'!$B$42,H1431*0.54*100/(100-'Заказ, cкидки и курсы валют'!$C$42),IF(H1431&lt;'Заказ, cкидки и курсы валют'!$B$43,H1431*0.54*100/(100-'Заказ, cкидки и курсы валют'!$C$43),H1431))))),2)</f>
        <v>614.29999999999995</v>
      </c>
    </row>
    <row r="1432" spans="1:10" ht="14.1" customHeight="1">
      <c r="A1432" s="209" t="s">
        <v>3589</v>
      </c>
      <c r="B1432" s="44" t="s">
        <v>109</v>
      </c>
      <c r="C1432" s="786">
        <v>1.36</v>
      </c>
      <c r="D1432" s="2055">
        <v>1000</v>
      </c>
      <c r="E1432" s="2045">
        <f t="shared" si="155"/>
        <v>49.583999999999996</v>
      </c>
      <c r="F1432" s="603">
        <f t="shared" si="156"/>
        <v>49.58</v>
      </c>
      <c r="G1432" s="862">
        <f>'Заказ, cкидки и курсы валют'!$J$23*F1432</f>
        <v>594.96</v>
      </c>
      <c r="H1432" s="128">
        <f t="shared" si="157"/>
        <v>594.96</v>
      </c>
      <c r="I1432" s="212"/>
      <c r="J1432" s="128">
        <f>ROUND(IF(H1432&lt;'Заказ, cкидки и курсы валют'!$B$39,H1432*0.54*100/(100-'Заказ, cкидки и курсы валют'!$C$39),IF(H1432&lt;'Заказ, cкидки и курсы валют'!$B$40,H1432*0.54*100/(100-'Заказ, cкидки и курсы валют'!$C$40),IF(H1432&lt;'Заказ, cкидки и курсы валют'!$B$41,H1432*0.54*100/(100-'Заказ, cкидки и курсы валют'!$C$41),IF(H1432&lt;'Заказ, cкидки и курсы валют'!$B$42,H1432*0.54*100/(100-'Заказ, cкидки и курсы валют'!$C$42),IF(H1432&lt;'Заказ, cкидки и курсы валют'!$B$43,H1432*0.54*100/(100-'Заказ, cкидки и курсы валют'!$C$43),H1432))))),2)</f>
        <v>642.55999999999995</v>
      </c>
    </row>
    <row r="1433" spans="1:10" ht="14.1" customHeight="1">
      <c r="A1433" s="209" t="s">
        <v>3590</v>
      </c>
      <c r="B1433" s="44" t="s">
        <v>156</v>
      </c>
      <c r="C1433" s="786">
        <v>1.6</v>
      </c>
      <c r="D1433" s="2055">
        <v>700</v>
      </c>
      <c r="E1433" s="2045">
        <f t="shared" si="155"/>
        <v>52.763999999999996</v>
      </c>
      <c r="F1433" s="603">
        <f t="shared" si="156"/>
        <v>52.76</v>
      </c>
      <c r="G1433" s="862">
        <f>'Заказ, cкидки и курсы валют'!$J$23*F1433</f>
        <v>633.12</v>
      </c>
      <c r="H1433" s="128">
        <f t="shared" si="157"/>
        <v>443.18</v>
      </c>
      <c r="I1433" s="212"/>
      <c r="J1433" s="128">
        <f>ROUND(IF(H1433&lt;'Заказ, cкидки и курсы валют'!$B$39,H1433*0.54*100/(100-'Заказ, cкидки и курсы валют'!$C$39),IF(H1433&lt;'Заказ, cкидки и курсы валют'!$B$40,H1433*0.54*100/(100-'Заказ, cкидки и курсы валют'!$C$40),IF(H1433&lt;'Заказ, cкидки и курсы валют'!$B$41,H1433*0.54*100/(100-'Заказ, cкидки и курсы валют'!$C$41),IF(H1433&lt;'Заказ, cкидки и курсы валют'!$B$42,H1433*0.54*100/(100-'Заказ, cкидки и курсы валют'!$C$42),IF(H1433&lt;'Заказ, cкидки и курсы валют'!$B$43,H1433*0.54*100/(100-'Заказ, cкидки и курсы валют'!$C$43),H1433))))),2)</f>
        <v>531.82000000000005</v>
      </c>
    </row>
    <row r="1434" spans="1:10" ht="14.1" customHeight="1">
      <c r="A1434" s="209" t="s">
        <v>3591</v>
      </c>
      <c r="B1434" s="44" t="s">
        <v>111</v>
      </c>
      <c r="C1434" s="786">
        <v>1.73</v>
      </c>
      <c r="D1434" s="2055">
        <v>500</v>
      </c>
      <c r="E1434" s="2045">
        <f t="shared" si="155"/>
        <v>62.135999999999996</v>
      </c>
      <c r="F1434" s="603">
        <f t="shared" si="156"/>
        <v>62.14</v>
      </c>
      <c r="G1434" s="862">
        <f>'Заказ, cкидки и курсы валют'!$J$23*F1434</f>
        <v>745.68000000000006</v>
      </c>
      <c r="H1434" s="128">
        <f t="shared" si="157"/>
        <v>372.84</v>
      </c>
      <c r="I1434" s="212"/>
      <c r="J1434" s="128">
        <f>ROUND(IF(H1434&lt;'Заказ, cкидки и курсы валют'!$B$39,H1434*0.54*100/(100-'Заказ, cкидки и курсы валют'!$C$39),IF(H1434&lt;'Заказ, cкидки и курсы валют'!$B$40,H1434*0.54*100/(100-'Заказ, cкидки и курсы валют'!$C$40),IF(H1434&lt;'Заказ, cкидки и курсы валют'!$B$41,H1434*0.54*100/(100-'Заказ, cкидки и курсы валют'!$C$41),IF(H1434&lt;'Заказ, cкидки и курсы валют'!$B$42,H1434*0.54*100/(100-'Заказ, cкидки и курсы валют'!$C$42),IF(H1434&lt;'Заказ, cкидки и курсы валют'!$B$43,H1434*0.54*100/(100-'Заказ, cкидки и курсы валют'!$C$43),H1434))))),2)</f>
        <v>447.41</v>
      </c>
    </row>
    <row r="1435" spans="1:10" ht="14.1" customHeight="1">
      <c r="A1435" s="209" t="s">
        <v>3592</v>
      </c>
      <c r="B1435" s="44" t="s">
        <v>157</v>
      </c>
      <c r="C1435" s="786">
        <v>1.96</v>
      </c>
      <c r="D1435" s="2055">
        <v>500</v>
      </c>
      <c r="E1435" s="2045">
        <f t="shared" si="155"/>
        <v>68.027999999999992</v>
      </c>
      <c r="F1435" s="603">
        <f t="shared" si="156"/>
        <v>68.03</v>
      </c>
      <c r="G1435" s="862">
        <f>'Заказ, cкидки и курсы валют'!$J$23*F1435</f>
        <v>816.36</v>
      </c>
      <c r="H1435" s="128">
        <f t="shared" si="157"/>
        <v>408.18</v>
      </c>
      <c r="I1435" s="212"/>
      <c r="J1435" s="128">
        <f>ROUND(IF(H1435&lt;'Заказ, cкидки и курсы валют'!$B$39,H1435*0.54*100/(100-'Заказ, cкидки и курсы валют'!$C$39),IF(H1435&lt;'Заказ, cкидки и курсы валют'!$B$40,H1435*0.54*100/(100-'Заказ, cкидки и курсы валют'!$C$40),IF(H1435&lt;'Заказ, cкидки и курсы валют'!$B$41,H1435*0.54*100/(100-'Заказ, cкидки и курсы валют'!$C$41),IF(H1435&lt;'Заказ, cкидки и курсы валют'!$B$42,H1435*0.54*100/(100-'Заказ, cкидки и курсы валют'!$C$42),IF(H1435&lt;'Заказ, cкидки и курсы валют'!$B$43,H1435*0.54*100/(100-'Заказ, cкидки и курсы валют'!$C$43),H1435))))),2)</f>
        <v>489.82</v>
      </c>
    </row>
    <row r="1436" spans="1:10" ht="14.1" customHeight="1">
      <c r="A1436" s="209" t="s">
        <v>3593</v>
      </c>
      <c r="B1436" s="44" t="s">
        <v>145</v>
      </c>
      <c r="C1436" s="786">
        <v>0.73</v>
      </c>
      <c r="D1436" s="2055">
        <v>3000</v>
      </c>
      <c r="E1436" s="2045">
        <f>E1350*1.2</f>
        <v>34.223999999999997</v>
      </c>
      <c r="F1436" s="603">
        <f t="shared" si="156"/>
        <v>34.22</v>
      </c>
      <c r="G1436" s="862">
        <f>'Заказ, cкидки и курсы валют'!$J$23*F1436</f>
        <v>410.64</v>
      </c>
      <c r="H1436" s="128">
        <f t="shared" si="157"/>
        <v>1231.92</v>
      </c>
      <c r="I1436" s="212"/>
      <c r="J1436" s="128">
        <f>ROUND(IF(H1436&lt;'Заказ, cкидки и курсы валют'!$B$39,H1436*0.54*100/(100-'Заказ, cкидки и курсы валют'!$C$39),IF(H1436&lt;'Заказ, cкидки и курсы валют'!$B$40,H1436*0.54*100/(100-'Заказ, cкидки и курсы валют'!$C$40),IF(H1436&lt;'Заказ, cкидки и курсы валют'!$B$41,H1436*0.54*100/(100-'Заказ, cкидки и курсы валют'!$C$41),IF(H1436&lt;'Заказ, cкидки и курсы валют'!$B$42,H1436*0.54*100/(100-'Заказ, cкидки и курсы валют'!$C$42),IF(H1436&lt;'Заказ, cкидки и курсы валют'!$B$43,H1436*0.54*100/(100-'Заказ, cкидки и курсы валют'!$C$43),H1436))))),2)</f>
        <v>1231.92</v>
      </c>
    </row>
    <row r="1437" spans="1:10" ht="14.1" customHeight="1">
      <c r="A1437" s="209" t="s">
        <v>3594</v>
      </c>
      <c r="B1437" s="44" t="s">
        <v>146</v>
      </c>
      <c r="C1437" s="786">
        <v>0.9</v>
      </c>
      <c r="D1437" s="2055">
        <v>2500</v>
      </c>
      <c r="E1437" s="2045">
        <f t="shared" si="155"/>
        <v>39.083999999999996</v>
      </c>
      <c r="F1437" s="603">
        <f t="shared" si="156"/>
        <v>39.08</v>
      </c>
      <c r="G1437" s="862">
        <f>'Заказ, cкидки и курсы валют'!$J$23*F1437</f>
        <v>468.96</v>
      </c>
      <c r="H1437" s="128">
        <f t="shared" si="157"/>
        <v>1172.4000000000001</v>
      </c>
      <c r="I1437" s="212"/>
      <c r="J1437" s="128">
        <f>ROUND(IF(H1437&lt;'Заказ, cкидки и курсы валют'!$B$39,H1437*0.54*100/(100-'Заказ, cкидки и курсы валют'!$C$39),IF(H1437&lt;'Заказ, cкидки и курсы валют'!$B$40,H1437*0.54*100/(100-'Заказ, cкидки и курсы валют'!$C$40),IF(H1437&lt;'Заказ, cкидки и курсы валют'!$B$41,H1437*0.54*100/(100-'Заказ, cкидки и курсы валют'!$C$41),IF(H1437&lt;'Заказ, cкидки и курсы валют'!$B$42,H1437*0.54*100/(100-'Заказ, cкидки и курсы валют'!$C$42),IF(H1437&lt;'Заказ, cкидки и курсы валют'!$B$43,H1437*0.54*100/(100-'Заказ, cкидки и курсы валют'!$C$43),H1437))))),2)</f>
        <v>1172.4000000000001</v>
      </c>
    </row>
    <row r="1438" spans="1:10" ht="14.1" customHeight="1">
      <c r="A1438" s="209" t="s">
        <v>3595</v>
      </c>
      <c r="B1438" s="44" t="s">
        <v>147</v>
      </c>
      <c r="C1438" s="785">
        <v>1.07</v>
      </c>
      <c r="D1438" s="2055">
        <v>2000</v>
      </c>
      <c r="E1438" s="2045">
        <f t="shared" si="155"/>
        <v>44.603999999999999</v>
      </c>
      <c r="F1438" s="603">
        <f t="shared" si="156"/>
        <v>44.6</v>
      </c>
      <c r="G1438" s="862">
        <f>'Заказ, cкидки и курсы валют'!$J$23*F1438</f>
        <v>535.20000000000005</v>
      </c>
      <c r="H1438" s="128">
        <f t="shared" si="157"/>
        <v>1070.4000000000001</v>
      </c>
      <c r="I1438" s="212"/>
      <c r="J1438" s="128">
        <f>ROUND(IF(H1438&lt;'Заказ, cкидки и курсы валют'!$B$39,H1438*0.54*100/(100-'Заказ, cкидки и курсы валют'!$C$39),IF(H1438&lt;'Заказ, cкидки и курсы валют'!$B$40,H1438*0.54*100/(100-'Заказ, cкидки и курсы валют'!$C$40),IF(H1438&lt;'Заказ, cкидки и курсы валют'!$B$41,H1438*0.54*100/(100-'Заказ, cкидки и курсы валют'!$C$41),IF(H1438&lt;'Заказ, cкидки и курсы валют'!$B$42,H1438*0.54*100/(100-'Заказ, cкидки и курсы валют'!$C$42),IF(H1438&lt;'Заказ, cкидки и курсы валют'!$B$43,H1438*0.54*100/(100-'Заказ, cкидки и курсы валют'!$C$43),H1438))))),2)</f>
        <v>1070.4000000000001</v>
      </c>
    </row>
    <row r="1439" spans="1:10" ht="14.1" customHeight="1">
      <c r="A1439" s="209" t="s">
        <v>3596</v>
      </c>
      <c r="B1439" s="44" t="s">
        <v>148</v>
      </c>
      <c r="C1439" s="785">
        <v>1.37</v>
      </c>
      <c r="D1439" s="2055">
        <v>1500</v>
      </c>
      <c r="E1439" s="2045">
        <f t="shared" si="155"/>
        <v>47.375999999999998</v>
      </c>
      <c r="F1439" s="603">
        <f t="shared" si="156"/>
        <v>47.38</v>
      </c>
      <c r="G1439" s="862">
        <f>'Заказ, cкидки и курсы валют'!$J$23*F1439</f>
        <v>568.56000000000006</v>
      </c>
      <c r="H1439" s="128">
        <f t="shared" si="157"/>
        <v>852.84</v>
      </c>
      <c r="I1439" s="212"/>
      <c r="J1439" s="128">
        <f>ROUND(IF(H1439&lt;'Заказ, cкидки и курсы валют'!$B$39,H1439*0.54*100/(100-'Заказ, cкидки и курсы валют'!$C$39),IF(H1439&lt;'Заказ, cкидки и курсы валют'!$B$40,H1439*0.54*100/(100-'Заказ, cкидки и курсы валют'!$C$40),IF(H1439&lt;'Заказ, cкидки и курсы валют'!$B$41,H1439*0.54*100/(100-'Заказ, cкидки и курсы валют'!$C$41),IF(H1439&lt;'Заказ, cкидки и курсы валют'!$B$42,H1439*0.54*100/(100-'Заказ, cкидки и курсы валют'!$C$42),IF(H1439&lt;'Заказ, cкидки и курсы валют'!$B$43,H1439*0.54*100/(100-'Заказ, cкидки и курсы валют'!$C$43),H1439))))),2)</f>
        <v>921.07</v>
      </c>
    </row>
    <row r="1440" spans="1:10" ht="14.1" customHeight="1">
      <c r="A1440" s="209" t="s">
        <v>3597</v>
      </c>
      <c r="B1440" s="44" t="s">
        <v>149</v>
      </c>
      <c r="C1440" s="785">
        <v>1.53</v>
      </c>
      <c r="D1440" s="2055">
        <v>1000</v>
      </c>
      <c r="E1440" s="2045">
        <f t="shared" si="155"/>
        <v>53.495999999999995</v>
      </c>
      <c r="F1440" s="603">
        <f t="shared" si="156"/>
        <v>53.5</v>
      </c>
      <c r="G1440" s="862">
        <f>'Заказ, cкидки и курсы валют'!$J$23*F1440</f>
        <v>642</v>
      </c>
      <c r="H1440" s="128">
        <f t="shared" si="157"/>
        <v>642</v>
      </c>
      <c r="I1440" s="212"/>
      <c r="J1440" s="128">
        <f>ROUND(IF(H1440&lt;'Заказ, cкидки и курсы валют'!$B$39,H1440*0.54*100/(100-'Заказ, cкидки и курсы валют'!$C$39),IF(H1440&lt;'Заказ, cкидки и курсы валют'!$B$40,H1440*0.54*100/(100-'Заказ, cкидки и курсы валют'!$C$40),IF(H1440&lt;'Заказ, cкидки и курсы валют'!$B$41,H1440*0.54*100/(100-'Заказ, cкидки и курсы валют'!$C$41),IF(H1440&lt;'Заказ, cкидки и курсы валют'!$B$42,H1440*0.54*100/(100-'Заказ, cкидки и курсы валют'!$C$42),IF(H1440&lt;'Заказ, cкидки и курсы валют'!$B$43,H1440*0.54*100/(100-'Заказ, cкидки и курсы валют'!$C$43),H1440))))),2)</f>
        <v>693.36</v>
      </c>
    </row>
    <row r="1441" spans="1:10" ht="14.1" customHeight="1">
      <c r="A1441" s="209" t="s">
        <v>3598</v>
      </c>
      <c r="B1441" s="44" t="s">
        <v>150</v>
      </c>
      <c r="C1441" s="785">
        <v>1.76</v>
      </c>
      <c r="D1441" s="2055">
        <v>800</v>
      </c>
      <c r="E1441" s="2045">
        <f t="shared" si="155"/>
        <v>62.988</v>
      </c>
      <c r="F1441" s="603">
        <f t="shared" si="156"/>
        <v>62.99</v>
      </c>
      <c r="G1441" s="862">
        <f>'Заказ, cкидки и курсы валют'!$J$23*F1441</f>
        <v>755.88</v>
      </c>
      <c r="H1441" s="128">
        <f t="shared" si="157"/>
        <v>604.70000000000005</v>
      </c>
      <c r="I1441" s="212"/>
      <c r="J1441" s="128">
        <f>ROUND(IF(H1441&lt;'Заказ, cкидки и курсы валют'!$B$39,H1441*0.54*100/(100-'Заказ, cкидки и курсы валют'!$C$39),IF(H1441&lt;'Заказ, cкидки и курсы валют'!$B$40,H1441*0.54*100/(100-'Заказ, cкидки и курсы валют'!$C$40),IF(H1441&lt;'Заказ, cкидки и курсы валют'!$B$41,H1441*0.54*100/(100-'Заказ, cкидки и курсы валют'!$C$41),IF(H1441&lt;'Заказ, cкидки и курсы валют'!$B$42,H1441*0.54*100/(100-'Заказ, cкидки и курсы валют'!$C$42),IF(H1441&lt;'Заказ, cкидки и курсы валют'!$B$43,H1441*0.54*100/(100-'Заказ, cкидки и курсы валют'!$C$43),H1441))))),2)</f>
        <v>653.08000000000004</v>
      </c>
    </row>
    <row r="1442" spans="1:10" ht="14.1" customHeight="1">
      <c r="A1442" s="209" t="s">
        <v>3599</v>
      </c>
      <c r="B1442" s="44" t="s">
        <v>151</v>
      </c>
      <c r="C1442" s="786">
        <v>1.98</v>
      </c>
      <c r="D1442" s="2055">
        <v>700</v>
      </c>
      <c r="E1442" s="2045">
        <f t="shared" si="155"/>
        <v>67.403999999999996</v>
      </c>
      <c r="F1442" s="603">
        <f t="shared" si="156"/>
        <v>67.400000000000006</v>
      </c>
      <c r="G1442" s="862">
        <f>'Заказ, cкидки и курсы валют'!$J$23*F1442</f>
        <v>808.80000000000007</v>
      </c>
      <c r="H1442" s="128">
        <f t="shared" si="157"/>
        <v>566.16</v>
      </c>
      <c r="I1442" s="212"/>
      <c r="J1442" s="128">
        <f>ROUND(IF(H1442&lt;'Заказ, cкидки и курсы валют'!$B$39,H1442*0.54*100/(100-'Заказ, cкидки и курсы валют'!$C$39),IF(H1442&lt;'Заказ, cкидки и курсы валют'!$B$40,H1442*0.54*100/(100-'Заказ, cкидки и курсы валют'!$C$40),IF(H1442&lt;'Заказ, cкидки и курсы валют'!$B$41,H1442*0.54*100/(100-'Заказ, cкидки и курсы валют'!$C$41),IF(H1442&lt;'Заказ, cкидки и курсы валют'!$B$42,H1442*0.54*100/(100-'Заказ, cкидки и курсы валют'!$C$42),IF(H1442&lt;'Заказ, cкидки и курсы валют'!$B$43,H1442*0.54*100/(100-'Заказ, cкидки и курсы валют'!$C$43),H1442))))),2)</f>
        <v>611.45000000000005</v>
      </c>
    </row>
    <row r="1443" spans="1:10" ht="14.1" customHeight="1">
      <c r="A1443" s="209" t="s">
        <v>3600</v>
      </c>
      <c r="B1443" s="44" t="s">
        <v>79</v>
      </c>
      <c r="C1443" s="786">
        <v>2.2000000000000002</v>
      </c>
      <c r="D1443" s="2055">
        <v>500</v>
      </c>
      <c r="E1443" s="2045">
        <f t="shared" si="155"/>
        <v>75.551999999999992</v>
      </c>
      <c r="F1443" s="603">
        <f t="shared" si="156"/>
        <v>75.55</v>
      </c>
      <c r="G1443" s="862">
        <f>'Заказ, cкидки и курсы валют'!$J$23*F1443</f>
        <v>906.59999999999991</v>
      </c>
      <c r="H1443" s="128">
        <f t="shared" si="157"/>
        <v>453.3</v>
      </c>
      <c r="I1443" s="212"/>
      <c r="J1443" s="128">
        <f>ROUND(IF(H1443&lt;'Заказ, cкидки и курсы валют'!$B$39,H1443*0.54*100/(100-'Заказ, cкидки и курсы валют'!$C$39),IF(H1443&lt;'Заказ, cкидки и курсы валют'!$B$40,H1443*0.54*100/(100-'Заказ, cкидки и курсы валют'!$C$40),IF(H1443&lt;'Заказ, cкидки и курсы валют'!$B$41,H1443*0.54*100/(100-'Заказ, cкидки и курсы валют'!$C$41),IF(H1443&lt;'Заказ, cкидки и курсы валют'!$B$42,H1443*0.54*100/(100-'Заказ, cкидки и курсы валют'!$C$42),IF(H1443&lt;'Заказ, cкидки и курсы валют'!$B$43,H1443*0.54*100/(100-'Заказ, cкидки и курсы валют'!$C$43),H1443))))),2)</f>
        <v>543.96</v>
      </c>
    </row>
    <row r="1444" spans="1:10" ht="14.1" customHeight="1">
      <c r="A1444" s="209" t="s">
        <v>3601</v>
      </c>
      <c r="B1444" s="44" t="s">
        <v>152</v>
      </c>
      <c r="C1444" s="786">
        <v>2.41</v>
      </c>
      <c r="D1444" s="2055">
        <v>500</v>
      </c>
      <c r="E1444" s="2045">
        <f t="shared" si="155"/>
        <v>83.52</v>
      </c>
      <c r="F1444" s="603">
        <f t="shared" si="156"/>
        <v>83.52</v>
      </c>
      <c r="G1444" s="862">
        <f>'Заказ, cкидки и курсы валют'!$J$23*F1444</f>
        <v>1002.24</v>
      </c>
      <c r="H1444" s="128">
        <f t="shared" si="157"/>
        <v>501.12</v>
      </c>
      <c r="I1444" s="212"/>
      <c r="J1444" s="128">
        <f>ROUND(IF(H1444&lt;'Заказ, cкидки и курсы валют'!$B$39,H1444*0.54*100/(100-'Заказ, cкидки и курсы валют'!$C$39),IF(H1444&lt;'Заказ, cкидки и курсы валют'!$B$40,H1444*0.54*100/(100-'Заказ, cкидки и курсы валют'!$C$40),IF(H1444&lt;'Заказ, cкидки и курсы валют'!$B$41,H1444*0.54*100/(100-'Заказ, cкидки и курсы валют'!$C$41),IF(H1444&lt;'Заказ, cкидки и курсы валют'!$B$42,H1444*0.54*100/(100-'Заказ, cкидки и курсы валют'!$C$42),IF(H1444&lt;'Заказ, cкидки и курсы валют'!$B$43,H1444*0.54*100/(100-'Заказ, cкидки и курсы валют'!$C$43),H1444))))),2)</f>
        <v>601.34</v>
      </c>
    </row>
    <row r="1445" spans="1:10" ht="14.1" customHeight="1">
      <c r="A1445" s="209" t="s">
        <v>3602</v>
      </c>
      <c r="B1445" s="44" t="s">
        <v>158</v>
      </c>
      <c r="C1445" s="786">
        <v>2.92</v>
      </c>
      <c r="D1445" s="2055">
        <v>300</v>
      </c>
      <c r="E1445" s="2045">
        <f t="shared" si="155"/>
        <v>98.387999999999991</v>
      </c>
      <c r="F1445" s="603">
        <f t="shared" si="156"/>
        <v>98.39</v>
      </c>
      <c r="G1445" s="862">
        <f>'Заказ, cкидки и курсы валют'!$J$23*F1445</f>
        <v>1180.68</v>
      </c>
      <c r="H1445" s="128">
        <f t="shared" si="157"/>
        <v>354.2</v>
      </c>
      <c r="I1445" s="212"/>
      <c r="J1445" s="128">
        <f>ROUND(IF(H1445&lt;'Заказ, cкидки и курсы валют'!$B$39,H1445*0.54*100/(100-'Заказ, cкидки и курсы валют'!$C$39),IF(H1445&lt;'Заказ, cкидки и курсы валют'!$B$40,H1445*0.54*100/(100-'Заказ, cкидки и курсы валют'!$C$40),IF(H1445&lt;'Заказ, cкидки и курсы валют'!$B$41,H1445*0.54*100/(100-'Заказ, cкидки и курсы валют'!$C$41),IF(H1445&lt;'Заказ, cкидки и курсы валют'!$B$42,H1445*0.54*100/(100-'Заказ, cкидки и курсы валют'!$C$42),IF(H1445&lt;'Заказ, cкидки и курсы валют'!$B$43,H1445*0.54*100/(100-'Заказ, cкидки и курсы валют'!$C$43),H1445))))),2)</f>
        <v>478.17</v>
      </c>
    </row>
    <row r="1446" spans="1:10" ht="14.1" customHeight="1">
      <c r="A1446" s="209" t="s">
        <v>3603</v>
      </c>
      <c r="B1446" s="44" t="s">
        <v>159</v>
      </c>
      <c r="C1446" s="786">
        <v>3.37</v>
      </c>
      <c r="D1446" s="2055">
        <v>250</v>
      </c>
      <c r="E1446" s="2045">
        <f t="shared" si="155"/>
        <v>112.34400000000001</v>
      </c>
      <c r="F1446" s="603">
        <f t="shared" si="156"/>
        <v>112.34</v>
      </c>
      <c r="G1446" s="862">
        <f>'Заказ, cкидки и курсы валют'!$J$23*F1446</f>
        <v>1348.08</v>
      </c>
      <c r="H1446" s="128">
        <f t="shared" si="157"/>
        <v>337.02</v>
      </c>
      <c r="I1446" s="212"/>
      <c r="J1446" s="128">
        <f>ROUND(IF(H1446&lt;'Заказ, cкидки и курсы валют'!$B$39,H1446*0.54*100/(100-'Заказ, cкидки и курсы валют'!$C$39),IF(H1446&lt;'Заказ, cкидки и курсы валют'!$B$40,H1446*0.54*100/(100-'Заказ, cкидки и курсы валют'!$C$40),IF(H1446&lt;'Заказ, cкидки и курсы валют'!$B$41,H1446*0.54*100/(100-'Заказ, cкидки и курсы валют'!$C$41),IF(H1446&lt;'Заказ, cкидки и курсы валют'!$B$42,H1446*0.54*100/(100-'Заказ, cкидки и курсы валют'!$C$42),IF(H1446&lt;'Заказ, cкидки и курсы валют'!$B$43,H1446*0.54*100/(100-'Заказ, cкидки и курсы валют'!$C$43),H1446))))),2)</f>
        <v>454.98</v>
      </c>
    </row>
    <row r="1447" spans="1:10" ht="14.1" customHeight="1">
      <c r="A1447" s="209" t="s">
        <v>3604</v>
      </c>
      <c r="B1447" s="44" t="s">
        <v>80</v>
      </c>
      <c r="C1447" s="786">
        <v>1.21</v>
      </c>
      <c r="D1447" s="2055">
        <v>2000</v>
      </c>
      <c r="E1447" s="2045">
        <f>E1361*1.2</f>
        <v>49.32</v>
      </c>
      <c r="F1447" s="603">
        <f t="shared" si="156"/>
        <v>49.32</v>
      </c>
      <c r="G1447" s="862">
        <f>'Заказ, cкидки и курсы валют'!$J$23*F1447</f>
        <v>591.84</v>
      </c>
      <c r="H1447" s="128">
        <f t="shared" si="157"/>
        <v>1183.68</v>
      </c>
      <c r="I1447" s="212"/>
      <c r="J1447" s="128">
        <f>ROUND(IF(H1447&lt;'Заказ, cкидки и курсы валют'!$B$39,H1447*0.54*100/(100-'Заказ, cкидки и курсы валют'!$C$39),IF(H1447&lt;'Заказ, cкидки и курсы валют'!$B$40,H1447*0.54*100/(100-'Заказ, cкидки и курсы валют'!$C$40),IF(H1447&lt;'Заказ, cкидки и курсы валют'!$B$41,H1447*0.54*100/(100-'Заказ, cкидки и курсы валют'!$C$41),IF(H1447&lt;'Заказ, cкидки и курсы валют'!$B$42,H1447*0.54*100/(100-'Заказ, cкидки и курсы валют'!$C$42),IF(H1447&lt;'Заказ, cкидки и курсы валют'!$B$43,H1447*0.54*100/(100-'Заказ, cкидки и курсы валют'!$C$43),H1447))))),2)</f>
        <v>1183.68</v>
      </c>
    </row>
    <row r="1448" spans="1:10" ht="14.1" customHeight="1">
      <c r="A1448" s="209" t="s">
        <v>3605</v>
      </c>
      <c r="B1448" s="44" t="s">
        <v>160</v>
      </c>
      <c r="C1448" s="786">
        <v>1.46</v>
      </c>
      <c r="D1448" s="2055">
        <v>1000</v>
      </c>
      <c r="E1448" s="2045">
        <f t="shared" si="155"/>
        <v>52.524000000000001</v>
      </c>
      <c r="F1448" s="603">
        <f t="shared" si="156"/>
        <v>52.52</v>
      </c>
      <c r="G1448" s="862">
        <f>'Заказ, cкидки и курсы валют'!$J$23*F1448</f>
        <v>630.24</v>
      </c>
      <c r="H1448" s="128">
        <f t="shared" si="157"/>
        <v>630.24</v>
      </c>
      <c r="I1448" s="212"/>
      <c r="J1448" s="128">
        <f>ROUND(IF(H1448&lt;'Заказ, cкидки и курсы валют'!$B$39,H1448*0.54*100/(100-'Заказ, cкидки и курсы валют'!$C$39),IF(H1448&lt;'Заказ, cкидки и курсы валют'!$B$40,H1448*0.54*100/(100-'Заказ, cкидки и курсы валют'!$C$40),IF(H1448&lt;'Заказ, cкидки и курсы валют'!$B$41,H1448*0.54*100/(100-'Заказ, cкидки и курсы валют'!$C$41),IF(H1448&lt;'Заказ, cкидки и курсы валют'!$B$42,H1448*0.54*100/(100-'Заказ, cкидки и курсы валют'!$C$42),IF(H1448&lt;'Заказ, cкидки и курсы валют'!$B$43,H1448*0.54*100/(100-'Заказ, cкидки и курсы валют'!$C$43),H1448))))),2)</f>
        <v>680.66</v>
      </c>
    </row>
    <row r="1449" spans="1:10" ht="14.1" customHeight="1">
      <c r="A1449" s="209" t="s">
        <v>3606</v>
      </c>
      <c r="B1449" s="44" t="s">
        <v>161</v>
      </c>
      <c r="C1449" s="786">
        <v>1.63</v>
      </c>
      <c r="D1449" s="2055">
        <v>1000</v>
      </c>
      <c r="E1449" s="2045">
        <f t="shared" si="155"/>
        <v>59.82</v>
      </c>
      <c r="F1449" s="603">
        <f t="shared" si="156"/>
        <v>59.82</v>
      </c>
      <c r="G1449" s="862">
        <f>'Заказ, cкидки и курсы валют'!$J$23*F1449</f>
        <v>717.84</v>
      </c>
      <c r="H1449" s="128">
        <f t="shared" si="157"/>
        <v>717.84</v>
      </c>
      <c r="I1449" s="212"/>
      <c r="J1449" s="128">
        <f>ROUND(IF(H1449&lt;'Заказ, cкидки и курсы валют'!$B$39,H1449*0.54*100/(100-'Заказ, cкидки и курсы валют'!$C$39),IF(H1449&lt;'Заказ, cкидки и курсы валют'!$B$40,H1449*0.54*100/(100-'Заказ, cкидки и курсы валют'!$C$40),IF(H1449&lt;'Заказ, cкидки и курсы валют'!$B$41,H1449*0.54*100/(100-'Заказ, cкидки и курсы валют'!$C$41),IF(H1449&lt;'Заказ, cкидки и курсы валют'!$B$42,H1449*0.54*100/(100-'Заказ, cкидки и курсы валют'!$C$42),IF(H1449&lt;'Заказ, cкидки и курсы валют'!$B$43,H1449*0.54*100/(100-'Заказ, cкидки и курсы валют'!$C$43),H1449))))),2)</f>
        <v>775.27</v>
      </c>
    </row>
    <row r="1450" spans="1:10" ht="14.1" customHeight="1">
      <c r="A1450" s="209" t="s">
        <v>3607</v>
      </c>
      <c r="B1450" s="44" t="s">
        <v>162</v>
      </c>
      <c r="C1450" s="786">
        <v>2.02</v>
      </c>
      <c r="D1450" s="2055">
        <v>700</v>
      </c>
      <c r="E1450" s="2045">
        <f t="shared" si="155"/>
        <v>70.548000000000002</v>
      </c>
      <c r="F1450" s="603">
        <f t="shared" si="156"/>
        <v>70.55</v>
      </c>
      <c r="G1450" s="862">
        <f>'Заказ, cкидки и курсы валют'!$J$23*F1450</f>
        <v>846.59999999999991</v>
      </c>
      <c r="H1450" s="128">
        <f t="shared" si="157"/>
        <v>592.62</v>
      </c>
      <c r="I1450" s="212"/>
      <c r="J1450" s="128">
        <f>ROUND(IF(H1450&lt;'Заказ, cкидки и курсы валют'!$B$39,H1450*0.54*100/(100-'Заказ, cкидки и курсы валют'!$C$39),IF(H1450&lt;'Заказ, cкидки и курсы валют'!$B$40,H1450*0.54*100/(100-'Заказ, cкидки и курсы валют'!$C$40),IF(H1450&lt;'Заказ, cкидки и курсы валют'!$B$41,H1450*0.54*100/(100-'Заказ, cкидки и курсы валют'!$C$41),IF(H1450&lt;'Заказ, cкидки и курсы валют'!$B$42,H1450*0.54*100/(100-'Заказ, cкидки и курсы валют'!$C$42),IF(H1450&lt;'Заказ, cкидки и курсы валют'!$B$43,H1450*0.54*100/(100-'Заказ, cкидки и курсы валют'!$C$43),H1450))))),2)</f>
        <v>640.03</v>
      </c>
    </row>
    <row r="1451" spans="1:10" ht="14.1" customHeight="1">
      <c r="A1451" s="210" t="s">
        <v>3608</v>
      </c>
      <c r="B1451" s="44" t="s">
        <v>81</v>
      </c>
      <c r="C1451" s="786">
        <v>2.27</v>
      </c>
      <c r="D1451" s="2055">
        <v>600</v>
      </c>
      <c r="E1451" s="2045">
        <f t="shared" si="155"/>
        <v>77.399999999999991</v>
      </c>
      <c r="F1451" s="603">
        <f t="shared" si="156"/>
        <v>77.400000000000006</v>
      </c>
      <c r="G1451" s="862">
        <f>'Заказ, cкидки и курсы валют'!$J$23*F1451</f>
        <v>928.80000000000007</v>
      </c>
      <c r="H1451" s="128">
        <f t="shared" si="157"/>
        <v>557.28</v>
      </c>
      <c r="I1451" s="212"/>
      <c r="J1451" s="128">
        <f>ROUND(IF(H1451&lt;'Заказ, cкидки и курсы валют'!$B$39,H1451*0.54*100/(100-'Заказ, cкидки и курсы валют'!$C$39),IF(H1451&lt;'Заказ, cкидки и курсы валют'!$B$40,H1451*0.54*100/(100-'Заказ, cкидки и курсы валют'!$C$40),IF(H1451&lt;'Заказ, cкидки и курсы валют'!$B$41,H1451*0.54*100/(100-'Заказ, cкидки и курсы валют'!$C$41),IF(H1451&lt;'Заказ, cкидки и курсы валют'!$B$42,H1451*0.54*100/(100-'Заказ, cкидки и курсы валют'!$C$42),IF(H1451&lt;'Заказ, cкидки и курсы валют'!$B$43,H1451*0.54*100/(100-'Заказ, cкидки и курсы валют'!$C$43),H1451))))),2)</f>
        <v>601.86</v>
      </c>
    </row>
    <row r="1452" spans="1:10" ht="14.1" customHeight="1">
      <c r="A1452" s="210" t="s">
        <v>3609</v>
      </c>
      <c r="B1452" s="44" t="s">
        <v>163</v>
      </c>
      <c r="C1452" s="786">
        <v>2.52</v>
      </c>
      <c r="D1452" s="2055">
        <v>500</v>
      </c>
      <c r="E1452" s="2045">
        <f t="shared" si="155"/>
        <v>88.5</v>
      </c>
      <c r="F1452" s="603">
        <f t="shared" si="156"/>
        <v>88.5</v>
      </c>
      <c r="G1452" s="862">
        <f>'Заказ, cкидки и курсы валют'!$J$23*F1452</f>
        <v>1062</v>
      </c>
      <c r="H1452" s="128">
        <f t="shared" si="157"/>
        <v>531</v>
      </c>
      <c r="I1452" s="212"/>
      <c r="J1452" s="128">
        <f>ROUND(IF(H1452&lt;'Заказ, cкидки и курсы валют'!$B$39,H1452*0.54*100/(100-'Заказ, cкидки и курсы валют'!$C$39),IF(H1452&lt;'Заказ, cкидки и курсы валют'!$B$40,H1452*0.54*100/(100-'Заказ, cкидки и курсы валют'!$C$40),IF(H1452&lt;'Заказ, cкидки и курсы валют'!$B$41,H1452*0.54*100/(100-'Заказ, cкидки и курсы валют'!$C$41),IF(H1452&lt;'Заказ, cкидки и курсы валют'!$B$42,H1452*0.54*100/(100-'Заказ, cкидки и курсы валют'!$C$42),IF(H1452&lt;'Заказ, cкидки и курсы валют'!$B$43,H1452*0.54*100/(100-'Заказ, cкидки и курсы валют'!$C$43),H1452))))),2)</f>
        <v>637.20000000000005</v>
      </c>
    </row>
    <row r="1453" spans="1:10" ht="14.1" customHeight="1">
      <c r="A1453" s="210" t="s">
        <v>3610</v>
      </c>
      <c r="B1453" s="44" t="s">
        <v>82</v>
      </c>
      <c r="C1453" s="786">
        <v>2.83</v>
      </c>
      <c r="D1453" s="2055">
        <v>500</v>
      </c>
      <c r="E1453" s="2045">
        <f t="shared" si="155"/>
        <v>99.144000000000005</v>
      </c>
      <c r="F1453" s="603">
        <f t="shared" si="156"/>
        <v>99.14</v>
      </c>
      <c r="G1453" s="862">
        <f>'Заказ, cкидки и курсы валют'!$J$23*F1453</f>
        <v>1189.68</v>
      </c>
      <c r="H1453" s="128">
        <f t="shared" si="157"/>
        <v>594.84</v>
      </c>
      <c r="I1453" s="212"/>
      <c r="J1453" s="128">
        <f>ROUND(IF(H1453&lt;'Заказ, cкидки и курсы валют'!$B$39,H1453*0.54*100/(100-'Заказ, cкидки и курсы валют'!$C$39),IF(H1453&lt;'Заказ, cкидки и курсы валют'!$B$40,H1453*0.54*100/(100-'Заказ, cкидки и курсы валют'!$C$40),IF(H1453&lt;'Заказ, cкидки и курсы валют'!$B$41,H1453*0.54*100/(100-'Заказ, cкидки и курсы валют'!$C$41),IF(H1453&lt;'Заказ, cкидки и курсы валют'!$B$42,H1453*0.54*100/(100-'Заказ, cкидки и курсы валют'!$C$42),IF(H1453&lt;'Заказ, cкидки и курсы валют'!$B$43,H1453*0.54*100/(100-'Заказ, cкидки и курсы валют'!$C$43),H1453))))),2)</f>
        <v>642.42999999999995</v>
      </c>
    </row>
    <row r="1454" spans="1:10" ht="14.1" customHeight="1">
      <c r="A1454" s="210" t="s">
        <v>2949</v>
      </c>
      <c r="B1454" s="44" t="s">
        <v>164</v>
      </c>
      <c r="C1454" s="786">
        <v>3.1</v>
      </c>
      <c r="D1454" s="2055">
        <v>400</v>
      </c>
      <c r="E1454" s="2045">
        <f t="shared" si="155"/>
        <v>105.336</v>
      </c>
      <c r="F1454" s="603">
        <f t="shared" si="156"/>
        <v>105.34</v>
      </c>
      <c r="G1454" s="862">
        <f>'Заказ, cкидки и курсы валют'!$J$23*F1454</f>
        <v>1264.08</v>
      </c>
      <c r="H1454" s="128">
        <f t="shared" si="157"/>
        <v>505.63</v>
      </c>
      <c r="I1454" s="212"/>
      <c r="J1454" s="128">
        <f>ROUND(IF(H1454&lt;'Заказ, cкидки и курсы валют'!$B$39,H1454*0.54*100/(100-'Заказ, cкидки и курсы валют'!$C$39),IF(H1454&lt;'Заказ, cкидки и курсы валют'!$B$40,H1454*0.54*100/(100-'Заказ, cкидки и курсы валют'!$C$40),IF(H1454&lt;'Заказ, cкидки и курсы валют'!$B$41,H1454*0.54*100/(100-'Заказ, cкидки и курсы валют'!$C$41),IF(H1454&lt;'Заказ, cкидки и курсы валют'!$B$42,H1454*0.54*100/(100-'Заказ, cкидки и курсы валют'!$C$42),IF(H1454&lt;'Заказ, cкидки и курсы валют'!$B$43,H1454*0.54*100/(100-'Заказ, cкидки и курсы валют'!$C$43),H1454))))),2)</f>
        <v>606.76</v>
      </c>
    </row>
    <row r="1455" spans="1:10" ht="14.1" customHeight="1">
      <c r="A1455" s="210" t="s">
        <v>2950</v>
      </c>
      <c r="B1455" s="44" t="s">
        <v>165</v>
      </c>
      <c r="C1455" s="785">
        <v>3.62</v>
      </c>
      <c r="D1455" s="2055">
        <v>300</v>
      </c>
      <c r="E1455" s="2045">
        <f t="shared" si="155"/>
        <v>123.56399999999999</v>
      </c>
      <c r="F1455" s="603">
        <f t="shared" si="156"/>
        <v>123.56</v>
      </c>
      <c r="G1455" s="862">
        <f>'Заказ, cкидки и курсы валют'!$J$23*F1455</f>
        <v>1482.72</v>
      </c>
      <c r="H1455" s="128">
        <f t="shared" si="157"/>
        <v>444.82</v>
      </c>
      <c r="I1455" s="212"/>
      <c r="J1455" s="128">
        <f>ROUND(IF(H1455&lt;'Заказ, cкидки и курсы валют'!$B$39,H1455*0.54*100/(100-'Заказ, cкидки и курсы валют'!$C$39),IF(H1455&lt;'Заказ, cкидки и курсы валют'!$B$40,H1455*0.54*100/(100-'Заказ, cкидки и курсы валют'!$C$40),IF(H1455&lt;'Заказ, cкидки и курсы валют'!$B$41,H1455*0.54*100/(100-'Заказ, cкидки и курсы валют'!$C$41),IF(H1455&lt;'Заказ, cкидки и курсы валют'!$B$42,H1455*0.54*100/(100-'Заказ, cкидки и курсы валют'!$C$42),IF(H1455&lt;'Заказ, cкидки и курсы валют'!$B$43,H1455*0.54*100/(100-'Заказ, cкидки и курсы валют'!$C$43),H1455))))),2)</f>
        <v>533.78</v>
      </c>
    </row>
    <row r="1456" spans="1:10" ht="14.1" customHeight="1">
      <c r="A1456" s="210" t="s">
        <v>2951</v>
      </c>
      <c r="B1456" s="44" t="s">
        <v>166</v>
      </c>
      <c r="C1456" s="785">
        <v>4.22</v>
      </c>
      <c r="D1456" s="2055">
        <v>150</v>
      </c>
      <c r="E1456" s="2045">
        <f t="shared" si="155"/>
        <v>142.30799999999999</v>
      </c>
      <c r="F1456" s="603">
        <f t="shared" si="156"/>
        <v>142.31</v>
      </c>
      <c r="G1456" s="862">
        <f>'Заказ, cкидки и курсы валют'!$J$23*F1456</f>
        <v>1707.72</v>
      </c>
      <c r="H1456" s="128">
        <f t="shared" si="157"/>
        <v>256.16000000000003</v>
      </c>
      <c r="I1456" s="212"/>
      <c r="J1456" s="128">
        <f>ROUND(IF(H1456&lt;'Заказ, cкидки и курсы валют'!$B$39,H1456*0.54*100/(100-'Заказ, cкидки и курсы валют'!$C$39),IF(H1456&lt;'Заказ, cкидки и курсы валют'!$B$40,H1456*0.54*100/(100-'Заказ, cкидки и курсы валют'!$C$40),IF(H1456&lt;'Заказ, cкидки и курсы валют'!$B$41,H1456*0.54*100/(100-'Заказ, cкидки и курсы валют'!$C$41),IF(H1456&lt;'Заказ, cкидки и курсы валют'!$B$42,H1456*0.54*100/(100-'Заказ, cкидки и курсы валют'!$C$42),IF(H1456&lt;'Заказ, cкидки и курсы валют'!$B$43,H1456*0.54*100/(100-'Заказ, cкидки и курсы валют'!$C$43),H1456))))),2)</f>
        <v>345.82</v>
      </c>
    </row>
    <row r="1457" spans="1:10" ht="14.1" customHeight="1">
      <c r="A1457" s="210" t="s">
        <v>2952</v>
      </c>
      <c r="B1457" s="44" t="s">
        <v>83</v>
      </c>
      <c r="C1457" s="785">
        <v>4.78</v>
      </c>
      <c r="D1457" s="2055">
        <v>200</v>
      </c>
      <c r="E1457" s="2045">
        <f t="shared" si="155"/>
        <v>165.672</v>
      </c>
      <c r="F1457" s="603">
        <f t="shared" si="156"/>
        <v>165.67</v>
      </c>
      <c r="G1457" s="862">
        <f>'Заказ, cкидки и курсы валют'!$J$23*F1457</f>
        <v>1988.04</v>
      </c>
      <c r="H1457" s="128">
        <f t="shared" si="157"/>
        <v>397.61</v>
      </c>
      <c r="I1457" s="212"/>
      <c r="J1457" s="128">
        <f>ROUND(IF(H1457&lt;'Заказ, cкидки и курсы валют'!$B$39,H1457*0.54*100/(100-'Заказ, cкидки и курсы валют'!$C$39),IF(H1457&lt;'Заказ, cкидки и курсы валют'!$B$40,H1457*0.54*100/(100-'Заказ, cкидки и курсы валют'!$C$40),IF(H1457&lt;'Заказ, cкидки и курсы валют'!$B$41,H1457*0.54*100/(100-'Заказ, cкидки и курсы валют'!$C$41),IF(H1457&lt;'Заказ, cкидки и курсы валют'!$B$42,H1457*0.54*100/(100-'Заказ, cкидки и курсы валют'!$C$42),IF(H1457&lt;'Заказ, cкидки и курсы валют'!$B$43,H1457*0.54*100/(100-'Заказ, cкидки и курсы валют'!$C$43),H1457))))),2)</f>
        <v>477.13</v>
      </c>
    </row>
    <row r="1458" spans="1:10" ht="14.1" customHeight="1">
      <c r="A1458" s="210" t="s">
        <v>3907</v>
      </c>
      <c r="B1458" s="48" t="s">
        <v>3639</v>
      </c>
      <c r="C1458" s="786">
        <v>1.51</v>
      </c>
      <c r="D1458" s="2055">
        <v>1000</v>
      </c>
      <c r="E1458" s="2045">
        <f>E1372*1.2</f>
        <v>53.988</v>
      </c>
      <c r="F1458" s="603">
        <f t="shared" si="156"/>
        <v>53.99</v>
      </c>
      <c r="G1458" s="862">
        <f>'Заказ, cкидки и курсы валют'!$J$23*F1458</f>
        <v>647.88</v>
      </c>
      <c r="H1458" s="128">
        <f t="shared" si="157"/>
        <v>647.88</v>
      </c>
      <c r="I1458" s="212"/>
      <c r="J1458" s="128">
        <f>ROUND(IF(H1458&lt;'Заказ, cкидки и курсы валют'!$B$39,H1458*0.54*100/(100-'Заказ, cкидки и курсы валют'!$C$39),IF(H1458&lt;'Заказ, cкидки и курсы валют'!$B$40,H1458*0.54*100/(100-'Заказ, cкидки и курсы валют'!$C$40),IF(H1458&lt;'Заказ, cкидки и курсы валют'!$B$41,H1458*0.54*100/(100-'Заказ, cкидки и курсы валют'!$C$41),IF(H1458&lt;'Заказ, cкидки и курсы валют'!$B$42,H1458*0.54*100/(100-'Заказ, cкидки и курсы валют'!$C$42),IF(H1458&lt;'Заказ, cкидки и курсы валют'!$B$43,H1458*0.54*100/(100-'Заказ, cкидки и курсы валют'!$C$43),H1458))))),2)</f>
        <v>699.71</v>
      </c>
    </row>
    <row r="1459" spans="1:10" ht="14.1" customHeight="1">
      <c r="A1459" s="210" t="s">
        <v>2953</v>
      </c>
      <c r="B1459" s="48" t="s">
        <v>167</v>
      </c>
      <c r="C1459" s="785">
        <v>1.72</v>
      </c>
      <c r="D1459" s="2055">
        <v>1000</v>
      </c>
      <c r="E1459" s="2045">
        <f t="shared" si="155"/>
        <v>64.355999999999995</v>
      </c>
      <c r="F1459" s="603">
        <f t="shared" si="156"/>
        <v>64.36</v>
      </c>
      <c r="G1459" s="862">
        <f>'Заказ, cкидки и курсы валют'!$J$23*F1459</f>
        <v>772.31999999999994</v>
      </c>
      <c r="H1459" s="128">
        <f t="shared" si="157"/>
        <v>772.32</v>
      </c>
      <c r="I1459" s="212"/>
      <c r="J1459" s="128">
        <f>ROUND(IF(H1459&lt;'Заказ, cкидки и курсы валют'!$B$39,H1459*0.54*100/(100-'Заказ, cкидки и курсы валют'!$C$39),IF(H1459&lt;'Заказ, cкидки и курсы валют'!$B$40,H1459*0.54*100/(100-'Заказ, cкидки и курсы валют'!$C$40),IF(H1459&lt;'Заказ, cкидки и курсы валют'!$B$41,H1459*0.54*100/(100-'Заказ, cкидки и курсы валют'!$C$41),IF(H1459&lt;'Заказ, cкидки и курсы валют'!$B$42,H1459*0.54*100/(100-'Заказ, cкидки и курсы валют'!$C$42),IF(H1459&lt;'Заказ, cкидки и курсы валют'!$B$43,H1459*0.54*100/(100-'Заказ, cкидки и курсы валют'!$C$43),H1459))))),2)</f>
        <v>834.11</v>
      </c>
    </row>
    <row r="1460" spans="1:10" ht="14.1" customHeight="1">
      <c r="A1460" s="210" t="s">
        <v>2954</v>
      </c>
      <c r="B1460" s="48" t="s">
        <v>168</v>
      </c>
      <c r="C1460" s="785">
        <v>2.08</v>
      </c>
      <c r="D1460" s="2055">
        <v>1000</v>
      </c>
      <c r="E1460" s="2045">
        <f t="shared" si="155"/>
        <v>72.575999999999993</v>
      </c>
      <c r="F1460" s="603">
        <f t="shared" si="156"/>
        <v>72.58</v>
      </c>
      <c r="G1460" s="862">
        <f>'Заказ, cкидки и курсы валют'!$J$23*F1460</f>
        <v>870.96</v>
      </c>
      <c r="H1460" s="128">
        <f t="shared" si="157"/>
        <v>870.96</v>
      </c>
      <c r="I1460" s="212"/>
      <c r="J1460" s="128">
        <f>ROUND(IF(H1460&lt;'Заказ, cкидки и курсы валют'!$B$39,H1460*0.54*100/(100-'Заказ, cкидки и курсы валют'!$C$39),IF(H1460&lt;'Заказ, cкидки и курсы валют'!$B$40,H1460*0.54*100/(100-'Заказ, cкидки и курсы валют'!$C$40),IF(H1460&lt;'Заказ, cкидки и курсы валют'!$B$41,H1460*0.54*100/(100-'Заказ, cкидки и курсы валют'!$C$41),IF(H1460&lt;'Заказ, cкидки и курсы валют'!$B$42,H1460*0.54*100/(100-'Заказ, cкидки и курсы валют'!$C$42),IF(H1460&lt;'Заказ, cкидки и курсы валют'!$B$43,H1460*0.54*100/(100-'Заказ, cкидки и курсы валют'!$C$43),H1460))))),2)</f>
        <v>940.64</v>
      </c>
    </row>
    <row r="1461" spans="1:10" ht="14.1" customHeight="1">
      <c r="A1461" s="210" t="s">
        <v>2955</v>
      </c>
      <c r="B1461" s="48" t="s">
        <v>169</v>
      </c>
      <c r="C1461" s="785">
        <v>2.48</v>
      </c>
      <c r="D1461" s="2055">
        <v>800</v>
      </c>
      <c r="E1461" s="2045">
        <f t="shared" si="155"/>
        <v>86.975999999999999</v>
      </c>
      <c r="F1461" s="603">
        <f t="shared" si="156"/>
        <v>86.98</v>
      </c>
      <c r="G1461" s="862">
        <f>'Заказ, cкидки и курсы валют'!$J$23*F1461</f>
        <v>1043.76</v>
      </c>
      <c r="H1461" s="128">
        <f t="shared" si="157"/>
        <v>835.01</v>
      </c>
      <c r="I1461" s="212"/>
      <c r="J1461" s="128">
        <f>ROUND(IF(H1461&lt;'Заказ, cкидки и курсы валют'!$B$39,H1461*0.54*100/(100-'Заказ, cкидки и курсы валют'!$C$39),IF(H1461&lt;'Заказ, cкидки и курсы валют'!$B$40,H1461*0.54*100/(100-'Заказ, cкидки и курсы валют'!$C$40),IF(H1461&lt;'Заказ, cкидки и курсы валют'!$B$41,H1461*0.54*100/(100-'Заказ, cкидки и курсы валют'!$C$41),IF(H1461&lt;'Заказ, cкидки и курсы валют'!$B$42,H1461*0.54*100/(100-'Заказ, cкидки и курсы валют'!$C$42),IF(H1461&lt;'Заказ, cкидки и курсы валют'!$B$43,H1461*0.54*100/(100-'Заказ, cкидки и курсы валют'!$C$43),H1461))))),2)</f>
        <v>901.81</v>
      </c>
    </row>
    <row r="1462" spans="1:10" ht="14.1" customHeight="1">
      <c r="A1462" s="210" t="s">
        <v>2956</v>
      </c>
      <c r="B1462" s="48" t="s">
        <v>611</v>
      </c>
      <c r="C1462" s="785">
        <v>2.75</v>
      </c>
      <c r="D1462" s="2055">
        <v>600</v>
      </c>
      <c r="E1462" s="2045">
        <f t="shared" si="155"/>
        <v>97.164000000000001</v>
      </c>
      <c r="F1462" s="603">
        <f t="shared" si="156"/>
        <v>97.16</v>
      </c>
      <c r="G1462" s="862">
        <f>'Заказ, cкидки и курсы валют'!$J$23*F1462</f>
        <v>1165.92</v>
      </c>
      <c r="H1462" s="128">
        <f t="shared" si="157"/>
        <v>699.55</v>
      </c>
      <c r="I1462" s="212"/>
      <c r="J1462" s="128">
        <f>ROUND(IF(H1462&lt;'Заказ, cкидки и курсы валют'!$B$39,H1462*0.54*100/(100-'Заказ, cкидки и курсы валют'!$C$39),IF(H1462&lt;'Заказ, cкидки и курсы валют'!$B$40,H1462*0.54*100/(100-'Заказ, cкидки и курсы валют'!$C$40),IF(H1462&lt;'Заказ, cкидки и курсы валют'!$B$41,H1462*0.54*100/(100-'Заказ, cкидки и курсы валют'!$C$41),IF(H1462&lt;'Заказ, cкидки и курсы валют'!$B$42,H1462*0.54*100/(100-'Заказ, cкидки и курсы валют'!$C$42),IF(H1462&lt;'Заказ, cкидки и курсы валют'!$B$43,H1462*0.54*100/(100-'Заказ, cкидки и курсы валют'!$C$43),H1462))))),2)</f>
        <v>755.51</v>
      </c>
    </row>
    <row r="1463" spans="1:10" ht="14.1" customHeight="1">
      <c r="A1463" s="210" t="s">
        <v>2957</v>
      </c>
      <c r="B1463" s="48" t="s">
        <v>170</v>
      </c>
      <c r="C1463" s="785">
        <v>3.08</v>
      </c>
      <c r="D1463" s="2055">
        <v>500</v>
      </c>
      <c r="E1463" s="2045">
        <f t="shared" si="155"/>
        <v>109.968</v>
      </c>
      <c r="F1463" s="603">
        <f t="shared" si="156"/>
        <v>109.97</v>
      </c>
      <c r="G1463" s="862">
        <f>'Заказ, cкидки и курсы валют'!$J$23*F1463</f>
        <v>1319.6399999999999</v>
      </c>
      <c r="H1463" s="128">
        <f t="shared" si="157"/>
        <v>659.82</v>
      </c>
      <c r="I1463" s="212"/>
      <c r="J1463" s="128">
        <f>ROUND(IF(H1463&lt;'Заказ, cкидки и курсы валют'!$B$39,H1463*0.54*100/(100-'Заказ, cкидки и курсы валют'!$C$39),IF(H1463&lt;'Заказ, cкидки и курсы валют'!$B$40,H1463*0.54*100/(100-'Заказ, cкидки и курсы валют'!$C$40),IF(H1463&lt;'Заказ, cкидки и курсы валют'!$B$41,H1463*0.54*100/(100-'Заказ, cкидки и курсы валют'!$C$41),IF(H1463&lt;'Заказ, cкидки и курсы валют'!$B$42,H1463*0.54*100/(100-'Заказ, cкидки и курсы валют'!$C$42),IF(H1463&lt;'Заказ, cкидки и курсы валют'!$B$43,H1463*0.54*100/(100-'Заказ, cкидки и курсы валют'!$C$43),H1463))))),2)</f>
        <v>712.61</v>
      </c>
    </row>
    <row r="1464" spans="1:10" ht="14.1" customHeight="1">
      <c r="A1464" s="210" t="s">
        <v>2958</v>
      </c>
      <c r="B1464" s="48" t="s">
        <v>612</v>
      </c>
      <c r="C1464" s="785">
        <v>3.43</v>
      </c>
      <c r="D1464" s="2055">
        <v>400</v>
      </c>
      <c r="E1464" s="2045">
        <f t="shared" si="155"/>
        <v>120.696</v>
      </c>
      <c r="F1464" s="603">
        <f t="shared" si="156"/>
        <v>120.7</v>
      </c>
      <c r="G1464" s="862">
        <f>'Заказ, cкидки и курсы валют'!$J$23*F1464</f>
        <v>1448.4</v>
      </c>
      <c r="H1464" s="128">
        <f t="shared" si="157"/>
        <v>579.36</v>
      </c>
      <c r="I1464" s="212"/>
      <c r="J1464" s="128">
        <f>ROUND(IF(H1464&lt;'Заказ, cкидки и курсы валют'!$B$39,H1464*0.54*100/(100-'Заказ, cкидки и курсы валют'!$C$39),IF(H1464&lt;'Заказ, cкидки и курсы валют'!$B$40,H1464*0.54*100/(100-'Заказ, cкидки и курсы валют'!$C$40),IF(H1464&lt;'Заказ, cкидки и курсы валют'!$B$41,H1464*0.54*100/(100-'Заказ, cкидки и курсы валют'!$C$41),IF(H1464&lt;'Заказ, cкидки и курсы валют'!$B$42,H1464*0.54*100/(100-'Заказ, cкидки и курсы валют'!$C$42),IF(H1464&lt;'Заказ, cкидки и курсы валют'!$B$43,H1464*0.54*100/(100-'Заказ, cкидки и курсы валют'!$C$43),H1464))))),2)</f>
        <v>625.71</v>
      </c>
    </row>
    <row r="1465" spans="1:10" ht="14.1" customHeight="1">
      <c r="A1465" s="210" t="s">
        <v>2959</v>
      </c>
      <c r="B1465" s="48" t="s">
        <v>171</v>
      </c>
      <c r="C1465" s="785">
        <v>3.76</v>
      </c>
      <c r="D1465" s="2055">
        <v>300</v>
      </c>
      <c r="E1465" s="2045">
        <f t="shared" si="155"/>
        <v>132.13200000000001</v>
      </c>
      <c r="F1465" s="603">
        <f t="shared" si="156"/>
        <v>132.13</v>
      </c>
      <c r="G1465" s="862">
        <f>'Заказ, cкидки и курсы валют'!$J$23*F1465</f>
        <v>1585.56</v>
      </c>
      <c r="H1465" s="128">
        <f t="shared" si="157"/>
        <v>475.67</v>
      </c>
      <c r="I1465" s="212"/>
      <c r="J1465" s="128">
        <f>ROUND(IF(H1465&lt;'Заказ, cкидки и курсы валют'!$B$39,H1465*0.54*100/(100-'Заказ, cкидки и курсы валют'!$C$39),IF(H1465&lt;'Заказ, cкидки и курсы валют'!$B$40,H1465*0.54*100/(100-'Заказ, cкидки и курсы валют'!$C$40),IF(H1465&lt;'Заказ, cкидки и курсы валют'!$B$41,H1465*0.54*100/(100-'Заказ, cкидки и курсы валют'!$C$41),IF(H1465&lt;'Заказ, cкидки и курсы валют'!$B$42,H1465*0.54*100/(100-'Заказ, cкидки и курсы валют'!$C$42),IF(H1465&lt;'Заказ, cкидки и курсы валют'!$B$43,H1465*0.54*100/(100-'Заказ, cкидки и курсы валют'!$C$43),H1465))))),2)</f>
        <v>570.79999999999995</v>
      </c>
    </row>
    <row r="1466" spans="1:10" ht="14.1" customHeight="1">
      <c r="A1466" s="210" t="s">
        <v>2960</v>
      </c>
      <c r="B1466" s="48" t="s">
        <v>172</v>
      </c>
      <c r="C1466" s="786">
        <v>4.43</v>
      </c>
      <c r="D1466" s="2055">
        <v>250</v>
      </c>
      <c r="E1466" s="2045">
        <f t="shared" si="155"/>
        <v>156.92400000000001</v>
      </c>
      <c r="F1466" s="603">
        <f t="shared" si="156"/>
        <v>156.91999999999999</v>
      </c>
      <c r="G1466" s="862">
        <f>'Заказ, cкидки и курсы валют'!$J$23*F1466</f>
        <v>1883.04</v>
      </c>
      <c r="H1466" s="128">
        <f t="shared" si="157"/>
        <v>470.76</v>
      </c>
      <c r="I1466" s="212"/>
      <c r="J1466" s="128">
        <f>ROUND(IF(H1466&lt;'Заказ, cкидки и курсы валют'!$B$39,H1466*0.54*100/(100-'Заказ, cкидки и курсы валют'!$C$39),IF(H1466&lt;'Заказ, cкидки и курсы валют'!$B$40,H1466*0.54*100/(100-'Заказ, cкидки и курсы валют'!$C$40),IF(H1466&lt;'Заказ, cкидки и курсы валют'!$B$41,H1466*0.54*100/(100-'Заказ, cкидки и курсы валют'!$C$41),IF(H1466&lt;'Заказ, cкидки и курсы валют'!$B$42,H1466*0.54*100/(100-'Заказ, cкидки и курсы валют'!$C$42),IF(H1466&lt;'Заказ, cкидки и курсы валют'!$B$43,H1466*0.54*100/(100-'Заказ, cкидки и курсы валют'!$C$43),H1466))))),2)</f>
        <v>564.91</v>
      </c>
    </row>
    <row r="1467" spans="1:10" ht="14.1" customHeight="1">
      <c r="A1467" s="210" t="s">
        <v>2961</v>
      </c>
      <c r="B1467" s="48" t="s">
        <v>173</v>
      </c>
      <c r="C1467" s="787">
        <v>5.35</v>
      </c>
      <c r="D1467" s="2055">
        <v>200</v>
      </c>
      <c r="E1467" s="2045">
        <f t="shared" si="155"/>
        <v>180.08399999999997</v>
      </c>
      <c r="F1467" s="603">
        <f t="shared" si="156"/>
        <v>180.08</v>
      </c>
      <c r="G1467" s="862">
        <f>'Заказ, cкидки и курсы валют'!$J$23*F1467</f>
        <v>2160.96</v>
      </c>
      <c r="H1467" s="128">
        <f t="shared" si="157"/>
        <v>432.19</v>
      </c>
      <c r="I1467" s="212"/>
      <c r="J1467" s="128">
        <f>ROUND(IF(H1467&lt;'Заказ, cкидки и курсы валют'!$B$39,H1467*0.54*100/(100-'Заказ, cкидки и курсы валют'!$C$39),IF(H1467&lt;'Заказ, cкидки и курсы валют'!$B$40,H1467*0.54*100/(100-'Заказ, cкидки и курсы валют'!$C$40),IF(H1467&lt;'Заказ, cкидки и курсы валют'!$B$41,H1467*0.54*100/(100-'Заказ, cкидки и курсы валют'!$C$41),IF(H1467&lt;'Заказ, cкидки и курсы валют'!$B$42,H1467*0.54*100/(100-'Заказ, cкидки и курсы валют'!$C$42),IF(H1467&lt;'Заказ, cкидки и курсы валют'!$B$43,H1467*0.54*100/(100-'Заказ, cкидки и курсы валют'!$C$43),H1467))))),2)</f>
        <v>518.63</v>
      </c>
    </row>
    <row r="1468" spans="1:10" ht="14.1" customHeight="1">
      <c r="A1468" s="209" t="s">
        <v>2962</v>
      </c>
      <c r="B1468" s="48" t="s">
        <v>174</v>
      </c>
      <c r="C1468" s="785">
        <v>6.11</v>
      </c>
      <c r="D1468" s="2055">
        <v>150</v>
      </c>
      <c r="E1468" s="2045">
        <f t="shared" si="155"/>
        <v>197.56799999999998</v>
      </c>
      <c r="F1468" s="603">
        <f t="shared" si="156"/>
        <v>197.57</v>
      </c>
      <c r="G1468" s="862">
        <f>'Заказ, cкидки и курсы валют'!$J$23*F1468</f>
        <v>2370.84</v>
      </c>
      <c r="H1468" s="128">
        <f t="shared" si="157"/>
        <v>355.63</v>
      </c>
      <c r="I1468" s="212"/>
      <c r="J1468" s="128">
        <f>ROUND(IF(H1468&lt;'Заказ, cкидки и курсы валют'!$B$39,H1468*0.54*100/(100-'Заказ, cкидки и курсы валют'!$C$39),IF(H1468&lt;'Заказ, cкидки и курсы валют'!$B$40,H1468*0.54*100/(100-'Заказ, cкидки и курсы валют'!$C$40),IF(H1468&lt;'Заказ, cкидки и курсы валют'!$B$41,H1468*0.54*100/(100-'Заказ, cкидки и курсы валют'!$C$41),IF(H1468&lt;'Заказ, cкидки и курсы валют'!$B$42,H1468*0.54*100/(100-'Заказ, cкидки и курсы валют'!$C$42),IF(H1468&lt;'Заказ, cкидки и курсы валют'!$B$43,H1468*0.54*100/(100-'Заказ, cкидки и курсы валют'!$C$43),H1468))))),2)</f>
        <v>480.1</v>
      </c>
    </row>
    <row r="1469" spans="1:10" ht="14.1" customHeight="1">
      <c r="A1469" s="209" t="s">
        <v>2963</v>
      </c>
      <c r="B1469" s="48" t="s">
        <v>175</v>
      </c>
      <c r="C1469" s="785">
        <v>6.45</v>
      </c>
      <c r="D1469" s="2055">
        <v>100</v>
      </c>
      <c r="E1469" s="2045">
        <f t="shared" si="155"/>
        <v>225.28800000000001</v>
      </c>
      <c r="F1469" s="603">
        <f t="shared" si="156"/>
        <v>225.29</v>
      </c>
      <c r="G1469" s="862">
        <f>'Заказ, cкидки и курсы валют'!$J$23*F1469</f>
        <v>2703.48</v>
      </c>
      <c r="H1469" s="128">
        <f t="shared" si="157"/>
        <v>270.35000000000002</v>
      </c>
      <c r="I1469" s="212"/>
      <c r="J1469" s="128">
        <f>ROUND(IF(H1469&lt;'Заказ, cкидки и курсы валют'!$B$39,H1469*0.54*100/(100-'Заказ, cкидки и курсы валют'!$C$39),IF(H1469&lt;'Заказ, cкидки и курсы валют'!$B$40,H1469*0.54*100/(100-'Заказ, cкидки и курсы валют'!$C$40),IF(H1469&lt;'Заказ, cкидки и курсы валют'!$B$41,H1469*0.54*100/(100-'Заказ, cкидки и курсы валют'!$C$41),IF(H1469&lt;'Заказ, cкидки и курсы валют'!$B$42,H1469*0.54*100/(100-'Заказ, cкидки и курсы валют'!$C$42),IF(H1469&lt;'Заказ, cкидки и курсы валют'!$B$43,H1469*0.54*100/(100-'Заказ, cкидки и курсы валют'!$C$43),H1469))))),2)</f>
        <v>364.97</v>
      </c>
    </row>
    <row r="1470" spans="1:10" ht="14.1" customHeight="1">
      <c r="A1470" s="209" t="s">
        <v>2964</v>
      </c>
      <c r="B1470" s="48" t="s">
        <v>176</v>
      </c>
      <c r="C1470" s="785">
        <v>7.12</v>
      </c>
      <c r="D1470" s="2055">
        <v>100</v>
      </c>
      <c r="E1470" s="2045">
        <f t="shared" si="155"/>
        <v>243.28800000000001</v>
      </c>
      <c r="F1470" s="603">
        <f t="shared" si="156"/>
        <v>243.29</v>
      </c>
      <c r="G1470" s="862">
        <f>'Заказ, cкидки и курсы валют'!$J$23*F1470</f>
        <v>2919.48</v>
      </c>
      <c r="H1470" s="128">
        <f t="shared" si="157"/>
        <v>291.95</v>
      </c>
      <c r="I1470" s="212"/>
      <c r="J1470" s="128">
        <f>ROUND(IF(H1470&lt;'Заказ, cкидки и курсы валют'!$B$39,H1470*0.54*100/(100-'Заказ, cкидки и курсы валют'!$C$39),IF(H1470&lt;'Заказ, cкидки и курсы валют'!$B$40,H1470*0.54*100/(100-'Заказ, cкидки и курсы валют'!$C$40),IF(H1470&lt;'Заказ, cкидки и курсы валют'!$B$41,H1470*0.54*100/(100-'Заказ, cкидки и курсы валют'!$C$41),IF(H1470&lt;'Заказ, cкидки и курсы валют'!$B$42,H1470*0.54*100/(100-'Заказ, cкидки и курсы валют'!$C$42),IF(H1470&lt;'Заказ, cкидки и курсы валют'!$B$43,H1470*0.54*100/(100-'Заказ, cкидки и курсы валют'!$C$43),H1470))))),2)</f>
        <v>394.13</v>
      </c>
    </row>
    <row r="1471" spans="1:10" ht="14.1" customHeight="1">
      <c r="A1471" s="209" t="s">
        <v>2965</v>
      </c>
      <c r="B1471" s="48" t="s">
        <v>177</v>
      </c>
      <c r="C1471" s="785">
        <v>8.4700000000000006</v>
      </c>
      <c r="D1471" s="48">
        <v>100</v>
      </c>
      <c r="E1471" s="2045">
        <f>E1385*1.2</f>
        <v>295.38</v>
      </c>
      <c r="F1471" s="603">
        <f t="shared" si="156"/>
        <v>295.38</v>
      </c>
      <c r="G1471" s="862">
        <f>'Заказ, cкидки и курсы валют'!$J$23*F1471</f>
        <v>3544.56</v>
      </c>
      <c r="H1471" s="128">
        <f t="shared" si="157"/>
        <v>354.46</v>
      </c>
      <c r="I1471" s="212"/>
      <c r="J1471" s="128">
        <f>ROUND(IF(H1471&lt;'Заказ, cкидки и курсы валют'!$B$39,H1471*0.54*100/(100-'Заказ, cкидки и курсы валют'!$C$39),IF(H1471&lt;'Заказ, cкидки и курсы валют'!$B$40,H1471*0.54*100/(100-'Заказ, cкидки и курсы валют'!$C$40),IF(H1471&lt;'Заказ, cкидки и курсы валют'!$B$41,H1471*0.54*100/(100-'Заказ, cкидки и курсы валют'!$C$41),IF(H1471&lt;'Заказ, cкидки и курсы валют'!$B$42,H1471*0.54*100/(100-'Заказ, cкидки и курсы валют'!$C$42),IF(H1471&lt;'Заказ, cкидки и курсы валют'!$B$43,H1471*0.54*100/(100-'Заказ, cкидки и курсы валют'!$C$43),H1471))))),2)</f>
        <v>478.52</v>
      </c>
    </row>
    <row r="1472" spans="1:10" ht="14.1" customHeight="1">
      <c r="A1472" s="216" t="s">
        <v>5231</v>
      </c>
      <c r="B1472" s="44" t="s">
        <v>189</v>
      </c>
      <c r="C1472" s="786">
        <v>3.9</v>
      </c>
      <c r="D1472" s="2055">
        <v>400</v>
      </c>
      <c r="E1472" s="2045">
        <f t="shared" si="155"/>
        <v>124.89599999999999</v>
      </c>
      <c r="F1472" s="603">
        <f t="shared" si="156"/>
        <v>124.9</v>
      </c>
      <c r="G1472" s="862">
        <f>'Заказ, cкидки и курсы валют'!$J$23*F1472</f>
        <v>1498.8000000000002</v>
      </c>
      <c r="H1472" s="128">
        <f t="shared" si="157"/>
        <v>599.52</v>
      </c>
      <c r="I1472" s="212"/>
      <c r="J1472" s="128">
        <f>ROUND(IF(H1472&lt;'Заказ, cкидки и курсы валют'!$B$39,H1472*0.54*100/(100-'Заказ, cкидки и курсы валют'!$C$39),IF(H1472&lt;'Заказ, cкидки и курсы валют'!$B$40,H1472*0.54*100/(100-'Заказ, cкидки и курсы валют'!$C$40),IF(H1472&lt;'Заказ, cкидки и курсы валют'!$B$41,H1472*0.54*100/(100-'Заказ, cкидки и курсы валют'!$C$41),IF(H1472&lt;'Заказ, cкидки и курсы валют'!$B$42,H1472*0.54*100/(100-'Заказ, cкидки и курсы валют'!$C$42),IF(H1472&lt;'Заказ, cкидки и курсы валют'!$B$43,H1472*0.54*100/(100-'Заказ, cкидки и курсы валют'!$C$43),H1472))))),2)</f>
        <v>647.48</v>
      </c>
    </row>
    <row r="1473" spans="1:10" ht="14.1" customHeight="1">
      <c r="A1473" s="216" t="s">
        <v>2966</v>
      </c>
      <c r="B1473" s="44" t="s">
        <v>178</v>
      </c>
      <c r="C1473" s="785">
        <v>4.7699999999999996</v>
      </c>
      <c r="D1473" s="2055">
        <v>300</v>
      </c>
      <c r="E1473" s="2045">
        <f t="shared" si="155"/>
        <v>164.53200000000001</v>
      </c>
      <c r="F1473" s="603">
        <f t="shared" si="156"/>
        <v>164.53</v>
      </c>
      <c r="G1473" s="862">
        <f>'Заказ, cкидки и курсы валют'!$J$23*F1473</f>
        <v>1974.3600000000001</v>
      </c>
      <c r="H1473" s="128">
        <f t="shared" si="157"/>
        <v>592.30999999999995</v>
      </c>
      <c r="I1473" s="212"/>
      <c r="J1473" s="128">
        <f>ROUND(IF(H1473&lt;'Заказ, cкидки и курсы валют'!$B$39,H1473*0.54*100/(100-'Заказ, cкидки и курсы валют'!$C$39),IF(H1473&lt;'Заказ, cкидки и курсы валют'!$B$40,H1473*0.54*100/(100-'Заказ, cкидки и курсы валют'!$C$40),IF(H1473&lt;'Заказ, cкидки и курсы валют'!$B$41,H1473*0.54*100/(100-'Заказ, cкидки и курсы валют'!$C$41),IF(H1473&lt;'Заказ, cкидки и курсы валют'!$B$42,H1473*0.54*100/(100-'Заказ, cкидки и курсы валют'!$C$42),IF(H1473&lt;'Заказ, cкидки и курсы валют'!$B$43,H1473*0.54*100/(100-'Заказ, cкидки и курсы валют'!$C$43),H1473))))),2)</f>
        <v>639.69000000000005</v>
      </c>
    </row>
    <row r="1474" spans="1:10" ht="14.1" customHeight="1">
      <c r="A1474" s="209" t="s">
        <v>2968</v>
      </c>
      <c r="B1474" s="44" t="s">
        <v>84</v>
      </c>
      <c r="C1474" s="785">
        <v>5.0599999999999996</v>
      </c>
      <c r="D1474" s="2055">
        <v>250</v>
      </c>
      <c r="E1474" s="2045">
        <f t="shared" si="155"/>
        <v>178.90799999999999</v>
      </c>
      <c r="F1474" s="603">
        <f t="shared" si="156"/>
        <v>178.91</v>
      </c>
      <c r="G1474" s="862">
        <f>'Заказ, cкидки и курсы валют'!$J$23*F1474</f>
        <v>2146.92</v>
      </c>
      <c r="H1474" s="128">
        <f t="shared" si="157"/>
        <v>536.73</v>
      </c>
      <c r="I1474" s="212"/>
      <c r="J1474" s="128">
        <f>ROUND(IF(H1474&lt;'Заказ, cкидки и курсы валют'!$B$39,H1474*0.54*100/(100-'Заказ, cкидки и курсы валют'!$C$39),IF(H1474&lt;'Заказ, cкидки и курсы валют'!$B$40,H1474*0.54*100/(100-'Заказ, cкидки и курсы валют'!$C$40),IF(H1474&lt;'Заказ, cкидки и курсы валют'!$B$41,H1474*0.54*100/(100-'Заказ, cкидки и курсы валют'!$C$41),IF(H1474&lt;'Заказ, cкидки и курсы валют'!$B$42,H1474*0.54*100/(100-'Заказ, cкидки и курсы валют'!$C$42),IF(H1474&lt;'Заказ, cкидки и курсы валют'!$B$43,H1474*0.54*100/(100-'Заказ, cкидки и курсы валют'!$C$43),H1474))))),2)</f>
        <v>644.08000000000004</v>
      </c>
    </row>
    <row r="1475" spans="1:10" ht="14.1" customHeight="1">
      <c r="A1475" s="209" t="s">
        <v>2967</v>
      </c>
      <c r="B1475" s="44" t="s">
        <v>179</v>
      </c>
      <c r="C1475" s="785">
        <v>5.81</v>
      </c>
      <c r="D1475" s="2055">
        <v>200</v>
      </c>
      <c r="E1475" s="2045">
        <f t="shared" si="155"/>
        <v>199.76399999999998</v>
      </c>
      <c r="F1475" s="603">
        <f t="shared" si="156"/>
        <v>199.76</v>
      </c>
      <c r="G1475" s="862">
        <f>'Заказ, cкидки и курсы валют'!$J$23*F1475</f>
        <v>2397.12</v>
      </c>
      <c r="H1475" s="128">
        <f t="shared" si="157"/>
        <v>479.42</v>
      </c>
      <c r="I1475" s="212"/>
      <c r="J1475" s="128">
        <f>ROUND(IF(H1475&lt;'Заказ, cкидки и курсы валют'!$B$39,H1475*0.54*100/(100-'Заказ, cкидки и курсы валют'!$C$39),IF(H1475&lt;'Заказ, cкидки и курсы валют'!$B$40,H1475*0.54*100/(100-'Заказ, cкидки и курсы валют'!$C$40),IF(H1475&lt;'Заказ, cкидки и курсы валют'!$B$41,H1475*0.54*100/(100-'Заказ, cкидки и курсы валют'!$C$41),IF(H1475&lt;'Заказ, cкидки и курсы валют'!$B$42,H1475*0.54*100/(100-'Заказ, cкидки и курсы валют'!$C$42),IF(H1475&lt;'Заказ, cкидки и курсы валют'!$B$43,H1475*0.54*100/(100-'Заказ, cкидки и курсы валют'!$C$43),H1475))))),2)</f>
        <v>575.29999999999995</v>
      </c>
    </row>
    <row r="1476" spans="1:10" ht="14.1" customHeight="1">
      <c r="A1476" s="209" t="s">
        <v>2969</v>
      </c>
      <c r="B1476" s="44" t="s">
        <v>180</v>
      </c>
      <c r="C1476" s="785">
        <v>6.85</v>
      </c>
      <c r="D1476" s="2055">
        <v>200</v>
      </c>
      <c r="E1476" s="2045">
        <f t="shared" si="155"/>
        <v>232.30799999999999</v>
      </c>
      <c r="F1476" s="603">
        <f t="shared" si="156"/>
        <v>232.31</v>
      </c>
      <c r="G1476" s="862">
        <f>'Заказ, cкидки и курсы валют'!$J$23*F1476</f>
        <v>2787.7200000000003</v>
      </c>
      <c r="H1476" s="128">
        <f t="shared" si="157"/>
        <v>557.54</v>
      </c>
      <c r="I1476" s="212"/>
      <c r="J1476" s="128">
        <f>ROUND(IF(H1476&lt;'Заказ, cкидки и курсы валют'!$B$39,H1476*0.54*100/(100-'Заказ, cкидки и курсы валют'!$C$39),IF(H1476&lt;'Заказ, cкидки и курсы валют'!$B$40,H1476*0.54*100/(100-'Заказ, cкидки и курсы валют'!$C$40),IF(H1476&lt;'Заказ, cкидки и курсы валют'!$B$41,H1476*0.54*100/(100-'Заказ, cкидки и курсы валют'!$C$41),IF(H1476&lt;'Заказ, cкидки и курсы валют'!$B$42,H1476*0.54*100/(100-'Заказ, cкидки и курсы валют'!$C$42),IF(H1476&lt;'Заказ, cкидки и курсы валют'!$B$43,H1476*0.54*100/(100-'Заказ, cкидки и курсы валют'!$C$43),H1476))))),2)</f>
        <v>602.14</v>
      </c>
    </row>
    <row r="1477" spans="1:10" ht="14.1" customHeight="1">
      <c r="A1477" s="209" t="s">
        <v>2970</v>
      </c>
      <c r="B1477" s="44" t="s">
        <v>181</v>
      </c>
      <c r="C1477" s="785">
        <v>7.88</v>
      </c>
      <c r="D1477" s="2055">
        <v>150</v>
      </c>
      <c r="E1477" s="2045">
        <f t="shared" ref="E1477:E1487" si="158">E1391*1.2</f>
        <v>269.79599999999999</v>
      </c>
      <c r="F1477" s="603">
        <f t="shared" ref="F1477:F1488" si="159">ROUND(E1477*(1-$F$11),2)</f>
        <v>269.8</v>
      </c>
      <c r="G1477" s="862">
        <f>'Заказ, cкидки и курсы валют'!$J$23*F1477</f>
        <v>3237.6000000000004</v>
      </c>
      <c r="H1477" s="128">
        <f t="shared" ref="H1477:H1488" si="160">ROUND((D1477/1000)*G1477,2)</f>
        <v>485.64</v>
      </c>
      <c r="I1477" s="212"/>
      <c r="J1477" s="128">
        <f>ROUND(IF(H1477&lt;'Заказ, cкидки и курсы валют'!$B$39,H1477*0.54*100/(100-'Заказ, cкидки и курсы валют'!$C$39),IF(H1477&lt;'Заказ, cкидки и курсы валют'!$B$40,H1477*0.54*100/(100-'Заказ, cкидки и курсы валют'!$C$40),IF(H1477&lt;'Заказ, cкидки и курсы валют'!$B$41,H1477*0.54*100/(100-'Заказ, cкидки и курсы валют'!$C$41),IF(H1477&lt;'Заказ, cкидки и курсы валют'!$B$42,H1477*0.54*100/(100-'Заказ, cкидки и курсы валют'!$C$42),IF(H1477&lt;'Заказ, cкидки и курсы валют'!$B$43,H1477*0.54*100/(100-'Заказ, cкидки и курсы валют'!$C$43),H1477))))),2)</f>
        <v>582.77</v>
      </c>
    </row>
    <row r="1478" spans="1:10" ht="14.1" customHeight="1">
      <c r="A1478" s="209" t="s">
        <v>2971</v>
      </c>
      <c r="B1478" s="44" t="s">
        <v>182</v>
      </c>
      <c r="C1478" s="785">
        <v>8.92</v>
      </c>
      <c r="D1478" s="2055">
        <v>100</v>
      </c>
      <c r="E1478" s="2045">
        <f t="shared" si="158"/>
        <v>301.93200000000002</v>
      </c>
      <c r="F1478" s="603">
        <f t="shared" si="159"/>
        <v>301.93</v>
      </c>
      <c r="G1478" s="862">
        <f>'Заказ, cкидки и курсы валют'!$J$23*F1478</f>
        <v>3623.16</v>
      </c>
      <c r="H1478" s="128">
        <f t="shared" si="160"/>
        <v>362.32</v>
      </c>
      <c r="I1478" s="212"/>
      <c r="J1478" s="128">
        <f>ROUND(IF(H1478&lt;'Заказ, cкидки и курсы валют'!$B$39,H1478*0.54*100/(100-'Заказ, cкидки и курсы валют'!$C$39),IF(H1478&lt;'Заказ, cкидки и курсы валют'!$B$40,H1478*0.54*100/(100-'Заказ, cкидки и курсы валют'!$C$40),IF(H1478&lt;'Заказ, cкидки и курсы валют'!$B$41,H1478*0.54*100/(100-'Заказ, cкидки и курсы валют'!$C$41),IF(H1478&lt;'Заказ, cкидки и курсы валют'!$B$42,H1478*0.54*100/(100-'Заказ, cкидки и курсы валют'!$C$42),IF(H1478&lt;'Заказ, cкидки и курсы валют'!$B$43,H1478*0.54*100/(100-'Заказ, cкидки и курсы валют'!$C$43),H1478))))),2)</f>
        <v>489.13</v>
      </c>
    </row>
    <row r="1479" spans="1:10" ht="14.1" customHeight="1">
      <c r="A1479" s="209" t="s">
        <v>2972</v>
      </c>
      <c r="B1479" s="44" t="s">
        <v>183</v>
      </c>
      <c r="C1479" s="785">
        <v>9.9600000000000009</v>
      </c>
      <c r="D1479" s="2055">
        <v>100</v>
      </c>
      <c r="E1479" s="2045">
        <f t="shared" si="158"/>
        <v>336.84</v>
      </c>
      <c r="F1479" s="603">
        <f t="shared" si="159"/>
        <v>336.84</v>
      </c>
      <c r="G1479" s="862">
        <f>'Заказ, cкидки и курсы валют'!$J$23*F1479</f>
        <v>4042.08</v>
      </c>
      <c r="H1479" s="128">
        <f t="shared" si="160"/>
        <v>404.21</v>
      </c>
      <c r="I1479" s="212"/>
      <c r="J1479" s="128">
        <f>ROUND(IF(H1479&lt;'Заказ, cкидки и курсы валют'!$B$39,H1479*0.54*100/(100-'Заказ, cкидки и курсы валют'!$C$39),IF(H1479&lt;'Заказ, cкидки и курсы валют'!$B$40,H1479*0.54*100/(100-'Заказ, cкидки и курсы валют'!$C$40),IF(H1479&lt;'Заказ, cкидки и курсы валют'!$B$41,H1479*0.54*100/(100-'Заказ, cкидки и курсы валют'!$C$41),IF(H1479&lt;'Заказ, cкидки и курсы валют'!$B$42,H1479*0.54*100/(100-'Заказ, cкидки и курсы валют'!$C$42),IF(H1479&lt;'Заказ, cкидки и курсы валют'!$B$43,H1479*0.54*100/(100-'Заказ, cкидки и курсы валют'!$C$43),H1479))))),2)</f>
        <v>485.05</v>
      </c>
    </row>
    <row r="1480" spans="1:10" ht="14.1" customHeight="1">
      <c r="A1480" s="209" t="s">
        <v>2973</v>
      </c>
      <c r="B1480" s="44" t="s">
        <v>184</v>
      </c>
      <c r="C1480" s="785">
        <v>10.99</v>
      </c>
      <c r="D1480" s="48">
        <v>100</v>
      </c>
      <c r="E1480" s="2045">
        <f t="shared" si="158"/>
        <v>369.85199999999998</v>
      </c>
      <c r="F1480" s="603">
        <f t="shared" si="159"/>
        <v>369.85</v>
      </c>
      <c r="G1480" s="862">
        <f>'Заказ, cкидки и курсы валют'!$J$23*F1480</f>
        <v>4438.2000000000007</v>
      </c>
      <c r="H1480" s="128">
        <f t="shared" si="160"/>
        <v>443.82</v>
      </c>
      <c r="I1480" s="212"/>
      <c r="J1480" s="128">
        <f>ROUND(IF(H1480&lt;'Заказ, cкидки и курсы валют'!$B$39,H1480*0.54*100/(100-'Заказ, cкидки и курсы валют'!$C$39),IF(H1480&lt;'Заказ, cкидки и курсы валют'!$B$40,H1480*0.54*100/(100-'Заказ, cкидки и курсы валют'!$C$40),IF(H1480&lt;'Заказ, cкидки и курсы валют'!$B$41,H1480*0.54*100/(100-'Заказ, cкидки и курсы валют'!$C$41),IF(H1480&lt;'Заказ, cкидки и курсы валют'!$B$42,H1480*0.54*100/(100-'Заказ, cкидки и курсы валют'!$C$42),IF(H1480&lt;'Заказ, cкидки и курсы валют'!$B$43,H1480*0.54*100/(100-'Заказ, cкидки и курсы валют'!$C$43),H1480))))),2)</f>
        <v>532.58000000000004</v>
      </c>
    </row>
    <row r="1481" spans="1:10" ht="14.1" customHeight="1">
      <c r="A1481" s="209" t="s">
        <v>2974</v>
      </c>
      <c r="B1481" s="44" t="s">
        <v>968</v>
      </c>
      <c r="C1481" s="785">
        <v>12.53</v>
      </c>
      <c r="D1481" s="48">
        <v>50</v>
      </c>
      <c r="E1481" s="2045">
        <f t="shared" si="158"/>
        <v>422.05199999999996</v>
      </c>
      <c r="F1481" s="603">
        <f t="shared" si="159"/>
        <v>422.05</v>
      </c>
      <c r="G1481" s="862">
        <f>'Заказ, cкидки и курсы валют'!$J$23*F1481</f>
        <v>5064.6000000000004</v>
      </c>
      <c r="H1481" s="128">
        <f t="shared" si="160"/>
        <v>253.23</v>
      </c>
      <c r="I1481" s="212"/>
      <c r="J1481" s="128">
        <f>ROUND(IF(H1481&lt;'Заказ, cкидки и курсы валют'!$B$39,H1481*0.54*100/(100-'Заказ, cкидки и курсы валют'!$C$39),IF(H1481&lt;'Заказ, cкидки и курсы валют'!$B$40,H1481*0.54*100/(100-'Заказ, cкидки и курсы валют'!$C$40),IF(H1481&lt;'Заказ, cкидки и курсы валют'!$B$41,H1481*0.54*100/(100-'Заказ, cкидки и курсы валют'!$C$41),IF(H1481&lt;'Заказ, cкидки и курсы валют'!$B$42,H1481*0.54*100/(100-'Заказ, cкидки и курсы валют'!$C$42),IF(H1481&lt;'Заказ, cкидки и курсы валют'!$B$43,H1481*0.54*100/(100-'Заказ, cкидки и курсы валют'!$C$43),H1481))))),2)</f>
        <v>341.86</v>
      </c>
    </row>
    <row r="1482" spans="1:10" ht="14.1" customHeight="1">
      <c r="A1482" s="209" t="s">
        <v>2975</v>
      </c>
      <c r="B1482" s="44" t="s">
        <v>185</v>
      </c>
      <c r="C1482" s="785">
        <v>12.88</v>
      </c>
      <c r="D1482" s="48">
        <v>50</v>
      </c>
      <c r="E1482" s="2045">
        <f>E1396*1.2</f>
        <v>456.36</v>
      </c>
      <c r="F1482" s="603">
        <f t="shared" si="159"/>
        <v>456.36</v>
      </c>
      <c r="G1482" s="862">
        <f>'Заказ, cкидки и курсы валют'!$J$23*F1482</f>
        <v>5476.32</v>
      </c>
      <c r="H1482" s="128">
        <f t="shared" si="160"/>
        <v>273.82</v>
      </c>
      <c r="I1482" s="212"/>
      <c r="J1482" s="128">
        <f>ROUND(IF(H1482&lt;'Заказ, cкидки и курсы валют'!$B$39,H1482*0.54*100/(100-'Заказ, cкидки и курсы валют'!$C$39),IF(H1482&lt;'Заказ, cкидки и курсы валют'!$B$40,H1482*0.54*100/(100-'Заказ, cкидки и курсы валют'!$C$40),IF(H1482&lt;'Заказ, cкидки и курсы валют'!$B$41,H1482*0.54*100/(100-'Заказ, cкидки и курсы валют'!$C$41),IF(H1482&lt;'Заказ, cкидки и курсы валют'!$B$42,H1482*0.54*100/(100-'Заказ, cкидки и курсы валют'!$C$42),IF(H1482&lt;'Заказ, cкидки и курсы валют'!$B$43,H1482*0.54*100/(100-'Заказ, cкидки и курсы валют'!$C$43),H1482))))),2)</f>
        <v>369.66</v>
      </c>
    </row>
    <row r="1483" spans="1:10" ht="14.1" customHeight="1">
      <c r="A1483" s="209" t="s">
        <v>2976</v>
      </c>
      <c r="B1483" s="44" t="s">
        <v>102</v>
      </c>
      <c r="C1483" s="785">
        <v>13.63</v>
      </c>
      <c r="D1483" s="48">
        <v>50</v>
      </c>
      <c r="E1483" s="2045">
        <f t="shared" si="158"/>
        <v>496.5</v>
      </c>
      <c r="F1483" s="603">
        <f t="shared" si="159"/>
        <v>496.5</v>
      </c>
      <c r="G1483" s="862">
        <f>'Заказ, cкидки и курсы валют'!$J$23*F1483</f>
        <v>5958</v>
      </c>
      <c r="H1483" s="128">
        <f t="shared" si="160"/>
        <v>297.89999999999998</v>
      </c>
      <c r="I1483" s="212"/>
      <c r="J1483" s="128">
        <f>ROUND(IF(H1483&lt;'Заказ, cкидки и курсы валют'!$B$39,H1483*0.54*100/(100-'Заказ, cкидки и курсы валют'!$C$39),IF(H1483&lt;'Заказ, cкидки и курсы валют'!$B$40,H1483*0.54*100/(100-'Заказ, cкидки и курсы валют'!$C$40),IF(H1483&lt;'Заказ, cкидки и курсы валют'!$B$41,H1483*0.54*100/(100-'Заказ, cкидки и курсы валют'!$C$41),IF(H1483&lt;'Заказ, cкидки и курсы валют'!$B$42,H1483*0.54*100/(100-'Заказ, cкидки и курсы валют'!$C$42),IF(H1483&lt;'Заказ, cкидки и курсы валют'!$B$43,H1483*0.54*100/(100-'Заказ, cкидки и курсы валют'!$C$43),H1483))))),2)</f>
        <v>402.17</v>
      </c>
    </row>
    <row r="1484" spans="1:10" ht="14.1" customHeight="1">
      <c r="A1484" s="209" t="s">
        <v>2977</v>
      </c>
      <c r="B1484" s="44" t="s">
        <v>186</v>
      </c>
      <c r="C1484" s="785">
        <v>14.33</v>
      </c>
      <c r="D1484" s="48">
        <v>50</v>
      </c>
      <c r="E1484" s="2045">
        <f t="shared" si="158"/>
        <v>527.976</v>
      </c>
      <c r="F1484" s="603">
        <f t="shared" si="159"/>
        <v>527.98</v>
      </c>
      <c r="G1484" s="862">
        <f>'Заказ, cкидки и курсы валют'!$J$23*F1484</f>
        <v>6335.76</v>
      </c>
      <c r="H1484" s="128">
        <f t="shared" si="160"/>
        <v>316.79000000000002</v>
      </c>
      <c r="I1484" s="212"/>
      <c r="J1484" s="128">
        <f>ROUND(IF(H1484&lt;'Заказ, cкидки и курсы валют'!$B$39,H1484*0.54*100/(100-'Заказ, cкидки и курсы валют'!$C$39),IF(H1484&lt;'Заказ, cкидки и курсы валют'!$B$40,H1484*0.54*100/(100-'Заказ, cкидки и курсы валют'!$C$40),IF(H1484&lt;'Заказ, cкидки и курсы валют'!$B$41,H1484*0.54*100/(100-'Заказ, cкидки и курсы валют'!$C$41),IF(H1484&lt;'Заказ, cкидки и курсы валют'!$B$42,H1484*0.54*100/(100-'Заказ, cкидки и курсы валют'!$C$42),IF(H1484&lt;'Заказ, cкидки и курсы валют'!$B$43,H1484*0.54*100/(100-'Заказ, cкидки и курсы валют'!$C$43),H1484))))),2)</f>
        <v>427.67</v>
      </c>
    </row>
    <row r="1485" spans="1:10" ht="14.1" customHeight="1">
      <c r="A1485" s="216" t="s">
        <v>2978</v>
      </c>
      <c r="B1485" s="44" t="s">
        <v>3104</v>
      </c>
      <c r="C1485" s="785">
        <v>15.5</v>
      </c>
      <c r="D1485" s="48">
        <v>50</v>
      </c>
      <c r="E1485" s="2045">
        <f t="shared" si="158"/>
        <v>568.72799999999995</v>
      </c>
      <c r="F1485" s="603">
        <f t="shared" si="159"/>
        <v>568.73</v>
      </c>
      <c r="G1485" s="862">
        <f>'Заказ, cкидки и курсы валют'!$J$23*F1485</f>
        <v>6824.76</v>
      </c>
      <c r="H1485" s="128">
        <f t="shared" si="160"/>
        <v>341.24</v>
      </c>
      <c r="I1485" s="212"/>
      <c r="J1485" s="128">
        <f>ROUND(IF(H1485&lt;'Заказ, cкидки и курсы валют'!$B$39,H1485*0.54*100/(100-'Заказ, cкидки и курсы валют'!$C$39),IF(H1485&lt;'Заказ, cкидки и курсы валют'!$B$40,H1485*0.54*100/(100-'Заказ, cкидки и курсы валют'!$C$40),IF(H1485&lt;'Заказ, cкидки и курсы валют'!$B$41,H1485*0.54*100/(100-'Заказ, cкидки и курсы валют'!$C$41),IF(H1485&lt;'Заказ, cкидки и курсы валют'!$B$42,H1485*0.54*100/(100-'Заказ, cкидки и курсы валют'!$C$42),IF(H1485&lt;'Заказ, cкидки и курсы валют'!$B$43,H1485*0.54*100/(100-'Заказ, cкидки и курсы валют'!$C$43),H1485))))),2)</f>
        <v>460.67</v>
      </c>
    </row>
    <row r="1486" spans="1:10" ht="14.1" customHeight="1">
      <c r="A1486" s="216" t="s">
        <v>2979</v>
      </c>
      <c r="B1486" s="44" t="s">
        <v>187</v>
      </c>
      <c r="C1486" s="785">
        <v>16.5</v>
      </c>
      <c r="D1486" s="48">
        <v>50</v>
      </c>
      <c r="E1486" s="2045">
        <f t="shared" si="158"/>
        <v>594.78</v>
      </c>
      <c r="F1486" s="603">
        <f t="shared" si="159"/>
        <v>594.78</v>
      </c>
      <c r="G1486" s="862">
        <f>'Заказ, cкидки и курсы валют'!$J$23*F1486</f>
        <v>7137.36</v>
      </c>
      <c r="H1486" s="128">
        <f t="shared" si="160"/>
        <v>356.87</v>
      </c>
      <c r="I1486" s="212"/>
      <c r="J1486" s="128">
        <f>ROUND(IF(H1486&lt;'Заказ, cкидки и курсы валют'!$B$39,H1486*0.54*100/(100-'Заказ, cкидки и курсы валют'!$C$39),IF(H1486&lt;'Заказ, cкидки и курсы валют'!$B$40,H1486*0.54*100/(100-'Заказ, cкидки и курсы валют'!$C$40),IF(H1486&lt;'Заказ, cкидки и курсы валют'!$B$41,H1486*0.54*100/(100-'Заказ, cкидки и курсы валют'!$C$41),IF(H1486&lt;'Заказ, cкидки и курсы валют'!$B$42,H1486*0.54*100/(100-'Заказ, cкидки и курсы валют'!$C$42),IF(H1486&lt;'Заказ, cкидки и курсы валют'!$B$43,H1486*0.54*100/(100-'Заказ, cкидки и курсы валют'!$C$43),H1486))))),2)</f>
        <v>481.77</v>
      </c>
    </row>
    <row r="1487" spans="1:10" ht="14.1" customHeight="1">
      <c r="A1487" s="216" t="s">
        <v>2980</v>
      </c>
      <c r="B1487" s="44" t="s">
        <v>85</v>
      </c>
      <c r="C1487" s="788">
        <v>18.329999999999998</v>
      </c>
      <c r="D1487" s="48">
        <v>50</v>
      </c>
      <c r="E1487" s="2045">
        <f t="shared" si="158"/>
        <v>708.42</v>
      </c>
      <c r="F1487" s="603">
        <f t="shared" si="159"/>
        <v>708.42</v>
      </c>
      <c r="G1487" s="862">
        <f>'Заказ, cкидки и курсы валют'!$J$23*F1487</f>
        <v>8501.0399999999991</v>
      </c>
      <c r="H1487" s="128">
        <f t="shared" si="160"/>
        <v>425.05</v>
      </c>
      <c r="I1487" s="212"/>
      <c r="J1487" s="128">
        <f>ROUND(IF(H1487&lt;'Заказ, cкидки и курсы валют'!$B$39,H1487*0.54*100/(100-'Заказ, cкидки и курсы валют'!$C$39),IF(H1487&lt;'Заказ, cкидки и курсы валют'!$B$40,H1487*0.54*100/(100-'Заказ, cкидки и курсы валют'!$C$40),IF(H1487&lt;'Заказ, cкидки и курсы валют'!$B$41,H1487*0.54*100/(100-'Заказ, cкидки и курсы валют'!$C$41),IF(H1487&lt;'Заказ, cкидки и курсы валют'!$B$42,H1487*0.54*100/(100-'Заказ, cкидки и курсы валют'!$C$42),IF(H1487&lt;'Заказ, cкидки и курсы валют'!$B$43,H1487*0.54*100/(100-'Заказ, cкидки и курсы валют'!$C$43),H1487))))),2)</f>
        <v>510.06</v>
      </c>
    </row>
    <row r="1488" spans="1:10" ht="14.1" customHeight="1" thickBot="1">
      <c r="A1488" s="241" t="s">
        <v>2981</v>
      </c>
      <c r="B1488" s="213" t="s">
        <v>188</v>
      </c>
      <c r="C1488" s="789">
        <v>20.6</v>
      </c>
      <c r="D1488" s="217">
        <v>50</v>
      </c>
      <c r="E1488" s="2073">
        <f>E1402*1.2</f>
        <v>817.25999999999988</v>
      </c>
      <c r="F1488" s="959">
        <f t="shared" si="159"/>
        <v>817.26</v>
      </c>
      <c r="G1488" s="960">
        <f>'Заказ, cкидки и курсы валют'!$J$23*F1488</f>
        <v>9807.119999999999</v>
      </c>
      <c r="H1488" s="181">
        <f t="shared" si="160"/>
        <v>490.36</v>
      </c>
      <c r="I1488" s="214"/>
      <c r="J1488" s="128">
        <f>ROUND(IF(H1488&lt;'Заказ, cкидки и курсы валют'!$B$39,H1488*0.54*100/(100-'Заказ, cкидки и курсы валют'!$C$39),IF(H1488&lt;'Заказ, cкидки и курсы валют'!$B$40,H1488*0.54*100/(100-'Заказ, cкидки и курсы валют'!$C$40),IF(H1488&lt;'Заказ, cкидки и курсы валют'!$B$41,H1488*0.54*100/(100-'Заказ, cкидки и курсы валют'!$C$41),IF(H1488&lt;'Заказ, cкидки и курсы валют'!$B$42,H1488*0.54*100/(100-'Заказ, cкидки и курсы валют'!$C$42),IF(H1488&lt;'Заказ, cкидки и курсы валют'!$B$43,H1488*0.54*100/(100-'Заказ, cкидки и курсы валют'!$C$43),H1488))))),2)</f>
        <v>588.42999999999995</v>
      </c>
    </row>
    <row r="1489" spans="1:10" ht="14.1" customHeight="1" thickBot="1">
      <c r="A1489" s="14"/>
      <c r="B1489" s="49"/>
      <c r="C1489" s="81"/>
      <c r="D1489" s="49"/>
      <c r="E1489" s="546"/>
      <c r="F1489" s="578"/>
      <c r="G1489" s="863"/>
      <c r="H1489" s="14"/>
      <c r="I1489" s="14"/>
    </row>
    <row r="1490" spans="1:10" ht="14.1" customHeight="1">
      <c r="A1490" s="215"/>
      <c r="B1490" s="91" t="s">
        <v>3082</v>
      </c>
      <c r="C1490" s="91"/>
      <c r="D1490" s="96"/>
      <c r="E1490" s="591"/>
      <c r="F1490" s="592"/>
      <c r="G1490" s="859"/>
      <c r="H1490" s="163"/>
      <c r="I1490" s="95"/>
    </row>
    <row r="1491" spans="1:10" ht="14.1" customHeight="1">
      <c r="A1491" s="206"/>
      <c r="B1491" s="108" t="s">
        <v>1396</v>
      </c>
      <c r="C1491" s="108"/>
      <c r="D1491" s="166"/>
      <c r="E1491" s="593"/>
      <c r="F1491" s="553"/>
      <c r="G1491" s="340"/>
      <c r="H1491" s="17"/>
      <c r="I1491" s="167"/>
    </row>
    <row r="1492" spans="1:10" ht="14.1" customHeight="1">
      <c r="A1492" s="206"/>
      <c r="B1492" s="207"/>
      <c r="C1492" s="97"/>
      <c r="D1492" s="97"/>
      <c r="E1492" s="595"/>
      <c r="F1492" s="596"/>
      <c r="G1492" s="860"/>
      <c r="H1492" s="228"/>
      <c r="I1492" s="167"/>
    </row>
    <row r="1493" spans="1:10" ht="14.1" customHeight="1">
      <c r="A1493" s="206"/>
      <c r="B1493" s="207"/>
      <c r="C1493" s="97"/>
      <c r="D1493" s="97"/>
      <c r="E1493" s="595"/>
      <c r="F1493" s="596"/>
      <c r="G1493" s="860"/>
      <c r="H1493" s="228"/>
      <c r="I1493" s="167"/>
    </row>
    <row r="1494" spans="1:10" ht="14.1" customHeight="1">
      <c r="A1494" s="2542"/>
      <c r="B1494" s="2543"/>
      <c r="C1494" s="97"/>
      <c r="D1494" s="97"/>
      <c r="E1494" s="595"/>
      <c r="F1494" s="596"/>
      <c r="G1494" s="860"/>
      <c r="H1494" s="228"/>
      <c r="I1494" s="167"/>
    </row>
    <row r="1495" spans="1:10" ht="14.1" customHeight="1" thickBot="1">
      <c r="A1495" s="1171" t="s">
        <v>7052</v>
      </c>
      <c r="B1495" s="2539"/>
      <c r="C1495" s="205"/>
      <c r="D1495" s="205"/>
      <c r="E1495" s="597"/>
      <c r="F1495" s="598"/>
      <c r="G1495" s="861"/>
      <c r="H1495" s="229"/>
      <c r="I1495" s="172"/>
    </row>
    <row r="1496" spans="1:10" ht="45.2" customHeight="1">
      <c r="A1496" s="195" t="s">
        <v>1028</v>
      </c>
      <c r="B1496" s="196" t="s">
        <v>1029</v>
      </c>
      <c r="C1496" s="197" t="s">
        <v>678</v>
      </c>
      <c r="D1496" s="197" t="s">
        <v>3130</v>
      </c>
      <c r="E1496" s="1134" t="s">
        <v>11188</v>
      </c>
      <c r="F1496" s="600" t="s">
        <v>2779</v>
      </c>
      <c r="G1496" s="2319" t="s">
        <v>2627</v>
      </c>
      <c r="H1496" s="2320" t="s">
        <v>497</v>
      </c>
      <c r="I1496" s="199" t="s">
        <v>4239</v>
      </c>
      <c r="J1496" s="2668" t="s">
        <v>12335</v>
      </c>
    </row>
    <row r="1497" spans="1:10" ht="21" customHeight="1" thickBot="1">
      <c r="A1497" s="195"/>
      <c r="B1497" s="389"/>
      <c r="C1497" s="197" t="s">
        <v>3629</v>
      </c>
      <c r="D1497" s="390" t="s">
        <v>2628</v>
      </c>
      <c r="E1497" s="601" t="s">
        <v>265</v>
      </c>
      <c r="F1497" s="607">
        <f>'Заказ, cкидки и курсы валют'!$I$12</f>
        <v>0</v>
      </c>
      <c r="G1497" s="2316"/>
      <c r="H1497" s="2318"/>
      <c r="I1497" s="325"/>
      <c r="J1497" s="2669"/>
    </row>
    <row r="1498" spans="1:10" ht="14.1" customHeight="1" thickBot="1">
      <c r="A1498" s="391" t="s">
        <v>7116</v>
      </c>
      <c r="B1498" s="392" t="s">
        <v>3330</v>
      </c>
      <c r="C1498" s="973">
        <v>0.28000000000000003</v>
      </c>
      <c r="D1498" s="2082">
        <v>700</v>
      </c>
      <c r="E1498" s="2071">
        <f>(E1326*2)+(1000/D1498*7.5)</f>
        <v>40.834285714285713</v>
      </c>
      <c r="F1498" s="967">
        <f>ROUND(E1498*(1-$F$11),2)</f>
        <v>40.83</v>
      </c>
      <c r="G1498" s="968">
        <f>'Заказ, cкидки и курсы валют'!$J$23*F1498</f>
        <v>489.96</v>
      </c>
      <c r="H1498" s="387">
        <f>ROUND((D1498/1000)*G1498,2)</f>
        <v>342.97</v>
      </c>
      <c r="I1498" s="337"/>
      <c r="J1498" s="128">
        <f>ROUND(IF(H1498&lt;'Заказ, cкидки и курсы валют'!$B$39,H1498*0.54*100/(100-'Заказ, cкидки и курсы валют'!$C$39),IF(H1498&lt;'Заказ, cкидки и курсы валют'!$B$40,H1498*0.54*100/(100-'Заказ, cкидки и курсы валют'!$C$40),IF(H1498&lt;'Заказ, cкидки и курсы валют'!$B$41,H1498*0.54*100/(100-'Заказ, cкидки и курсы валют'!$C$41),IF(H1498&lt;'Заказ, cкидки и курсы валют'!$B$42,H1498*0.54*100/(100-'Заказ, cкидки и курсы валют'!$C$42),IF(H1498&lt;'Заказ, cкидки и курсы валют'!$B$43,H1498*0.54*100/(100-'Заказ, cкидки и курсы валют'!$C$43),H1498))))),2)</f>
        <v>463.01</v>
      </c>
    </row>
    <row r="1499" spans="1:10" ht="14.1" customHeight="1" thickBot="1">
      <c r="A1499" s="209" t="s">
        <v>7117</v>
      </c>
      <c r="B1499" s="44" t="s">
        <v>3331</v>
      </c>
      <c r="C1499" s="786">
        <v>0.28999999999999998</v>
      </c>
      <c r="D1499" s="2055">
        <v>500</v>
      </c>
      <c r="E1499" s="2071">
        <f t="shared" ref="E1499:E1562" si="161">(E1327*2)+(1000/D1499*7.5)</f>
        <v>47.84</v>
      </c>
      <c r="F1499" s="603">
        <f t="shared" ref="F1499:F1562" si="162">ROUND(E1499*(1-$F$11),2)</f>
        <v>47.84</v>
      </c>
      <c r="G1499" s="862">
        <f>'Заказ, cкидки и курсы валют'!$J$23*F1499</f>
        <v>574.08000000000004</v>
      </c>
      <c r="H1499" s="128">
        <f t="shared" ref="H1499:H1562" si="163">ROUND((D1499/1000)*G1499,2)</f>
        <v>287.04000000000002</v>
      </c>
      <c r="I1499" s="212"/>
      <c r="J1499" s="128">
        <f>ROUND(IF(H1499&lt;'Заказ, cкидки и курсы валют'!$B$39,H1499*0.54*100/(100-'Заказ, cкидки и курсы валют'!$C$39),IF(H1499&lt;'Заказ, cкидки и курсы валют'!$B$40,H1499*0.54*100/(100-'Заказ, cкидки и курсы валют'!$C$40),IF(H1499&lt;'Заказ, cкидки и курсы валют'!$B$41,H1499*0.54*100/(100-'Заказ, cкидки и курсы валют'!$C$41),IF(H1499&lt;'Заказ, cкидки и курсы валют'!$B$42,H1499*0.54*100/(100-'Заказ, cкидки и курсы валют'!$C$42),IF(H1499&lt;'Заказ, cкидки и курсы валют'!$B$43,H1499*0.54*100/(100-'Заказ, cкидки и курсы валют'!$C$43),H1499))))),2)</f>
        <v>387.5</v>
      </c>
    </row>
    <row r="1500" spans="1:10" ht="14.1" customHeight="1" thickBot="1">
      <c r="A1500" s="209" t="s">
        <v>7118</v>
      </c>
      <c r="B1500" s="44" t="s">
        <v>3332</v>
      </c>
      <c r="C1500" s="786">
        <v>0.34</v>
      </c>
      <c r="D1500" s="2055">
        <v>300</v>
      </c>
      <c r="E1500" s="2071">
        <f t="shared" si="161"/>
        <v>61.54</v>
      </c>
      <c r="F1500" s="603">
        <f t="shared" si="162"/>
        <v>61.54</v>
      </c>
      <c r="G1500" s="862">
        <f>'Заказ, cкидки и курсы валют'!$J$23*F1500</f>
        <v>738.48</v>
      </c>
      <c r="H1500" s="128">
        <f t="shared" si="163"/>
        <v>221.54</v>
      </c>
      <c r="I1500" s="212"/>
      <c r="J1500" s="128">
        <f>ROUND(IF(H1500&lt;'Заказ, cкидки и курсы валют'!$B$39,H1500*0.54*100/(100-'Заказ, cкидки и курсы валют'!$C$39),IF(H1500&lt;'Заказ, cкидки и курсы валют'!$B$40,H1500*0.54*100/(100-'Заказ, cкидки и курсы валют'!$C$40),IF(H1500&lt;'Заказ, cкидки и курсы валют'!$B$41,H1500*0.54*100/(100-'Заказ, cкидки и курсы валют'!$C$41),IF(H1500&lt;'Заказ, cкидки и курсы валют'!$B$42,H1500*0.54*100/(100-'Заказ, cкидки и курсы валют'!$C$42),IF(H1500&lt;'Заказ, cкидки и курсы валют'!$B$43,H1500*0.54*100/(100-'Заказ, cкидки и курсы валют'!$C$43),H1500))))),2)</f>
        <v>299.08</v>
      </c>
    </row>
    <row r="1501" spans="1:10" ht="14.1" customHeight="1" thickBot="1">
      <c r="A1501" s="209" t="s">
        <v>7119</v>
      </c>
      <c r="B1501" s="44" t="s">
        <v>3333</v>
      </c>
      <c r="C1501" s="786">
        <v>0.43</v>
      </c>
      <c r="D1501" s="2055">
        <v>300</v>
      </c>
      <c r="E1501" s="2071">
        <f t="shared" si="161"/>
        <v>67.56</v>
      </c>
      <c r="F1501" s="603">
        <f t="shared" si="162"/>
        <v>67.56</v>
      </c>
      <c r="G1501" s="862">
        <f>'Заказ, cкидки и курсы валют'!$J$23*F1501</f>
        <v>810.72</v>
      </c>
      <c r="H1501" s="128">
        <f t="shared" si="163"/>
        <v>243.22</v>
      </c>
      <c r="I1501" s="212"/>
      <c r="J1501" s="128">
        <f>ROUND(IF(H1501&lt;'Заказ, cкидки и курсы валют'!$B$39,H1501*0.54*100/(100-'Заказ, cкидки и курсы валют'!$C$39),IF(H1501&lt;'Заказ, cкидки и курсы валют'!$B$40,H1501*0.54*100/(100-'Заказ, cкидки и курсы валют'!$C$40),IF(H1501&lt;'Заказ, cкидки и курсы валют'!$B$41,H1501*0.54*100/(100-'Заказ, cкидки и курсы валют'!$C$41),IF(H1501&lt;'Заказ, cкидки и курсы валют'!$B$42,H1501*0.54*100/(100-'Заказ, cкидки и курсы валют'!$C$42),IF(H1501&lt;'Заказ, cкидки и курсы валют'!$B$43,H1501*0.54*100/(100-'Заказ, cкидки и курсы валют'!$C$43),H1501))))),2)</f>
        <v>328.35</v>
      </c>
    </row>
    <row r="1502" spans="1:10" ht="14.1" customHeight="1" thickBot="1">
      <c r="A1502" s="209" t="s">
        <v>7120</v>
      </c>
      <c r="B1502" s="44" t="s">
        <v>3334</v>
      </c>
      <c r="C1502" s="786">
        <v>0.62</v>
      </c>
      <c r="D1502" s="2055">
        <v>200</v>
      </c>
      <c r="E1502" s="2071">
        <f t="shared" si="161"/>
        <v>86.78</v>
      </c>
      <c r="F1502" s="603">
        <f t="shared" si="162"/>
        <v>86.78</v>
      </c>
      <c r="G1502" s="862">
        <f>'Заказ, cкидки и курсы валют'!$J$23*F1502</f>
        <v>1041.3600000000001</v>
      </c>
      <c r="H1502" s="128">
        <f t="shared" si="163"/>
        <v>208.27</v>
      </c>
      <c r="I1502" s="212"/>
      <c r="J1502" s="128">
        <f>ROUND(IF(H1502&lt;'Заказ, cкидки и курсы валют'!$B$39,H1502*0.54*100/(100-'Заказ, cкидки и курсы валют'!$C$39),IF(H1502&lt;'Заказ, cкидки и курсы валют'!$B$40,H1502*0.54*100/(100-'Заказ, cкидки и курсы валют'!$C$40),IF(H1502&lt;'Заказ, cкидки и курсы валют'!$B$41,H1502*0.54*100/(100-'Заказ, cкидки и курсы валют'!$C$41),IF(H1502&lt;'Заказ, cкидки и курсы валют'!$B$42,H1502*0.54*100/(100-'Заказ, cкидки и курсы валют'!$C$42),IF(H1502&lt;'Заказ, cкидки и курсы валют'!$B$43,H1502*0.54*100/(100-'Заказ, cкидки и курсы валют'!$C$43),H1502))))),2)</f>
        <v>281.16000000000003</v>
      </c>
    </row>
    <row r="1503" spans="1:10" ht="14.1" customHeight="1" thickBot="1">
      <c r="A1503" s="209" t="s">
        <v>7121</v>
      </c>
      <c r="B1503" s="44" t="s">
        <v>3335</v>
      </c>
      <c r="C1503" s="786">
        <v>0.37</v>
      </c>
      <c r="D1503" s="2055">
        <v>500</v>
      </c>
      <c r="E1503" s="2071">
        <f t="shared" si="161"/>
        <v>49.7</v>
      </c>
      <c r="F1503" s="603">
        <f t="shared" si="162"/>
        <v>49.7</v>
      </c>
      <c r="G1503" s="862">
        <f>'Заказ, cкидки и курсы валют'!$J$23*F1503</f>
        <v>596.40000000000009</v>
      </c>
      <c r="H1503" s="128">
        <f t="shared" si="163"/>
        <v>298.2</v>
      </c>
      <c r="I1503" s="212"/>
      <c r="J1503" s="128">
        <f>ROUND(IF(H1503&lt;'Заказ, cкидки и курсы валют'!$B$39,H1503*0.54*100/(100-'Заказ, cкидки и курсы валют'!$C$39),IF(H1503&lt;'Заказ, cкидки и курсы валют'!$B$40,H1503*0.54*100/(100-'Заказ, cкидки и курсы валют'!$C$40),IF(H1503&lt;'Заказ, cкидки и курсы валют'!$B$41,H1503*0.54*100/(100-'Заказ, cкидки и курсы валют'!$C$41),IF(H1503&lt;'Заказ, cкидки и курсы валют'!$B$42,H1503*0.54*100/(100-'Заказ, cкидки и курсы валют'!$C$42),IF(H1503&lt;'Заказ, cкидки и курсы валют'!$B$43,H1503*0.54*100/(100-'Заказ, cкидки и курсы валют'!$C$43),H1503))))),2)</f>
        <v>402.57</v>
      </c>
    </row>
    <row r="1504" spans="1:10" ht="14.1" customHeight="1" thickBot="1">
      <c r="A1504" s="209" t="s">
        <v>7122</v>
      </c>
      <c r="B1504" s="44" t="s">
        <v>138</v>
      </c>
      <c r="C1504" s="786">
        <v>0.39</v>
      </c>
      <c r="D1504" s="2055">
        <v>500</v>
      </c>
      <c r="E1504" s="2071">
        <f t="shared" si="161"/>
        <v>54.88</v>
      </c>
      <c r="F1504" s="603">
        <f t="shared" si="162"/>
        <v>54.88</v>
      </c>
      <c r="G1504" s="862">
        <f>'Заказ, cкидки и курсы валют'!$J$23*F1504</f>
        <v>658.56000000000006</v>
      </c>
      <c r="H1504" s="128">
        <f t="shared" ref="H1504:H1511" si="164">ROUND((D1505/1000)*G1504,2)</f>
        <v>197.57</v>
      </c>
      <c r="I1504" s="212"/>
      <c r="J1504" s="128">
        <f>ROUND(IF(H1504&lt;'Заказ, cкидки и курсы валют'!$B$39,H1504*0.54*100/(100-'Заказ, cкидки и курсы валют'!$C$39),IF(H1504&lt;'Заказ, cкидки и курсы валют'!$B$40,H1504*0.54*100/(100-'Заказ, cкидки и курсы валют'!$C$40),IF(H1504&lt;'Заказ, cкидки и курсы валют'!$B$41,H1504*0.54*100/(100-'Заказ, cкидки и курсы валют'!$C$41),IF(H1504&lt;'Заказ, cкидки и курсы валют'!$B$42,H1504*0.54*100/(100-'Заказ, cкидки и курсы валют'!$C$42),IF(H1504&lt;'Заказ, cкидки и курсы валют'!$B$43,H1504*0.54*100/(100-'Заказ, cкидки и курсы валют'!$C$43),H1504))))),2)</f>
        <v>266.72000000000003</v>
      </c>
    </row>
    <row r="1505" spans="1:10" ht="14.1" customHeight="1" thickBot="1">
      <c r="A1505" s="209" t="s">
        <v>7123</v>
      </c>
      <c r="B1505" s="44" t="s">
        <v>139</v>
      </c>
      <c r="C1505" s="786">
        <v>0.5</v>
      </c>
      <c r="D1505" s="2055">
        <v>300</v>
      </c>
      <c r="E1505" s="2071">
        <f t="shared" si="161"/>
        <v>67.400000000000006</v>
      </c>
      <c r="F1505" s="603">
        <f t="shared" si="162"/>
        <v>67.400000000000006</v>
      </c>
      <c r="G1505" s="862">
        <f>'Заказ, cкидки и курсы валют'!$J$23*F1505</f>
        <v>808.80000000000007</v>
      </c>
      <c r="H1505" s="128">
        <f t="shared" si="164"/>
        <v>242.64</v>
      </c>
      <c r="I1505" s="212"/>
      <c r="J1505" s="128">
        <f>ROUND(IF(H1505&lt;'Заказ, cкидки и курсы валют'!$B$39,H1505*0.54*100/(100-'Заказ, cкидки и курсы валют'!$C$39),IF(H1505&lt;'Заказ, cкидки и курсы валют'!$B$40,H1505*0.54*100/(100-'Заказ, cкидки и курсы валют'!$C$40),IF(H1505&lt;'Заказ, cкидки и курсы валют'!$B$41,H1505*0.54*100/(100-'Заказ, cкидки и курсы валют'!$C$41),IF(H1505&lt;'Заказ, cкидки и курсы валют'!$B$42,H1505*0.54*100/(100-'Заказ, cкидки и курсы валют'!$C$42),IF(H1505&lt;'Заказ, cкидки и курсы валют'!$B$43,H1505*0.54*100/(100-'Заказ, cкидки и курсы валют'!$C$43),H1505))))),2)</f>
        <v>327.56</v>
      </c>
    </row>
    <row r="1506" spans="1:10" ht="14.1" customHeight="1" thickBot="1">
      <c r="A1506" s="209" t="s">
        <v>7124</v>
      </c>
      <c r="B1506" s="44" t="s">
        <v>140</v>
      </c>
      <c r="C1506" s="786">
        <v>0.59</v>
      </c>
      <c r="D1506" s="2055">
        <v>300</v>
      </c>
      <c r="E1506" s="2071">
        <f t="shared" si="161"/>
        <v>74.12</v>
      </c>
      <c r="F1506" s="603">
        <f t="shared" si="162"/>
        <v>74.12</v>
      </c>
      <c r="G1506" s="862">
        <f>'Заказ, cкидки и курсы валют'!$J$23*F1506</f>
        <v>889.44</v>
      </c>
      <c r="H1506" s="128">
        <f t="shared" si="164"/>
        <v>133.41999999999999</v>
      </c>
      <c r="I1506" s="212"/>
      <c r="J1506" s="128">
        <f>ROUND(IF(H1506&lt;'Заказ, cкидки и курсы валют'!$B$39,H1506*0.54*100/(100-'Заказ, cкидки и курсы валют'!$C$39),IF(H1506&lt;'Заказ, cкидки и курсы валют'!$B$40,H1506*0.54*100/(100-'Заказ, cкидки и курсы валют'!$C$40),IF(H1506&lt;'Заказ, cкидки и курсы валют'!$B$41,H1506*0.54*100/(100-'Заказ, cкидки и курсы валют'!$C$41),IF(H1506&lt;'Заказ, cкидки и курсы валют'!$B$42,H1506*0.54*100/(100-'Заказ, cкидки и курсы валют'!$C$42),IF(H1506&lt;'Заказ, cкидки и курсы валют'!$B$43,H1506*0.54*100/(100-'Заказ, cкидки и курсы валют'!$C$43),H1506))))),2)</f>
        <v>205.85</v>
      </c>
    </row>
    <row r="1507" spans="1:10" ht="14.1" customHeight="1" thickBot="1">
      <c r="A1507" s="209" t="s">
        <v>7125</v>
      </c>
      <c r="B1507" s="44" t="s">
        <v>141</v>
      </c>
      <c r="C1507" s="786">
        <v>0.74</v>
      </c>
      <c r="D1507" s="2055">
        <v>150</v>
      </c>
      <c r="E1507" s="2071">
        <f t="shared" si="161"/>
        <v>105.62</v>
      </c>
      <c r="F1507" s="603">
        <f t="shared" si="162"/>
        <v>105.62</v>
      </c>
      <c r="G1507" s="862">
        <f>'Заказ, cкидки и курсы валют'!$J$23*F1507</f>
        <v>1267.44</v>
      </c>
      <c r="H1507" s="128">
        <f t="shared" si="164"/>
        <v>190.12</v>
      </c>
      <c r="I1507" s="212"/>
      <c r="J1507" s="128">
        <f>ROUND(IF(H1507&lt;'Заказ, cкидки и курсы валют'!$B$39,H1507*0.54*100/(100-'Заказ, cкидки и курсы валют'!$C$39),IF(H1507&lt;'Заказ, cкидки и курсы валют'!$B$40,H1507*0.54*100/(100-'Заказ, cкидки и курсы валют'!$C$40),IF(H1507&lt;'Заказ, cкидки и курсы валют'!$B$41,H1507*0.54*100/(100-'Заказ, cкидки и курсы валют'!$C$41),IF(H1507&lt;'Заказ, cкидки и курсы валют'!$B$42,H1507*0.54*100/(100-'Заказ, cкидки и курсы валют'!$C$42),IF(H1507&lt;'Заказ, cкидки и курсы валют'!$B$43,H1507*0.54*100/(100-'Заказ, cкидки и курсы валют'!$C$43),H1507))))),2)</f>
        <v>256.66000000000003</v>
      </c>
    </row>
    <row r="1508" spans="1:10" ht="14.1" customHeight="1" thickBot="1">
      <c r="A1508" s="209" t="s">
        <v>7126</v>
      </c>
      <c r="B1508" s="44" t="s">
        <v>142</v>
      </c>
      <c r="C1508" s="786">
        <v>0.88</v>
      </c>
      <c r="D1508" s="2055">
        <v>150</v>
      </c>
      <c r="E1508" s="2071">
        <f t="shared" si="161"/>
        <v>115.28</v>
      </c>
      <c r="F1508" s="603">
        <f t="shared" si="162"/>
        <v>115.28</v>
      </c>
      <c r="G1508" s="862">
        <f>'Заказ, cкидки и курсы валют'!$J$23*F1508</f>
        <v>1383.3600000000001</v>
      </c>
      <c r="H1508" s="128">
        <f t="shared" si="164"/>
        <v>138.34</v>
      </c>
      <c r="I1508" s="212"/>
      <c r="J1508" s="128">
        <f>ROUND(IF(H1508&lt;'Заказ, cкидки и курсы валют'!$B$39,H1508*0.54*100/(100-'Заказ, cкидки и курсы валют'!$C$39),IF(H1508&lt;'Заказ, cкидки и курсы валют'!$B$40,H1508*0.54*100/(100-'Заказ, cкидки и курсы валют'!$C$40),IF(H1508&lt;'Заказ, cкидки и курсы валют'!$B$41,H1508*0.54*100/(100-'Заказ, cкидки и курсы валют'!$C$41),IF(H1508&lt;'Заказ, cкидки и курсы валют'!$B$42,H1508*0.54*100/(100-'Заказ, cкидки и курсы валют'!$C$42),IF(H1508&lt;'Заказ, cкидки и курсы валют'!$B$43,H1508*0.54*100/(100-'Заказ, cкидки и курсы валют'!$C$43),H1508))))),2)</f>
        <v>213.44</v>
      </c>
    </row>
    <row r="1509" spans="1:10" ht="14.1" customHeight="1" thickBot="1">
      <c r="A1509" s="209" t="s">
        <v>7127</v>
      </c>
      <c r="B1509" s="44" t="s">
        <v>143</v>
      </c>
      <c r="C1509" s="786">
        <v>1.1599999999999999</v>
      </c>
      <c r="D1509" s="2055">
        <v>100</v>
      </c>
      <c r="E1509" s="2071">
        <f t="shared" si="161"/>
        <v>151.57999999999998</v>
      </c>
      <c r="F1509" s="603">
        <f t="shared" si="162"/>
        <v>151.58000000000001</v>
      </c>
      <c r="G1509" s="862">
        <f>'Заказ, cкидки и курсы валют'!$J$23*F1509</f>
        <v>1818.96</v>
      </c>
      <c r="H1509" s="128">
        <f t="shared" si="164"/>
        <v>181.9</v>
      </c>
      <c r="I1509" s="212"/>
      <c r="J1509" s="128">
        <f>ROUND(IF(H1509&lt;'Заказ, cкидки и курсы валют'!$B$39,H1509*0.54*100/(100-'Заказ, cкидки и курсы валют'!$C$39),IF(H1509&lt;'Заказ, cкидки и курсы валют'!$B$40,H1509*0.54*100/(100-'Заказ, cкидки и курсы валют'!$C$40),IF(H1509&lt;'Заказ, cкидки и курсы валют'!$B$41,H1509*0.54*100/(100-'Заказ, cкидки и курсы валют'!$C$41),IF(H1509&lt;'Заказ, cкидки и курсы валют'!$B$42,H1509*0.54*100/(100-'Заказ, cкидки и курсы валют'!$C$42),IF(H1509&lt;'Заказ, cкидки и курсы валют'!$B$43,H1509*0.54*100/(100-'Заказ, cкидки и курсы валют'!$C$43),H1509))))),2)</f>
        <v>280.64999999999998</v>
      </c>
    </row>
    <row r="1510" spans="1:10" ht="14.1" customHeight="1" thickBot="1">
      <c r="A1510" s="209" t="s">
        <v>7128</v>
      </c>
      <c r="B1510" s="44" t="s">
        <v>144</v>
      </c>
      <c r="C1510" s="786">
        <v>1.3</v>
      </c>
      <c r="D1510" s="2055">
        <v>100</v>
      </c>
      <c r="E1510" s="2071">
        <f t="shared" si="161"/>
        <v>154.06</v>
      </c>
      <c r="F1510" s="603">
        <f t="shared" si="162"/>
        <v>154.06</v>
      </c>
      <c r="G1510" s="862">
        <f>'Заказ, cкидки и курсы валют'!$J$23*F1510</f>
        <v>1848.72</v>
      </c>
      <c r="H1510" s="128">
        <f t="shared" si="164"/>
        <v>147.9</v>
      </c>
      <c r="I1510" s="212"/>
      <c r="J1510" s="128">
        <f>ROUND(IF(H1510&lt;'Заказ, cкидки и курсы валют'!$B$39,H1510*0.54*100/(100-'Заказ, cкидки и курсы валют'!$C$39),IF(H1510&lt;'Заказ, cкидки и курсы валют'!$B$40,H1510*0.54*100/(100-'Заказ, cкидки и курсы валют'!$C$40),IF(H1510&lt;'Заказ, cкидки и курсы валют'!$B$41,H1510*0.54*100/(100-'Заказ, cкидки и курсы валют'!$C$41),IF(H1510&lt;'Заказ, cкидки и курсы валют'!$B$42,H1510*0.54*100/(100-'Заказ, cкидки и курсы валют'!$C$42),IF(H1510&lt;'Заказ, cкидки и курсы валют'!$B$43,H1510*0.54*100/(100-'Заказ, cкидки и курсы валют'!$C$43),H1510))))),2)</f>
        <v>228.19</v>
      </c>
    </row>
    <row r="1511" spans="1:10" ht="14.1" customHeight="1" thickBot="1">
      <c r="A1511" s="210" t="s">
        <v>7129</v>
      </c>
      <c r="B1511" s="44" t="s">
        <v>3989</v>
      </c>
      <c r="C1511" s="786">
        <v>1.44</v>
      </c>
      <c r="D1511" s="2055">
        <v>80</v>
      </c>
      <c r="E1511" s="2071">
        <f t="shared" si="161"/>
        <v>183.29000000000002</v>
      </c>
      <c r="F1511" s="603">
        <f t="shared" si="162"/>
        <v>183.29</v>
      </c>
      <c r="G1511" s="862">
        <f>'Заказ, cкидки и курсы валют'!$J$23*F1511</f>
        <v>2199.48</v>
      </c>
      <c r="H1511" s="128">
        <f t="shared" si="164"/>
        <v>175.96</v>
      </c>
      <c r="I1511" s="212"/>
      <c r="J1511" s="128">
        <f>ROUND(IF(H1511&lt;'Заказ, cкидки и курсы валют'!$B$39,H1511*0.54*100/(100-'Заказ, cкидки и курсы валют'!$C$39),IF(H1511&lt;'Заказ, cкидки и курсы валют'!$B$40,H1511*0.54*100/(100-'Заказ, cкидки и курсы валют'!$C$40),IF(H1511&lt;'Заказ, cкидки и курсы валют'!$B$41,H1511*0.54*100/(100-'Заказ, cкидки и курсы валют'!$C$41),IF(H1511&lt;'Заказ, cкидки и курсы валют'!$B$42,H1511*0.54*100/(100-'Заказ, cкидки и курсы валют'!$C$42),IF(H1511&lt;'Заказ, cкидки и курсы валют'!$B$43,H1511*0.54*100/(100-'Заказ, cкидки и курсы валют'!$C$43),H1511))))),2)</f>
        <v>271.48</v>
      </c>
    </row>
    <row r="1512" spans="1:10" ht="14.1" customHeight="1" thickBot="1">
      <c r="A1512" s="209" t="s">
        <v>7130</v>
      </c>
      <c r="B1512" s="44" t="s">
        <v>3345</v>
      </c>
      <c r="C1512" s="786">
        <v>1.58</v>
      </c>
      <c r="D1512" s="2055">
        <v>80</v>
      </c>
      <c r="E1512" s="2071">
        <f t="shared" si="161"/>
        <v>192.53</v>
      </c>
      <c r="F1512" s="603">
        <f t="shared" si="162"/>
        <v>192.53</v>
      </c>
      <c r="G1512" s="862">
        <f>'Заказ, cкидки и курсы валют'!$J$23*F1512</f>
        <v>2310.36</v>
      </c>
      <c r="H1512" s="128">
        <f t="shared" si="163"/>
        <v>184.83</v>
      </c>
      <c r="I1512" s="212"/>
      <c r="J1512" s="128">
        <f>ROUND(IF(H1512&lt;'Заказ, cкидки и курсы валют'!$B$39,H1512*0.54*100/(100-'Заказ, cкидки и курсы валют'!$C$39),IF(H1512&lt;'Заказ, cкидки и курсы валют'!$B$40,H1512*0.54*100/(100-'Заказ, cкидки и курсы валют'!$C$40),IF(H1512&lt;'Заказ, cкидки и курсы валют'!$B$41,H1512*0.54*100/(100-'Заказ, cкидки и курсы валют'!$C$41),IF(H1512&lt;'Заказ, cкидки и курсы валют'!$B$42,H1512*0.54*100/(100-'Заказ, cкидки и курсы валют'!$C$42),IF(H1512&lt;'Заказ, cкидки и курсы валют'!$B$43,H1512*0.54*100/(100-'Заказ, cкидки и курсы валют'!$C$43),H1512))))),2)</f>
        <v>285.17</v>
      </c>
    </row>
    <row r="1513" spans="1:10" ht="14.1" customHeight="1" thickBot="1">
      <c r="A1513" s="209" t="s">
        <v>7131</v>
      </c>
      <c r="B1513" s="44" t="s">
        <v>153</v>
      </c>
      <c r="C1513" s="785">
        <v>0.53</v>
      </c>
      <c r="D1513" s="2055">
        <v>300</v>
      </c>
      <c r="E1513" s="2071">
        <f t="shared" si="161"/>
        <v>71.84</v>
      </c>
      <c r="F1513" s="603">
        <f t="shared" si="162"/>
        <v>71.84</v>
      </c>
      <c r="G1513" s="862">
        <f>'Заказ, cкидки и курсы валют'!$J$23*F1513</f>
        <v>862.08</v>
      </c>
      <c r="H1513" s="128">
        <f t="shared" si="163"/>
        <v>258.62</v>
      </c>
      <c r="I1513" s="212"/>
      <c r="J1513" s="128">
        <f>ROUND(IF(H1513&lt;'Заказ, cкидки и курсы валют'!$B$39,H1513*0.54*100/(100-'Заказ, cкидки и курсы валют'!$C$39),IF(H1513&lt;'Заказ, cкидки и курсы валют'!$B$40,H1513*0.54*100/(100-'Заказ, cкидки и курсы валют'!$C$40),IF(H1513&lt;'Заказ, cкидки и курсы валют'!$B$41,H1513*0.54*100/(100-'Заказ, cкидки и курсы валют'!$C$41),IF(H1513&lt;'Заказ, cкидки и курсы валют'!$B$42,H1513*0.54*100/(100-'Заказ, cкидки и курсы валют'!$C$42),IF(H1513&lt;'Заказ, cкидки и курсы валют'!$B$43,H1513*0.54*100/(100-'Заказ, cкидки и курсы валют'!$C$43),H1513))))),2)</f>
        <v>349.14</v>
      </c>
    </row>
    <row r="1514" spans="1:10" ht="14.1" customHeight="1" thickBot="1">
      <c r="A1514" s="209" t="s">
        <v>7132</v>
      </c>
      <c r="B1514" s="44" t="s">
        <v>105</v>
      </c>
      <c r="C1514" s="785">
        <v>0.65</v>
      </c>
      <c r="D1514" s="2055">
        <v>300</v>
      </c>
      <c r="E1514" s="2071">
        <f t="shared" si="161"/>
        <v>76.94</v>
      </c>
      <c r="F1514" s="603">
        <f t="shared" si="162"/>
        <v>76.94</v>
      </c>
      <c r="G1514" s="862">
        <f>'Заказ, cкидки и курсы валют'!$J$23*F1514</f>
        <v>923.28</v>
      </c>
      <c r="H1514" s="128">
        <f t="shared" si="163"/>
        <v>276.98</v>
      </c>
      <c r="I1514" s="212"/>
      <c r="J1514" s="128">
        <f>ROUND(IF(H1514&lt;'Заказ, cкидки и курсы валют'!$B$39,H1514*0.54*100/(100-'Заказ, cкидки и курсы валют'!$C$39),IF(H1514&lt;'Заказ, cкидки и курсы валют'!$B$40,H1514*0.54*100/(100-'Заказ, cкидки и курсы валют'!$C$40),IF(H1514&lt;'Заказ, cкидки и курсы валют'!$B$41,H1514*0.54*100/(100-'Заказ, cкидки и курсы валют'!$C$41),IF(H1514&lt;'Заказ, cкидки и курсы валют'!$B$42,H1514*0.54*100/(100-'Заказ, cкидки и курсы валют'!$C$42),IF(H1514&lt;'Заказ, cкидки и курсы валют'!$B$43,H1514*0.54*100/(100-'Заказ, cкидки и курсы валют'!$C$43),H1514))))),2)</f>
        <v>373.92</v>
      </c>
    </row>
    <row r="1515" spans="1:10" ht="14.1" customHeight="1" thickBot="1">
      <c r="A1515" s="209" t="s">
        <v>7133</v>
      </c>
      <c r="B1515" s="44" t="s">
        <v>154</v>
      </c>
      <c r="C1515" s="786">
        <v>0.78</v>
      </c>
      <c r="D1515" s="2055">
        <v>200</v>
      </c>
      <c r="E1515" s="2071">
        <f t="shared" si="161"/>
        <v>96.92</v>
      </c>
      <c r="F1515" s="603">
        <f t="shared" si="162"/>
        <v>96.92</v>
      </c>
      <c r="G1515" s="862">
        <f>'Заказ, cкидки и курсы валют'!$J$23*F1515</f>
        <v>1163.04</v>
      </c>
      <c r="H1515" s="128">
        <f t="shared" si="163"/>
        <v>232.61</v>
      </c>
      <c r="I1515" s="212"/>
      <c r="J1515" s="128">
        <f>ROUND(IF(H1515&lt;'Заказ, cкидки и курсы валют'!$B$39,H1515*0.54*100/(100-'Заказ, cкидки и курсы валют'!$C$39),IF(H1515&lt;'Заказ, cкидки и курсы валют'!$B$40,H1515*0.54*100/(100-'Заказ, cкидки и курсы валют'!$C$40),IF(H1515&lt;'Заказ, cкидки и курсы валют'!$B$41,H1515*0.54*100/(100-'Заказ, cкидки и курсы валют'!$C$41),IF(H1515&lt;'Заказ, cкидки и курсы валют'!$B$42,H1515*0.54*100/(100-'Заказ, cкидки и курсы валют'!$C$42),IF(H1515&lt;'Заказ, cкидки и курсы валют'!$B$43,H1515*0.54*100/(100-'Заказ, cкидки и курсы валют'!$C$43),H1515))))),2)</f>
        <v>314.02</v>
      </c>
    </row>
    <row r="1516" spans="1:10" ht="14.1" customHeight="1" thickBot="1">
      <c r="A1516" s="209" t="s">
        <v>7134</v>
      </c>
      <c r="B1516" s="44" t="s">
        <v>107</v>
      </c>
      <c r="C1516" s="786">
        <v>1.08</v>
      </c>
      <c r="D1516" s="2055">
        <v>150</v>
      </c>
      <c r="E1516" s="2071">
        <f t="shared" si="161"/>
        <v>116.38</v>
      </c>
      <c r="F1516" s="603">
        <f t="shared" si="162"/>
        <v>116.38</v>
      </c>
      <c r="G1516" s="862">
        <f>'Заказ, cкидки и курсы валют'!$J$23*F1516</f>
        <v>1396.56</v>
      </c>
      <c r="H1516" s="128">
        <f t="shared" si="163"/>
        <v>209.48</v>
      </c>
      <c r="I1516" s="212"/>
      <c r="J1516" s="128">
        <f>ROUND(IF(H1516&lt;'Заказ, cкидки и курсы валют'!$B$39,H1516*0.54*100/(100-'Заказ, cкидки и курсы валют'!$C$39),IF(H1516&lt;'Заказ, cкидки и курсы валют'!$B$40,H1516*0.54*100/(100-'Заказ, cкидки и курсы валют'!$C$40),IF(H1516&lt;'Заказ, cкидки и курсы валют'!$B$41,H1516*0.54*100/(100-'Заказ, cкидки и курсы валют'!$C$41),IF(H1516&lt;'Заказ, cкидки и курсы валют'!$B$42,H1516*0.54*100/(100-'Заказ, cкидки и курсы валют'!$C$42),IF(H1516&lt;'Заказ, cкидки и курсы валют'!$B$43,H1516*0.54*100/(100-'Заказ, cкидки и курсы валют'!$C$43),H1516))))),2)</f>
        <v>282.8</v>
      </c>
    </row>
    <row r="1517" spans="1:10" ht="14.1" customHeight="1" thickBot="1">
      <c r="A1517" s="209" t="s">
        <v>7135</v>
      </c>
      <c r="B1517" s="48" t="s">
        <v>155</v>
      </c>
      <c r="C1517" s="786">
        <v>1.26</v>
      </c>
      <c r="D1517" s="2055">
        <v>100</v>
      </c>
      <c r="E1517" s="2071">
        <f t="shared" si="161"/>
        <v>154</v>
      </c>
      <c r="F1517" s="603">
        <f t="shared" si="162"/>
        <v>154</v>
      </c>
      <c r="G1517" s="862">
        <f>'Заказ, cкидки и курсы валют'!$J$23*F1517</f>
        <v>1848</v>
      </c>
      <c r="H1517" s="128">
        <f t="shared" si="163"/>
        <v>184.8</v>
      </c>
      <c r="I1517" s="212"/>
      <c r="J1517" s="128">
        <f>ROUND(IF(H1517&lt;'Заказ, cкидки и курсы валют'!$B$39,H1517*0.54*100/(100-'Заказ, cкидки и курсы валют'!$C$39),IF(H1517&lt;'Заказ, cкидки и курсы валют'!$B$40,H1517*0.54*100/(100-'Заказ, cкидки и курсы валют'!$C$40),IF(H1517&lt;'Заказ, cкидки и курсы валют'!$B$41,H1517*0.54*100/(100-'Заказ, cкидки и курсы валют'!$C$41),IF(H1517&lt;'Заказ, cкидки и курсы валют'!$B$42,H1517*0.54*100/(100-'Заказ, cкидки и курсы валют'!$C$42),IF(H1517&lt;'Заказ, cкидки и курсы валют'!$B$43,H1517*0.54*100/(100-'Заказ, cкидки и курсы валют'!$C$43),H1517))))),2)</f>
        <v>285.12</v>
      </c>
    </row>
    <row r="1518" spans="1:10" ht="14.1" customHeight="1" thickBot="1">
      <c r="A1518" s="209" t="s">
        <v>7136</v>
      </c>
      <c r="B1518" s="44" t="s">
        <v>109</v>
      </c>
      <c r="C1518" s="786">
        <v>1.36</v>
      </c>
      <c r="D1518" s="2055">
        <v>100</v>
      </c>
      <c r="E1518" s="2071">
        <f t="shared" si="161"/>
        <v>157.63999999999999</v>
      </c>
      <c r="F1518" s="603">
        <f t="shared" si="162"/>
        <v>157.63999999999999</v>
      </c>
      <c r="G1518" s="862">
        <f>'Заказ, cкидки и курсы валют'!$J$23*F1518</f>
        <v>1891.6799999999998</v>
      </c>
      <c r="H1518" s="128">
        <f t="shared" si="163"/>
        <v>189.17</v>
      </c>
      <c r="I1518" s="212"/>
      <c r="J1518" s="128">
        <f>ROUND(IF(H1518&lt;'Заказ, cкидки и курсы валют'!$B$39,H1518*0.54*100/(100-'Заказ, cкидки и курсы валют'!$C$39),IF(H1518&lt;'Заказ, cкидки и курсы валют'!$B$40,H1518*0.54*100/(100-'Заказ, cкидки и курсы валют'!$C$40),IF(H1518&lt;'Заказ, cкидки и курсы валют'!$B$41,H1518*0.54*100/(100-'Заказ, cкидки и курсы валют'!$C$41),IF(H1518&lt;'Заказ, cкидки и курсы валют'!$B$42,H1518*0.54*100/(100-'Заказ, cкидки и курсы валют'!$C$42),IF(H1518&lt;'Заказ, cкидки и курсы валют'!$B$43,H1518*0.54*100/(100-'Заказ, cкидки и курсы валют'!$C$43),H1518))))),2)</f>
        <v>255.38</v>
      </c>
    </row>
    <row r="1519" spans="1:10" ht="14.1" customHeight="1" thickBot="1">
      <c r="A1519" s="209" t="s">
        <v>7137</v>
      </c>
      <c r="B1519" s="44" t="s">
        <v>156</v>
      </c>
      <c r="C1519" s="786">
        <v>1.6</v>
      </c>
      <c r="D1519" s="2055">
        <v>70</v>
      </c>
      <c r="E1519" s="2071">
        <f t="shared" si="161"/>
        <v>195.08285714285716</v>
      </c>
      <c r="F1519" s="603">
        <f t="shared" si="162"/>
        <v>195.08</v>
      </c>
      <c r="G1519" s="862">
        <f>'Заказ, cкидки и курсы валют'!$J$23*F1519</f>
        <v>2340.96</v>
      </c>
      <c r="H1519" s="128">
        <f t="shared" si="163"/>
        <v>163.87</v>
      </c>
      <c r="I1519" s="212"/>
      <c r="J1519" s="128">
        <f>ROUND(IF(H1519&lt;'Заказ, cкидки и курсы валют'!$B$39,H1519*0.54*100/(100-'Заказ, cкидки и курсы валют'!$C$39),IF(H1519&lt;'Заказ, cкидки и курсы валют'!$B$40,H1519*0.54*100/(100-'Заказ, cкидки и курсы валют'!$C$40),IF(H1519&lt;'Заказ, cкидки и курсы валют'!$B$41,H1519*0.54*100/(100-'Заказ, cкидки и курсы валют'!$C$41),IF(H1519&lt;'Заказ, cкидки и курсы валют'!$B$42,H1519*0.54*100/(100-'Заказ, cкидки и курсы валют'!$C$42),IF(H1519&lt;'Заказ, cкидки и курсы валют'!$B$43,H1519*0.54*100/(100-'Заказ, cкидки и курсы валют'!$C$43),H1519))))),2)</f>
        <v>252.83</v>
      </c>
    </row>
    <row r="1520" spans="1:10" ht="14.1" customHeight="1" thickBot="1">
      <c r="A1520" s="209" t="s">
        <v>7138</v>
      </c>
      <c r="B1520" s="44" t="s">
        <v>111</v>
      </c>
      <c r="C1520" s="786">
        <v>1.73</v>
      </c>
      <c r="D1520" s="2055">
        <v>50</v>
      </c>
      <c r="E1520" s="2071">
        <f t="shared" si="161"/>
        <v>253.56</v>
      </c>
      <c r="F1520" s="603">
        <f t="shared" si="162"/>
        <v>253.56</v>
      </c>
      <c r="G1520" s="862">
        <f>'Заказ, cкидки и курсы валют'!$J$23*F1520</f>
        <v>3042.7200000000003</v>
      </c>
      <c r="H1520" s="128">
        <f t="shared" si="163"/>
        <v>152.13999999999999</v>
      </c>
      <c r="I1520" s="212"/>
      <c r="J1520" s="128">
        <f>ROUND(IF(H1520&lt;'Заказ, cкидки и курсы валют'!$B$39,H1520*0.54*100/(100-'Заказ, cкидки и курсы валют'!$C$39),IF(H1520&lt;'Заказ, cкидки и курсы валют'!$B$40,H1520*0.54*100/(100-'Заказ, cкидки и курсы валют'!$C$40),IF(H1520&lt;'Заказ, cкидки и курсы валют'!$B$41,H1520*0.54*100/(100-'Заказ, cкидки и курсы валют'!$C$41),IF(H1520&lt;'Заказ, cкидки и курсы валют'!$B$42,H1520*0.54*100/(100-'Заказ, cкидки и курсы валют'!$C$42),IF(H1520&lt;'Заказ, cкидки и курсы валют'!$B$43,H1520*0.54*100/(100-'Заказ, cкидки и курсы валют'!$C$43),H1520))))),2)</f>
        <v>234.73</v>
      </c>
    </row>
    <row r="1521" spans="1:10" ht="14.1" customHeight="1" thickBot="1">
      <c r="A1521" s="209" t="s">
        <v>7139</v>
      </c>
      <c r="B1521" s="44" t="s">
        <v>157</v>
      </c>
      <c r="C1521" s="786">
        <v>1.96</v>
      </c>
      <c r="D1521" s="2055">
        <v>50</v>
      </c>
      <c r="E1521" s="2071">
        <f t="shared" si="161"/>
        <v>263.38</v>
      </c>
      <c r="F1521" s="603">
        <f t="shared" si="162"/>
        <v>263.38</v>
      </c>
      <c r="G1521" s="862">
        <f>'Заказ, cкидки и курсы валют'!$J$23*F1521</f>
        <v>3160.56</v>
      </c>
      <c r="H1521" s="128">
        <f t="shared" si="163"/>
        <v>158.03</v>
      </c>
      <c r="I1521" s="212"/>
      <c r="J1521" s="128">
        <f>ROUND(IF(H1521&lt;'Заказ, cкидки и курсы валют'!$B$39,H1521*0.54*100/(100-'Заказ, cкидки и курсы валют'!$C$39),IF(H1521&lt;'Заказ, cкидки и курсы валют'!$B$40,H1521*0.54*100/(100-'Заказ, cкидки и курсы валют'!$C$40),IF(H1521&lt;'Заказ, cкидки и курсы валют'!$B$41,H1521*0.54*100/(100-'Заказ, cкидки и курсы валют'!$C$41),IF(H1521&lt;'Заказ, cкидки и курсы валют'!$B$42,H1521*0.54*100/(100-'Заказ, cкидки и курсы валют'!$C$42),IF(H1521&lt;'Заказ, cкидки и курсы валют'!$B$43,H1521*0.54*100/(100-'Заказ, cкидки и курсы валют'!$C$43),H1521))))),2)</f>
        <v>243.82</v>
      </c>
    </row>
    <row r="1522" spans="1:10" ht="14.1" customHeight="1" thickBot="1">
      <c r="A1522" s="209" t="s">
        <v>7140</v>
      </c>
      <c r="B1522" s="44" t="s">
        <v>145</v>
      </c>
      <c r="C1522" s="786">
        <v>0.73</v>
      </c>
      <c r="D1522" s="2055">
        <v>300</v>
      </c>
      <c r="E1522" s="2071">
        <f t="shared" si="161"/>
        <v>82.039999999999992</v>
      </c>
      <c r="F1522" s="603">
        <f t="shared" si="162"/>
        <v>82.04</v>
      </c>
      <c r="G1522" s="862">
        <f>'Заказ, cкидки и курсы валют'!$J$23*F1522</f>
        <v>984.48</v>
      </c>
      <c r="H1522" s="128">
        <f t="shared" si="163"/>
        <v>295.33999999999997</v>
      </c>
      <c r="I1522" s="212"/>
      <c r="J1522" s="128">
        <f>ROUND(IF(H1522&lt;'Заказ, cкидки и курсы валют'!$B$39,H1522*0.54*100/(100-'Заказ, cкидки и курсы валют'!$C$39),IF(H1522&lt;'Заказ, cкидки и курсы валют'!$B$40,H1522*0.54*100/(100-'Заказ, cкидки и курсы валют'!$C$40),IF(H1522&lt;'Заказ, cкидки и курсы валют'!$B$41,H1522*0.54*100/(100-'Заказ, cкидки и курсы валют'!$C$41),IF(H1522&lt;'Заказ, cкидки и курсы валют'!$B$42,H1522*0.54*100/(100-'Заказ, cкидки и курсы валют'!$C$42),IF(H1522&lt;'Заказ, cкидки и курсы валют'!$B$43,H1522*0.54*100/(100-'Заказ, cкидки и курсы валют'!$C$43),H1522))))),2)</f>
        <v>398.71</v>
      </c>
    </row>
    <row r="1523" spans="1:10" ht="14.1" customHeight="1" thickBot="1">
      <c r="A1523" s="209" t="s">
        <v>7141</v>
      </c>
      <c r="B1523" s="44" t="s">
        <v>146</v>
      </c>
      <c r="C1523" s="786">
        <v>0.9</v>
      </c>
      <c r="D1523" s="2055">
        <v>250</v>
      </c>
      <c r="E1523" s="2071">
        <f t="shared" si="161"/>
        <v>95.14</v>
      </c>
      <c r="F1523" s="603">
        <f t="shared" si="162"/>
        <v>95.14</v>
      </c>
      <c r="G1523" s="862">
        <f>'Заказ, cкидки и курсы валют'!$J$23*F1523</f>
        <v>1141.68</v>
      </c>
      <c r="H1523" s="128">
        <f t="shared" si="163"/>
        <v>285.42</v>
      </c>
      <c r="I1523" s="212"/>
      <c r="J1523" s="128">
        <f>ROUND(IF(H1523&lt;'Заказ, cкидки и курсы валют'!$B$39,H1523*0.54*100/(100-'Заказ, cкидки и курсы валют'!$C$39),IF(H1523&lt;'Заказ, cкидки и курсы валют'!$B$40,H1523*0.54*100/(100-'Заказ, cкидки и курсы валют'!$C$40),IF(H1523&lt;'Заказ, cкидки и курсы валют'!$B$41,H1523*0.54*100/(100-'Заказ, cкидки и курсы валют'!$C$41),IF(H1523&lt;'Заказ, cкидки и курсы валют'!$B$42,H1523*0.54*100/(100-'Заказ, cкидки и курсы валют'!$C$42),IF(H1523&lt;'Заказ, cкидки и курсы валют'!$B$43,H1523*0.54*100/(100-'Заказ, cкидки и курсы валют'!$C$43),H1523))))),2)</f>
        <v>385.32</v>
      </c>
    </row>
    <row r="1524" spans="1:10" ht="14.1" customHeight="1" thickBot="1">
      <c r="A1524" s="209" t="s">
        <v>7142</v>
      </c>
      <c r="B1524" s="44" t="s">
        <v>147</v>
      </c>
      <c r="C1524" s="785">
        <v>1.07</v>
      </c>
      <c r="D1524" s="2055">
        <v>200</v>
      </c>
      <c r="E1524" s="2071">
        <f t="shared" si="161"/>
        <v>111.84</v>
      </c>
      <c r="F1524" s="603">
        <f t="shared" si="162"/>
        <v>111.84</v>
      </c>
      <c r="G1524" s="862">
        <f>'Заказ, cкидки и курсы валют'!$J$23*F1524</f>
        <v>1342.08</v>
      </c>
      <c r="H1524" s="128">
        <f t="shared" si="163"/>
        <v>268.42</v>
      </c>
      <c r="I1524" s="212"/>
      <c r="J1524" s="128">
        <f>ROUND(IF(H1524&lt;'Заказ, cкидки и курсы валют'!$B$39,H1524*0.54*100/(100-'Заказ, cкидки и курсы валют'!$C$39),IF(H1524&lt;'Заказ, cкидки и курсы валют'!$B$40,H1524*0.54*100/(100-'Заказ, cкидки и курсы валют'!$C$40),IF(H1524&lt;'Заказ, cкидки и курсы валют'!$B$41,H1524*0.54*100/(100-'Заказ, cкидки и курсы валют'!$C$41),IF(H1524&lt;'Заказ, cкидки и курсы валют'!$B$42,H1524*0.54*100/(100-'Заказ, cкидки и курсы валют'!$C$42),IF(H1524&lt;'Заказ, cкидки и курсы валют'!$B$43,H1524*0.54*100/(100-'Заказ, cкидки и курсы валют'!$C$43),H1524))))),2)</f>
        <v>362.37</v>
      </c>
    </row>
    <row r="1525" spans="1:10" ht="14.1" customHeight="1" thickBot="1">
      <c r="A1525" s="209" t="s">
        <v>7143</v>
      </c>
      <c r="B1525" s="44" t="s">
        <v>148</v>
      </c>
      <c r="C1525" s="785">
        <v>1.37</v>
      </c>
      <c r="D1525" s="2055">
        <v>150</v>
      </c>
      <c r="E1525" s="2071">
        <f t="shared" si="161"/>
        <v>128.95999999999998</v>
      </c>
      <c r="F1525" s="603">
        <f t="shared" si="162"/>
        <v>128.96</v>
      </c>
      <c r="G1525" s="862">
        <f>'Заказ, cкидки и курсы валют'!$J$23*F1525</f>
        <v>1547.52</v>
      </c>
      <c r="H1525" s="128">
        <f t="shared" si="163"/>
        <v>232.13</v>
      </c>
      <c r="I1525" s="212"/>
      <c r="J1525" s="128">
        <f>ROUND(IF(H1525&lt;'Заказ, cкидки и курсы валют'!$B$39,H1525*0.54*100/(100-'Заказ, cкидки и курсы валют'!$C$39),IF(H1525&lt;'Заказ, cкидки и курсы валют'!$B$40,H1525*0.54*100/(100-'Заказ, cкидки и курсы валют'!$C$40),IF(H1525&lt;'Заказ, cкидки и курсы валют'!$B$41,H1525*0.54*100/(100-'Заказ, cкидки и курсы валют'!$C$41),IF(H1525&lt;'Заказ, cкидки и курсы валют'!$B$42,H1525*0.54*100/(100-'Заказ, cкидки и курсы валют'!$C$42),IF(H1525&lt;'Заказ, cкидки и курсы валют'!$B$43,H1525*0.54*100/(100-'Заказ, cкидки и курсы валют'!$C$43),H1525))))),2)</f>
        <v>313.38</v>
      </c>
    </row>
    <row r="1526" spans="1:10" ht="14.1" customHeight="1" thickBot="1">
      <c r="A1526" s="209" t="s">
        <v>7144</v>
      </c>
      <c r="B1526" s="44" t="s">
        <v>149</v>
      </c>
      <c r="C1526" s="785">
        <v>1.53</v>
      </c>
      <c r="D1526" s="2055">
        <v>100</v>
      </c>
      <c r="E1526" s="2071">
        <f t="shared" si="161"/>
        <v>164.16</v>
      </c>
      <c r="F1526" s="603">
        <f t="shared" si="162"/>
        <v>164.16</v>
      </c>
      <c r="G1526" s="862">
        <f>'Заказ, cкидки и курсы валют'!$J$23*F1526</f>
        <v>1969.92</v>
      </c>
      <c r="H1526" s="128">
        <f t="shared" si="163"/>
        <v>196.99</v>
      </c>
      <c r="I1526" s="212"/>
      <c r="J1526" s="128">
        <f>ROUND(IF(H1526&lt;'Заказ, cкидки и курсы валют'!$B$39,H1526*0.54*100/(100-'Заказ, cкидки и курсы валют'!$C$39),IF(H1526&lt;'Заказ, cкидки и курсы валют'!$B$40,H1526*0.54*100/(100-'Заказ, cкидки и курсы валют'!$C$40),IF(H1526&lt;'Заказ, cкидки и курсы валют'!$B$41,H1526*0.54*100/(100-'Заказ, cкидки и курсы валют'!$C$41),IF(H1526&lt;'Заказ, cкидки и курсы валют'!$B$42,H1526*0.54*100/(100-'Заказ, cкидки и курсы валют'!$C$42),IF(H1526&lt;'Заказ, cкидки и курсы валют'!$B$43,H1526*0.54*100/(100-'Заказ, cкидки и курсы валют'!$C$43),H1526))))),2)</f>
        <v>265.94</v>
      </c>
    </row>
    <row r="1527" spans="1:10" ht="14.1" customHeight="1" thickBot="1">
      <c r="A1527" s="209" t="s">
        <v>7145</v>
      </c>
      <c r="B1527" s="44" t="s">
        <v>150</v>
      </c>
      <c r="C1527" s="785">
        <v>1.76</v>
      </c>
      <c r="D1527" s="2055">
        <v>80</v>
      </c>
      <c r="E1527" s="2071">
        <f t="shared" si="161"/>
        <v>198.73000000000002</v>
      </c>
      <c r="F1527" s="603">
        <f t="shared" si="162"/>
        <v>198.73</v>
      </c>
      <c r="G1527" s="862">
        <f>'Заказ, cкидки и курсы валют'!$J$23*F1527</f>
        <v>2384.7599999999998</v>
      </c>
      <c r="H1527" s="128">
        <f t="shared" si="163"/>
        <v>190.78</v>
      </c>
      <c r="I1527" s="212"/>
      <c r="J1527" s="128">
        <f>ROUND(IF(H1527&lt;'Заказ, cкидки и курсы валют'!$B$39,H1527*0.54*100/(100-'Заказ, cкидки и курсы валют'!$C$39),IF(H1527&lt;'Заказ, cкидки и курсы валют'!$B$40,H1527*0.54*100/(100-'Заказ, cкидки и курсы валют'!$C$40),IF(H1527&lt;'Заказ, cкидки и курсы валют'!$B$41,H1527*0.54*100/(100-'Заказ, cкидки и курсы валют'!$C$41),IF(H1527&lt;'Заказ, cкидки и курсы валют'!$B$42,H1527*0.54*100/(100-'Заказ, cкидки и курсы валют'!$C$42),IF(H1527&lt;'Заказ, cкидки и курсы валют'!$B$43,H1527*0.54*100/(100-'Заказ, cкидки и курсы валют'!$C$43),H1527))))),2)</f>
        <v>257.55</v>
      </c>
    </row>
    <row r="1528" spans="1:10" ht="14.1" customHeight="1" thickBot="1">
      <c r="A1528" s="209" t="s">
        <v>7146</v>
      </c>
      <c r="B1528" s="44" t="s">
        <v>151</v>
      </c>
      <c r="C1528" s="786">
        <v>1.98</v>
      </c>
      <c r="D1528" s="2055">
        <v>70</v>
      </c>
      <c r="E1528" s="2071">
        <f t="shared" si="161"/>
        <v>219.48285714285714</v>
      </c>
      <c r="F1528" s="603">
        <f t="shared" si="162"/>
        <v>219.48</v>
      </c>
      <c r="G1528" s="862">
        <f>'Заказ, cкидки и курсы валют'!$J$23*F1528</f>
        <v>2633.7599999999998</v>
      </c>
      <c r="H1528" s="128">
        <f t="shared" si="163"/>
        <v>184.36</v>
      </c>
      <c r="I1528" s="212"/>
      <c r="J1528" s="128">
        <f>ROUND(IF(H1528&lt;'Заказ, cкидки и курсы валют'!$B$39,H1528*0.54*100/(100-'Заказ, cкидки и курсы валют'!$C$39),IF(H1528&lt;'Заказ, cкидки и курсы валют'!$B$40,H1528*0.54*100/(100-'Заказ, cкидки и курсы валют'!$C$40),IF(H1528&lt;'Заказ, cкидки и курсы валют'!$B$41,H1528*0.54*100/(100-'Заказ, cкидки и курсы валют'!$C$41),IF(H1528&lt;'Заказ, cкидки и курсы валют'!$B$42,H1528*0.54*100/(100-'Заказ, cкидки и курсы валют'!$C$42),IF(H1528&lt;'Заказ, cкидки и курсы валют'!$B$43,H1528*0.54*100/(100-'Заказ, cкидки и курсы валют'!$C$43),H1528))))),2)</f>
        <v>284.44</v>
      </c>
    </row>
    <row r="1529" spans="1:10" ht="14.1" customHeight="1" thickBot="1">
      <c r="A1529" s="209" t="s">
        <v>7147</v>
      </c>
      <c r="B1529" s="44" t="s">
        <v>79</v>
      </c>
      <c r="C1529" s="786">
        <v>2.2000000000000002</v>
      </c>
      <c r="D1529" s="2055">
        <v>50</v>
      </c>
      <c r="E1529" s="2071">
        <f t="shared" si="161"/>
        <v>275.92</v>
      </c>
      <c r="F1529" s="603">
        <f t="shared" si="162"/>
        <v>275.92</v>
      </c>
      <c r="G1529" s="862">
        <f>'Заказ, cкидки и курсы валют'!$J$23*F1529</f>
        <v>3311.04</v>
      </c>
      <c r="H1529" s="128">
        <f t="shared" si="163"/>
        <v>165.55</v>
      </c>
      <c r="I1529" s="212"/>
      <c r="J1529" s="128">
        <f>ROUND(IF(H1529&lt;'Заказ, cкидки и курсы валют'!$B$39,H1529*0.54*100/(100-'Заказ, cкидки и курсы валют'!$C$39),IF(H1529&lt;'Заказ, cкидки и курсы валют'!$B$40,H1529*0.54*100/(100-'Заказ, cкидки и курсы валют'!$C$40),IF(H1529&lt;'Заказ, cкидки и курсы валют'!$B$41,H1529*0.54*100/(100-'Заказ, cкидки и курсы валют'!$C$41),IF(H1529&lt;'Заказ, cкидки и курсы валют'!$B$42,H1529*0.54*100/(100-'Заказ, cкидки и курсы валют'!$C$42),IF(H1529&lt;'Заказ, cкидки и курсы валют'!$B$43,H1529*0.54*100/(100-'Заказ, cкидки и курсы валют'!$C$43),H1529))))),2)</f>
        <v>255.42</v>
      </c>
    </row>
    <row r="1530" spans="1:10" ht="14.1" customHeight="1" thickBot="1">
      <c r="A1530" s="209" t="s">
        <v>7148</v>
      </c>
      <c r="B1530" s="44" t="s">
        <v>152</v>
      </c>
      <c r="C1530" s="786">
        <v>2.41</v>
      </c>
      <c r="D1530" s="2055">
        <v>50</v>
      </c>
      <c r="E1530" s="2071">
        <f t="shared" si="161"/>
        <v>289.2</v>
      </c>
      <c r="F1530" s="603">
        <f t="shared" si="162"/>
        <v>289.2</v>
      </c>
      <c r="G1530" s="862">
        <f>'Заказ, cкидки и курсы валют'!$J$23*F1530</f>
        <v>3470.3999999999996</v>
      </c>
      <c r="H1530" s="128">
        <f t="shared" si="163"/>
        <v>173.52</v>
      </c>
      <c r="I1530" s="212"/>
      <c r="J1530" s="128">
        <f>ROUND(IF(H1530&lt;'Заказ, cкидки и курсы валют'!$B$39,H1530*0.54*100/(100-'Заказ, cкидки и курсы валют'!$C$39),IF(H1530&lt;'Заказ, cкидки и курсы валют'!$B$40,H1530*0.54*100/(100-'Заказ, cкидки и курсы валют'!$C$40),IF(H1530&lt;'Заказ, cкидки и курсы валют'!$B$41,H1530*0.54*100/(100-'Заказ, cкидки и курсы валют'!$C$41),IF(H1530&lt;'Заказ, cкидки и курсы валют'!$B$42,H1530*0.54*100/(100-'Заказ, cкидки и курсы валют'!$C$42),IF(H1530&lt;'Заказ, cкидки и курсы валют'!$B$43,H1530*0.54*100/(100-'Заказ, cкидки и курсы валют'!$C$43),H1530))))),2)</f>
        <v>267.72000000000003</v>
      </c>
    </row>
    <row r="1531" spans="1:10" ht="14.1" customHeight="1" thickBot="1">
      <c r="A1531" s="209" t="s">
        <v>7149</v>
      </c>
      <c r="B1531" s="44" t="s">
        <v>158</v>
      </c>
      <c r="C1531" s="786">
        <v>2.92</v>
      </c>
      <c r="D1531" s="2055">
        <v>30</v>
      </c>
      <c r="E1531" s="2071">
        <f t="shared" si="161"/>
        <v>413.98</v>
      </c>
      <c r="F1531" s="603">
        <f t="shared" si="162"/>
        <v>413.98</v>
      </c>
      <c r="G1531" s="862">
        <f>'Заказ, cкидки и курсы валют'!$J$23*F1531</f>
        <v>4967.76</v>
      </c>
      <c r="H1531" s="128">
        <f t="shared" si="163"/>
        <v>149.03</v>
      </c>
      <c r="I1531" s="212"/>
      <c r="J1531" s="128">
        <f>ROUND(IF(H1531&lt;'Заказ, cкидки и курсы валют'!$B$39,H1531*0.54*100/(100-'Заказ, cкидки и курсы валют'!$C$39),IF(H1531&lt;'Заказ, cкидки и курсы валют'!$B$40,H1531*0.54*100/(100-'Заказ, cкидки и курсы валют'!$C$40),IF(H1531&lt;'Заказ, cкидки и курсы валют'!$B$41,H1531*0.54*100/(100-'Заказ, cкидки и курсы валют'!$C$41),IF(H1531&lt;'Заказ, cкидки и курсы валют'!$B$42,H1531*0.54*100/(100-'Заказ, cкидки и курсы валют'!$C$42),IF(H1531&lt;'Заказ, cкидки и курсы валют'!$B$43,H1531*0.54*100/(100-'Заказ, cкидки и курсы валют'!$C$43),H1531))))),2)</f>
        <v>229.93</v>
      </c>
    </row>
    <row r="1532" spans="1:10" ht="14.1" customHeight="1" thickBot="1">
      <c r="A1532" s="209" t="s">
        <v>7150</v>
      </c>
      <c r="B1532" s="44" t="s">
        <v>159</v>
      </c>
      <c r="C1532" s="786">
        <v>3.37</v>
      </c>
      <c r="D1532" s="2055">
        <v>25</v>
      </c>
      <c r="E1532" s="2071">
        <f t="shared" si="161"/>
        <v>487.24</v>
      </c>
      <c r="F1532" s="603">
        <f t="shared" si="162"/>
        <v>487.24</v>
      </c>
      <c r="G1532" s="862">
        <f>'Заказ, cкидки и курсы валют'!$J$23*F1532</f>
        <v>5846.88</v>
      </c>
      <c r="H1532" s="128">
        <f t="shared" si="163"/>
        <v>146.16999999999999</v>
      </c>
      <c r="I1532" s="212"/>
      <c r="J1532" s="128">
        <f>ROUND(IF(H1532&lt;'Заказ, cкидки и курсы валют'!$B$39,H1532*0.54*100/(100-'Заказ, cкидки и курсы валют'!$C$39),IF(H1532&lt;'Заказ, cкидки и курсы валют'!$B$40,H1532*0.54*100/(100-'Заказ, cкидки и курсы валют'!$C$40),IF(H1532&lt;'Заказ, cкидки и курсы валют'!$B$41,H1532*0.54*100/(100-'Заказ, cкидки и курсы валют'!$C$41),IF(H1532&lt;'Заказ, cкидки и курсы валют'!$B$42,H1532*0.54*100/(100-'Заказ, cкидки и курсы валют'!$C$42),IF(H1532&lt;'Заказ, cкидки и курсы валют'!$B$43,H1532*0.54*100/(100-'Заказ, cкидки и курсы валют'!$C$43),H1532))))),2)</f>
        <v>225.52</v>
      </c>
    </row>
    <row r="1533" spans="1:10" ht="14.1" customHeight="1" thickBot="1">
      <c r="A1533" s="209" t="s">
        <v>7151</v>
      </c>
      <c r="B1533" s="44" t="s">
        <v>80</v>
      </c>
      <c r="C1533" s="786">
        <v>1.21</v>
      </c>
      <c r="D1533" s="2055">
        <v>200</v>
      </c>
      <c r="E1533" s="2071">
        <f t="shared" si="161"/>
        <v>119.7</v>
      </c>
      <c r="F1533" s="603">
        <f t="shared" si="162"/>
        <v>119.7</v>
      </c>
      <c r="G1533" s="862">
        <f>'Заказ, cкидки и курсы валют'!$J$23*F1533</f>
        <v>1436.4</v>
      </c>
      <c r="H1533" s="128">
        <f t="shared" si="163"/>
        <v>287.27999999999997</v>
      </c>
      <c r="I1533" s="212"/>
      <c r="J1533" s="128">
        <f>ROUND(IF(H1533&lt;'Заказ, cкидки и курсы валют'!$B$39,H1533*0.54*100/(100-'Заказ, cкидки и курсы валют'!$C$39),IF(H1533&lt;'Заказ, cкидки и курсы валют'!$B$40,H1533*0.54*100/(100-'Заказ, cкидки и курсы валют'!$C$40),IF(H1533&lt;'Заказ, cкидки и курсы валют'!$B$41,H1533*0.54*100/(100-'Заказ, cкидки и курсы валют'!$C$41),IF(H1533&lt;'Заказ, cкидки и курсы валют'!$B$42,H1533*0.54*100/(100-'Заказ, cкидки и курсы валют'!$C$42),IF(H1533&lt;'Заказ, cкидки и курсы валют'!$B$43,H1533*0.54*100/(100-'Заказ, cкидки и курсы валют'!$C$43),H1533))))),2)</f>
        <v>387.83</v>
      </c>
    </row>
    <row r="1534" spans="1:10" ht="14.1" customHeight="1" thickBot="1">
      <c r="A1534" s="209" t="s">
        <v>7152</v>
      </c>
      <c r="B1534" s="44" t="s">
        <v>160</v>
      </c>
      <c r="C1534" s="786">
        <v>1.46</v>
      </c>
      <c r="D1534" s="2055">
        <v>100</v>
      </c>
      <c r="E1534" s="2071">
        <f t="shared" si="161"/>
        <v>162.54000000000002</v>
      </c>
      <c r="F1534" s="603">
        <f t="shared" si="162"/>
        <v>162.54</v>
      </c>
      <c r="G1534" s="862">
        <f>'Заказ, cкидки и курсы валют'!$J$23*F1534</f>
        <v>1950.48</v>
      </c>
      <c r="H1534" s="128">
        <f t="shared" si="163"/>
        <v>195.05</v>
      </c>
      <c r="I1534" s="212"/>
      <c r="J1534" s="128">
        <f>ROUND(IF(H1534&lt;'Заказ, cкидки и курсы валют'!$B$39,H1534*0.54*100/(100-'Заказ, cкидки и курсы валют'!$C$39),IF(H1534&lt;'Заказ, cкидки и курсы валют'!$B$40,H1534*0.54*100/(100-'Заказ, cкидки и курсы валют'!$C$40),IF(H1534&lt;'Заказ, cкидки и курсы валют'!$B$41,H1534*0.54*100/(100-'Заказ, cкидки и курсы валют'!$C$41),IF(H1534&lt;'Заказ, cкидки и курсы валют'!$B$42,H1534*0.54*100/(100-'Заказ, cкидки и курсы валют'!$C$42),IF(H1534&lt;'Заказ, cкидки и курсы валют'!$B$43,H1534*0.54*100/(100-'Заказ, cкидки и курсы валют'!$C$43),H1534))))),2)</f>
        <v>263.32</v>
      </c>
    </row>
    <row r="1535" spans="1:10" ht="14.1" customHeight="1" thickBot="1">
      <c r="A1535" s="209" t="s">
        <v>8882</v>
      </c>
      <c r="B1535" s="44" t="s">
        <v>161</v>
      </c>
      <c r="C1535" s="786">
        <v>1.63</v>
      </c>
      <c r="D1535" s="2055">
        <v>100</v>
      </c>
      <c r="E1535" s="2071">
        <f t="shared" si="161"/>
        <v>174.7</v>
      </c>
      <c r="F1535" s="603">
        <f t="shared" si="162"/>
        <v>174.7</v>
      </c>
      <c r="G1535" s="862">
        <f>'Заказ, cкидки и курсы валют'!$J$23*F1535</f>
        <v>2096.3999999999996</v>
      </c>
      <c r="H1535" s="128">
        <f t="shared" si="163"/>
        <v>209.64</v>
      </c>
      <c r="I1535" s="212"/>
      <c r="J1535" s="128">
        <f>ROUND(IF(H1535&lt;'Заказ, cкидки и курсы валют'!$B$39,H1535*0.54*100/(100-'Заказ, cкидки и курсы валют'!$C$39),IF(H1535&lt;'Заказ, cкидки и курсы валют'!$B$40,H1535*0.54*100/(100-'Заказ, cкидки и курсы валют'!$C$40),IF(H1535&lt;'Заказ, cкидки и курсы валют'!$B$41,H1535*0.54*100/(100-'Заказ, cкидки и курсы валют'!$C$41),IF(H1535&lt;'Заказ, cкидки и курсы валют'!$B$42,H1535*0.54*100/(100-'Заказ, cкидки и курсы валют'!$C$42),IF(H1535&lt;'Заказ, cкидки и курсы валют'!$B$43,H1535*0.54*100/(100-'Заказ, cкидки и курсы валют'!$C$43),H1535))))),2)</f>
        <v>283.01</v>
      </c>
    </row>
    <row r="1536" spans="1:10" ht="14.1" customHeight="1" thickBot="1">
      <c r="A1536" s="209" t="s">
        <v>8883</v>
      </c>
      <c r="B1536" s="44" t="s">
        <v>162</v>
      </c>
      <c r="C1536" s="786">
        <v>2.02</v>
      </c>
      <c r="D1536" s="2055">
        <v>70</v>
      </c>
      <c r="E1536" s="2071">
        <f t="shared" si="161"/>
        <v>224.72285714285715</v>
      </c>
      <c r="F1536" s="603">
        <f t="shared" si="162"/>
        <v>224.72</v>
      </c>
      <c r="G1536" s="862">
        <f>'Заказ, cкидки и курсы валют'!$J$23*F1536</f>
        <v>2696.64</v>
      </c>
      <c r="H1536" s="128">
        <f t="shared" si="163"/>
        <v>188.76</v>
      </c>
      <c r="I1536" s="212"/>
      <c r="J1536" s="128">
        <f>ROUND(IF(H1536&lt;'Заказ, cкидки и курсы валют'!$B$39,H1536*0.54*100/(100-'Заказ, cкидки и курсы валют'!$C$39),IF(H1536&lt;'Заказ, cкидки и курсы валют'!$B$40,H1536*0.54*100/(100-'Заказ, cкидки и курсы валют'!$C$40),IF(H1536&lt;'Заказ, cкидки и курсы валют'!$B$41,H1536*0.54*100/(100-'Заказ, cкидки и курсы валют'!$C$41),IF(H1536&lt;'Заказ, cкидки и курсы валют'!$B$42,H1536*0.54*100/(100-'Заказ, cкидки и курсы валют'!$C$42),IF(H1536&lt;'Заказ, cкидки и курсы валют'!$B$43,H1536*0.54*100/(100-'Заказ, cкидки и курсы валют'!$C$43),H1536))))),2)</f>
        <v>254.83</v>
      </c>
    </row>
    <row r="1537" spans="1:10" ht="14.1" customHeight="1" thickBot="1">
      <c r="A1537" s="210" t="s">
        <v>8884</v>
      </c>
      <c r="B1537" s="44" t="s">
        <v>81</v>
      </c>
      <c r="C1537" s="786">
        <v>2.27</v>
      </c>
      <c r="D1537" s="2055">
        <v>60</v>
      </c>
      <c r="E1537" s="2071">
        <f t="shared" si="161"/>
        <v>254</v>
      </c>
      <c r="F1537" s="603">
        <f t="shared" si="162"/>
        <v>254</v>
      </c>
      <c r="G1537" s="862">
        <f>'Заказ, cкидки и курсы валют'!$J$23*F1537</f>
        <v>3048</v>
      </c>
      <c r="H1537" s="128">
        <f t="shared" si="163"/>
        <v>182.88</v>
      </c>
      <c r="I1537" s="212"/>
      <c r="J1537" s="128">
        <f>ROUND(IF(H1537&lt;'Заказ, cкидки и курсы валют'!$B$39,H1537*0.54*100/(100-'Заказ, cкидки и курсы валют'!$C$39),IF(H1537&lt;'Заказ, cкидки и курсы валют'!$B$40,H1537*0.54*100/(100-'Заказ, cкидки и курсы валют'!$C$40),IF(H1537&lt;'Заказ, cкидки и курсы валют'!$B$41,H1537*0.54*100/(100-'Заказ, cкидки и курсы валют'!$C$41),IF(H1537&lt;'Заказ, cкидки и курсы валют'!$B$42,H1537*0.54*100/(100-'Заказ, cкидки и курсы валют'!$C$42),IF(H1537&lt;'Заказ, cкидки и курсы валют'!$B$43,H1537*0.54*100/(100-'Заказ, cкидки и курсы валют'!$C$43),H1537))))),2)</f>
        <v>282.16000000000003</v>
      </c>
    </row>
    <row r="1538" spans="1:10" ht="14.1" customHeight="1" thickBot="1">
      <c r="A1538" s="210" t="s">
        <v>8885</v>
      </c>
      <c r="B1538" s="44" t="s">
        <v>163</v>
      </c>
      <c r="C1538" s="786">
        <v>2.52</v>
      </c>
      <c r="D1538" s="2055">
        <v>50</v>
      </c>
      <c r="E1538" s="2071">
        <f t="shared" si="161"/>
        <v>297.5</v>
      </c>
      <c r="F1538" s="603">
        <f t="shared" si="162"/>
        <v>297.5</v>
      </c>
      <c r="G1538" s="862">
        <f>'Заказ, cкидки и курсы валют'!$J$23*F1538</f>
        <v>3570</v>
      </c>
      <c r="H1538" s="128">
        <f t="shared" si="163"/>
        <v>178.5</v>
      </c>
      <c r="I1538" s="212"/>
      <c r="J1538" s="128">
        <f>ROUND(IF(H1538&lt;'Заказ, cкидки и курсы валют'!$B$39,H1538*0.54*100/(100-'Заказ, cкидки и курсы валют'!$C$39),IF(H1538&lt;'Заказ, cкидки и курсы валют'!$B$40,H1538*0.54*100/(100-'Заказ, cкидки и курсы валют'!$C$40),IF(H1538&lt;'Заказ, cкидки и курсы валют'!$B$41,H1538*0.54*100/(100-'Заказ, cкидки и курсы валют'!$C$41),IF(H1538&lt;'Заказ, cкидки и курсы валют'!$B$42,H1538*0.54*100/(100-'Заказ, cкидки и курсы валют'!$C$42),IF(H1538&lt;'Заказ, cкидки и курсы валют'!$B$43,H1538*0.54*100/(100-'Заказ, cкидки и курсы валют'!$C$43),H1538))))),2)</f>
        <v>275.39999999999998</v>
      </c>
    </row>
    <row r="1539" spans="1:10" ht="14.1" customHeight="1" thickBot="1">
      <c r="A1539" s="210" t="s">
        <v>8886</v>
      </c>
      <c r="B1539" s="44" t="s">
        <v>82</v>
      </c>
      <c r="C1539" s="786">
        <v>2.83</v>
      </c>
      <c r="D1539" s="2055">
        <v>50</v>
      </c>
      <c r="E1539" s="2071">
        <f t="shared" si="161"/>
        <v>315.24</v>
      </c>
      <c r="F1539" s="603">
        <f t="shared" si="162"/>
        <v>315.24</v>
      </c>
      <c r="G1539" s="862">
        <f>'Заказ, cкидки и курсы валют'!$J$23*F1539</f>
        <v>3782.88</v>
      </c>
      <c r="H1539" s="128">
        <f t="shared" si="163"/>
        <v>189.14</v>
      </c>
      <c r="I1539" s="212"/>
      <c r="J1539" s="128">
        <f>ROUND(IF(H1539&lt;'Заказ, cкидки и курсы валют'!$B$39,H1539*0.54*100/(100-'Заказ, cкидки и курсы валют'!$C$39),IF(H1539&lt;'Заказ, cкидки и курсы валют'!$B$40,H1539*0.54*100/(100-'Заказ, cкидки и курсы валют'!$C$40),IF(H1539&lt;'Заказ, cкидки и курсы валют'!$B$41,H1539*0.54*100/(100-'Заказ, cкидки и курсы валют'!$C$41),IF(H1539&lt;'Заказ, cкидки и курсы валют'!$B$42,H1539*0.54*100/(100-'Заказ, cкидки и курсы валют'!$C$42),IF(H1539&lt;'Заказ, cкидки и курсы валют'!$B$43,H1539*0.54*100/(100-'Заказ, cкидки и курсы валют'!$C$43),H1539))))),2)</f>
        <v>255.34</v>
      </c>
    </row>
    <row r="1540" spans="1:10" ht="14.1" customHeight="1" thickBot="1">
      <c r="A1540" s="210" t="s">
        <v>8887</v>
      </c>
      <c r="B1540" s="44" t="s">
        <v>164</v>
      </c>
      <c r="C1540" s="786">
        <v>3.1</v>
      </c>
      <c r="D1540" s="2055">
        <v>40</v>
      </c>
      <c r="E1540" s="2071">
        <f t="shared" si="161"/>
        <v>363.06</v>
      </c>
      <c r="F1540" s="603">
        <f t="shared" si="162"/>
        <v>363.06</v>
      </c>
      <c r="G1540" s="862">
        <f>'Заказ, cкидки и курсы валют'!$J$23*F1540</f>
        <v>4356.72</v>
      </c>
      <c r="H1540" s="128">
        <f t="shared" si="163"/>
        <v>174.27</v>
      </c>
      <c r="I1540" s="212"/>
      <c r="J1540" s="128">
        <f>ROUND(IF(H1540&lt;'Заказ, cкидки и курсы валют'!$B$39,H1540*0.54*100/(100-'Заказ, cкидки и курсы валют'!$C$39),IF(H1540&lt;'Заказ, cкидки и курсы валют'!$B$40,H1540*0.54*100/(100-'Заказ, cкидки и курсы валют'!$C$40),IF(H1540&lt;'Заказ, cкидки и курсы валют'!$B$41,H1540*0.54*100/(100-'Заказ, cкидки и курсы валют'!$C$41),IF(H1540&lt;'Заказ, cкидки и курсы валют'!$B$42,H1540*0.54*100/(100-'Заказ, cкидки и курсы валют'!$C$42),IF(H1540&lt;'Заказ, cкидки и курсы валют'!$B$43,H1540*0.54*100/(100-'Заказ, cкидки и курсы валют'!$C$43),H1540))))),2)</f>
        <v>268.87</v>
      </c>
    </row>
    <row r="1541" spans="1:10" ht="14.1" customHeight="1" thickBot="1">
      <c r="A1541" s="210" t="s">
        <v>8888</v>
      </c>
      <c r="B1541" s="44" t="s">
        <v>165</v>
      </c>
      <c r="C1541" s="785">
        <v>3.62</v>
      </c>
      <c r="D1541" s="2055">
        <v>30</v>
      </c>
      <c r="E1541" s="2071">
        <f t="shared" si="161"/>
        <v>455.94000000000005</v>
      </c>
      <c r="F1541" s="603">
        <f t="shared" si="162"/>
        <v>455.94</v>
      </c>
      <c r="G1541" s="862">
        <f>'Заказ, cкидки и курсы валют'!$J$23*F1541</f>
        <v>5471.28</v>
      </c>
      <c r="H1541" s="128">
        <f t="shared" si="163"/>
        <v>164.14</v>
      </c>
      <c r="I1541" s="212"/>
      <c r="J1541" s="128">
        <f>ROUND(IF(H1541&lt;'Заказ, cкидки и курсы валют'!$B$39,H1541*0.54*100/(100-'Заказ, cкидки и курсы валют'!$C$39),IF(H1541&lt;'Заказ, cкидки и курсы валют'!$B$40,H1541*0.54*100/(100-'Заказ, cкидки и курсы валют'!$C$40),IF(H1541&lt;'Заказ, cкидки и курсы валют'!$B$41,H1541*0.54*100/(100-'Заказ, cкидки и курсы валют'!$C$41),IF(H1541&lt;'Заказ, cкидки и курсы валют'!$B$42,H1541*0.54*100/(100-'Заказ, cкидки и курсы валют'!$C$42),IF(H1541&lt;'Заказ, cкидки и курсы валют'!$B$43,H1541*0.54*100/(100-'Заказ, cкидки и курсы валют'!$C$43),H1541))))),2)</f>
        <v>253.24</v>
      </c>
    </row>
    <row r="1542" spans="1:10" ht="14.1" customHeight="1" thickBot="1">
      <c r="A1542" s="210" t="s">
        <v>8889</v>
      </c>
      <c r="B1542" s="44" t="s">
        <v>166</v>
      </c>
      <c r="C1542" s="785">
        <v>4.22</v>
      </c>
      <c r="D1542" s="2055">
        <v>20</v>
      </c>
      <c r="E1542" s="2071">
        <f t="shared" si="161"/>
        <v>612.18000000000006</v>
      </c>
      <c r="F1542" s="603">
        <f t="shared" si="162"/>
        <v>612.17999999999995</v>
      </c>
      <c r="G1542" s="862">
        <f>'Заказ, cкидки и курсы валют'!$J$23*F1542</f>
        <v>7346.16</v>
      </c>
      <c r="H1542" s="128">
        <f t="shared" si="163"/>
        <v>146.91999999999999</v>
      </c>
      <c r="I1542" s="212"/>
      <c r="J1542" s="128">
        <f>ROUND(IF(H1542&lt;'Заказ, cкидки и курсы валют'!$B$39,H1542*0.54*100/(100-'Заказ, cкидки и курсы валют'!$C$39),IF(H1542&lt;'Заказ, cкидки и курсы валют'!$B$40,H1542*0.54*100/(100-'Заказ, cкидки и курсы валют'!$C$40),IF(H1542&lt;'Заказ, cкидки и курсы валют'!$B$41,H1542*0.54*100/(100-'Заказ, cкидки и курсы валют'!$C$41),IF(H1542&lt;'Заказ, cкидки и курсы валют'!$B$42,H1542*0.54*100/(100-'Заказ, cкидки и курсы валют'!$C$42),IF(H1542&lt;'Заказ, cкидки и курсы валют'!$B$43,H1542*0.54*100/(100-'Заказ, cкидки и курсы валют'!$C$43),H1542))))),2)</f>
        <v>226.68</v>
      </c>
    </row>
    <row r="1543" spans="1:10" ht="14.1" customHeight="1" thickBot="1">
      <c r="A1543" s="210" t="s">
        <v>8890</v>
      </c>
      <c r="B1543" s="44" t="s">
        <v>83</v>
      </c>
      <c r="C1543" s="785">
        <v>4.78</v>
      </c>
      <c r="D1543" s="2055">
        <v>20</v>
      </c>
      <c r="E1543" s="2071">
        <f t="shared" si="161"/>
        <v>651.12</v>
      </c>
      <c r="F1543" s="603">
        <f t="shared" si="162"/>
        <v>651.12</v>
      </c>
      <c r="G1543" s="862">
        <f>'Заказ, cкидки и курсы валют'!$J$23*F1543</f>
        <v>7813.4400000000005</v>
      </c>
      <c r="H1543" s="128">
        <f t="shared" si="163"/>
        <v>156.27000000000001</v>
      </c>
      <c r="I1543" s="212"/>
      <c r="J1543" s="128">
        <f>ROUND(IF(H1543&lt;'Заказ, cкидки и курсы валют'!$B$39,H1543*0.54*100/(100-'Заказ, cкидки и курсы валют'!$C$39),IF(H1543&lt;'Заказ, cкидки и курсы валют'!$B$40,H1543*0.54*100/(100-'Заказ, cкидки и курсы валют'!$C$40),IF(H1543&lt;'Заказ, cкидки и курсы валют'!$B$41,H1543*0.54*100/(100-'Заказ, cкидки и курсы валют'!$C$41),IF(H1543&lt;'Заказ, cкидки и курсы валют'!$B$42,H1543*0.54*100/(100-'Заказ, cкидки и курсы валют'!$C$42),IF(H1543&lt;'Заказ, cкидки и курсы валют'!$B$43,H1543*0.54*100/(100-'Заказ, cкидки и курсы валют'!$C$43),H1543))))),2)</f>
        <v>241.1</v>
      </c>
    </row>
    <row r="1544" spans="1:10" ht="14.1" customHeight="1" thickBot="1">
      <c r="A1544" s="210" t="s">
        <v>8891</v>
      </c>
      <c r="B1544" s="48" t="s">
        <v>3639</v>
      </c>
      <c r="C1544" s="786">
        <v>1.51</v>
      </c>
      <c r="D1544" s="2055">
        <v>100</v>
      </c>
      <c r="E1544" s="2071">
        <f t="shared" si="161"/>
        <v>164.98000000000002</v>
      </c>
      <c r="F1544" s="603">
        <f t="shared" si="162"/>
        <v>164.98</v>
      </c>
      <c r="G1544" s="862">
        <f>'Заказ, cкидки и курсы валют'!$J$23*F1544</f>
        <v>1979.7599999999998</v>
      </c>
      <c r="H1544" s="128">
        <f t="shared" si="163"/>
        <v>197.98</v>
      </c>
      <c r="I1544" s="212"/>
      <c r="J1544" s="128">
        <f>ROUND(IF(H1544&lt;'Заказ, cкидки и курсы валют'!$B$39,H1544*0.54*100/(100-'Заказ, cкидки и курсы валют'!$C$39),IF(H1544&lt;'Заказ, cкидки и курсы валют'!$B$40,H1544*0.54*100/(100-'Заказ, cкидки и курсы валют'!$C$40),IF(H1544&lt;'Заказ, cкидки и курсы валют'!$B$41,H1544*0.54*100/(100-'Заказ, cкидки и курсы валют'!$C$41),IF(H1544&lt;'Заказ, cкидки и курсы валют'!$B$42,H1544*0.54*100/(100-'Заказ, cкидки и курсы валют'!$C$42),IF(H1544&lt;'Заказ, cкидки и курсы валют'!$B$43,H1544*0.54*100/(100-'Заказ, cкидки и курсы валют'!$C$43),H1544))))),2)</f>
        <v>267.27</v>
      </c>
    </row>
    <row r="1545" spans="1:10" ht="14.1" customHeight="1" thickBot="1">
      <c r="A1545" s="210" t="s">
        <v>7153</v>
      </c>
      <c r="B1545" s="48" t="s">
        <v>167</v>
      </c>
      <c r="C1545" s="785">
        <v>1.72</v>
      </c>
      <c r="D1545" s="2055">
        <v>100</v>
      </c>
      <c r="E1545" s="2071">
        <f t="shared" si="161"/>
        <v>182.26</v>
      </c>
      <c r="F1545" s="603">
        <f t="shared" si="162"/>
        <v>182.26</v>
      </c>
      <c r="G1545" s="862">
        <f>'Заказ, cкидки и курсы валют'!$J$23*F1545</f>
        <v>2187.12</v>
      </c>
      <c r="H1545" s="128">
        <f t="shared" si="163"/>
        <v>218.71</v>
      </c>
      <c r="I1545" s="212"/>
      <c r="J1545" s="128">
        <f>ROUND(IF(H1545&lt;'Заказ, cкидки и курсы валют'!$B$39,H1545*0.54*100/(100-'Заказ, cкидки и курсы валют'!$C$39),IF(H1545&lt;'Заказ, cкидки и курсы валют'!$B$40,H1545*0.54*100/(100-'Заказ, cкидки и курсы валют'!$C$40),IF(H1545&lt;'Заказ, cкидки и курсы валют'!$B$41,H1545*0.54*100/(100-'Заказ, cкидки и курсы валют'!$C$41),IF(H1545&lt;'Заказ, cкидки и курсы валют'!$B$42,H1545*0.54*100/(100-'Заказ, cкидки и курсы валют'!$C$42),IF(H1545&lt;'Заказ, cкидки и курсы валют'!$B$43,H1545*0.54*100/(100-'Заказ, cкидки и курсы валют'!$C$43),H1545))))),2)</f>
        <v>295.26</v>
      </c>
    </row>
    <row r="1546" spans="1:10" ht="14.1" customHeight="1" thickBot="1">
      <c r="A1546" s="210" t="s">
        <v>7154</v>
      </c>
      <c r="B1546" s="48" t="s">
        <v>168</v>
      </c>
      <c r="C1546" s="785">
        <v>2.08</v>
      </c>
      <c r="D1546" s="2055">
        <v>100</v>
      </c>
      <c r="E1546" s="2071">
        <f t="shared" si="161"/>
        <v>195.95999999999998</v>
      </c>
      <c r="F1546" s="603">
        <f t="shared" si="162"/>
        <v>195.96</v>
      </c>
      <c r="G1546" s="862">
        <f>'Заказ, cкидки и курсы валют'!$J$23*F1546</f>
        <v>2351.52</v>
      </c>
      <c r="H1546" s="128">
        <f t="shared" si="163"/>
        <v>235.15</v>
      </c>
      <c r="I1546" s="212"/>
      <c r="J1546" s="128">
        <f>ROUND(IF(H1546&lt;'Заказ, cкидки и курсы валют'!$B$39,H1546*0.54*100/(100-'Заказ, cкидки и курсы валют'!$C$39),IF(H1546&lt;'Заказ, cкидки и курсы валют'!$B$40,H1546*0.54*100/(100-'Заказ, cкидки и курсы валют'!$C$40),IF(H1546&lt;'Заказ, cкидки и курсы валют'!$B$41,H1546*0.54*100/(100-'Заказ, cкидки и курсы валют'!$C$41),IF(H1546&lt;'Заказ, cкидки и курсы валют'!$B$42,H1546*0.54*100/(100-'Заказ, cкидки и курсы валют'!$C$42),IF(H1546&lt;'Заказ, cкидки и курсы валют'!$B$43,H1546*0.54*100/(100-'Заказ, cкидки и курсы валют'!$C$43),H1546))))),2)</f>
        <v>317.45</v>
      </c>
    </row>
    <row r="1547" spans="1:10" ht="14.1" customHeight="1" thickBot="1">
      <c r="A1547" s="210" t="s">
        <v>7155</v>
      </c>
      <c r="B1547" s="48" t="s">
        <v>169</v>
      </c>
      <c r="C1547" s="785">
        <v>2.48</v>
      </c>
      <c r="D1547" s="2055">
        <v>80</v>
      </c>
      <c r="E1547" s="2071">
        <f t="shared" si="161"/>
        <v>238.71</v>
      </c>
      <c r="F1547" s="603">
        <f t="shared" si="162"/>
        <v>238.71</v>
      </c>
      <c r="G1547" s="862">
        <f>'Заказ, cкидки и курсы валют'!$J$23*F1547</f>
        <v>2864.52</v>
      </c>
      <c r="H1547" s="128">
        <f t="shared" si="163"/>
        <v>229.16</v>
      </c>
      <c r="I1547" s="212"/>
      <c r="J1547" s="128">
        <f>ROUND(IF(H1547&lt;'Заказ, cкидки и курсы валют'!$B$39,H1547*0.54*100/(100-'Заказ, cкидки и курсы валют'!$C$39),IF(H1547&lt;'Заказ, cкидки и курсы валют'!$B$40,H1547*0.54*100/(100-'Заказ, cкидки и курсы валют'!$C$40),IF(H1547&lt;'Заказ, cкидки и курсы валют'!$B$41,H1547*0.54*100/(100-'Заказ, cкидки и курсы валют'!$C$41),IF(H1547&lt;'Заказ, cкидки и курсы валют'!$B$42,H1547*0.54*100/(100-'Заказ, cкидки и курсы валют'!$C$42),IF(H1547&lt;'Заказ, cкидки и курсы валют'!$B$43,H1547*0.54*100/(100-'Заказ, cкидки и курсы валют'!$C$43),H1547))))),2)</f>
        <v>309.37</v>
      </c>
    </row>
    <row r="1548" spans="1:10" ht="14.1" customHeight="1" thickBot="1">
      <c r="A1548" s="210" t="s">
        <v>7156</v>
      </c>
      <c r="B1548" s="48" t="s">
        <v>611</v>
      </c>
      <c r="C1548" s="785">
        <v>2.75</v>
      </c>
      <c r="D1548" s="2055">
        <v>60</v>
      </c>
      <c r="E1548" s="2071">
        <f t="shared" si="161"/>
        <v>286.94</v>
      </c>
      <c r="F1548" s="603">
        <f t="shared" si="162"/>
        <v>286.94</v>
      </c>
      <c r="G1548" s="862">
        <f>'Заказ, cкидки и курсы валют'!$J$23*F1548</f>
        <v>3443.2799999999997</v>
      </c>
      <c r="H1548" s="128">
        <f t="shared" si="163"/>
        <v>206.6</v>
      </c>
      <c r="I1548" s="212"/>
      <c r="J1548" s="128">
        <f>ROUND(IF(H1548&lt;'Заказ, cкидки и курсы валют'!$B$39,H1548*0.54*100/(100-'Заказ, cкидки и курсы валют'!$C$39),IF(H1548&lt;'Заказ, cкидки и курсы валют'!$B$40,H1548*0.54*100/(100-'Заказ, cкидки и курсы валют'!$C$40),IF(H1548&lt;'Заказ, cкидки и курсы валют'!$B$41,H1548*0.54*100/(100-'Заказ, cкидки и курсы валют'!$C$41),IF(H1548&lt;'Заказ, cкидки и курсы валют'!$B$42,H1548*0.54*100/(100-'Заказ, cкидки и курсы валют'!$C$42),IF(H1548&lt;'Заказ, cкидки и курсы валют'!$B$43,H1548*0.54*100/(100-'Заказ, cкидки и курсы валют'!$C$43),H1548))))),2)</f>
        <v>278.91000000000003</v>
      </c>
    </row>
    <row r="1549" spans="1:10" ht="14.1" customHeight="1" thickBot="1">
      <c r="A1549" s="210" t="s">
        <v>7157</v>
      </c>
      <c r="B1549" s="48" t="s">
        <v>170</v>
      </c>
      <c r="C1549" s="785">
        <v>3.08</v>
      </c>
      <c r="D1549" s="2055">
        <v>50</v>
      </c>
      <c r="E1549" s="2071">
        <f t="shared" si="161"/>
        <v>333.28</v>
      </c>
      <c r="F1549" s="603">
        <f t="shared" si="162"/>
        <v>333.28</v>
      </c>
      <c r="G1549" s="862">
        <f>'Заказ, cкидки и курсы валют'!$J$23*F1549</f>
        <v>3999.3599999999997</v>
      </c>
      <c r="H1549" s="128">
        <f t="shared" si="163"/>
        <v>199.97</v>
      </c>
      <c r="I1549" s="212"/>
      <c r="J1549" s="128">
        <f>ROUND(IF(H1549&lt;'Заказ, cкидки и курсы валют'!$B$39,H1549*0.54*100/(100-'Заказ, cкидки и курсы валют'!$C$39),IF(H1549&lt;'Заказ, cкидки и курсы валют'!$B$40,H1549*0.54*100/(100-'Заказ, cкидки и курсы валют'!$C$40),IF(H1549&lt;'Заказ, cкидки и курсы валют'!$B$41,H1549*0.54*100/(100-'Заказ, cкидки и курсы валют'!$C$41),IF(H1549&lt;'Заказ, cкидки и курсы валют'!$B$42,H1549*0.54*100/(100-'Заказ, cкидки и курсы валют'!$C$42),IF(H1549&lt;'Заказ, cкидки и курсы валют'!$B$43,H1549*0.54*100/(100-'Заказ, cкидки и курсы валют'!$C$43),H1549))))),2)</f>
        <v>269.95999999999998</v>
      </c>
    </row>
    <row r="1550" spans="1:10" ht="14.1" customHeight="1" thickBot="1">
      <c r="A1550" s="210" t="s">
        <v>7158</v>
      </c>
      <c r="B1550" s="48" t="s">
        <v>612</v>
      </c>
      <c r="C1550" s="785">
        <v>3.43</v>
      </c>
      <c r="D1550" s="2055">
        <v>40</v>
      </c>
      <c r="E1550" s="2071">
        <f t="shared" si="161"/>
        <v>388.65999999999997</v>
      </c>
      <c r="F1550" s="603">
        <f t="shared" si="162"/>
        <v>388.66</v>
      </c>
      <c r="G1550" s="862">
        <f>'Заказ, cкидки и курсы валют'!$J$23*F1550</f>
        <v>4663.92</v>
      </c>
      <c r="H1550" s="128">
        <f t="shared" si="163"/>
        <v>186.56</v>
      </c>
      <c r="I1550" s="212"/>
      <c r="J1550" s="128">
        <f>ROUND(IF(H1550&lt;'Заказ, cкидки и курсы валют'!$B$39,H1550*0.54*100/(100-'Заказ, cкидки и курсы валют'!$C$39),IF(H1550&lt;'Заказ, cкидки и курсы валют'!$B$40,H1550*0.54*100/(100-'Заказ, cкидки и курсы валют'!$C$40),IF(H1550&lt;'Заказ, cкидки и курсы валют'!$B$41,H1550*0.54*100/(100-'Заказ, cкидки и курсы валют'!$C$41),IF(H1550&lt;'Заказ, cкидки и курсы валют'!$B$42,H1550*0.54*100/(100-'Заказ, cкидки и курсы валют'!$C$42),IF(H1550&lt;'Заказ, cкидки и курсы валют'!$B$43,H1550*0.54*100/(100-'Заказ, cкидки и курсы валют'!$C$43),H1550))))),2)</f>
        <v>251.86</v>
      </c>
    </row>
    <row r="1551" spans="1:10" ht="14.1" customHeight="1" thickBot="1">
      <c r="A1551" s="210" t="s">
        <v>7159</v>
      </c>
      <c r="B1551" s="48" t="s">
        <v>171</v>
      </c>
      <c r="C1551" s="785">
        <v>3.76</v>
      </c>
      <c r="D1551" s="2055">
        <v>30</v>
      </c>
      <c r="E1551" s="2071">
        <f t="shared" si="161"/>
        <v>470.22</v>
      </c>
      <c r="F1551" s="603">
        <f t="shared" si="162"/>
        <v>470.22</v>
      </c>
      <c r="G1551" s="862">
        <f>'Заказ, cкидки и курсы валют'!$J$23*F1551</f>
        <v>5642.64</v>
      </c>
      <c r="H1551" s="128">
        <f t="shared" si="163"/>
        <v>169.28</v>
      </c>
      <c r="I1551" s="212"/>
      <c r="J1551" s="128">
        <f>ROUND(IF(H1551&lt;'Заказ, cкидки и курсы валют'!$B$39,H1551*0.54*100/(100-'Заказ, cкидки и курсы валют'!$C$39),IF(H1551&lt;'Заказ, cкидки и курсы валют'!$B$40,H1551*0.54*100/(100-'Заказ, cкидки и курсы валют'!$C$40),IF(H1551&lt;'Заказ, cкидки и курсы валют'!$B$41,H1551*0.54*100/(100-'Заказ, cкидки и курсы валют'!$C$41),IF(H1551&lt;'Заказ, cкидки и курсы валют'!$B$42,H1551*0.54*100/(100-'Заказ, cкидки и курсы валют'!$C$42),IF(H1551&lt;'Заказ, cкидки и курсы валют'!$B$43,H1551*0.54*100/(100-'Заказ, cкидки и курсы валют'!$C$43),H1551))))),2)</f>
        <v>261.17</v>
      </c>
    </row>
    <row r="1552" spans="1:10" ht="14.1" customHeight="1" thickBot="1">
      <c r="A1552" s="210" t="s">
        <v>7160</v>
      </c>
      <c r="B1552" s="48" t="s">
        <v>172</v>
      </c>
      <c r="C1552" s="786">
        <v>4.43</v>
      </c>
      <c r="D1552" s="2055">
        <v>25</v>
      </c>
      <c r="E1552" s="2071">
        <f t="shared" si="161"/>
        <v>561.54</v>
      </c>
      <c r="F1552" s="603">
        <f t="shared" si="162"/>
        <v>561.54</v>
      </c>
      <c r="G1552" s="862">
        <f>'Заказ, cкидки и курсы валют'!$J$23*F1552</f>
        <v>6738.48</v>
      </c>
      <c r="H1552" s="128">
        <f t="shared" si="163"/>
        <v>168.46</v>
      </c>
      <c r="I1552" s="212"/>
      <c r="J1552" s="128">
        <f>ROUND(IF(H1552&lt;'Заказ, cкидки и курсы валют'!$B$39,H1552*0.54*100/(100-'Заказ, cкидки и курсы валют'!$C$39),IF(H1552&lt;'Заказ, cкидки и курсы валют'!$B$40,H1552*0.54*100/(100-'Заказ, cкидки и курсы валют'!$C$40),IF(H1552&lt;'Заказ, cкидки и курсы валют'!$B$41,H1552*0.54*100/(100-'Заказ, cкидки и курсы валют'!$C$41),IF(H1552&lt;'Заказ, cкидки и курсы валют'!$B$42,H1552*0.54*100/(100-'Заказ, cкидки и курсы валют'!$C$42),IF(H1552&lt;'Заказ, cкидки и курсы валют'!$B$43,H1552*0.54*100/(100-'Заказ, cкидки и курсы валют'!$C$43),H1552))))),2)</f>
        <v>259.91000000000003</v>
      </c>
    </row>
    <row r="1553" spans="1:10" ht="14.1" customHeight="1" thickBot="1">
      <c r="A1553" s="210" t="s">
        <v>7161</v>
      </c>
      <c r="B1553" s="48" t="s">
        <v>173</v>
      </c>
      <c r="C1553" s="787">
        <v>5.35</v>
      </c>
      <c r="D1553" s="2055">
        <v>20</v>
      </c>
      <c r="E1553" s="2071">
        <f t="shared" si="161"/>
        <v>675.14</v>
      </c>
      <c r="F1553" s="603">
        <f t="shared" si="162"/>
        <v>675.14</v>
      </c>
      <c r="G1553" s="862">
        <f>'Заказ, cкидки и курсы валют'!$J$23*F1553</f>
        <v>8101.68</v>
      </c>
      <c r="H1553" s="128">
        <f t="shared" ref="H1553:H1561" si="165">ROUND((D1554/1000)*G1553,2)</f>
        <v>121.53</v>
      </c>
      <c r="I1553" s="212"/>
      <c r="J1553" s="128">
        <f>ROUND(IF(H1553&lt;'Заказ, cкидки и курсы валют'!$B$39,H1553*0.54*100/(100-'Заказ, cкидки и курсы валют'!$C$39),IF(H1553&lt;'Заказ, cкидки и курсы валют'!$B$40,H1553*0.54*100/(100-'Заказ, cкидки и курсы валют'!$C$40),IF(H1553&lt;'Заказ, cкидки и курсы валют'!$B$41,H1553*0.54*100/(100-'Заказ, cкидки и курсы валют'!$C$41),IF(H1553&lt;'Заказ, cкидки и курсы валют'!$B$42,H1553*0.54*100/(100-'Заказ, cкидки и курсы валют'!$C$42),IF(H1553&lt;'Заказ, cкидки и курсы валют'!$B$43,H1553*0.54*100/(100-'Заказ, cкидки и курсы валют'!$C$43),H1553))))),2)</f>
        <v>187.5</v>
      </c>
    </row>
    <row r="1554" spans="1:10" ht="14.1" customHeight="1" thickBot="1">
      <c r="A1554" s="209" t="s">
        <v>7162</v>
      </c>
      <c r="B1554" s="48" t="s">
        <v>174</v>
      </c>
      <c r="C1554" s="785">
        <v>6.11</v>
      </c>
      <c r="D1554" s="2055">
        <v>15</v>
      </c>
      <c r="E1554" s="2071">
        <f t="shared" si="161"/>
        <v>829.28</v>
      </c>
      <c r="F1554" s="603">
        <f t="shared" si="162"/>
        <v>829.28</v>
      </c>
      <c r="G1554" s="862">
        <f>'Заказ, cкидки и курсы валют'!$J$23*F1554</f>
        <v>9951.36</v>
      </c>
      <c r="H1554" s="128">
        <f t="shared" si="165"/>
        <v>99.51</v>
      </c>
      <c r="I1554" s="212"/>
      <c r="J1554" s="128">
        <f>ROUND(IF(H1554&lt;'Заказ, cкидки и курсы валют'!$B$39,H1554*0.54*100/(100-'Заказ, cкидки и курсы валют'!$C$39),IF(H1554&lt;'Заказ, cкидки и курсы валют'!$B$40,H1554*0.54*100/(100-'Заказ, cкидки и курсы валют'!$C$40),IF(H1554&lt;'Заказ, cкидки и курсы валют'!$B$41,H1554*0.54*100/(100-'Заказ, cкидки и курсы валют'!$C$41),IF(H1554&lt;'Заказ, cкидки и курсы валют'!$B$42,H1554*0.54*100/(100-'Заказ, cкидки и курсы валют'!$C$42),IF(H1554&lt;'Заказ, cкидки и курсы валют'!$B$43,H1554*0.54*100/(100-'Заказ, cкидки и курсы валют'!$C$43),H1554))))),2)</f>
        <v>153.53</v>
      </c>
    </row>
    <row r="1555" spans="1:10" ht="14.1" customHeight="1" thickBot="1">
      <c r="A1555" s="209" t="s">
        <v>7163</v>
      </c>
      <c r="B1555" s="48" t="s">
        <v>175</v>
      </c>
      <c r="C1555" s="785">
        <v>6.45</v>
      </c>
      <c r="D1555" s="2055">
        <v>10</v>
      </c>
      <c r="E1555" s="2071">
        <f t="shared" si="161"/>
        <v>1125.48</v>
      </c>
      <c r="F1555" s="603">
        <f t="shared" si="162"/>
        <v>1125.48</v>
      </c>
      <c r="G1555" s="862">
        <f>'Заказ, cкидки и курсы валют'!$J$23*F1555</f>
        <v>13505.76</v>
      </c>
      <c r="H1555" s="128">
        <f t="shared" si="165"/>
        <v>135.06</v>
      </c>
      <c r="I1555" s="212"/>
      <c r="J1555" s="128">
        <f>ROUND(IF(H1555&lt;'Заказ, cкидки и курсы валют'!$B$39,H1555*0.54*100/(100-'Заказ, cкидки и курсы валют'!$C$39),IF(H1555&lt;'Заказ, cкидки и курсы валют'!$B$40,H1555*0.54*100/(100-'Заказ, cкидки и курсы валют'!$C$40),IF(H1555&lt;'Заказ, cкидки и курсы валют'!$B$41,H1555*0.54*100/(100-'Заказ, cкидки и курсы валют'!$C$41),IF(H1555&lt;'Заказ, cкидки и курсы валют'!$B$42,H1555*0.54*100/(100-'Заказ, cкидки и курсы валют'!$C$42),IF(H1555&lt;'Заказ, cкидки и курсы валют'!$B$43,H1555*0.54*100/(100-'Заказ, cкидки и курсы валют'!$C$43),H1555))))),2)</f>
        <v>208.38</v>
      </c>
    </row>
    <row r="1556" spans="1:10" ht="14.1" customHeight="1" thickBot="1">
      <c r="A1556" s="209" t="s">
        <v>7164</v>
      </c>
      <c r="B1556" s="48" t="s">
        <v>176</v>
      </c>
      <c r="C1556" s="785">
        <v>7.12</v>
      </c>
      <c r="D1556" s="2055">
        <v>10</v>
      </c>
      <c r="E1556" s="2071">
        <f t="shared" si="161"/>
        <v>1155.48</v>
      </c>
      <c r="F1556" s="603">
        <f t="shared" si="162"/>
        <v>1155.48</v>
      </c>
      <c r="G1556" s="862">
        <f>'Заказ, cкидки и курсы валют'!$J$23*F1556</f>
        <v>13865.76</v>
      </c>
      <c r="H1556" s="128">
        <f t="shared" si="165"/>
        <v>138.66</v>
      </c>
      <c r="I1556" s="212"/>
      <c r="J1556" s="128">
        <f>ROUND(IF(H1556&lt;'Заказ, cкидки и курсы валют'!$B$39,H1556*0.54*100/(100-'Заказ, cкидки и курсы валют'!$C$39),IF(H1556&lt;'Заказ, cкидки и курсы валют'!$B$40,H1556*0.54*100/(100-'Заказ, cкидки и курсы валют'!$C$40),IF(H1556&lt;'Заказ, cкидки и курсы валют'!$B$41,H1556*0.54*100/(100-'Заказ, cкидки и курсы валют'!$C$41),IF(H1556&lt;'Заказ, cкидки и курсы валют'!$B$42,H1556*0.54*100/(100-'Заказ, cкидки и курсы валют'!$C$42),IF(H1556&lt;'Заказ, cкидки и курсы валют'!$B$43,H1556*0.54*100/(100-'Заказ, cкидки и курсы валют'!$C$43),H1556))))),2)</f>
        <v>213.93</v>
      </c>
    </row>
    <row r="1557" spans="1:10" ht="14.1" customHeight="1" thickBot="1">
      <c r="A1557" s="209" t="s">
        <v>7165</v>
      </c>
      <c r="B1557" s="48" t="s">
        <v>177</v>
      </c>
      <c r="C1557" s="785">
        <v>8.4700000000000006</v>
      </c>
      <c r="D1557" s="2055">
        <v>10</v>
      </c>
      <c r="E1557" s="2071">
        <f t="shared" si="161"/>
        <v>1242.3</v>
      </c>
      <c r="F1557" s="603">
        <f t="shared" si="162"/>
        <v>1242.3</v>
      </c>
      <c r="G1557" s="862">
        <f>'Заказ, cкидки и курсы валют'!$J$23*F1557</f>
        <v>14907.599999999999</v>
      </c>
      <c r="H1557" s="128">
        <f t="shared" si="165"/>
        <v>596.29999999999995</v>
      </c>
      <c r="I1557" s="212"/>
      <c r="J1557" s="128">
        <f>ROUND(IF(H1557&lt;'Заказ, cкидки и курсы валют'!$B$39,H1557*0.54*100/(100-'Заказ, cкидки и курсы валют'!$C$39),IF(H1557&lt;'Заказ, cкидки и курсы валют'!$B$40,H1557*0.54*100/(100-'Заказ, cкидки и курсы валют'!$C$40),IF(H1557&lt;'Заказ, cкидки и курсы валют'!$B$41,H1557*0.54*100/(100-'Заказ, cкидки и курсы валют'!$C$41),IF(H1557&lt;'Заказ, cкидки и курсы валют'!$B$42,H1557*0.54*100/(100-'Заказ, cкидки и курсы валют'!$C$42),IF(H1557&lt;'Заказ, cкидки и курсы валют'!$B$43,H1557*0.54*100/(100-'Заказ, cкидки и курсы валют'!$C$43),H1557))))),2)</f>
        <v>644</v>
      </c>
    </row>
    <row r="1558" spans="1:10" ht="14.1" customHeight="1" thickBot="1">
      <c r="A1558" s="216" t="s">
        <v>7166</v>
      </c>
      <c r="B1558" s="44" t="s">
        <v>189</v>
      </c>
      <c r="C1558" s="786">
        <v>3.9</v>
      </c>
      <c r="D1558" s="2055">
        <v>40</v>
      </c>
      <c r="E1558" s="2071">
        <f t="shared" si="161"/>
        <v>395.65999999999997</v>
      </c>
      <c r="F1558" s="603">
        <f t="shared" si="162"/>
        <v>395.66</v>
      </c>
      <c r="G1558" s="862">
        <f>'Заказ, cкидки и курсы валют'!$J$23*F1558</f>
        <v>4747.92</v>
      </c>
      <c r="H1558" s="128">
        <f t="shared" si="165"/>
        <v>142.44</v>
      </c>
      <c r="I1558" s="212"/>
      <c r="J1558" s="128">
        <f>ROUND(IF(H1558&lt;'Заказ, cкидки и курсы валют'!$B$39,H1558*0.54*100/(100-'Заказ, cкидки и курсы валют'!$C$39),IF(H1558&lt;'Заказ, cкидки и курсы валют'!$B$40,H1558*0.54*100/(100-'Заказ, cкидки и курсы валют'!$C$40),IF(H1558&lt;'Заказ, cкидки и курсы валют'!$B$41,H1558*0.54*100/(100-'Заказ, cкидки и курсы валют'!$C$41),IF(H1558&lt;'Заказ, cкидки и курсы валют'!$B$42,H1558*0.54*100/(100-'Заказ, cкидки и курсы валют'!$C$42),IF(H1558&lt;'Заказ, cкидки и курсы валют'!$B$43,H1558*0.54*100/(100-'Заказ, cкидки и курсы валют'!$C$43),H1558))))),2)</f>
        <v>219.76</v>
      </c>
    </row>
    <row r="1559" spans="1:10" ht="14.1" customHeight="1" thickBot="1">
      <c r="A1559" s="216" t="s">
        <v>7167</v>
      </c>
      <c r="B1559" s="44" t="s">
        <v>178</v>
      </c>
      <c r="C1559" s="785">
        <v>4.7699999999999996</v>
      </c>
      <c r="D1559" s="2055">
        <v>30</v>
      </c>
      <c r="E1559" s="2071">
        <f t="shared" si="161"/>
        <v>524.22</v>
      </c>
      <c r="F1559" s="603">
        <f t="shared" si="162"/>
        <v>524.22</v>
      </c>
      <c r="G1559" s="862">
        <f>'Заказ, cкидки и курсы валют'!$J$23*F1559</f>
        <v>6290.64</v>
      </c>
      <c r="H1559" s="128">
        <f t="shared" si="165"/>
        <v>157.27000000000001</v>
      </c>
      <c r="I1559" s="212"/>
      <c r="J1559" s="128">
        <f>ROUND(IF(H1559&lt;'Заказ, cкидки и курсы валют'!$B$39,H1559*0.54*100/(100-'Заказ, cкидки и курсы валют'!$C$39),IF(H1559&lt;'Заказ, cкидки и курсы валют'!$B$40,H1559*0.54*100/(100-'Заказ, cкидки и курсы валют'!$C$40),IF(H1559&lt;'Заказ, cкидки и курсы валют'!$B$41,H1559*0.54*100/(100-'Заказ, cкидки и курсы валют'!$C$41),IF(H1559&lt;'Заказ, cкидки и курсы валют'!$B$42,H1559*0.54*100/(100-'Заказ, cкидки и курсы валют'!$C$42),IF(H1559&lt;'Заказ, cкидки и курсы валют'!$B$43,H1559*0.54*100/(100-'Заказ, cкидки и курсы валют'!$C$43),H1559))))),2)</f>
        <v>242.65</v>
      </c>
    </row>
    <row r="1560" spans="1:10" ht="14.1" customHeight="1" thickBot="1">
      <c r="A1560" s="209" t="s">
        <v>7168</v>
      </c>
      <c r="B1560" s="44" t="s">
        <v>84</v>
      </c>
      <c r="C1560" s="785">
        <v>5.0599999999999996</v>
      </c>
      <c r="D1560" s="2055">
        <v>25</v>
      </c>
      <c r="E1560" s="2071">
        <f t="shared" si="161"/>
        <v>598.18000000000006</v>
      </c>
      <c r="F1560" s="603">
        <f t="shared" si="162"/>
        <v>598.17999999999995</v>
      </c>
      <c r="G1560" s="862">
        <f>'Заказ, cкидки и курсы валют'!$J$23*F1560</f>
        <v>7178.16</v>
      </c>
      <c r="H1560" s="128">
        <f t="shared" si="165"/>
        <v>143.56</v>
      </c>
      <c r="I1560" s="212"/>
      <c r="J1560" s="128">
        <f>ROUND(IF(H1560&lt;'Заказ, cкидки и курсы валют'!$B$39,H1560*0.54*100/(100-'Заказ, cкидки и курсы валют'!$C$39),IF(H1560&lt;'Заказ, cкидки и курсы валют'!$B$40,H1560*0.54*100/(100-'Заказ, cкидки и курсы валют'!$C$40),IF(H1560&lt;'Заказ, cкидки и курсы валют'!$B$41,H1560*0.54*100/(100-'Заказ, cкидки и курсы валют'!$C$41),IF(H1560&lt;'Заказ, cкидки и курсы валют'!$B$42,H1560*0.54*100/(100-'Заказ, cкидки и курсы валют'!$C$42),IF(H1560&lt;'Заказ, cкидки и курсы валют'!$B$43,H1560*0.54*100/(100-'Заказ, cкидки и курсы валют'!$C$43),H1560))))),2)</f>
        <v>221.49</v>
      </c>
    </row>
    <row r="1561" spans="1:10" ht="14.1" customHeight="1" thickBot="1">
      <c r="A1561" s="209" t="s">
        <v>7169</v>
      </c>
      <c r="B1561" s="44" t="s">
        <v>179</v>
      </c>
      <c r="C1561" s="785">
        <v>5.81</v>
      </c>
      <c r="D1561" s="2055">
        <v>20</v>
      </c>
      <c r="E1561" s="2071">
        <f>(E1389*2)+(1000/D1561*7.5)</f>
        <v>707.94</v>
      </c>
      <c r="F1561" s="603">
        <f t="shared" si="162"/>
        <v>707.94</v>
      </c>
      <c r="G1561" s="862">
        <f>'Заказ, cкидки и курсы валют'!$J$23*F1561</f>
        <v>8495.2800000000007</v>
      </c>
      <c r="H1561" s="128">
        <f t="shared" si="165"/>
        <v>169.91</v>
      </c>
      <c r="I1561" s="212"/>
      <c r="J1561" s="128">
        <f>ROUND(IF(H1561&lt;'Заказ, cкидки и курсы валют'!$B$39,H1561*0.54*100/(100-'Заказ, cкидки и курсы валют'!$C$39),IF(H1561&lt;'Заказ, cкидки и курсы валют'!$B$40,H1561*0.54*100/(100-'Заказ, cкидки и курсы валют'!$C$40),IF(H1561&lt;'Заказ, cкидки и курсы валют'!$B$41,H1561*0.54*100/(100-'Заказ, cкидки и курсы валют'!$C$41),IF(H1561&lt;'Заказ, cкидки и курсы валют'!$B$42,H1561*0.54*100/(100-'Заказ, cкидки и курсы валют'!$C$42),IF(H1561&lt;'Заказ, cкидки и курсы валют'!$B$43,H1561*0.54*100/(100-'Заказ, cкидки и курсы валют'!$C$43),H1561))))),2)</f>
        <v>262.14999999999998</v>
      </c>
    </row>
    <row r="1562" spans="1:10" ht="14.1" customHeight="1" thickBot="1">
      <c r="A1562" s="209" t="s">
        <v>7170</v>
      </c>
      <c r="B1562" s="44" t="s">
        <v>180</v>
      </c>
      <c r="C1562" s="785">
        <v>6.85</v>
      </c>
      <c r="D1562" s="2055">
        <v>20</v>
      </c>
      <c r="E1562" s="2071">
        <f t="shared" si="161"/>
        <v>762.18000000000006</v>
      </c>
      <c r="F1562" s="603">
        <f t="shared" si="162"/>
        <v>762.18</v>
      </c>
      <c r="G1562" s="862">
        <f>'Заказ, cкидки и курсы валют'!$J$23*F1562</f>
        <v>9146.16</v>
      </c>
      <c r="H1562" s="128">
        <f t="shared" si="163"/>
        <v>182.92</v>
      </c>
      <c r="I1562" s="212"/>
      <c r="J1562" s="128">
        <f>ROUND(IF(H1562&lt;'Заказ, cкидки и курсы валют'!$B$39,H1562*0.54*100/(100-'Заказ, cкидки и курсы валют'!$C$39),IF(H1562&lt;'Заказ, cкидки и курсы валют'!$B$40,H1562*0.54*100/(100-'Заказ, cкидки и курсы валют'!$C$40),IF(H1562&lt;'Заказ, cкидки и курсы валют'!$B$41,H1562*0.54*100/(100-'Заказ, cкидки и курсы валют'!$C$41),IF(H1562&lt;'Заказ, cкидки и курсы валют'!$B$42,H1562*0.54*100/(100-'Заказ, cкидки и курсы валют'!$C$42),IF(H1562&lt;'Заказ, cкидки и курсы валют'!$B$43,H1562*0.54*100/(100-'Заказ, cкидки и курсы валют'!$C$43),H1562))))),2)</f>
        <v>282.22000000000003</v>
      </c>
    </row>
    <row r="1563" spans="1:10" ht="14.1" customHeight="1" thickBot="1">
      <c r="A1563" s="209" t="s">
        <v>7171</v>
      </c>
      <c r="B1563" s="44" t="s">
        <v>181</v>
      </c>
      <c r="C1563" s="785">
        <v>7.88</v>
      </c>
      <c r="D1563" s="2055">
        <v>15</v>
      </c>
      <c r="E1563" s="2071">
        <f t="shared" ref="E1563:E1574" si="166">(E1391*2)+(1000/D1563*7.5)</f>
        <v>949.66000000000008</v>
      </c>
      <c r="F1563" s="603">
        <f t="shared" ref="F1563:F1574" si="167">ROUND(E1563*(1-$F$11),2)</f>
        <v>949.66</v>
      </c>
      <c r="G1563" s="862">
        <f>'Заказ, cкидки и курсы валют'!$J$23*F1563</f>
        <v>11395.92</v>
      </c>
      <c r="H1563" s="128">
        <f t="shared" ref="H1563:H1574" si="168">ROUND((D1563/1000)*G1563,2)</f>
        <v>170.94</v>
      </c>
      <c r="I1563" s="212"/>
      <c r="J1563" s="128">
        <f>ROUND(IF(H1563&lt;'Заказ, cкидки и курсы валют'!$B$39,H1563*0.54*100/(100-'Заказ, cкидки и курсы валют'!$C$39),IF(H1563&lt;'Заказ, cкидки и курсы валют'!$B$40,H1563*0.54*100/(100-'Заказ, cкидки и курсы валют'!$C$40),IF(H1563&lt;'Заказ, cкидки и курсы валют'!$B$41,H1563*0.54*100/(100-'Заказ, cкидки и курсы валют'!$C$41),IF(H1563&lt;'Заказ, cкидки и курсы валют'!$B$42,H1563*0.54*100/(100-'Заказ, cкидки и курсы валют'!$C$42),IF(H1563&lt;'Заказ, cкидки и курсы валют'!$B$43,H1563*0.54*100/(100-'Заказ, cкидки и курсы валют'!$C$43),H1563))))),2)</f>
        <v>263.74</v>
      </c>
    </row>
    <row r="1564" spans="1:10" ht="14.1" customHeight="1" thickBot="1">
      <c r="A1564" s="209" t="s">
        <v>7172</v>
      </c>
      <c r="B1564" s="44" t="s">
        <v>182</v>
      </c>
      <c r="C1564" s="785">
        <v>8.92</v>
      </c>
      <c r="D1564" s="2055">
        <v>10</v>
      </c>
      <c r="E1564" s="2071">
        <f t="shared" si="166"/>
        <v>1253.22</v>
      </c>
      <c r="F1564" s="603">
        <f t="shared" si="167"/>
        <v>1253.22</v>
      </c>
      <c r="G1564" s="862">
        <f>'Заказ, cкидки и курсы валют'!$J$23*F1564</f>
        <v>15038.64</v>
      </c>
      <c r="H1564" s="128">
        <f t="shared" si="168"/>
        <v>150.38999999999999</v>
      </c>
      <c r="I1564" s="212"/>
      <c r="J1564" s="128">
        <f>ROUND(IF(H1564&lt;'Заказ, cкидки и курсы валют'!$B$39,H1564*0.54*100/(100-'Заказ, cкидки и курсы валют'!$C$39),IF(H1564&lt;'Заказ, cкидки и курсы валют'!$B$40,H1564*0.54*100/(100-'Заказ, cкидки и курсы валют'!$C$40),IF(H1564&lt;'Заказ, cкидки и курсы валют'!$B$41,H1564*0.54*100/(100-'Заказ, cкидки и курсы валют'!$C$41),IF(H1564&lt;'Заказ, cкидки и курсы валют'!$B$42,H1564*0.54*100/(100-'Заказ, cкидки и курсы валют'!$C$42),IF(H1564&lt;'Заказ, cкидки и курсы валют'!$B$43,H1564*0.54*100/(100-'Заказ, cкидки и курсы валют'!$C$43),H1564))))),2)</f>
        <v>232.03</v>
      </c>
    </row>
    <row r="1565" spans="1:10" ht="14.1" customHeight="1" thickBot="1">
      <c r="A1565" s="209" t="s">
        <v>7173</v>
      </c>
      <c r="B1565" s="44" t="s">
        <v>183</v>
      </c>
      <c r="C1565" s="785">
        <v>9.9600000000000009</v>
      </c>
      <c r="D1565" s="2055">
        <v>10</v>
      </c>
      <c r="E1565" s="2071">
        <f t="shared" si="166"/>
        <v>1311.4</v>
      </c>
      <c r="F1565" s="603">
        <f t="shared" si="167"/>
        <v>1311.4</v>
      </c>
      <c r="G1565" s="862">
        <f>'Заказ, cкидки и курсы валют'!$J$23*F1565</f>
        <v>15736.800000000001</v>
      </c>
      <c r="H1565" s="128">
        <f t="shared" si="168"/>
        <v>157.37</v>
      </c>
      <c r="I1565" s="212"/>
      <c r="J1565" s="128">
        <f>ROUND(IF(H1565&lt;'Заказ, cкидки и курсы валют'!$B$39,H1565*0.54*100/(100-'Заказ, cкидки и курсы валют'!$C$39),IF(H1565&lt;'Заказ, cкидки и курсы валют'!$B$40,H1565*0.54*100/(100-'Заказ, cкидки и курсы валют'!$C$40),IF(H1565&lt;'Заказ, cкидки и курсы валют'!$B$41,H1565*0.54*100/(100-'Заказ, cкидки и курсы валют'!$C$41),IF(H1565&lt;'Заказ, cкидки и курсы валют'!$B$42,H1565*0.54*100/(100-'Заказ, cкидки и курсы валют'!$C$42),IF(H1565&lt;'Заказ, cкидки и курсы валют'!$B$43,H1565*0.54*100/(100-'Заказ, cкидки и курсы валют'!$C$43),H1565))))),2)</f>
        <v>242.8</v>
      </c>
    </row>
    <row r="1566" spans="1:10" ht="14.1" customHeight="1" thickBot="1">
      <c r="A1566" s="209" t="s">
        <v>8892</v>
      </c>
      <c r="B1566" s="44" t="s">
        <v>184</v>
      </c>
      <c r="C1566" s="785">
        <v>10.99</v>
      </c>
      <c r="D1566" s="48">
        <v>5</v>
      </c>
      <c r="E1566" s="2071">
        <f t="shared" si="166"/>
        <v>2116.42</v>
      </c>
      <c r="F1566" s="603">
        <f t="shared" si="167"/>
        <v>2116.42</v>
      </c>
      <c r="G1566" s="862">
        <f>'Заказ, cкидки и курсы валют'!$J$23*F1566</f>
        <v>25397.040000000001</v>
      </c>
      <c r="H1566" s="128">
        <f t="shared" si="168"/>
        <v>126.99</v>
      </c>
      <c r="I1566" s="212"/>
      <c r="J1566" s="128">
        <f>ROUND(IF(H1566&lt;'Заказ, cкидки и курсы валют'!$B$39,H1566*0.54*100/(100-'Заказ, cкидки и курсы валют'!$C$39),IF(H1566&lt;'Заказ, cкидки и курсы валют'!$B$40,H1566*0.54*100/(100-'Заказ, cкидки и курсы валют'!$C$40),IF(H1566&lt;'Заказ, cкидки и курсы валют'!$B$41,H1566*0.54*100/(100-'Заказ, cкидки и курсы валют'!$C$41),IF(H1566&lt;'Заказ, cкидки и курсы валют'!$B$42,H1566*0.54*100/(100-'Заказ, cкидки и курсы валют'!$C$42),IF(H1566&lt;'Заказ, cкидки и курсы валют'!$B$43,H1566*0.54*100/(100-'Заказ, cкидки и курсы валют'!$C$43),H1566))))),2)</f>
        <v>195.93</v>
      </c>
    </row>
    <row r="1567" spans="1:10" ht="14.1" customHeight="1" thickBot="1">
      <c r="A1567" s="209" t="s">
        <v>8893</v>
      </c>
      <c r="B1567" s="44" t="s">
        <v>968</v>
      </c>
      <c r="C1567" s="785">
        <v>12.53</v>
      </c>
      <c r="D1567" s="48">
        <v>5</v>
      </c>
      <c r="E1567" s="2071">
        <f t="shared" si="166"/>
        <v>2203.42</v>
      </c>
      <c r="F1567" s="603">
        <f t="shared" si="167"/>
        <v>2203.42</v>
      </c>
      <c r="G1567" s="862">
        <f>'Заказ, cкидки и курсы валют'!$J$23*F1567</f>
        <v>26441.040000000001</v>
      </c>
      <c r="H1567" s="128">
        <f t="shared" si="168"/>
        <v>132.21</v>
      </c>
      <c r="I1567" s="212"/>
      <c r="J1567" s="128">
        <f>ROUND(IF(H1567&lt;'Заказ, cкидки и курсы валют'!$B$39,H1567*0.54*100/(100-'Заказ, cкидки и курсы валют'!$C$39),IF(H1567&lt;'Заказ, cкидки и курсы валют'!$B$40,H1567*0.54*100/(100-'Заказ, cкидки и курсы валют'!$C$40),IF(H1567&lt;'Заказ, cкидки и курсы валют'!$B$41,H1567*0.54*100/(100-'Заказ, cкидки и курсы валют'!$C$41),IF(H1567&lt;'Заказ, cкидки и курсы валют'!$B$42,H1567*0.54*100/(100-'Заказ, cкидки и курсы валют'!$C$42),IF(H1567&lt;'Заказ, cкидки и курсы валют'!$B$43,H1567*0.54*100/(100-'Заказ, cкидки и курсы валют'!$C$43),H1567))))),2)</f>
        <v>203.98</v>
      </c>
    </row>
    <row r="1568" spans="1:10" ht="14.1" customHeight="1" thickBot="1">
      <c r="A1568" s="209" t="s">
        <v>8894</v>
      </c>
      <c r="B1568" s="44" t="s">
        <v>185</v>
      </c>
      <c r="C1568" s="785">
        <v>12.88</v>
      </c>
      <c r="D1568" s="48">
        <v>5</v>
      </c>
      <c r="E1568" s="2071">
        <f t="shared" si="166"/>
        <v>2260.6</v>
      </c>
      <c r="F1568" s="603">
        <f t="shared" si="167"/>
        <v>2260.6</v>
      </c>
      <c r="G1568" s="862">
        <f>'Заказ, cкидки и курсы валют'!$J$23*F1568</f>
        <v>27127.199999999997</v>
      </c>
      <c r="H1568" s="128">
        <f t="shared" si="168"/>
        <v>135.63999999999999</v>
      </c>
      <c r="I1568" s="212"/>
      <c r="J1568" s="128">
        <f>ROUND(IF(H1568&lt;'Заказ, cкидки и курсы валют'!$B$39,H1568*0.54*100/(100-'Заказ, cкидки и курсы валют'!$C$39),IF(H1568&lt;'Заказ, cкидки и курсы валют'!$B$40,H1568*0.54*100/(100-'Заказ, cкидки и курсы валют'!$C$40),IF(H1568&lt;'Заказ, cкидки и курсы валют'!$B$41,H1568*0.54*100/(100-'Заказ, cкидки и курсы валют'!$C$41),IF(H1568&lt;'Заказ, cкидки и курсы валют'!$B$42,H1568*0.54*100/(100-'Заказ, cкидки и курсы валют'!$C$42),IF(H1568&lt;'Заказ, cкидки и курсы валют'!$B$43,H1568*0.54*100/(100-'Заказ, cкидки и курсы валют'!$C$43),H1568))))),2)</f>
        <v>209.27</v>
      </c>
    </row>
    <row r="1569" spans="1:10" ht="14.1" customHeight="1" thickBot="1">
      <c r="A1569" s="209" t="s">
        <v>8895</v>
      </c>
      <c r="B1569" s="44" t="s">
        <v>102</v>
      </c>
      <c r="C1569" s="785">
        <v>13.63</v>
      </c>
      <c r="D1569" s="48">
        <v>5</v>
      </c>
      <c r="E1569" s="2071">
        <f t="shared" si="166"/>
        <v>2327.5</v>
      </c>
      <c r="F1569" s="603">
        <f t="shared" si="167"/>
        <v>2327.5</v>
      </c>
      <c r="G1569" s="862">
        <f>'Заказ, cкидки и курсы валют'!$J$23*F1569</f>
        <v>27930</v>
      </c>
      <c r="H1569" s="128">
        <f t="shared" si="168"/>
        <v>139.65</v>
      </c>
      <c r="I1569" s="212"/>
      <c r="J1569" s="128">
        <f>ROUND(IF(H1569&lt;'Заказ, cкидки и курсы валют'!$B$39,H1569*0.54*100/(100-'Заказ, cкидки и курсы валют'!$C$39),IF(H1569&lt;'Заказ, cкидки и курсы валют'!$B$40,H1569*0.54*100/(100-'Заказ, cкидки и курсы валют'!$C$40),IF(H1569&lt;'Заказ, cкидки и курсы валют'!$B$41,H1569*0.54*100/(100-'Заказ, cкидки и курсы валют'!$C$41),IF(H1569&lt;'Заказ, cкидки и курсы валют'!$B$42,H1569*0.54*100/(100-'Заказ, cкидки и курсы валют'!$C$42),IF(H1569&lt;'Заказ, cкидки и курсы валют'!$B$43,H1569*0.54*100/(100-'Заказ, cкидки и курсы валют'!$C$43),H1569))))),2)</f>
        <v>215.46</v>
      </c>
    </row>
    <row r="1570" spans="1:10" ht="14.1" customHeight="1" thickBot="1">
      <c r="A1570" s="209" t="s">
        <v>8896</v>
      </c>
      <c r="B1570" s="44" t="s">
        <v>186</v>
      </c>
      <c r="C1570" s="785">
        <v>14.33</v>
      </c>
      <c r="D1570" s="48">
        <v>5</v>
      </c>
      <c r="E1570" s="2071">
        <f t="shared" si="166"/>
        <v>2379.96</v>
      </c>
      <c r="F1570" s="603">
        <f t="shared" si="167"/>
        <v>2379.96</v>
      </c>
      <c r="G1570" s="862">
        <f>'Заказ, cкидки и курсы валют'!$J$23*F1570</f>
        <v>28559.52</v>
      </c>
      <c r="H1570" s="128">
        <f t="shared" si="168"/>
        <v>142.80000000000001</v>
      </c>
      <c r="I1570" s="212"/>
      <c r="J1570" s="128">
        <f>ROUND(IF(H1570&lt;'Заказ, cкидки и курсы валют'!$B$39,H1570*0.54*100/(100-'Заказ, cкидки и курсы валют'!$C$39),IF(H1570&lt;'Заказ, cкидки и курсы валют'!$B$40,H1570*0.54*100/(100-'Заказ, cкидки и курсы валют'!$C$40),IF(H1570&lt;'Заказ, cкидки и курсы валют'!$B$41,H1570*0.54*100/(100-'Заказ, cкидки и курсы валют'!$C$41),IF(H1570&lt;'Заказ, cкидки и курсы валют'!$B$42,H1570*0.54*100/(100-'Заказ, cкидки и курсы валют'!$C$42),IF(H1570&lt;'Заказ, cкидки и курсы валют'!$B$43,H1570*0.54*100/(100-'Заказ, cкидки и курсы валют'!$C$43),H1570))))),2)</f>
        <v>220.32</v>
      </c>
    </row>
    <row r="1571" spans="1:10" ht="14.1" customHeight="1" thickBot="1">
      <c r="A1571" s="216" t="s">
        <v>8897</v>
      </c>
      <c r="B1571" s="44" t="s">
        <v>3104</v>
      </c>
      <c r="C1571" s="785">
        <v>15.5</v>
      </c>
      <c r="D1571" s="48">
        <v>5</v>
      </c>
      <c r="E1571" s="2071">
        <f t="shared" si="166"/>
        <v>2447.88</v>
      </c>
      <c r="F1571" s="603">
        <f t="shared" si="167"/>
        <v>2447.88</v>
      </c>
      <c r="G1571" s="862">
        <f>'Заказ, cкидки и курсы валют'!$J$23*F1571</f>
        <v>29374.560000000001</v>
      </c>
      <c r="H1571" s="128">
        <f t="shared" si="168"/>
        <v>146.87</v>
      </c>
      <c r="I1571" s="212"/>
      <c r="J1571" s="128">
        <f>ROUND(IF(H1571&lt;'Заказ, cкидки и курсы валют'!$B$39,H1571*0.54*100/(100-'Заказ, cкидки и курсы валют'!$C$39),IF(H1571&lt;'Заказ, cкидки и курсы валют'!$B$40,H1571*0.54*100/(100-'Заказ, cкидки и курсы валют'!$C$40),IF(H1571&lt;'Заказ, cкидки и курсы валют'!$B$41,H1571*0.54*100/(100-'Заказ, cкидки и курсы валют'!$C$41),IF(H1571&lt;'Заказ, cкидки и курсы валют'!$B$42,H1571*0.54*100/(100-'Заказ, cкидки и курсы валют'!$C$42),IF(H1571&lt;'Заказ, cкидки и курсы валют'!$B$43,H1571*0.54*100/(100-'Заказ, cкидки и курсы валют'!$C$43),H1571))))),2)</f>
        <v>226.6</v>
      </c>
    </row>
    <row r="1572" spans="1:10" ht="14.1" customHeight="1" thickBot="1">
      <c r="A1572" s="216" t="s">
        <v>8898</v>
      </c>
      <c r="B1572" s="44" t="s">
        <v>187</v>
      </c>
      <c r="C1572" s="785">
        <v>16.5</v>
      </c>
      <c r="D1572" s="48">
        <v>5</v>
      </c>
      <c r="E1572" s="2071">
        <f t="shared" si="166"/>
        <v>2491.3000000000002</v>
      </c>
      <c r="F1572" s="603">
        <f t="shared" si="167"/>
        <v>2491.3000000000002</v>
      </c>
      <c r="G1572" s="862">
        <f>'Заказ, cкидки и курсы валют'!$J$23*F1572</f>
        <v>29895.600000000002</v>
      </c>
      <c r="H1572" s="128">
        <f t="shared" si="168"/>
        <v>149.47999999999999</v>
      </c>
      <c r="I1572" s="212"/>
      <c r="J1572" s="128">
        <f>ROUND(IF(H1572&lt;'Заказ, cкидки и курсы валют'!$B$39,H1572*0.54*100/(100-'Заказ, cкидки и курсы валют'!$C$39),IF(H1572&lt;'Заказ, cкидки и курсы валют'!$B$40,H1572*0.54*100/(100-'Заказ, cкидки и курсы валют'!$C$40),IF(H1572&lt;'Заказ, cкидки и курсы валют'!$B$41,H1572*0.54*100/(100-'Заказ, cкидки и курсы валют'!$C$41),IF(H1572&lt;'Заказ, cкидки и курсы валют'!$B$42,H1572*0.54*100/(100-'Заказ, cкидки и курсы валют'!$C$42),IF(H1572&lt;'Заказ, cкидки и курсы валют'!$B$43,H1572*0.54*100/(100-'Заказ, cкидки и курсы валют'!$C$43),H1572))))),2)</f>
        <v>230.63</v>
      </c>
    </row>
    <row r="1573" spans="1:10" ht="14.1" customHeight="1" thickBot="1">
      <c r="A1573" s="216" t="s">
        <v>8899</v>
      </c>
      <c r="B1573" s="44" t="s">
        <v>85</v>
      </c>
      <c r="C1573" s="788">
        <v>18.329999999999998</v>
      </c>
      <c r="D1573" s="48">
        <v>5</v>
      </c>
      <c r="E1573" s="2071">
        <f t="shared" si="166"/>
        <v>2680.7</v>
      </c>
      <c r="F1573" s="603">
        <f t="shared" si="167"/>
        <v>2680.7</v>
      </c>
      <c r="G1573" s="862">
        <f>'Заказ, cкидки и курсы валют'!$J$23*F1573</f>
        <v>32168.399999999998</v>
      </c>
      <c r="H1573" s="128">
        <f t="shared" si="168"/>
        <v>160.84</v>
      </c>
      <c r="I1573" s="212"/>
      <c r="J1573" s="128">
        <f>ROUND(IF(H1573&lt;'Заказ, cкидки и курсы валют'!$B$39,H1573*0.54*100/(100-'Заказ, cкидки и курсы валют'!$C$39),IF(H1573&lt;'Заказ, cкидки и курсы валют'!$B$40,H1573*0.54*100/(100-'Заказ, cкидки и курсы валют'!$C$40),IF(H1573&lt;'Заказ, cкидки и курсы валют'!$B$41,H1573*0.54*100/(100-'Заказ, cкидки и курсы валют'!$C$41),IF(H1573&lt;'Заказ, cкидки и курсы валют'!$B$42,H1573*0.54*100/(100-'Заказ, cкидки и курсы валют'!$C$42),IF(H1573&lt;'Заказ, cкидки и курсы валют'!$B$43,H1573*0.54*100/(100-'Заказ, cкидки и курсы валют'!$C$43),H1573))))),2)</f>
        <v>248.15</v>
      </c>
    </row>
    <row r="1574" spans="1:10" ht="14.1" customHeight="1" thickBot="1">
      <c r="A1574" s="241" t="s">
        <v>8900</v>
      </c>
      <c r="B1574" s="213" t="s">
        <v>188</v>
      </c>
      <c r="C1574" s="789">
        <v>20.6</v>
      </c>
      <c r="D1574" s="217">
        <v>5</v>
      </c>
      <c r="E1574" s="2071">
        <f t="shared" si="166"/>
        <v>2862.1</v>
      </c>
      <c r="F1574" s="959">
        <f t="shared" si="167"/>
        <v>2862.1</v>
      </c>
      <c r="G1574" s="960">
        <f>'Заказ, cкидки и курсы валют'!$J$23*F1574</f>
        <v>34345.199999999997</v>
      </c>
      <c r="H1574" s="181">
        <f t="shared" si="168"/>
        <v>171.73</v>
      </c>
      <c r="I1574" s="214"/>
      <c r="J1574" s="128">
        <f>ROUND(IF(H1574&lt;'Заказ, cкидки и курсы валют'!$B$39,H1574*0.54*100/(100-'Заказ, cкидки и курсы валют'!$C$39),IF(H1574&lt;'Заказ, cкидки и курсы валют'!$B$40,H1574*0.54*100/(100-'Заказ, cкидки и курсы валют'!$C$40),IF(H1574&lt;'Заказ, cкидки и курсы валют'!$B$41,H1574*0.54*100/(100-'Заказ, cкидки и курсы валют'!$C$41),IF(H1574&lt;'Заказ, cкидки и курсы валют'!$B$42,H1574*0.54*100/(100-'Заказ, cкидки и курсы валют'!$C$42),IF(H1574&lt;'Заказ, cкидки и курсы валют'!$B$43,H1574*0.54*100/(100-'Заказ, cкидки и курсы валют'!$C$43),H1574))))),2)</f>
        <v>264.95</v>
      </c>
    </row>
    <row r="1575" spans="1:10" ht="14.1" customHeight="1" thickBot="1">
      <c r="A1575" s="14"/>
      <c r="B1575" s="49"/>
      <c r="C1575" s="81"/>
      <c r="D1575" s="49"/>
      <c r="E1575" s="546"/>
      <c r="F1575" s="578"/>
      <c r="G1575" s="863"/>
      <c r="H1575" s="14"/>
      <c r="I1575" s="14"/>
    </row>
    <row r="1576" spans="1:10" ht="14.1" customHeight="1">
      <c r="A1576" s="215"/>
      <c r="B1576" s="91" t="s">
        <v>3082</v>
      </c>
      <c r="C1576" s="91"/>
      <c r="D1576" s="96"/>
      <c r="E1576" s="591"/>
      <c r="F1576" s="592"/>
      <c r="G1576" s="859"/>
      <c r="H1576" s="163"/>
      <c r="I1576" s="95"/>
    </row>
    <row r="1577" spans="1:10" ht="14.1" customHeight="1">
      <c r="A1577" s="206"/>
      <c r="B1577" s="108" t="s">
        <v>1397</v>
      </c>
      <c r="C1577" s="108"/>
      <c r="D1577" s="166"/>
      <c r="E1577" s="593"/>
      <c r="F1577" s="553"/>
      <c r="G1577" s="340"/>
      <c r="H1577" s="17"/>
      <c r="I1577" s="167"/>
    </row>
    <row r="1578" spans="1:10" ht="14.1" customHeight="1">
      <c r="A1578" s="206"/>
      <c r="B1578" s="207"/>
      <c r="C1578" s="97"/>
      <c r="D1578" s="97"/>
      <c r="E1578" s="595"/>
      <c r="F1578" s="596"/>
      <c r="G1578" s="860"/>
      <c r="H1578" s="228"/>
      <c r="I1578" s="167"/>
    </row>
    <row r="1579" spans="1:10" ht="14.1" customHeight="1">
      <c r="A1579" s="206"/>
      <c r="B1579" s="207"/>
      <c r="C1579" s="97"/>
      <c r="D1579" s="97"/>
      <c r="E1579" s="595"/>
      <c r="F1579" s="596"/>
      <c r="G1579" s="860"/>
      <c r="H1579" s="228"/>
      <c r="I1579" s="167"/>
    </row>
    <row r="1580" spans="1:10" ht="14.1" customHeight="1">
      <c r="A1580" s="206"/>
      <c r="B1580" s="207"/>
      <c r="C1580" s="97"/>
      <c r="D1580" s="97"/>
      <c r="E1580" s="595"/>
      <c r="F1580" s="596"/>
      <c r="G1580" s="860"/>
      <c r="H1580" s="228"/>
      <c r="I1580" s="167"/>
    </row>
    <row r="1581" spans="1:10" ht="14.1" customHeight="1" thickBot="1">
      <c r="A1581" s="201" t="s">
        <v>7051</v>
      </c>
      <c r="B1581" s="208"/>
      <c r="C1581" s="99"/>
      <c r="D1581" s="99"/>
      <c r="E1581" s="597"/>
      <c r="F1581" s="598"/>
      <c r="G1581" s="861"/>
      <c r="H1581" s="229"/>
      <c r="I1581" s="172"/>
    </row>
    <row r="1582" spans="1:10" ht="39.75" customHeight="1">
      <c r="A1582" s="195" t="s">
        <v>1028</v>
      </c>
      <c r="B1582" s="196" t="s">
        <v>1029</v>
      </c>
      <c r="C1582" s="197" t="s">
        <v>678</v>
      </c>
      <c r="D1582" s="197" t="s">
        <v>3130</v>
      </c>
      <c r="E1582" s="1134" t="s">
        <v>11188</v>
      </c>
      <c r="F1582" s="600" t="s">
        <v>2779</v>
      </c>
      <c r="G1582" s="2319" t="s">
        <v>2627</v>
      </c>
      <c r="H1582" s="2320" t="s">
        <v>497</v>
      </c>
      <c r="I1582" s="199" t="s">
        <v>4239</v>
      </c>
    </row>
    <row r="1583" spans="1:10" ht="14.1" customHeight="1" thickBot="1">
      <c r="A1583" s="195"/>
      <c r="B1583" s="389"/>
      <c r="C1583" s="197" t="s">
        <v>3629</v>
      </c>
      <c r="D1583" s="390" t="s">
        <v>2628</v>
      </c>
      <c r="E1583" s="601" t="s">
        <v>265</v>
      </c>
      <c r="F1583" s="607">
        <f>'Заказ, cкидки и курсы валют'!$I$12</f>
        <v>0</v>
      </c>
      <c r="G1583" s="2316"/>
      <c r="H1583" s="2318"/>
      <c r="I1583" s="325"/>
    </row>
    <row r="1584" spans="1:10" ht="14.1" customHeight="1">
      <c r="A1584" s="391" t="s">
        <v>2982</v>
      </c>
      <c r="B1584" s="392" t="s">
        <v>3330</v>
      </c>
      <c r="C1584" s="974">
        <v>0.25</v>
      </c>
      <c r="D1584" s="2082">
        <v>70000</v>
      </c>
      <c r="E1584" s="667">
        <v>15.06</v>
      </c>
      <c r="F1584" s="967">
        <f>ROUND(E1584*(1-$F$11),2)</f>
        <v>15.06</v>
      </c>
      <c r="G1584" s="968">
        <f>'Заказ, cкидки и курсы валют'!$J$23*F1584</f>
        <v>180.72</v>
      </c>
      <c r="H1584" s="387">
        <f>ROUND((D1584/1000)*G1584,2)</f>
        <v>12650.4</v>
      </c>
      <c r="I1584" s="337"/>
    </row>
    <row r="1585" spans="1:9" ht="14.1" customHeight="1">
      <c r="A1585" s="209" t="s">
        <v>2983</v>
      </c>
      <c r="B1585" s="44" t="s">
        <v>3331</v>
      </c>
      <c r="C1585" s="73">
        <v>0.3</v>
      </c>
      <c r="D1585" s="2055">
        <v>60000</v>
      </c>
      <c r="E1585" s="667">
        <v>16.420000000000002</v>
      </c>
      <c r="F1585" s="603">
        <f t="shared" ref="F1585:F1648" si="169">ROUND(E1585*(1-$F$11),2)</f>
        <v>16.420000000000002</v>
      </c>
      <c r="G1585" s="862">
        <f>'Заказ, cкидки и курсы валют'!$J$23*F1585</f>
        <v>197.04000000000002</v>
      </c>
      <c r="H1585" s="128">
        <f t="shared" ref="H1585:H1648" si="170">ROUND((D1585/1000)*G1585,2)</f>
        <v>11822.4</v>
      </c>
      <c r="I1585" s="212"/>
    </row>
    <row r="1586" spans="1:9" ht="14.1" customHeight="1">
      <c r="A1586" s="209" t="s">
        <v>2984</v>
      </c>
      <c r="B1586" s="44" t="s">
        <v>3332</v>
      </c>
      <c r="C1586" s="73">
        <v>0.35</v>
      </c>
      <c r="D1586" s="2055">
        <v>50000</v>
      </c>
      <c r="E1586" s="667">
        <v>18.27</v>
      </c>
      <c r="F1586" s="603">
        <f t="shared" si="169"/>
        <v>18.27</v>
      </c>
      <c r="G1586" s="862">
        <f>'Заказ, cкидки и курсы валют'!$J$23*F1586</f>
        <v>219.24</v>
      </c>
      <c r="H1586" s="128">
        <f t="shared" si="170"/>
        <v>10962</v>
      </c>
      <c r="I1586" s="212"/>
    </row>
    <row r="1587" spans="1:9" ht="14.1" customHeight="1">
      <c r="A1587" s="209" t="s">
        <v>2985</v>
      </c>
      <c r="B1587" s="44" t="s">
        <v>3333</v>
      </c>
      <c r="C1587" s="73">
        <v>0.4</v>
      </c>
      <c r="D1587" s="2055">
        <v>40000</v>
      </c>
      <c r="E1587" s="667">
        <v>21.28</v>
      </c>
      <c r="F1587" s="603">
        <f t="shared" si="169"/>
        <v>21.28</v>
      </c>
      <c r="G1587" s="862">
        <f>'Заказ, cкидки и курсы валют'!$J$23*F1587</f>
        <v>255.36</v>
      </c>
      <c r="H1587" s="128">
        <f t="shared" si="170"/>
        <v>10214.4</v>
      </c>
      <c r="I1587" s="212"/>
    </row>
    <row r="1588" spans="1:9" ht="14.1" customHeight="1">
      <c r="A1588" s="209" t="s">
        <v>2986</v>
      </c>
      <c r="B1588" s="44" t="s">
        <v>3334</v>
      </c>
      <c r="C1588" s="73">
        <v>0.55000000000000004</v>
      </c>
      <c r="D1588" s="2055">
        <v>30000</v>
      </c>
      <c r="E1588" s="667">
        <v>24.06</v>
      </c>
      <c r="F1588" s="603">
        <f t="shared" si="169"/>
        <v>24.06</v>
      </c>
      <c r="G1588" s="862">
        <f>'Заказ, cкидки и курсы валют'!$J$23*F1588</f>
        <v>288.71999999999997</v>
      </c>
      <c r="H1588" s="128">
        <f t="shared" si="170"/>
        <v>8661.6</v>
      </c>
      <c r="I1588" s="212"/>
    </row>
    <row r="1589" spans="1:9" ht="14.1" customHeight="1">
      <c r="A1589" s="209" t="s">
        <v>2987</v>
      </c>
      <c r="B1589" s="44" t="s">
        <v>3335</v>
      </c>
      <c r="C1589" s="73">
        <v>0.37</v>
      </c>
      <c r="D1589" s="2055">
        <v>60000</v>
      </c>
      <c r="E1589" s="667">
        <v>19.010000000000002</v>
      </c>
      <c r="F1589" s="603">
        <f t="shared" si="169"/>
        <v>19.010000000000002</v>
      </c>
      <c r="G1589" s="862">
        <f>'Заказ, cкидки и курсы валют'!$J$23*F1589</f>
        <v>228.12</v>
      </c>
      <c r="H1589" s="128">
        <f t="shared" si="170"/>
        <v>13687.2</v>
      </c>
      <c r="I1589" s="212"/>
    </row>
    <row r="1590" spans="1:9" ht="14.1" customHeight="1">
      <c r="A1590" s="209" t="s">
        <v>2988</v>
      </c>
      <c r="B1590" s="44" t="s">
        <v>138</v>
      </c>
      <c r="C1590" s="73">
        <v>0.4</v>
      </c>
      <c r="D1590" s="2055">
        <v>50000</v>
      </c>
      <c r="E1590" s="667">
        <v>19.940000000000001</v>
      </c>
      <c r="F1590" s="603">
        <f t="shared" si="169"/>
        <v>19.940000000000001</v>
      </c>
      <c r="G1590" s="862">
        <f>'Заказ, cкидки и курсы валют'!$J$23*F1590</f>
        <v>239.28000000000003</v>
      </c>
      <c r="H1590" s="128">
        <f t="shared" si="170"/>
        <v>11964</v>
      </c>
      <c r="I1590" s="212"/>
    </row>
    <row r="1591" spans="1:9" ht="14.1" customHeight="1">
      <c r="A1591" s="209" t="s">
        <v>2989</v>
      </c>
      <c r="B1591" s="44" t="s">
        <v>139</v>
      </c>
      <c r="C1591" s="73">
        <v>0.5</v>
      </c>
      <c r="D1591" s="2055">
        <v>40000</v>
      </c>
      <c r="E1591" s="667">
        <v>21.27</v>
      </c>
      <c r="F1591" s="603">
        <f t="shared" si="169"/>
        <v>21.27</v>
      </c>
      <c r="G1591" s="862">
        <f>'Заказ, cкидки и курсы валют'!$J$23*F1591</f>
        <v>255.24</v>
      </c>
      <c r="H1591" s="128">
        <f t="shared" si="170"/>
        <v>10209.6</v>
      </c>
      <c r="I1591" s="212"/>
    </row>
    <row r="1592" spans="1:9" ht="14.1" customHeight="1">
      <c r="A1592" s="209" t="s">
        <v>2990</v>
      </c>
      <c r="B1592" s="44" t="s">
        <v>140</v>
      </c>
      <c r="C1592" s="73">
        <v>0.6</v>
      </c>
      <c r="D1592" s="2055">
        <v>25000</v>
      </c>
      <c r="E1592" s="667">
        <v>24.56</v>
      </c>
      <c r="F1592" s="603">
        <f t="shared" si="169"/>
        <v>24.56</v>
      </c>
      <c r="G1592" s="862">
        <f>'Заказ, cкидки и курсы валют'!$J$23*F1592</f>
        <v>294.71999999999997</v>
      </c>
      <c r="H1592" s="128">
        <f t="shared" si="170"/>
        <v>7368</v>
      </c>
      <c r="I1592" s="212"/>
    </row>
    <row r="1593" spans="1:9" ht="14.1" customHeight="1">
      <c r="A1593" s="209" t="s">
        <v>2991</v>
      </c>
      <c r="B1593" s="44" t="s">
        <v>141</v>
      </c>
      <c r="C1593" s="73">
        <v>0.75</v>
      </c>
      <c r="D1593" s="2055">
        <v>25000</v>
      </c>
      <c r="E1593" s="667">
        <v>27.95</v>
      </c>
      <c r="F1593" s="603">
        <f t="shared" si="169"/>
        <v>27.95</v>
      </c>
      <c r="G1593" s="862">
        <f>'Заказ, cкидки и курсы валют'!$J$23*F1593</f>
        <v>335.4</v>
      </c>
      <c r="H1593" s="128">
        <f t="shared" si="170"/>
        <v>8385</v>
      </c>
      <c r="I1593" s="212"/>
    </row>
    <row r="1594" spans="1:9" ht="14.1" customHeight="1">
      <c r="A1594" s="209" t="s">
        <v>2992</v>
      </c>
      <c r="B1594" s="44" t="s">
        <v>142</v>
      </c>
      <c r="C1594" s="73">
        <v>0.88</v>
      </c>
      <c r="D1594" s="2055">
        <v>15000</v>
      </c>
      <c r="E1594" s="667">
        <v>32.6</v>
      </c>
      <c r="F1594" s="603">
        <f t="shared" si="169"/>
        <v>32.6</v>
      </c>
      <c r="G1594" s="862">
        <f>'Заказ, cкидки и курсы валют'!$J$23*F1594</f>
        <v>391.20000000000005</v>
      </c>
      <c r="H1594" s="128">
        <f t="shared" si="170"/>
        <v>5868</v>
      </c>
      <c r="I1594" s="212"/>
    </row>
    <row r="1595" spans="1:9" ht="14.1" customHeight="1">
      <c r="A1595" s="209" t="s">
        <v>2993</v>
      </c>
      <c r="B1595" s="44" t="s">
        <v>143</v>
      </c>
      <c r="C1595" s="73">
        <v>1</v>
      </c>
      <c r="D1595" s="2055">
        <v>15000</v>
      </c>
      <c r="E1595" s="667">
        <v>36.39</v>
      </c>
      <c r="F1595" s="603">
        <f t="shared" si="169"/>
        <v>36.39</v>
      </c>
      <c r="G1595" s="862">
        <f>'Заказ, cкидки и курсы валют'!$J$23*F1595</f>
        <v>436.68</v>
      </c>
      <c r="H1595" s="128">
        <f t="shared" si="170"/>
        <v>6550.2</v>
      </c>
      <c r="I1595" s="212"/>
    </row>
    <row r="1596" spans="1:9" ht="14.1" customHeight="1">
      <c r="A1596" s="209" t="s">
        <v>2994</v>
      </c>
      <c r="B1596" s="44" t="s">
        <v>144</v>
      </c>
      <c r="C1596" s="73">
        <v>1.1499999999999999</v>
      </c>
      <c r="D1596" s="2055">
        <v>11000</v>
      </c>
      <c r="E1596" s="667">
        <v>47.6</v>
      </c>
      <c r="F1596" s="603">
        <f t="shared" si="169"/>
        <v>47.6</v>
      </c>
      <c r="G1596" s="862">
        <f>'Заказ, cкидки и курсы валют'!$J$23*F1596</f>
        <v>571.20000000000005</v>
      </c>
      <c r="H1596" s="128">
        <f t="shared" si="170"/>
        <v>6283.2</v>
      </c>
      <c r="I1596" s="212"/>
    </row>
    <row r="1597" spans="1:9" ht="14.1" customHeight="1">
      <c r="A1597" s="210" t="s">
        <v>2995</v>
      </c>
      <c r="B1597" s="44" t="s">
        <v>3989</v>
      </c>
      <c r="C1597" s="73">
        <v>1.37</v>
      </c>
      <c r="D1597" s="2055">
        <v>11000</v>
      </c>
      <c r="E1597" s="667">
        <v>45.15</v>
      </c>
      <c r="F1597" s="603">
        <f t="shared" si="169"/>
        <v>45.15</v>
      </c>
      <c r="G1597" s="862">
        <f>'Заказ, cкидки и курсы валют'!$J$23*F1597</f>
        <v>541.79999999999995</v>
      </c>
      <c r="H1597" s="128">
        <f t="shared" si="170"/>
        <v>5959.8</v>
      </c>
      <c r="I1597" s="212"/>
    </row>
    <row r="1598" spans="1:9" ht="14.1" customHeight="1">
      <c r="A1598" s="209" t="s">
        <v>2996</v>
      </c>
      <c r="B1598" s="44" t="s">
        <v>3345</v>
      </c>
      <c r="C1598" s="73">
        <v>1.44</v>
      </c>
      <c r="D1598" s="2055">
        <v>10000</v>
      </c>
      <c r="E1598" s="667">
        <v>49.39</v>
      </c>
      <c r="F1598" s="603">
        <f t="shared" si="169"/>
        <v>49.39</v>
      </c>
      <c r="G1598" s="862">
        <f>'Заказ, cкидки и курсы валют'!$J$23*F1598</f>
        <v>592.68000000000006</v>
      </c>
      <c r="H1598" s="128">
        <f t="shared" si="170"/>
        <v>5926.8</v>
      </c>
      <c r="I1598" s="212"/>
    </row>
    <row r="1599" spans="1:9" ht="14.1" customHeight="1">
      <c r="A1599" s="209" t="s">
        <v>2997</v>
      </c>
      <c r="B1599" s="44" t="s">
        <v>153</v>
      </c>
      <c r="C1599" s="73">
        <v>0.55000000000000004</v>
      </c>
      <c r="D1599" s="2059">
        <v>35000</v>
      </c>
      <c r="E1599" s="667">
        <v>23.42</v>
      </c>
      <c r="F1599" s="603">
        <f t="shared" si="169"/>
        <v>23.42</v>
      </c>
      <c r="G1599" s="862">
        <f>'Заказ, cкидки и курсы валют'!$J$23*F1599</f>
        <v>281.04000000000002</v>
      </c>
      <c r="H1599" s="128">
        <f t="shared" si="170"/>
        <v>9836.4</v>
      </c>
      <c r="I1599" s="212"/>
    </row>
    <row r="1600" spans="1:9" ht="14.1" customHeight="1">
      <c r="A1600" s="209" t="s">
        <v>2998</v>
      </c>
      <c r="B1600" s="44" t="s">
        <v>105</v>
      </c>
      <c r="C1600" s="73">
        <v>0.68</v>
      </c>
      <c r="D1600" s="2059">
        <v>35000</v>
      </c>
      <c r="E1600" s="667">
        <v>26.04</v>
      </c>
      <c r="F1600" s="603">
        <f t="shared" si="169"/>
        <v>26.04</v>
      </c>
      <c r="G1600" s="862">
        <f>'Заказ, cкидки и курсы валют'!$J$23*F1600</f>
        <v>312.48</v>
      </c>
      <c r="H1600" s="128">
        <f t="shared" si="170"/>
        <v>10936.8</v>
      </c>
      <c r="I1600" s="212"/>
    </row>
    <row r="1601" spans="1:9" ht="14.1" customHeight="1">
      <c r="A1601" s="209" t="s">
        <v>2999</v>
      </c>
      <c r="B1601" s="44" t="s">
        <v>154</v>
      </c>
      <c r="C1601" s="73">
        <v>0.85</v>
      </c>
      <c r="D1601" s="2059">
        <v>25000</v>
      </c>
      <c r="E1601" s="667">
        <v>29.4</v>
      </c>
      <c r="F1601" s="603">
        <f t="shared" si="169"/>
        <v>29.4</v>
      </c>
      <c r="G1601" s="862">
        <f>'Заказ, cкидки и курсы валют'!$J$23*F1601</f>
        <v>352.79999999999995</v>
      </c>
      <c r="H1601" s="128">
        <f t="shared" si="170"/>
        <v>8820</v>
      </c>
      <c r="I1601" s="212"/>
    </row>
    <row r="1602" spans="1:9" ht="14.1" customHeight="1">
      <c r="A1602" s="209" t="s">
        <v>3000</v>
      </c>
      <c r="B1602" s="44" t="s">
        <v>107</v>
      </c>
      <c r="C1602" s="73">
        <v>1</v>
      </c>
      <c r="D1602" s="2059">
        <v>15000</v>
      </c>
      <c r="E1602" s="667">
        <v>33.33</v>
      </c>
      <c r="F1602" s="603">
        <f t="shared" si="169"/>
        <v>33.33</v>
      </c>
      <c r="G1602" s="862">
        <f>'Заказ, cкидки и курсы валют'!$J$23*F1602</f>
        <v>399.96</v>
      </c>
      <c r="H1602" s="128">
        <f t="shared" si="170"/>
        <v>5999.4</v>
      </c>
      <c r="I1602" s="212"/>
    </row>
    <row r="1603" spans="1:9" ht="14.1" customHeight="1">
      <c r="A1603" s="209" t="s">
        <v>3001</v>
      </c>
      <c r="B1603" s="48" t="s">
        <v>155</v>
      </c>
      <c r="C1603" s="73">
        <v>1.22</v>
      </c>
      <c r="D1603" s="2055">
        <v>17000</v>
      </c>
      <c r="E1603" s="667">
        <v>39.53</v>
      </c>
      <c r="F1603" s="603">
        <f t="shared" si="169"/>
        <v>39.53</v>
      </c>
      <c r="G1603" s="862">
        <f>'Заказ, cкидки и курсы валют'!$J$23*F1603</f>
        <v>474.36</v>
      </c>
      <c r="H1603" s="128">
        <f t="shared" si="170"/>
        <v>8064.12</v>
      </c>
      <c r="I1603" s="212"/>
    </row>
    <row r="1604" spans="1:9" ht="14.1" customHeight="1">
      <c r="A1604" s="209" t="s">
        <v>3002</v>
      </c>
      <c r="B1604" s="44" t="s">
        <v>109</v>
      </c>
      <c r="C1604" s="73">
        <v>1.4300000000000002</v>
      </c>
      <c r="D1604" s="2059">
        <v>12000</v>
      </c>
      <c r="E1604" s="667">
        <v>44.11</v>
      </c>
      <c r="F1604" s="603">
        <f t="shared" si="169"/>
        <v>44.11</v>
      </c>
      <c r="G1604" s="862">
        <f>'Заказ, cкидки и курсы валют'!$J$23*F1604</f>
        <v>529.31999999999994</v>
      </c>
      <c r="H1604" s="128">
        <f t="shared" si="170"/>
        <v>6351.84</v>
      </c>
      <c r="I1604" s="212"/>
    </row>
    <row r="1605" spans="1:9" ht="14.1" customHeight="1">
      <c r="A1605" s="209" t="s">
        <v>3003</v>
      </c>
      <c r="B1605" s="44" t="s">
        <v>156</v>
      </c>
      <c r="C1605" s="73">
        <v>1.59</v>
      </c>
      <c r="D1605" s="2059">
        <v>10000</v>
      </c>
      <c r="E1605" s="667">
        <v>43.04</v>
      </c>
      <c r="F1605" s="603">
        <f t="shared" si="169"/>
        <v>43.04</v>
      </c>
      <c r="G1605" s="862">
        <f>'Заказ, cкидки и курсы валют'!$J$23*F1605</f>
        <v>516.48</v>
      </c>
      <c r="H1605" s="128">
        <f t="shared" si="170"/>
        <v>5164.8</v>
      </c>
      <c r="I1605" s="212"/>
    </row>
    <row r="1606" spans="1:9" ht="14.1" customHeight="1">
      <c r="A1606" s="209" t="s">
        <v>3004</v>
      </c>
      <c r="B1606" s="44" t="s">
        <v>111</v>
      </c>
      <c r="C1606" s="74">
        <v>1.8</v>
      </c>
      <c r="D1606" s="2059">
        <v>6000</v>
      </c>
      <c r="E1606" s="667">
        <v>53.85</v>
      </c>
      <c r="F1606" s="603">
        <f t="shared" si="169"/>
        <v>53.85</v>
      </c>
      <c r="G1606" s="862">
        <f>'Заказ, cкидки и курсы валют'!$J$23*F1606</f>
        <v>646.20000000000005</v>
      </c>
      <c r="H1606" s="128">
        <f t="shared" si="170"/>
        <v>3877.2</v>
      </c>
      <c r="I1606" s="212"/>
    </row>
    <row r="1607" spans="1:9" ht="14.1" customHeight="1">
      <c r="A1607" s="209" t="s">
        <v>3005</v>
      </c>
      <c r="B1607" s="44" t="s">
        <v>157</v>
      </c>
      <c r="C1607" s="73">
        <v>1.88</v>
      </c>
      <c r="D1607" s="2059">
        <v>5000</v>
      </c>
      <c r="E1607" s="667">
        <v>56.11</v>
      </c>
      <c r="F1607" s="603">
        <f t="shared" si="169"/>
        <v>56.11</v>
      </c>
      <c r="G1607" s="862">
        <f>'Заказ, cкидки и курсы валют'!$J$23*F1607</f>
        <v>673.31999999999994</v>
      </c>
      <c r="H1607" s="128">
        <f t="shared" si="170"/>
        <v>3366.6</v>
      </c>
      <c r="I1607" s="212"/>
    </row>
    <row r="1608" spans="1:9" ht="14.1" customHeight="1">
      <c r="A1608" s="209" t="s">
        <v>3006</v>
      </c>
      <c r="B1608" s="44" t="s">
        <v>145</v>
      </c>
      <c r="C1608" s="73">
        <v>0.76</v>
      </c>
      <c r="D1608" s="2059">
        <v>30000</v>
      </c>
      <c r="E1608" s="667">
        <v>28.11</v>
      </c>
      <c r="F1608" s="603">
        <f t="shared" si="169"/>
        <v>28.11</v>
      </c>
      <c r="G1608" s="862">
        <f>'Заказ, cкидки и курсы валют'!$J$23*F1608</f>
        <v>337.32</v>
      </c>
      <c r="H1608" s="128">
        <f t="shared" si="170"/>
        <v>10119.6</v>
      </c>
      <c r="I1608" s="212"/>
    </row>
    <row r="1609" spans="1:9" ht="14.1" customHeight="1">
      <c r="A1609" s="209" t="s">
        <v>3007</v>
      </c>
      <c r="B1609" s="44" t="s">
        <v>146</v>
      </c>
      <c r="C1609" s="73">
        <v>0.89</v>
      </c>
      <c r="D1609" s="2059">
        <v>25000</v>
      </c>
      <c r="E1609" s="667">
        <v>31.5</v>
      </c>
      <c r="F1609" s="603">
        <f t="shared" si="169"/>
        <v>31.5</v>
      </c>
      <c r="G1609" s="862">
        <f>'Заказ, cкидки и курсы валют'!$J$23*F1609</f>
        <v>378</v>
      </c>
      <c r="H1609" s="128">
        <f t="shared" si="170"/>
        <v>9450</v>
      </c>
      <c r="I1609" s="212"/>
    </row>
    <row r="1610" spans="1:9" ht="14.1" customHeight="1">
      <c r="A1610" s="209" t="s">
        <v>3008</v>
      </c>
      <c r="B1610" s="44" t="s">
        <v>147</v>
      </c>
      <c r="C1610" s="73">
        <v>1.1499999999999999</v>
      </c>
      <c r="D1610" s="2059">
        <v>16000</v>
      </c>
      <c r="E1610" s="667">
        <v>35.619999999999997</v>
      </c>
      <c r="F1610" s="603">
        <f t="shared" si="169"/>
        <v>35.619999999999997</v>
      </c>
      <c r="G1610" s="862">
        <f>'Заказ, cкидки и курсы валют'!$J$23*F1610</f>
        <v>427.43999999999994</v>
      </c>
      <c r="H1610" s="128">
        <f t="shared" si="170"/>
        <v>6839.04</v>
      </c>
      <c r="I1610" s="212"/>
    </row>
    <row r="1611" spans="1:9" ht="14.1" customHeight="1">
      <c r="A1611" s="209" t="s">
        <v>3009</v>
      </c>
      <c r="B1611" s="44" t="s">
        <v>148</v>
      </c>
      <c r="C1611" s="73">
        <v>1.35</v>
      </c>
      <c r="D1611" s="2059">
        <v>12000</v>
      </c>
      <c r="E1611" s="667">
        <v>39.82</v>
      </c>
      <c r="F1611" s="603">
        <f t="shared" si="169"/>
        <v>39.82</v>
      </c>
      <c r="G1611" s="862">
        <f>'Заказ, cкидки и курсы валют'!$J$23*F1611</f>
        <v>477.84000000000003</v>
      </c>
      <c r="H1611" s="128">
        <f t="shared" si="170"/>
        <v>5734.08</v>
      </c>
      <c r="I1611" s="212"/>
    </row>
    <row r="1612" spans="1:9" ht="14.1" customHeight="1">
      <c r="A1612" s="209" t="s">
        <v>3010</v>
      </c>
      <c r="B1612" s="44" t="s">
        <v>149</v>
      </c>
      <c r="C1612" s="73">
        <v>1.6</v>
      </c>
      <c r="D1612" s="2055">
        <v>10000</v>
      </c>
      <c r="E1612" s="667">
        <v>44.58</v>
      </c>
      <c r="F1612" s="603">
        <f t="shared" si="169"/>
        <v>44.58</v>
      </c>
      <c r="G1612" s="862">
        <f>'Заказ, cкидки и курсы валют'!$J$23*F1612</f>
        <v>534.96</v>
      </c>
      <c r="H1612" s="128">
        <f t="shared" si="170"/>
        <v>5349.6</v>
      </c>
      <c r="I1612" s="212"/>
    </row>
    <row r="1613" spans="1:9" ht="14.1" customHeight="1">
      <c r="A1613" s="209" t="s">
        <v>3011</v>
      </c>
      <c r="B1613" s="44" t="s">
        <v>150</v>
      </c>
      <c r="C1613" s="73">
        <v>1.84</v>
      </c>
      <c r="D1613" s="2059">
        <v>8000</v>
      </c>
      <c r="E1613" s="667">
        <v>50.76</v>
      </c>
      <c r="F1613" s="603">
        <f t="shared" si="169"/>
        <v>50.76</v>
      </c>
      <c r="G1613" s="862">
        <f>'Заказ, cкидки и курсы валют'!$J$23*F1613</f>
        <v>609.12</v>
      </c>
      <c r="H1613" s="128">
        <f t="shared" si="170"/>
        <v>4872.96</v>
      </c>
      <c r="I1613" s="212"/>
    </row>
    <row r="1614" spans="1:9" ht="14.1" customHeight="1">
      <c r="A1614" s="209" t="s">
        <v>3012</v>
      </c>
      <c r="B1614" s="44" t="s">
        <v>151</v>
      </c>
      <c r="C1614" s="73">
        <v>2.06</v>
      </c>
      <c r="D1614" s="2059">
        <v>8000</v>
      </c>
      <c r="E1614" s="667">
        <v>58.83</v>
      </c>
      <c r="F1614" s="603">
        <f t="shared" si="169"/>
        <v>58.83</v>
      </c>
      <c r="G1614" s="862">
        <f>'Заказ, cкидки и курсы валют'!$J$23*F1614</f>
        <v>705.96</v>
      </c>
      <c r="H1614" s="128">
        <f t="shared" si="170"/>
        <v>5647.68</v>
      </c>
      <c r="I1614" s="212"/>
    </row>
    <row r="1615" spans="1:9" ht="14.1" customHeight="1">
      <c r="A1615" s="209" t="s">
        <v>3013</v>
      </c>
      <c r="B1615" s="44" t="s">
        <v>79</v>
      </c>
      <c r="C1615" s="73">
        <v>2.35</v>
      </c>
      <c r="D1615" s="2059">
        <v>8000</v>
      </c>
      <c r="E1615" s="667">
        <v>63.1</v>
      </c>
      <c r="F1615" s="603">
        <f t="shared" si="169"/>
        <v>63.1</v>
      </c>
      <c r="G1615" s="862">
        <f>'Заказ, cкидки и курсы валют'!$J$23*F1615</f>
        <v>757.2</v>
      </c>
      <c r="H1615" s="128">
        <f t="shared" si="170"/>
        <v>6057.6</v>
      </c>
      <c r="I1615" s="212"/>
    </row>
    <row r="1616" spans="1:9" ht="14.1" customHeight="1">
      <c r="A1616" s="209" t="s">
        <v>3014</v>
      </c>
      <c r="B1616" s="44" t="s">
        <v>152</v>
      </c>
      <c r="C1616" s="73">
        <v>2.4700000000000002</v>
      </c>
      <c r="D1616" s="2059">
        <v>5500</v>
      </c>
      <c r="E1616" s="667">
        <v>69.599999999999994</v>
      </c>
      <c r="F1616" s="603">
        <f t="shared" si="169"/>
        <v>69.599999999999994</v>
      </c>
      <c r="G1616" s="862">
        <f>'Заказ, cкидки и курсы валют'!$J$23*F1616</f>
        <v>835.19999999999993</v>
      </c>
      <c r="H1616" s="128">
        <f t="shared" si="170"/>
        <v>4593.6000000000004</v>
      </c>
      <c r="I1616" s="212"/>
    </row>
    <row r="1617" spans="1:9" ht="14.1" customHeight="1">
      <c r="A1617" s="209" t="s">
        <v>5108</v>
      </c>
      <c r="B1617" s="44" t="s">
        <v>158</v>
      </c>
      <c r="C1617" s="73">
        <v>3.1</v>
      </c>
      <c r="D1617" s="2059">
        <v>4000</v>
      </c>
      <c r="E1617" s="667">
        <v>84.78</v>
      </c>
      <c r="F1617" s="603">
        <f t="shared" si="169"/>
        <v>84.78</v>
      </c>
      <c r="G1617" s="862">
        <f>'Заказ, cкидки и курсы валют'!$J$23*F1617</f>
        <v>1017.36</v>
      </c>
      <c r="H1617" s="128">
        <f t="shared" si="170"/>
        <v>4069.44</v>
      </c>
      <c r="I1617" s="212"/>
    </row>
    <row r="1618" spans="1:9" ht="14.1" customHeight="1">
      <c r="A1618" s="209" t="s">
        <v>5109</v>
      </c>
      <c r="B1618" s="44" t="s">
        <v>159</v>
      </c>
      <c r="C1618" s="73">
        <v>3.5</v>
      </c>
      <c r="D1618" s="2059">
        <v>3000</v>
      </c>
      <c r="E1618" s="667">
        <v>94.79</v>
      </c>
      <c r="F1618" s="603">
        <f t="shared" si="169"/>
        <v>94.79</v>
      </c>
      <c r="G1618" s="862">
        <f>'Заказ, cкидки и курсы валют'!$J$23*F1618</f>
        <v>1137.48</v>
      </c>
      <c r="H1618" s="128">
        <f t="shared" si="170"/>
        <v>3412.44</v>
      </c>
      <c r="I1618" s="212"/>
    </row>
    <row r="1619" spans="1:9" ht="14.1" customHeight="1">
      <c r="A1619" s="209" t="s">
        <v>5110</v>
      </c>
      <c r="B1619" s="44" t="s">
        <v>80</v>
      </c>
      <c r="C1619" s="73">
        <v>1.3</v>
      </c>
      <c r="D1619" s="2059">
        <v>15000</v>
      </c>
      <c r="E1619" s="667">
        <v>43.79</v>
      </c>
      <c r="F1619" s="603">
        <f t="shared" si="169"/>
        <v>43.79</v>
      </c>
      <c r="G1619" s="862">
        <f>'Заказ, cкидки и курсы валют'!$J$23*F1619</f>
        <v>525.48</v>
      </c>
      <c r="H1619" s="128">
        <f t="shared" si="170"/>
        <v>7882.2</v>
      </c>
      <c r="I1619" s="212"/>
    </row>
    <row r="1620" spans="1:9" ht="14.1" customHeight="1">
      <c r="A1620" s="209" t="s">
        <v>5111</v>
      </c>
      <c r="B1620" s="44" t="s">
        <v>160</v>
      </c>
      <c r="C1620" s="73">
        <v>1.54</v>
      </c>
      <c r="D1620" s="2059">
        <v>12000</v>
      </c>
      <c r="E1620" s="667">
        <v>43.42</v>
      </c>
      <c r="F1620" s="603">
        <f t="shared" si="169"/>
        <v>43.42</v>
      </c>
      <c r="G1620" s="862">
        <f>'Заказ, cкидки и курсы валют'!$J$23*F1620</f>
        <v>521.04</v>
      </c>
      <c r="H1620" s="128">
        <f t="shared" si="170"/>
        <v>6252.48</v>
      </c>
      <c r="I1620" s="212"/>
    </row>
    <row r="1621" spans="1:9" ht="14.1" customHeight="1">
      <c r="A1621" s="209" t="s">
        <v>5112</v>
      </c>
      <c r="B1621" s="44" t="s">
        <v>161</v>
      </c>
      <c r="C1621" s="73">
        <v>1.71</v>
      </c>
      <c r="D1621" s="2059">
        <v>10000</v>
      </c>
      <c r="E1621" s="667">
        <v>51.58</v>
      </c>
      <c r="F1621" s="603">
        <f t="shared" si="169"/>
        <v>51.58</v>
      </c>
      <c r="G1621" s="862">
        <f>'Заказ, cкидки и курсы валют'!$J$23*F1621</f>
        <v>618.96</v>
      </c>
      <c r="H1621" s="128">
        <f t="shared" si="170"/>
        <v>6189.6</v>
      </c>
      <c r="I1621" s="212"/>
    </row>
    <row r="1622" spans="1:9" ht="14.1" customHeight="1">
      <c r="A1622" s="209" t="s">
        <v>5113</v>
      </c>
      <c r="B1622" s="44" t="s">
        <v>162</v>
      </c>
      <c r="C1622" s="73">
        <v>1.96</v>
      </c>
      <c r="D1622" s="2059">
        <v>9000</v>
      </c>
      <c r="E1622" s="667">
        <v>59.38</v>
      </c>
      <c r="F1622" s="603">
        <f t="shared" si="169"/>
        <v>59.38</v>
      </c>
      <c r="G1622" s="862">
        <f>'Заказ, cкидки и курсы валют'!$J$23*F1622</f>
        <v>712.56000000000006</v>
      </c>
      <c r="H1622" s="128">
        <f t="shared" si="170"/>
        <v>6413.04</v>
      </c>
      <c r="I1622" s="212"/>
    </row>
    <row r="1623" spans="1:9" ht="14.1" customHeight="1">
      <c r="A1623" s="210" t="s">
        <v>5114</v>
      </c>
      <c r="B1623" s="44" t="s">
        <v>81</v>
      </c>
      <c r="C1623" s="73">
        <v>2.37</v>
      </c>
      <c r="D1623" s="2059">
        <v>8000</v>
      </c>
      <c r="E1623" s="667">
        <v>63.26</v>
      </c>
      <c r="F1623" s="603">
        <f t="shared" si="169"/>
        <v>63.26</v>
      </c>
      <c r="G1623" s="862">
        <f>'Заказ, cкидки и курсы валют'!$J$23*F1623</f>
        <v>759.12</v>
      </c>
      <c r="H1623" s="128">
        <f t="shared" si="170"/>
        <v>6072.96</v>
      </c>
      <c r="I1623" s="212"/>
    </row>
    <row r="1624" spans="1:9" ht="14.1" customHeight="1">
      <c r="A1624" s="210" t="s">
        <v>5115</v>
      </c>
      <c r="B1624" s="44" t="s">
        <v>163</v>
      </c>
      <c r="C1624" s="73">
        <v>2.56</v>
      </c>
      <c r="D1624" s="2059">
        <v>7000</v>
      </c>
      <c r="E1624" s="667">
        <v>73.75</v>
      </c>
      <c r="F1624" s="603">
        <f t="shared" si="169"/>
        <v>73.75</v>
      </c>
      <c r="G1624" s="862">
        <f>'Заказ, cкидки и курсы валют'!$J$23*F1624</f>
        <v>885</v>
      </c>
      <c r="H1624" s="128">
        <f t="shared" si="170"/>
        <v>6195</v>
      </c>
      <c r="I1624" s="212"/>
    </row>
    <row r="1625" spans="1:9" ht="14.1" customHeight="1">
      <c r="A1625" s="210" t="s">
        <v>5116</v>
      </c>
      <c r="B1625" s="44" t="s">
        <v>82</v>
      </c>
      <c r="C1625" s="73">
        <v>2.82</v>
      </c>
      <c r="D1625" s="2059">
        <v>6000</v>
      </c>
      <c r="E1625" s="667">
        <v>82.62</v>
      </c>
      <c r="F1625" s="603">
        <f t="shared" si="169"/>
        <v>82.62</v>
      </c>
      <c r="G1625" s="862">
        <f>'Заказ, cкидки и курсы валют'!$J$23*F1625</f>
        <v>991.44</v>
      </c>
      <c r="H1625" s="128">
        <f t="shared" si="170"/>
        <v>5948.64</v>
      </c>
      <c r="I1625" s="212"/>
    </row>
    <row r="1626" spans="1:9" ht="14.1" customHeight="1">
      <c r="A1626" s="210" t="s">
        <v>5117</v>
      </c>
      <c r="B1626" s="44" t="s">
        <v>164</v>
      </c>
      <c r="C1626" s="73">
        <v>3.16</v>
      </c>
      <c r="D1626" s="2059">
        <v>4500</v>
      </c>
      <c r="E1626" s="667">
        <v>89.84</v>
      </c>
      <c r="F1626" s="603">
        <f t="shared" si="169"/>
        <v>89.84</v>
      </c>
      <c r="G1626" s="862">
        <f>'Заказ, cкидки и курсы валют'!$J$23*F1626</f>
        <v>1078.08</v>
      </c>
      <c r="H1626" s="128">
        <f t="shared" si="170"/>
        <v>4851.3599999999997</v>
      </c>
      <c r="I1626" s="212"/>
    </row>
    <row r="1627" spans="1:9" ht="14.1" customHeight="1">
      <c r="A1627" s="210" t="s">
        <v>5118</v>
      </c>
      <c r="B1627" s="44" t="s">
        <v>165</v>
      </c>
      <c r="C1627" s="73">
        <v>3.58</v>
      </c>
      <c r="D1627" s="2059">
        <v>4500</v>
      </c>
      <c r="E1627" s="667">
        <v>101.15</v>
      </c>
      <c r="F1627" s="603">
        <f t="shared" si="169"/>
        <v>101.15</v>
      </c>
      <c r="G1627" s="862">
        <f>'Заказ, cкидки и курсы валют'!$J$23*F1627</f>
        <v>1213.8000000000002</v>
      </c>
      <c r="H1627" s="128">
        <f t="shared" si="170"/>
        <v>5462.1</v>
      </c>
      <c r="I1627" s="212"/>
    </row>
    <row r="1628" spans="1:9" ht="14.1" customHeight="1">
      <c r="A1628" s="210" t="s">
        <v>5119</v>
      </c>
      <c r="B1628" s="44" t="s">
        <v>166</v>
      </c>
      <c r="C1628" s="73">
        <v>4.4800000000000004</v>
      </c>
      <c r="D1628" s="2055">
        <v>3000</v>
      </c>
      <c r="E1628" s="667">
        <v>118.55</v>
      </c>
      <c r="F1628" s="603">
        <f t="shared" si="169"/>
        <v>118.55</v>
      </c>
      <c r="G1628" s="862">
        <f>'Заказ, cкидки и курсы валют'!$J$23*F1628</f>
        <v>1422.6</v>
      </c>
      <c r="H1628" s="128">
        <f t="shared" si="170"/>
        <v>4267.8</v>
      </c>
      <c r="I1628" s="212"/>
    </row>
    <row r="1629" spans="1:9" ht="14.1" customHeight="1">
      <c r="A1629" s="210" t="s">
        <v>5120</v>
      </c>
      <c r="B1629" s="44" t="s">
        <v>83</v>
      </c>
      <c r="C1629" s="73">
        <v>4.8</v>
      </c>
      <c r="D1629" s="2059">
        <v>1500</v>
      </c>
      <c r="E1629" s="667">
        <v>138.06</v>
      </c>
      <c r="F1629" s="603">
        <f t="shared" si="169"/>
        <v>138.06</v>
      </c>
      <c r="G1629" s="862">
        <f>'Заказ, cкидки и курсы валют'!$J$23*F1629</f>
        <v>1656.72</v>
      </c>
      <c r="H1629" s="128">
        <f t="shared" si="170"/>
        <v>2485.08</v>
      </c>
      <c r="I1629" s="212"/>
    </row>
    <row r="1630" spans="1:9" ht="14.1" customHeight="1">
      <c r="A1630" s="210" t="s">
        <v>5233</v>
      </c>
      <c r="B1630" s="48" t="s">
        <v>3639</v>
      </c>
      <c r="C1630" s="73">
        <v>1.75</v>
      </c>
      <c r="D1630" s="2055">
        <v>15000</v>
      </c>
      <c r="E1630" s="667">
        <v>46.23</v>
      </c>
      <c r="F1630" s="603">
        <f t="shared" si="169"/>
        <v>46.23</v>
      </c>
      <c r="G1630" s="862">
        <f>'Заказ, cкидки и курсы валют'!$J$23*F1630</f>
        <v>554.76</v>
      </c>
      <c r="H1630" s="128">
        <f t="shared" si="170"/>
        <v>8321.4</v>
      </c>
      <c r="I1630" s="212"/>
    </row>
    <row r="1631" spans="1:9" ht="14.1" customHeight="1">
      <c r="A1631" s="210" t="s">
        <v>5121</v>
      </c>
      <c r="B1631" s="48" t="s">
        <v>167</v>
      </c>
      <c r="C1631" s="73">
        <v>1.82</v>
      </c>
      <c r="D1631" s="2055">
        <v>12000</v>
      </c>
      <c r="E1631" s="667">
        <v>51.73</v>
      </c>
      <c r="F1631" s="603">
        <f t="shared" si="169"/>
        <v>51.73</v>
      </c>
      <c r="G1631" s="862">
        <f>'Заказ, cкидки и курсы валют'!$J$23*F1631</f>
        <v>620.76</v>
      </c>
      <c r="H1631" s="128">
        <f t="shared" si="170"/>
        <v>7449.12</v>
      </c>
      <c r="I1631" s="212"/>
    </row>
    <row r="1632" spans="1:9" ht="14.1" customHeight="1">
      <c r="A1632" s="210" t="s">
        <v>5122</v>
      </c>
      <c r="B1632" s="48" t="s">
        <v>168</v>
      </c>
      <c r="C1632" s="73">
        <v>2.06</v>
      </c>
      <c r="D1632" s="2055">
        <v>8000</v>
      </c>
      <c r="E1632" s="667">
        <v>59.9</v>
      </c>
      <c r="F1632" s="603">
        <f t="shared" si="169"/>
        <v>59.9</v>
      </c>
      <c r="G1632" s="862">
        <f>'Заказ, cкидки и курсы валют'!$J$23*F1632</f>
        <v>718.8</v>
      </c>
      <c r="H1632" s="128">
        <f t="shared" si="170"/>
        <v>5750.4</v>
      </c>
      <c r="I1632" s="212"/>
    </row>
    <row r="1633" spans="1:9" ht="14.1" customHeight="1">
      <c r="A1633" s="210" t="s">
        <v>5123</v>
      </c>
      <c r="B1633" s="48" t="s">
        <v>169</v>
      </c>
      <c r="C1633" s="73">
        <v>2.44</v>
      </c>
      <c r="D1633" s="2055">
        <v>8000</v>
      </c>
      <c r="E1633" s="667">
        <v>71.75</v>
      </c>
      <c r="F1633" s="603">
        <f t="shared" si="169"/>
        <v>71.75</v>
      </c>
      <c r="G1633" s="862">
        <f>'Заказ, cкидки и курсы валют'!$J$23*F1633</f>
        <v>861</v>
      </c>
      <c r="H1633" s="128">
        <f t="shared" si="170"/>
        <v>6888</v>
      </c>
      <c r="I1633" s="212"/>
    </row>
    <row r="1634" spans="1:9" ht="14.1" customHeight="1">
      <c r="A1634" s="210" t="s">
        <v>5124</v>
      </c>
      <c r="B1634" s="48" t="s">
        <v>611</v>
      </c>
      <c r="C1634" s="73">
        <v>2.76</v>
      </c>
      <c r="D1634" s="2055">
        <v>6000</v>
      </c>
      <c r="E1634" s="667">
        <v>80.97</v>
      </c>
      <c r="F1634" s="603">
        <f t="shared" si="169"/>
        <v>80.97</v>
      </c>
      <c r="G1634" s="862">
        <f>'Заказ, cкидки и курсы валют'!$J$23*F1634</f>
        <v>971.64</v>
      </c>
      <c r="H1634" s="128">
        <f t="shared" si="170"/>
        <v>5829.84</v>
      </c>
      <c r="I1634" s="212"/>
    </row>
    <row r="1635" spans="1:9" ht="14.1" customHeight="1">
      <c r="A1635" s="210" t="s">
        <v>5125</v>
      </c>
      <c r="B1635" s="48" t="s">
        <v>170</v>
      </c>
      <c r="C1635" s="73">
        <v>3.06</v>
      </c>
      <c r="D1635" s="2055">
        <v>7000</v>
      </c>
      <c r="E1635" s="667">
        <v>90.74</v>
      </c>
      <c r="F1635" s="603">
        <f t="shared" si="169"/>
        <v>90.74</v>
      </c>
      <c r="G1635" s="862">
        <f>'Заказ, cкидки и курсы валют'!$J$23*F1635</f>
        <v>1088.8799999999999</v>
      </c>
      <c r="H1635" s="128">
        <f t="shared" si="170"/>
        <v>7622.16</v>
      </c>
      <c r="I1635" s="212"/>
    </row>
    <row r="1636" spans="1:9" ht="14.1" customHeight="1">
      <c r="A1636" s="210" t="s">
        <v>5126</v>
      </c>
      <c r="B1636" s="48" t="s">
        <v>612</v>
      </c>
      <c r="C1636" s="73">
        <v>3.42</v>
      </c>
      <c r="D1636" s="2055">
        <v>5000</v>
      </c>
      <c r="E1636" s="667">
        <v>101.65</v>
      </c>
      <c r="F1636" s="603">
        <f t="shared" si="169"/>
        <v>101.65</v>
      </c>
      <c r="G1636" s="862">
        <f>'Заказ, cкидки и курсы валют'!$J$23*F1636</f>
        <v>1219.8000000000002</v>
      </c>
      <c r="H1636" s="128">
        <f t="shared" si="170"/>
        <v>6099</v>
      </c>
      <c r="I1636" s="212"/>
    </row>
    <row r="1637" spans="1:9" ht="14.1" customHeight="1">
      <c r="A1637" s="210" t="s">
        <v>5127</v>
      </c>
      <c r="B1637" s="48" t="s">
        <v>171</v>
      </c>
      <c r="C1637" s="73">
        <v>3.9</v>
      </c>
      <c r="D1637" s="2055">
        <v>4500</v>
      </c>
      <c r="E1637" s="667">
        <v>111.25</v>
      </c>
      <c r="F1637" s="603">
        <f t="shared" si="169"/>
        <v>111.25</v>
      </c>
      <c r="G1637" s="862">
        <f>'Заказ, cкидки и курсы валют'!$J$23*F1637</f>
        <v>1335</v>
      </c>
      <c r="H1637" s="128">
        <f t="shared" si="170"/>
        <v>6007.5</v>
      </c>
      <c r="I1637" s="212"/>
    </row>
    <row r="1638" spans="1:9" ht="14.1" customHeight="1">
      <c r="A1638" s="210" t="s">
        <v>5128</v>
      </c>
      <c r="B1638" s="48" t="s">
        <v>172</v>
      </c>
      <c r="C1638" s="73">
        <v>4.4400000000000004</v>
      </c>
      <c r="D1638" s="2055">
        <v>2500</v>
      </c>
      <c r="E1638" s="667">
        <v>132.77000000000001</v>
      </c>
      <c r="F1638" s="603">
        <f t="shared" si="169"/>
        <v>132.77000000000001</v>
      </c>
      <c r="G1638" s="862">
        <f>'Заказ, cкидки и курсы валют'!$J$23*F1638</f>
        <v>1593.2400000000002</v>
      </c>
      <c r="H1638" s="128">
        <f t="shared" si="170"/>
        <v>3983.1</v>
      </c>
      <c r="I1638" s="212"/>
    </row>
    <row r="1639" spans="1:9" ht="14.1" customHeight="1">
      <c r="A1639" s="210" t="s">
        <v>5129</v>
      </c>
      <c r="B1639" s="48" t="s">
        <v>173</v>
      </c>
      <c r="C1639" s="73">
        <v>5.39</v>
      </c>
      <c r="D1639" s="2055">
        <v>2000</v>
      </c>
      <c r="E1639" s="667">
        <v>150.07</v>
      </c>
      <c r="F1639" s="603">
        <f t="shared" si="169"/>
        <v>150.07</v>
      </c>
      <c r="G1639" s="862">
        <f>'Заказ, cкидки и курсы валют'!$J$23*F1639</f>
        <v>1800.84</v>
      </c>
      <c r="H1639" s="128">
        <f t="shared" si="170"/>
        <v>3601.68</v>
      </c>
      <c r="I1639" s="212"/>
    </row>
    <row r="1640" spans="1:9" ht="14.1" customHeight="1">
      <c r="A1640" s="209" t="s">
        <v>5130</v>
      </c>
      <c r="B1640" s="48" t="s">
        <v>174</v>
      </c>
      <c r="C1640" s="73">
        <v>5.99</v>
      </c>
      <c r="D1640" s="2055">
        <v>1800</v>
      </c>
      <c r="E1640" s="667">
        <v>170.12</v>
      </c>
      <c r="F1640" s="603">
        <f t="shared" si="169"/>
        <v>170.12</v>
      </c>
      <c r="G1640" s="862">
        <f>'Заказ, cкидки и курсы валют'!$J$23*F1640</f>
        <v>2041.44</v>
      </c>
      <c r="H1640" s="128">
        <f t="shared" si="170"/>
        <v>3674.59</v>
      </c>
      <c r="I1640" s="212"/>
    </row>
    <row r="1641" spans="1:9" ht="14.1" customHeight="1">
      <c r="A1641" s="209" t="s">
        <v>5131</v>
      </c>
      <c r="B1641" s="48" t="s">
        <v>175</v>
      </c>
      <c r="C1641" s="73">
        <v>6.63</v>
      </c>
      <c r="D1641" s="2055">
        <v>1500</v>
      </c>
      <c r="E1641" s="667">
        <v>187.74</v>
      </c>
      <c r="F1641" s="603">
        <f t="shared" si="169"/>
        <v>187.74</v>
      </c>
      <c r="G1641" s="862">
        <f>'Заказ, cкидки и курсы валют'!$J$23*F1641</f>
        <v>2252.88</v>
      </c>
      <c r="H1641" s="128">
        <f t="shared" si="170"/>
        <v>3379.32</v>
      </c>
      <c r="I1641" s="212"/>
    </row>
    <row r="1642" spans="1:9" ht="14.1" customHeight="1">
      <c r="A1642" s="209" t="s">
        <v>5132</v>
      </c>
      <c r="B1642" s="48" t="s">
        <v>176</v>
      </c>
      <c r="C1642" s="73">
        <v>7.81</v>
      </c>
      <c r="D1642" s="2055">
        <v>1300</v>
      </c>
      <c r="E1642" s="667">
        <v>215.22</v>
      </c>
      <c r="F1642" s="603">
        <f t="shared" si="169"/>
        <v>215.22</v>
      </c>
      <c r="G1642" s="862">
        <f>'Заказ, cкидки и курсы валют'!$J$23*F1642</f>
        <v>2582.64</v>
      </c>
      <c r="H1642" s="128">
        <f t="shared" si="170"/>
        <v>3357.43</v>
      </c>
      <c r="I1642" s="212"/>
    </row>
    <row r="1643" spans="1:9" ht="14.1" customHeight="1">
      <c r="A1643" s="209" t="s">
        <v>5133</v>
      </c>
      <c r="B1643" s="48" t="s">
        <v>177</v>
      </c>
      <c r="C1643" s="73">
        <v>9</v>
      </c>
      <c r="D1643" s="48">
        <v>1000</v>
      </c>
      <c r="E1643" s="667">
        <v>253.56</v>
      </c>
      <c r="F1643" s="603">
        <f t="shared" si="169"/>
        <v>253.56</v>
      </c>
      <c r="G1643" s="862">
        <f>'Заказ, cкидки и курсы валют'!$J$23*F1643</f>
        <v>3042.7200000000003</v>
      </c>
      <c r="H1643" s="128">
        <f t="shared" si="170"/>
        <v>3042.72</v>
      </c>
      <c r="I1643" s="212"/>
    </row>
    <row r="1644" spans="1:9" ht="14.1" customHeight="1">
      <c r="A1644" s="216" t="s">
        <v>5232</v>
      </c>
      <c r="B1644" s="44" t="s">
        <v>189</v>
      </c>
      <c r="C1644" s="73">
        <v>3.8</v>
      </c>
      <c r="D1644" s="2059">
        <v>4000</v>
      </c>
      <c r="E1644" s="667">
        <v>107.56</v>
      </c>
      <c r="F1644" s="603">
        <f t="shared" si="169"/>
        <v>107.56</v>
      </c>
      <c r="G1644" s="862">
        <f>'Заказ, cкидки и курсы валют'!$J$23*F1644</f>
        <v>1290.72</v>
      </c>
      <c r="H1644" s="128">
        <f t="shared" si="170"/>
        <v>5162.88</v>
      </c>
      <c r="I1644" s="212"/>
    </row>
    <row r="1645" spans="1:9" ht="14.1" customHeight="1">
      <c r="A1645" s="216" t="s">
        <v>5134</v>
      </c>
      <c r="B1645" s="44" t="s">
        <v>178</v>
      </c>
      <c r="C1645" s="73">
        <v>4.74</v>
      </c>
      <c r="D1645" s="2059">
        <v>4000</v>
      </c>
      <c r="E1645" s="667">
        <v>135.72999999999999</v>
      </c>
      <c r="F1645" s="603">
        <f t="shared" si="169"/>
        <v>135.72999999999999</v>
      </c>
      <c r="G1645" s="862">
        <f>'Заказ, cкидки и курсы валют'!$J$23*F1645</f>
        <v>1628.7599999999998</v>
      </c>
      <c r="H1645" s="128">
        <f t="shared" si="170"/>
        <v>6515.04</v>
      </c>
      <c r="I1645" s="212"/>
    </row>
    <row r="1646" spans="1:9" ht="14.1" customHeight="1">
      <c r="A1646" s="209" t="s">
        <v>5135</v>
      </c>
      <c r="B1646" s="44" t="s">
        <v>84</v>
      </c>
      <c r="C1646" s="73">
        <v>5.0599999999999996</v>
      </c>
      <c r="D1646" s="2059">
        <v>3000</v>
      </c>
      <c r="E1646" s="667">
        <v>147.81</v>
      </c>
      <c r="F1646" s="603">
        <f t="shared" si="169"/>
        <v>147.81</v>
      </c>
      <c r="G1646" s="862">
        <f>'Заказ, cкидки и курсы валют'!$J$23*F1646</f>
        <v>1773.72</v>
      </c>
      <c r="H1646" s="128">
        <f t="shared" si="170"/>
        <v>5321.16</v>
      </c>
      <c r="I1646" s="212"/>
    </row>
    <row r="1647" spans="1:9" ht="14.1" customHeight="1">
      <c r="A1647" s="209" t="s">
        <v>5136</v>
      </c>
      <c r="B1647" s="44" t="s">
        <v>179</v>
      </c>
      <c r="C1647" s="73">
        <v>5.57</v>
      </c>
      <c r="D1647" s="2059">
        <v>2500</v>
      </c>
      <c r="E1647" s="667">
        <v>164.78</v>
      </c>
      <c r="F1647" s="603">
        <f t="shared" si="169"/>
        <v>164.78</v>
      </c>
      <c r="G1647" s="862">
        <f>'Заказ, cкидки и курсы валют'!$J$23*F1647</f>
        <v>1977.3600000000001</v>
      </c>
      <c r="H1647" s="128">
        <f t="shared" si="170"/>
        <v>4943.3999999999996</v>
      </c>
      <c r="I1647" s="212"/>
    </row>
    <row r="1648" spans="1:9" ht="14.1" customHeight="1">
      <c r="A1648" s="209" t="s">
        <v>5137</v>
      </c>
      <c r="B1648" s="44" t="s">
        <v>180</v>
      </c>
      <c r="C1648" s="73">
        <v>6.48</v>
      </c>
      <c r="D1648" s="2059">
        <v>2000</v>
      </c>
      <c r="E1648" s="667">
        <v>193.59</v>
      </c>
      <c r="F1648" s="603">
        <f t="shared" si="169"/>
        <v>193.59</v>
      </c>
      <c r="G1648" s="862">
        <f>'Заказ, cкидки и курсы валют'!$J$23*F1648</f>
        <v>2323.08</v>
      </c>
      <c r="H1648" s="128">
        <f t="shared" si="170"/>
        <v>4646.16</v>
      </c>
      <c r="I1648" s="212"/>
    </row>
    <row r="1649" spans="1:9" ht="14.1" customHeight="1">
      <c r="A1649" s="209" t="s">
        <v>5138</v>
      </c>
      <c r="B1649" s="44" t="s">
        <v>181</v>
      </c>
      <c r="C1649" s="73">
        <v>7.69</v>
      </c>
      <c r="D1649" s="2059">
        <v>1700</v>
      </c>
      <c r="E1649" s="667">
        <v>222.56</v>
      </c>
      <c r="F1649" s="603">
        <f t="shared" ref="F1649:F1660" si="171">ROUND(E1649*(1-$F$11),2)</f>
        <v>222.56</v>
      </c>
      <c r="G1649" s="862">
        <f>'Заказ, cкидки и курсы валют'!$J$23*F1649</f>
        <v>2670.7200000000003</v>
      </c>
      <c r="H1649" s="128">
        <f t="shared" ref="H1649:H1660" si="172">ROUND((D1649/1000)*G1649,2)</f>
        <v>4540.22</v>
      </c>
      <c r="I1649" s="212"/>
    </row>
    <row r="1650" spans="1:9" ht="14.1" customHeight="1">
      <c r="A1650" s="209" t="s">
        <v>5139</v>
      </c>
      <c r="B1650" s="44" t="s">
        <v>182</v>
      </c>
      <c r="C1650" s="73">
        <v>8.5</v>
      </c>
      <c r="D1650" s="2059">
        <v>1500</v>
      </c>
      <c r="E1650" s="667">
        <v>251.61</v>
      </c>
      <c r="F1650" s="603">
        <f t="shared" si="171"/>
        <v>251.61</v>
      </c>
      <c r="G1650" s="862">
        <f>'Заказ, cкидки и курсы валют'!$J$23*F1650</f>
        <v>3019.32</v>
      </c>
      <c r="H1650" s="128">
        <f t="shared" si="172"/>
        <v>4528.9799999999996</v>
      </c>
      <c r="I1650" s="212"/>
    </row>
    <row r="1651" spans="1:9" ht="14.1" customHeight="1">
      <c r="A1651" s="209" t="s">
        <v>5140</v>
      </c>
      <c r="B1651" s="44" t="s">
        <v>183</v>
      </c>
      <c r="C1651" s="73">
        <v>9.51</v>
      </c>
      <c r="D1651" s="2059">
        <v>1000</v>
      </c>
      <c r="E1651" s="667">
        <v>280.7</v>
      </c>
      <c r="F1651" s="603">
        <f t="shared" si="171"/>
        <v>280.7</v>
      </c>
      <c r="G1651" s="862">
        <f>'Заказ, cкидки и курсы валют'!$J$23*F1651</f>
        <v>3368.3999999999996</v>
      </c>
      <c r="H1651" s="128">
        <f t="shared" si="172"/>
        <v>3368.4</v>
      </c>
      <c r="I1651" s="212"/>
    </row>
    <row r="1652" spans="1:9" ht="14.1" customHeight="1">
      <c r="A1652" s="209" t="s">
        <v>5141</v>
      </c>
      <c r="B1652" s="44" t="s">
        <v>184</v>
      </c>
      <c r="C1652" s="73">
        <v>10.63</v>
      </c>
      <c r="D1652" s="44">
        <v>1000</v>
      </c>
      <c r="E1652" s="667">
        <v>319.89999999999998</v>
      </c>
      <c r="F1652" s="603">
        <f t="shared" si="171"/>
        <v>319.89999999999998</v>
      </c>
      <c r="G1652" s="862">
        <f>'Заказ, cкидки и курсы валют'!$J$23*F1652</f>
        <v>3838.7999999999997</v>
      </c>
      <c r="H1652" s="128">
        <f t="shared" si="172"/>
        <v>3838.8</v>
      </c>
      <c r="I1652" s="212"/>
    </row>
    <row r="1653" spans="1:9" ht="14.1" customHeight="1">
      <c r="A1653" s="209" t="s">
        <v>5142</v>
      </c>
      <c r="B1653" s="44" t="s">
        <v>968</v>
      </c>
      <c r="C1653" s="73">
        <v>11.5</v>
      </c>
      <c r="D1653" s="44">
        <v>1000</v>
      </c>
      <c r="E1653" s="667">
        <v>351.71</v>
      </c>
      <c r="F1653" s="603">
        <f t="shared" si="171"/>
        <v>351.71</v>
      </c>
      <c r="G1653" s="862">
        <f>'Заказ, cкидки и курсы валют'!$J$23*F1653</f>
        <v>4220.5199999999995</v>
      </c>
      <c r="H1653" s="128">
        <f t="shared" si="172"/>
        <v>4220.5200000000004</v>
      </c>
      <c r="I1653" s="212"/>
    </row>
    <row r="1654" spans="1:9" ht="14.1" customHeight="1">
      <c r="A1654" s="209" t="s">
        <v>5143</v>
      </c>
      <c r="B1654" s="44" t="s">
        <v>185</v>
      </c>
      <c r="C1654" s="73">
        <v>12.45</v>
      </c>
      <c r="D1654" s="44">
        <v>800</v>
      </c>
      <c r="E1654" s="667">
        <v>367.68</v>
      </c>
      <c r="F1654" s="603">
        <f t="shared" si="171"/>
        <v>367.68</v>
      </c>
      <c r="G1654" s="862">
        <f>'Заказ, cкидки и курсы валют'!$J$23*F1654</f>
        <v>4412.16</v>
      </c>
      <c r="H1654" s="128">
        <f t="shared" si="172"/>
        <v>3529.73</v>
      </c>
      <c r="I1654" s="212"/>
    </row>
    <row r="1655" spans="1:9" ht="14.1" customHeight="1">
      <c r="A1655" s="209" t="s">
        <v>5144</v>
      </c>
      <c r="B1655" s="44" t="s">
        <v>102</v>
      </c>
      <c r="C1655" s="73">
        <v>13.86</v>
      </c>
      <c r="D1655" s="44">
        <v>800</v>
      </c>
      <c r="E1655" s="667">
        <v>413.75</v>
      </c>
      <c r="F1655" s="603">
        <f t="shared" si="171"/>
        <v>413.75</v>
      </c>
      <c r="G1655" s="862">
        <f>'Заказ, cкидки и курсы валют'!$J$23*F1655</f>
        <v>4965</v>
      </c>
      <c r="H1655" s="128">
        <f t="shared" si="172"/>
        <v>3972</v>
      </c>
      <c r="I1655" s="212"/>
    </row>
    <row r="1656" spans="1:9" ht="14.1" customHeight="1">
      <c r="A1656" s="209" t="s">
        <v>5145</v>
      </c>
      <c r="B1656" s="44" t="s">
        <v>186</v>
      </c>
      <c r="C1656" s="73">
        <v>14.47</v>
      </c>
      <c r="D1656" s="44">
        <v>600</v>
      </c>
      <c r="E1656" s="667">
        <v>439.98</v>
      </c>
      <c r="F1656" s="603">
        <f t="shared" si="171"/>
        <v>439.98</v>
      </c>
      <c r="G1656" s="862">
        <f>'Заказ, cкидки и курсы валют'!$J$23*F1656</f>
        <v>5279.76</v>
      </c>
      <c r="H1656" s="128">
        <f t="shared" si="172"/>
        <v>3167.86</v>
      </c>
      <c r="I1656" s="212"/>
    </row>
    <row r="1657" spans="1:9" ht="14.1" customHeight="1">
      <c r="A1657" s="216" t="s">
        <v>5146</v>
      </c>
      <c r="B1657" s="44" t="s">
        <v>3104</v>
      </c>
      <c r="C1657" s="73">
        <v>15.95</v>
      </c>
      <c r="D1657" s="44">
        <v>600</v>
      </c>
      <c r="E1657" s="667">
        <v>546.39</v>
      </c>
      <c r="F1657" s="603">
        <f t="shared" si="171"/>
        <v>546.39</v>
      </c>
      <c r="G1657" s="862">
        <f>'Заказ, cкидки и курсы валют'!$J$23*F1657</f>
        <v>6556.68</v>
      </c>
      <c r="H1657" s="128">
        <f t="shared" si="172"/>
        <v>3934.01</v>
      </c>
      <c r="I1657" s="212"/>
    </row>
    <row r="1658" spans="1:9" ht="14.1" customHeight="1">
      <c r="A1658" s="216" t="s">
        <v>5147</v>
      </c>
      <c r="B1658" s="44" t="s">
        <v>187</v>
      </c>
      <c r="C1658" s="73">
        <v>16.5</v>
      </c>
      <c r="D1658" s="44">
        <v>600</v>
      </c>
      <c r="E1658" s="667">
        <v>552.01</v>
      </c>
      <c r="F1658" s="603">
        <f t="shared" si="171"/>
        <v>552.01</v>
      </c>
      <c r="G1658" s="862">
        <f>'Заказ, cкидки и курсы валют'!$J$23*F1658</f>
        <v>6624.12</v>
      </c>
      <c r="H1658" s="128">
        <f t="shared" si="172"/>
        <v>3974.47</v>
      </c>
      <c r="I1658" s="212"/>
    </row>
    <row r="1659" spans="1:9" ht="14.1" customHeight="1">
      <c r="A1659" s="216" t="s">
        <v>5148</v>
      </c>
      <c r="B1659" s="44" t="s">
        <v>85</v>
      </c>
      <c r="C1659" s="73">
        <v>18.52</v>
      </c>
      <c r="D1659" s="44">
        <v>600</v>
      </c>
      <c r="E1659" s="667">
        <v>595.87</v>
      </c>
      <c r="F1659" s="603">
        <f t="shared" si="171"/>
        <v>595.87</v>
      </c>
      <c r="G1659" s="862">
        <f>'Заказ, cкидки и курсы валют'!$J$23*F1659</f>
        <v>7150.4400000000005</v>
      </c>
      <c r="H1659" s="128">
        <f t="shared" si="172"/>
        <v>4290.26</v>
      </c>
      <c r="I1659" s="212"/>
    </row>
    <row r="1660" spans="1:9" ht="14.1" customHeight="1" thickBot="1">
      <c r="A1660" s="241" t="s">
        <v>5149</v>
      </c>
      <c r="B1660" s="213" t="s">
        <v>188</v>
      </c>
      <c r="C1660" s="218">
        <v>20.54</v>
      </c>
      <c r="D1660" s="213">
        <v>500</v>
      </c>
      <c r="E1660" s="667">
        <v>669.6</v>
      </c>
      <c r="F1660" s="959">
        <f t="shared" si="171"/>
        <v>669.6</v>
      </c>
      <c r="G1660" s="960">
        <f>'Заказ, cкидки и курсы валют'!$J$23*F1660</f>
        <v>8035.2000000000007</v>
      </c>
      <c r="H1660" s="181">
        <f t="shared" si="172"/>
        <v>4017.6</v>
      </c>
      <c r="I1660" s="214"/>
    </row>
    <row r="1661" spans="1:9" ht="14.1" customHeight="1" thickBot="1">
      <c r="A1661" s="14"/>
      <c r="B1661" s="49"/>
      <c r="C1661" s="81"/>
      <c r="D1661" s="49"/>
      <c r="E1661" s="546"/>
      <c r="F1661" s="578"/>
      <c r="G1661" s="863"/>
      <c r="H1661" s="14"/>
      <c r="I1661" s="14"/>
    </row>
    <row r="1662" spans="1:9" ht="14.1" customHeight="1">
      <c r="A1662" s="215"/>
      <c r="B1662" s="91" t="s">
        <v>3082</v>
      </c>
      <c r="C1662" s="91"/>
      <c r="D1662" s="96"/>
      <c r="E1662" s="591"/>
      <c r="F1662" s="592"/>
      <c r="G1662" s="859"/>
      <c r="H1662" s="163"/>
      <c r="I1662" s="95"/>
    </row>
    <row r="1663" spans="1:9" ht="14.1" customHeight="1">
      <c r="A1663" s="206"/>
      <c r="B1663" s="108" t="s">
        <v>1397</v>
      </c>
      <c r="C1663" s="108"/>
      <c r="D1663" s="166"/>
      <c r="E1663" s="593"/>
      <c r="F1663" s="553"/>
      <c r="G1663" s="340"/>
      <c r="H1663" s="17"/>
      <c r="I1663" s="167"/>
    </row>
    <row r="1664" spans="1:9" ht="14.1" customHeight="1">
      <c r="A1664" s="206"/>
      <c r="B1664" s="207"/>
      <c r="C1664" s="97"/>
      <c r="D1664" s="97"/>
      <c r="E1664" s="595"/>
      <c r="F1664" s="596"/>
      <c r="G1664" s="860"/>
      <c r="H1664" s="228"/>
      <c r="I1664" s="167"/>
    </row>
    <row r="1665" spans="1:10" ht="14.1" customHeight="1">
      <c r="A1665" s="206"/>
      <c r="B1665" s="207"/>
      <c r="C1665" s="97"/>
      <c r="D1665" s="97"/>
      <c r="E1665" s="595"/>
      <c r="F1665" s="596"/>
      <c r="G1665" s="860"/>
      <c r="H1665" s="228"/>
      <c r="I1665" s="167"/>
    </row>
    <row r="1666" spans="1:10" ht="14.1" customHeight="1">
      <c r="A1666" s="206"/>
      <c r="B1666" s="207"/>
      <c r="C1666" s="97"/>
      <c r="D1666" s="97"/>
      <c r="E1666" s="595"/>
      <c r="F1666" s="596"/>
      <c r="G1666" s="860"/>
      <c r="H1666" s="228"/>
      <c r="I1666" s="167"/>
    </row>
    <row r="1667" spans="1:10" ht="14.1" customHeight="1" thickBot="1">
      <c r="A1667" s="1171" t="s">
        <v>7050</v>
      </c>
      <c r="B1667" s="200"/>
      <c r="C1667" s="205"/>
      <c r="D1667" s="205"/>
      <c r="E1667" s="597"/>
      <c r="F1667" s="598"/>
      <c r="G1667" s="861"/>
      <c r="H1667" s="229"/>
      <c r="I1667" s="172"/>
    </row>
    <row r="1668" spans="1:10" ht="31.5" customHeight="1">
      <c r="A1668" s="195" t="s">
        <v>1028</v>
      </c>
      <c r="B1668" s="196" t="s">
        <v>1029</v>
      </c>
      <c r="C1668" s="197" t="s">
        <v>678</v>
      </c>
      <c r="D1668" s="197" t="s">
        <v>3130</v>
      </c>
      <c r="E1668" s="1134" t="s">
        <v>11188</v>
      </c>
      <c r="F1668" s="600" t="s">
        <v>2779</v>
      </c>
      <c r="G1668" s="2319" t="s">
        <v>2627</v>
      </c>
      <c r="H1668" s="2320" t="s">
        <v>497</v>
      </c>
      <c r="I1668" s="199" t="s">
        <v>4239</v>
      </c>
      <c r="J1668" s="2668" t="s">
        <v>12335</v>
      </c>
    </row>
    <row r="1669" spans="1:10" ht="29.25" customHeight="1" thickBot="1">
      <c r="A1669" s="195"/>
      <c r="B1669" s="389"/>
      <c r="C1669" s="197" t="s">
        <v>3629</v>
      </c>
      <c r="D1669" s="390" t="s">
        <v>2628</v>
      </c>
      <c r="E1669" s="601" t="s">
        <v>265</v>
      </c>
      <c r="F1669" s="607">
        <f>'Заказ, cкидки и курсы валют'!$I$12</f>
        <v>0</v>
      </c>
      <c r="G1669" s="2316"/>
      <c r="H1669" s="2318"/>
      <c r="I1669" s="325"/>
      <c r="J1669" s="2669"/>
    </row>
    <row r="1670" spans="1:10" ht="14.1" customHeight="1">
      <c r="A1670" s="391" t="s">
        <v>5150</v>
      </c>
      <c r="B1670" s="392" t="s">
        <v>3330</v>
      </c>
      <c r="C1670" s="974">
        <v>0.25</v>
      </c>
      <c r="D1670" s="2082">
        <v>5000</v>
      </c>
      <c r="E1670" s="2071">
        <f>E1584*1.2</f>
        <v>18.071999999999999</v>
      </c>
      <c r="F1670" s="967">
        <f>ROUND(E1670*(1-$F$11),2)</f>
        <v>18.07</v>
      </c>
      <c r="G1670" s="968">
        <f>'Заказ, cкидки и курсы валют'!$J$23*F1670</f>
        <v>216.84</v>
      </c>
      <c r="H1670" s="387">
        <f>ROUND((D1670/1000)*G1670,2)</f>
        <v>1084.2</v>
      </c>
      <c r="I1670" s="337"/>
      <c r="J1670" s="128">
        <f>ROUND(IF(H1670&lt;'Заказ, cкидки и курсы валют'!$B$39,H1670*0.54*100/(100-'Заказ, cкидки и курсы валют'!$C$39),IF(H1670&lt;'Заказ, cкидки и курсы валют'!$B$40,H1670*0.54*100/(100-'Заказ, cкидки и курсы валют'!$C$40),IF(H1670&lt;'Заказ, cкидки и курсы валют'!$B$41,H1670*0.54*100/(100-'Заказ, cкидки и курсы валют'!$C$41),IF(H1670&lt;'Заказ, cкидки и курсы валют'!$B$42,H1670*0.54*100/(100-'Заказ, cкидки и курсы валют'!$C$42),IF(H1670&lt;'Заказ, cкидки и курсы валют'!$B$43,H1670*0.54*100/(100-'Заказ, cкидки и курсы валют'!$C$43),H1670))))),2)</f>
        <v>1084.2</v>
      </c>
    </row>
    <row r="1671" spans="1:10" ht="14.1" customHeight="1">
      <c r="A1671" s="209" t="s">
        <v>5151</v>
      </c>
      <c r="B1671" s="44" t="s">
        <v>3331</v>
      </c>
      <c r="C1671" s="73">
        <v>0.3</v>
      </c>
      <c r="D1671" s="2055">
        <v>5000</v>
      </c>
      <c r="E1671" s="2045">
        <f t="shared" ref="E1671:E1727" si="173">E1585*1.2</f>
        <v>19.704000000000001</v>
      </c>
      <c r="F1671" s="603">
        <f t="shared" ref="F1671:F1734" si="174">ROUND(E1671*(1-$F$11),2)</f>
        <v>19.7</v>
      </c>
      <c r="G1671" s="862">
        <f>'Заказ, cкидки и курсы валют'!$J$23*F1671</f>
        <v>236.39999999999998</v>
      </c>
      <c r="H1671" s="128">
        <f t="shared" ref="H1671:H1734" si="175">ROUND((D1671/1000)*G1671,2)</f>
        <v>1182</v>
      </c>
      <c r="I1671" s="212"/>
      <c r="J1671" s="128">
        <f>ROUND(IF(H1671&lt;'Заказ, cкидки и курсы валют'!$B$39,H1671*0.54*100/(100-'Заказ, cкидки и курсы валют'!$C$39),IF(H1671&lt;'Заказ, cкидки и курсы валют'!$B$40,H1671*0.54*100/(100-'Заказ, cкидки и курсы валют'!$C$40),IF(H1671&lt;'Заказ, cкидки и курсы валют'!$B$41,H1671*0.54*100/(100-'Заказ, cкидки и курсы валют'!$C$41),IF(H1671&lt;'Заказ, cкидки и курсы валют'!$B$42,H1671*0.54*100/(100-'Заказ, cкидки и курсы валют'!$C$42),IF(H1671&lt;'Заказ, cкидки и курсы валют'!$B$43,H1671*0.54*100/(100-'Заказ, cкидки и курсы валют'!$C$43),H1671))))),2)</f>
        <v>1182</v>
      </c>
    </row>
    <row r="1672" spans="1:10" ht="14.1" customHeight="1">
      <c r="A1672" s="209" t="s">
        <v>5152</v>
      </c>
      <c r="B1672" s="44" t="s">
        <v>3332</v>
      </c>
      <c r="C1672" s="73">
        <v>0.35</v>
      </c>
      <c r="D1672" s="2055">
        <v>3000</v>
      </c>
      <c r="E1672" s="2045">
        <f t="shared" si="173"/>
        <v>21.923999999999999</v>
      </c>
      <c r="F1672" s="603">
        <f t="shared" si="174"/>
        <v>21.92</v>
      </c>
      <c r="G1672" s="862">
        <f>'Заказ, cкидки и курсы валют'!$J$23*F1672</f>
        <v>263.04000000000002</v>
      </c>
      <c r="H1672" s="128">
        <f t="shared" si="175"/>
        <v>789.12</v>
      </c>
      <c r="I1672" s="212"/>
      <c r="J1672" s="128">
        <f>ROUND(IF(H1672&lt;'Заказ, cкидки и курсы валют'!$B$39,H1672*0.54*100/(100-'Заказ, cкидки и курсы валют'!$C$39),IF(H1672&lt;'Заказ, cкидки и курсы валют'!$B$40,H1672*0.54*100/(100-'Заказ, cкидки и курсы валют'!$C$40),IF(H1672&lt;'Заказ, cкидки и курсы валют'!$B$41,H1672*0.54*100/(100-'Заказ, cкидки и курсы валют'!$C$41),IF(H1672&lt;'Заказ, cкидки и курсы валют'!$B$42,H1672*0.54*100/(100-'Заказ, cкидки и курсы валют'!$C$42),IF(H1672&lt;'Заказ, cкидки и курсы валют'!$B$43,H1672*0.54*100/(100-'Заказ, cкидки и курсы валют'!$C$43),H1672))))),2)</f>
        <v>852.25</v>
      </c>
    </row>
    <row r="1673" spans="1:10" ht="14.1" customHeight="1">
      <c r="A1673" s="209" t="s">
        <v>4722</v>
      </c>
      <c r="B1673" s="44" t="s">
        <v>3333</v>
      </c>
      <c r="C1673" s="73">
        <v>0.4</v>
      </c>
      <c r="D1673" s="2055">
        <v>3000</v>
      </c>
      <c r="E1673" s="2045">
        <f t="shared" si="173"/>
        <v>25.536000000000001</v>
      </c>
      <c r="F1673" s="603">
        <f t="shared" si="174"/>
        <v>25.54</v>
      </c>
      <c r="G1673" s="862">
        <f>'Заказ, cкидки и курсы валют'!$J$23*F1673</f>
        <v>306.48</v>
      </c>
      <c r="H1673" s="128">
        <f t="shared" si="175"/>
        <v>919.44</v>
      </c>
      <c r="I1673" s="212"/>
      <c r="J1673" s="128">
        <f>ROUND(IF(H1673&lt;'Заказ, cкидки и курсы валют'!$B$39,H1673*0.54*100/(100-'Заказ, cкидки и курсы валют'!$C$39),IF(H1673&lt;'Заказ, cкидки и курсы валют'!$B$40,H1673*0.54*100/(100-'Заказ, cкидки и курсы валют'!$C$40),IF(H1673&lt;'Заказ, cкидки и курсы валют'!$B$41,H1673*0.54*100/(100-'Заказ, cкидки и курсы валют'!$C$41),IF(H1673&lt;'Заказ, cкидки и курсы валют'!$B$42,H1673*0.54*100/(100-'Заказ, cкидки и курсы валют'!$C$42),IF(H1673&lt;'Заказ, cкидки и курсы валют'!$B$43,H1673*0.54*100/(100-'Заказ, cкидки и курсы валют'!$C$43),H1673))))),2)</f>
        <v>993</v>
      </c>
    </row>
    <row r="1674" spans="1:10" ht="14.1" customHeight="1">
      <c r="A1674" s="209" t="s">
        <v>4723</v>
      </c>
      <c r="B1674" s="44" t="s">
        <v>3334</v>
      </c>
      <c r="C1674" s="73">
        <v>0.55000000000000004</v>
      </c>
      <c r="D1674" s="2055">
        <v>2000</v>
      </c>
      <c r="E1674" s="2045">
        <f t="shared" si="173"/>
        <v>28.871999999999996</v>
      </c>
      <c r="F1674" s="603">
        <f t="shared" si="174"/>
        <v>28.87</v>
      </c>
      <c r="G1674" s="862">
        <f>'Заказ, cкидки и курсы валют'!$J$23*F1674</f>
        <v>346.44</v>
      </c>
      <c r="H1674" s="128">
        <f t="shared" si="175"/>
        <v>692.88</v>
      </c>
      <c r="I1674" s="212"/>
      <c r="J1674" s="128">
        <f>ROUND(IF(H1674&lt;'Заказ, cкидки и курсы валют'!$B$39,H1674*0.54*100/(100-'Заказ, cкидки и курсы валют'!$C$39),IF(H1674&lt;'Заказ, cкидки и курсы валют'!$B$40,H1674*0.54*100/(100-'Заказ, cкидки и курсы валют'!$C$40),IF(H1674&lt;'Заказ, cкидки и курсы валют'!$B$41,H1674*0.54*100/(100-'Заказ, cкидки и курсы валют'!$C$41),IF(H1674&lt;'Заказ, cкидки и курсы валют'!$B$42,H1674*0.54*100/(100-'Заказ, cкидки и курсы валют'!$C$42),IF(H1674&lt;'Заказ, cкидки и курсы валют'!$B$43,H1674*0.54*100/(100-'Заказ, cкидки и курсы валют'!$C$43),H1674))))),2)</f>
        <v>748.31</v>
      </c>
    </row>
    <row r="1675" spans="1:10" ht="14.1" customHeight="1">
      <c r="A1675" s="209" t="s">
        <v>4724</v>
      </c>
      <c r="B1675" s="44" t="s">
        <v>3335</v>
      </c>
      <c r="C1675" s="73">
        <v>0.37</v>
      </c>
      <c r="D1675" s="2055">
        <v>5000</v>
      </c>
      <c r="E1675" s="2045">
        <f t="shared" si="173"/>
        <v>22.812000000000001</v>
      </c>
      <c r="F1675" s="603">
        <f t="shared" si="174"/>
        <v>22.81</v>
      </c>
      <c r="G1675" s="862">
        <f>'Заказ, cкидки и курсы валют'!$J$23*F1675</f>
        <v>273.71999999999997</v>
      </c>
      <c r="H1675" s="128">
        <f t="shared" si="175"/>
        <v>1368.6</v>
      </c>
      <c r="I1675" s="212"/>
      <c r="J1675" s="128">
        <f>ROUND(IF(H1675&lt;'Заказ, cкидки и курсы валют'!$B$39,H1675*0.54*100/(100-'Заказ, cкидки и курсы валют'!$C$39),IF(H1675&lt;'Заказ, cкидки и курсы валют'!$B$40,H1675*0.54*100/(100-'Заказ, cкидки и курсы валют'!$C$40),IF(H1675&lt;'Заказ, cкидки и курсы валют'!$B$41,H1675*0.54*100/(100-'Заказ, cкидки и курсы валют'!$C$41),IF(H1675&lt;'Заказ, cкидки и курсы валют'!$B$42,H1675*0.54*100/(100-'Заказ, cкидки и курсы валют'!$C$42),IF(H1675&lt;'Заказ, cкидки и курсы валют'!$B$43,H1675*0.54*100/(100-'Заказ, cкидки и курсы валют'!$C$43),H1675))))),2)</f>
        <v>1368.6</v>
      </c>
    </row>
    <row r="1676" spans="1:10" ht="14.1" customHeight="1">
      <c r="A1676" s="209" t="s">
        <v>4725</v>
      </c>
      <c r="B1676" s="44" t="s">
        <v>138</v>
      </c>
      <c r="C1676" s="73">
        <v>0.4</v>
      </c>
      <c r="D1676" s="2055">
        <v>5000</v>
      </c>
      <c r="E1676" s="2045">
        <f t="shared" si="173"/>
        <v>23.928000000000001</v>
      </c>
      <c r="F1676" s="603">
        <f t="shared" si="174"/>
        <v>23.93</v>
      </c>
      <c r="G1676" s="862">
        <f>'Заказ, cкидки и курсы валют'!$J$23*F1676</f>
        <v>287.15999999999997</v>
      </c>
      <c r="H1676" s="128">
        <f t="shared" si="175"/>
        <v>1435.8</v>
      </c>
      <c r="I1676" s="212"/>
      <c r="J1676" s="128">
        <f>ROUND(IF(H1676&lt;'Заказ, cкидки и курсы валют'!$B$39,H1676*0.54*100/(100-'Заказ, cкидки и курсы валют'!$C$39),IF(H1676&lt;'Заказ, cкидки и курсы валют'!$B$40,H1676*0.54*100/(100-'Заказ, cкидки и курсы валют'!$C$40),IF(H1676&lt;'Заказ, cкидки и курсы валют'!$B$41,H1676*0.54*100/(100-'Заказ, cкидки и курсы валют'!$C$41),IF(H1676&lt;'Заказ, cкидки и курсы валют'!$B$42,H1676*0.54*100/(100-'Заказ, cкидки и курсы валют'!$C$42),IF(H1676&lt;'Заказ, cкидки и курсы валют'!$B$43,H1676*0.54*100/(100-'Заказ, cкидки и курсы валют'!$C$43),H1676))))),2)</f>
        <v>1435.8</v>
      </c>
    </row>
    <row r="1677" spans="1:10" ht="14.1" customHeight="1">
      <c r="A1677" s="209" t="s">
        <v>4726</v>
      </c>
      <c r="B1677" s="44" t="s">
        <v>139</v>
      </c>
      <c r="C1677" s="73">
        <v>0.5</v>
      </c>
      <c r="D1677" s="2055">
        <v>4500</v>
      </c>
      <c r="E1677" s="2045">
        <f t="shared" si="173"/>
        <v>25.523999999999997</v>
      </c>
      <c r="F1677" s="603">
        <f t="shared" si="174"/>
        <v>25.52</v>
      </c>
      <c r="G1677" s="862">
        <f>'Заказ, cкидки и курсы валют'!$J$23*F1677</f>
        <v>306.24</v>
      </c>
      <c r="H1677" s="128">
        <f t="shared" si="175"/>
        <v>1378.08</v>
      </c>
      <c r="I1677" s="212"/>
      <c r="J1677" s="128">
        <f>ROUND(IF(H1677&lt;'Заказ, cкидки и курсы валют'!$B$39,H1677*0.54*100/(100-'Заказ, cкидки и курсы валют'!$C$39),IF(H1677&lt;'Заказ, cкидки и курсы валют'!$B$40,H1677*0.54*100/(100-'Заказ, cкидки и курсы валют'!$C$40),IF(H1677&lt;'Заказ, cкидки и курсы валют'!$B$41,H1677*0.54*100/(100-'Заказ, cкидки и курсы валют'!$C$41),IF(H1677&lt;'Заказ, cкидки и курсы валют'!$B$42,H1677*0.54*100/(100-'Заказ, cкидки и курсы валют'!$C$42),IF(H1677&lt;'Заказ, cкидки и курсы валют'!$B$43,H1677*0.54*100/(100-'Заказ, cкидки и курсы валют'!$C$43),H1677))))),2)</f>
        <v>1378.08</v>
      </c>
    </row>
    <row r="1678" spans="1:10" ht="14.1" customHeight="1">
      <c r="A1678" s="209" t="s">
        <v>4727</v>
      </c>
      <c r="B1678" s="44" t="s">
        <v>140</v>
      </c>
      <c r="C1678" s="73">
        <v>0.6</v>
      </c>
      <c r="D1678" s="2055">
        <v>3000</v>
      </c>
      <c r="E1678" s="2045">
        <f>E1592*1.2</f>
        <v>29.471999999999998</v>
      </c>
      <c r="F1678" s="603">
        <f t="shared" si="174"/>
        <v>29.47</v>
      </c>
      <c r="G1678" s="862">
        <f>'Заказ, cкидки и курсы валют'!$J$23*F1678</f>
        <v>353.64</v>
      </c>
      <c r="H1678" s="128">
        <f t="shared" si="175"/>
        <v>1060.92</v>
      </c>
      <c r="I1678" s="212"/>
      <c r="J1678" s="128">
        <f>ROUND(IF(H1678&lt;'Заказ, cкидки и курсы валют'!$B$39,H1678*0.54*100/(100-'Заказ, cкидки и курсы валют'!$C$39),IF(H1678&lt;'Заказ, cкидки и курсы валют'!$B$40,H1678*0.54*100/(100-'Заказ, cкидки и курсы валют'!$C$40),IF(H1678&lt;'Заказ, cкидки и курсы валют'!$B$41,H1678*0.54*100/(100-'Заказ, cкидки и курсы валют'!$C$41),IF(H1678&lt;'Заказ, cкидки и курсы валют'!$B$42,H1678*0.54*100/(100-'Заказ, cкидки и курсы валют'!$C$42),IF(H1678&lt;'Заказ, cкидки и курсы валют'!$B$43,H1678*0.54*100/(100-'Заказ, cкидки и курсы валют'!$C$43),H1678))))),2)</f>
        <v>1060.92</v>
      </c>
    </row>
    <row r="1679" spans="1:10" ht="14.1" customHeight="1">
      <c r="A1679" s="209" t="s">
        <v>4728</v>
      </c>
      <c r="B1679" s="44" t="s">
        <v>141</v>
      </c>
      <c r="C1679" s="73">
        <v>0.75</v>
      </c>
      <c r="D1679" s="2055">
        <v>1500</v>
      </c>
      <c r="E1679" s="2045">
        <f t="shared" si="173"/>
        <v>33.54</v>
      </c>
      <c r="F1679" s="603">
        <f t="shared" si="174"/>
        <v>33.54</v>
      </c>
      <c r="G1679" s="862">
        <f>'Заказ, cкидки и курсы валют'!$J$23*F1679</f>
        <v>402.48</v>
      </c>
      <c r="H1679" s="128">
        <f t="shared" si="175"/>
        <v>603.72</v>
      </c>
      <c r="I1679" s="212"/>
      <c r="J1679" s="128">
        <f>ROUND(IF(H1679&lt;'Заказ, cкидки и курсы валют'!$B$39,H1679*0.54*100/(100-'Заказ, cкидки и курсы валют'!$C$39),IF(H1679&lt;'Заказ, cкидки и курсы валют'!$B$40,H1679*0.54*100/(100-'Заказ, cкидки и курсы валют'!$C$40),IF(H1679&lt;'Заказ, cкидки и курсы валют'!$B$41,H1679*0.54*100/(100-'Заказ, cкидки и курсы валют'!$C$41),IF(H1679&lt;'Заказ, cкидки и курсы валют'!$B$42,H1679*0.54*100/(100-'Заказ, cкидки и курсы валют'!$C$42),IF(H1679&lt;'Заказ, cкидки и курсы валют'!$B$43,H1679*0.54*100/(100-'Заказ, cкидки и курсы валют'!$C$43),H1679))))),2)</f>
        <v>652.02</v>
      </c>
    </row>
    <row r="1680" spans="1:10" ht="14.1" customHeight="1">
      <c r="A1680" s="209" t="s">
        <v>4729</v>
      </c>
      <c r="B1680" s="44" t="s">
        <v>142</v>
      </c>
      <c r="C1680" s="73">
        <v>0.88</v>
      </c>
      <c r="D1680" s="2055">
        <v>1500</v>
      </c>
      <c r="E1680" s="2045">
        <f t="shared" si="173"/>
        <v>39.119999999999997</v>
      </c>
      <c r="F1680" s="603">
        <f t="shared" si="174"/>
        <v>39.119999999999997</v>
      </c>
      <c r="G1680" s="862">
        <f>'Заказ, cкидки и курсы валют'!$J$23*F1680</f>
        <v>469.43999999999994</v>
      </c>
      <c r="H1680" s="128">
        <f t="shared" si="175"/>
        <v>704.16</v>
      </c>
      <c r="I1680" s="212"/>
      <c r="J1680" s="128">
        <f>ROUND(IF(H1680&lt;'Заказ, cкидки и курсы валют'!$B$39,H1680*0.54*100/(100-'Заказ, cкидки и курсы валют'!$C$39),IF(H1680&lt;'Заказ, cкидки и курсы валют'!$B$40,H1680*0.54*100/(100-'Заказ, cкидки и курсы валют'!$C$40),IF(H1680&lt;'Заказ, cкидки и курсы валют'!$B$41,H1680*0.54*100/(100-'Заказ, cкидки и курсы валют'!$C$41),IF(H1680&lt;'Заказ, cкидки и курсы валют'!$B$42,H1680*0.54*100/(100-'Заказ, cкидки и курсы валют'!$C$42),IF(H1680&lt;'Заказ, cкидки и курсы валют'!$B$43,H1680*0.54*100/(100-'Заказ, cкидки и курсы валют'!$C$43),H1680))))),2)</f>
        <v>760.49</v>
      </c>
    </row>
    <row r="1681" spans="1:10" ht="14.1" customHeight="1">
      <c r="A1681" s="209" t="s">
        <v>4730</v>
      </c>
      <c r="B1681" s="44" t="s">
        <v>143</v>
      </c>
      <c r="C1681" s="73">
        <v>1</v>
      </c>
      <c r="D1681" s="2055">
        <v>1000</v>
      </c>
      <c r="E1681" s="2045">
        <f t="shared" si="173"/>
        <v>43.667999999999999</v>
      </c>
      <c r="F1681" s="603">
        <f t="shared" si="174"/>
        <v>43.67</v>
      </c>
      <c r="G1681" s="862">
        <f>'Заказ, cкидки и курсы валют'!$J$23*F1681</f>
        <v>524.04</v>
      </c>
      <c r="H1681" s="128">
        <f t="shared" si="175"/>
        <v>524.04</v>
      </c>
      <c r="I1681" s="212"/>
      <c r="J1681" s="128">
        <f>ROUND(IF(H1681&lt;'Заказ, cкидки и курсы валют'!$B$39,H1681*0.54*100/(100-'Заказ, cкидки и курсы валют'!$C$39),IF(H1681&lt;'Заказ, cкидки и курсы валют'!$B$40,H1681*0.54*100/(100-'Заказ, cкидки и курсы валют'!$C$40),IF(H1681&lt;'Заказ, cкидки и курсы валют'!$B$41,H1681*0.54*100/(100-'Заказ, cкидки и курсы валют'!$C$41),IF(H1681&lt;'Заказ, cкидки и курсы валют'!$B$42,H1681*0.54*100/(100-'Заказ, cкидки и курсы валют'!$C$42),IF(H1681&lt;'Заказ, cкидки и курсы валют'!$B$43,H1681*0.54*100/(100-'Заказ, cкидки и курсы валют'!$C$43),H1681))))),2)</f>
        <v>628.85</v>
      </c>
    </row>
    <row r="1682" spans="1:10" ht="14.1" customHeight="1">
      <c r="A1682" s="209" t="s">
        <v>4731</v>
      </c>
      <c r="B1682" s="44" t="s">
        <v>144</v>
      </c>
      <c r="C1682" s="73">
        <v>1.1499999999999999</v>
      </c>
      <c r="D1682" s="2055">
        <v>1000</v>
      </c>
      <c r="E1682" s="2045">
        <f t="shared" si="173"/>
        <v>57.12</v>
      </c>
      <c r="F1682" s="603">
        <f t="shared" si="174"/>
        <v>57.12</v>
      </c>
      <c r="G1682" s="862">
        <f>'Заказ, cкидки и курсы валют'!$J$23*F1682</f>
        <v>685.43999999999994</v>
      </c>
      <c r="H1682" s="128">
        <f t="shared" si="175"/>
        <v>685.44</v>
      </c>
      <c r="I1682" s="212"/>
      <c r="J1682" s="128">
        <f>ROUND(IF(H1682&lt;'Заказ, cкидки и курсы валют'!$B$39,H1682*0.54*100/(100-'Заказ, cкидки и курсы валют'!$C$39),IF(H1682&lt;'Заказ, cкидки и курсы валют'!$B$40,H1682*0.54*100/(100-'Заказ, cкидки и курсы валют'!$C$40),IF(H1682&lt;'Заказ, cкидки и курсы валют'!$B$41,H1682*0.54*100/(100-'Заказ, cкидки и курсы валют'!$C$41),IF(H1682&lt;'Заказ, cкидки и курсы валют'!$B$42,H1682*0.54*100/(100-'Заказ, cкидки и курсы валют'!$C$42),IF(H1682&lt;'Заказ, cкидки и курсы валют'!$B$43,H1682*0.54*100/(100-'Заказ, cкидки и курсы валют'!$C$43),H1682))))),2)</f>
        <v>740.28</v>
      </c>
    </row>
    <row r="1683" spans="1:10" ht="14.1" customHeight="1">
      <c r="A1683" s="210" t="s">
        <v>4732</v>
      </c>
      <c r="B1683" s="44" t="s">
        <v>3989</v>
      </c>
      <c r="C1683" s="73">
        <v>1.37</v>
      </c>
      <c r="D1683" s="2055">
        <v>800</v>
      </c>
      <c r="E1683" s="2045">
        <f t="shared" si="173"/>
        <v>54.18</v>
      </c>
      <c r="F1683" s="603">
        <f t="shared" si="174"/>
        <v>54.18</v>
      </c>
      <c r="G1683" s="862">
        <f>'Заказ, cкидки и курсы валют'!$J$23*F1683</f>
        <v>650.16</v>
      </c>
      <c r="H1683" s="128">
        <f t="shared" si="175"/>
        <v>520.13</v>
      </c>
      <c r="I1683" s="212"/>
      <c r="J1683" s="128">
        <f>ROUND(IF(H1683&lt;'Заказ, cкидки и курсы валют'!$B$39,H1683*0.54*100/(100-'Заказ, cкидки и курсы валют'!$C$39),IF(H1683&lt;'Заказ, cкидки и курсы валют'!$B$40,H1683*0.54*100/(100-'Заказ, cкидки и курсы валют'!$C$40),IF(H1683&lt;'Заказ, cкидки и курсы валют'!$B$41,H1683*0.54*100/(100-'Заказ, cкидки и курсы валют'!$C$41),IF(H1683&lt;'Заказ, cкидки и курсы валют'!$B$42,H1683*0.54*100/(100-'Заказ, cкидки и курсы валют'!$C$42),IF(H1683&lt;'Заказ, cкидки и курсы валют'!$B$43,H1683*0.54*100/(100-'Заказ, cкидки и курсы валют'!$C$43),H1683))))),2)</f>
        <v>624.16</v>
      </c>
    </row>
    <row r="1684" spans="1:10" ht="14.1" customHeight="1">
      <c r="A1684" s="209" t="s">
        <v>4733</v>
      </c>
      <c r="B1684" s="44" t="s">
        <v>3345</v>
      </c>
      <c r="C1684" s="73">
        <v>1.44</v>
      </c>
      <c r="D1684" s="2055">
        <v>500</v>
      </c>
      <c r="E1684" s="2045">
        <f t="shared" si="173"/>
        <v>59.268000000000001</v>
      </c>
      <c r="F1684" s="603">
        <f t="shared" si="174"/>
        <v>59.27</v>
      </c>
      <c r="G1684" s="862">
        <f>'Заказ, cкидки и курсы валют'!$J$23*F1684</f>
        <v>711.24</v>
      </c>
      <c r="H1684" s="128">
        <f t="shared" si="175"/>
        <v>355.62</v>
      </c>
      <c r="I1684" s="212"/>
      <c r="J1684" s="128">
        <f>ROUND(IF(H1684&lt;'Заказ, cкидки и курсы валют'!$B$39,H1684*0.54*100/(100-'Заказ, cкидки и курсы валют'!$C$39),IF(H1684&lt;'Заказ, cкидки и курсы валют'!$B$40,H1684*0.54*100/(100-'Заказ, cкидки и курсы валют'!$C$40),IF(H1684&lt;'Заказ, cкидки и курсы валют'!$B$41,H1684*0.54*100/(100-'Заказ, cкидки и курсы валют'!$C$41),IF(H1684&lt;'Заказ, cкидки и курсы валют'!$B$42,H1684*0.54*100/(100-'Заказ, cкидки и курсы валют'!$C$42),IF(H1684&lt;'Заказ, cкидки и курсы валют'!$B$43,H1684*0.54*100/(100-'Заказ, cкидки и курсы валют'!$C$43),H1684))))),2)</f>
        <v>480.09</v>
      </c>
    </row>
    <row r="1685" spans="1:10" ht="14.1" customHeight="1">
      <c r="A1685" s="209" t="s">
        <v>4734</v>
      </c>
      <c r="B1685" s="44" t="s">
        <v>153</v>
      </c>
      <c r="C1685" s="73">
        <v>0.55000000000000004</v>
      </c>
      <c r="D1685" s="2055">
        <v>4000</v>
      </c>
      <c r="E1685" s="2045">
        <f t="shared" si="173"/>
        <v>28.104000000000003</v>
      </c>
      <c r="F1685" s="603">
        <f t="shared" si="174"/>
        <v>28.1</v>
      </c>
      <c r="G1685" s="862">
        <f>'Заказ, cкидки и курсы валют'!$J$23*F1685</f>
        <v>337.20000000000005</v>
      </c>
      <c r="H1685" s="128">
        <f t="shared" si="175"/>
        <v>1348.8</v>
      </c>
      <c r="I1685" s="212"/>
      <c r="J1685" s="128">
        <f>ROUND(IF(H1685&lt;'Заказ, cкидки и курсы валют'!$B$39,H1685*0.54*100/(100-'Заказ, cкидки и курсы валют'!$C$39),IF(H1685&lt;'Заказ, cкидки и курсы валют'!$B$40,H1685*0.54*100/(100-'Заказ, cкидки и курсы валют'!$C$40),IF(H1685&lt;'Заказ, cкидки и курсы валют'!$B$41,H1685*0.54*100/(100-'Заказ, cкидки и курсы валют'!$C$41),IF(H1685&lt;'Заказ, cкидки и курсы валют'!$B$42,H1685*0.54*100/(100-'Заказ, cкидки и курсы валют'!$C$42),IF(H1685&lt;'Заказ, cкидки и курсы валют'!$B$43,H1685*0.54*100/(100-'Заказ, cкидки и курсы валют'!$C$43),H1685))))),2)</f>
        <v>1348.8</v>
      </c>
    </row>
    <row r="1686" spans="1:10" ht="14.1" customHeight="1">
      <c r="A1686" s="209" t="s">
        <v>4735</v>
      </c>
      <c r="B1686" s="44" t="s">
        <v>105</v>
      </c>
      <c r="C1686" s="73">
        <v>0.68</v>
      </c>
      <c r="D1686" s="2055">
        <v>3000</v>
      </c>
      <c r="E1686" s="2045">
        <f t="shared" si="173"/>
        <v>31.247999999999998</v>
      </c>
      <c r="F1686" s="603">
        <f t="shared" si="174"/>
        <v>31.25</v>
      </c>
      <c r="G1686" s="862">
        <f>'Заказ, cкидки и курсы валют'!$J$23*F1686</f>
        <v>375</v>
      </c>
      <c r="H1686" s="128">
        <f t="shared" si="175"/>
        <v>1125</v>
      </c>
      <c r="I1686" s="212"/>
      <c r="J1686" s="128">
        <f>ROUND(IF(H1686&lt;'Заказ, cкидки и курсы валют'!$B$39,H1686*0.54*100/(100-'Заказ, cкидки и курсы валют'!$C$39),IF(H1686&lt;'Заказ, cкидки и курсы валют'!$B$40,H1686*0.54*100/(100-'Заказ, cкидки и курсы валют'!$C$40),IF(H1686&lt;'Заказ, cкидки и курсы валют'!$B$41,H1686*0.54*100/(100-'Заказ, cкидки и курсы валют'!$C$41),IF(H1686&lt;'Заказ, cкидки и курсы валют'!$B$42,H1686*0.54*100/(100-'Заказ, cкидки и курсы валют'!$C$42),IF(H1686&lt;'Заказ, cкидки и курсы валют'!$B$43,H1686*0.54*100/(100-'Заказ, cкидки и курсы валют'!$C$43),H1686))))),2)</f>
        <v>1125</v>
      </c>
    </row>
    <row r="1687" spans="1:10" ht="14.1" customHeight="1">
      <c r="A1687" s="209" t="s">
        <v>4736</v>
      </c>
      <c r="B1687" s="44" t="s">
        <v>154</v>
      </c>
      <c r="C1687" s="73">
        <v>0.85</v>
      </c>
      <c r="D1687" s="2055">
        <v>2000</v>
      </c>
      <c r="E1687" s="2045">
        <f t="shared" si="173"/>
        <v>35.279999999999994</v>
      </c>
      <c r="F1687" s="603">
        <f t="shared" si="174"/>
        <v>35.28</v>
      </c>
      <c r="G1687" s="862">
        <f>'Заказ, cкидки и курсы валют'!$J$23*F1687</f>
        <v>423.36</v>
      </c>
      <c r="H1687" s="128">
        <f t="shared" si="175"/>
        <v>846.72</v>
      </c>
      <c r="I1687" s="212"/>
      <c r="J1687" s="128">
        <f>ROUND(IF(H1687&lt;'Заказ, cкидки и курсы валют'!$B$39,H1687*0.54*100/(100-'Заказ, cкидки и курсы валют'!$C$39),IF(H1687&lt;'Заказ, cкидки и курсы валют'!$B$40,H1687*0.54*100/(100-'Заказ, cкидки и курсы валют'!$C$40),IF(H1687&lt;'Заказ, cкидки и курсы валют'!$B$41,H1687*0.54*100/(100-'Заказ, cкидки и курсы валют'!$C$41),IF(H1687&lt;'Заказ, cкидки и курсы валют'!$B$42,H1687*0.54*100/(100-'Заказ, cкидки и курсы валют'!$C$42),IF(H1687&lt;'Заказ, cкидки и курсы валют'!$B$43,H1687*0.54*100/(100-'Заказ, cкидки и курсы валют'!$C$43),H1687))))),2)</f>
        <v>914.46</v>
      </c>
    </row>
    <row r="1688" spans="1:10" ht="14.1" customHeight="1">
      <c r="A1688" s="209" t="s">
        <v>4737</v>
      </c>
      <c r="B1688" s="44" t="s">
        <v>107</v>
      </c>
      <c r="C1688" s="73">
        <v>1</v>
      </c>
      <c r="D1688" s="2055">
        <v>1500</v>
      </c>
      <c r="E1688" s="2045">
        <f t="shared" si="173"/>
        <v>39.995999999999995</v>
      </c>
      <c r="F1688" s="603">
        <f t="shared" si="174"/>
        <v>40</v>
      </c>
      <c r="G1688" s="862">
        <f>'Заказ, cкидки и курсы валют'!$J$23*F1688</f>
        <v>480</v>
      </c>
      <c r="H1688" s="128">
        <f t="shared" si="175"/>
        <v>720</v>
      </c>
      <c r="I1688" s="212"/>
      <c r="J1688" s="128">
        <f>ROUND(IF(H1688&lt;'Заказ, cкидки и курсы валют'!$B$39,H1688*0.54*100/(100-'Заказ, cкидки и курсы валют'!$C$39),IF(H1688&lt;'Заказ, cкидки и курсы валют'!$B$40,H1688*0.54*100/(100-'Заказ, cкидки и курсы валют'!$C$40),IF(H1688&lt;'Заказ, cкидки и курсы валют'!$B$41,H1688*0.54*100/(100-'Заказ, cкидки и курсы валют'!$C$41),IF(H1688&lt;'Заказ, cкидки и курсы валют'!$B$42,H1688*0.54*100/(100-'Заказ, cкидки и курсы валют'!$C$42),IF(H1688&lt;'Заказ, cкидки и курсы валют'!$B$43,H1688*0.54*100/(100-'Заказ, cкидки и курсы валют'!$C$43),H1688))))),2)</f>
        <v>777.6</v>
      </c>
    </row>
    <row r="1689" spans="1:10" ht="14.1" customHeight="1">
      <c r="A1689" s="209" t="s">
        <v>4738</v>
      </c>
      <c r="B1689" s="48" t="s">
        <v>155</v>
      </c>
      <c r="C1689" s="73">
        <v>1.22</v>
      </c>
      <c r="D1689" s="2055">
        <v>1000</v>
      </c>
      <c r="E1689" s="2045">
        <f t="shared" si="173"/>
        <v>47.436</v>
      </c>
      <c r="F1689" s="603">
        <f t="shared" si="174"/>
        <v>47.44</v>
      </c>
      <c r="G1689" s="862">
        <f>'Заказ, cкидки и курсы валют'!$J$23*F1689</f>
        <v>569.28</v>
      </c>
      <c r="H1689" s="128">
        <f t="shared" si="175"/>
        <v>569.28</v>
      </c>
      <c r="I1689" s="212"/>
      <c r="J1689" s="128">
        <f>ROUND(IF(H1689&lt;'Заказ, cкидки и курсы валют'!$B$39,H1689*0.54*100/(100-'Заказ, cкидки и курсы валют'!$C$39),IF(H1689&lt;'Заказ, cкидки и курсы валют'!$B$40,H1689*0.54*100/(100-'Заказ, cкидки и курсы валют'!$C$40),IF(H1689&lt;'Заказ, cкидки и курсы валют'!$B$41,H1689*0.54*100/(100-'Заказ, cкидки и курсы валют'!$C$41),IF(H1689&lt;'Заказ, cкидки и курсы валют'!$B$42,H1689*0.54*100/(100-'Заказ, cкидки и курсы валют'!$C$42),IF(H1689&lt;'Заказ, cкидки и курсы валют'!$B$43,H1689*0.54*100/(100-'Заказ, cкидки и курсы валют'!$C$43),H1689))))),2)</f>
        <v>614.82000000000005</v>
      </c>
    </row>
    <row r="1690" spans="1:10" ht="14.1" customHeight="1">
      <c r="A1690" s="209" t="s">
        <v>4739</v>
      </c>
      <c r="B1690" s="44" t="s">
        <v>109</v>
      </c>
      <c r="C1690" s="73">
        <v>1.4300000000000002</v>
      </c>
      <c r="D1690" s="2055">
        <v>1000</v>
      </c>
      <c r="E1690" s="2045">
        <f t="shared" si="173"/>
        <v>52.931999999999995</v>
      </c>
      <c r="F1690" s="603">
        <f t="shared" si="174"/>
        <v>52.93</v>
      </c>
      <c r="G1690" s="862">
        <f>'Заказ, cкидки и курсы валют'!$J$23*F1690</f>
        <v>635.16</v>
      </c>
      <c r="H1690" s="128">
        <f t="shared" si="175"/>
        <v>635.16</v>
      </c>
      <c r="I1690" s="212"/>
      <c r="J1690" s="128">
        <f>ROUND(IF(H1690&lt;'Заказ, cкидки и курсы валют'!$B$39,H1690*0.54*100/(100-'Заказ, cкидки и курсы валют'!$C$39),IF(H1690&lt;'Заказ, cкидки и курсы валют'!$B$40,H1690*0.54*100/(100-'Заказ, cкидки и курсы валют'!$C$40),IF(H1690&lt;'Заказ, cкидки и курсы валют'!$B$41,H1690*0.54*100/(100-'Заказ, cкидки и курсы валют'!$C$41),IF(H1690&lt;'Заказ, cкидки и курсы валют'!$B$42,H1690*0.54*100/(100-'Заказ, cкидки и курсы валют'!$C$42),IF(H1690&lt;'Заказ, cкидки и курсы валют'!$B$43,H1690*0.54*100/(100-'Заказ, cкидки и курсы валют'!$C$43),H1690))))),2)</f>
        <v>685.97</v>
      </c>
    </row>
    <row r="1691" spans="1:10" ht="14.1" customHeight="1">
      <c r="A1691" s="209" t="s">
        <v>4740</v>
      </c>
      <c r="B1691" s="44" t="s">
        <v>156</v>
      </c>
      <c r="C1691" s="73">
        <v>1.59</v>
      </c>
      <c r="D1691" s="2055">
        <v>800</v>
      </c>
      <c r="E1691" s="2045">
        <f t="shared" si="173"/>
        <v>51.647999999999996</v>
      </c>
      <c r="F1691" s="603">
        <f t="shared" si="174"/>
        <v>51.65</v>
      </c>
      <c r="G1691" s="862">
        <f>'Заказ, cкидки и курсы валют'!$J$23*F1691</f>
        <v>619.79999999999995</v>
      </c>
      <c r="H1691" s="128">
        <f t="shared" si="175"/>
        <v>495.84</v>
      </c>
      <c r="I1691" s="212"/>
      <c r="J1691" s="128">
        <f>ROUND(IF(H1691&lt;'Заказ, cкидки и курсы валют'!$B$39,H1691*0.54*100/(100-'Заказ, cкидки и курсы валют'!$C$39),IF(H1691&lt;'Заказ, cкидки и курсы валют'!$B$40,H1691*0.54*100/(100-'Заказ, cкидки и курсы валют'!$C$40),IF(H1691&lt;'Заказ, cкидки и курсы валют'!$B$41,H1691*0.54*100/(100-'Заказ, cкидки и курсы валют'!$C$41),IF(H1691&lt;'Заказ, cкидки и курсы валют'!$B$42,H1691*0.54*100/(100-'Заказ, cкидки и курсы валют'!$C$42),IF(H1691&lt;'Заказ, cкидки и курсы валют'!$B$43,H1691*0.54*100/(100-'Заказ, cкидки и курсы валют'!$C$43),H1691))))),2)</f>
        <v>595.01</v>
      </c>
    </row>
    <row r="1692" spans="1:10" ht="14.1" customHeight="1">
      <c r="A1692" s="209" t="s">
        <v>4741</v>
      </c>
      <c r="B1692" s="44" t="s">
        <v>111</v>
      </c>
      <c r="C1692" s="74">
        <v>1.8</v>
      </c>
      <c r="D1692" s="2055">
        <v>500</v>
      </c>
      <c r="E1692" s="2045">
        <f t="shared" si="173"/>
        <v>64.62</v>
      </c>
      <c r="F1692" s="603">
        <f t="shared" si="174"/>
        <v>64.62</v>
      </c>
      <c r="G1692" s="862">
        <f>'Заказ, cкидки и курсы валют'!$J$23*F1692</f>
        <v>775.44</v>
      </c>
      <c r="H1692" s="128">
        <f t="shared" si="175"/>
        <v>387.72</v>
      </c>
      <c r="I1692" s="212"/>
      <c r="J1692" s="128">
        <f>ROUND(IF(H1692&lt;'Заказ, cкидки и курсы валют'!$B$39,H1692*0.54*100/(100-'Заказ, cкидки и курсы валют'!$C$39),IF(H1692&lt;'Заказ, cкидки и курсы валют'!$B$40,H1692*0.54*100/(100-'Заказ, cкидки и курсы валют'!$C$40),IF(H1692&lt;'Заказ, cкидки и курсы валют'!$B$41,H1692*0.54*100/(100-'Заказ, cкидки и курсы валют'!$C$41),IF(H1692&lt;'Заказ, cкидки и курсы валют'!$B$42,H1692*0.54*100/(100-'Заказ, cкидки и курсы валют'!$C$42),IF(H1692&lt;'Заказ, cкидки и курсы валют'!$B$43,H1692*0.54*100/(100-'Заказ, cкидки и курсы валют'!$C$43),H1692))))),2)</f>
        <v>465.26</v>
      </c>
    </row>
    <row r="1693" spans="1:10" ht="14.1" customHeight="1">
      <c r="A1693" s="209" t="s">
        <v>4742</v>
      </c>
      <c r="B1693" s="44" t="s">
        <v>157</v>
      </c>
      <c r="C1693" s="73">
        <v>1.88</v>
      </c>
      <c r="D1693" s="2055">
        <v>500</v>
      </c>
      <c r="E1693" s="2045">
        <f t="shared" si="173"/>
        <v>67.331999999999994</v>
      </c>
      <c r="F1693" s="603">
        <f t="shared" si="174"/>
        <v>67.33</v>
      </c>
      <c r="G1693" s="862">
        <f>'Заказ, cкидки и курсы валют'!$J$23*F1693</f>
        <v>807.96</v>
      </c>
      <c r="H1693" s="128">
        <f t="shared" si="175"/>
        <v>403.98</v>
      </c>
      <c r="I1693" s="212"/>
      <c r="J1693" s="128">
        <f>ROUND(IF(H1693&lt;'Заказ, cкидки и курсы валют'!$B$39,H1693*0.54*100/(100-'Заказ, cкидки и курсы валют'!$C$39),IF(H1693&lt;'Заказ, cкидки и курсы валют'!$B$40,H1693*0.54*100/(100-'Заказ, cкидки и курсы валют'!$C$40),IF(H1693&lt;'Заказ, cкидки и курсы валют'!$B$41,H1693*0.54*100/(100-'Заказ, cкидки и курсы валют'!$C$41),IF(H1693&lt;'Заказ, cкидки и курсы валют'!$B$42,H1693*0.54*100/(100-'Заказ, cкидки и курсы валют'!$C$42),IF(H1693&lt;'Заказ, cкидки и курсы валют'!$B$43,H1693*0.54*100/(100-'Заказ, cкидки и курсы валют'!$C$43),H1693))))),2)</f>
        <v>484.78</v>
      </c>
    </row>
    <row r="1694" spans="1:10" ht="14.1" customHeight="1">
      <c r="A1694" s="209" t="s">
        <v>4743</v>
      </c>
      <c r="B1694" s="44" t="s">
        <v>145</v>
      </c>
      <c r="C1694" s="73">
        <v>0.76</v>
      </c>
      <c r="D1694" s="2055">
        <v>3000</v>
      </c>
      <c r="E1694" s="2045">
        <f>E1608*1.2</f>
        <v>33.731999999999999</v>
      </c>
      <c r="F1694" s="603">
        <f t="shared" si="174"/>
        <v>33.729999999999997</v>
      </c>
      <c r="G1694" s="862">
        <f>'Заказ, cкидки и курсы валют'!$J$23*F1694</f>
        <v>404.76</v>
      </c>
      <c r="H1694" s="128">
        <f t="shared" si="175"/>
        <v>1214.28</v>
      </c>
      <c r="I1694" s="212"/>
      <c r="J1694" s="128">
        <f>ROUND(IF(H1694&lt;'Заказ, cкидки и курсы валют'!$B$39,H1694*0.54*100/(100-'Заказ, cкидки и курсы валют'!$C$39),IF(H1694&lt;'Заказ, cкидки и курсы валют'!$B$40,H1694*0.54*100/(100-'Заказ, cкидки и курсы валют'!$C$40),IF(H1694&lt;'Заказ, cкидки и курсы валют'!$B$41,H1694*0.54*100/(100-'Заказ, cкидки и курсы валют'!$C$41),IF(H1694&lt;'Заказ, cкидки и курсы валют'!$B$42,H1694*0.54*100/(100-'Заказ, cкидки и курсы валют'!$C$42),IF(H1694&lt;'Заказ, cкидки и курсы валют'!$B$43,H1694*0.54*100/(100-'Заказ, cкидки и курсы валют'!$C$43),H1694))))),2)</f>
        <v>1214.28</v>
      </c>
    </row>
    <row r="1695" spans="1:10" ht="14.1" customHeight="1">
      <c r="A1695" s="209" t="s">
        <v>4744</v>
      </c>
      <c r="B1695" s="44" t="s">
        <v>146</v>
      </c>
      <c r="C1695" s="73">
        <v>0.89</v>
      </c>
      <c r="D1695" s="2055">
        <v>2500</v>
      </c>
      <c r="E1695" s="2045">
        <f t="shared" si="173"/>
        <v>37.799999999999997</v>
      </c>
      <c r="F1695" s="603">
        <f t="shared" si="174"/>
        <v>37.799999999999997</v>
      </c>
      <c r="G1695" s="862">
        <f>'Заказ, cкидки и курсы валют'!$J$23*F1695</f>
        <v>453.59999999999997</v>
      </c>
      <c r="H1695" s="128">
        <f t="shared" si="175"/>
        <v>1134</v>
      </c>
      <c r="I1695" s="212"/>
      <c r="J1695" s="128">
        <f>ROUND(IF(H1695&lt;'Заказ, cкидки и курсы валют'!$B$39,H1695*0.54*100/(100-'Заказ, cкидки и курсы валют'!$C$39),IF(H1695&lt;'Заказ, cкидки и курсы валют'!$B$40,H1695*0.54*100/(100-'Заказ, cкидки и курсы валют'!$C$40),IF(H1695&lt;'Заказ, cкидки и курсы валют'!$B$41,H1695*0.54*100/(100-'Заказ, cкидки и курсы валют'!$C$41),IF(H1695&lt;'Заказ, cкидки и курсы валют'!$B$42,H1695*0.54*100/(100-'Заказ, cкидки и курсы валют'!$C$42),IF(H1695&lt;'Заказ, cкидки и курсы валют'!$B$43,H1695*0.54*100/(100-'Заказ, cкидки и курсы валют'!$C$43),H1695))))),2)</f>
        <v>1134</v>
      </c>
    </row>
    <row r="1696" spans="1:10" ht="14.1" customHeight="1">
      <c r="A1696" s="209" t="s">
        <v>4745</v>
      </c>
      <c r="B1696" s="44" t="s">
        <v>147</v>
      </c>
      <c r="C1696" s="73">
        <v>1.1499999999999999</v>
      </c>
      <c r="D1696" s="2055">
        <v>2000</v>
      </c>
      <c r="E1696" s="2045">
        <f t="shared" si="173"/>
        <v>42.743999999999993</v>
      </c>
      <c r="F1696" s="603">
        <f t="shared" si="174"/>
        <v>42.74</v>
      </c>
      <c r="G1696" s="862">
        <f>'Заказ, cкидки и курсы валют'!$J$23*F1696</f>
        <v>512.88</v>
      </c>
      <c r="H1696" s="128">
        <f t="shared" si="175"/>
        <v>1025.76</v>
      </c>
      <c r="I1696" s="212"/>
      <c r="J1696" s="128">
        <f>ROUND(IF(H1696&lt;'Заказ, cкидки и курсы валют'!$B$39,H1696*0.54*100/(100-'Заказ, cкидки и курсы валют'!$C$39),IF(H1696&lt;'Заказ, cкидки и курсы валют'!$B$40,H1696*0.54*100/(100-'Заказ, cкидки и курсы валют'!$C$40),IF(H1696&lt;'Заказ, cкидки и курсы валют'!$B$41,H1696*0.54*100/(100-'Заказ, cкидки и курсы валют'!$C$41),IF(H1696&lt;'Заказ, cкидки и курсы валют'!$B$42,H1696*0.54*100/(100-'Заказ, cкидки и курсы валют'!$C$42),IF(H1696&lt;'Заказ, cкидки и курсы валют'!$B$43,H1696*0.54*100/(100-'Заказ, cкидки и курсы валют'!$C$43),H1696))))),2)</f>
        <v>1025.76</v>
      </c>
    </row>
    <row r="1697" spans="1:10" ht="14.1" customHeight="1">
      <c r="A1697" s="209" t="s">
        <v>4746</v>
      </c>
      <c r="B1697" s="44" t="s">
        <v>148</v>
      </c>
      <c r="C1697" s="73">
        <v>1.35</v>
      </c>
      <c r="D1697" s="2055">
        <v>1500</v>
      </c>
      <c r="E1697" s="2045">
        <f t="shared" si="173"/>
        <v>47.783999999999999</v>
      </c>
      <c r="F1697" s="603">
        <f t="shared" si="174"/>
        <v>47.78</v>
      </c>
      <c r="G1697" s="862">
        <f>'Заказ, cкидки и курсы валют'!$J$23*F1697</f>
        <v>573.36</v>
      </c>
      <c r="H1697" s="128">
        <f t="shared" si="175"/>
        <v>860.04</v>
      </c>
      <c r="I1697" s="212"/>
      <c r="J1697" s="128">
        <f>ROUND(IF(H1697&lt;'Заказ, cкидки и курсы валют'!$B$39,H1697*0.54*100/(100-'Заказ, cкидки и курсы валют'!$C$39),IF(H1697&lt;'Заказ, cкидки и курсы валют'!$B$40,H1697*0.54*100/(100-'Заказ, cкидки и курсы валют'!$C$40),IF(H1697&lt;'Заказ, cкидки и курсы валют'!$B$41,H1697*0.54*100/(100-'Заказ, cкидки и курсы валют'!$C$41),IF(H1697&lt;'Заказ, cкидки и курсы валют'!$B$42,H1697*0.54*100/(100-'Заказ, cкидки и курсы валют'!$C$42),IF(H1697&lt;'Заказ, cкидки и курсы валют'!$B$43,H1697*0.54*100/(100-'Заказ, cкидки и курсы валют'!$C$43),H1697))))),2)</f>
        <v>928.84</v>
      </c>
    </row>
    <row r="1698" spans="1:10" ht="14.1" customHeight="1">
      <c r="A1698" s="209" t="s">
        <v>4747</v>
      </c>
      <c r="B1698" s="44" t="s">
        <v>149</v>
      </c>
      <c r="C1698" s="73">
        <v>1.6</v>
      </c>
      <c r="D1698" s="2055">
        <v>1000</v>
      </c>
      <c r="E1698" s="2045">
        <f t="shared" si="173"/>
        <v>53.495999999999995</v>
      </c>
      <c r="F1698" s="603">
        <f t="shared" si="174"/>
        <v>53.5</v>
      </c>
      <c r="G1698" s="862">
        <f>'Заказ, cкидки и курсы валют'!$J$23*F1698</f>
        <v>642</v>
      </c>
      <c r="H1698" s="128">
        <f t="shared" si="175"/>
        <v>642</v>
      </c>
      <c r="I1698" s="212"/>
      <c r="J1698" s="128">
        <f>ROUND(IF(H1698&lt;'Заказ, cкидки и курсы валют'!$B$39,H1698*0.54*100/(100-'Заказ, cкидки и курсы валют'!$C$39),IF(H1698&lt;'Заказ, cкидки и курсы валют'!$B$40,H1698*0.54*100/(100-'Заказ, cкидки и курсы валют'!$C$40),IF(H1698&lt;'Заказ, cкидки и курсы валют'!$B$41,H1698*0.54*100/(100-'Заказ, cкидки и курсы валют'!$C$41),IF(H1698&lt;'Заказ, cкидки и курсы валют'!$B$42,H1698*0.54*100/(100-'Заказ, cкидки и курсы валют'!$C$42),IF(H1698&lt;'Заказ, cкидки и курсы валют'!$B$43,H1698*0.54*100/(100-'Заказ, cкидки и курсы валют'!$C$43),H1698))))),2)</f>
        <v>693.36</v>
      </c>
    </row>
    <row r="1699" spans="1:10" ht="14.1" customHeight="1">
      <c r="A1699" s="209" t="s">
        <v>4748</v>
      </c>
      <c r="B1699" s="44" t="s">
        <v>150</v>
      </c>
      <c r="C1699" s="73">
        <v>1.84</v>
      </c>
      <c r="D1699" s="2055">
        <v>800</v>
      </c>
      <c r="E1699" s="2045">
        <f t="shared" si="173"/>
        <v>60.911999999999992</v>
      </c>
      <c r="F1699" s="603">
        <f t="shared" si="174"/>
        <v>60.91</v>
      </c>
      <c r="G1699" s="862">
        <f>'Заказ, cкидки и курсы валют'!$J$23*F1699</f>
        <v>730.92</v>
      </c>
      <c r="H1699" s="128">
        <f t="shared" si="175"/>
        <v>584.74</v>
      </c>
      <c r="I1699" s="212"/>
      <c r="J1699" s="128">
        <f>ROUND(IF(H1699&lt;'Заказ, cкидки и курсы валют'!$B$39,H1699*0.54*100/(100-'Заказ, cкидки и курсы валют'!$C$39),IF(H1699&lt;'Заказ, cкидки и курсы валют'!$B$40,H1699*0.54*100/(100-'Заказ, cкидки и курсы валют'!$C$40),IF(H1699&lt;'Заказ, cкидки и курсы валют'!$B$41,H1699*0.54*100/(100-'Заказ, cкидки и курсы валют'!$C$41),IF(H1699&lt;'Заказ, cкидки и курсы валют'!$B$42,H1699*0.54*100/(100-'Заказ, cкидки и курсы валют'!$C$42),IF(H1699&lt;'Заказ, cкидки и курсы валют'!$B$43,H1699*0.54*100/(100-'Заказ, cкидки и курсы валют'!$C$43),H1699))))),2)</f>
        <v>631.52</v>
      </c>
    </row>
    <row r="1700" spans="1:10" ht="14.1" customHeight="1">
      <c r="A1700" s="209" t="s">
        <v>4749</v>
      </c>
      <c r="B1700" s="44" t="s">
        <v>151</v>
      </c>
      <c r="C1700" s="73">
        <v>2.06</v>
      </c>
      <c r="D1700" s="2055">
        <v>700</v>
      </c>
      <c r="E1700" s="2045">
        <f t="shared" si="173"/>
        <v>70.595999999999989</v>
      </c>
      <c r="F1700" s="603">
        <f t="shared" si="174"/>
        <v>70.599999999999994</v>
      </c>
      <c r="G1700" s="862">
        <f>'Заказ, cкидки и курсы валют'!$J$23*F1700</f>
        <v>847.19999999999993</v>
      </c>
      <c r="H1700" s="128">
        <f t="shared" si="175"/>
        <v>593.04</v>
      </c>
      <c r="I1700" s="212"/>
      <c r="J1700" s="128">
        <f>ROUND(IF(H1700&lt;'Заказ, cкидки и курсы валют'!$B$39,H1700*0.54*100/(100-'Заказ, cкидки и курсы валют'!$C$39),IF(H1700&lt;'Заказ, cкидки и курсы валют'!$B$40,H1700*0.54*100/(100-'Заказ, cкидки и курсы валют'!$C$40),IF(H1700&lt;'Заказ, cкидки и курсы валют'!$B$41,H1700*0.54*100/(100-'Заказ, cкидки и курсы валют'!$C$41),IF(H1700&lt;'Заказ, cкидки и курсы валют'!$B$42,H1700*0.54*100/(100-'Заказ, cкидки и курсы валют'!$C$42),IF(H1700&lt;'Заказ, cкидки и курсы валют'!$B$43,H1700*0.54*100/(100-'Заказ, cкидки и курсы валют'!$C$43),H1700))))),2)</f>
        <v>640.48</v>
      </c>
    </row>
    <row r="1701" spans="1:10" ht="14.1" customHeight="1">
      <c r="A1701" s="209" t="s">
        <v>4750</v>
      </c>
      <c r="B1701" s="44" t="s">
        <v>79</v>
      </c>
      <c r="C1701" s="73">
        <v>2.35</v>
      </c>
      <c r="D1701" s="2055">
        <v>500</v>
      </c>
      <c r="E1701" s="2045">
        <f t="shared" si="173"/>
        <v>75.72</v>
      </c>
      <c r="F1701" s="603">
        <f t="shared" si="174"/>
        <v>75.72</v>
      </c>
      <c r="G1701" s="862">
        <f>'Заказ, cкидки и курсы валют'!$J$23*F1701</f>
        <v>908.64</v>
      </c>
      <c r="H1701" s="128">
        <f t="shared" si="175"/>
        <v>454.32</v>
      </c>
      <c r="I1701" s="212"/>
      <c r="J1701" s="128">
        <f>ROUND(IF(H1701&lt;'Заказ, cкидки и курсы валют'!$B$39,H1701*0.54*100/(100-'Заказ, cкидки и курсы валют'!$C$39),IF(H1701&lt;'Заказ, cкидки и курсы валют'!$B$40,H1701*0.54*100/(100-'Заказ, cкидки и курсы валют'!$C$40),IF(H1701&lt;'Заказ, cкидки и курсы валют'!$B$41,H1701*0.54*100/(100-'Заказ, cкидки и курсы валют'!$C$41),IF(H1701&lt;'Заказ, cкидки и курсы валют'!$B$42,H1701*0.54*100/(100-'Заказ, cкидки и курсы валют'!$C$42),IF(H1701&lt;'Заказ, cкидки и курсы валют'!$B$43,H1701*0.54*100/(100-'Заказ, cкидки и курсы валют'!$C$43),H1701))))),2)</f>
        <v>545.17999999999995</v>
      </c>
    </row>
    <row r="1702" spans="1:10" ht="14.1" customHeight="1">
      <c r="A1702" s="209" t="s">
        <v>4751</v>
      </c>
      <c r="B1702" s="44" t="s">
        <v>152</v>
      </c>
      <c r="C1702" s="73">
        <v>2.4700000000000002</v>
      </c>
      <c r="D1702" s="2055">
        <v>500</v>
      </c>
      <c r="E1702" s="2045">
        <f t="shared" si="173"/>
        <v>83.52</v>
      </c>
      <c r="F1702" s="603">
        <f t="shared" si="174"/>
        <v>83.52</v>
      </c>
      <c r="G1702" s="862">
        <f>'Заказ, cкидки и курсы валют'!$J$23*F1702</f>
        <v>1002.24</v>
      </c>
      <c r="H1702" s="128">
        <f t="shared" si="175"/>
        <v>501.12</v>
      </c>
      <c r="I1702" s="212"/>
      <c r="J1702" s="128">
        <f>ROUND(IF(H1702&lt;'Заказ, cкидки и курсы валют'!$B$39,H1702*0.54*100/(100-'Заказ, cкидки и курсы валют'!$C$39),IF(H1702&lt;'Заказ, cкидки и курсы валют'!$B$40,H1702*0.54*100/(100-'Заказ, cкидки и курсы валют'!$C$40),IF(H1702&lt;'Заказ, cкидки и курсы валют'!$B$41,H1702*0.54*100/(100-'Заказ, cкидки и курсы валют'!$C$41),IF(H1702&lt;'Заказ, cкидки и курсы валют'!$B$42,H1702*0.54*100/(100-'Заказ, cкидки и курсы валют'!$C$42),IF(H1702&lt;'Заказ, cкидки и курсы валют'!$B$43,H1702*0.54*100/(100-'Заказ, cкидки и курсы валют'!$C$43),H1702))))),2)</f>
        <v>601.34</v>
      </c>
    </row>
    <row r="1703" spans="1:10" ht="14.1" customHeight="1">
      <c r="A1703" s="209" t="s">
        <v>4752</v>
      </c>
      <c r="B1703" s="44" t="s">
        <v>158</v>
      </c>
      <c r="C1703" s="73">
        <v>3.1</v>
      </c>
      <c r="D1703" s="2055">
        <v>300</v>
      </c>
      <c r="E1703" s="2045">
        <f t="shared" si="173"/>
        <v>101.736</v>
      </c>
      <c r="F1703" s="603">
        <f t="shared" si="174"/>
        <v>101.74</v>
      </c>
      <c r="G1703" s="862">
        <f>'Заказ, cкидки и курсы валют'!$J$23*F1703</f>
        <v>1220.8799999999999</v>
      </c>
      <c r="H1703" s="128">
        <f t="shared" si="175"/>
        <v>366.26</v>
      </c>
      <c r="I1703" s="212"/>
      <c r="J1703" s="128">
        <f>ROUND(IF(H1703&lt;'Заказ, cкидки и курсы валют'!$B$39,H1703*0.54*100/(100-'Заказ, cкидки и курсы валют'!$C$39),IF(H1703&lt;'Заказ, cкидки и курсы валют'!$B$40,H1703*0.54*100/(100-'Заказ, cкидки и курсы валют'!$C$40),IF(H1703&lt;'Заказ, cкидки и курсы валют'!$B$41,H1703*0.54*100/(100-'Заказ, cкидки и курсы валют'!$C$41),IF(H1703&lt;'Заказ, cкидки и курсы валют'!$B$42,H1703*0.54*100/(100-'Заказ, cкидки и курсы валют'!$C$42),IF(H1703&lt;'Заказ, cкидки и курсы валют'!$B$43,H1703*0.54*100/(100-'Заказ, cкидки и курсы валют'!$C$43),H1703))))),2)</f>
        <v>494.45</v>
      </c>
    </row>
    <row r="1704" spans="1:10" ht="14.1" customHeight="1">
      <c r="A1704" s="209" t="s">
        <v>4753</v>
      </c>
      <c r="B1704" s="44" t="s">
        <v>159</v>
      </c>
      <c r="C1704" s="73">
        <v>3.5</v>
      </c>
      <c r="D1704" s="2055">
        <v>250</v>
      </c>
      <c r="E1704" s="2045">
        <f t="shared" si="173"/>
        <v>113.748</v>
      </c>
      <c r="F1704" s="603">
        <f t="shared" si="174"/>
        <v>113.75</v>
      </c>
      <c r="G1704" s="862">
        <f>'Заказ, cкидки и курсы валют'!$J$23*F1704</f>
        <v>1365</v>
      </c>
      <c r="H1704" s="128">
        <f t="shared" si="175"/>
        <v>341.25</v>
      </c>
      <c r="I1704" s="212"/>
      <c r="J1704" s="128">
        <f>ROUND(IF(H1704&lt;'Заказ, cкидки и курсы валют'!$B$39,H1704*0.54*100/(100-'Заказ, cкидки и курсы валют'!$C$39),IF(H1704&lt;'Заказ, cкидки и курсы валют'!$B$40,H1704*0.54*100/(100-'Заказ, cкидки и курсы валют'!$C$40),IF(H1704&lt;'Заказ, cкидки и курсы валют'!$B$41,H1704*0.54*100/(100-'Заказ, cкидки и курсы валют'!$C$41),IF(H1704&lt;'Заказ, cкидки и курсы валют'!$B$42,H1704*0.54*100/(100-'Заказ, cкидки и курсы валют'!$C$42),IF(H1704&lt;'Заказ, cкидки и курсы валют'!$B$43,H1704*0.54*100/(100-'Заказ, cкидки и курсы валют'!$C$43),H1704))))),2)</f>
        <v>460.69</v>
      </c>
    </row>
    <row r="1705" spans="1:10" ht="14.1" customHeight="1">
      <c r="A1705" s="209" t="s">
        <v>4754</v>
      </c>
      <c r="B1705" s="44" t="s">
        <v>80</v>
      </c>
      <c r="C1705" s="73">
        <v>1.3</v>
      </c>
      <c r="D1705" s="2055">
        <v>2000</v>
      </c>
      <c r="E1705" s="2045">
        <f>E1619*1.2</f>
        <v>52.547999999999995</v>
      </c>
      <c r="F1705" s="603">
        <f t="shared" si="174"/>
        <v>52.55</v>
      </c>
      <c r="G1705" s="862">
        <f>'Заказ, cкидки и курсы валют'!$J$23*F1705</f>
        <v>630.59999999999991</v>
      </c>
      <c r="H1705" s="128">
        <f t="shared" si="175"/>
        <v>1261.2</v>
      </c>
      <c r="I1705" s="212"/>
      <c r="J1705" s="128">
        <f>ROUND(IF(H1705&lt;'Заказ, cкидки и курсы валют'!$B$39,H1705*0.54*100/(100-'Заказ, cкидки и курсы валют'!$C$39),IF(H1705&lt;'Заказ, cкидки и курсы валют'!$B$40,H1705*0.54*100/(100-'Заказ, cкидки и курсы валют'!$C$40),IF(H1705&lt;'Заказ, cкидки и курсы валют'!$B$41,H1705*0.54*100/(100-'Заказ, cкидки и курсы валют'!$C$41),IF(H1705&lt;'Заказ, cкидки и курсы валют'!$B$42,H1705*0.54*100/(100-'Заказ, cкидки и курсы валют'!$C$42),IF(H1705&lt;'Заказ, cкидки и курсы валют'!$B$43,H1705*0.54*100/(100-'Заказ, cкидки и курсы валют'!$C$43),H1705))))),2)</f>
        <v>1261.2</v>
      </c>
    </row>
    <row r="1706" spans="1:10" ht="14.1" customHeight="1">
      <c r="A1706" s="209" t="s">
        <v>4755</v>
      </c>
      <c r="B1706" s="44" t="s">
        <v>160</v>
      </c>
      <c r="C1706" s="73">
        <v>1.54</v>
      </c>
      <c r="D1706" s="2055">
        <v>1000</v>
      </c>
      <c r="E1706" s="2045">
        <f t="shared" si="173"/>
        <v>52.103999999999999</v>
      </c>
      <c r="F1706" s="603">
        <f t="shared" si="174"/>
        <v>52.1</v>
      </c>
      <c r="G1706" s="862">
        <f>'Заказ, cкидки и курсы валют'!$J$23*F1706</f>
        <v>625.20000000000005</v>
      </c>
      <c r="H1706" s="128">
        <f t="shared" si="175"/>
        <v>625.20000000000005</v>
      </c>
      <c r="I1706" s="212"/>
      <c r="J1706" s="128">
        <f>ROUND(IF(H1706&lt;'Заказ, cкидки и курсы валют'!$B$39,H1706*0.54*100/(100-'Заказ, cкидки и курсы валют'!$C$39),IF(H1706&lt;'Заказ, cкидки и курсы валют'!$B$40,H1706*0.54*100/(100-'Заказ, cкидки и курсы валют'!$C$40),IF(H1706&lt;'Заказ, cкидки и курсы валют'!$B$41,H1706*0.54*100/(100-'Заказ, cкидки и курсы валют'!$C$41),IF(H1706&lt;'Заказ, cкидки и курсы валют'!$B$42,H1706*0.54*100/(100-'Заказ, cкидки и курсы валют'!$C$42),IF(H1706&lt;'Заказ, cкидки и курсы валют'!$B$43,H1706*0.54*100/(100-'Заказ, cкидки и курсы валют'!$C$43),H1706))))),2)</f>
        <v>675.22</v>
      </c>
    </row>
    <row r="1707" spans="1:10" ht="14.1" customHeight="1">
      <c r="A1707" s="209" t="s">
        <v>4756</v>
      </c>
      <c r="B1707" s="44" t="s">
        <v>161</v>
      </c>
      <c r="C1707" s="73">
        <v>1.71</v>
      </c>
      <c r="D1707" s="2055">
        <v>1000</v>
      </c>
      <c r="E1707" s="2045">
        <f>E1621*1.2</f>
        <v>61.895999999999994</v>
      </c>
      <c r="F1707" s="603">
        <f t="shared" si="174"/>
        <v>61.9</v>
      </c>
      <c r="G1707" s="862">
        <f>'Заказ, cкидки и курсы валют'!$J$23*F1707</f>
        <v>742.8</v>
      </c>
      <c r="H1707" s="128">
        <f t="shared" si="175"/>
        <v>742.8</v>
      </c>
      <c r="I1707" s="212"/>
      <c r="J1707" s="128">
        <f>ROUND(IF(H1707&lt;'Заказ, cкидки и курсы валют'!$B$39,H1707*0.54*100/(100-'Заказ, cкидки и курсы валют'!$C$39),IF(H1707&lt;'Заказ, cкидки и курсы валют'!$B$40,H1707*0.54*100/(100-'Заказ, cкидки и курсы валют'!$C$40),IF(H1707&lt;'Заказ, cкидки и курсы валют'!$B$41,H1707*0.54*100/(100-'Заказ, cкидки и курсы валют'!$C$41),IF(H1707&lt;'Заказ, cкидки и курсы валют'!$B$42,H1707*0.54*100/(100-'Заказ, cкидки и курсы валют'!$C$42),IF(H1707&lt;'Заказ, cкидки и курсы валют'!$B$43,H1707*0.54*100/(100-'Заказ, cкидки и курсы валют'!$C$43),H1707))))),2)</f>
        <v>802.22</v>
      </c>
    </row>
    <row r="1708" spans="1:10" ht="14.1" customHeight="1">
      <c r="A1708" s="209" t="s">
        <v>4757</v>
      </c>
      <c r="B1708" s="44" t="s">
        <v>162</v>
      </c>
      <c r="C1708" s="73">
        <v>1.96</v>
      </c>
      <c r="D1708" s="2055">
        <v>700</v>
      </c>
      <c r="E1708" s="2045">
        <f t="shared" si="173"/>
        <v>71.256</v>
      </c>
      <c r="F1708" s="603">
        <f t="shared" si="174"/>
        <v>71.260000000000005</v>
      </c>
      <c r="G1708" s="862">
        <f>'Заказ, cкидки и курсы валют'!$J$23*F1708</f>
        <v>855.12000000000012</v>
      </c>
      <c r="H1708" s="128">
        <f t="shared" si="175"/>
        <v>598.58000000000004</v>
      </c>
      <c r="I1708" s="212"/>
      <c r="J1708" s="128">
        <f>ROUND(IF(H1708&lt;'Заказ, cкидки и курсы валют'!$B$39,H1708*0.54*100/(100-'Заказ, cкидки и курсы валют'!$C$39),IF(H1708&lt;'Заказ, cкидки и курсы валют'!$B$40,H1708*0.54*100/(100-'Заказ, cкидки и курсы валют'!$C$40),IF(H1708&lt;'Заказ, cкидки и курсы валют'!$B$41,H1708*0.54*100/(100-'Заказ, cкидки и курсы валют'!$C$41),IF(H1708&lt;'Заказ, cкидки и курсы валют'!$B$42,H1708*0.54*100/(100-'Заказ, cкидки и курсы валют'!$C$42),IF(H1708&lt;'Заказ, cкидки и курсы валют'!$B$43,H1708*0.54*100/(100-'Заказ, cкидки и курсы валют'!$C$43),H1708))))),2)</f>
        <v>646.47</v>
      </c>
    </row>
    <row r="1709" spans="1:10" ht="14.1" customHeight="1">
      <c r="A1709" s="210" t="s">
        <v>4758</v>
      </c>
      <c r="B1709" s="44" t="s">
        <v>81</v>
      </c>
      <c r="C1709" s="73">
        <v>2.37</v>
      </c>
      <c r="D1709" s="2055">
        <v>500</v>
      </c>
      <c r="E1709" s="2045">
        <f t="shared" si="173"/>
        <v>75.911999999999992</v>
      </c>
      <c r="F1709" s="603">
        <f t="shared" si="174"/>
        <v>75.91</v>
      </c>
      <c r="G1709" s="862">
        <f>'Заказ, cкидки и курсы валют'!$J$23*F1709</f>
        <v>910.92</v>
      </c>
      <c r="H1709" s="128">
        <f t="shared" si="175"/>
        <v>455.46</v>
      </c>
      <c r="I1709" s="212"/>
      <c r="J1709" s="128">
        <f>ROUND(IF(H1709&lt;'Заказ, cкидки и курсы валют'!$B$39,H1709*0.54*100/(100-'Заказ, cкидки и курсы валют'!$C$39),IF(H1709&lt;'Заказ, cкидки и курсы валют'!$B$40,H1709*0.54*100/(100-'Заказ, cкидки и курсы валют'!$C$40),IF(H1709&lt;'Заказ, cкидки и курсы валют'!$B$41,H1709*0.54*100/(100-'Заказ, cкидки и курсы валют'!$C$41),IF(H1709&lt;'Заказ, cкидки и курсы валют'!$B$42,H1709*0.54*100/(100-'Заказ, cкидки и курсы валют'!$C$42),IF(H1709&lt;'Заказ, cкидки и курсы валют'!$B$43,H1709*0.54*100/(100-'Заказ, cкидки и курсы валют'!$C$43),H1709))))),2)</f>
        <v>546.54999999999995</v>
      </c>
    </row>
    <row r="1710" spans="1:10" ht="14.1" customHeight="1">
      <c r="A1710" s="210" t="s">
        <v>4759</v>
      </c>
      <c r="B1710" s="44" t="s">
        <v>163</v>
      </c>
      <c r="C1710" s="73">
        <v>2.56</v>
      </c>
      <c r="D1710" s="2055">
        <v>500</v>
      </c>
      <c r="E1710" s="2045">
        <f t="shared" si="173"/>
        <v>88.5</v>
      </c>
      <c r="F1710" s="603">
        <f t="shared" si="174"/>
        <v>88.5</v>
      </c>
      <c r="G1710" s="862">
        <f>'Заказ, cкидки и курсы валют'!$J$23*F1710</f>
        <v>1062</v>
      </c>
      <c r="H1710" s="128">
        <f t="shared" si="175"/>
        <v>531</v>
      </c>
      <c r="I1710" s="212"/>
      <c r="J1710" s="128">
        <f>ROUND(IF(H1710&lt;'Заказ, cкидки и курсы валют'!$B$39,H1710*0.54*100/(100-'Заказ, cкидки и курсы валют'!$C$39),IF(H1710&lt;'Заказ, cкидки и курсы валют'!$B$40,H1710*0.54*100/(100-'Заказ, cкидки и курсы валют'!$C$40),IF(H1710&lt;'Заказ, cкидки и курсы валют'!$B$41,H1710*0.54*100/(100-'Заказ, cкидки и курсы валют'!$C$41),IF(H1710&lt;'Заказ, cкидки и курсы валют'!$B$42,H1710*0.54*100/(100-'Заказ, cкидки и курсы валют'!$C$42),IF(H1710&lt;'Заказ, cкидки и курсы валют'!$B$43,H1710*0.54*100/(100-'Заказ, cкидки и курсы валют'!$C$43),H1710))))),2)</f>
        <v>637.20000000000005</v>
      </c>
    </row>
    <row r="1711" spans="1:10" ht="14.1" customHeight="1">
      <c r="A1711" s="210" t="s">
        <v>4760</v>
      </c>
      <c r="B1711" s="44" t="s">
        <v>82</v>
      </c>
      <c r="C1711" s="73">
        <v>2.82</v>
      </c>
      <c r="D1711" s="2055">
        <v>500</v>
      </c>
      <c r="E1711" s="2045">
        <f t="shared" si="173"/>
        <v>99.144000000000005</v>
      </c>
      <c r="F1711" s="603">
        <f t="shared" si="174"/>
        <v>99.14</v>
      </c>
      <c r="G1711" s="862">
        <f>'Заказ, cкидки и курсы валют'!$J$23*F1711</f>
        <v>1189.68</v>
      </c>
      <c r="H1711" s="128">
        <f t="shared" si="175"/>
        <v>594.84</v>
      </c>
      <c r="I1711" s="212"/>
      <c r="J1711" s="128">
        <f>ROUND(IF(H1711&lt;'Заказ, cкидки и курсы валют'!$B$39,H1711*0.54*100/(100-'Заказ, cкидки и курсы валют'!$C$39),IF(H1711&lt;'Заказ, cкидки и курсы валют'!$B$40,H1711*0.54*100/(100-'Заказ, cкидки и курсы валют'!$C$40),IF(H1711&lt;'Заказ, cкидки и курсы валют'!$B$41,H1711*0.54*100/(100-'Заказ, cкидки и курсы валют'!$C$41),IF(H1711&lt;'Заказ, cкидки и курсы валют'!$B$42,H1711*0.54*100/(100-'Заказ, cкидки и курсы валют'!$C$42),IF(H1711&lt;'Заказ, cкидки и курсы валют'!$B$43,H1711*0.54*100/(100-'Заказ, cкидки и курсы валют'!$C$43),H1711))))),2)</f>
        <v>642.42999999999995</v>
      </c>
    </row>
    <row r="1712" spans="1:10" ht="14.1" customHeight="1">
      <c r="A1712" s="210" t="s">
        <v>4761</v>
      </c>
      <c r="B1712" s="44" t="s">
        <v>164</v>
      </c>
      <c r="C1712" s="73">
        <v>3.16</v>
      </c>
      <c r="D1712" s="2055">
        <v>400</v>
      </c>
      <c r="E1712" s="2045">
        <f t="shared" si="173"/>
        <v>107.80800000000001</v>
      </c>
      <c r="F1712" s="603">
        <f t="shared" si="174"/>
        <v>107.81</v>
      </c>
      <c r="G1712" s="862">
        <f>'Заказ, cкидки и курсы валют'!$J$23*F1712</f>
        <v>1293.72</v>
      </c>
      <c r="H1712" s="128">
        <f t="shared" si="175"/>
        <v>517.49</v>
      </c>
      <c r="I1712" s="212"/>
      <c r="J1712" s="128">
        <f>ROUND(IF(H1712&lt;'Заказ, cкидки и курсы валют'!$B$39,H1712*0.54*100/(100-'Заказ, cкидки и курсы валют'!$C$39),IF(H1712&lt;'Заказ, cкидки и курсы валют'!$B$40,H1712*0.54*100/(100-'Заказ, cкидки и курсы валют'!$C$40),IF(H1712&lt;'Заказ, cкидки и курсы валют'!$B$41,H1712*0.54*100/(100-'Заказ, cкидки и курсы валют'!$C$41),IF(H1712&lt;'Заказ, cкидки и курсы валют'!$B$42,H1712*0.54*100/(100-'Заказ, cкидки и курсы валют'!$C$42),IF(H1712&lt;'Заказ, cкидки и курсы валют'!$B$43,H1712*0.54*100/(100-'Заказ, cкидки и курсы валют'!$C$43),H1712))))),2)</f>
        <v>620.99</v>
      </c>
    </row>
    <row r="1713" spans="1:10" ht="14.1" customHeight="1">
      <c r="A1713" s="210" t="s">
        <v>4762</v>
      </c>
      <c r="B1713" s="44" t="s">
        <v>165</v>
      </c>
      <c r="C1713" s="73">
        <v>3.58</v>
      </c>
      <c r="D1713" s="2055">
        <v>300</v>
      </c>
      <c r="E1713" s="2045">
        <f t="shared" si="173"/>
        <v>121.38</v>
      </c>
      <c r="F1713" s="603">
        <f t="shared" si="174"/>
        <v>121.38</v>
      </c>
      <c r="G1713" s="862">
        <f>'Заказ, cкидки и курсы валют'!$J$23*F1713</f>
        <v>1456.56</v>
      </c>
      <c r="H1713" s="128">
        <f t="shared" si="175"/>
        <v>436.97</v>
      </c>
      <c r="I1713" s="212"/>
      <c r="J1713" s="128">
        <f>ROUND(IF(H1713&lt;'Заказ, cкидки и курсы валют'!$B$39,H1713*0.54*100/(100-'Заказ, cкидки и курсы валют'!$C$39),IF(H1713&lt;'Заказ, cкидки и курсы валют'!$B$40,H1713*0.54*100/(100-'Заказ, cкидки и курсы валют'!$C$40),IF(H1713&lt;'Заказ, cкидки и курсы валют'!$B$41,H1713*0.54*100/(100-'Заказ, cкидки и курсы валют'!$C$41),IF(H1713&lt;'Заказ, cкидки и курсы валют'!$B$42,H1713*0.54*100/(100-'Заказ, cкидки и курсы валют'!$C$42),IF(H1713&lt;'Заказ, cкидки и курсы валют'!$B$43,H1713*0.54*100/(100-'Заказ, cкидки и курсы валют'!$C$43),H1713))))),2)</f>
        <v>524.36</v>
      </c>
    </row>
    <row r="1714" spans="1:10" ht="14.1" customHeight="1">
      <c r="A1714" s="210" t="s">
        <v>4763</v>
      </c>
      <c r="B1714" s="44" t="s">
        <v>166</v>
      </c>
      <c r="C1714" s="73">
        <v>4.4800000000000004</v>
      </c>
      <c r="D1714" s="2055">
        <v>200</v>
      </c>
      <c r="E1714" s="2045">
        <f t="shared" si="173"/>
        <v>142.26</v>
      </c>
      <c r="F1714" s="603">
        <f t="shared" si="174"/>
        <v>142.26</v>
      </c>
      <c r="G1714" s="862">
        <f>'Заказ, cкидки и курсы валют'!$J$23*F1714</f>
        <v>1707.12</v>
      </c>
      <c r="H1714" s="128">
        <f t="shared" si="175"/>
        <v>341.42</v>
      </c>
      <c r="I1714" s="212"/>
      <c r="J1714" s="128">
        <f>ROUND(IF(H1714&lt;'Заказ, cкидки и курсы валют'!$B$39,H1714*0.54*100/(100-'Заказ, cкидки и курсы валют'!$C$39),IF(H1714&lt;'Заказ, cкидки и курсы валют'!$B$40,H1714*0.54*100/(100-'Заказ, cкидки и курсы валют'!$C$40),IF(H1714&lt;'Заказ, cкидки и курсы валют'!$B$41,H1714*0.54*100/(100-'Заказ, cкидки и курсы валют'!$C$41),IF(H1714&lt;'Заказ, cкидки и курсы валют'!$B$42,H1714*0.54*100/(100-'Заказ, cкидки и курсы валют'!$C$42),IF(H1714&lt;'Заказ, cкидки и курсы валют'!$B$43,H1714*0.54*100/(100-'Заказ, cкидки и курсы валют'!$C$43),H1714))))),2)</f>
        <v>460.92</v>
      </c>
    </row>
    <row r="1715" spans="1:10" ht="14.1" customHeight="1">
      <c r="A1715" s="210" t="s">
        <v>4764</v>
      </c>
      <c r="B1715" s="44" t="s">
        <v>83</v>
      </c>
      <c r="C1715" s="73">
        <v>4.8</v>
      </c>
      <c r="D1715" s="2055">
        <v>200</v>
      </c>
      <c r="E1715" s="2045">
        <f t="shared" si="173"/>
        <v>165.672</v>
      </c>
      <c r="F1715" s="603">
        <f t="shared" si="174"/>
        <v>165.67</v>
      </c>
      <c r="G1715" s="862">
        <f>'Заказ, cкидки и курсы валют'!$J$23*F1715</f>
        <v>1988.04</v>
      </c>
      <c r="H1715" s="128">
        <f t="shared" si="175"/>
        <v>397.61</v>
      </c>
      <c r="I1715" s="212"/>
      <c r="J1715" s="128">
        <f>ROUND(IF(H1715&lt;'Заказ, cкидки и курсы валют'!$B$39,H1715*0.54*100/(100-'Заказ, cкидки и курсы валют'!$C$39),IF(H1715&lt;'Заказ, cкидки и курсы валют'!$B$40,H1715*0.54*100/(100-'Заказ, cкидки и курсы валют'!$C$40),IF(H1715&lt;'Заказ, cкидки и курсы валют'!$B$41,H1715*0.54*100/(100-'Заказ, cкидки и курсы валют'!$C$41),IF(H1715&lt;'Заказ, cкидки и курсы валют'!$B$42,H1715*0.54*100/(100-'Заказ, cкидки и курсы валют'!$C$42),IF(H1715&lt;'Заказ, cкидки и курсы валют'!$B$43,H1715*0.54*100/(100-'Заказ, cкидки и курсы валют'!$C$43),H1715))))),2)</f>
        <v>477.13</v>
      </c>
    </row>
    <row r="1716" spans="1:10" ht="14.1" customHeight="1">
      <c r="A1716" s="210" t="s">
        <v>3908</v>
      </c>
      <c r="B1716" s="48" t="s">
        <v>3639</v>
      </c>
      <c r="C1716" s="73">
        <v>1.75</v>
      </c>
      <c r="D1716" s="2055">
        <v>1000</v>
      </c>
      <c r="E1716" s="2045">
        <f t="shared" si="173"/>
        <v>55.475999999999992</v>
      </c>
      <c r="F1716" s="603">
        <f t="shared" si="174"/>
        <v>55.48</v>
      </c>
      <c r="G1716" s="862">
        <f>'Заказ, cкидки и курсы валют'!$J$23*F1716</f>
        <v>665.76</v>
      </c>
      <c r="H1716" s="128">
        <f t="shared" si="175"/>
        <v>665.76</v>
      </c>
      <c r="I1716" s="212"/>
      <c r="J1716" s="128">
        <f>ROUND(IF(H1716&lt;'Заказ, cкидки и курсы валют'!$B$39,H1716*0.54*100/(100-'Заказ, cкидки и курсы валют'!$C$39),IF(H1716&lt;'Заказ, cкидки и курсы валют'!$B$40,H1716*0.54*100/(100-'Заказ, cкидки и курсы валют'!$C$40),IF(H1716&lt;'Заказ, cкидки и курсы валют'!$B$41,H1716*0.54*100/(100-'Заказ, cкидки и курсы валют'!$C$41),IF(H1716&lt;'Заказ, cкидки и курсы валют'!$B$42,H1716*0.54*100/(100-'Заказ, cкидки и курсы валют'!$C$42),IF(H1716&lt;'Заказ, cкидки и курсы валют'!$B$43,H1716*0.54*100/(100-'Заказ, cкидки и курсы валют'!$C$43),H1716))))),2)</f>
        <v>719.02</v>
      </c>
    </row>
    <row r="1717" spans="1:10" ht="14.1" customHeight="1">
      <c r="A1717" s="210" t="s">
        <v>4765</v>
      </c>
      <c r="B1717" s="48" t="s">
        <v>167</v>
      </c>
      <c r="C1717" s="73">
        <v>1.82</v>
      </c>
      <c r="D1717" s="2055">
        <v>1000</v>
      </c>
      <c r="E1717" s="2045">
        <f>E1631*1.2</f>
        <v>62.075999999999993</v>
      </c>
      <c r="F1717" s="603">
        <f t="shared" si="174"/>
        <v>62.08</v>
      </c>
      <c r="G1717" s="862">
        <f>'Заказ, cкидки и курсы валют'!$J$23*F1717</f>
        <v>744.96</v>
      </c>
      <c r="H1717" s="128">
        <f t="shared" si="175"/>
        <v>744.96</v>
      </c>
      <c r="I1717" s="212"/>
      <c r="J1717" s="128">
        <f>ROUND(IF(H1717&lt;'Заказ, cкидки и курсы валют'!$B$39,H1717*0.54*100/(100-'Заказ, cкидки и курсы валют'!$C$39),IF(H1717&lt;'Заказ, cкидки и курсы валют'!$B$40,H1717*0.54*100/(100-'Заказ, cкидки и курсы валют'!$C$40),IF(H1717&lt;'Заказ, cкидки и курсы валют'!$B$41,H1717*0.54*100/(100-'Заказ, cкидки и курсы валют'!$C$41),IF(H1717&lt;'Заказ, cкидки и курсы валют'!$B$42,H1717*0.54*100/(100-'Заказ, cкидки и курсы валют'!$C$42),IF(H1717&lt;'Заказ, cкидки и курсы валют'!$B$43,H1717*0.54*100/(100-'Заказ, cкидки и курсы валют'!$C$43),H1717))))),2)</f>
        <v>804.56</v>
      </c>
    </row>
    <row r="1718" spans="1:10" ht="14.1" customHeight="1">
      <c r="A1718" s="210" t="s">
        <v>4766</v>
      </c>
      <c r="B1718" s="48" t="s">
        <v>168</v>
      </c>
      <c r="C1718" s="73">
        <v>2.06</v>
      </c>
      <c r="D1718" s="2055">
        <v>1000</v>
      </c>
      <c r="E1718" s="2045">
        <f t="shared" si="173"/>
        <v>71.88</v>
      </c>
      <c r="F1718" s="603">
        <f t="shared" si="174"/>
        <v>71.88</v>
      </c>
      <c r="G1718" s="862">
        <f>'Заказ, cкидки и курсы валют'!$J$23*F1718</f>
        <v>862.56</v>
      </c>
      <c r="H1718" s="128">
        <f t="shared" si="175"/>
        <v>862.56</v>
      </c>
      <c r="I1718" s="212"/>
      <c r="J1718" s="128">
        <f>ROUND(IF(H1718&lt;'Заказ, cкидки и курсы валют'!$B$39,H1718*0.54*100/(100-'Заказ, cкидки и курсы валют'!$C$39),IF(H1718&lt;'Заказ, cкидки и курсы валют'!$B$40,H1718*0.54*100/(100-'Заказ, cкидки и курсы валют'!$C$40),IF(H1718&lt;'Заказ, cкидки и курсы валют'!$B$41,H1718*0.54*100/(100-'Заказ, cкидки и курсы валют'!$C$41),IF(H1718&lt;'Заказ, cкидки и курсы валют'!$B$42,H1718*0.54*100/(100-'Заказ, cкидки и курсы валют'!$C$42),IF(H1718&lt;'Заказ, cкидки и курсы валют'!$B$43,H1718*0.54*100/(100-'Заказ, cкидки и курсы валют'!$C$43),H1718))))),2)</f>
        <v>931.56</v>
      </c>
    </row>
    <row r="1719" spans="1:10" ht="14.1" customHeight="1">
      <c r="A1719" s="210" t="s">
        <v>4767</v>
      </c>
      <c r="B1719" s="48" t="s">
        <v>169</v>
      </c>
      <c r="C1719" s="73">
        <v>2.44</v>
      </c>
      <c r="D1719" s="2055">
        <v>800</v>
      </c>
      <c r="E1719" s="2045">
        <f t="shared" si="173"/>
        <v>86.1</v>
      </c>
      <c r="F1719" s="603">
        <f t="shared" si="174"/>
        <v>86.1</v>
      </c>
      <c r="G1719" s="862">
        <f>'Заказ, cкидки и курсы валют'!$J$23*F1719</f>
        <v>1033.1999999999998</v>
      </c>
      <c r="H1719" s="128">
        <f t="shared" si="175"/>
        <v>826.56</v>
      </c>
      <c r="I1719" s="212"/>
      <c r="J1719" s="128">
        <f>ROUND(IF(H1719&lt;'Заказ, cкидки и курсы валют'!$B$39,H1719*0.54*100/(100-'Заказ, cкидки и курсы валют'!$C$39),IF(H1719&lt;'Заказ, cкидки и курсы валют'!$B$40,H1719*0.54*100/(100-'Заказ, cкидки и курсы валют'!$C$40),IF(H1719&lt;'Заказ, cкидки и курсы валют'!$B$41,H1719*0.54*100/(100-'Заказ, cкидки и курсы валют'!$C$41),IF(H1719&lt;'Заказ, cкидки и курсы валют'!$B$42,H1719*0.54*100/(100-'Заказ, cкидки и курсы валют'!$C$42),IF(H1719&lt;'Заказ, cкидки и курсы валют'!$B$43,H1719*0.54*100/(100-'Заказ, cкидки и курсы валют'!$C$43),H1719))))),2)</f>
        <v>892.68</v>
      </c>
    </row>
    <row r="1720" spans="1:10" ht="14.1" customHeight="1">
      <c r="A1720" s="210" t="s">
        <v>4768</v>
      </c>
      <c r="B1720" s="48" t="s">
        <v>611</v>
      </c>
      <c r="C1720" s="73">
        <v>2.76</v>
      </c>
      <c r="D1720" s="2055">
        <v>600</v>
      </c>
      <c r="E1720" s="2045">
        <f t="shared" si="173"/>
        <v>97.164000000000001</v>
      </c>
      <c r="F1720" s="603">
        <f t="shared" si="174"/>
        <v>97.16</v>
      </c>
      <c r="G1720" s="862">
        <f>'Заказ, cкидки и курсы валют'!$J$23*F1720</f>
        <v>1165.92</v>
      </c>
      <c r="H1720" s="128">
        <f t="shared" si="175"/>
        <v>699.55</v>
      </c>
      <c r="I1720" s="212"/>
      <c r="J1720" s="128">
        <f>ROUND(IF(H1720&lt;'Заказ, cкидки и курсы валют'!$B$39,H1720*0.54*100/(100-'Заказ, cкидки и курсы валют'!$C$39),IF(H1720&lt;'Заказ, cкидки и курсы валют'!$B$40,H1720*0.54*100/(100-'Заказ, cкидки и курсы валют'!$C$40),IF(H1720&lt;'Заказ, cкидки и курсы валют'!$B$41,H1720*0.54*100/(100-'Заказ, cкидки и курсы валют'!$C$41),IF(H1720&lt;'Заказ, cкидки и курсы валют'!$B$42,H1720*0.54*100/(100-'Заказ, cкидки и курсы валют'!$C$42),IF(H1720&lt;'Заказ, cкидки и курсы валют'!$B$43,H1720*0.54*100/(100-'Заказ, cкидки и курсы валют'!$C$43),H1720))))),2)</f>
        <v>755.51</v>
      </c>
    </row>
    <row r="1721" spans="1:10" ht="14.1" customHeight="1">
      <c r="A1721" s="210" t="s">
        <v>4769</v>
      </c>
      <c r="B1721" s="48" t="s">
        <v>170</v>
      </c>
      <c r="C1721" s="73">
        <v>3.06</v>
      </c>
      <c r="D1721" s="2055">
        <v>500</v>
      </c>
      <c r="E1721" s="2045">
        <f t="shared" si="173"/>
        <v>108.88799999999999</v>
      </c>
      <c r="F1721" s="603">
        <f t="shared" si="174"/>
        <v>108.89</v>
      </c>
      <c r="G1721" s="862">
        <f>'Заказ, cкидки и курсы валют'!$J$23*F1721</f>
        <v>1306.68</v>
      </c>
      <c r="H1721" s="128">
        <f t="shared" si="175"/>
        <v>653.34</v>
      </c>
      <c r="I1721" s="212"/>
      <c r="J1721" s="128">
        <f>ROUND(IF(H1721&lt;'Заказ, cкидки и курсы валют'!$B$39,H1721*0.54*100/(100-'Заказ, cкидки и курсы валют'!$C$39),IF(H1721&lt;'Заказ, cкидки и курсы валют'!$B$40,H1721*0.54*100/(100-'Заказ, cкидки и курсы валют'!$C$40),IF(H1721&lt;'Заказ, cкидки и курсы валют'!$B$41,H1721*0.54*100/(100-'Заказ, cкидки и курсы валют'!$C$41),IF(H1721&lt;'Заказ, cкидки и курсы валют'!$B$42,H1721*0.54*100/(100-'Заказ, cкидки и курсы валют'!$C$42),IF(H1721&lt;'Заказ, cкидки и курсы валют'!$B$43,H1721*0.54*100/(100-'Заказ, cкидки и курсы валют'!$C$43),H1721))))),2)</f>
        <v>705.61</v>
      </c>
    </row>
    <row r="1722" spans="1:10" ht="14.1" customHeight="1">
      <c r="A1722" s="210" t="s">
        <v>4770</v>
      </c>
      <c r="B1722" s="48" t="s">
        <v>612</v>
      </c>
      <c r="C1722" s="73">
        <v>3.42</v>
      </c>
      <c r="D1722" s="2055">
        <v>300</v>
      </c>
      <c r="E1722" s="2045">
        <f t="shared" si="173"/>
        <v>121.98</v>
      </c>
      <c r="F1722" s="603">
        <f t="shared" si="174"/>
        <v>121.98</v>
      </c>
      <c r="G1722" s="862">
        <f>'Заказ, cкидки и курсы валют'!$J$23*F1722</f>
        <v>1463.76</v>
      </c>
      <c r="H1722" s="128">
        <f t="shared" si="175"/>
        <v>439.13</v>
      </c>
      <c r="I1722" s="212"/>
      <c r="J1722" s="128">
        <f>ROUND(IF(H1722&lt;'Заказ, cкидки и курсы валют'!$B$39,H1722*0.54*100/(100-'Заказ, cкидки и курсы валют'!$C$39),IF(H1722&lt;'Заказ, cкидки и курсы валют'!$B$40,H1722*0.54*100/(100-'Заказ, cкидки и курсы валют'!$C$40),IF(H1722&lt;'Заказ, cкидки и курсы валют'!$B$41,H1722*0.54*100/(100-'Заказ, cкидки и курсы валют'!$C$41),IF(H1722&lt;'Заказ, cкидки и курсы валют'!$B$42,H1722*0.54*100/(100-'Заказ, cкидки и курсы валют'!$C$42),IF(H1722&lt;'Заказ, cкидки и курсы валют'!$B$43,H1722*0.54*100/(100-'Заказ, cкидки и курсы валют'!$C$43),H1722))))),2)</f>
        <v>526.96</v>
      </c>
    </row>
    <row r="1723" spans="1:10" ht="14.1" customHeight="1">
      <c r="A1723" s="210" t="s">
        <v>4771</v>
      </c>
      <c r="B1723" s="48" t="s">
        <v>171</v>
      </c>
      <c r="C1723" s="73">
        <v>3.9</v>
      </c>
      <c r="D1723" s="2055">
        <v>300</v>
      </c>
      <c r="E1723" s="2045">
        <f t="shared" si="173"/>
        <v>133.5</v>
      </c>
      <c r="F1723" s="603">
        <f t="shared" si="174"/>
        <v>133.5</v>
      </c>
      <c r="G1723" s="862">
        <f>'Заказ, cкидки и курсы валют'!$J$23*F1723</f>
        <v>1602</v>
      </c>
      <c r="H1723" s="128">
        <f t="shared" si="175"/>
        <v>480.6</v>
      </c>
      <c r="I1723" s="212"/>
      <c r="J1723" s="128">
        <f>ROUND(IF(H1723&lt;'Заказ, cкидки и курсы валют'!$B$39,H1723*0.54*100/(100-'Заказ, cкидки и курсы валют'!$C$39),IF(H1723&lt;'Заказ, cкидки и курсы валют'!$B$40,H1723*0.54*100/(100-'Заказ, cкидки и курсы валют'!$C$40),IF(H1723&lt;'Заказ, cкидки и курсы валют'!$B$41,H1723*0.54*100/(100-'Заказ, cкидки и курсы валют'!$C$41),IF(H1723&lt;'Заказ, cкидки и курсы валют'!$B$42,H1723*0.54*100/(100-'Заказ, cкидки и курсы валют'!$C$42),IF(H1723&lt;'Заказ, cкидки и курсы валют'!$B$43,H1723*0.54*100/(100-'Заказ, cкидки и курсы валют'!$C$43),H1723))))),2)</f>
        <v>576.72</v>
      </c>
    </row>
    <row r="1724" spans="1:10" ht="14.1" customHeight="1">
      <c r="A1724" s="210" t="s">
        <v>4772</v>
      </c>
      <c r="B1724" s="48" t="s">
        <v>172</v>
      </c>
      <c r="C1724" s="73">
        <v>4.4400000000000004</v>
      </c>
      <c r="D1724" s="2055">
        <v>250</v>
      </c>
      <c r="E1724" s="2045">
        <f t="shared" si="173"/>
        <v>159.32400000000001</v>
      </c>
      <c r="F1724" s="603">
        <f t="shared" si="174"/>
        <v>159.32</v>
      </c>
      <c r="G1724" s="862">
        <f>'Заказ, cкидки и курсы валют'!$J$23*F1724</f>
        <v>1911.84</v>
      </c>
      <c r="H1724" s="128">
        <f t="shared" si="175"/>
        <v>477.96</v>
      </c>
      <c r="I1724" s="212"/>
      <c r="J1724" s="128">
        <f>ROUND(IF(H1724&lt;'Заказ, cкидки и курсы валют'!$B$39,H1724*0.54*100/(100-'Заказ, cкидки и курсы валют'!$C$39),IF(H1724&lt;'Заказ, cкидки и курсы валют'!$B$40,H1724*0.54*100/(100-'Заказ, cкидки и курсы валют'!$C$40),IF(H1724&lt;'Заказ, cкидки и курсы валют'!$B$41,H1724*0.54*100/(100-'Заказ, cкидки и курсы валют'!$C$41),IF(H1724&lt;'Заказ, cкидки и курсы валют'!$B$42,H1724*0.54*100/(100-'Заказ, cкидки и курсы валют'!$C$42),IF(H1724&lt;'Заказ, cкидки и курсы валют'!$B$43,H1724*0.54*100/(100-'Заказ, cкидки и курсы валют'!$C$43),H1724))))),2)</f>
        <v>573.54999999999995</v>
      </c>
    </row>
    <row r="1725" spans="1:10" ht="14.1" customHeight="1">
      <c r="A1725" s="210" t="s">
        <v>4773</v>
      </c>
      <c r="B1725" s="48" t="s">
        <v>173</v>
      </c>
      <c r="C1725" s="73">
        <v>5.39</v>
      </c>
      <c r="D1725" s="2055">
        <v>200</v>
      </c>
      <c r="E1725" s="2045">
        <f>E1639*1.2</f>
        <v>180.08399999999997</v>
      </c>
      <c r="F1725" s="603">
        <f t="shared" si="174"/>
        <v>180.08</v>
      </c>
      <c r="G1725" s="862">
        <f>'Заказ, cкидки и курсы валют'!$J$23*F1725</f>
        <v>2160.96</v>
      </c>
      <c r="H1725" s="128">
        <f t="shared" si="175"/>
        <v>432.19</v>
      </c>
      <c r="I1725" s="212"/>
      <c r="J1725" s="128">
        <f>ROUND(IF(H1725&lt;'Заказ, cкидки и курсы валют'!$B$39,H1725*0.54*100/(100-'Заказ, cкидки и курсы валют'!$C$39),IF(H1725&lt;'Заказ, cкидки и курсы валют'!$B$40,H1725*0.54*100/(100-'Заказ, cкидки и курсы валют'!$C$40),IF(H1725&lt;'Заказ, cкидки и курсы валют'!$B$41,H1725*0.54*100/(100-'Заказ, cкидки и курсы валют'!$C$41),IF(H1725&lt;'Заказ, cкидки и курсы валют'!$B$42,H1725*0.54*100/(100-'Заказ, cкидки и курсы валют'!$C$42),IF(H1725&lt;'Заказ, cкидки и курсы валют'!$B$43,H1725*0.54*100/(100-'Заказ, cкидки и курсы валют'!$C$43),H1725))))),2)</f>
        <v>518.63</v>
      </c>
    </row>
    <row r="1726" spans="1:10" ht="14.1" customHeight="1">
      <c r="A1726" s="209" t="s">
        <v>4774</v>
      </c>
      <c r="B1726" s="48" t="s">
        <v>174</v>
      </c>
      <c r="C1726" s="73">
        <v>5.99</v>
      </c>
      <c r="D1726" s="2055">
        <v>150</v>
      </c>
      <c r="E1726" s="2045">
        <f t="shared" si="173"/>
        <v>204.14400000000001</v>
      </c>
      <c r="F1726" s="603">
        <f t="shared" si="174"/>
        <v>204.14</v>
      </c>
      <c r="G1726" s="862">
        <f>'Заказ, cкидки и курсы валют'!$J$23*F1726</f>
        <v>2449.6799999999998</v>
      </c>
      <c r="H1726" s="128">
        <f t="shared" si="175"/>
        <v>367.45</v>
      </c>
      <c r="I1726" s="212"/>
      <c r="J1726" s="128">
        <f>ROUND(IF(H1726&lt;'Заказ, cкидки и курсы валют'!$B$39,H1726*0.54*100/(100-'Заказ, cкидки и курсы валют'!$C$39),IF(H1726&lt;'Заказ, cкидки и курсы валют'!$B$40,H1726*0.54*100/(100-'Заказ, cкидки и курсы валют'!$C$40),IF(H1726&lt;'Заказ, cкидки и курсы валют'!$B$41,H1726*0.54*100/(100-'Заказ, cкидки и курсы валют'!$C$41),IF(H1726&lt;'Заказ, cкидки и курсы валют'!$B$42,H1726*0.54*100/(100-'Заказ, cкидки и курсы валют'!$C$42),IF(H1726&lt;'Заказ, cкидки и курсы валют'!$B$43,H1726*0.54*100/(100-'Заказ, cкидки и курсы валют'!$C$43),H1726))))),2)</f>
        <v>496.06</v>
      </c>
    </row>
    <row r="1727" spans="1:10" ht="14.1" customHeight="1">
      <c r="A1727" s="209" t="s">
        <v>4775</v>
      </c>
      <c r="B1727" s="48" t="s">
        <v>175</v>
      </c>
      <c r="C1727" s="73">
        <v>6.63</v>
      </c>
      <c r="D1727" s="2055">
        <v>100</v>
      </c>
      <c r="E1727" s="2045">
        <f t="shared" si="173"/>
        <v>225.28800000000001</v>
      </c>
      <c r="F1727" s="603">
        <f t="shared" si="174"/>
        <v>225.29</v>
      </c>
      <c r="G1727" s="862">
        <f>'Заказ, cкидки и курсы валют'!$J$23*F1727</f>
        <v>2703.48</v>
      </c>
      <c r="H1727" s="128">
        <f t="shared" si="175"/>
        <v>270.35000000000002</v>
      </c>
      <c r="I1727" s="212"/>
      <c r="J1727" s="128">
        <f>ROUND(IF(H1727&lt;'Заказ, cкидки и курсы валют'!$B$39,H1727*0.54*100/(100-'Заказ, cкидки и курсы валют'!$C$39),IF(H1727&lt;'Заказ, cкидки и курсы валют'!$B$40,H1727*0.54*100/(100-'Заказ, cкидки и курсы валют'!$C$40),IF(H1727&lt;'Заказ, cкидки и курсы валют'!$B$41,H1727*0.54*100/(100-'Заказ, cкидки и курсы валют'!$C$41),IF(H1727&lt;'Заказ, cкидки и курсы валют'!$B$42,H1727*0.54*100/(100-'Заказ, cкидки и курсы валют'!$C$42),IF(H1727&lt;'Заказ, cкидки и курсы валют'!$B$43,H1727*0.54*100/(100-'Заказ, cкидки и курсы валют'!$C$43),H1727))))),2)</f>
        <v>364.97</v>
      </c>
    </row>
    <row r="1728" spans="1:10" ht="14.1" customHeight="1">
      <c r="A1728" s="209" t="s">
        <v>349</v>
      </c>
      <c r="B1728" s="48" t="s">
        <v>176</v>
      </c>
      <c r="C1728" s="73">
        <v>7.81</v>
      </c>
      <c r="D1728" s="2055">
        <v>100</v>
      </c>
      <c r="E1728" s="2045">
        <f>E1642*1.2</f>
        <v>258.26400000000001</v>
      </c>
      <c r="F1728" s="603">
        <f t="shared" si="174"/>
        <v>258.26</v>
      </c>
      <c r="G1728" s="862">
        <f>'Заказ, cкидки и курсы валют'!$J$23*F1728</f>
        <v>3099.12</v>
      </c>
      <c r="H1728" s="128">
        <f t="shared" si="175"/>
        <v>309.91000000000003</v>
      </c>
      <c r="I1728" s="212"/>
      <c r="J1728" s="128">
        <f>ROUND(IF(H1728&lt;'Заказ, cкидки и курсы валют'!$B$39,H1728*0.54*100/(100-'Заказ, cкидки и курсы валют'!$C$39),IF(H1728&lt;'Заказ, cкидки и курсы валют'!$B$40,H1728*0.54*100/(100-'Заказ, cкидки и курсы валют'!$C$40),IF(H1728&lt;'Заказ, cкидки и курсы валют'!$B$41,H1728*0.54*100/(100-'Заказ, cкидки и курсы валют'!$C$41),IF(H1728&lt;'Заказ, cкидки и курсы валют'!$B$42,H1728*0.54*100/(100-'Заказ, cкидки и курсы валют'!$C$42),IF(H1728&lt;'Заказ, cкидки и курсы валют'!$B$43,H1728*0.54*100/(100-'Заказ, cкидки и курсы валют'!$C$43),H1728))))),2)</f>
        <v>418.38</v>
      </c>
    </row>
    <row r="1729" spans="1:10" ht="14.1" customHeight="1">
      <c r="A1729" s="209" t="s">
        <v>350</v>
      </c>
      <c r="B1729" s="48" t="s">
        <v>177</v>
      </c>
      <c r="C1729" s="73">
        <v>9</v>
      </c>
      <c r="D1729" s="48">
        <v>100</v>
      </c>
      <c r="E1729" s="2045">
        <f>E1643*1.2</f>
        <v>304.27199999999999</v>
      </c>
      <c r="F1729" s="603">
        <f t="shared" si="174"/>
        <v>304.27</v>
      </c>
      <c r="G1729" s="862">
        <f>'Заказ, cкидки и курсы валют'!$J$23*F1729</f>
        <v>3651.24</v>
      </c>
      <c r="H1729" s="128">
        <f t="shared" si="175"/>
        <v>365.12</v>
      </c>
      <c r="I1729" s="212"/>
      <c r="J1729" s="128">
        <f>ROUND(IF(H1729&lt;'Заказ, cкидки и курсы валют'!$B$39,H1729*0.54*100/(100-'Заказ, cкидки и курсы валют'!$C$39),IF(H1729&lt;'Заказ, cкидки и курсы валют'!$B$40,H1729*0.54*100/(100-'Заказ, cкидки и курсы валют'!$C$40),IF(H1729&lt;'Заказ, cкидки и курсы валют'!$B$41,H1729*0.54*100/(100-'Заказ, cкидки и курсы валют'!$C$41),IF(H1729&lt;'Заказ, cкидки и курсы валют'!$B$42,H1729*0.54*100/(100-'Заказ, cкидки и курсы валют'!$C$42),IF(H1729&lt;'Заказ, cкидки и курсы валют'!$B$43,H1729*0.54*100/(100-'Заказ, cкидки и курсы валют'!$C$43),H1729))))),2)</f>
        <v>492.91</v>
      </c>
    </row>
    <row r="1730" spans="1:10" ht="14.1" customHeight="1">
      <c r="A1730" s="216" t="s">
        <v>351</v>
      </c>
      <c r="B1730" s="44" t="s">
        <v>178</v>
      </c>
      <c r="C1730" s="73">
        <v>4.74</v>
      </c>
      <c r="D1730" s="2055">
        <v>300</v>
      </c>
      <c r="E1730" s="2045">
        <f t="shared" ref="E1730:E1745" si="176">E1645*1.2</f>
        <v>162.87599999999998</v>
      </c>
      <c r="F1730" s="603">
        <f t="shared" si="174"/>
        <v>162.88</v>
      </c>
      <c r="G1730" s="862">
        <f>'Заказ, cкидки и курсы валют'!$J$23*F1730</f>
        <v>1954.56</v>
      </c>
      <c r="H1730" s="128">
        <f t="shared" si="175"/>
        <v>586.37</v>
      </c>
      <c r="I1730" s="212"/>
      <c r="J1730" s="128">
        <f>ROUND(IF(H1730&lt;'Заказ, cкидки и курсы валют'!$B$39,H1730*0.54*100/(100-'Заказ, cкидки и курсы валют'!$C$39),IF(H1730&lt;'Заказ, cкидки и курсы валют'!$B$40,H1730*0.54*100/(100-'Заказ, cкидки и курсы валют'!$C$40),IF(H1730&lt;'Заказ, cкидки и курсы валют'!$B$41,H1730*0.54*100/(100-'Заказ, cкидки и курсы валют'!$C$41),IF(H1730&lt;'Заказ, cкидки и курсы валют'!$B$42,H1730*0.54*100/(100-'Заказ, cкидки и курсы валют'!$C$42),IF(H1730&lt;'Заказ, cкидки и курсы валют'!$B$43,H1730*0.54*100/(100-'Заказ, cкидки и курсы валют'!$C$43),H1730))))),2)</f>
        <v>633.28</v>
      </c>
    </row>
    <row r="1731" spans="1:10" ht="14.1" customHeight="1">
      <c r="A1731" s="209" t="s">
        <v>352</v>
      </c>
      <c r="B1731" s="44" t="s">
        <v>84</v>
      </c>
      <c r="C1731" s="73">
        <v>5.0599999999999996</v>
      </c>
      <c r="D1731" s="2055">
        <v>250</v>
      </c>
      <c r="E1731" s="2045">
        <f t="shared" si="176"/>
        <v>177.37199999999999</v>
      </c>
      <c r="F1731" s="603">
        <f t="shared" si="174"/>
        <v>177.37</v>
      </c>
      <c r="G1731" s="862">
        <f>'Заказ, cкидки и курсы валют'!$J$23*F1731</f>
        <v>2128.44</v>
      </c>
      <c r="H1731" s="128">
        <f t="shared" si="175"/>
        <v>532.11</v>
      </c>
      <c r="I1731" s="212"/>
      <c r="J1731" s="128">
        <f>ROUND(IF(H1731&lt;'Заказ, cкидки и курсы валют'!$B$39,H1731*0.54*100/(100-'Заказ, cкидки и курсы валют'!$C$39),IF(H1731&lt;'Заказ, cкидки и курсы валют'!$B$40,H1731*0.54*100/(100-'Заказ, cкидки и курсы валют'!$C$40),IF(H1731&lt;'Заказ, cкидки и курсы валют'!$B$41,H1731*0.54*100/(100-'Заказ, cкидки и курсы валют'!$C$41),IF(H1731&lt;'Заказ, cкидки и курсы валют'!$B$42,H1731*0.54*100/(100-'Заказ, cкидки и курсы валют'!$C$42),IF(H1731&lt;'Заказ, cкидки и курсы валют'!$B$43,H1731*0.54*100/(100-'Заказ, cкидки и курсы валют'!$C$43),H1731))))),2)</f>
        <v>638.53</v>
      </c>
    </row>
    <row r="1732" spans="1:10" ht="14.1" customHeight="1">
      <c r="A1732" s="209" t="s">
        <v>353</v>
      </c>
      <c r="B1732" s="44" t="s">
        <v>179</v>
      </c>
      <c r="C1732" s="73">
        <v>5.57</v>
      </c>
      <c r="D1732" s="2055">
        <v>200</v>
      </c>
      <c r="E1732" s="2045">
        <f t="shared" si="176"/>
        <v>197.73599999999999</v>
      </c>
      <c r="F1732" s="603">
        <f t="shared" si="174"/>
        <v>197.74</v>
      </c>
      <c r="G1732" s="862">
        <f>'Заказ, cкидки и курсы валют'!$J$23*F1732</f>
        <v>2372.88</v>
      </c>
      <c r="H1732" s="128">
        <f t="shared" si="175"/>
        <v>474.58</v>
      </c>
      <c r="I1732" s="212"/>
      <c r="J1732" s="128">
        <f>ROUND(IF(H1732&lt;'Заказ, cкидки и курсы валют'!$B$39,H1732*0.54*100/(100-'Заказ, cкидки и курсы валют'!$C$39),IF(H1732&lt;'Заказ, cкидки и курсы валют'!$B$40,H1732*0.54*100/(100-'Заказ, cкидки и курсы валют'!$C$40),IF(H1732&lt;'Заказ, cкидки и курсы валют'!$B$41,H1732*0.54*100/(100-'Заказ, cкидки и курсы валют'!$C$41),IF(H1732&lt;'Заказ, cкидки и курсы валют'!$B$42,H1732*0.54*100/(100-'Заказ, cкидки и курсы валют'!$C$42),IF(H1732&lt;'Заказ, cкидки и курсы валют'!$B$43,H1732*0.54*100/(100-'Заказ, cкидки и курсы валют'!$C$43),H1732))))),2)</f>
        <v>569.5</v>
      </c>
    </row>
    <row r="1733" spans="1:10" ht="14.1" customHeight="1">
      <c r="A1733" s="209" t="s">
        <v>354</v>
      </c>
      <c r="B1733" s="44" t="s">
        <v>180</v>
      </c>
      <c r="C1733" s="73">
        <v>6.48</v>
      </c>
      <c r="D1733" s="2055">
        <v>200</v>
      </c>
      <c r="E1733" s="2045">
        <f t="shared" si="176"/>
        <v>232.30799999999999</v>
      </c>
      <c r="F1733" s="603">
        <f t="shared" si="174"/>
        <v>232.31</v>
      </c>
      <c r="G1733" s="862">
        <f>'Заказ, cкидки и курсы валют'!$J$23*F1733</f>
        <v>2787.7200000000003</v>
      </c>
      <c r="H1733" s="128">
        <f t="shared" si="175"/>
        <v>557.54</v>
      </c>
      <c r="I1733" s="212"/>
      <c r="J1733" s="128">
        <f>ROUND(IF(H1733&lt;'Заказ, cкидки и курсы валют'!$B$39,H1733*0.54*100/(100-'Заказ, cкидки и курсы валют'!$C$39),IF(H1733&lt;'Заказ, cкидки и курсы валют'!$B$40,H1733*0.54*100/(100-'Заказ, cкидки и курсы валют'!$C$40),IF(H1733&lt;'Заказ, cкидки и курсы валют'!$B$41,H1733*0.54*100/(100-'Заказ, cкидки и курсы валют'!$C$41),IF(H1733&lt;'Заказ, cкидки и курсы валют'!$B$42,H1733*0.54*100/(100-'Заказ, cкидки и курсы валют'!$C$42),IF(H1733&lt;'Заказ, cкидки и курсы валют'!$B$43,H1733*0.54*100/(100-'Заказ, cкидки и курсы валют'!$C$43),H1733))))),2)</f>
        <v>602.14</v>
      </c>
    </row>
    <row r="1734" spans="1:10" ht="14.1" customHeight="1">
      <c r="A1734" s="209" t="s">
        <v>355</v>
      </c>
      <c r="B1734" s="44" t="s">
        <v>181</v>
      </c>
      <c r="C1734" s="73">
        <v>7.69</v>
      </c>
      <c r="D1734" s="2055">
        <v>150</v>
      </c>
      <c r="E1734" s="2045">
        <f t="shared" si="176"/>
        <v>267.072</v>
      </c>
      <c r="F1734" s="603">
        <f t="shared" si="174"/>
        <v>267.07</v>
      </c>
      <c r="G1734" s="862">
        <f>'Заказ, cкидки и курсы валют'!$J$23*F1734</f>
        <v>3204.84</v>
      </c>
      <c r="H1734" s="128">
        <f t="shared" si="175"/>
        <v>480.73</v>
      </c>
      <c r="I1734" s="212"/>
      <c r="J1734" s="128">
        <f>ROUND(IF(H1734&lt;'Заказ, cкидки и курсы валют'!$B$39,H1734*0.54*100/(100-'Заказ, cкидки и курсы валют'!$C$39),IF(H1734&lt;'Заказ, cкидки и курсы валют'!$B$40,H1734*0.54*100/(100-'Заказ, cкидки и курсы валют'!$C$40),IF(H1734&lt;'Заказ, cкидки и курсы валют'!$B$41,H1734*0.54*100/(100-'Заказ, cкидки и курсы валют'!$C$41),IF(H1734&lt;'Заказ, cкидки и курсы валют'!$B$42,H1734*0.54*100/(100-'Заказ, cкидки и курсы валют'!$C$42),IF(H1734&lt;'Заказ, cкидки и курсы валют'!$B$43,H1734*0.54*100/(100-'Заказ, cкидки и курсы валют'!$C$43),H1734))))),2)</f>
        <v>576.88</v>
      </c>
    </row>
    <row r="1735" spans="1:10" ht="14.1" customHeight="1">
      <c r="A1735" s="209" t="s">
        <v>5526</v>
      </c>
      <c r="B1735" s="44" t="s">
        <v>182</v>
      </c>
      <c r="C1735" s="73">
        <v>8.5</v>
      </c>
      <c r="D1735" s="2055">
        <v>100</v>
      </c>
      <c r="E1735" s="2045">
        <f t="shared" si="176"/>
        <v>301.93200000000002</v>
      </c>
      <c r="F1735" s="603">
        <f t="shared" ref="F1735:F1745" si="177">ROUND(E1735*(1-$F$11),2)</f>
        <v>301.93</v>
      </c>
      <c r="G1735" s="862">
        <f>'Заказ, cкидки и курсы валют'!$J$23*F1735</f>
        <v>3623.16</v>
      </c>
      <c r="H1735" s="128">
        <f t="shared" ref="H1735:H1745" si="178">ROUND((D1735/1000)*G1735,2)</f>
        <v>362.32</v>
      </c>
      <c r="I1735" s="212"/>
      <c r="J1735" s="128">
        <f>ROUND(IF(H1735&lt;'Заказ, cкидки и курсы валют'!$B$39,H1735*0.54*100/(100-'Заказ, cкидки и курсы валют'!$C$39),IF(H1735&lt;'Заказ, cкидки и курсы валют'!$B$40,H1735*0.54*100/(100-'Заказ, cкидки и курсы валют'!$C$40),IF(H1735&lt;'Заказ, cкидки и курсы валют'!$B$41,H1735*0.54*100/(100-'Заказ, cкидки и курсы валют'!$C$41),IF(H1735&lt;'Заказ, cкидки и курсы валют'!$B$42,H1735*0.54*100/(100-'Заказ, cкидки и курсы валют'!$C$42),IF(H1735&lt;'Заказ, cкидки и курсы валют'!$B$43,H1735*0.54*100/(100-'Заказ, cкидки и курсы валют'!$C$43),H1735))))),2)</f>
        <v>489.13</v>
      </c>
    </row>
    <row r="1736" spans="1:10" ht="14.1" customHeight="1">
      <c r="A1736" s="209" t="s">
        <v>356</v>
      </c>
      <c r="B1736" s="44" t="s">
        <v>183</v>
      </c>
      <c r="C1736" s="73">
        <v>9.51</v>
      </c>
      <c r="D1736" s="2055">
        <v>100</v>
      </c>
      <c r="E1736" s="2045">
        <f t="shared" si="176"/>
        <v>336.84</v>
      </c>
      <c r="F1736" s="603">
        <f t="shared" si="177"/>
        <v>336.84</v>
      </c>
      <c r="G1736" s="862">
        <f>'Заказ, cкидки и курсы валют'!$J$23*F1736</f>
        <v>4042.08</v>
      </c>
      <c r="H1736" s="128">
        <f t="shared" si="178"/>
        <v>404.21</v>
      </c>
      <c r="I1736" s="212"/>
      <c r="J1736" s="128">
        <f>ROUND(IF(H1736&lt;'Заказ, cкидки и курсы валют'!$B$39,H1736*0.54*100/(100-'Заказ, cкидки и курсы валют'!$C$39),IF(H1736&lt;'Заказ, cкидки и курсы валют'!$B$40,H1736*0.54*100/(100-'Заказ, cкидки и курсы валют'!$C$40),IF(H1736&lt;'Заказ, cкидки и курсы валют'!$B$41,H1736*0.54*100/(100-'Заказ, cкидки и курсы валют'!$C$41),IF(H1736&lt;'Заказ, cкидки и курсы валют'!$B$42,H1736*0.54*100/(100-'Заказ, cкидки и курсы валют'!$C$42),IF(H1736&lt;'Заказ, cкидки и курсы валют'!$B$43,H1736*0.54*100/(100-'Заказ, cкидки и курсы валют'!$C$43),H1736))))),2)</f>
        <v>485.05</v>
      </c>
    </row>
    <row r="1737" spans="1:10" ht="14.1" customHeight="1">
      <c r="A1737" s="209" t="s">
        <v>357</v>
      </c>
      <c r="B1737" s="44" t="s">
        <v>184</v>
      </c>
      <c r="C1737" s="73">
        <v>10.63</v>
      </c>
      <c r="D1737" s="48">
        <v>100</v>
      </c>
      <c r="E1737" s="2045">
        <f t="shared" si="176"/>
        <v>383.87999999999994</v>
      </c>
      <c r="F1737" s="603">
        <f t="shared" si="177"/>
        <v>383.88</v>
      </c>
      <c r="G1737" s="862">
        <f>'Заказ, cкидки и курсы валют'!$J$23*F1737</f>
        <v>4606.5599999999995</v>
      </c>
      <c r="H1737" s="128">
        <f t="shared" si="178"/>
        <v>460.66</v>
      </c>
      <c r="I1737" s="212"/>
      <c r="J1737" s="128">
        <f>ROUND(IF(H1737&lt;'Заказ, cкидки и курсы валют'!$B$39,H1737*0.54*100/(100-'Заказ, cкидки и курсы валют'!$C$39),IF(H1737&lt;'Заказ, cкидки и курсы валют'!$B$40,H1737*0.54*100/(100-'Заказ, cкидки и курсы валют'!$C$40),IF(H1737&lt;'Заказ, cкидки и курсы валют'!$B$41,H1737*0.54*100/(100-'Заказ, cкидки и курсы валют'!$C$41),IF(H1737&lt;'Заказ, cкидки и курсы валют'!$B$42,H1737*0.54*100/(100-'Заказ, cкидки и курсы валют'!$C$42),IF(H1737&lt;'Заказ, cкидки и курсы валют'!$B$43,H1737*0.54*100/(100-'Заказ, cкидки и курсы валют'!$C$43),H1737))))),2)</f>
        <v>552.79</v>
      </c>
    </row>
    <row r="1738" spans="1:10" ht="14.1" customHeight="1">
      <c r="A1738" s="209" t="s">
        <v>358</v>
      </c>
      <c r="B1738" s="44" t="s">
        <v>968</v>
      </c>
      <c r="C1738" s="73">
        <v>11.5</v>
      </c>
      <c r="D1738" s="48">
        <v>50</v>
      </c>
      <c r="E1738" s="2045">
        <f t="shared" si="176"/>
        <v>422.05199999999996</v>
      </c>
      <c r="F1738" s="603">
        <f t="shared" si="177"/>
        <v>422.05</v>
      </c>
      <c r="G1738" s="862">
        <f>'Заказ, cкидки и курсы валют'!$J$23*F1738</f>
        <v>5064.6000000000004</v>
      </c>
      <c r="H1738" s="128">
        <f t="shared" si="178"/>
        <v>253.23</v>
      </c>
      <c r="I1738" s="212"/>
      <c r="J1738" s="128">
        <f>ROUND(IF(H1738&lt;'Заказ, cкидки и курсы валют'!$B$39,H1738*0.54*100/(100-'Заказ, cкидки и курсы валют'!$C$39),IF(H1738&lt;'Заказ, cкидки и курсы валют'!$B$40,H1738*0.54*100/(100-'Заказ, cкидки и курсы валют'!$C$40),IF(H1738&lt;'Заказ, cкидки и курсы валют'!$B$41,H1738*0.54*100/(100-'Заказ, cкидки и курсы валют'!$C$41),IF(H1738&lt;'Заказ, cкидки и курсы валют'!$B$42,H1738*0.54*100/(100-'Заказ, cкидки и курсы валют'!$C$42),IF(H1738&lt;'Заказ, cкидки и курсы валют'!$B$43,H1738*0.54*100/(100-'Заказ, cкидки и курсы валют'!$C$43),H1738))))),2)</f>
        <v>341.86</v>
      </c>
    </row>
    <row r="1739" spans="1:10" ht="14.1" customHeight="1">
      <c r="A1739" s="209" t="s">
        <v>359</v>
      </c>
      <c r="B1739" s="44" t="s">
        <v>185</v>
      </c>
      <c r="C1739" s="73">
        <v>12.45</v>
      </c>
      <c r="D1739" s="48">
        <v>50</v>
      </c>
      <c r="E1739" s="2045">
        <f t="shared" si="176"/>
        <v>441.21600000000001</v>
      </c>
      <c r="F1739" s="603">
        <f t="shared" si="177"/>
        <v>441.22</v>
      </c>
      <c r="G1739" s="862">
        <f>'Заказ, cкидки и курсы валют'!$J$23*F1739</f>
        <v>5294.64</v>
      </c>
      <c r="H1739" s="128">
        <f t="shared" si="178"/>
        <v>264.73</v>
      </c>
      <c r="I1739" s="212"/>
      <c r="J1739" s="128">
        <f>ROUND(IF(H1739&lt;'Заказ, cкидки и курсы валют'!$B$39,H1739*0.54*100/(100-'Заказ, cкидки и курсы валют'!$C$39),IF(H1739&lt;'Заказ, cкидки и курсы валют'!$B$40,H1739*0.54*100/(100-'Заказ, cкидки и курсы валют'!$C$40),IF(H1739&lt;'Заказ, cкидки и курсы валют'!$B$41,H1739*0.54*100/(100-'Заказ, cкидки и курсы валют'!$C$41),IF(H1739&lt;'Заказ, cкидки и курсы валют'!$B$42,H1739*0.54*100/(100-'Заказ, cкидки и курсы валют'!$C$42),IF(H1739&lt;'Заказ, cкидки и курсы валют'!$B$43,H1739*0.54*100/(100-'Заказ, cкидки и курсы валют'!$C$43),H1739))))),2)</f>
        <v>357.39</v>
      </c>
    </row>
    <row r="1740" spans="1:10" ht="14.1" customHeight="1">
      <c r="A1740" s="209" t="s">
        <v>360</v>
      </c>
      <c r="B1740" s="44" t="s">
        <v>102</v>
      </c>
      <c r="C1740" s="73">
        <v>13.86</v>
      </c>
      <c r="D1740" s="48">
        <v>50</v>
      </c>
      <c r="E1740" s="2045">
        <f t="shared" si="176"/>
        <v>496.5</v>
      </c>
      <c r="F1740" s="603">
        <f t="shared" si="177"/>
        <v>496.5</v>
      </c>
      <c r="G1740" s="862">
        <f>'Заказ, cкидки и курсы валют'!$J$23*F1740</f>
        <v>5958</v>
      </c>
      <c r="H1740" s="128">
        <f t="shared" si="178"/>
        <v>297.89999999999998</v>
      </c>
      <c r="I1740" s="212"/>
      <c r="J1740" s="128">
        <f>ROUND(IF(H1740&lt;'Заказ, cкидки и курсы валют'!$B$39,H1740*0.54*100/(100-'Заказ, cкидки и курсы валют'!$C$39),IF(H1740&lt;'Заказ, cкидки и курсы валют'!$B$40,H1740*0.54*100/(100-'Заказ, cкидки и курсы валют'!$C$40),IF(H1740&lt;'Заказ, cкидки и курсы валют'!$B$41,H1740*0.54*100/(100-'Заказ, cкидки и курсы валют'!$C$41),IF(H1740&lt;'Заказ, cкидки и курсы валют'!$B$42,H1740*0.54*100/(100-'Заказ, cкидки и курсы валют'!$C$42),IF(H1740&lt;'Заказ, cкидки и курсы валют'!$B$43,H1740*0.54*100/(100-'Заказ, cкидки и курсы валют'!$C$43),H1740))))),2)</f>
        <v>402.17</v>
      </c>
    </row>
    <row r="1741" spans="1:10" ht="14.1" customHeight="1">
      <c r="A1741" s="209" t="s">
        <v>361</v>
      </c>
      <c r="B1741" s="44" t="s">
        <v>186</v>
      </c>
      <c r="C1741" s="73">
        <v>14.47</v>
      </c>
      <c r="D1741" s="48">
        <v>50</v>
      </c>
      <c r="E1741" s="2045">
        <f t="shared" si="176"/>
        <v>527.976</v>
      </c>
      <c r="F1741" s="603">
        <f t="shared" si="177"/>
        <v>527.98</v>
      </c>
      <c r="G1741" s="862">
        <f>'Заказ, cкидки и курсы валют'!$J$23*F1741</f>
        <v>6335.76</v>
      </c>
      <c r="H1741" s="128">
        <f t="shared" si="178"/>
        <v>316.79000000000002</v>
      </c>
      <c r="I1741" s="212"/>
      <c r="J1741" s="128">
        <f>ROUND(IF(H1741&lt;'Заказ, cкидки и курсы валют'!$B$39,H1741*0.54*100/(100-'Заказ, cкидки и курсы валют'!$C$39),IF(H1741&lt;'Заказ, cкидки и курсы валют'!$B$40,H1741*0.54*100/(100-'Заказ, cкидки и курсы валют'!$C$40),IF(H1741&lt;'Заказ, cкидки и курсы валют'!$B$41,H1741*0.54*100/(100-'Заказ, cкидки и курсы валют'!$C$41),IF(H1741&lt;'Заказ, cкидки и курсы валют'!$B$42,H1741*0.54*100/(100-'Заказ, cкидки и курсы валют'!$C$42),IF(H1741&lt;'Заказ, cкидки и курсы валют'!$B$43,H1741*0.54*100/(100-'Заказ, cкидки и курсы валют'!$C$43),H1741))))),2)</f>
        <v>427.67</v>
      </c>
    </row>
    <row r="1742" spans="1:10" ht="14.1" customHeight="1">
      <c r="A1742" s="216" t="s">
        <v>362</v>
      </c>
      <c r="B1742" s="44" t="s">
        <v>3104</v>
      </c>
      <c r="C1742" s="73">
        <v>15.95</v>
      </c>
      <c r="D1742" s="48">
        <v>50</v>
      </c>
      <c r="E1742" s="2045">
        <f t="shared" si="176"/>
        <v>655.66800000000001</v>
      </c>
      <c r="F1742" s="603">
        <f t="shared" si="177"/>
        <v>655.67</v>
      </c>
      <c r="G1742" s="862">
        <f>'Заказ, cкидки и курсы валют'!$J$23*F1742</f>
        <v>7868.0399999999991</v>
      </c>
      <c r="H1742" s="128">
        <f t="shared" si="178"/>
        <v>393.4</v>
      </c>
      <c r="I1742" s="212"/>
      <c r="J1742" s="128">
        <f>ROUND(IF(H1742&lt;'Заказ, cкидки и курсы валют'!$B$39,H1742*0.54*100/(100-'Заказ, cкидки и курсы валют'!$C$39),IF(H1742&lt;'Заказ, cкидки и курсы валют'!$B$40,H1742*0.54*100/(100-'Заказ, cкидки и курсы валют'!$C$40),IF(H1742&lt;'Заказ, cкидки и курсы валют'!$B$41,H1742*0.54*100/(100-'Заказ, cкидки и курсы валют'!$C$41),IF(H1742&lt;'Заказ, cкидки и курсы валют'!$B$42,H1742*0.54*100/(100-'Заказ, cкидки и курсы валют'!$C$42),IF(H1742&lt;'Заказ, cкидки и курсы валют'!$B$43,H1742*0.54*100/(100-'Заказ, cкидки и курсы валют'!$C$43),H1742))))),2)</f>
        <v>472.08</v>
      </c>
    </row>
    <row r="1743" spans="1:10" ht="14.1" customHeight="1">
      <c r="A1743" s="216" t="s">
        <v>363</v>
      </c>
      <c r="B1743" s="44" t="s">
        <v>187</v>
      </c>
      <c r="C1743" s="73">
        <v>16.5</v>
      </c>
      <c r="D1743" s="48">
        <v>50</v>
      </c>
      <c r="E1743" s="2045">
        <f t="shared" si="176"/>
        <v>662.41199999999992</v>
      </c>
      <c r="F1743" s="603">
        <f t="shared" si="177"/>
        <v>662.41</v>
      </c>
      <c r="G1743" s="862">
        <f>'Заказ, cкидки и курсы валют'!$J$23*F1743</f>
        <v>7948.92</v>
      </c>
      <c r="H1743" s="128">
        <f t="shared" si="178"/>
        <v>397.45</v>
      </c>
      <c r="I1743" s="212"/>
      <c r="J1743" s="128">
        <f>ROUND(IF(H1743&lt;'Заказ, cкидки и курсы валют'!$B$39,H1743*0.54*100/(100-'Заказ, cкидки и курсы валют'!$C$39),IF(H1743&lt;'Заказ, cкидки и курсы валют'!$B$40,H1743*0.54*100/(100-'Заказ, cкидки и курсы валют'!$C$40),IF(H1743&lt;'Заказ, cкидки и курсы валют'!$B$41,H1743*0.54*100/(100-'Заказ, cкидки и курсы валют'!$C$41),IF(H1743&lt;'Заказ, cкидки и курсы валют'!$B$42,H1743*0.54*100/(100-'Заказ, cкидки и курсы валют'!$C$42),IF(H1743&lt;'Заказ, cкидки и курсы валют'!$B$43,H1743*0.54*100/(100-'Заказ, cкидки и курсы валют'!$C$43),H1743))))),2)</f>
        <v>476.94</v>
      </c>
    </row>
    <row r="1744" spans="1:10" ht="14.1" customHeight="1">
      <c r="A1744" s="216" t="s">
        <v>364</v>
      </c>
      <c r="B1744" s="44" t="s">
        <v>85</v>
      </c>
      <c r="C1744" s="73">
        <v>18.52</v>
      </c>
      <c r="D1744" s="48">
        <v>50</v>
      </c>
      <c r="E1744" s="2045">
        <f t="shared" si="176"/>
        <v>715.04399999999998</v>
      </c>
      <c r="F1744" s="603">
        <f t="shared" si="177"/>
        <v>715.04</v>
      </c>
      <c r="G1744" s="862">
        <f>'Заказ, cкидки и курсы валют'!$J$23*F1744</f>
        <v>8580.48</v>
      </c>
      <c r="H1744" s="128">
        <f t="shared" si="178"/>
        <v>429.02</v>
      </c>
      <c r="I1744" s="212"/>
      <c r="J1744" s="128">
        <f>ROUND(IF(H1744&lt;'Заказ, cкидки и курсы валют'!$B$39,H1744*0.54*100/(100-'Заказ, cкидки и курсы валют'!$C$39),IF(H1744&lt;'Заказ, cкидки и курсы валют'!$B$40,H1744*0.54*100/(100-'Заказ, cкидки и курсы валют'!$C$40),IF(H1744&lt;'Заказ, cкидки и курсы валют'!$B$41,H1744*0.54*100/(100-'Заказ, cкидки и курсы валют'!$C$41),IF(H1744&lt;'Заказ, cкидки и курсы валют'!$B$42,H1744*0.54*100/(100-'Заказ, cкидки и курсы валют'!$C$42),IF(H1744&lt;'Заказ, cкидки и курсы валют'!$B$43,H1744*0.54*100/(100-'Заказ, cкидки и курсы валют'!$C$43),H1744))))),2)</f>
        <v>514.82000000000005</v>
      </c>
    </row>
    <row r="1745" spans="1:10" ht="14.1" customHeight="1" thickBot="1">
      <c r="A1745" s="241" t="s">
        <v>365</v>
      </c>
      <c r="B1745" s="213" t="s">
        <v>188</v>
      </c>
      <c r="C1745" s="218">
        <v>20.54</v>
      </c>
      <c r="D1745" s="217">
        <v>50</v>
      </c>
      <c r="E1745" s="2073">
        <f t="shared" si="176"/>
        <v>803.52</v>
      </c>
      <c r="F1745" s="959">
        <f t="shared" si="177"/>
        <v>803.52</v>
      </c>
      <c r="G1745" s="960">
        <f>'Заказ, cкидки и курсы валют'!$J$23*F1745</f>
        <v>9642.24</v>
      </c>
      <c r="H1745" s="181">
        <f t="shared" si="178"/>
        <v>482.11</v>
      </c>
      <c r="I1745" s="214"/>
      <c r="J1745" s="128">
        <f>ROUND(IF(H1745&lt;'Заказ, cкидки и курсы валют'!$B$39,H1745*0.54*100/(100-'Заказ, cкидки и курсы валют'!$C$39),IF(H1745&lt;'Заказ, cкидки и курсы валют'!$B$40,H1745*0.54*100/(100-'Заказ, cкидки и курсы валют'!$C$40),IF(H1745&lt;'Заказ, cкидки и курсы валют'!$B$41,H1745*0.54*100/(100-'Заказ, cкидки и курсы валют'!$C$41),IF(H1745&lt;'Заказ, cкидки и курсы валют'!$B$42,H1745*0.54*100/(100-'Заказ, cкидки и курсы валют'!$C$42),IF(H1745&lt;'Заказ, cкидки и курсы валют'!$B$43,H1745*0.54*100/(100-'Заказ, cкидки и курсы валют'!$C$43),H1745))))),2)</f>
        <v>578.53</v>
      </c>
    </row>
    <row r="1746" spans="1:10" ht="14.1" customHeight="1" thickBot="1">
      <c r="A1746" s="14"/>
      <c r="B1746" s="49"/>
      <c r="C1746" s="81"/>
      <c r="D1746" s="49"/>
      <c r="E1746" s="546"/>
      <c r="F1746" s="578"/>
      <c r="G1746" s="863"/>
      <c r="H1746" s="14"/>
      <c r="I1746" s="14"/>
    </row>
    <row r="1747" spans="1:10" ht="14.1" customHeight="1">
      <c r="A1747" s="215"/>
      <c r="B1747" s="91" t="s">
        <v>3082</v>
      </c>
      <c r="C1747" s="91"/>
      <c r="D1747" s="96"/>
      <c r="E1747" s="591"/>
      <c r="F1747" s="592"/>
      <c r="G1747" s="859"/>
      <c r="H1747" s="163"/>
      <c r="I1747" s="95"/>
    </row>
    <row r="1748" spans="1:10" ht="14.1" customHeight="1">
      <c r="A1748" s="206"/>
      <c r="B1748" s="108" t="s">
        <v>1397</v>
      </c>
      <c r="C1748" s="108"/>
      <c r="D1748" s="166"/>
      <c r="E1748" s="593"/>
      <c r="F1748" s="553"/>
      <c r="G1748" s="340"/>
      <c r="H1748" s="17"/>
      <c r="I1748" s="167"/>
    </row>
    <row r="1749" spans="1:10" ht="14.1" customHeight="1">
      <c r="A1749" s="206"/>
      <c r="B1749" s="207"/>
      <c r="C1749" s="97"/>
      <c r="D1749" s="97"/>
      <c r="E1749" s="595"/>
      <c r="F1749" s="596"/>
      <c r="G1749" s="860"/>
      <c r="H1749" s="228"/>
      <c r="I1749" s="167"/>
    </row>
    <row r="1750" spans="1:10" ht="14.1" customHeight="1">
      <c r="A1750" s="206"/>
      <c r="B1750" s="207"/>
      <c r="C1750" s="97"/>
      <c r="D1750" s="97"/>
      <c r="E1750" s="595"/>
      <c r="F1750" s="596"/>
      <c r="G1750" s="860"/>
      <c r="H1750" s="228"/>
      <c r="I1750" s="167"/>
    </row>
    <row r="1751" spans="1:10" ht="14.1" customHeight="1">
      <c r="A1751" s="206"/>
      <c r="B1751" s="207"/>
      <c r="C1751" s="97"/>
      <c r="D1751" s="97"/>
      <c r="E1751" s="595"/>
      <c r="F1751" s="596"/>
      <c r="G1751" s="860"/>
      <c r="H1751" s="228"/>
      <c r="I1751" s="167"/>
    </row>
    <row r="1752" spans="1:10" ht="14.1" customHeight="1" thickBot="1">
      <c r="A1752" s="1171" t="s">
        <v>7052</v>
      </c>
      <c r="B1752" s="2540"/>
      <c r="C1752" s="99"/>
      <c r="D1752" s="99"/>
      <c r="E1752" s="597"/>
      <c r="F1752" s="598"/>
      <c r="G1752" s="861"/>
      <c r="H1752" s="229"/>
      <c r="I1752" s="172"/>
    </row>
    <row r="1753" spans="1:10" ht="43.5" customHeight="1">
      <c r="A1753" s="195" t="s">
        <v>1028</v>
      </c>
      <c r="B1753" s="196" t="s">
        <v>1029</v>
      </c>
      <c r="C1753" s="197" t="s">
        <v>678</v>
      </c>
      <c r="D1753" s="197" t="s">
        <v>3130</v>
      </c>
      <c r="E1753" s="1134" t="s">
        <v>11188</v>
      </c>
      <c r="F1753" s="600" t="s">
        <v>2779</v>
      </c>
      <c r="G1753" s="2319" t="s">
        <v>2627</v>
      </c>
      <c r="H1753" s="2320" t="s">
        <v>497</v>
      </c>
      <c r="I1753" s="199" t="s">
        <v>4239</v>
      </c>
      <c r="J1753" s="2668" t="s">
        <v>12335</v>
      </c>
    </row>
    <row r="1754" spans="1:10" ht="21.75" customHeight="1" thickBot="1">
      <c r="A1754" s="195"/>
      <c r="B1754" s="389"/>
      <c r="C1754" s="197" t="s">
        <v>3629</v>
      </c>
      <c r="D1754" s="390" t="s">
        <v>2628</v>
      </c>
      <c r="E1754" s="601" t="s">
        <v>265</v>
      </c>
      <c r="F1754" s="607">
        <f>'Заказ, cкидки и курсы валют'!$I$12</f>
        <v>0</v>
      </c>
      <c r="G1754" s="2316"/>
      <c r="H1754" s="2318"/>
      <c r="I1754" s="325"/>
      <c r="J1754" s="2669"/>
    </row>
    <row r="1755" spans="1:10" ht="14.1" customHeight="1" thickBot="1">
      <c r="A1755" s="391" t="s">
        <v>7174</v>
      </c>
      <c r="B1755" s="392" t="s">
        <v>3330</v>
      </c>
      <c r="C1755" s="974">
        <v>0.25</v>
      </c>
      <c r="D1755" s="2082">
        <v>500</v>
      </c>
      <c r="E1755" s="2103">
        <f>(E1584*2)+(1000/D1755*7.5)</f>
        <v>45.120000000000005</v>
      </c>
      <c r="F1755" s="967">
        <f>ROUND(E1755*(1-$F$11),2)</f>
        <v>45.12</v>
      </c>
      <c r="G1755" s="968">
        <f>'Заказ, cкидки и курсы валют'!$J$23*F1755</f>
        <v>541.43999999999994</v>
      </c>
      <c r="H1755" s="387">
        <f>ROUND((D1755/1000)*G1755,2)</f>
        <v>270.72000000000003</v>
      </c>
      <c r="I1755" s="337"/>
      <c r="J1755" s="128">
        <f>ROUND(IF(H1755&lt;'Заказ, cкидки и курсы валют'!$B$39,H1755*0.54*100/(100-'Заказ, cкидки и курсы валют'!$C$39),IF(H1755&lt;'Заказ, cкидки и курсы валют'!$B$40,H1755*0.54*100/(100-'Заказ, cкидки и курсы валют'!$C$40),IF(H1755&lt;'Заказ, cкидки и курсы валют'!$B$41,H1755*0.54*100/(100-'Заказ, cкидки и курсы валют'!$C$41),IF(H1755&lt;'Заказ, cкидки и курсы валют'!$B$42,H1755*0.54*100/(100-'Заказ, cкидки и курсы валют'!$C$42),IF(H1755&lt;'Заказ, cкидки и курсы валют'!$B$43,H1755*0.54*100/(100-'Заказ, cкидки и курсы валют'!$C$43),H1755))))),2)</f>
        <v>365.47</v>
      </c>
    </row>
    <row r="1756" spans="1:10" ht="14.1" customHeight="1" thickBot="1">
      <c r="A1756" s="209" t="s">
        <v>7175</v>
      </c>
      <c r="B1756" s="44" t="s">
        <v>3331</v>
      </c>
      <c r="C1756" s="73">
        <v>0.3</v>
      </c>
      <c r="D1756" s="2055">
        <v>500</v>
      </c>
      <c r="E1756" s="2103">
        <f t="shared" ref="E1756:E1819" si="179">(E1585*2)+(1000/D1756*7.5)</f>
        <v>47.84</v>
      </c>
      <c r="F1756" s="603">
        <f t="shared" ref="F1756:F1819" si="180">ROUND(E1756*(1-$F$11),2)</f>
        <v>47.84</v>
      </c>
      <c r="G1756" s="862">
        <f>'Заказ, cкидки и курсы валют'!$J$23*F1756</f>
        <v>574.08000000000004</v>
      </c>
      <c r="H1756" s="128">
        <f t="shared" ref="H1756:H1819" si="181">ROUND((D1756/1000)*G1756,2)</f>
        <v>287.04000000000002</v>
      </c>
      <c r="I1756" s="212"/>
      <c r="J1756" s="128">
        <f>ROUND(IF(H1756&lt;'Заказ, cкидки и курсы валют'!$B$39,H1756*0.54*100/(100-'Заказ, cкидки и курсы валют'!$C$39),IF(H1756&lt;'Заказ, cкидки и курсы валют'!$B$40,H1756*0.54*100/(100-'Заказ, cкидки и курсы валют'!$C$40),IF(H1756&lt;'Заказ, cкидки и курсы валют'!$B$41,H1756*0.54*100/(100-'Заказ, cкидки и курсы валют'!$C$41),IF(H1756&lt;'Заказ, cкидки и курсы валют'!$B$42,H1756*0.54*100/(100-'Заказ, cкидки и курсы валют'!$C$42),IF(H1756&lt;'Заказ, cкидки и курсы валют'!$B$43,H1756*0.54*100/(100-'Заказ, cкидки и курсы валют'!$C$43),H1756))))),2)</f>
        <v>387.5</v>
      </c>
    </row>
    <row r="1757" spans="1:10" ht="14.1" customHeight="1" thickBot="1">
      <c r="A1757" s="209" t="s">
        <v>7176</v>
      </c>
      <c r="B1757" s="44" t="s">
        <v>3332</v>
      </c>
      <c r="C1757" s="73">
        <v>0.35</v>
      </c>
      <c r="D1757" s="2055">
        <v>300</v>
      </c>
      <c r="E1757" s="2103">
        <f t="shared" si="179"/>
        <v>61.54</v>
      </c>
      <c r="F1757" s="603">
        <f t="shared" si="180"/>
        <v>61.54</v>
      </c>
      <c r="G1757" s="862">
        <f>'Заказ, cкидки и курсы валют'!$J$23*F1757</f>
        <v>738.48</v>
      </c>
      <c r="H1757" s="128">
        <f t="shared" si="181"/>
        <v>221.54</v>
      </c>
      <c r="I1757" s="212"/>
      <c r="J1757" s="128">
        <f>ROUND(IF(H1757&lt;'Заказ, cкидки и курсы валют'!$B$39,H1757*0.54*100/(100-'Заказ, cкидки и курсы валют'!$C$39),IF(H1757&lt;'Заказ, cкидки и курсы валют'!$B$40,H1757*0.54*100/(100-'Заказ, cкидки и курсы валют'!$C$40),IF(H1757&lt;'Заказ, cкидки и курсы валют'!$B$41,H1757*0.54*100/(100-'Заказ, cкидки и курсы валют'!$C$41),IF(H1757&lt;'Заказ, cкидки и курсы валют'!$B$42,H1757*0.54*100/(100-'Заказ, cкидки и курсы валют'!$C$42),IF(H1757&lt;'Заказ, cкидки и курсы валют'!$B$43,H1757*0.54*100/(100-'Заказ, cкидки и курсы валют'!$C$43),H1757))))),2)</f>
        <v>299.08</v>
      </c>
    </row>
    <row r="1758" spans="1:10" ht="14.1" customHeight="1" thickBot="1">
      <c r="A1758" s="209" t="s">
        <v>7177</v>
      </c>
      <c r="B1758" s="44" t="s">
        <v>3333</v>
      </c>
      <c r="C1758" s="73">
        <v>0.4</v>
      </c>
      <c r="D1758" s="2055">
        <v>300</v>
      </c>
      <c r="E1758" s="2103">
        <f t="shared" si="179"/>
        <v>67.56</v>
      </c>
      <c r="F1758" s="603">
        <f t="shared" si="180"/>
        <v>67.56</v>
      </c>
      <c r="G1758" s="862">
        <f>'Заказ, cкидки и курсы валют'!$J$23*F1758</f>
        <v>810.72</v>
      </c>
      <c r="H1758" s="128">
        <f t="shared" si="181"/>
        <v>243.22</v>
      </c>
      <c r="I1758" s="212"/>
      <c r="J1758" s="128">
        <f>ROUND(IF(H1758&lt;'Заказ, cкидки и курсы валют'!$B$39,H1758*0.54*100/(100-'Заказ, cкидки и курсы валют'!$C$39),IF(H1758&lt;'Заказ, cкидки и курсы валют'!$B$40,H1758*0.54*100/(100-'Заказ, cкидки и курсы валют'!$C$40),IF(H1758&lt;'Заказ, cкидки и курсы валют'!$B$41,H1758*0.54*100/(100-'Заказ, cкидки и курсы валют'!$C$41),IF(H1758&lt;'Заказ, cкидки и курсы валют'!$B$42,H1758*0.54*100/(100-'Заказ, cкидки и курсы валют'!$C$42),IF(H1758&lt;'Заказ, cкидки и курсы валют'!$B$43,H1758*0.54*100/(100-'Заказ, cкидки и курсы валют'!$C$43),H1758))))),2)</f>
        <v>328.35</v>
      </c>
    </row>
    <row r="1759" spans="1:10" ht="14.1" customHeight="1" thickBot="1">
      <c r="A1759" s="209" t="s">
        <v>7178</v>
      </c>
      <c r="B1759" s="44" t="s">
        <v>3334</v>
      </c>
      <c r="C1759" s="73">
        <v>0.55000000000000004</v>
      </c>
      <c r="D1759" s="2055">
        <v>200</v>
      </c>
      <c r="E1759" s="2103">
        <f t="shared" si="179"/>
        <v>85.62</v>
      </c>
      <c r="F1759" s="603">
        <f t="shared" si="180"/>
        <v>85.62</v>
      </c>
      <c r="G1759" s="862">
        <f>'Заказ, cкидки и курсы валют'!$J$23*F1759</f>
        <v>1027.44</v>
      </c>
      <c r="H1759" s="128">
        <f t="shared" si="181"/>
        <v>205.49</v>
      </c>
      <c r="I1759" s="212"/>
      <c r="J1759" s="128">
        <f>ROUND(IF(H1759&lt;'Заказ, cкидки и курсы валют'!$B$39,H1759*0.54*100/(100-'Заказ, cкидки и курсы валют'!$C$39),IF(H1759&lt;'Заказ, cкидки и курсы валют'!$B$40,H1759*0.54*100/(100-'Заказ, cкидки и курсы валют'!$C$40),IF(H1759&lt;'Заказ, cкидки и курсы валют'!$B$41,H1759*0.54*100/(100-'Заказ, cкидки и курсы валют'!$C$41),IF(H1759&lt;'Заказ, cкидки и курсы валют'!$B$42,H1759*0.54*100/(100-'Заказ, cкидки и курсы валют'!$C$42),IF(H1759&lt;'Заказ, cкидки и курсы валют'!$B$43,H1759*0.54*100/(100-'Заказ, cкидки и курсы валют'!$C$43),H1759))))),2)</f>
        <v>277.41000000000003</v>
      </c>
    </row>
    <row r="1760" spans="1:10" ht="14.1" customHeight="1" thickBot="1">
      <c r="A1760" s="209" t="s">
        <v>7179</v>
      </c>
      <c r="B1760" s="44" t="s">
        <v>3335</v>
      </c>
      <c r="C1760" s="73">
        <v>0.37</v>
      </c>
      <c r="D1760" s="2055">
        <v>500</v>
      </c>
      <c r="E1760" s="2103">
        <f t="shared" si="179"/>
        <v>53.02</v>
      </c>
      <c r="F1760" s="603">
        <f t="shared" si="180"/>
        <v>53.02</v>
      </c>
      <c r="G1760" s="862">
        <f>'Заказ, cкидки и курсы валют'!$J$23*F1760</f>
        <v>636.24</v>
      </c>
      <c r="H1760" s="128">
        <f t="shared" si="181"/>
        <v>318.12</v>
      </c>
      <c r="I1760" s="212"/>
      <c r="J1760" s="128">
        <f>ROUND(IF(H1760&lt;'Заказ, cкидки и курсы валют'!$B$39,H1760*0.54*100/(100-'Заказ, cкидки и курсы валют'!$C$39),IF(H1760&lt;'Заказ, cкидки и курсы валют'!$B$40,H1760*0.54*100/(100-'Заказ, cкидки и курсы валют'!$C$40),IF(H1760&lt;'Заказ, cкидки и курсы валют'!$B$41,H1760*0.54*100/(100-'Заказ, cкидки и курсы валют'!$C$41),IF(H1760&lt;'Заказ, cкидки и курсы валют'!$B$42,H1760*0.54*100/(100-'Заказ, cкидки и курсы валют'!$C$42),IF(H1760&lt;'Заказ, cкидки и курсы валют'!$B$43,H1760*0.54*100/(100-'Заказ, cкидки и курсы валют'!$C$43),H1760))))),2)</f>
        <v>429.46</v>
      </c>
    </row>
    <row r="1761" spans="1:10" ht="14.1" customHeight="1" thickBot="1">
      <c r="A1761" s="209" t="s">
        <v>7180</v>
      </c>
      <c r="B1761" s="44" t="s">
        <v>138</v>
      </c>
      <c r="C1761" s="73">
        <v>0.4</v>
      </c>
      <c r="D1761" s="2055">
        <v>500</v>
      </c>
      <c r="E1761" s="2103">
        <f t="shared" si="179"/>
        <v>54.88</v>
      </c>
      <c r="F1761" s="603">
        <f t="shared" si="180"/>
        <v>54.88</v>
      </c>
      <c r="G1761" s="862">
        <f>'Заказ, cкидки и курсы валют'!$J$23*F1761</f>
        <v>658.56000000000006</v>
      </c>
      <c r="H1761" s="128">
        <f t="shared" si="181"/>
        <v>329.28</v>
      </c>
      <c r="I1761" s="212"/>
      <c r="J1761" s="128">
        <f>ROUND(IF(H1761&lt;'Заказ, cкидки и курсы валют'!$B$39,H1761*0.54*100/(100-'Заказ, cкидки и курсы валют'!$C$39),IF(H1761&lt;'Заказ, cкидки и курсы валют'!$B$40,H1761*0.54*100/(100-'Заказ, cкидки и курсы валют'!$C$40),IF(H1761&lt;'Заказ, cкидки и курсы валют'!$B$41,H1761*0.54*100/(100-'Заказ, cкидки и курсы валют'!$C$41),IF(H1761&lt;'Заказ, cкидки и курсы валют'!$B$42,H1761*0.54*100/(100-'Заказ, cкидки и курсы валют'!$C$42),IF(H1761&lt;'Заказ, cкидки и курсы валют'!$B$43,H1761*0.54*100/(100-'Заказ, cкидки и курсы валют'!$C$43),H1761))))),2)</f>
        <v>444.53</v>
      </c>
    </row>
    <row r="1762" spans="1:10" ht="14.1" customHeight="1" thickBot="1">
      <c r="A1762" s="209" t="s">
        <v>7181</v>
      </c>
      <c r="B1762" s="44" t="s">
        <v>139</v>
      </c>
      <c r="C1762" s="73">
        <v>0.5</v>
      </c>
      <c r="D1762" s="2055">
        <v>500</v>
      </c>
      <c r="E1762" s="2103">
        <f t="shared" si="179"/>
        <v>57.54</v>
      </c>
      <c r="F1762" s="603">
        <f t="shared" si="180"/>
        <v>57.54</v>
      </c>
      <c r="G1762" s="862">
        <f>'Заказ, cкидки и курсы валют'!$J$23*F1762</f>
        <v>690.48</v>
      </c>
      <c r="H1762" s="128">
        <f t="shared" si="181"/>
        <v>345.24</v>
      </c>
      <c r="I1762" s="212"/>
      <c r="J1762" s="128">
        <f>ROUND(IF(H1762&lt;'Заказ, cкидки и курсы валют'!$B$39,H1762*0.54*100/(100-'Заказ, cкидки и курсы валют'!$C$39),IF(H1762&lt;'Заказ, cкидки и курсы валют'!$B$40,H1762*0.54*100/(100-'Заказ, cкидки и курсы валют'!$C$40),IF(H1762&lt;'Заказ, cкидки и курсы валют'!$B$41,H1762*0.54*100/(100-'Заказ, cкидки и курсы валют'!$C$41),IF(H1762&lt;'Заказ, cкидки и курсы валют'!$B$42,H1762*0.54*100/(100-'Заказ, cкидки и курсы валют'!$C$42),IF(H1762&lt;'Заказ, cкидки и курсы валют'!$B$43,H1762*0.54*100/(100-'Заказ, cкидки и курсы валют'!$C$43),H1762))))),2)</f>
        <v>466.07</v>
      </c>
    </row>
    <row r="1763" spans="1:10" ht="14.1" customHeight="1" thickBot="1">
      <c r="A1763" s="209" t="s">
        <v>7182</v>
      </c>
      <c r="B1763" s="44" t="s">
        <v>140</v>
      </c>
      <c r="C1763" s="73">
        <v>0.6</v>
      </c>
      <c r="D1763" s="2055">
        <v>300</v>
      </c>
      <c r="E1763" s="2103">
        <f t="shared" si="179"/>
        <v>74.12</v>
      </c>
      <c r="F1763" s="603">
        <f t="shared" si="180"/>
        <v>74.12</v>
      </c>
      <c r="G1763" s="862">
        <f>'Заказ, cкидки и курсы валют'!$J$23*F1763</f>
        <v>889.44</v>
      </c>
      <c r="H1763" s="128">
        <f t="shared" si="181"/>
        <v>266.83</v>
      </c>
      <c r="I1763" s="212"/>
      <c r="J1763" s="128">
        <f>ROUND(IF(H1763&lt;'Заказ, cкидки и курсы валют'!$B$39,H1763*0.54*100/(100-'Заказ, cкидки и курсы валют'!$C$39),IF(H1763&lt;'Заказ, cкидки и курсы валют'!$B$40,H1763*0.54*100/(100-'Заказ, cкидки и курсы валют'!$C$40),IF(H1763&lt;'Заказ, cкидки и курсы валют'!$B$41,H1763*0.54*100/(100-'Заказ, cкидки и курсы валют'!$C$41),IF(H1763&lt;'Заказ, cкидки и курсы валют'!$B$42,H1763*0.54*100/(100-'Заказ, cкидки и курсы валют'!$C$42),IF(H1763&lt;'Заказ, cкидки и курсы валют'!$B$43,H1763*0.54*100/(100-'Заказ, cкидки и курсы валют'!$C$43),H1763))))),2)</f>
        <v>360.22</v>
      </c>
    </row>
    <row r="1764" spans="1:10" ht="14.1" customHeight="1" thickBot="1">
      <c r="A1764" s="209" t="s">
        <v>7183</v>
      </c>
      <c r="B1764" s="44" t="s">
        <v>141</v>
      </c>
      <c r="C1764" s="73">
        <v>0.75</v>
      </c>
      <c r="D1764" s="2055">
        <v>150</v>
      </c>
      <c r="E1764" s="2103">
        <f t="shared" si="179"/>
        <v>105.9</v>
      </c>
      <c r="F1764" s="603">
        <f t="shared" si="180"/>
        <v>105.9</v>
      </c>
      <c r="G1764" s="862">
        <f>'Заказ, cкидки и курсы валют'!$J$23*F1764</f>
        <v>1270.8000000000002</v>
      </c>
      <c r="H1764" s="128">
        <f t="shared" si="181"/>
        <v>190.62</v>
      </c>
      <c r="I1764" s="212"/>
      <c r="J1764" s="128">
        <f>ROUND(IF(H1764&lt;'Заказ, cкидки и курсы валют'!$B$39,H1764*0.54*100/(100-'Заказ, cкидки и курсы валют'!$C$39),IF(H1764&lt;'Заказ, cкидки и курсы валют'!$B$40,H1764*0.54*100/(100-'Заказ, cкидки и курсы валют'!$C$40),IF(H1764&lt;'Заказ, cкидки и курсы валют'!$B$41,H1764*0.54*100/(100-'Заказ, cкидки и курсы валют'!$C$41),IF(H1764&lt;'Заказ, cкидки и курсы валют'!$B$42,H1764*0.54*100/(100-'Заказ, cкидки и курсы валют'!$C$42),IF(H1764&lt;'Заказ, cкидки и курсы валют'!$B$43,H1764*0.54*100/(100-'Заказ, cкидки и курсы валют'!$C$43),H1764))))),2)</f>
        <v>257.33999999999997</v>
      </c>
    </row>
    <row r="1765" spans="1:10" ht="14.1" customHeight="1" thickBot="1">
      <c r="A1765" s="209" t="s">
        <v>7184</v>
      </c>
      <c r="B1765" s="44" t="s">
        <v>142</v>
      </c>
      <c r="C1765" s="73">
        <v>0.88</v>
      </c>
      <c r="D1765" s="2055">
        <v>150</v>
      </c>
      <c r="E1765" s="2103">
        <f t="shared" si="179"/>
        <v>115.2</v>
      </c>
      <c r="F1765" s="603">
        <f t="shared" si="180"/>
        <v>115.2</v>
      </c>
      <c r="G1765" s="862">
        <f>'Заказ, cкидки и курсы валют'!$J$23*F1765</f>
        <v>1382.4</v>
      </c>
      <c r="H1765" s="128">
        <f t="shared" si="181"/>
        <v>207.36</v>
      </c>
      <c r="I1765" s="212"/>
      <c r="J1765" s="128">
        <f>ROUND(IF(H1765&lt;'Заказ, cкидки и курсы валют'!$B$39,H1765*0.54*100/(100-'Заказ, cкидки и курсы валют'!$C$39),IF(H1765&lt;'Заказ, cкидки и курсы валют'!$B$40,H1765*0.54*100/(100-'Заказ, cкидки и курсы валют'!$C$40),IF(H1765&lt;'Заказ, cкидки и курсы валют'!$B$41,H1765*0.54*100/(100-'Заказ, cкидки и курсы валют'!$C$41),IF(H1765&lt;'Заказ, cкидки и курсы валют'!$B$42,H1765*0.54*100/(100-'Заказ, cкидки и курсы валют'!$C$42),IF(H1765&lt;'Заказ, cкидки и курсы валют'!$B$43,H1765*0.54*100/(100-'Заказ, cкидки и курсы валют'!$C$43),H1765))))),2)</f>
        <v>279.94</v>
      </c>
    </row>
    <row r="1766" spans="1:10" ht="14.1" customHeight="1" thickBot="1">
      <c r="A1766" s="209" t="s">
        <v>7185</v>
      </c>
      <c r="B1766" s="44" t="s">
        <v>143</v>
      </c>
      <c r="C1766" s="73">
        <v>1</v>
      </c>
      <c r="D1766" s="2055">
        <v>100</v>
      </c>
      <c r="E1766" s="2103">
        <f t="shared" si="179"/>
        <v>147.78</v>
      </c>
      <c r="F1766" s="603">
        <f t="shared" si="180"/>
        <v>147.78</v>
      </c>
      <c r="G1766" s="862">
        <f>'Заказ, cкидки и курсы валют'!$J$23*F1766</f>
        <v>1773.3600000000001</v>
      </c>
      <c r="H1766" s="128">
        <f t="shared" si="181"/>
        <v>177.34</v>
      </c>
      <c r="I1766" s="212"/>
      <c r="J1766" s="128">
        <f>ROUND(IF(H1766&lt;'Заказ, cкидки и курсы валют'!$B$39,H1766*0.54*100/(100-'Заказ, cкидки и курсы валют'!$C$39),IF(H1766&lt;'Заказ, cкидки и курсы валют'!$B$40,H1766*0.54*100/(100-'Заказ, cкидки и курсы валют'!$C$40),IF(H1766&lt;'Заказ, cкидки и курсы валют'!$B$41,H1766*0.54*100/(100-'Заказ, cкидки и курсы валют'!$C$41),IF(H1766&lt;'Заказ, cкидки и курсы валют'!$B$42,H1766*0.54*100/(100-'Заказ, cкидки и курсы валют'!$C$42),IF(H1766&lt;'Заказ, cкидки и курсы валют'!$B$43,H1766*0.54*100/(100-'Заказ, cкидки и курсы валют'!$C$43),H1766))))),2)</f>
        <v>273.61</v>
      </c>
    </row>
    <row r="1767" spans="1:10" ht="14.1" customHeight="1" thickBot="1">
      <c r="A1767" s="209" t="s">
        <v>7186</v>
      </c>
      <c r="B1767" s="44" t="s">
        <v>144</v>
      </c>
      <c r="C1767" s="73">
        <v>1.1499999999999999</v>
      </c>
      <c r="D1767" s="2055">
        <v>100</v>
      </c>
      <c r="E1767" s="2103">
        <f t="shared" si="179"/>
        <v>170.2</v>
      </c>
      <c r="F1767" s="603">
        <f t="shared" si="180"/>
        <v>170.2</v>
      </c>
      <c r="G1767" s="862">
        <f>'Заказ, cкидки и курсы валют'!$J$23*F1767</f>
        <v>2042.3999999999999</v>
      </c>
      <c r="H1767" s="128">
        <f t="shared" si="181"/>
        <v>204.24</v>
      </c>
      <c r="I1767" s="212"/>
      <c r="J1767" s="128">
        <f>ROUND(IF(H1767&lt;'Заказ, cкидки и курсы валют'!$B$39,H1767*0.54*100/(100-'Заказ, cкидки и курсы валют'!$C$39),IF(H1767&lt;'Заказ, cкидки и курсы валют'!$B$40,H1767*0.54*100/(100-'Заказ, cкидки и курсы валют'!$C$40),IF(H1767&lt;'Заказ, cкидки и курсы валют'!$B$41,H1767*0.54*100/(100-'Заказ, cкидки и курсы валют'!$C$41),IF(H1767&lt;'Заказ, cкидки и курсы валют'!$B$42,H1767*0.54*100/(100-'Заказ, cкидки и курсы валют'!$C$42),IF(H1767&lt;'Заказ, cкидки и курсы валют'!$B$43,H1767*0.54*100/(100-'Заказ, cкидки и курсы валют'!$C$43),H1767))))),2)</f>
        <v>275.72000000000003</v>
      </c>
    </row>
    <row r="1768" spans="1:10" ht="14.1" customHeight="1" thickBot="1">
      <c r="A1768" s="210" t="s">
        <v>7187</v>
      </c>
      <c r="B1768" s="44" t="s">
        <v>3989</v>
      </c>
      <c r="C1768" s="73">
        <v>1.37</v>
      </c>
      <c r="D1768" s="2055">
        <v>80</v>
      </c>
      <c r="E1768" s="2103">
        <f t="shared" si="179"/>
        <v>184.05</v>
      </c>
      <c r="F1768" s="603">
        <f t="shared" si="180"/>
        <v>184.05</v>
      </c>
      <c r="G1768" s="862">
        <f>'Заказ, cкидки и курсы валют'!$J$23*F1768</f>
        <v>2208.6000000000004</v>
      </c>
      <c r="H1768" s="128">
        <f t="shared" si="181"/>
        <v>176.69</v>
      </c>
      <c r="I1768" s="212"/>
      <c r="J1768" s="128">
        <f>ROUND(IF(H1768&lt;'Заказ, cкидки и курсы валют'!$B$39,H1768*0.54*100/(100-'Заказ, cкидки и курсы валют'!$C$39),IF(H1768&lt;'Заказ, cкидки и курсы валют'!$B$40,H1768*0.54*100/(100-'Заказ, cкидки и курсы валют'!$C$40),IF(H1768&lt;'Заказ, cкидки и курсы валют'!$B$41,H1768*0.54*100/(100-'Заказ, cкидки и курсы валют'!$C$41),IF(H1768&lt;'Заказ, cкидки и курсы валют'!$B$42,H1768*0.54*100/(100-'Заказ, cкидки и курсы валют'!$C$42),IF(H1768&lt;'Заказ, cкидки и курсы валют'!$B$43,H1768*0.54*100/(100-'Заказ, cкидки и курсы валют'!$C$43),H1768))))),2)</f>
        <v>272.61</v>
      </c>
    </row>
    <row r="1769" spans="1:10" ht="14.1" customHeight="1" thickBot="1">
      <c r="A1769" s="209" t="s">
        <v>7188</v>
      </c>
      <c r="B1769" s="44" t="s">
        <v>3345</v>
      </c>
      <c r="C1769" s="73">
        <v>1.44</v>
      </c>
      <c r="D1769" s="2055">
        <v>80</v>
      </c>
      <c r="E1769" s="2103">
        <f t="shared" si="179"/>
        <v>192.53</v>
      </c>
      <c r="F1769" s="603">
        <f t="shared" si="180"/>
        <v>192.53</v>
      </c>
      <c r="G1769" s="862">
        <f>'Заказ, cкидки и курсы валют'!$J$23*F1769</f>
        <v>2310.36</v>
      </c>
      <c r="H1769" s="128">
        <f t="shared" si="181"/>
        <v>184.83</v>
      </c>
      <c r="I1769" s="212"/>
      <c r="J1769" s="128">
        <f>ROUND(IF(H1769&lt;'Заказ, cкидки и курсы валют'!$B$39,H1769*0.54*100/(100-'Заказ, cкидки и курсы валют'!$C$39),IF(H1769&lt;'Заказ, cкидки и курсы валют'!$B$40,H1769*0.54*100/(100-'Заказ, cкидки и курсы валют'!$C$40),IF(H1769&lt;'Заказ, cкидки и курсы валют'!$B$41,H1769*0.54*100/(100-'Заказ, cкидки и курсы валют'!$C$41),IF(H1769&lt;'Заказ, cкидки и курсы валют'!$B$42,H1769*0.54*100/(100-'Заказ, cкидки и курсы валют'!$C$42),IF(H1769&lt;'Заказ, cкидки и курсы валют'!$B$43,H1769*0.54*100/(100-'Заказ, cкидки и курсы валют'!$C$43),H1769))))),2)</f>
        <v>285.17</v>
      </c>
    </row>
    <row r="1770" spans="1:10" ht="14.1" customHeight="1" thickBot="1">
      <c r="A1770" s="209" t="s">
        <v>7189</v>
      </c>
      <c r="B1770" s="44" t="s">
        <v>153</v>
      </c>
      <c r="C1770" s="73">
        <v>0.55000000000000004</v>
      </c>
      <c r="D1770" s="2055">
        <v>500</v>
      </c>
      <c r="E1770" s="2103">
        <f t="shared" si="179"/>
        <v>61.84</v>
      </c>
      <c r="F1770" s="603">
        <f t="shared" si="180"/>
        <v>61.84</v>
      </c>
      <c r="G1770" s="862">
        <f>'Заказ, cкидки и курсы валют'!$J$23*F1770</f>
        <v>742.08</v>
      </c>
      <c r="H1770" s="128">
        <f t="shared" si="181"/>
        <v>371.04</v>
      </c>
      <c r="I1770" s="212"/>
      <c r="J1770" s="128">
        <f>ROUND(IF(H1770&lt;'Заказ, cкидки и курсы валют'!$B$39,H1770*0.54*100/(100-'Заказ, cкидки и курсы валют'!$C$39),IF(H1770&lt;'Заказ, cкидки и курсы валют'!$B$40,H1770*0.54*100/(100-'Заказ, cкидки и курсы валют'!$C$40),IF(H1770&lt;'Заказ, cкидки и курсы валют'!$B$41,H1770*0.54*100/(100-'Заказ, cкидки и курсы валют'!$C$41),IF(H1770&lt;'Заказ, cкидки и курсы валют'!$B$42,H1770*0.54*100/(100-'Заказ, cкидки и курсы валют'!$C$42),IF(H1770&lt;'Заказ, cкидки и курсы валют'!$B$43,H1770*0.54*100/(100-'Заказ, cкидки и курсы валют'!$C$43),H1770))))),2)</f>
        <v>445.25</v>
      </c>
    </row>
    <row r="1771" spans="1:10" ht="14.1" customHeight="1" thickBot="1">
      <c r="A1771" s="209" t="s">
        <v>7190</v>
      </c>
      <c r="B1771" s="44" t="s">
        <v>105</v>
      </c>
      <c r="C1771" s="73">
        <v>0.68</v>
      </c>
      <c r="D1771" s="2055">
        <v>300</v>
      </c>
      <c r="E1771" s="2103">
        <f t="shared" si="179"/>
        <v>77.08</v>
      </c>
      <c r="F1771" s="603">
        <f t="shared" si="180"/>
        <v>77.08</v>
      </c>
      <c r="G1771" s="862">
        <f>'Заказ, cкидки и курсы валют'!$J$23*F1771</f>
        <v>924.96</v>
      </c>
      <c r="H1771" s="128">
        <f t="shared" si="181"/>
        <v>277.49</v>
      </c>
      <c r="I1771" s="212"/>
      <c r="J1771" s="128">
        <f>ROUND(IF(H1771&lt;'Заказ, cкидки и курсы валют'!$B$39,H1771*0.54*100/(100-'Заказ, cкидки и курсы валют'!$C$39),IF(H1771&lt;'Заказ, cкидки и курсы валют'!$B$40,H1771*0.54*100/(100-'Заказ, cкидки и курсы валют'!$C$40),IF(H1771&lt;'Заказ, cкидки и курсы валют'!$B$41,H1771*0.54*100/(100-'Заказ, cкидки и курсы валют'!$C$41),IF(H1771&lt;'Заказ, cкидки и курсы валют'!$B$42,H1771*0.54*100/(100-'Заказ, cкидки и курсы валют'!$C$42),IF(H1771&lt;'Заказ, cкидки и курсы валют'!$B$43,H1771*0.54*100/(100-'Заказ, cкидки и курсы валют'!$C$43),H1771))))),2)</f>
        <v>374.61</v>
      </c>
    </row>
    <row r="1772" spans="1:10" ht="14.1" customHeight="1" thickBot="1">
      <c r="A1772" s="209" t="s">
        <v>7191</v>
      </c>
      <c r="B1772" s="44" t="s">
        <v>154</v>
      </c>
      <c r="C1772" s="73">
        <v>0.85</v>
      </c>
      <c r="D1772" s="2055">
        <v>150</v>
      </c>
      <c r="E1772" s="2103">
        <f t="shared" si="179"/>
        <v>108.8</v>
      </c>
      <c r="F1772" s="603">
        <f t="shared" si="180"/>
        <v>108.8</v>
      </c>
      <c r="G1772" s="862">
        <f>'Заказ, cкидки и курсы валют'!$J$23*F1772</f>
        <v>1305.5999999999999</v>
      </c>
      <c r="H1772" s="128">
        <f t="shared" si="181"/>
        <v>195.84</v>
      </c>
      <c r="I1772" s="212"/>
      <c r="J1772" s="128">
        <f>ROUND(IF(H1772&lt;'Заказ, cкидки и курсы валют'!$B$39,H1772*0.54*100/(100-'Заказ, cкидки и курсы валют'!$C$39),IF(H1772&lt;'Заказ, cкидки и курсы валют'!$B$40,H1772*0.54*100/(100-'Заказ, cкидки и курсы валют'!$C$40),IF(H1772&lt;'Заказ, cкидки и курсы валют'!$B$41,H1772*0.54*100/(100-'Заказ, cкидки и курсы валют'!$C$41),IF(H1772&lt;'Заказ, cкидки и курсы валют'!$B$42,H1772*0.54*100/(100-'Заказ, cкидки и курсы валют'!$C$42),IF(H1772&lt;'Заказ, cкидки и курсы валют'!$B$43,H1772*0.54*100/(100-'Заказ, cкидки и курсы валют'!$C$43),H1772))))),2)</f>
        <v>264.38</v>
      </c>
    </row>
    <row r="1773" spans="1:10" ht="14.1" customHeight="1" thickBot="1">
      <c r="A1773" s="209" t="s">
        <v>7192</v>
      </c>
      <c r="B1773" s="44" t="s">
        <v>107</v>
      </c>
      <c r="C1773" s="73">
        <v>1</v>
      </c>
      <c r="D1773" s="2055">
        <v>150</v>
      </c>
      <c r="E1773" s="2103">
        <f t="shared" si="179"/>
        <v>116.66</v>
      </c>
      <c r="F1773" s="603">
        <f t="shared" si="180"/>
        <v>116.66</v>
      </c>
      <c r="G1773" s="862">
        <f>'Заказ, cкидки и курсы валют'!$J$23*F1773</f>
        <v>1399.92</v>
      </c>
      <c r="H1773" s="128">
        <f t="shared" si="181"/>
        <v>209.99</v>
      </c>
      <c r="I1773" s="212"/>
      <c r="J1773" s="128">
        <f>ROUND(IF(H1773&lt;'Заказ, cкидки и курсы валют'!$B$39,H1773*0.54*100/(100-'Заказ, cкидки и курсы валют'!$C$39),IF(H1773&lt;'Заказ, cкидки и курсы валют'!$B$40,H1773*0.54*100/(100-'Заказ, cкидки и курсы валют'!$C$40),IF(H1773&lt;'Заказ, cкидки и курсы валют'!$B$41,H1773*0.54*100/(100-'Заказ, cкидки и курсы валют'!$C$41),IF(H1773&lt;'Заказ, cкидки и курсы валют'!$B$42,H1773*0.54*100/(100-'Заказ, cкидки и курсы валют'!$C$42),IF(H1773&lt;'Заказ, cкидки и курсы валют'!$B$43,H1773*0.54*100/(100-'Заказ, cкидки и курсы валют'!$C$43),H1773))))),2)</f>
        <v>283.49</v>
      </c>
    </row>
    <row r="1774" spans="1:10" ht="14.1" customHeight="1" thickBot="1">
      <c r="A1774" s="209" t="s">
        <v>7193</v>
      </c>
      <c r="B1774" s="48" t="s">
        <v>155</v>
      </c>
      <c r="C1774" s="73">
        <v>1.22</v>
      </c>
      <c r="D1774" s="2055">
        <v>100</v>
      </c>
      <c r="E1774" s="2103">
        <f t="shared" si="179"/>
        <v>154.06</v>
      </c>
      <c r="F1774" s="603">
        <f t="shared" si="180"/>
        <v>154.06</v>
      </c>
      <c r="G1774" s="862">
        <f>'Заказ, cкидки и курсы валют'!$J$23*F1774</f>
        <v>1848.72</v>
      </c>
      <c r="H1774" s="128">
        <f t="shared" si="181"/>
        <v>184.87</v>
      </c>
      <c r="I1774" s="212"/>
      <c r="J1774" s="128">
        <f>ROUND(IF(H1774&lt;'Заказ, cкидки и курсы валют'!$B$39,H1774*0.54*100/(100-'Заказ, cкидки и курсы валют'!$C$39),IF(H1774&lt;'Заказ, cкидки и курсы валют'!$B$40,H1774*0.54*100/(100-'Заказ, cкидки и курсы валют'!$C$40),IF(H1774&lt;'Заказ, cкидки и курсы валют'!$B$41,H1774*0.54*100/(100-'Заказ, cкидки и курсы валют'!$C$41),IF(H1774&lt;'Заказ, cкидки и курсы валют'!$B$42,H1774*0.54*100/(100-'Заказ, cкидки и курсы валют'!$C$42),IF(H1774&lt;'Заказ, cкидки и курсы валют'!$B$43,H1774*0.54*100/(100-'Заказ, cкидки и курсы валют'!$C$43),H1774))))),2)</f>
        <v>285.23</v>
      </c>
    </row>
    <row r="1775" spans="1:10" ht="14.1" customHeight="1" thickBot="1">
      <c r="A1775" s="209" t="s">
        <v>7194</v>
      </c>
      <c r="B1775" s="44" t="s">
        <v>109</v>
      </c>
      <c r="C1775" s="73">
        <v>1.4300000000000002</v>
      </c>
      <c r="D1775" s="2055">
        <v>100</v>
      </c>
      <c r="E1775" s="2103">
        <f t="shared" si="179"/>
        <v>163.22</v>
      </c>
      <c r="F1775" s="603">
        <f t="shared" si="180"/>
        <v>163.22</v>
      </c>
      <c r="G1775" s="862">
        <f>'Заказ, cкидки и курсы валют'!$J$23*F1775</f>
        <v>1958.6399999999999</v>
      </c>
      <c r="H1775" s="128">
        <f t="shared" si="181"/>
        <v>195.86</v>
      </c>
      <c r="I1775" s="212"/>
      <c r="J1775" s="128">
        <f>ROUND(IF(H1775&lt;'Заказ, cкидки и курсы валют'!$B$39,H1775*0.54*100/(100-'Заказ, cкидки и курсы валют'!$C$39),IF(H1775&lt;'Заказ, cкидки и курсы валют'!$B$40,H1775*0.54*100/(100-'Заказ, cкидки и курсы валют'!$C$40),IF(H1775&lt;'Заказ, cкидки и курсы валют'!$B$41,H1775*0.54*100/(100-'Заказ, cкидки и курсы валют'!$C$41),IF(H1775&lt;'Заказ, cкидки и курсы валют'!$B$42,H1775*0.54*100/(100-'Заказ, cкидки и курсы валют'!$C$42),IF(H1775&lt;'Заказ, cкидки и курсы валют'!$B$43,H1775*0.54*100/(100-'Заказ, cкидки и курсы валют'!$C$43),H1775))))),2)</f>
        <v>264.41000000000003</v>
      </c>
    </row>
    <row r="1776" spans="1:10" ht="14.1" customHeight="1" thickBot="1">
      <c r="A1776" s="209" t="s">
        <v>7195</v>
      </c>
      <c r="B1776" s="44" t="s">
        <v>156</v>
      </c>
      <c r="C1776" s="73">
        <v>1.59</v>
      </c>
      <c r="D1776" s="2055">
        <v>80</v>
      </c>
      <c r="E1776" s="2103">
        <f t="shared" si="179"/>
        <v>179.82999999999998</v>
      </c>
      <c r="F1776" s="603">
        <f t="shared" si="180"/>
        <v>179.83</v>
      </c>
      <c r="G1776" s="862">
        <f>'Заказ, cкидки и курсы валют'!$J$23*F1776</f>
        <v>2157.96</v>
      </c>
      <c r="H1776" s="128">
        <f t="shared" si="181"/>
        <v>172.64</v>
      </c>
      <c r="I1776" s="212"/>
      <c r="J1776" s="128">
        <f>ROUND(IF(H1776&lt;'Заказ, cкидки и курсы валют'!$B$39,H1776*0.54*100/(100-'Заказ, cкидки и курсы валют'!$C$39),IF(H1776&lt;'Заказ, cкидки и курсы валют'!$B$40,H1776*0.54*100/(100-'Заказ, cкидки и курсы валют'!$C$40),IF(H1776&lt;'Заказ, cкидки и курсы валют'!$B$41,H1776*0.54*100/(100-'Заказ, cкидки и курсы валют'!$C$41),IF(H1776&lt;'Заказ, cкидки и курсы валют'!$B$42,H1776*0.54*100/(100-'Заказ, cкидки и курсы валют'!$C$42),IF(H1776&lt;'Заказ, cкидки и курсы валют'!$B$43,H1776*0.54*100/(100-'Заказ, cкидки и курсы валют'!$C$43),H1776))))),2)</f>
        <v>266.36</v>
      </c>
    </row>
    <row r="1777" spans="1:10" ht="14.1" customHeight="1" thickBot="1">
      <c r="A1777" s="209" t="s">
        <v>7196</v>
      </c>
      <c r="B1777" s="44" t="s">
        <v>111</v>
      </c>
      <c r="C1777" s="74">
        <v>1.8</v>
      </c>
      <c r="D1777" s="2055">
        <v>50</v>
      </c>
      <c r="E1777" s="2103">
        <f t="shared" si="179"/>
        <v>257.7</v>
      </c>
      <c r="F1777" s="603">
        <f t="shared" si="180"/>
        <v>257.7</v>
      </c>
      <c r="G1777" s="862">
        <f>'Заказ, cкидки и курсы валют'!$J$23*F1777</f>
        <v>3092.3999999999996</v>
      </c>
      <c r="H1777" s="128">
        <f t="shared" si="181"/>
        <v>154.62</v>
      </c>
      <c r="I1777" s="212"/>
      <c r="J1777" s="128">
        <f>ROUND(IF(H1777&lt;'Заказ, cкидки и курсы валют'!$B$39,H1777*0.54*100/(100-'Заказ, cкидки и курсы валют'!$C$39),IF(H1777&lt;'Заказ, cкидки и курсы валют'!$B$40,H1777*0.54*100/(100-'Заказ, cкидки и курсы валют'!$C$40),IF(H1777&lt;'Заказ, cкидки и курсы валют'!$B$41,H1777*0.54*100/(100-'Заказ, cкидки и курсы валют'!$C$41),IF(H1777&lt;'Заказ, cкидки и курсы валют'!$B$42,H1777*0.54*100/(100-'Заказ, cкидки и курсы валют'!$C$42),IF(H1777&lt;'Заказ, cкидки и курсы валют'!$B$43,H1777*0.54*100/(100-'Заказ, cкидки и курсы валют'!$C$43),H1777))))),2)</f>
        <v>238.56</v>
      </c>
    </row>
    <row r="1778" spans="1:10" ht="14.1" customHeight="1" thickBot="1">
      <c r="A1778" s="209" t="s">
        <v>7197</v>
      </c>
      <c r="B1778" s="44" t="s">
        <v>157</v>
      </c>
      <c r="C1778" s="73">
        <v>1.88</v>
      </c>
      <c r="D1778" s="2055">
        <v>50</v>
      </c>
      <c r="E1778" s="2103">
        <f t="shared" si="179"/>
        <v>262.22000000000003</v>
      </c>
      <c r="F1778" s="603">
        <f t="shared" si="180"/>
        <v>262.22000000000003</v>
      </c>
      <c r="G1778" s="862">
        <f>'Заказ, cкидки и курсы валют'!$J$23*F1778</f>
        <v>3146.6400000000003</v>
      </c>
      <c r="H1778" s="128">
        <f t="shared" si="181"/>
        <v>157.33000000000001</v>
      </c>
      <c r="I1778" s="212"/>
      <c r="J1778" s="128">
        <f>ROUND(IF(H1778&lt;'Заказ, cкидки и курсы валют'!$B$39,H1778*0.54*100/(100-'Заказ, cкидки и курсы валют'!$C$39),IF(H1778&lt;'Заказ, cкидки и курсы валют'!$B$40,H1778*0.54*100/(100-'Заказ, cкидки и курсы валют'!$C$40),IF(H1778&lt;'Заказ, cкидки и курсы валют'!$B$41,H1778*0.54*100/(100-'Заказ, cкидки и курсы валют'!$C$41),IF(H1778&lt;'Заказ, cкидки и курсы валют'!$B$42,H1778*0.54*100/(100-'Заказ, cкидки и курсы валют'!$C$42),IF(H1778&lt;'Заказ, cкидки и курсы валют'!$B$43,H1778*0.54*100/(100-'Заказ, cкидки и курсы валют'!$C$43),H1778))))),2)</f>
        <v>242.74</v>
      </c>
    </row>
    <row r="1779" spans="1:10" ht="14.1" customHeight="1" thickBot="1">
      <c r="A1779" s="209" t="s">
        <v>7198</v>
      </c>
      <c r="B1779" s="44" t="s">
        <v>145</v>
      </c>
      <c r="C1779" s="73">
        <v>0.76</v>
      </c>
      <c r="D1779" s="2055">
        <v>300</v>
      </c>
      <c r="E1779" s="2103">
        <f t="shared" si="179"/>
        <v>81.22</v>
      </c>
      <c r="F1779" s="603">
        <f t="shared" si="180"/>
        <v>81.22</v>
      </c>
      <c r="G1779" s="862">
        <f>'Заказ, cкидки и курсы валют'!$J$23*F1779</f>
        <v>974.64</v>
      </c>
      <c r="H1779" s="128">
        <f t="shared" si="181"/>
        <v>292.39</v>
      </c>
      <c r="I1779" s="212"/>
      <c r="J1779" s="128">
        <f>ROUND(IF(H1779&lt;'Заказ, cкидки и курсы валют'!$B$39,H1779*0.54*100/(100-'Заказ, cкидки и курсы валют'!$C$39),IF(H1779&lt;'Заказ, cкидки и курсы валют'!$B$40,H1779*0.54*100/(100-'Заказ, cкидки и курсы валют'!$C$40),IF(H1779&lt;'Заказ, cкидки и курсы валют'!$B$41,H1779*0.54*100/(100-'Заказ, cкидки и курсы валют'!$C$41),IF(H1779&lt;'Заказ, cкидки и курсы валют'!$B$42,H1779*0.54*100/(100-'Заказ, cкидки и курсы валют'!$C$42),IF(H1779&lt;'Заказ, cкидки и курсы валют'!$B$43,H1779*0.54*100/(100-'Заказ, cкидки и курсы валют'!$C$43),H1779))))),2)</f>
        <v>394.73</v>
      </c>
    </row>
    <row r="1780" spans="1:10" ht="14.1" customHeight="1" thickBot="1">
      <c r="A1780" s="209" t="s">
        <v>7199</v>
      </c>
      <c r="B1780" s="44" t="s">
        <v>146</v>
      </c>
      <c r="C1780" s="73">
        <v>0.89</v>
      </c>
      <c r="D1780" s="2055">
        <v>250</v>
      </c>
      <c r="E1780" s="2103">
        <f t="shared" si="179"/>
        <v>93</v>
      </c>
      <c r="F1780" s="603">
        <f t="shared" si="180"/>
        <v>93</v>
      </c>
      <c r="G1780" s="862">
        <f>'Заказ, cкидки и курсы валют'!$J$23*F1780</f>
        <v>1116</v>
      </c>
      <c r="H1780" s="128">
        <f t="shared" si="181"/>
        <v>279</v>
      </c>
      <c r="I1780" s="212"/>
      <c r="J1780" s="128">
        <f>ROUND(IF(H1780&lt;'Заказ, cкидки и курсы валют'!$B$39,H1780*0.54*100/(100-'Заказ, cкидки и курсы валют'!$C$39),IF(H1780&lt;'Заказ, cкидки и курсы валют'!$B$40,H1780*0.54*100/(100-'Заказ, cкидки и курсы валют'!$C$40),IF(H1780&lt;'Заказ, cкидки и курсы валют'!$B$41,H1780*0.54*100/(100-'Заказ, cкидки и курсы валют'!$C$41),IF(H1780&lt;'Заказ, cкидки и курсы валют'!$B$42,H1780*0.54*100/(100-'Заказ, cкидки и курсы валют'!$C$42),IF(H1780&lt;'Заказ, cкидки и курсы валют'!$B$43,H1780*0.54*100/(100-'Заказ, cкидки и курсы валют'!$C$43),H1780))))),2)</f>
        <v>376.65</v>
      </c>
    </row>
    <row r="1781" spans="1:10" ht="14.1" customHeight="1" thickBot="1">
      <c r="A1781" s="209" t="s">
        <v>7200</v>
      </c>
      <c r="B1781" s="44" t="s">
        <v>147</v>
      </c>
      <c r="C1781" s="73">
        <v>1.1499999999999999</v>
      </c>
      <c r="D1781" s="2055">
        <v>200</v>
      </c>
      <c r="E1781" s="2103">
        <f t="shared" si="179"/>
        <v>108.74</v>
      </c>
      <c r="F1781" s="603">
        <f t="shared" si="180"/>
        <v>108.74</v>
      </c>
      <c r="G1781" s="862">
        <f>'Заказ, cкидки и курсы валют'!$J$23*F1781</f>
        <v>1304.8799999999999</v>
      </c>
      <c r="H1781" s="128">
        <f t="shared" si="181"/>
        <v>260.98</v>
      </c>
      <c r="I1781" s="212"/>
      <c r="J1781" s="128">
        <f>ROUND(IF(H1781&lt;'Заказ, cкидки и курсы валют'!$B$39,H1781*0.54*100/(100-'Заказ, cкидки и курсы валют'!$C$39),IF(H1781&lt;'Заказ, cкидки и курсы валют'!$B$40,H1781*0.54*100/(100-'Заказ, cкидки и курсы валют'!$C$40),IF(H1781&lt;'Заказ, cкидки и курсы валют'!$B$41,H1781*0.54*100/(100-'Заказ, cкидки и курсы валют'!$C$41),IF(H1781&lt;'Заказ, cкидки и курсы валют'!$B$42,H1781*0.54*100/(100-'Заказ, cкидки и курсы валют'!$C$42),IF(H1781&lt;'Заказ, cкидки и курсы валют'!$B$43,H1781*0.54*100/(100-'Заказ, cкидки и курсы валют'!$C$43),H1781))))),2)</f>
        <v>352.32</v>
      </c>
    </row>
    <row r="1782" spans="1:10" ht="14.1" customHeight="1" thickBot="1">
      <c r="A1782" s="209" t="s">
        <v>7201</v>
      </c>
      <c r="B1782" s="44" t="s">
        <v>148</v>
      </c>
      <c r="C1782" s="73">
        <v>1.35</v>
      </c>
      <c r="D1782" s="2055">
        <v>150</v>
      </c>
      <c r="E1782" s="2103">
        <f t="shared" si="179"/>
        <v>129.63999999999999</v>
      </c>
      <c r="F1782" s="603">
        <f t="shared" si="180"/>
        <v>129.63999999999999</v>
      </c>
      <c r="G1782" s="862">
        <f>'Заказ, cкидки и курсы валют'!$J$23*F1782</f>
        <v>1555.6799999999998</v>
      </c>
      <c r="H1782" s="128">
        <f t="shared" si="181"/>
        <v>233.35</v>
      </c>
      <c r="I1782" s="212"/>
      <c r="J1782" s="128">
        <f>ROUND(IF(H1782&lt;'Заказ, cкидки и курсы валют'!$B$39,H1782*0.54*100/(100-'Заказ, cкидки и курсы валют'!$C$39),IF(H1782&lt;'Заказ, cкидки и курсы валют'!$B$40,H1782*0.54*100/(100-'Заказ, cкидки и курсы валют'!$C$40),IF(H1782&lt;'Заказ, cкидки и курсы валют'!$B$41,H1782*0.54*100/(100-'Заказ, cкидки и курсы валют'!$C$41),IF(H1782&lt;'Заказ, cкидки и курсы валют'!$B$42,H1782*0.54*100/(100-'Заказ, cкидки и курсы валют'!$C$42),IF(H1782&lt;'Заказ, cкидки и курсы валют'!$B$43,H1782*0.54*100/(100-'Заказ, cкидки и курсы валют'!$C$43),H1782))))),2)</f>
        <v>315.02</v>
      </c>
    </row>
    <row r="1783" spans="1:10" ht="14.1" customHeight="1" thickBot="1">
      <c r="A1783" s="209" t="s">
        <v>7202</v>
      </c>
      <c r="B1783" s="44" t="s">
        <v>149</v>
      </c>
      <c r="C1783" s="73">
        <v>1.6</v>
      </c>
      <c r="D1783" s="2055">
        <v>100</v>
      </c>
      <c r="E1783" s="2103">
        <f t="shared" si="179"/>
        <v>164.16</v>
      </c>
      <c r="F1783" s="603">
        <f t="shared" si="180"/>
        <v>164.16</v>
      </c>
      <c r="G1783" s="862">
        <f>'Заказ, cкидки и курсы валют'!$J$23*F1783</f>
        <v>1969.92</v>
      </c>
      <c r="H1783" s="128">
        <f t="shared" si="181"/>
        <v>196.99</v>
      </c>
      <c r="I1783" s="212"/>
      <c r="J1783" s="128">
        <f>ROUND(IF(H1783&lt;'Заказ, cкидки и курсы валют'!$B$39,H1783*0.54*100/(100-'Заказ, cкидки и курсы валют'!$C$39),IF(H1783&lt;'Заказ, cкидки и курсы валют'!$B$40,H1783*0.54*100/(100-'Заказ, cкидки и курсы валют'!$C$40),IF(H1783&lt;'Заказ, cкидки и курсы валют'!$B$41,H1783*0.54*100/(100-'Заказ, cкидки и курсы валют'!$C$41),IF(H1783&lt;'Заказ, cкидки и курсы валют'!$B$42,H1783*0.54*100/(100-'Заказ, cкидки и курсы валют'!$C$42),IF(H1783&lt;'Заказ, cкидки и курсы валют'!$B$43,H1783*0.54*100/(100-'Заказ, cкидки и курсы валют'!$C$43),H1783))))),2)</f>
        <v>265.94</v>
      </c>
    </row>
    <row r="1784" spans="1:10" ht="14.1" customHeight="1" thickBot="1">
      <c r="A1784" s="209" t="s">
        <v>7203</v>
      </c>
      <c r="B1784" s="44" t="s">
        <v>150</v>
      </c>
      <c r="C1784" s="73">
        <v>1.84</v>
      </c>
      <c r="D1784" s="2055">
        <v>80</v>
      </c>
      <c r="E1784" s="2103">
        <f t="shared" si="179"/>
        <v>195.26999999999998</v>
      </c>
      <c r="F1784" s="603">
        <f t="shared" si="180"/>
        <v>195.27</v>
      </c>
      <c r="G1784" s="862">
        <f>'Заказ, cкидки и курсы валют'!$J$23*F1784</f>
        <v>2343.2400000000002</v>
      </c>
      <c r="H1784" s="128">
        <f t="shared" si="181"/>
        <v>187.46</v>
      </c>
      <c r="I1784" s="212"/>
      <c r="J1784" s="128">
        <f>ROUND(IF(H1784&lt;'Заказ, cкидки и курсы валют'!$B$39,H1784*0.54*100/(100-'Заказ, cкидки и курсы валют'!$C$39),IF(H1784&lt;'Заказ, cкидки и курсы валют'!$B$40,H1784*0.54*100/(100-'Заказ, cкидки и курсы валют'!$C$40),IF(H1784&lt;'Заказ, cкидки и курсы валют'!$B$41,H1784*0.54*100/(100-'Заказ, cкидки и курсы валют'!$C$41),IF(H1784&lt;'Заказ, cкидки и курсы валют'!$B$42,H1784*0.54*100/(100-'Заказ, cкидки и курсы валют'!$C$42),IF(H1784&lt;'Заказ, cкидки и курсы валют'!$B$43,H1784*0.54*100/(100-'Заказ, cкидки и курсы валют'!$C$43),H1784))))),2)</f>
        <v>253.07</v>
      </c>
    </row>
    <row r="1785" spans="1:10" ht="14.1" customHeight="1" thickBot="1">
      <c r="A1785" s="209" t="s">
        <v>7204</v>
      </c>
      <c r="B1785" s="44" t="s">
        <v>151</v>
      </c>
      <c r="C1785" s="73">
        <v>2.06</v>
      </c>
      <c r="D1785" s="2055">
        <v>70</v>
      </c>
      <c r="E1785" s="2103">
        <f t="shared" si="179"/>
        <v>224.80285714285714</v>
      </c>
      <c r="F1785" s="603">
        <f t="shared" si="180"/>
        <v>224.8</v>
      </c>
      <c r="G1785" s="862">
        <f>'Заказ, cкидки и курсы валют'!$J$23*F1785</f>
        <v>2697.6000000000004</v>
      </c>
      <c r="H1785" s="128">
        <f t="shared" si="181"/>
        <v>188.83</v>
      </c>
      <c r="I1785" s="212"/>
      <c r="J1785" s="128">
        <f>ROUND(IF(H1785&lt;'Заказ, cкидки и курсы валют'!$B$39,H1785*0.54*100/(100-'Заказ, cкидки и курсы валют'!$C$39),IF(H1785&lt;'Заказ, cкидки и курсы валют'!$B$40,H1785*0.54*100/(100-'Заказ, cкидки и курсы валют'!$C$40),IF(H1785&lt;'Заказ, cкидки и курсы валют'!$B$41,H1785*0.54*100/(100-'Заказ, cкидки и курсы валют'!$C$41),IF(H1785&lt;'Заказ, cкидки и курсы валют'!$B$42,H1785*0.54*100/(100-'Заказ, cкидки и курсы валют'!$C$42),IF(H1785&lt;'Заказ, cкидки и курсы валют'!$B$43,H1785*0.54*100/(100-'Заказ, cкидки и курсы валют'!$C$43),H1785))))),2)</f>
        <v>254.92</v>
      </c>
    </row>
    <row r="1786" spans="1:10" ht="14.1" customHeight="1" thickBot="1">
      <c r="A1786" s="209" t="s">
        <v>7205</v>
      </c>
      <c r="B1786" s="44" t="s">
        <v>79</v>
      </c>
      <c r="C1786" s="73">
        <v>2.35</v>
      </c>
      <c r="D1786" s="2055">
        <v>50</v>
      </c>
      <c r="E1786" s="2103">
        <f t="shared" si="179"/>
        <v>276.2</v>
      </c>
      <c r="F1786" s="603">
        <f t="shared" si="180"/>
        <v>276.2</v>
      </c>
      <c r="G1786" s="862">
        <f>'Заказ, cкидки и курсы валют'!$J$23*F1786</f>
        <v>3314.3999999999996</v>
      </c>
      <c r="H1786" s="128">
        <f t="shared" si="181"/>
        <v>165.72</v>
      </c>
      <c r="I1786" s="212"/>
      <c r="J1786" s="128">
        <f>ROUND(IF(H1786&lt;'Заказ, cкидки и курсы валют'!$B$39,H1786*0.54*100/(100-'Заказ, cкидки и курсы валют'!$C$39),IF(H1786&lt;'Заказ, cкидки и курсы валют'!$B$40,H1786*0.54*100/(100-'Заказ, cкидки и курсы валют'!$C$40),IF(H1786&lt;'Заказ, cкидки и курсы валют'!$B$41,H1786*0.54*100/(100-'Заказ, cкидки и курсы валют'!$C$41),IF(H1786&lt;'Заказ, cкидки и курсы валют'!$B$42,H1786*0.54*100/(100-'Заказ, cкидки и курсы валют'!$C$42),IF(H1786&lt;'Заказ, cкидки и курсы валют'!$B$43,H1786*0.54*100/(100-'Заказ, cкидки и курсы валют'!$C$43),H1786))))),2)</f>
        <v>255.68</v>
      </c>
    </row>
    <row r="1787" spans="1:10" ht="14.1" customHeight="1" thickBot="1">
      <c r="A1787" s="209" t="s">
        <v>7206</v>
      </c>
      <c r="B1787" s="44" t="s">
        <v>152</v>
      </c>
      <c r="C1787" s="73">
        <v>2.4700000000000002</v>
      </c>
      <c r="D1787" s="2055">
        <v>50</v>
      </c>
      <c r="E1787" s="2103">
        <f t="shared" si="179"/>
        <v>289.2</v>
      </c>
      <c r="F1787" s="603">
        <f t="shared" si="180"/>
        <v>289.2</v>
      </c>
      <c r="G1787" s="862">
        <f>'Заказ, cкидки и курсы валют'!$J$23*F1787</f>
        <v>3470.3999999999996</v>
      </c>
      <c r="H1787" s="128">
        <f t="shared" si="181"/>
        <v>173.52</v>
      </c>
      <c r="I1787" s="212"/>
      <c r="J1787" s="128">
        <f>ROUND(IF(H1787&lt;'Заказ, cкидки и курсы валют'!$B$39,H1787*0.54*100/(100-'Заказ, cкидки и курсы валют'!$C$39),IF(H1787&lt;'Заказ, cкидки и курсы валют'!$B$40,H1787*0.54*100/(100-'Заказ, cкидки и курсы валют'!$C$40),IF(H1787&lt;'Заказ, cкидки и курсы валют'!$B$41,H1787*0.54*100/(100-'Заказ, cкидки и курсы валют'!$C$41),IF(H1787&lt;'Заказ, cкидки и курсы валют'!$B$42,H1787*0.54*100/(100-'Заказ, cкидки и курсы валют'!$C$42),IF(H1787&lt;'Заказ, cкидки и курсы валют'!$B$43,H1787*0.54*100/(100-'Заказ, cкидки и курсы валют'!$C$43),H1787))))),2)</f>
        <v>267.72000000000003</v>
      </c>
    </row>
    <row r="1788" spans="1:10" ht="14.1" customHeight="1" thickBot="1">
      <c r="A1788" s="209" t="s">
        <v>7207</v>
      </c>
      <c r="B1788" s="44" t="s">
        <v>158</v>
      </c>
      <c r="C1788" s="73">
        <v>3.1</v>
      </c>
      <c r="D1788" s="2055">
        <v>30</v>
      </c>
      <c r="E1788" s="2103">
        <f t="shared" si="179"/>
        <v>419.56000000000006</v>
      </c>
      <c r="F1788" s="603">
        <f t="shared" si="180"/>
        <v>419.56</v>
      </c>
      <c r="G1788" s="862">
        <f>'Заказ, cкидки и курсы валют'!$J$23*F1788</f>
        <v>5034.72</v>
      </c>
      <c r="H1788" s="128">
        <f t="shared" si="181"/>
        <v>151.04</v>
      </c>
      <c r="I1788" s="212"/>
      <c r="J1788" s="128">
        <f>ROUND(IF(H1788&lt;'Заказ, cкидки и курсы валют'!$B$39,H1788*0.54*100/(100-'Заказ, cкидки и курсы валют'!$C$39),IF(H1788&lt;'Заказ, cкидки и курсы валют'!$B$40,H1788*0.54*100/(100-'Заказ, cкидки и курсы валют'!$C$40),IF(H1788&lt;'Заказ, cкидки и курсы валют'!$B$41,H1788*0.54*100/(100-'Заказ, cкидки и курсы валют'!$C$41),IF(H1788&lt;'Заказ, cкидки и курсы валют'!$B$42,H1788*0.54*100/(100-'Заказ, cкидки и курсы валют'!$C$42),IF(H1788&lt;'Заказ, cкидки и курсы валют'!$B$43,H1788*0.54*100/(100-'Заказ, cкидки и курсы валют'!$C$43),H1788))))),2)</f>
        <v>233.03</v>
      </c>
    </row>
    <row r="1789" spans="1:10" ht="14.1" customHeight="1" thickBot="1">
      <c r="A1789" s="209" t="s">
        <v>7208</v>
      </c>
      <c r="B1789" s="44" t="s">
        <v>159</v>
      </c>
      <c r="C1789" s="73">
        <v>3.5</v>
      </c>
      <c r="D1789" s="2055">
        <v>20</v>
      </c>
      <c r="E1789" s="2103">
        <f t="shared" si="179"/>
        <v>564.58000000000004</v>
      </c>
      <c r="F1789" s="603">
        <f t="shared" si="180"/>
        <v>564.58000000000004</v>
      </c>
      <c r="G1789" s="862">
        <f>'Заказ, cкидки и курсы валют'!$J$23*F1789</f>
        <v>6774.9600000000009</v>
      </c>
      <c r="H1789" s="128">
        <f t="shared" si="181"/>
        <v>135.5</v>
      </c>
      <c r="I1789" s="212"/>
      <c r="J1789" s="128">
        <f>ROUND(IF(H1789&lt;'Заказ, cкидки и курсы валют'!$B$39,H1789*0.54*100/(100-'Заказ, cкидки и курсы валют'!$C$39),IF(H1789&lt;'Заказ, cкидки и курсы валют'!$B$40,H1789*0.54*100/(100-'Заказ, cкидки и курсы валют'!$C$40),IF(H1789&lt;'Заказ, cкидки и курсы валют'!$B$41,H1789*0.54*100/(100-'Заказ, cкидки и курсы валют'!$C$41),IF(H1789&lt;'Заказ, cкидки и курсы валют'!$B$42,H1789*0.54*100/(100-'Заказ, cкидки и курсы валют'!$C$42),IF(H1789&lt;'Заказ, cкидки и курсы валют'!$B$43,H1789*0.54*100/(100-'Заказ, cкидки и курсы валют'!$C$43),H1789))))),2)</f>
        <v>209.06</v>
      </c>
    </row>
    <row r="1790" spans="1:10" ht="14.1" customHeight="1" thickBot="1">
      <c r="A1790" s="209" t="s">
        <v>7209</v>
      </c>
      <c r="B1790" s="44" t="s">
        <v>80</v>
      </c>
      <c r="C1790" s="73">
        <v>1.3</v>
      </c>
      <c r="D1790" s="2055">
        <v>200</v>
      </c>
      <c r="E1790" s="2103">
        <f t="shared" si="179"/>
        <v>125.08</v>
      </c>
      <c r="F1790" s="603">
        <f t="shared" si="180"/>
        <v>125.08</v>
      </c>
      <c r="G1790" s="862">
        <f>'Заказ, cкидки и курсы валют'!$J$23*F1790</f>
        <v>1500.96</v>
      </c>
      <c r="H1790" s="128">
        <f t="shared" si="181"/>
        <v>300.19</v>
      </c>
      <c r="I1790" s="212"/>
      <c r="J1790" s="128">
        <f>ROUND(IF(H1790&lt;'Заказ, cкидки и курсы валют'!$B$39,H1790*0.54*100/(100-'Заказ, cкидки и курсы валют'!$C$39),IF(H1790&lt;'Заказ, cкидки и курсы валют'!$B$40,H1790*0.54*100/(100-'Заказ, cкидки и курсы валют'!$C$40),IF(H1790&lt;'Заказ, cкидки и курсы валют'!$B$41,H1790*0.54*100/(100-'Заказ, cкидки и курсы валют'!$C$41),IF(H1790&lt;'Заказ, cкидки и курсы валют'!$B$42,H1790*0.54*100/(100-'Заказ, cкидки и курсы валют'!$C$42),IF(H1790&lt;'Заказ, cкидки и курсы валют'!$B$43,H1790*0.54*100/(100-'Заказ, cкидки и курсы валют'!$C$43),H1790))))),2)</f>
        <v>405.26</v>
      </c>
    </row>
    <row r="1791" spans="1:10" ht="14.1" customHeight="1" thickBot="1">
      <c r="A1791" s="209" t="s">
        <v>7210</v>
      </c>
      <c r="B1791" s="44" t="s">
        <v>160</v>
      </c>
      <c r="C1791" s="73">
        <v>1.54</v>
      </c>
      <c r="D1791" s="2055">
        <v>100</v>
      </c>
      <c r="E1791" s="2103">
        <f t="shared" si="179"/>
        <v>161.84</v>
      </c>
      <c r="F1791" s="603">
        <f t="shared" si="180"/>
        <v>161.84</v>
      </c>
      <c r="G1791" s="862">
        <f>'Заказ, cкидки и курсы валют'!$J$23*F1791</f>
        <v>1942.08</v>
      </c>
      <c r="H1791" s="128">
        <f t="shared" si="181"/>
        <v>194.21</v>
      </c>
      <c r="I1791" s="212"/>
      <c r="J1791" s="128">
        <f>ROUND(IF(H1791&lt;'Заказ, cкидки и курсы валют'!$B$39,H1791*0.54*100/(100-'Заказ, cкидки и курсы валют'!$C$39),IF(H1791&lt;'Заказ, cкидки и курсы валют'!$B$40,H1791*0.54*100/(100-'Заказ, cкидки и курсы валют'!$C$40),IF(H1791&lt;'Заказ, cкидки и курсы валют'!$B$41,H1791*0.54*100/(100-'Заказ, cкидки и курсы валют'!$C$41),IF(H1791&lt;'Заказ, cкидки и курсы валют'!$B$42,H1791*0.54*100/(100-'Заказ, cкидки и курсы валют'!$C$42),IF(H1791&lt;'Заказ, cкидки и курсы валют'!$B$43,H1791*0.54*100/(100-'Заказ, cкидки и курсы валют'!$C$43),H1791))))),2)</f>
        <v>262.18</v>
      </c>
    </row>
    <row r="1792" spans="1:10" ht="14.1" customHeight="1" thickBot="1">
      <c r="A1792" s="209" t="s">
        <v>7211</v>
      </c>
      <c r="B1792" s="44" t="s">
        <v>161</v>
      </c>
      <c r="C1792" s="73">
        <v>1.71</v>
      </c>
      <c r="D1792" s="2055">
        <v>100</v>
      </c>
      <c r="E1792" s="2103">
        <f t="shared" si="179"/>
        <v>178.16</v>
      </c>
      <c r="F1792" s="603">
        <f t="shared" si="180"/>
        <v>178.16</v>
      </c>
      <c r="G1792" s="862">
        <f>'Заказ, cкидки и курсы валют'!$J$23*F1792</f>
        <v>2137.92</v>
      </c>
      <c r="H1792" s="128">
        <f t="shared" si="181"/>
        <v>213.79</v>
      </c>
      <c r="I1792" s="212"/>
      <c r="J1792" s="128">
        <f>ROUND(IF(H1792&lt;'Заказ, cкидки и курсы валют'!$B$39,H1792*0.54*100/(100-'Заказ, cкидки и курсы валют'!$C$39),IF(H1792&lt;'Заказ, cкидки и курсы валют'!$B$40,H1792*0.54*100/(100-'Заказ, cкидки и курсы валют'!$C$40),IF(H1792&lt;'Заказ, cкидки и курсы валют'!$B$41,H1792*0.54*100/(100-'Заказ, cкидки и курсы валют'!$C$41),IF(H1792&lt;'Заказ, cкидки и курсы валют'!$B$42,H1792*0.54*100/(100-'Заказ, cкидки и курсы валют'!$C$42),IF(H1792&lt;'Заказ, cкидки и курсы валют'!$B$43,H1792*0.54*100/(100-'Заказ, cкидки и курсы валют'!$C$43),H1792))))),2)</f>
        <v>288.62</v>
      </c>
    </row>
    <row r="1793" spans="1:10" ht="14.1" customHeight="1" thickBot="1">
      <c r="A1793" s="209" t="s">
        <v>7212</v>
      </c>
      <c r="B1793" s="44" t="s">
        <v>162</v>
      </c>
      <c r="C1793" s="73">
        <v>1.96</v>
      </c>
      <c r="D1793" s="2055">
        <v>70</v>
      </c>
      <c r="E1793" s="2103">
        <f t="shared" si="179"/>
        <v>225.90285714285716</v>
      </c>
      <c r="F1793" s="603">
        <f t="shared" si="180"/>
        <v>225.9</v>
      </c>
      <c r="G1793" s="862">
        <f>'Заказ, cкидки и курсы валют'!$J$23*F1793</f>
        <v>2710.8</v>
      </c>
      <c r="H1793" s="128">
        <f t="shared" si="181"/>
        <v>189.76</v>
      </c>
      <c r="I1793" s="212"/>
      <c r="J1793" s="128">
        <f>ROUND(IF(H1793&lt;'Заказ, cкидки и курсы валют'!$B$39,H1793*0.54*100/(100-'Заказ, cкидки и курсы валют'!$C$39),IF(H1793&lt;'Заказ, cкидки и курсы валют'!$B$40,H1793*0.54*100/(100-'Заказ, cкидки и курсы валют'!$C$40),IF(H1793&lt;'Заказ, cкидки и курсы валют'!$B$41,H1793*0.54*100/(100-'Заказ, cкидки и курсы валют'!$C$41),IF(H1793&lt;'Заказ, cкидки и курсы валют'!$B$42,H1793*0.54*100/(100-'Заказ, cкидки и курсы валют'!$C$42),IF(H1793&lt;'Заказ, cкидки и курсы валют'!$B$43,H1793*0.54*100/(100-'Заказ, cкидки и курсы валют'!$C$43),H1793))))),2)</f>
        <v>256.18</v>
      </c>
    </row>
    <row r="1794" spans="1:10" ht="14.1" customHeight="1" thickBot="1">
      <c r="A1794" s="210" t="s">
        <v>7213</v>
      </c>
      <c r="B1794" s="44" t="s">
        <v>81</v>
      </c>
      <c r="C1794" s="73">
        <v>2.37</v>
      </c>
      <c r="D1794" s="2055">
        <v>50</v>
      </c>
      <c r="E1794" s="2103">
        <f t="shared" si="179"/>
        <v>276.52</v>
      </c>
      <c r="F1794" s="603">
        <f t="shared" si="180"/>
        <v>276.52</v>
      </c>
      <c r="G1794" s="862">
        <f>'Заказ, cкидки и курсы валют'!$J$23*F1794</f>
        <v>3318.24</v>
      </c>
      <c r="H1794" s="128">
        <f t="shared" si="181"/>
        <v>165.91</v>
      </c>
      <c r="I1794" s="212"/>
      <c r="J1794" s="128">
        <f>ROUND(IF(H1794&lt;'Заказ, cкидки и курсы валют'!$B$39,H1794*0.54*100/(100-'Заказ, cкидки и курсы валют'!$C$39),IF(H1794&lt;'Заказ, cкидки и курсы валют'!$B$40,H1794*0.54*100/(100-'Заказ, cкидки и курсы валют'!$C$40),IF(H1794&lt;'Заказ, cкидки и курсы валют'!$B$41,H1794*0.54*100/(100-'Заказ, cкидки и курсы валют'!$C$41),IF(H1794&lt;'Заказ, cкидки и курсы валют'!$B$42,H1794*0.54*100/(100-'Заказ, cкидки и курсы валют'!$C$42),IF(H1794&lt;'Заказ, cкидки и курсы валют'!$B$43,H1794*0.54*100/(100-'Заказ, cкидки и курсы валют'!$C$43),H1794))))),2)</f>
        <v>255.98</v>
      </c>
    </row>
    <row r="1795" spans="1:10" ht="14.1" customHeight="1" thickBot="1">
      <c r="A1795" s="210" t="s">
        <v>7214</v>
      </c>
      <c r="B1795" s="44" t="s">
        <v>163</v>
      </c>
      <c r="C1795" s="73">
        <v>2.56</v>
      </c>
      <c r="D1795" s="2055">
        <v>50</v>
      </c>
      <c r="E1795" s="2103">
        <f t="shared" si="179"/>
        <v>297.5</v>
      </c>
      <c r="F1795" s="603">
        <f t="shared" si="180"/>
        <v>297.5</v>
      </c>
      <c r="G1795" s="862">
        <f>'Заказ, cкидки и курсы валют'!$J$23*F1795</f>
        <v>3570</v>
      </c>
      <c r="H1795" s="128">
        <f t="shared" si="181"/>
        <v>178.5</v>
      </c>
      <c r="I1795" s="212"/>
      <c r="J1795" s="128">
        <f>ROUND(IF(H1795&lt;'Заказ, cкидки и курсы валют'!$B$39,H1795*0.54*100/(100-'Заказ, cкидки и курсы валют'!$C$39),IF(H1795&lt;'Заказ, cкидки и курсы валют'!$B$40,H1795*0.54*100/(100-'Заказ, cкидки и курсы валют'!$C$40),IF(H1795&lt;'Заказ, cкидки и курсы валют'!$B$41,H1795*0.54*100/(100-'Заказ, cкидки и курсы валют'!$C$41),IF(H1795&lt;'Заказ, cкидки и курсы валют'!$B$42,H1795*0.54*100/(100-'Заказ, cкидки и курсы валют'!$C$42),IF(H1795&lt;'Заказ, cкидки и курсы валют'!$B$43,H1795*0.54*100/(100-'Заказ, cкидки и курсы валют'!$C$43),H1795))))),2)</f>
        <v>275.39999999999998</v>
      </c>
    </row>
    <row r="1796" spans="1:10" ht="14.1" customHeight="1" thickBot="1">
      <c r="A1796" s="210" t="s">
        <v>7215</v>
      </c>
      <c r="B1796" s="44" t="s">
        <v>82</v>
      </c>
      <c r="C1796" s="73">
        <v>2.82</v>
      </c>
      <c r="D1796" s="2055">
        <v>50</v>
      </c>
      <c r="E1796" s="2103">
        <f t="shared" si="179"/>
        <v>315.24</v>
      </c>
      <c r="F1796" s="603">
        <f t="shared" si="180"/>
        <v>315.24</v>
      </c>
      <c r="G1796" s="862">
        <f>'Заказ, cкидки и курсы валют'!$J$23*F1796</f>
        <v>3782.88</v>
      </c>
      <c r="H1796" s="128">
        <f t="shared" si="181"/>
        <v>189.14</v>
      </c>
      <c r="I1796" s="212"/>
      <c r="J1796" s="128">
        <f>ROUND(IF(H1796&lt;'Заказ, cкидки и курсы валют'!$B$39,H1796*0.54*100/(100-'Заказ, cкидки и курсы валют'!$C$39),IF(H1796&lt;'Заказ, cкидки и курсы валют'!$B$40,H1796*0.54*100/(100-'Заказ, cкидки и курсы валют'!$C$40),IF(H1796&lt;'Заказ, cкидки и курсы валют'!$B$41,H1796*0.54*100/(100-'Заказ, cкидки и курсы валют'!$C$41),IF(H1796&lt;'Заказ, cкидки и курсы валют'!$B$42,H1796*0.54*100/(100-'Заказ, cкидки и курсы валют'!$C$42),IF(H1796&lt;'Заказ, cкидки и курсы валют'!$B$43,H1796*0.54*100/(100-'Заказ, cкидки и курсы валют'!$C$43),H1796))))),2)</f>
        <v>255.34</v>
      </c>
    </row>
    <row r="1797" spans="1:10" ht="14.1" customHeight="1" thickBot="1">
      <c r="A1797" s="210" t="s">
        <v>7216</v>
      </c>
      <c r="B1797" s="44" t="s">
        <v>164</v>
      </c>
      <c r="C1797" s="73">
        <v>3.16</v>
      </c>
      <c r="D1797" s="2055">
        <v>40</v>
      </c>
      <c r="E1797" s="2103">
        <f t="shared" si="179"/>
        <v>367.18</v>
      </c>
      <c r="F1797" s="603">
        <f t="shared" si="180"/>
        <v>367.18</v>
      </c>
      <c r="G1797" s="862">
        <f>'Заказ, cкидки и курсы валют'!$J$23*F1797</f>
        <v>4406.16</v>
      </c>
      <c r="H1797" s="128">
        <f t="shared" si="181"/>
        <v>176.25</v>
      </c>
      <c r="I1797" s="212"/>
      <c r="J1797" s="128">
        <f>ROUND(IF(H1797&lt;'Заказ, cкидки и курсы валют'!$B$39,H1797*0.54*100/(100-'Заказ, cкидки и курсы валют'!$C$39),IF(H1797&lt;'Заказ, cкидки и курсы валют'!$B$40,H1797*0.54*100/(100-'Заказ, cкидки и курсы валют'!$C$40),IF(H1797&lt;'Заказ, cкидки и курсы валют'!$B$41,H1797*0.54*100/(100-'Заказ, cкидки и курсы валют'!$C$41),IF(H1797&lt;'Заказ, cкидки и курсы валют'!$B$42,H1797*0.54*100/(100-'Заказ, cкидки и курсы валют'!$C$42),IF(H1797&lt;'Заказ, cкидки и курсы валют'!$B$43,H1797*0.54*100/(100-'Заказ, cкидки и курсы валют'!$C$43),H1797))))),2)</f>
        <v>271.93</v>
      </c>
    </row>
    <row r="1798" spans="1:10" ht="14.1" customHeight="1" thickBot="1">
      <c r="A1798" s="210" t="s">
        <v>7217</v>
      </c>
      <c r="B1798" s="44" t="s">
        <v>165</v>
      </c>
      <c r="C1798" s="73">
        <v>3.58</v>
      </c>
      <c r="D1798" s="2055">
        <v>30</v>
      </c>
      <c r="E1798" s="2103">
        <f t="shared" si="179"/>
        <v>452.30000000000007</v>
      </c>
      <c r="F1798" s="603">
        <f t="shared" si="180"/>
        <v>452.3</v>
      </c>
      <c r="G1798" s="862">
        <f>'Заказ, cкидки и курсы валют'!$J$23*F1798</f>
        <v>5427.6</v>
      </c>
      <c r="H1798" s="128">
        <f t="shared" si="181"/>
        <v>162.83000000000001</v>
      </c>
      <c r="I1798" s="212"/>
      <c r="J1798" s="128">
        <f>ROUND(IF(H1798&lt;'Заказ, cкидки и курсы валют'!$B$39,H1798*0.54*100/(100-'Заказ, cкидки и курсы валют'!$C$39),IF(H1798&lt;'Заказ, cкидки и курсы валют'!$B$40,H1798*0.54*100/(100-'Заказ, cкидки и курсы валют'!$C$40),IF(H1798&lt;'Заказ, cкидки и курсы валют'!$B$41,H1798*0.54*100/(100-'Заказ, cкидки и курсы валют'!$C$41),IF(H1798&lt;'Заказ, cкидки и курсы валют'!$B$42,H1798*0.54*100/(100-'Заказ, cкидки и курсы валют'!$C$42),IF(H1798&lt;'Заказ, cкидки и курсы валют'!$B$43,H1798*0.54*100/(100-'Заказ, cкидки и курсы валют'!$C$43),H1798))))),2)</f>
        <v>251.22</v>
      </c>
    </row>
    <row r="1799" spans="1:10" ht="14.1" customHeight="1" thickBot="1">
      <c r="A1799" s="210" t="s">
        <v>7218</v>
      </c>
      <c r="B1799" s="44" t="s">
        <v>166</v>
      </c>
      <c r="C1799" s="73">
        <v>4.4800000000000004</v>
      </c>
      <c r="D1799" s="2055">
        <v>20</v>
      </c>
      <c r="E1799" s="2103">
        <f t="shared" si="179"/>
        <v>612.1</v>
      </c>
      <c r="F1799" s="603">
        <f t="shared" si="180"/>
        <v>612.1</v>
      </c>
      <c r="G1799" s="862">
        <f>'Заказ, cкидки и курсы валют'!$J$23*F1799</f>
        <v>7345.2000000000007</v>
      </c>
      <c r="H1799" s="128">
        <f t="shared" si="181"/>
        <v>146.9</v>
      </c>
      <c r="I1799" s="212"/>
      <c r="J1799" s="128">
        <f>ROUND(IF(H1799&lt;'Заказ, cкидки и курсы валют'!$B$39,H1799*0.54*100/(100-'Заказ, cкидки и курсы валют'!$C$39),IF(H1799&lt;'Заказ, cкидки и курсы валют'!$B$40,H1799*0.54*100/(100-'Заказ, cкидки и курсы валют'!$C$40),IF(H1799&lt;'Заказ, cкидки и курсы валют'!$B$41,H1799*0.54*100/(100-'Заказ, cкидки и курсы валют'!$C$41),IF(H1799&lt;'Заказ, cкидки и курсы валют'!$B$42,H1799*0.54*100/(100-'Заказ, cкидки и курсы валют'!$C$42),IF(H1799&lt;'Заказ, cкидки и курсы валют'!$B$43,H1799*0.54*100/(100-'Заказ, cкидки и курсы валют'!$C$43),H1799))))),2)</f>
        <v>226.65</v>
      </c>
    </row>
    <row r="1800" spans="1:10" ht="14.1" customHeight="1" thickBot="1">
      <c r="A1800" s="210" t="s">
        <v>7219</v>
      </c>
      <c r="B1800" s="44" t="s">
        <v>83</v>
      </c>
      <c r="C1800" s="73">
        <v>4.8</v>
      </c>
      <c r="D1800" s="2055">
        <v>20</v>
      </c>
      <c r="E1800" s="2103">
        <f t="shared" si="179"/>
        <v>651.12</v>
      </c>
      <c r="F1800" s="603">
        <f t="shared" si="180"/>
        <v>651.12</v>
      </c>
      <c r="G1800" s="862">
        <f>'Заказ, cкидки и курсы валют'!$J$23*F1800</f>
        <v>7813.4400000000005</v>
      </c>
      <c r="H1800" s="128">
        <f t="shared" si="181"/>
        <v>156.27000000000001</v>
      </c>
      <c r="I1800" s="212"/>
      <c r="J1800" s="128">
        <f>ROUND(IF(H1800&lt;'Заказ, cкидки и курсы валют'!$B$39,H1800*0.54*100/(100-'Заказ, cкидки и курсы валют'!$C$39),IF(H1800&lt;'Заказ, cкидки и курсы валют'!$B$40,H1800*0.54*100/(100-'Заказ, cкидки и курсы валют'!$C$40),IF(H1800&lt;'Заказ, cкидки и курсы валют'!$B$41,H1800*0.54*100/(100-'Заказ, cкидки и курсы валют'!$C$41),IF(H1800&lt;'Заказ, cкидки и курсы валют'!$B$42,H1800*0.54*100/(100-'Заказ, cкидки и курсы валют'!$C$42),IF(H1800&lt;'Заказ, cкидки и курсы валют'!$B$43,H1800*0.54*100/(100-'Заказ, cкидки и курсы валют'!$C$43),H1800))))),2)</f>
        <v>241.1</v>
      </c>
    </row>
    <row r="1801" spans="1:10" ht="14.1" customHeight="1" thickBot="1">
      <c r="A1801" s="210" t="s">
        <v>8901</v>
      </c>
      <c r="B1801" s="48" t="s">
        <v>3639</v>
      </c>
      <c r="C1801" s="73">
        <v>1.75</v>
      </c>
      <c r="D1801" s="2055">
        <v>100</v>
      </c>
      <c r="E1801" s="2103">
        <f t="shared" si="179"/>
        <v>167.45999999999998</v>
      </c>
      <c r="F1801" s="603">
        <f t="shared" si="180"/>
        <v>167.46</v>
      </c>
      <c r="G1801" s="862">
        <f>'Заказ, cкидки и курсы валют'!$J$23*F1801</f>
        <v>2009.52</v>
      </c>
      <c r="H1801" s="128">
        <f t="shared" si="181"/>
        <v>200.95</v>
      </c>
      <c r="I1801" s="212"/>
      <c r="J1801" s="128">
        <f>ROUND(IF(H1801&lt;'Заказ, cкидки и курсы валют'!$B$39,H1801*0.54*100/(100-'Заказ, cкидки и курсы валют'!$C$39),IF(H1801&lt;'Заказ, cкидки и курсы валют'!$B$40,H1801*0.54*100/(100-'Заказ, cкидки и курсы валют'!$C$40),IF(H1801&lt;'Заказ, cкидки и курсы валют'!$B$41,H1801*0.54*100/(100-'Заказ, cкидки и курсы валют'!$C$41),IF(H1801&lt;'Заказ, cкидки и курсы валют'!$B$42,H1801*0.54*100/(100-'Заказ, cкидки и курсы валют'!$C$42),IF(H1801&lt;'Заказ, cкидки и курсы валют'!$B$43,H1801*0.54*100/(100-'Заказ, cкидки и курсы валют'!$C$43),H1801))))),2)</f>
        <v>271.27999999999997</v>
      </c>
    </row>
    <row r="1802" spans="1:10" ht="14.1" customHeight="1" thickBot="1">
      <c r="A1802" s="210" t="s">
        <v>7220</v>
      </c>
      <c r="B1802" s="48" t="s">
        <v>167</v>
      </c>
      <c r="C1802" s="73">
        <v>1.82</v>
      </c>
      <c r="D1802" s="2055">
        <v>100</v>
      </c>
      <c r="E1802" s="2103">
        <f t="shared" si="179"/>
        <v>178.45999999999998</v>
      </c>
      <c r="F1802" s="603">
        <f t="shared" si="180"/>
        <v>178.46</v>
      </c>
      <c r="G1802" s="862">
        <f>'Заказ, cкидки и курсы валют'!$J$23*F1802</f>
        <v>2141.52</v>
      </c>
      <c r="H1802" s="128">
        <f t="shared" si="181"/>
        <v>214.15</v>
      </c>
      <c r="I1802" s="212"/>
      <c r="J1802" s="128">
        <f>ROUND(IF(H1802&lt;'Заказ, cкидки и курсы валют'!$B$39,H1802*0.54*100/(100-'Заказ, cкидки и курсы валют'!$C$39),IF(H1802&lt;'Заказ, cкидки и курсы валют'!$B$40,H1802*0.54*100/(100-'Заказ, cкидки и курсы валют'!$C$40),IF(H1802&lt;'Заказ, cкидки и курсы валют'!$B$41,H1802*0.54*100/(100-'Заказ, cкидки и курсы валют'!$C$41),IF(H1802&lt;'Заказ, cкидки и курсы валют'!$B$42,H1802*0.54*100/(100-'Заказ, cкидки и курсы валют'!$C$42),IF(H1802&lt;'Заказ, cкидки и курсы валют'!$B$43,H1802*0.54*100/(100-'Заказ, cкидки и курсы валют'!$C$43),H1802))))),2)</f>
        <v>289.10000000000002</v>
      </c>
    </row>
    <row r="1803" spans="1:10" ht="14.1" customHeight="1" thickBot="1">
      <c r="A1803" s="210" t="s">
        <v>7221</v>
      </c>
      <c r="B1803" s="48" t="s">
        <v>168</v>
      </c>
      <c r="C1803" s="73">
        <v>2.06</v>
      </c>
      <c r="D1803" s="2055">
        <v>100</v>
      </c>
      <c r="E1803" s="2103">
        <f t="shared" si="179"/>
        <v>194.8</v>
      </c>
      <c r="F1803" s="603">
        <f t="shared" si="180"/>
        <v>194.8</v>
      </c>
      <c r="G1803" s="862">
        <f>'Заказ, cкидки и курсы валют'!$J$23*F1803</f>
        <v>2337.6000000000004</v>
      </c>
      <c r="H1803" s="128">
        <f t="shared" si="181"/>
        <v>233.76</v>
      </c>
      <c r="I1803" s="212"/>
      <c r="J1803" s="128">
        <f>ROUND(IF(H1803&lt;'Заказ, cкидки и курсы валют'!$B$39,H1803*0.54*100/(100-'Заказ, cкидки и курсы валют'!$C$39),IF(H1803&lt;'Заказ, cкидки и курсы валют'!$B$40,H1803*0.54*100/(100-'Заказ, cкидки и курсы валют'!$C$40),IF(H1803&lt;'Заказ, cкидки и курсы валют'!$B$41,H1803*0.54*100/(100-'Заказ, cкидки и курсы валют'!$C$41),IF(H1803&lt;'Заказ, cкидки и курсы валют'!$B$42,H1803*0.54*100/(100-'Заказ, cкидки и курсы валют'!$C$42),IF(H1803&lt;'Заказ, cкидки и курсы валют'!$B$43,H1803*0.54*100/(100-'Заказ, cкидки и курсы валют'!$C$43),H1803))))),2)</f>
        <v>315.58</v>
      </c>
    </row>
    <row r="1804" spans="1:10" ht="14.1" customHeight="1" thickBot="1">
      <c r="A1804" s="210" t="s">
        <v>7222</v>
      </c>
      <c r="B1804" s="48" t="s">
        <v>169</v>
      </c>
      <c r="C1804" s="73">
        <v>2.44</v>
      </c>
      <c r="D1804" s="2055">
        <v>80</v>
      </c>
      <c r="E1804" s="2103">
        <f t="shared" si="179"/>
        <v>237.25</v>
      </c>
      <c r="F1804" s="603">
        <f t="shared" si="180"/>
        <v>237.25</v>
      </c>
      <c r="G1804" s="862">
        <f>'Заказ, cкидки и курсы валют'!$J$23*F1804</f>
        <v>2847</v>
      </c>
      <c r="H1804" s="128">
        <f t="shared" si="181"/>
        <v>227.76</v>
      </c>
      <c r="I1804" s="212"/>
      <c r="J1804" s="128">
        <f>ROUND(IF(H1804&lt;'Заказ, cкидки и курсы валют'!$B$39,H1804*0.54*100/(100-'Заказ, cкидки и курсы валют'!$C$39),IF(H1804&lt;'Заказ, cкидки и курсы валют'!$B$40,H1804*0.54*100/(100-'Заказ, cкидки и курсы валют'!$C$40),IF(H1804&lt;'Заказ, cкидки и курсы валют'!$B$41,H1804*0.54*100/(100-'Заказ, cкидки и курсы валют'!$C$41),IF(H1804&lt;'Заказ, cкидки и курсы валют'!$B$42,H1804*0.54*100/(100-'Заказ, cкидки и курсы валют'!$C$42),IF(H1804&lt;'Заказ, cкидки и курсы валют'!$B$43,H1804*0.54*100/(100-'Заказ, cкидки и курсы валют'!$C$43),H1804))))),2)</f>
        <v>307.48</v>
      </c>
    </row>
    <row r="1805" spans="1:10" ht="14.1" customHeight="1" thickBot="1">
      <c r="A1805" s="210" t="s">
        <v>7223</v>
      </c>
      <c r="B1805" s="48" t="s">
        <v>611</v>
      </c>
      <c r="C1805" s="73">
        <v>2.76</v>
      </c>
      <c r="D1805" s="2055">
        <v>60</v>
      </c>
      <c r="E1805" s="2103">
        <f t="shared" si="179"/>
        <v>286.94</v>
      </c>
      <c r="F1805" s="603">
        <f t="shared" si="180"/>
        <v>286.94</v>
      </c>
      <c r="G1805" s="862">
        <f>'Заказ, cкидки и курсы валют'!$J$23*F1805</f>
        <v>3443.2799999999997</v>
      </c>
      <c r="H1805" s="128">
        <f t="shared" si="181"/>
        <v>206.6</v>
      </c>
      <c r="I1805" s="212"/>
      <c r="J1805" s="128">
        <f>ROUND(IF(H1805&lt;'Заказ, cкидки и курсы валют'!$B$39,H1805*0.54*100/(100-'Заказ, cкидки и курсы валют'!$C$39),IF(H1805&lt;'Заказ, cкидки и курсы валют'!$B$40,H1805*0.54*100/(100-'Заказ, cкидки и курсы валют'!$C$40),IF(H1805&lt;'Заказ, cкидки и курсы валют'!$B$41,H1805*0.54*100/(100-'Заказ, cкидки и курсы валют'!$C$41),IF(H1805&lt;'Заказ, cкидки и курсы валют'!$B$42,H1805*0.54*100/(100-'Заказ, cкидки и курсы валют'!$C$42),IF(H1805&lt;'Заказ, cкидки и курсы валют'!$B$43,H1805*0.54*100/(100-'Заказ, cкидки и курсы валют'!$C$43),H1805))))),2)</f>
        <v>278.91000000000003</v>
      </c>
    </row>
    <row r="1806" spans="1:10" ht="14.1" customHeight="1" thickBot="1">
      <c r="A1806" s="210" t="s">
        <v>7224</v>
      </c>
      <c r="B1806" s="48" t="s">
        <v>170</v>
      </c>
      <c r="C1806" s="73">
        <v>3.06</v>
      </c>
      <c r="D1806" s="2055">
        <v>50</v>
      </c>
      <c r="E1806" s="2103">
        <f t="shared" si="179"/>
        <v>331.48</v>
      </c>
      <c r="F1806" s="603">
        <f t="shared" si="180"/>
        <v>331.48</v>
      </c>
      <c r="G1806" s="862">
        <f>'Заказ, cкидки и курсы валют'!$J$23*F1806</f>
        <v>3977.76</v>
      </c>
      <c r="H1806" s="128">
        <f t="shared" si="181"/>
        <v>198.89</v>
      </c>
      <c r="I1806" s="212"/>
      <c r="J1806" s="128">
        <f>ROUND(IF(H1806&lt;'Заказ, cкидки и курсы валют'!$B$39,H1806*0.54*100/(100-'Заказ, cкидки и курсы валют'!$C$39),IF(H1806&lt;'Заказ, cкидки и курсы валют'!$B$40,H1806*0.54*100/(100-'Заказ, cкидки и курсы валют'!$C$40),IF(H1806&lt;'Заказ, cкидки и курсы валют'!$B$41,H1806*0.54*100/(100-'Заказ, cкидки и курсы валют'!$C$41),IF(H1806&lt;'Заказ, cкидки и курсы валют'!$B$42,H1806*0.54*100/(100-'Заказ, cкидки и курсы валют'!$C$42),IF(H1806&lt;'Заказ, cкидки и курсы валют'!$B$43,H1806*0.54*100/(100-'Заказ, cкидки и курсы валют'!$C$43),H1806))))),2)</f>
        <v>268.5</v>
      </c>
    </row>
    <row r="1807" spans="1:10" ht="14.1" customHeight="1" thickBot="1">
      <c r="A1807" s="210" t="s">
        <v>7225</v>
      </c>
      <c r="B1807" s="48" t="s">
        <v>612</v>
      </c>
      <c r="C1807" s="73">
        <v>3.42</v>
      </c>
      <c r="D1807" s="2055">
        <v>30</v>
      </c>
      <c r="E1807" s="2103">
        <f t="shared" si="179"/>
        <v>453.30000000000007</v>
      </c>
      <c r="F1807" s="603">
        <f t="shared" si="180"/>
        <v>453.3</v>
      </c>
      <c r="G1807" s="862">
        <f>'Заказ, cкидки и курсы валют'!$J$23*F1807</f>
        <v>5439.6</v>
      </c>
      <c r="H1807" s="128">
        <f t="shared" si="181"/>
        <v>163.19</v>
      </c>
      <c r="I1807" s="212"/>
      <c r="J1807" s="128">
        <f>ROUND(IF(H1807&lt;'Заказ, cкидки и курсы валют'!$B$39,H1807*0.54*100/(100-'Заказ, cкидки и курсы валют'!$C$39),IF(H1807&lt;'Заказ, cкидки и курсы валют'!$B$40,H1807*0.54*100/(100-'Заказ, cкидки и курсы валют'!$C$40),IF(H1807&lt;'Заказ, cкидки и курсы валют'!$B$41,H1807*0.54*100/(100-'Заказ, cкидки и курсы валют'!$C$41),IF(H1807&lt;'Заказ, cкидки и курсы валют'!$B$42,H1807*0.54*100/(100-'Заказ, cкидки и курсы валют'!$C$42),IF(H1807&lt;'Заказ, cкидки и курсы валют'!$B$43,H1807*0.54*100/(100-'Заказ, cкидки и курсы валют'!$C$43),H1807))))),2)</f>
        <v>251.78</v>
      </c>
    </row>
    <row r="1808" spans="1:10" ht="14.1" customHeight="1" thickBot="1">
      <c r="A1808" s="210" t="s">
        <v>7226</v>
      </c>
      <c r="B1808" s="48" t="s">
        <v>171</v>
      </c>
      <c r="C1808" s="73">
        <v>3.9</v>
      </c>
      <c r="D1808" s="2055">
        <v>30</v>
      </c>
      <c r="E1808" s="2103">
        <f t="shared" si="179"/>
        <v>472.5</v>
      </c>
      <c r="F1808" s="603">
        <f t="shared" si="180"/>
        <v>472.5</v>
      </c>
      <c r="G1808" s="862">
        <f>'Заказ, cкидки и курсы валют'!$J$23*F1808</f>
        <v>5670</v>
      </c>
      <c r="H1808" s="128">
        <f t="shared" si="181"/>
        <v>170.1</v>
      </c>
      <c r="I1808" s="212"/>
      <c r="J1808" s="128">
        <f>ROUND(IF(H1808&lt;'Заказ, cкидки и курсы валют'!$B$39,H1808*0.54*100/(100-'Заказ, cкидки и курсы валют'!$C$39),IF(H1808&lt;'Заказ, cкидки и курсы валют'!$B$40,H1808*0.54*100/(100-'Заказ, cкидки и курсы валют'!$C$40),IF(H1808&lt;'Заказ, cкидки и курсы валют'!$B$41,H1808*0.54*100/(100-'Заказ, cкидки и курсы валют'!$C$41),IF(H1808&lt;'Заказ, cкидки и курсы валют'!$B$42,H1808*0.54*100/(100-'Заказ, cкидки и курсы валют'!$C$42),IF(H1808&lt;'Заказ, cкидки и курсы валют'!$B$43,H1808*0.54*100/(100-'Заказ, cкидки и курсы валют'!$C$43),H1808))))),2)</f>
        <v>262.44</v>
      </c>
    </row>
    <row r="1809" spans="1:10" ht="14.1" customHeight="1" thickBot="1">
      <c r="A1809" s="210" t="s">
        <v>7227</v>
      </c>
      <c r="B1809" s="48" t="s">
        <v>172</v>
      </c>
      <c r="C1809" s="73">
        <v>4.4400000000000004</v>
      </c>
      <c r="D1809" s="2055">
        <v>25</v>
      </c>
      <c r="E1809" s="2103">
        <f t="shared" si="179"/>
        <v>565.54</v>
      </c>
      <c r="F1809" s="603">
        <f t="shared" si="180"/>
        <v>565.54</v>
      </c>
      <c r="G1809" s="862">
        <f>'Заказ, cкидки и курсы валют'!$J$23*F1809</f>
        <v>6786.48</v>
      </c>
      <c r="H1809" s="128">
        <f t="shared" si="181"/>
        <v>169.66</v>
      </c>
      <c r="I1809" s="212"/>
      <c r="J1809" s="128">
        <f>ROUND(IF(H1809&lt;'Заказ, cкидки и курсы валют'!$B$39,H1809*0.54*100/(100-'Заказ, cкидки и курсы валют'!$C$39),IF(H1809&lt;'Заказ, cкидки и курсы валют'!$B$40,H1809*0.54*100/(100-'Заказ, cкидки и курсы валют'!$C$40),IF(H1809&lt;'Заказ, cкидки и курсы валют'!$B$41,H1809*0.54*100/(100-'Заказ, cкидки и курсы валют'!$C$41),IF(H1809&lt;'Заказ, cкидки и курсы валют'!$B$42,H1809*0.54*100/(100-'Заказ, cкидки и курсы валют'!$C$42),IF(H1809&lt;'Заказ, cкидки и курсы валют'!$B$43,H1809*0.54*100/(100-'Заказ, cкидки и курсы валют'!$C$43),H1809))))),2)</f>
        <v>261.76</v>
      </c>
    </row>
    <row r="1810" spans="1:10" ht="14.1" customHeight="1" thickBot="1">
      <c r="A1810" s="210" t="s">
        <v>7228</v>
      </c>
      <c r="B1810" s="48" t="s">
        <v>173</v>
      </c>
      <c r="C1810" s="73">
        <v>5.39</v>
      </c>
      <c r="D1810" s="2055">
        <v>20</v>
      </c>
      <c r="E1810" s="2103">
        <f t="shared" si="179"/>
        <v>675.14</v>
      </c>
      <c r="F1810" s="603">
        <f t="shared" si="180"/>
        <v>675.14</v>
      </c>
      <c r="G1810" s="862">
        <f>'Заказ, cкидки и курсы валют'!$J$23*F1810</f>
        <v>8101.68</v>
      </c>
      <c r="H1810" s="128">
        <f t="shared" si="181"/>
        <v>162.03</v>
      </c>
      <c r="I1810" s="212"/>
      <c r="J1810" s="128">
        <f>ROUND(IF(H1810&lt;'Заказ, cкидки и курсы валют'!$B$39,H1810*0.54*100/(100-'Заказ, cкидки и курсы валют'!$C$39),IF(H1810&lt;'Заказ, cкидки и курсы валют'!$B$40,H1810*0.54*100/(100-'Заказ, cкидки и курсы валют'!$C$40),IF(H1810&lt;'Заказ, cкидки и курсы валют'!$B$41,H1810*0.54*100/(100-'Заказ, cкидки и курсы валют'!$C$41),IF(H1810&lt;'Заказ, cкидки и курсы валют'!$B$42,H1810*0.54*100/(100-'Заказ, cкидки и курсы валют'!$C$42),IF(H1810&lt;'Заказ, cкидки и курсы валют'!$B$43,H1810*0.54*100/(100-'Заказ, cкидки и курсы валют'!$C$43),H1810))))),2)</f>
        <v>249.99</v>
      </c>
    </row>
    <row r="1811" spans="1:10" ht="14.1" customHeight="1" thickBot="1">
      <c r="A1811" s="209" t="s">
        <v>7229</v>
      </c>
      <c r="B1811" s="48" t="s">
        <v>174</v>
      </c>
      <c r="C1811" s="73">
        <v>5.99</v>
      </c>
      <c r="D1811" s="2055">
        <v>15</v>
      </c>
      <c r="E1811" s="2103">
        <f t="shared" si="179"/>
        <v>840.24</v>
      </c>
      <c r="F1811" s="603">
        <f t="shared" si="180"/>
        <v>840.24</v>
      </c>
      <c r="G1811" s="862">
        <f>'Заказ, cкидки и курсы валют'!$J$23*F1811</f>
        <v>10082.880000000001</v>
      </c>
      <c r="H1811" s="128">
        <f t="shared" si="181"/>
        <v>151.24</v>
      </c>
      <c r="I1811" s="212"/>
      <c r="J1811" s="128">
        <f>ROUND(IF(H1811&lt;'Заказ, cкидки и курсы валют'!$B$39,H1811*0.54*100/(100-'Заказ, cкидки и курсы валют'!$C$39),IF(H1811&lt;'Заказ, cкидки и курсы валют'!$B$40,H1811*0.54*100/(100-'Заказ, cкидки и курсы валют'!$C$40),IF(H1811&lt;'Заказ, cкидки и курсы валют'!$B$41,H1811*0.54*100/(100-'Заказ, cкидки и курсы валют'!$C$41),IF(H1811&lt;'Заказ, cкидки и курсы валют'!$B$42,H1811*0.54*100/(100-'Заказ, cкидки и курсы валют'!$C$42),IF(H1811&lt;'Заказ, cкидки и курсы валют'!$B$43,H1811*0.54*100/(100-'Заказ, cкидки и курсы валют'!$C$43),H1811))))),2)</f>
        <v>233.34</v>
      </c>
    </row>
    <row r="1812" spans="1:10" ht="14.1" customHeight="1" thickBot="1">
      <c r="A1812" s="209" t="s">
        <v>7230</v>
      </c>
      <c r="B1812" s="48" t="s">
        <v>175</v>
      </c>
      <c r="C1812" s="73">
        <v>6.63</v>
      </c>
      <c r="D1812" s="2055">
        <v>10</v>
      </c>
      <c r="E1812" s="2103">
        <f t="shared" si="179"/>
        <v>1125.48</v>
      </c>
      <c r="F1812" s="603">
        <f t="shared" si="180"/>
        <v>1125.48</v>
      </c>
      <c r="G1812" s="862">
        <f>'Заказ, cкидки и курсы валют'!$J$23*F1812</f>
        <v>13505.76</v>
      </c>
      <c r="H1812" s="128">
        <f t="shared" si="181"/>
        <v>135.06</v>
      </c>
      <c r="I1812" s="212"/>
      <c r="J1812" s="128">
        <f>ROUND(IF(H1812&lt;'Заказ, cкидки и курсы валют'!$B$39,H1812*0.54*100/(100-'Заказ, cкидки и курсы валют'!$C$39),IF(H1812&lt;'Заказ, cкидки и курсы валют'!$B$40,H1812*0.54*100/(100-'Заказ, cкидки и курсы валют'!$C$40),IF(H1812&lt;'Заказ, cкидки и курсы валют'!$B$41,H1812*0.54*100/(100-'Заказ, cкидки и курсы валют'!$C$41),IF(H1812&lt;'Заказ, cкидки и курсы валют'!$B$42,H1812*0.54*100/(100-'Заказ, cкидки и курсы валют'!$C$42),IF(H1812&lt;'Заказ, cкидки и курсы валют'!$B$43,H1812*0.54*100/(100-'Заказ, cкидки и курсы валют'!$C$43),H1812))))),2)</f>
        <v>208.38</v>
      </c>
    </row>
    <row r="1813" spans="1:10" ht="14.1" customHeight="1" thickBot="1">
      <c r="A1813" s="209" t="s">
        <v>7231</v>
      </c>
      <c r="B1813" s="48" t="s">
        <v>176</v>
      </c>
      <c r="C1813" s="73">
        <v>7.81</v>
      </c>
      <c r="D1813" s="2055">
        <v>10</v>
      </c>
      <c r="E1813" s="2103">
        <f t="shared" si="179"/>
        <v>1180.44</v>
      </c>
      <c r="F1813" s="603">
        <f t="shared" si="180"/>
        <v>1180.44</v>
      </c>
      <c r="G1813" s="862">
        <f>'Заказ, cкидки и курсы валют'!$J$23*F1813</f>
        <v>14165.28</v>
      </c>
      <c r="H1813" s="128">
        <f t="shared" si="181"/>
        <v>141.65</v>
      </c>
      <c r="I1813" s="212"/>
      <c r="J1813" s="128">
        <f>ROUND(IF(H1813&lt;'Заказ, cкидки и курсы валют'!$B$39,H1813*0.54*100/(100-'Заказ, cкидки и курсы валют'!$C$39),IF(H1813&lt;'Заказ, cкидки и курсы валют'!$B$40,H1813*0.54*100/(100-'Заказ, cкидки и курсы валют'!$C$40),IF(H1813&lt;'Заказ, cкидки и курсы валют'!$B$41,H1813*0.54*100/(100-'Заказ, cкидки и курсы валют'!$C$41),IF(H1813&lt;'Заказ, cкидки и курсы валют'!$B$42,H1813*0.54*100/(100-'Заказ, cкидки и курсы валют'!$C$42),IF(H1813&lt;'Заказ, cкидки и курсы валют'!$B$43,H1813*0.54*100/(100-'Заказ, cкидки и курсы валют'!$C$43),H1813))))),2)</f>
        <v>218.55</v>
      </c>
    </row>
    <row r="1814" spans="1:10" ht="14.1" customHeight="1" thickBot="1">
      <c r="A1814" s="209" t="s">
        <v>7232</v>
      </c>
      <c r="B1814" s="48" t="s">
        <v>177</v>
      </c>
      <c r="C1814" s="73">
        <v>9</v>
      </c>
      <c r="D1814" s="48">
        <v>10</v>
      </c>
      <c r="E1814" s="2103">
        <f t="shared" si="179"/>
        <v>1257.1199999999999</v>
      </c>
      <c r="F1814" s="603">
        <f t="shared" si="180"/>
        <v>1257.1199999999999</v>
      </c>
      <c r="G1814" s="862">
        <f>'Заказ, cкидки и курсы валют'!$J$23*F1814</f>
        <v>15085.439999999999</v>
      </c>
      <c r="H1814" s="128">
        <f t="shared" si="181"/>
        <v>150.85</v>
      </c>
      <c r="I1814" s="212"/>
      <c r="J1814" s="128">
        <f>ROUND(IF(H1814&lt;'Заказ, cкидки и курсы валют'!$B$39,H1814*0.54*100/(100-'Заказ, cкидки и курсы валют'!$C$39),IF(H1814&lt;'Заказ, cкидки и курсы валют'!$B$40,H1814*0.54*100/(100-'Заказ, cкидки и курсы валют'!$C$40),IF(H1814&lt;'Заказ, cкидки и курсы валют'!$B$41,H1814*0.54*100/(100-'Заказ, cкидки и курсы валют'!$C$41),IF(H1814&lt;'Заказ, cкидки и курсы валют'!$B$42,H1814*0.54*100/(100-'Заказ, cкидки и курсы валют'!$C$42),IF(H1814&lt;'Заказ, cкидки и курсы валют'!$B$43,H1814*0.54*100/(100-'Заказ, cкидки и курсы валют'!$C$43),H1814))))),2)</f>
        <v>232.74</v>
      </c>
    </row>
    <row r="1815" spans="1:10" ht="14.1" customHeight="1" thickBot="1">
      <c r="A1815" s="216" t="s">
        <v>8902</v>
      </c>
      <c r="B1815" s="44" t="s">
        <v>189</v>
      </c>
      <c r="C1815" s="73">
        <v>3.8</v>
      </c>
      <c r="D1815" s="2055">
        <v>40</v>
      </c>
      <c r="E1815" s="2103">
        <f t="shared" si="179"/>
        <v>402.62</v>
      </c>
      <c r="F1815" s="603">
        <f t="shared" si="180"/>
        <v>402.62</v>
      </c>
      <c r="G1815" s="862">
        <f>'Заказ, cкидки и курсы валют'!$J$23*F1815</f>
        <v>4831.4400000000005</v>
      </c>
      <c r="H1815" s="128">
        <f t="shared" si="181"/>
        <v>193.26</v>
      </c>
      <c r="I1815" s="212"/>
      <c r="J1815" s="128">
        <f>ROUND(IF(H1815&lt;'Заказ, cкидки и курсы валют'!$B$39,H1815*0.54*100/(100-'Заказ, cкидки и курсы валют'!$C$39),IF(H1815&lt;'Заказ, cкидки и курсы валют'!$B$40,H1815*0.54*100/(100-'Заказ, cкидки и курсы валют'!$C$40),IF(H1815&lt;'Заказ, cкидки и курсы валют'!$B$41,H1815*0.54*100/(100-'Заказ, cкидки и курсы валют'!$C$41),IF(H1815&lt;'Заказ, cкидки и курсы валют'!$B$42,H1815*0.54*100/(100-'Заказ, cкидки и курсы валют'!$C$42),IF(H1815&lt;'Заказ, cкидки и курсы валют'!$B$43,H1815*0.54*100/(100-'Заказ, cкидки и курсы валют'!$C$43),H1815))))),2)</f>
        <v>260.89999999999998</v>
      </c>
    </row>
    <row r="1816" spans="1:10" ht="14.1" customHeight="1" thickBot="1">
      <c r="A1816" s="216" t="s">
        <v>7233</v>
      </c>
      <c r="B1816" s="44" t="s">
        <v>178</v>
      </c>
      <c r="C1816" s="73">
        <v>4.74</v>
      </c>
      <c r="D1816" s="2055">
        <v>30</v>
      </c>
      <c r="E1816" s="2103">
        <f t="shared" si="179"/>
        <v>521.46</v>
      </c>
      <c r="F1816" s="603">
        <f t="shared" si="180"/>
        <v>521.46</v>
      </c>
      <c r="G1816" s="862">
        <f>'Заказ, cкидки и курсы валют'!$J$23*F1816</f>
        <v>6257.52</v>
      </c>
      <c r="H1816" s="128">
        <f t="shared" si="181"/>
        <v>187.73</v>
      </c>
      <c r="I1816" s="212"/>
      <c r="J1816" s="128">
        <f>ROUND(IF(H1816&lt;'Заказ, cкидки и курсы валют'!$B$39,H1816*0.54*100/(100-'Заказ, cкидки и курсы валют'!$C$39),IF(H1816&lt;'Заказ, cкидки и курсы валют'!$B$40,H1816*0.54*100/(100-'Заказ, cкидки и курсы валют'!$C$40),IF(H1816&lt;'Заказ, cкидки и курсы валют'!$B$41,H1816*0.54*100/(100-'Заказ, cкидки и курсы валют'!$C$41),IF(H1816&lt;'Заказ, cкидки и курсы валют'!$B$42,H1816*0.54*100/(100-'Заказ, cкидки и курсы валют'!$C$42),IF(H1816&lt;'Заказ, cкидки и курсы валют'!$B$43,H1816*0.54*100/(100-'Заказ, cкидки и курсы валют'!$C$43),H1816))))),2)</f>
        <v>253.44</v>
      </c>
    </row>
    <row r="1817" spans="1:10" ht="14.1" customHeight="1" thickBot="1">
      <c r="A1817" s="209" t="s">
        <v>7234</v>
      </c>
      <c r="B1817" s="44" t="s">
        <v>84</v>
      </c>
      <c r="C1817" s="73">
        <v>5.0599999999999996</v>
      </c>
      <c r="D1817" s="2055">
        <v>25</v>
      </c>
      <c r="E1817" s="2103">
        <f t="shared" si="179"/>
        <v>595.62</v>
      </c>
      <c r="F1817" s="603">
        <f t="shared" si="180"/>
        <v>595.62</v>
      </c>
      <c r="G1817" s="862">
        <f>'Заказ, cкидки и курсы валют'!$J$23*F1817</f>
        <v>7147.4400000000005</v>
      </c>
      <c r="H1817" s="128">
        <f t="shared" si="181"/>
        <v>178.69</v>
      </c>
      <c r="I1817" s="212"/>
      <c r="J1817" s="128">
        <f>ROUND(IF(H1817&lt;'Заказ, cкидки и курсы валют'!$B$39,H1817*0.54*100/(100-'Заказ, cкидки и курсы валют'!$C$39),IF(H1817&lt;'Заказ, cкидки и курсы валют'!$B$40,H1817*0.54*100/(100-'Заказ, cкидки и курсы валют'!$C$40),IF(H1817&lt;'Заказ, cкидки и курсы валют'!$B$41,H1817*0.54*100/(100-'Заказ, cкидки и курсы валют'!$C$41),IF(H1817&lt;'Заказ, cкидки и курсы валют'!$B$42,H1817*0.54*100/(100-'Заказ, cкидки и курсы валют'!$C$42),IF(H1817&lt;'Заказ, cкидки и курсы валют'!$B$43,H1817*0.54*100/(100-'Заказ, cкидки и курсы валют'!$C$43),H1817))))),2)</f>
        <v>275.69</v>
      </c>
    </row>
    <row r="1818" spans="1:10" ht="14.1" customHeight="1" thickBot="1">
      <c r="A1818" s="209" t="s">
        <v>7235</v>
      </c>
      <c r="B1818" s="44" t="s">
        <v>179</v>
      </c>
      <c r="C1818" s="73">
        <v>5.57</v>
      </c>
      <c r="D1818" s="2055">
        <v>20</v>
      </c>
      <c r="E1818" s="2103">
        <f t="shared" si="179"/>
        <v>704.56</v>
      </c>
      <c r="F1818" s="603">
        <f t="shared" si="180"/>
        <v>704.56</v>
      </c>
      <c r="G1818" s="862">
        <f>'Заказ, cкидки и курсы валют'!$J$23*F1818</f>
        <v>8454.7199999999993</v>
      </c>
      <c r="H1818" s="128">
        <f t="shared" si="181"/>
        <v>169.09</v>
      </c>
      <c r="I1818" s="212"/>
      <c r="J1818" s="128">
        <f>ROUND(IF(H1818&lt;'Заказ, cкидки и курсы валют'!$B$39,H1818*0.54*100/(100-'Заказ, cкидки и курсы валют'!$C$39),IF(H1818&lt;'Заказ, cкидки и курсы валют'!$B$40,H1818*0.54*100/(100-'Заказ, cкидки и курсы валют'!$C$40),IF(H1818&lt;'Заказ, cкидки и курсы валют'!$B$41,H1818*0.54*100/(100-'Заказ, cкидки и курсы валют'!$C$41),IF(H1818&lt;'Заказ, cкидки и курсы валют'!$B$42,H1818*0.54*100/(100-'Заказ, cкидки и курсы валют'!$C$42),IF(H1818&lt;'Заказ, cкидки и курсы валют'!$B$43,H1818*0.54*100/(100-'Заказ, cкидки и курсы валют'!$C$43),H1818))))),2)</f>
        <v>260.88</v>
      </c>
    </row>
    <row r="1819" spans="1:10" ht="14.1" customHeight="1" thickBot="1">
      <c r="A1819" s="209" t="s">
        <v>7236</v>
      </c>
      <c r="B1819" s="44" t="s">
        <v>180</v>
      </c>
      <c r="C1819" s="73">
        <v>6.48</v>
      </c>
      <c r="D1819" s="2055">
        <v>20</v>
      </c>
      <c r="E1819" s="2103">
        <f t="shared" si="179"/>
        <v>762.18000000000006</v>
      </c>
      <c r="F1819" s="603">
        <f t="shared" si="180"/>
        <v>762.18</v>
      </c>
      <c r="G1819" s="862">
        <f>'Заказ, cкидки и курсы валют'!$J$23*F1819</f>
        <v>9146.16</v>
      </c>
      <c r="H1819" s="128">
        <f t="shared" si="181"/>
        <v>182.92</v>
      </c>
      <c r="I1819" s="212"/>
      <c r="J1819" s="128">
        <f>ROUND(IF(H1819&lt;'Заказ, cкидки и курсы валют'!$B$39,H1819*0.54*100/(100-'Заказ, cкидки и курсы валют'!$C$39),IF(H1819&lt;'Заказ, cкидки и курсы валют'!$B$40,H1819*0.54*100/(100-'Заказ, cкидки и курсы валют'!$C$40),IF(H1819&lt;'Заказ, cкидки и курсы валют'!$B$41,H1819*0.54*100/(100-'Заказ, cкидки и курсы валют'!$C$41),IF(H1819&lt;'Заказ, cкидки и курсы валют'!$B$42,H1819*0.54*100/(100-'Заказ, cкидки и курсы валют'!$C$42),IF(H1819&lt;'Заказ, cкидки и курсы валют'!$B$43,H1819*0.54*100/(100-'Заказ, cкидки и курсы валют'!$C$43),H1819))))),2)</f>
        <v>282.22000000000003</v>
      </c>
    </row>
    <row r="1820" spans="1:10" ht="14.1" customHeight="1" thickBot="1">
      <c r="A1820" s="209" t="s">
        <v>7237</v>
      </c>
      <c r="B1820" s="44" t="s">
        <v>181</v>
      </c>
      <c r="C1820" s="73">
        <v>7.69</v>
      </c>
      <c r="D1820" s="2055">
        <v>15</v>
      </c>
      <c r="E1820" s="2103">
        <f t="shared" ref="E1820:E1831" si="182">(E1649*2)+(1000/D1820*7.5)</f>
        <v>945.12000000000012</v>
      </c>
      <c r="F1820" s="603">
        <f t="shared" ref="F1820:F1831" si="183">ROUND(E1820*(1-$F$11),2)</f>
        <v>945.12</v>
      </c>
      <c r="G1820" s="862">
        <f>'Заказ, cкидки и курсы валют'!$J$23*F1820</f>
        <v>11341.44</v>
      </c>
      <c r="H1820" s="128">
        <f t="shared" ref="H1820:H1831" si="184">ROUND((D1820/1000)*G1820,2)</f>
        <v>170.12</v>
      </c>
      <c r="I1820" s="212"/>
      <c r="J1820" s="128">
        <f>ROUND(IF(H1820&lt;'Заказ, cкидки и курсы валют'!$B$39,H1820*0.54*100/(100-'Заказ, cкидки и курсы валют'!$C$39),IF(H1820&lt;'Заказ, cкидки и курсы валют'!$B$40,H1820*0.54*100/(100-'Заказ, cкидки и курсы валют'!$C$40),IF(H1820&lt;'Заказ, cкидки и курсы валют'!$B$41,H1820*0.54*100/(100-'Заказ, cкидки и курсы валют'!$C$41),IF(H1820&lt;'Заказ, cкидки и курсы валют'!$B$42,H1820*0.54*100/(100-'Заказ, cкидки и курсы валют'!$C$42),IF(H1820&lt;'Заказ, cкидки и курсы валют'!$B$43,H1820*0.54*100/(100-'Заказ, cкидки и курсы валют'!$C$43),H1820))))),2)</f>
        <v>262.47000000000003</v>
      </c>
    </row>
    <row r="1821" spans="1:10" ht="14.1" customHeight="1" thickBot="1">
      <c r="A1821" s="209" t="s">
        <v>7238</v>
      </c>
      <c r="B1821" s="44" t="s">
        <v>182</v>
      </c>
      <c r="C1821" s="73">
        <v>8.5</v>
      </c>
      <c r="D1821" s="2055">
        <v>10</v>
      </c>
      <c r="E1821" s="2103">
        <f t="shared" si="182"/>
        <v>1253.22</v>
      </c>
      <c r="F1821" s="603">
        <f t="shared" si="183"/>
        <v>1253.22</v>
      </c>
      <c r="G1821" s="862">
        <f>'Заказ, cкидки и курсы валют'!$J$23*F1821</f>
        <v>15038.64</v>
      </c>
      <c r="H1821" s="128">
        <f t="shared" si="184"/>
        <v>150.38999999999999</v>
      </c>
      <c r="I1821" s="212"/>
      <c r="J1821" s="128">
        <f>ROUND(IF(H1821&lt;'Заказ, cкидки и курсы валют'!$B$39,H1821*0.54*100/(100-'Заказ, cкидки и курсы валют'!$C$39),IF(H1821&lt;'Заказ, cкидки и курсы валют'!$B$40,H1821*0.54*100/(100-'Заказ, cкидки и курсы валют'!$C$40),IF(H1821&lt;'Заказ, cкидки и курсы валют'!$B$41,H1821*0.54*100/(100-'Заказ, cкидки и курсы валют'!$C$41),IF(H1821&lt;'Заказ, cкидки и курсы валют'!$B$42,H1821*0.54*100/(100-'Заказ, cкидки и курсы валют'!$C$42),IF(H1821&lt;'Заказ, cкидки и курсы валют'!$B$43,H1821*0.54*100/(100-'Заказ, cкидки и курсы валют'!$C$43),H1821))))),2)</f>
        <v>232.03</v>
      </c>
    </row>
    <row r="1822" spans="1:10" ht="14.1" customHeight="1" thickBot="1">
      <c r="A1822" s="209" t="s">
        <v>7239</v>
      </c>
      <c r="B1822" s="44" t="s">
        <v>183</v>
      </c>
      <c r="C1822" s="73">
        <v>9.51</v>
      </c>
      <c r="D1822" s="2055">
        <v>10</v>
      </c>
      <c r="E1822" s="2103">
        <f t="shared" si="182"/>
        <v>1311.4</v>
      </c>
      <c r="F1822" s="603">
        <f t="shared" si="183"/>
        <v>1311.4</v>
      </c>
      <c r="G1822" s="862">
        <f>'Заказ, cкидки и курсы валют'!$J$23*F1822</f>
        <v>15736.800000000001</v>
      </c>
      <c r="H1822" s="128">
        <f t="shared" si="184"/>
        <v>157.37</v>
      </c>
      <c r="I1822" s="212"/>
      <c r="J1822" s="128">
        <f>ROUND(IF(H1822&lt;'Заказ, cкидки и курсы валют'!$B$39,H1822*0.54*100/(100-'Заказ, cкидки и курсы валют'!$C$39),IF(H1822&lt;'Заказ, cкидки и курсы валют'!$B$40,H1822*0.54*100/(100-'Заказ, cкидки и курсы валют'!$C$40),IF(H1822&lt;'Заказ, cкидки и курсы валют'!$B$41,H1822*0.54*100/(100-'Заказ, cкидки и курсы валют'!$C$41),IF(H1822&lt;'Заказ, cкидки и курсы валют'!$B$42,H1822*0.54*100/(100-'Заказ, cкидки и курсы валют'!$C$42),IF(H1822&lt;'Заказ, cкидки и курсы валют'!$B$43,H1822*0.54*100/(100-'Заказ, cкидки и курсы валют'!$C$43),H1822))))),2)</f>
        <v>242.8</v>
      </c>
    </row>
    <row r="1823" spans="1:10" ht="14.1" customHeight="1" thickBot="1">
      <c r="A1823" s="209" t="s">
        <v>7240</v>
      </c>
      <c r="B1823" s="44" t="s">
        <v>184</v>
      </c>
      <c r="C1823" s="73">
        <v>10.63</v>
      </c>
      <c r="D1823" s="48">
        <v>10</v>
      </c>
      <c r="E1823" s="2103">
        <f t="shared" si="182"/>
        <v>1389.8</v>
      </c>
      <c r="F1823" s="603">
        <f t="shared" si="183"/>
        <v>1389.8</v>
      </c>
      <c r="G1823" s="862">
        <f>'Заказ, cкидки и курсы валют'!$J$23*F1823</f>
        <v>16677.599999999999</v>
      </c>
      <c r="H1823" s="128">
        <f t="shared" si="184"/>
        <v>166.78</v>
      </c>
      <c r="I1823" s="212"/>
      <c r="J1823" s="128">
        <f>ROUND(IF(H1823&lt;'Заказ, cкидки и курсы валют'!$B$39,H1823*0.54*100/(100-'Заказ, cкидки и курсы валют'!$C$39),IF(H1823&lt;'Заказ, cкидки и курсы валют'!$B$40,H1823*0.54*100/(100-'Заказ, cкидки и курсы валют'!$C$40),IF(H1823&lt;'Заказ, cкидки и курсы валют'!$B$41,H1823*0.54*100/(100-'Заказ, cкидки и курсы валют'!$C$41),IF(H1823&lt;'Заказ, cкидки и курсы валют'!$B$42,H1823*0.54*100/(100-'Заказ, cкидки и курсы валют'!$C$42),IF(H1823&lt;'Заказ, cкидки и курсы валют'!$B$43,H1823*0.54*100/(100-'Заказ, cкидки и курсы валют'!$C$43),H1823))))),2)</f>
        <v>257.32</v>
      </c>
    </row>
    <row r="1824" spans="1:10" ht="14.1" customHeight="1" thickBot="1">
      <c r="A1824" s="209" t="s">
        <v>7241</v>
      </c>
      <c r="B1824" s="44" t="s">
        <v>968</v>
      </c>
      <c r="C1824" s="73">
        <v>11.5</v>
      </c>
      <c r="D1824" s="48">
        <v>5</v>
      </c>
      <c r="E1824" s="2103">
        <f t="shared" si="182"/>
        <v>2203.42</v>
      </c>
      <c r="F1824" s="603">
        <f t="shared" si="183"/>
        <v>2203.42</v>
      </c>
      <c r="G1824" s="862">
        <f>'Заказ, cкидки и курсы валют'!$J$23*F1824</f>
        <v>26441.040000000001</v>
      </c>
      <c r="H1824" s="128">
        <f t="shared" si="184"/>
        <v>132.21</v>
      </c>
      <c r="I1824" s="212"/>
      <c r="J1824" s="128">
        <f>ROUND(IF(H1824&lt;'Заказ, cкидки и курсы валют'!$B$39,H1824*0.54*100/(100-'Заказ, cкидки и курсы валют'!$C$39),IF(H1824&lt;'Заказ, cкидки и курсы валют'!$B$40,H1824*0.54*100/(100-'Заказ, cкидки и курсы валют'!$C$40),IF(H1824&lt;'Заказ, cкидки и курсы валют'!$B$41,H1824*0.54*100/(100-'Заказ, cкидки и курсы валют'!$C$41),IF(H1824&lt;'Заказ, cкидки и курсы валют'!$B$42,H1824*0.54*100/(100-'Заказ, cкидки и курсы валют'!$C$42),IF(H1824&lt;'Заказ, cкидки и курсы валют'!$B$43,H1824*0.54*100/(100-'Заказ, cкидки и курсы валют'!$C$43),H1824))))),2)</f>
        <v>203.98</v>
      </c>
    </row>
    <row r="1825" spans="1:10" ht="14.1" customHeight="1" thickBot="1">
      <c r="A1825" s="209" t="s">
        <v>7242</v>
      </c>
      <c r="B1825" s="44" t="s">
        <v>185</v>
      </c>
      <c r="C1825" s="73">
        <v>12.45</v>
      </c>
      <c r="D1825" s="48">
        <v>5</v>
      </c>
      <c r="E1825" s="2103">
        <f t="shared" si="182"/>
        <v>2235.36</v>
      </c>
      <c r="F1825" s="603">
        <f t="shared" si="183"/>
        <v>2235.36</v>
      </c>
      <c r="G1825" s="862">
        <f>'Заказ, cкидки и курсы валют'!$J$23*F1825</f>
        <v>26824.32</v>
      </c>
      <c r="H1825" s="128">
        <f t="shared" si="184"/>
        <v>134.12</v>
      </c>
      <c r="I1825" s="212"/>
      <c r="J1825" s="128">
        <f>ROUND(IF(H1825&lt;'Заказ, cкидки и курсы валют'!$B$39,H1825*0.54*100/(100-'Заказ, cкидки и курсы валют'!$C$39),IF(H1825&lt;'Заказ, cкидки и курсы валют'!$B$40,H1825*0.54*100/(100-'Заказ, cкидки и курсы валют'!$C$40),IF(H1825&lt;'Заказ, cкидки и курсы валют'!$B$41,H1825*0.54*100/(100-'Заказ, cкидки и курсы валют'!$C$41),IF(H1825&lt;'Заказ, cкидки и курсы валют'!$B$42,H1825*0.54*100/(100-'Заказ, cкидки и курсы валют'!$C$42),IF(H1825&lt;'Заказ, cкидки и курсы валют'!$B$43,H1825*0.54*100/(100-'Заказ, cкидки и курсы валют'!$C$43),H1825))))),2)</f>
        <v>206.93</v>
      </c>
    </row>
    <row r="1826" spans="1:10" ht="14.1" customHeight="1" thickBot="1">
      <c r="A1826" s="209" t="s">
        <v>7243</v>
      </c>
      <c r="B1826" s="44" t="s">
        <v>102</v>
      </c>
      <c r="C1826" s="73">
        <v>13.86</v>
      </c>
      <c r="D1826" s="48">
        <v>5</v>
      </c>
      <c r="E1826" s="2103">
        <f t="shared" si="182"/>
        <v>2327.5</v>
      </c>
      <c r="F1826" s="603">
        <f t="shared" si="183"/>
        <v>2327.5</v>
      </c>
      <c r="G1826" s="862">
        <f>'Заказ, cкидки и курсы валют'!$J$23*F1826</f>
        <v>27930</v>
      </c>
      <c r="H1826" s="128">
        <f t="shared" si="184"/>
        <v>139.65</v>
      </c>
      <c r="I1826" s="212"/>
      <c r="J1826" s="128">
        <f>ROUND(IF(H1826&lt;'Заказ, cкидки и курсы валют'!$B$39,H1826*0.54*100/(100-'Заказ, cкидки и курсы валют'!$C$39),IF(H1826&lt;'Заказ, cкидки и курсы валют'!$B$40,H1826*0.54*100/(100-'Заказ, cкидки и курсы валют'!$C$40),IF(H1826&lt;'Заказ, cкидки и курсы валют'!$B$41,H1826*0.54*100/(100-'Заказ, cкидки и курсы валют'!$C$41),IF(H1826&lt;'Заказ, cкидки и курсы валют'!$B$42,H1826*0.54*100/(100-'Заказ, cкидки и курсы валют'!$C$42),IF(H1826&lt;'Заказ, cкидки и курсы валют'!$B$43,H1826*0.54*100/(100-'Заказ, cкидки и курсы валют'!$C$43),H1826))))),2)</f>
        <v>215.46</v>
      </c>
    </row>
    <row r="1827" spans="1:10" ht="14.1" customHeight="1" thickBot="1">
      <c r="A1827" s="209" t="s">
        <v>7244</v>
      </c>
      <c r="B1827" s="44" t="s">
        <v>186</v>
      </c>
      <c r="C1827" s="73">
        <v>14.47</v>
      </c>
      <c r="D1827" s="48">
        <v>5</v>
      </c>
      <c r="E1827" s="2103">
        <f t="shared" si="182"/>
        <v>2379.96</v>
      </c>
      <c r="F1827" s="603">
        <f t="shared" si="183"/>
        <v>2379.96</v>
      </c>
      <c r="G1827" s="862">
        <f>'Заказ, cкидки и курсы валют'!$J$23*F1827</f>
        <v>28559.52</v>
      </c>
      <c r="H1827" s="128">
        <f t="shared" si="184"/>
        <v>142.80000000000001</v>
      </c>
      <c r="I1827" s="212"/>
      <c r="J1827" s="128">
        <f>ROUND(IF(H1827&lt;'Заказ, cкидки и курсы валют'!$B$39,H1827*0.54*100/(100-'Заказ, cкидки и курсы валют'!$C$39),IF(H1827&lt;'Заказ, cкидки и курсы валют'!$B$40,H1827*0.54*100/(100-'Заказ, cкидки и курсы валют'!$C$40),IF(H1827&lt;'Заказ, cкидки и курсы валют'!$B$41,H1827*0.54*100/(100-'Заказ, cкидки и курсы валют'!$C$41),IF(H1827&lt;'Заказ, cкидки и курсы валют'!$B$42,H1827*0.54*100/(100-'Заказ, cкидки и курсы валют'!$C$42),IF(H1827&lt;'Заказ, cкидки и курсы валют'!$B$43,H1827*0.54*100/(100-'Заказ, cкидки и курсы валют'!$C$43),H1827))))),2)</f>
        <v>220.32</v>
      </c>
    </row>
    <row r="1828" spans="1:10" ht="14.1" customHeight="1" thickBot="1">
      <c r="A1828" s="216" t="s">
        <v>7245</v>
      </c>
      <c r="B1828" s="44" t="s">
        <v>3104</v>
      </c>
      <c r="C1828" s="73">
        <v>15.95</v>
      </c>
      <c r="D1828" s="48">
        <v>5</v>
      </c>
      <c r="E1828" s="2103">
        <f t="shared" si="182"/>
        <v>2592.7799999999997</v>
      </c>
      <c r="F1828" s="603">
        <f t="shared" si="183"/>
        <v>2592.7800000000002</v>
      </c>
      <c r="G1828" s="862">
        <f>'Заказ, cкидки и курсы валют'!$J$23*F1828</f>
        <v>31113.360000000001</v>
      </c>
      <c r="H1828" s="128">
        <f t="shared" si="184"/>
        <v>155.57</v>
      </c>
      <c r="I1828" s="212"/>
      <c r="J1828" s="128">
        <f>ROUND(IF(H1828&lt;'Заказ, cкидки и курсы валют'!$B$39,H1828*0.54*100/(100-'Заказ, cкидки и курсы валют'!$C$39),IF(H1828&lt;'Заказ, cкидки и курсы валют'!$B$40,H1828*0.54*100/(100-'Заказ, cкидки и курсы валют'!$C$40),IF(H1828&lt;'Заказ, cкидки и курсы валют'!$B$41,H1828*0.54*100/(100-'Заказ, cкидки и курсы валют'!$C$41),IF(H1828&lt;'Заказ, cкидки и курсы валют'!$B$42,H1828*0.54*100/(100-'Заказ, cкидки и курсы валют'!$C$42),IF(H1828&lt;'Заказ, cкидки и курсы валют'!$B$43,H1828*0.54*100/(100-'Заказ, cкидки и курсы валют'!$C$43),H1828))))),2)</f>
        <v>240.02</v>
      </c>
    </row>
    <row r="1829" spans="1:10" ht="14.1" customHeight="1" thickBot="1">
      <c r="A1829" s="216" t="s">
        <v>7246</v>
      </c>
      <c r="B1829" s="44" t="s">
        <v>187</v>
      </c>
      <c r="C1829" s="73">
        <v>16.5</v>
      </c>
      <c r="D1829" s="48">
        <v>5</v>
      </c>
      <c r="E1829" s="2103">
        <f t="shared" si="182"/>
        <v>2604.02</v>
      </c>
      <c r="F1829" s="603">
        <f t="shared" si="183"/>
        <v>2604.02</v>
      </c>
      <c r="G1829" s="862">
        <f>'Заказ, cкидки и курсы валют'!$J$23*F1829</f>
        <v>31248.239999999998</v>
      </c>
      <c r="H1829" s="128">
        <f t="shared" si="184"/>
        <v>156.24</v>
      </c>
      <c r="I1829" s="212"/>
      <c r="J1829" s="128">
        <f>ROUND(IF(H1829&lt;'Заказ, cкидки и курсы валют'!$B$39,H1829*0.54*100/(100-'Заказ, cкидки и курсы валют'!$C$39),IF(H1829&lt;'Заказ, cкидки и курсы валют'!$B$40,H1829*0.54*100/(100-'Заказ, cкидки и курсы валют'!$C$40),IF(H1829&lt;'Заказ, cкидки и курсы валют'!$B$41,H1829*0.54*100/(100-'Заказ, cкидки и курсы валют'!$C$41),IF(H1829&lt;'Заказ, cкидки и курсы валют'!$B$42,H1829*0.54*100/(100-'Заказ, cкидки и курсы валют'!$C$42),IF(H1829&lt;'Заказ, cкидки и курсы валют'!$B$43,H1829*0.54*100/(100-'Заказ, cкидки и курсы валют'!$C$43),H1829))))),2)</f>
        <v>241.06</v>
      </c>
    </row>
    <row r="1830" spans="1:10" ht="14.1" customHeight="1" thickBot="1">
      <c r="A1830" s="216" t="s">
        <v>7247</v>
      </c>
      <c r="B1830" s="44" t="s">
        <v>85</v>
      </c>
      <c r="C1830" s="73">
        <v>18.52</v>
      </c>
      <c r="D1830" s="48">
        <v>5</v>
      </c>
      <c r="E1830" s="2103">
        <f t="shared" si="182"/>
        <v>2691.74</v>
      </c>
      <c r="F1830" s="603">
        <f t="shared" si="183"/>
        <v>2691.74</v>
      </c>
      <c r="G1830" s="862">
        <f>'Заказ, cкидки и курсы валют'!$J$23*F1830</f>
        <v>32300.879999999997</v>
      </c>
      <c r="H1830" s="128">
        <f t="shared" si="184"/>
        <v>161.5</v>
      </c>
      <c r="I1830" s="212"/>
      <c r="J1830" s="128">
        <f>ROUND(IF(H1830&lt;'Заказ, cкидки и курсы валют'!$B$39,H1830*0.54*100/(100-'Заказ, cкидки и курсы валют'!$C$39),IF(H1830&lt;'Заказ, cкидки и курсы валют'!$B$40,H1830*0.54*100/(100-'Заказ, cкидки и курсы валют'!$C$40),IF(H1830&lt;'Заказ, cкидки и курсы валют'!$B$41,H1830*0.54*100/(100-'Заказ, cкидки и курсы валют'!$C$41),IF(H1830&lt;'Заказ, cкидки и курсы валют'!$B$42,H1830*0.54*100/(100-'Заказ, cкидки и курсы валют'!$C$42),IF(H1830&lt;'Заказ, cкидки и курсы валют'!$B$43,H1830*0.54*100/(100-'Заказ, cкидки и курсы валют'!$C$43),H1830))))),2)</f>
        <v>249.17</v>
      </c>
    </row>
    <row r="1831" spans="1:10" ht="14.1" customHeight="1" thickBot="1">
      <c r="A1831" s="241" t="s">
        <v>7248</v>
      </c>
      <c r="B1831" s="213" t="s">
        <v>188</v>
      </c>
      <c r="C1831" s="218">
        <v>20.54</v>
      </c>
      <c r="D1831" s="217">
        <v>5</v>
      </c>
      <c r="E1831" s="2103">
        <f t="shared" si="182"/>
        <v>2839.2</v>
      </c>
      <c r="F1831" s="959">
        <f t="shared" si="183"/>
        <v>2839.2</v>
      </c>
      <c r="G1831" s="960">
        <f>'Заказ, cкидки и курсы валют'!$J$23*F1831</f>
        <v>34070.399999999994</v>
      </c>
      <c r="H1831" s="181">
        <f t="shared" si="184"/>
        <v>170.35</v>
      </c>
      <c r="I1831" s="214"/>
      <c r="J1831" s="128">
        <f>ROUND(IF(H1831&lt;'Заказ, cкидки и курсы валют'!$B$39,H1831*0.54*100/(100-'Заказ, cкидки и курсы валют'!$C$39),IF(H1831&lt;'Заказ, cкидки и курсы валют'!$B$40,H1831*0.54*100/(100-'Заказ, cкидки и курсы валют'!$C$40),IF(H1831&lt;'Заказ, cкидки и курсы валют'!$B$41,H1831*0.54*100/(100-'Заказ, cкидки и курсы валют'!$C$41),IF(H1831&lt;'Заказ, cкидки и курсы валют'!$B$42,H1831*0.54*100/(100-'Заказ, cкидки и курсы валют'!$C$42),IF(H1831&lt;'Заказ, cкидки и курсы валют'!$B$43,H1831*0.54*100/(100-'Заказ, cкидки и курсы валют'!$C$43),H1831))))),2)</f>
        <v>262.83</v>
      </c>
    </row>
    <row r="1832" spans="1:10" ht="14.1" customHeight="1" thickBot="1">
      <c r="A1832" s="14"/>
      <c r="B1832" s="49"/>
      <c r="C1832" s="81"/>
      <c r="D1832" s="49"/>
      <c r="E1832" s="546"/>
      <c r="F1832" s="578"/>
      <c r="G1832" s="863"/>
      <c r="H1832" s="14"/>
      <c r="I1832" s="14"/>
    </row>
    <row r="1833" spans="1:10" ht="14.1" customHeight="1">
      <c r="A1833" s="215"/>
      <c r="B1833" s="91" t="s">
        <v>3083</v>
      </c>
      <c r="C1833" s="91"/>
      <c r="D1833" s="96"/>
      <c r="E1833" s="591"/>
      <c r="F1833" s="592"/>
      <c r="G1833" s="859"/>
      <c r="H1833" s="163"/>
      <c r="I1833" s="95"/>
    </row>
    <row r="1834" spans="1:10" ht="14.1" customHeight="1">
      <c r="A1834" s="206"/>
      <c r="B1834" s="108" t="s">
        <v>1398</v>
      </c>
      <c r="C1834" s="108"/>
      <c r="D1834" s="166"/>
      <c r="E1834" s="593"/>
      <c r="F1834" s="553"/>
      <c r="G1834" s="340"/>
      <c r="H1834" s="17"/>
      <c r="I1834" s="167"/>
    </row>
    <row r="1835" spans="1:10" ht="14.1" customHeight="1">
      <c r="A1835" s="206"/>
      <c r="B1835" s="207"/>
      <c r="C1835" s="97"/>
      <c r="D1835" s="97"/>
      <c r="E1835" s="595"/>
      <c r="F1835" s="596"/>
      <c r="G1835" s="860"/>
      <c r="H1835" s="228"/>
      <c r="I1835" s="167"/>
    </row>
    <row r="1836" spans="1:10" ht="14.1" customHeight="1">
      <c r="A1836" s="206"/>
      <c r="B1836" s="207"/>
      <c r="C1836" s="97"/>
      <c r="D1836" s="97"/>
      <c r="E1836" s="595"/>
      <c r="F1836" s="596"/>
      <c r="G1836" s="860"/>
      <c r="H1836" s="228"/>
      <c r="I1836" s="167"/>
    </row>
    <row r="1837" spans="1:10" ht="14.1" customHeight="1">
      <c r="A1837" s="206"/>
      <c r="B1837" s="207"/>
      <c r="C1837" s="97"/>
      <c r="D1837" s="97"/>
      <c r="E1837" s="595"/>
      <c r="F1837" s="596"/>
      <c r="G1837" s="860"/>
      <c r="H1837" s="228"/>
      <c r="I1837" s="167"/>
    </row>
    <row r="1838" spans="1:10" ht="14.1" customHeight="1" thickBot="1">
      <c r="A1838" s="201" t="s">
        <v>7051</v>
      </c>
      <c r="B1838" s="207"/>
      <c r="C1838" s="516"/>
      <c r="D1838" s="516"/>
      <c r="E1838" s="595"/>
      <c r="F1838" s="596"/>
      <c r="G1838" s="860"/>
      <c r="H1838" s="228"/>
      <c r="I1838" s="167"/>
    </row>
    <row r="1839" spans="1:10" ht="46.5" customHeight="1">
      <c r="A1839" s="187" t="s">
        <v>1028</v>
      </c>
      <c r="B1839" s="1202" t="s">
        <v>1029</v>
      </c>
      <c r="C1839" s="192" t="s">
        <v>678</v>
      </c>
      <c r="D1839" s="192" t="s">
        <v>3130</v>
      </c>
      <c r="E1839" s="1134" t="s">
        <v>11188</v>
      </c>
      <c r="F1839" s="1203" t="s">
        <v>2779</v>
      </c>
      <c r="G1839" s="2315" t="s">
        <v>2627</v>
      </c>
      <c r="H1839" s="2317" t="s">
        <v>497</v>
      </c>
      <c r="I1839" s="173" t="s">
        <v>4239</v>
      </c>
    </row>
    <row r="1840" spans="1:10" ht="14.1" customHeight="1" thickBot="1">
      <c r="A1840" s="195"/>
      <c r="B1840" s="2083"/>
      <c r="C1840" s="197" t="s">
        <v>3629</v>
      </c>
      <c r="D1840" s="390" t="s">
        <v>2628</v>
      </c>
      <c r="E1840" s="1951" t="s">
        <v>265</v>
      </c>
      <c r="F1840" s="2084">
        <f>'Заказ, cкидки и курсы валют'!$I$12</f>
        <v>0</v>
      </c>
      <c r="G1840" s="2316"/>
      <c r="H1840" s="2318"/>
      <c r="I1840" s="325"/>
    </row>
    <row r="1841" spans="1:9" ht="14.1" customHeight="1">
      <c r="A1841" s="1136" t="s">
        <v>9662</v>
      </c>
      <c r="B1841" s="998" t="s">
        <v>169</v>
      </c>
      <c r="C1841" s="1952">
        <v>4.93</v>
      </c>
      <c r="D1841" s="2086">
        <v>5000</v>
      </c>
      <c r="E1841" s="667">
        <v>117.68</v>
      </c>
      <c r="F1841" s="2050">
        <f>ROUND(E1841*(1-$F$11),2)</f>
        <v>117.68</v>
      </c>
      <c r="G1841" s="1663">
        <f>'Заказ, cкидки и курсы валют'!$J$23*F1841</f>
        <v>1412.16</v>
      </c>
      <c r="H1841" s="1291">
        <f>ROUND((D1841/1000)*G1841,2)</f>
        <v>7060.8</v>
      </c>
      <c r="I1841" s="2087"/>
    </row>
    <row r="1842" spans="1:9" ht="14.1" customHeight="1">
      <c r="A1842" s="520" t="s">
        <v>9663</v>
      </c>
      <c r="B1842" s="521" t="s">
        <v>171</v>
      </c>
      <c r="C1842" s="794">
        <v>4.9400000000000004</v>
      </c>
      <c r="D1842" s="2085">
        <v>4000</v>
      </c>
      <c r="E1842" s="667">
        <v>170.55</v>
      </c>
      <c r="F1842" s="936">
        <f t="shared" ref="F1842" si="185">ROUND(E1842*(1-$F$11),2)</f>
        <v>170.55</v>
      </c>
      <c r="G1842" s="866">
        <f>'Заказ, cкидки и курсы валют'!$J$23*F1842</f>
        <v>2046.6000000000001</v>
      </c>
      <c r="H1842" s="1271">
        <f>ROUND((D1842/1000)*G1842,2)</f>
        <v>8186.4</v>
      </c>
      <c r="I1842" s="1305"/>
    </row>
    <row r="1843" spans="1:9" ht="14.1" customHeight="1">
      <c r="A1843" s="1304" t="s">
        <v>2483</v>
      </c>
      <c r="B1843" s="1269" t="s">
        <v>189</v>
      </c>
      <c r="C1843" s="794">
        <v>6</v>
      </c>
      <c r="D1843" s="2085">
        <v>3500</v>
      </c>
      <c r="E1843" s="667">
        <v>155.84</v>
      </c>
      <c r="F1843" s="936">
        <f>ROUND(E1843*(1-$F$11),2)</f>
        <v>155.84</v>
      </c>
      <c r="G1843" s="866">
        <f>'Заказ, cкидки и курсы валют'!$J$23*F1843</f>
        <v>1870.08</v>
      </c>
      <c r="H1843" s="522">
        <f>ROUND((D1843/1000)*G1843,2)</f>
        <v>6545.28</v>
      </c>
      <c r="I1843" s="1305"/>
    </row>
    <row r="1844" spans="1:9" ht="14.1" customHeight="1">
      <c r="A1844" s="1304" t="s">
        <v>366</v>
      </c>
      <c r="B1844" s="1269" t="s">
        <v>178</v>
      </c>
      <c r="C1844" s="794">
        <v>7.4</v>
      </c>
      <c r="D1844" s="2085">
        <v>3000</v>
      </c>
      <c r="E1844" s="667">
        <v>193.26</v>
      </c>
      <c r="F1844" s="936">
        <f>ROUND(E1844*(1-$F$11),2)</f>
        <v>193.26</v>
      </c>
      <c r="G1844" s="866">
        <f>'Заказ, cкидки и курсы валют'!$J$23*F1844</f>
        <v>2319.12</v>
      </c>
      <c r="H1844" s="522">
        <f t="shared" ref="H1844:H1855" si="186">ROUND((D1844/1000)*G1844,2)</f>
        <v>6957.36</v>
      </c>
      <c r="I1844" s="1305"/>
    </row>
    <row r="1845" spans="1:9" ht="14.1" customHeight="1">
      <c r="A1845" s="1304" t="s">
        <v>367</v>
      </c>
      <c r="B1845" s="1269" t="s">
        <v>179</v>
      </c>
      <c r="C1845" s="794">
        <v>8.81</v>
      </c>
      <c r="D1845" s="2085">
        <v>2600</v>
      </c>
      <c r="E1845" s="667">
        <v>227.33</v>
      </c>
      <c r="F1845" s="936">
        <f t="shared" ref="F1845:F1855" si="187">ROUND(E1845*(1-$F$11),2)</f>
        <v>227.33</v>
      </c>
      <c r="G1845" s="866">
        <f>'Заказ, cкидки и курсы валют'!$J$23*F1845</f>
        <v>2727.96</v>
      </c>
      <c r="H1845" s="522">
        <f t="shared" si="186"/>
        <v>7092.7</v>
      </c>
      <c r="I1845" s="1305"/>
    </row>
    <row r="1846" spans="1:9" ht="14.1" customHeight="1">
      <c r="A1846" s="1304" t="s">
        <v>368</v>
      </c>
      <c r="B1846" s="1269" t="s">
        <v>180</v>
      </c>
      <c r="C1846" s="794">
        <v>10.72</v>
      </c>
      <c r="D1846" s="2085">
        <v>2220</v>
      </c>
      <c r="E1846" s="667">
        <v>270.25</v>
      </c>
      <c r="F1846" s="936">
        <f t="shared" si="187"/>
        <v>270.25</v>
      </c>
      <c r="G1846" s="866">
        <f>'Заказ, cкидки и курсы валют'!$J$23*F1846</f>
        <v>3243</v>
      </c>
      <c r="H1846" s="522">
        <f t="shared" si="186"/>
        <v>7199.46</v>
      </c>
      <c r="I1846" s="1305"/>
    </row>
    <row r="1847" spans="1:9" ht="14.1" customHeight="1">
      <c r="A1847" s="1304" t="s">
        <v>369</v>
      </c>
      <c r="B1847" s="1269" t="s">
        <v>181</v>
      </c>
      <c r="C1847" s="794">
        <v>12</v>
      </c>
      <c r="D1847" s="2085">
        <v>2000</v>
      </c>
      <c r="E1847" s="667">
        <v>290.68</v>
      </c>
      <c r="F1847" s="936">
        <f t="shared" si="187"/>
        <v>290.68</v>
      </c>
      <c r="G1847" s="866">
        <f>'Заказ, cкидки и курсы валют'!$J$23*F1847</f>
        <v>3488.16</v>
      </c>
      <c r="H1847" s="522">
        <f t="shared" si="186"/>
        <v>6976.32</v>
      </c>
      <c r="I1847" s="1305"/>
    </row>
    <row r="1848" spans="1:9" ht="14.1" customHeight="1">
      <c r="A1848" s="1304" t="s">
        <v>370</v>
      </c>
      <c r="B1848" s="1269" t="s">
        <v>182</v>
      </c>
      <c r="C1848" s="794">
        <v>13.67</v>
      </c>
      <c r="D1848" s="2085">
        <v>1800</v>
      </c>
      <c r="E1848" s="667">
        <v>328.7</v>
      </c>
      <c r="F1848" s="936">
        <f t="shared" si="187"/>
        <v>328.7</v>
      </c>
      <c r="G1848" s="866">
        <f>'Заказ, cкидки и курсы валют'!$J$23*F1848</f>
        <v>3944.3999999999996</v>
      </c>
      <c r="H1848" s="522">
        <f t="shared" si="186"/>
        <v>7099.92</v>
      </c>
      <c r="I1848" s="1305"/>
    </row>
    <row r="1849" spans="1:9" ht="14.1" customHeight="1">
      <c r="A1849" s="1304" t="s">
        <v>371</v>
      </c>
      <c r="B1849" s="1269" t="s">
        <v>183</v>
      </c>
      <c r="C1849" s="794">
        <v>15.07</v>
      </c>
      <c r="D1849" s="2085">
        <v>1400</v>
      </c>
      <c r="E1849" s="667">
        <v>363.89</v>
      </c>
      <c r="F1849" s="936">
        <f t="shared" si="187"/>
        <v>363.89</v>
      </c>
      <c r="G1849" s="866">
        <f>'Заказ, cкидки и курсы валют'!$J$23*F1849</f>
        <v>4366.68</v>
      </c>
      <c r="H1849" s="522">
        <f t="shared" si="186"/>
        <v>6113.35</v>
      </c>
      <c r="I1849" s="1305"/>
    </row>
    <row r="1850" spans="1:9" ht="14.1" customHeight="1">
      <c r="A1850" s="1304" t="s">
        <v>372</v>
      </c>
      <c r="B1850" s="1269" t="s">
        <v>184</v>
      </c>
      <c r="C1850" s="794">
        <v>15.6</v>
      </c>
      <c r="D1850" s="2085">
        <v>1250</v>
      </c>
      <c r="E1850" s="667">
        <v>395.13</v>
      </c>
      <c r="F1850" s="936">
        <f t="shared" si="187"/>
        <v>395.13</v>
      </c>
      <c r="G1850" s="866">
        <f>'Заказ, cкидки и курсы валют'!$J$23*F1850</f>
        <v>4741.5599999999995</v>
      </c>
      <c r="H1850" s="522">
        <f t="shared" si="186"/>
        <v>5926.95</v>
      </c>
      <c r="I1850" s="1305"/>
    </row>
    <row r="1851" spans="1:9" ht="14.1" customHeight="1">
      <c r="A1851" s="1304" t="s">
        <v>5234</v>
      </c>
      <c r="B1851" s="1269" t="s">
        <v>968</v>
      </c>
      <c r="C1851" s="794">
        <v>18.329999999999998</v>
      </c>
      <c r="D1851" s="2085">
        <v>1200</v>
      </c>
      <c r="E1851" s="667">
        <v>470.38</v>
      </c>
      <c r="F1851" s="936">
        <f t="shared" si="187"/>
        <v>470.38</v>
      </c>
      <c r="G1851" s="866">
        <f>'Заказ, cкидки и курсы валют'!$J$23*F1851</f>
        <v>5644.5599999999995</v>
      </c>
      <c r="H1851" s="522">
        <f t="shared" si="186"/>
        <v>6773.47</v>
      </c>
      <c r="I1851" s="1305"/>
    </row>
    <row r="1852" spans="1:9" ht="14.1" customHeight="1">
      <c r="A1852" s="1304" t="s">
        <v>373</v>
      </c>
      <c r="B1852" s="1269" t="s">
        <v>185</v>
      </c>
      <c r="C1852" s="794">
        <v>20</v>
      </c>
      <c r="D1852" s="2085">
        <v>1000</v>
      </c>
      <c r="E1852" s="667">
        <v>487.48</v>
      </c>
      <c r="F1852" s="936">
        <f t="shared" si="187"/>
        <v>487.48</v>
      </c>
      <c r="G1852" s="866">
        <f>'Заказ, cкидки и курсы валют'!$J$23*F1852</f>
        <v>5849.76</v>
      </c>
      <c r="H1852" s="522">
        <f t="shared" si="186"/>
        <v>5849.76</v>
      </c>
      <c r="I1852" s="1305"/>
    </row>
    <row r="1853" spans="1:9" ht="14.1" customHeight="1">
      <c r="A1853" s="520" t="s">
        <v>9664</v>
      </c>
      <c r="B1853" s="521" t="s">
        <v>9665</v>
      </c>
      <c r="C1853" s="794">
        <v>22</v>
      </c>
      <c r="D1853" s="2085">
        <v>1000</v>
      </c>
      <c r="E1853" s="667">
        <v>576.95000000000005</v>
      </c>
      <c r="F1853" s="936">
        <f t="shared" ref="F1853" si="188">ROUND(E1853*(1-$F$11),2)</f>
        <v>576.95000000000005</v>
      </c>
      <c r="G1853" s="866">
        <f>'Заказ, cкидки и курсы валют'!$J$23*F1853</f>
        <v>6923.4000000000005</v>
      </c>
      <c r="H1853" s="1271">
        <f t="shared" ref="H1853" si="189">ROUND((D1853/1000)*G1853,2)</f>
        <v>6923.4</v>
      </c>
      <c r="I1853" s="1305"/>
    </row>
    <row r="1854" spans="1:9" ht="14.1" customHeight="1">
      <c r="A1854" s="1304" t="s">
        <v>374</v>
      </c>
      <c r="B1854" s="1269" t="s">
        <v>3636</v>
      </c>
      <c r="C1854" s="794">
        <v>22.67</v>
      </c>
      <c r="D1854" s="2085">
        <v>860</v>
      </c>
      <c r="E1854" s="667">
        <v>561.84</v>
      </c>
      <c r="F1854" s="936">
        <f t="shared" si="187"/>
        <v>561.84</v>
      </c>
      <c r="G1854" s="866">
        <f>'Заказ, cкидки и курсы валют'!$J$23*F1854</f>
        <v>6742.08</v>
      </c>
      <c r="H1854" s="522">
        <f t="shared" si="186"/>
        <v>5798.19</v>
      </c>
      <c r="I1854" s="1305"/>
    </row>
    <row r="1855" spans="1:9" ht="14.1" customHeight="1">
      <c r="A1855" s="1304" t="s">
        <v>2484</v>
      </c>
      <c r="B1855" s="1269" t="s">
        <v>2485</v>
      </c>
      <c r="C1855" s="794">
        <v>23.6</v>
      </c>
      <c r="D1855" s="2085">
        <v>800</v>
      </c>
      <c r="E1855" s="667">
        <v>646.99</v>
      </c>
      <c r="F1855" s="936">
        <f t="shared" si="187"/>
        <v>646.99</v>
      </c>
      <c r="G1855" s="866">
        <f>'Заказ, cкидки и курсы валют'!$J$23*F1855</f>
        <v>7763.88</v>
      </c>
      <c r="H1855" s="522">
        <f t="shared" si="186"/>
        <v>6211.1</v>
      </c>
      <c r="I1855" s="1305"/>
    </row>
    <row r="1856" spans="1:9" ht="14.1" customHeight="1">
      <c r="A1856" s="520" t="s">
        <v>11960</v>
      </c>
      <c r="B1856" s="521" t="s">
        <v>617</v>
      </c>
      <c r="C1856" s="794">
        <v>12.9</v>
      </c>
      <c r="D1856" s="2085">
        <v>2000</v>
      </c>
      <c r="E1856" s="667">
        <v>291.60000000000002</v>
      </c>
      <c r="F1856" s="936">
        <f t="shared" ref="F1856:F1890" si="190">ROUND(E1856*(1-$F$11),2)</f>
        <v>291.60000000000002</v>
      </c>
      <c r="G1856" s="866">
        <f>'Заказ, cкидки и курсы валют'!$J$23*F1856</f>
        <v>3499.2000000000003</v>
      </c>
      <c r="H1856" s="522">
        <f t="shared" ref="H1856:H1890" si="191">ROUND((D1856/1000)*G1856,2)</f>
        <v>6998.4</v>
      </c>
      <c r="I1856" s="1305"/>
    </row>
    <row r="1857" spans="1:9" ht="14.1" customHeight="1">
      <c r="A1857" s="1304" t="s">
        <v>3754</v>
      </c>
      <c r="B1857" s="1269" t="s">
        <v>190</v>
      </c>
      <c r="C1857" s="794">
        <v>14</v>
      </c>
      <c r="D1857" s="2085">
        <v>1700</v>
      </c>
      <c r="E1857" s="667">
        <v>344.4</v>
      </c>
      <c r="F1857" s="936">
        <f t="shared" si="190"/>
        <v>344.4</v>
      </c>
      <c r="G1857" s="866">
        <f>'Заказ, cкидки и курсы валют'!$J$23*F1857</f>
        <v>4132.7999999999993</v>
      </c>
      <c r="H1857" s="522">
        <f t="shared" si="191"/>
        <v>7025.76</v>
      </c>
      <c r="I1857" s="1305"/>
    </row>
    <row r="1858" spans="1:9" ht="14.1" customHeight="1">
      <c r="A1858" s="1304" t="s">
        <v>375</v>
      </c>
      <c r="B1858" s="1269" t="s">
        <v>191</v>
      </c>
      <c r="C1858" s="794">
        <v>17.5</v>
      </c>
      <c r="D1858" s="2085">
        <v>1400</v>
      </c>
      <c r="E1858" s="667">
        <v>433.66</v>
      </c>
      <c r="F1858" s="936">
        <f t="shared" si="190"/>
        <v>433.66</v>
      </c>
      <c r="G1858" s="866">
        <f>'Заказ, cкидки и курсы валют'!$J$23*F1858</f>
        <v>5203.92</v>
      </c>
      <c r="H1858" s="522">
        <f t="shared" si="191"/>
        <v>7285.49</v>
      </c>
      <c r="I1858" s="1305"/>
    </row>
    <row r="1859" spans="1:9" ht="14.1" customHeight="1">
      <c r="A1859" s="1304" t="s">
        <v>376</v>
      </c>
      <c r="B1859" s="1269" t="s">
        <v>192</v>
      </c>
      <c r="C1859" s="794">
        <v>17.5</v>
      </c>
      <c r="D1859" s="2085">
        <v>1200</v>
      </c>
      <c r="E1859" s="667">
        <v>454.89</v>
      </c>
      <c r="F1859" s="936">
        <f t="shared" si="190"/>
        <v>454.89</v>
      </c>
      <c r="G1859" s="866">
        <f>'Заказ, cкидки и курсы валют'!$J$23*F1859</f>
        <v>5458.68</v>
      </c>
      <c r="H1859" s="522">
        <f t="shared" si="191"/>
        <v>6550.42</v>
      </c>
      <c r="I1859" s="1305"/>
    </row>
    <row r="1860" spans="1:9" ht="14.1" customHeight="1">
      <c r="A1860" s="1304" t="s">
        <v>377</v>
      </c>
      <c r="B1860" s="1269" t="s">
        <v>193</v>
      </c>
      <c r="C1860" s="794">
        <v>22.36</v>
      </c>
      <c r="D1860" s="2085">
        <v>1100</v>
      </c>
      <c r="E1860" s="667">
        <v>527.11</v>
      </c>
      <c r="F1860" s="936">
        <f t="shared" si="190"/>
        <v>527.11</v>
      </c>
      <c r="G1860" s="866">
        <f>'Заказ, cкидки и курсы валют'!$J$23*F1860</f>
        <v>6325.32</v>
      </c>
      <c r="H1860" s="522">
        <f t="shared" si="191"/>
        <v>6957.85</v>
      </c>
      <c r="I1860" s="1305"/>
    </row>
    <row r="1861" spans="1:9" ht="14.1" customHeight="1">
      <c r="A1861" s="1304" t="s">
        <v>378</v>
      </c>
      <c r="B1861" s="1269" t="s">
        <v>194</v>
      </c>
      <c r="C1861" s="794">
        <v>25.26</v>
      </c>
      <c r="D1861" s="1269">
        <v>950</v>
      </c>
      <c r="E1861" s="667">
        <v>601.41</v>
      </c>
      <c r="F1861" s="936">
        <f t="shared" si="190"/>
        <v>601.41</v>
      </c>
      <c r="G1861" s="866">
        <f>'Заказ, cкидки и курсы валют'!$J$23*F1861</f>
        <v>7216.92</v>
      </c>
      <c r="H1861" s="522">
        <f t="shared" si="191"/>
        <v>6856.07</v>
      </c>
      <c r="I1861" s="1305"/>
    </row>
    <row r="1862" spans="1:9" ht="14.1" customHeight="1">
      <c r="A1862" s="1304" t="s">
        <v>379</v>
      </c>
      <c r="B1862" s="1269" t="s">
        <v>3108</v>
      </c>
      <c r="C1862" s="794">
        <v>28</v>
      </c>
      <c r="D1862" s="2085">
        <v>850</v>
      </c>
      <c r="E1862" s="667">
        <v>661.71</v>
      </c>
      <c r="F1862" s="936">
        <f t="shared" si="190"/>
        <v>661.71</v>
      </c>
      <c r="G1862" s="866">
        <f>'Заказ, cкидки и курсы валют'!$J$23*F1862</f>
        <v>7940.52</v>
      </c>
      <c r="H1862" s="522">
        <f t="shared" si="191"/>
        <v>6749.44</v>
      </c>
      <c r="I1862" s="1305"/>
    </row>
    <row r="1863" spans="1:9" ht="14.1" customHeight="1">
      <c r="A1863" s="1304" t="s">
        <v>380</v>
      </c>
      <c r="B1863" s="1269" t="s">
        <v>195</v>
      </c>
      <c r="C1863" s="794">
        <v>30.5</v>
      </c>
      <c r="D1863" s="1269">
        <v>800</v>
      </c>
      <c r="E1863" s="667">
        <v>715.64</v>
      </c>
      <c r="F1863" s="936">
        <f t="shared" si="190"/>
        <v>715.64</v>
      </c>
      <c r="G1863" s="866">
        <f>'Заказ, cкидки и курсы валют'!$J$23*F1863</f>
        <v>8587.68</v>
      </c>
      <c r="H1863" s="522">
        <f t="shared" si="191"/>
        <v>6870.14</v>
      </c>
      <c r="I1863" s="1305"/>
    </row>
    <row r="1864" spans="1:9" ht="14.1" customHeight="1">
      <c r="A1864" s="1304" t="s">
        <v>5235</v>
      </c>
      <c r="B1864" s="1269" t="s">
        <v>969</v>
      </c>
      <c r="C1864" s="794">
        <v>33</v>
      </c>
      <c r="D1864" s="1269">
        <v>600</v>
      </c>
      <c r="E1864" s="667">
        <v>777.39</v>
      </c>
      <c r="F1864" s="936">
        <f t="shared" si="190"/>
        <v>777.39</v>
      </c>
      <c r="G1864" s="866">
        <f>'Заказ, cкидки и курсы валют'!$J$23*F1864</f>
        <v>9328.68</v>
      </c>
      <c r="H1864" s="522">
        <f t="shared" si="191"/>
        <v>5597.21</v>
      </c>
      <c r="I1864" s="1305"/>
    </row>
    <row r="1865" spans="1:9" ht="14.1" customHeight="1">
      <c r="A1865" s="1304" t="s">
        <v>381</v>
      </c>
      <c r="B1865" s="1269" t="s">
        <v>196</v>
      </c>
      <c r="C1865" s="794">
        <v>34.6</v>
      </c>
      <c r="D1865" s="1269">
        <v>650</v>
      </c>
      <c r="E1865" s="667">
        <v>836.02</v>
      </c>
      <c r="F1865" s="936">
        <f t="shared" si="190"/>
        <v>836.02</v>
      </c>
      <c r="G1865" s="866">
        <f>'Заказ, cкидки и курсы валют'!$J$23*F1865</f>
        <v>10032.24</v>
      </c>
      <c r="H1865" s="522">
        <f t="shared" si="191"/>
        <v>6520.96</v>
      </c>
      <c r="I1865" s="1305"/>
    </row>
    <row r="1866" spans="1:9" ht="14.1" customHeight="1">
      <c r="A1866" s="1304" t="s">
        <v>382</v>
      </c>
      <c r="B1866" s="1269" t="s">
        <v>197</v>
      </c>
      <c r="C1866" s="794">
        <v>40.520000000000003</v>
      </c>
      <c r="D1866" s="1269">
        <v>580</v>
      </c>
      <c r="E1866" s="667">
        <v>935.32</v>
      </c>
      <c r="F1866" s="936">
        <f t="shared" si="190"/>
        <v>935.32</v>
      </c>
      <c r="G1866" s="866">
        <f>'Заказ, cкидки и курсы валют'!$J$23*F1866</f>
        <v>11223.84</v>
      </c>
      <c r="H1866" s="522">
        <f t="shared" si="191"/>
        <v>6509.83</v>
      </c>
      <c r="I1866" s="1305"/>
    </row>
    <row r="1867" spans="1:9" ht="14.1" customHeight="1">
      <c r="A1867" s="1304" t="s">
        <v>3909</v>
      </c>
      <c r="B1867" s="1269" t="s">
        <v>1637</v>
      </c>
      <c r="C1867" s="794">
        <v>42.4</v>
      </c>
      <c r="D1867" s="1269">
        <v>500</v>
      </c>
      <c r="E1867" s="667">
        <v>1025.31</v>
      </c>
      <c r="F1867" s="936">
        <f t="shared" si="190"/>
        <v>1025.31</v>
      </c>
      <c r="G1867" s="866">
        <f>'Заказ, cкидки и курсы валют'!$J$23*F1867</f>
        <v>12303.72</v>
      </c>
      <c r="H1867" s="522">
        <f t="shared" si="191"/>
        <v>6151.86</v>
      </c>
      <c r="I1867" s="1305"/>
    </row>
    <row r="1868" spans="1:9" ht="14.1" customHeight="1">
      <c r="A1868" s="1304" t="s">
        <v>383</v>
      </c>
      <c r="B1868" s="1269" t="s">
        <v>198</v>
      </c>
      <c r="C1868" s="794">
        <v>47.39</v>
      </c>
      <c r="D1868" s="1269">
        <v>460</v>
      </c>
      <c r="E1868" s="667">
        <v>1099.3699999999999</v>
      </c>
      <c r="F1868" s="936">
        <f t="shared" si="190"/>
        <v>1099.3699999999999</v>
      </c>
      <c r="G1868" s="866">
        <f>'Заказ, cкидки и курсы валют'!$J$23*F1868</f>
        <v>13192.439999999999</v>
      </c>
      <c r="H1868" s="522">
        <f t="shared" si="191"/>
        <v>6068.52</v>
      </c>
      <c r="I1868" s="1305"/>
    </row>
    <row r="1869" spans="1:9" ht="14.1" customHeight="1">
      <c r="A1869" s="1304" t="s">
        <v>3910</v>
      </c>
      <c r="B1869" s="1269" t="s">
        <v>4283</v>
      </c>
      <c r="C1869" s="794">
        <v>49.73</v>
      </c>
      <c r="D1869" s="1269">
        <v>460</v>
      </c>
      <c r="E1869" s="667">
        <v>1168.33</v>
      </c>
      <c r="F1869" s="936">
        <f t="shared" si="190"/>
        <v>1168.33</v>
      </c>
      <c r="G1869" s="866">
        <f>'Заказ, cкидки и курсы валют'!$J$23*F1869</f>
        <v>14019.96</v>
      </c>
      <c r="H1869" s="522">
        <f t="shared" si="191"/>
        <v>6449.18</v>
      </c>
      <c r="I1869" s="1305"/>
    </row>
    <row r="1870" spans="1:9" ht="14.1" customHeight="1">
      <c r="A1870" s="1304" t="s">
        <v>384</v>
      </c>
      <c r="B1870" s="1269" t="s">
        <v>199</v>
      </c>
      <c r="C1870" s="794">
        <v>52.5</v>
      </c>
      <c r="D1870" s="1269">
        <v>400</v>
      </c>
      <c r="E1870" s="667">
        <v>1247.8499999999999</v>
      </c>
      <c r="F1870" s="936">
        <f t="shared" si="190"/>
        <v>1247.8499999999999</v>
      </c>
      <c r="G1870" s="866">
        <f>'Заказ, cкидки и курсы валют'!$J$23*F1870</f>
        <v>14974.199999999999</v>
      </c>
      <c r="H1870" s="522">
        <f t="shared" si="191"/>
        <v>5989.68</v>
      </c>
      <c r="I1870" s="1305"/>
    </row>
    <row r="1871" spans="1:9" ht="14.1" customHeight="1">
      <c r="A1871" s="1304" t="s">
        <v>385</v>
      </c>
      <c r="B1871" s="1269" t="s">
        <v>200</v>
      </c>
      <c r="C1871" s="794">
        <v>58.33</v>
      </c>
      <c r="D1871" s="1269">
        <v>360</v>
      </c>
      <c r="E1871" s="667">
        <v>1382.61</v>
      </c>
      <c r="F1871" s="936">
        <f t="shared" si="190"/>
        <v>1382.61</v>
      </c>
      <c r="G1871" s="866">
        <f>'Заказ, cкидки и курсы валют'!$J$23*F1871</f>
        <v>16591.32</v>
      </c>
      <c r="H1871" s="522">
        <f t="shared" si="191"/>
        <v>5972.88</v>
      </c>
      <c r="I1871" s="1305"/>
    </row>
    <row r="1872" spans="1:9" ht="14.1" customHeight="1">
      <c r="A1872" s="1304" t="s">
        <v>2486</v>
      </c>
      <c r="B1872" s="1269" t="s">
        <v>3111</v>
      </c>
      <c r="C1872" s="1270">
        <v>30</v>
      </c>
      <c r="D1872" s="1269">
        <v>800</v>
      </c>
      <c r="E1872" s="667">
        <v>624.83000000000004</v>
      </c>
      <c r="F1872" s="936">
        <f t="shared" si="190"/>
        <v>624.83000000000004</v>
      </c>
      <c r="G1872" s="866">
        <f>'Заказ, cкидки и курсы валют'!$J$23*F1872</f>
        <v>7497.9600000000009</v>
      </c>
      <c r="H1872" s="522">
        <f t="shared" si="191"/>
        <v>5998.37</v>
      </c>
      <c r="I1872" s="1305"/>
    </row>
    <row r="1873" spans="1:9" ht="14.1" customHeight="1">
      <c r="A1873" s="1304" t="s">
        <v>386</v>
      </c>
      <c r="B1873" s="1269" t="s">
        <v>201</v>
      </c>
      <c r="C1873" s="794">
        <v>30.13</v>
      </c>
      <c r="D1873" s="1269">
        <v>780</v>
      </c>
      <c r="E1873" s="667">
        <v>716.52</v>
      </c>
      <c r="F1873" s="936">
        <f t="shared" si="190"/>
        <v>716.52</v>
      </c>
      <c r="G1873" s="866">
        <f>'Заказ, cкидки и курсы валют'!$J$23*F1873</f>
        <v>8598.24</v>
      </c>
      <c r="H1873" s="522">
        <f t="shared" si="191"/>
        <v>6706.63</v>
      </c>
      <c r="I1873" s="1305"/>
    </row>
    <row r="1874" spans="1:9" ht="14.1" customHeight="1">
      <c r="A1874" s="1304" t="s">
        <v>387</v>
      </c>
      <c r="B1874" s="1269" t="s">
        <v>202</v>
      </c>
      <c r="C1874" s="794">
        <v>34.56</v>
      </c>
      <c r="D1874" s="1269">
        <v>680</v>
      </c>
      <c r="E1874" s="667">
        <v>818.3</v>
      </c>
      <c r="F1874" s="936">
        <f t="shared" si="190"/>
        <v>818.3</v>
      </c>
      <c r="G1874" s="866">
        <f>'Заказ, cкидки и курсы валют'!$J$23*F1874</f>
        <v>9819.5999999999985</v>
      </c>
      <c r="H1874" s="522">
        <f t="shared" si="191"/>
        <v>6677.33</v>
      </c>
      <c r="I1874" s="1305"/>
    </row>
    <row r="1875" spans="1:9" ht="14.1" customHeight="1">
      <c r="A1875" s="1304" t="s">
        <v>388</v>
      </c>
      <c r="B1875" s="1269" t="s">
        <v>614</v>
      </c>
      <c r="C1875" s="794">
        <v>38.4</v>
      </c>
      <c r="D1875" s="1269">
        <v>620</v>
      </c>
      <c r="E1875" s="667">
        <v>908.17</v>
      </c>
      <c r="F1875" s="936">
        <f t="shared" si="190"/>
        <v>908.17</v>
      </c>
      <c r="G1875" s="866">
        <f>'Заказ, cкидки и курсы валют'!$J$23*F1875</f>
        <v>10898.039999999999</v>
      </c>
      <c r="H1875" s="522">
        <f t="shared" si="191"/>
        <v>6756.78</v>
      </c>
      <c r="I1875" s="1305"/>
    </row>
    <row r="1876" spans="1:9" ht="14.1" customHeight="1">
      <c r="A1876" s="1304" t="s">
        <v>389</v>
      </c>
      <c r="B1876" s="1269" t="s">
        <v>203</v>
      </c>
      <c r="C1876" s="794">
        <v>43.09</v>
      </c>
      <c r="D1876" s="1269">
        <v>550</v>
      </c>
      <c r="E1876" s="667">
        <v>1088.75</v>
      </c>
      <c r="F1876" s="936">
        <f t="shared" si="190"/>
        <v>1088.75</v>
      </c>
      <c r="G1876" s="866">
        <f>'Заказ, cкидки и курсы валют'!$J$23*F1876</f>
        <v>13065</v>
      </c>
      <c r="H1876" s="522">
        <f t="shared" si="191"/>
        <v>7185.75</v>
      </c>
      <c r="I1876" s="1305"/>
    </row>
    <row r="1877" spans="1:9" ht="14.1" customHeight="1">
      <c r="A1877" s="1304" t="s">
        <v>390</v>
      </c>
      <c r="B1877" s="1269" t="s">
        <v>613</v>
      </c>
      <c r="C1877" s="794">
        <v>47.2</v>
      </c>
      <c r="D1877" s="1269">
        <v>500</v>
      </c>
      <c r="E1877" s="667">
        <v>1114.07</v>
      </c>
      <c r="F1877" s="936">
        <f t="shared" si="190"/>
        <v>1114.07</v>
      </c>
      <c r="G1877" s="866">
        <f>'Заказ, cкидки и курсы валют'!$J$23*F1877</f>
        <v>13368.84</v>
      </c>
      <c r="H1877" s="522">
        <f t="shared" si="191"/>
        <v>6684.42</v>
      </c>
      <c r="I1877" s="1305"/>
    </row>
    <row r="1878" spans="1:9" ht="14.1" customHeight="1">
      <c r="A1878" s="1304" t="s">
        <v>391</v>
      </c>
      <c r="B1878" s="1269" t="s">
        <v>204</v>
      </c>
      <c r="C1878" s="794">
        <v>52.17</v>
      </c>
      <c r="D1878" s="1269">
        <v>460</v>
      </c>
      <c r="E1878" s="667">
        <v>1211.26</v>
      </c>
      <c r="F1878" s="936">
        <f t="shared" si="190"/>
        <v>1211.26</v>
      </c>
      <c r="G1878" s="866">
        <f>'Заказ, cкидки и курсы валют'!$J$23*F1878</f>
        <v>14535.119999999999</v>
      </c>
      <c r="H1878" s="522">
        <f t="shared" si="191"/>
        <v>6686.16</v>
      </c>
      <c r="I1878" s="1305"/>
    </row>
    <row r="1879" spans="1:9" ht="14.1" customHeight="1">
      <c r="A1879" s="1304" t="s">
        <v>2487</v>
      </c>
      <c r="B1879" s="1269" t="s">
        <v>3126</v>
      </c>
      <c r="C1879" s="1270">
        <v>62.1</v>
      </c>
      <c r="D1879" s="1269">
        <v>400</v>
      </c>
      <c r="E1879" s="667">
        <v>1310.31</v>
      </c>
      <c r="F1879" s="936">
        <f t="shared" si="190"/>
        <v>1310.31</v>
      </c>
      <c r="G1879" s="866">
        <f>'Заказ, cкидки и курсы валют'!$J$23*F1879</f>
        <v>15723.72</v>
      </c>
      <c r="H1879" s="522">
        <f t="shared" si="191"/>
        <v>6289.49</v>
      </c>
      <c r="I1879" s="1305"/>
    </row>
    <row r="1880" spans="1:9" ht="14.1" customHeight="1">
      <c r="A1880" s="1304" t="s">
        <v>392</v>
      </c>
      <c r="B1880" s="1269" t="s">
        <v>205</v>
      </c>
      <c r="C1880" s="794">
        <v>61.11</v>
      </c>
      <c r="D1880" s="1269">
        <v>360</v>
      </c>
      <c r="E1880" s="667">
        <v>1437.43</v>
      </c>
      <c r="F1880" s="936">
        <f t="shared" si="190"/>
        <v>1437.43</v>
      </c>
      <c r="G1880" s="866">
        <f>'Заказ, cкидки и курсы валют'!$J$23*F1880</f>
        <v>17249.16</v>
      </c>
      <c r="H1880" s="522">
        <f t="shared" si="191"/>
        <v>6209.7</v>
      </c>
      <c r="I1880" s="1305"/>
    </row>
    <row r="1881" spans="1:9" ht="14.1" customHeight="1">
      <c r="A1881" s="1306" t="s">
        <v>393</v>
      </c>
      <c r="B1881" s="1269" t="s">
        <v>206</v>
      </c>
      <c r="C1881" s="794">
        <v>70</v>
      </c>
      <c r="D1881" s="1269">
        <v>320</v>
      </c>
      <c r="E1881" s="667">
        <v>1641.1</v>
      </c>
      <c r="F1881" s="936">
        <f t="shared" si="190"/>
        <v>1641.1</v>
      </c>
      <c r="G1881" s="866">
        <f>'Заказ, cкидки и курсы валют'!$J$23*F1881</f>
        <v>19693.199999999997</v>
      </c>
      <c r="H1881" s="522">
        <f t="shared" si="191"/>
        <v>6301.82</v>
      </c>
      <c r="I1881" s="1305"/>
    </row>
    <row r="1882" spans="1:9" ht="14.1" customHeight="1">
      <c r="A1882" s="1306" t="s">
        <v>3911</v>
      </c>
      <c r="B1882" s="1269" t="s">
        <v>1360</v>
      </c>
      <c r="C1882" s="794">
        <v>72.400000000000006</v>
      </c>
      <c r="D1882" s="1269">
        <v>300</v>
      </c>
      <c r="E1882" s="667">
        <v>1761.81</v>
      </c>
      <c r="F1882" s="936">
        <f t="shared" si="190"/>
        <v>1761.81</v>
      </c>
      <c r="G1882" s="866">
        <f>'Заказ, cкидки и курсы валют'!$J$23*F1882</f>
        <v>21141.72</v>
      </c>
      <c r="H1882" s="522">
        <f t="shared" si="191"/>
        <v>6342.52</v>
      </c>
      <c r="I1882" s="1305"/>
    </row>
    <row r="1883" spans="1:9" ht="14.1" customHeight="1">
      <c r="A1883" s="1306" t="s">
        <v>394</v>
      </c>
      <c r="B1883" s="1269" t="s">
        <v>207</v>
      </c>
      <c r="C1883" s="794">
        <v>78</v>
      </c>
      <c r="D1883" s="1269">
        <v>270</v>
      </c>
      <c r="E1883" s="667">
        <v>1880.87</v>
      </c>
      <c r="F1883" s="936">
        <f t="shared" si="190"/>
        <v>1880.87</v>
      </c>
      <c r="G1883" s="866">
        <f>'Заказ, cкидки и курсы валют'!$J$23*F1883</f>
        <v>22570.44</v>
      </c>
      <c r="H1883" s="522">
        <f t="shared" si="191"/>
        <v>6094.02</v>
      </c>
      <c r="I1883" s="1305"/>
    </row>
    <row r="1884" spans="1:9" ht="14.1" customHeight="1">
      <c r="A1884" s="1306" t="s">
        <v>395</v>
      </c>
      <c r="B1884" s="1269" t="s">
        <v>208</v>
      </c>
      <c r="C1884" s="794">
        <v>88.8</v>
      </c>
      <c r="D1884" s="1269">
        <v>250</v>
      </c>
      <c r="E1884" s="667">
        <v>2133.42</v>
      </c>
      <c r="F1884" s="936">
        <f t="shared" si="190"/>
        <v>2133.42</v>
      </c>
      <c r="G1884" s="866">
        <f>'Заказ, cкидки и курсы валют'!$J$23*F1884</f>
        <v>25601.040000000001</v>
      </c>
      <c r="H1884" s="522">
        <f t="shared" si="191"/>
        <v>6400.26</v>
      </c>
      <c r="I1884" s="1305"/>
    </row>
    <row r="1885" spans="1:9" ht="14.1" customHeight="1">
      <c r="A1885" s="1306" t="s">
        <v>396</v>
      </c>
      <c r="B1885" s="1269" t="s">
        <v>209</v>
      </c>
      <c r="C1885" s="794">
        <v>97</v>
      </c>
      <c r="D1885" s="1269">
        <v>220</v>
      </c>
      <c r="E1885" s="667">
        <v>2388.2800000000002</v>
      </c>
      <c r="F1885" s="936">
        <f t="shared" si="190"/>
        <v>2388.2800000000002</v>
      </c>
      <c r="G1885" s="866">
        <f>'Заказ, cкидки и курсы валют'!$J$23*F1885</f>
        <v>28659.360000000001</v>
      </c>
      <c r="H1885" s="522">
        <f t="shared" si="191"/>
        <v>6305.06</v>
      </c>
      <c r="I1885" s="1305"/>
    </row>
    <row r="1886" spans="1:9" ht="14.1" customHeight="1">
      <c r="A1886" s="1306" t="s">
        <v>397</v>
      </c>
      <c r="B1886" s="1269" t="s">
        <v>210</v>
      </c>
      <c r="C1886" s="794">
        <v>107.59</v>
      </c>
      <c r="D1886" s="1269">
        <v>195</v>
      </c>
      <c r="E1886" s="667">
        <v>2556.5700000000002</v>
      </c>
      <c r="F1886" s="936">
        <f t="shared" si="190"/>
        <v>2556.5700000000002</v>
      </c>
      <c r="G1886" s="866">
        <f>'Заказ, cкидки и курсы валют'!$J$23*F1886</f>
        <v>30678.840000000004</v>
      </c>
      <c r="H1886" s="522">
        <f t="shared" si="191"/>
        <v>5982.37</v>
      </c>
      <c r="I1886" s="1305"/>
    </row>
    <row r="1887" spans="1:9" ht="14.1" customHeight="1">
      <c r="A1887" s="1306" t="s">
        <v>398</v>
      </c>
      <c r="B1887" s="1269" t="s">
        <v>211</v>
      </c>
      <c r="C1887" s="794">
        <v>114</v>
      </c>
      <c r="D1887" s="1269">
        <v>140</v>
      </c>
      <c r="E1887" s="667">
        <v>2884.27</v>
      </c>
      <c r="F1887" s="936">
        <f t="shared" si="190"/>
        <v>2884.27</v>
      </c>
      <c r="G1887" s="866">
        <f>'Заказ, cкидки и курсы валют'!$J$23*F1887</f>
        <v>34611.24</v>
      </c>
      <c r="H1887" s="522">
        <f t="shared" si="191"/>
        <v>4845.57</v>
      </c>
      <c r="I1887" s="1305"/>
    </row>
    <row r="1888" spans="1:9" ht="14.1" customHeight="1">
      <c r="A1888" s="1306" t="s">
        <v>399</v>
      </c>
      <c r="B1888" s="1269" t="s">
        <v>212</v>
      </c>
      <c r="C1888" s="794">
        <v>124</v>
      </c>
      <c r="D1888" s="1269">
        <v>160</v>
      </c>
      <c r="E1888" s="667">
        <v>2986.95</v>
      </c>
      <c r="F1888" s="936">
        <f t="shared" si="190"/>
        <v>2986.95</v>
      </c>
      <c r="G1888" s="866">
        <f>'Заказ, cкидки и курсы валют'!$J$23*F1888</f>
        <v>35843.399999999994</v>
      </c>
      <c r="H1888" s="522">
        <f t="shared" si="191"/>
        <v>5734.94</v>
      </c>
      <c r="I1888" s="1305"/>
    </row>
    <row r="1889" spans="1:9" ht="14.1" customHeight="1">
      <c r="A1889" s="1306" t="s">
        <v>2488</v>
      </c>
      <c r="B1889" s="1269" t="s">
        <v>4281</v>
      </c>
      <c r="C1889" s="794">
        <v>127.57</v>
      </c>
      <c r="D1889" s="1269">
        <v>140</v>
      </c>
      <c r="E1889" s="667">
        <v>3218.87</v>
      </c>
      <c r="F1889" s="936">
        <f t="shared" si="190"/>
        <v>3218.87</v>
      </c>
      <c r="G1889" s="866">
        <f>'Заказ, cкидки и курсы валют'!$J$23*F1889</f>
        <v>38626.44</v>
      </c>
      <c r="H1889" s="522">
        <f t="shared" si="191"/>
        <v>5407.7</v>
      </c>
      <c r="I1889" s="1305"/>
    </row>
    <row r="1890" spans="1:9" ht="14.1" customHeight="1">
      <c r="A1890" s="1306" t="s">
        <v>2489</v>
      </c>
      <c r="B1890" s="1269" t="s">
        <v>615</v>
      </c>
      <c r="C1890" s="794">
        <v>142.5</v>
      </c>
      <c r="D1890" s="1269">
        <v>100</v>
      </c>
      <c r="E1890" s="667">
        <v>3520.23</v>
      </c>
      <c r="F1890" s="936">
        <f t="shared" si="190"/>
        <v>3520.23</v>
      </c>
      <c r="G1890" s="866">
        <f>'Заказ, cкидки и курсы валют'!$J$23*F1890</f>
        <v>42242.76</v>
      </c>
      <c r="H1890" s="522">
        <f t="shared" si="191"/>
        <v>4224.28</v>
      </c>
      <c r="I1890" s="1305"/>
    </row>
    <row r="1891" spans="1:9" ht="14.1" customHeight="1">
      <c r="A1891" s="1003" t="s">
        <v>10861</v>
      </c>
      <c r="B1891" s="521" t="s">
        <v>618</v>
      </c>
      <c r="C1891" s="1270">
        <v>60</v>
      </c>
      <c r="D1891" s="1269">
        <v>300</v>
      </c>
      <c r="E1891" s="667">
        <v>1373.34</v>
      </c>
      <c r="F1891" s="936">
        <f t="shared" ref="F1891:F1901" si="192">ROUND(E1891*(1-$F$11),2)</f>
        <v>1373.34</v>
      </c>
      <c r="G1891" s="866">
        <f>'Заказ, cкидки и курсы валют'!$J$23*F1891</f>
        <v>16480.079999999998</v>
      </c>
      <c r="H1891" s="522">
        <f t="shared" ref="H1891:H1901" si="193">ROUND((D1891/1000)*G1891,2)</f>
        <v>4944.0200000000004</v>
      </c>
      <c r="I1891" s="1305"/>
    </row>
    <row r="1892" spans="1:9" ht="14.1" customHeight="1">
      <c r="A1892" s="1306" t="s">
        <v>2490</v>
      </c>
      <c r="B1892" s="1269" t="s">
        <v>3115</v>
      </c>
      <c r="C1892" s="1270">
        <v>64.5</v>
      </c>
      <c r="D1892" s="1269">
        <v>300</v>
      </c>
      <c r="E1892" s="667">
        <v>1504.71</v>
      </c>
      <c r="F1892" s="936">
        <f t="shared" si="192"/>
        <v>1504.71</v>
      </c>
      <c r="G1892" s="866">
        <f>'Заказ, cкидки и курсы валют'!$J$23*F1892</f>
        <v>18056.52</v>
      </c>
      <c r="H1892" s="522">
        <f t="shared" si="193"/>
        <v>5416.96</v>
      </c>
      <c r="I1892" s="1305"/>
    </row>
    <row r="1893" spans="1:9" ht="14.1" customHeight="1">
      <c r="A1893" s="1003" t="s">
        <v>10862</v>
      </c>
      <c r="B1893" s="521" t="s">
        <v>1324</v>
      </c>
      <c r="C1893" s="1270">
        <v>80</v>
      </c>
      <c r="D1893" s="1269">
        <v>250</v>
      </c>
      <c r="E1893" s="667">
        <v>1867.3</v>
      </c>
      <c r="F1893" s="936">
        <f t="shared" si="192"/>
        <v>1867.3</v>
      </c>
      <c r="G1893" s="866">
        <f>'Заказ, cкидки и курсы валют'!$J$23*F1893</f>
        <v>22407.599999999999</v>
      </c>
      <c r="H1893" s="522">
        <f t="shared" si="193"/>
        <v>5601.9</v>
      </c>
      <c r="I1893" s="1305"/>
    </row>
    <row r="1894" spans="1:9" ht="14.1" customHeight="1">
      <c r="A1894" s="1306" t="s">
        <v>2491</v>
      </c>
      <c r="B1894" s="1269" t="s">
        <v>1325</v>
      </c>
      <c r="C1894" s="794">
        <v>87.6</v>
      </c>
      <c r="D1894" s="1269">
        <v>250</v>
      </c>
      <c r="E1894" s="667">
        <v>1946.21</v>
      </c>
      <c r="F1894" s="936">
        <f t="shared" si="192"/>
        <v>1946.21</v>
      </c>
      <c r="G1894" s="866">
        <f>'Заказ, cкидки и курсы валют'!$J$23*F1894</f>
        <v>23354.52</v>
      </c>
      <c r="H1894" s="522">
        <f t="shared" si="193"/>
        <v>5838.63</v>
      </c>
      <c r="I1894" s="1305"/>
    </row>
    <row r="1895" spans="1:9" ht="14.1" customHeight="1">
      <c r="A1895" s="1306" t="s">
        <v>400</v>
      </c>
      <c r="B1895" s="1269" t="s">
        <v>213</v>
      </c>
      <c r="C1895" s="794">
        <v>105.14</v>
      </c>
      <c r="D1895" s="1269">
        <v>225</v>
      </c>
      <c r="E1895" s="667">
        <v>2383.4899999999998</v>
      </c>
      <c r="F1895" s="936">
        <f t="shared" si="192"/>
        <v>2383.4899999999998</v>
      </c>
      <c r="G1895" s="866">
        <f>'Заказ, cкидки и курсы валют'!$J$23*F1895</f>
        <v>28601.879999999997</v>
      </c>
      <c r="H1895" s="522">
        <f t="shared" si="193"/>
        <v>6435.42</v>
      </c>
      <c r="I1895" s="1305"/>
    </row>
    <row r="1896" spans="1:9" ht="14.1" customHeight="1">
      <c r="A1896" s="1003" t="s">
        <v>5237</v>
      </c>
      <c r="B1896" s="1269" t="s">
        <v>1326</v>
      </c>
      <c r="C1896" s="1270">
        <v>110.2</v>
      </c>
      <c r="D1896" s="1269">
        <v>200</v>
      </c>
      <c r="E1896" s="667">
        <v>2418.2600000000002</v>
      </c>
      <c r="F1896" s="936">
        <f t="shared" si="192"/>
        <v>2418.2600000000002</v>
      </c>
      <c r="G1896" s="866">
        <f>'Заказ, cкидки и курсы валют'!$J$23*F1896</f>
        <v>29019.120000000003</v>
      </c>
      <c r="H1896" s="522">
        <f t="shared" si="193"/>
        <v>5803.82</v>
      </c>
      <c r="I1896" s="1305"/>
    </row>
    <row r="1897" spans="1:9" ht="14.1" customHeight="1">
      <c r="A1897" s="1306" t="s">
        <v>401</v>
      </c>
      <c r="B1897" s="1269" t="s">
        <v>214</v>
      </c>
      <c r="C1897" s="794">
        <v>117.38</v>
      </c>
      <c r="D1897" s="1269">
        <v>195</v>
      </c>
      <c r="E1897" s="667">
        <v>2677.92</v>
      </c>
      <c r="F1897" s="936">
        <f t="shared" si="192"/>
        <v>2677.92</v>
      </c>
      <c r="G1897" s="866">
        <f>'Заказ, cкидки и курсы валют'!$J$23*F1897</f>
        <v>32135.040000000001</v>
      </c>
      <c r="H1897" s="522">
        <f t="shared" si="193"/>
        <v>6266.33</v>
      </c>
      <c r="I1897" s="1305"/>
    </row>
    <row r="1898" spans="1:9" ht="14.1" customHeight="1">
      <c r="A1898" s="1306" t="s">
        <v>402</v>
      </c>
      <c r="B1898" s="1269" t="s">
        <v>215</v>
      </c>
      <c r="C1898" s="794">
        <v>130</v>
      </c>
      <c r="D1898" s="1269">
        <v>155</v>
      </c>
      <c r="E1898" s="667">
        <v>3264.37</v>
      </c>
      <c r="F1898" s="936">
        <f t="shared" si="192"/>
        <v>3264.37</v>
      </c>
      <c r="G1898" s="866">
        <f>'Заказ, cкидки и курсы валют'!$J$23*F1898</f>
        <v>39172.44</v>
      </c>
      <c r="H1898" s="522">
        <f t="shared" si="193"/>
        <v>6071.73</v>
      </c>
      <c r="I1898" s="1305"/>
    </row>
    <row r="1899" spans="1:9" ht="14.1" customHeight="1">
      <c r="A1899" s="1306" t="s">
        <v>403</v>
      </c>
      <c r="B1899" s="1269" t="s">
        <v>216</v>
      </c>
      <c r="C1899" s="794">
        <v>142.4</v>
      </c>
      <c r="D1899" s="1269">
        <v>150</v>
      </c>
      <c r="E1899" s="667">
        <v>3590.93</v>
      </c>
      <c r="F1899" s="936">
        <f t="shared" si="192"/>
        <v>3590.93</v>
      </c>
      <c r="G1899" s="866">
        <f>'Заказ, cкидки и курсы валют'!$J$23*F1899</f>
        <v>43091.159999999996</v>
      </c>
      <c r="H1899" s="522">
        <f t="shared" si="193"/>
        <v>6463.67</v>
      </c>
      <c r="I1899" s="1305"/>
    </row>
    <row r="1900" spans="1:9" ht="14.1" customHeight="1">
      <c r="A1900" s="1306" t="s">
        <v>404</v>
      </c>
      <c r="B1900" s="1269" t="s">
        <v>217</v>
      </c>
      <c r="C1900" s="794">
        <v>155.19999999999999</v>
      </c>
      <c r="D1900" s="1269">
        <v>125</v>
      </c>
      <c r="E1900" s="667">
        <v>3687.72</v>
      </c>
      <c r="F1900" s="936">
        <f t="shared" si="192"/>
        <v>3687.72</v>
      </c>
      <c r="G1900" s="866">
        <f>'Заказ, cкидки и курсы валют'!$J$23*F1900</f>
        <v>44252.639999999999</v>
      </c>
      <c r="H1900" s="522">
        <f t="shared" si="193"/>
        <v>5531.58</v>
      </c>
      <c r="I1900" s="1305"/>
    </row>
    <row r="1901" spans="1:9" ht="14.1" customHeight="1">
      <c r="A1901" s="1306" t="s">
        <v>405</v>
      </c>
      <c r="B1901" s="1269" t="s">
        <v>218</v>
      </c>
      <c r="C1901" s="794">
        <v>171.43</v>
      </c>
      <c r="D1901" s="1269">
        <v>140</v>
      </c>
      <c r="E1901" s="667">
        <v>4155.47</v>
      </c>
      <c r="F1901" s="936">
        <f t="shared" si="192"/>
        <v>4155.47</v>
      </c>
      <c r="G1901" s="866">
        <f>'Заказ, cкидки и курсы валют'!$J$23*F1901</f>
        <v>49865.64</v>
      </c>
      <c r="H1901" s="522">
        <f t="shared" si="193"/>
        <v>6981.19</v>
      </c>
      <c r="I1901" s="1305"/>
    </row>
    <row r="1902" spans="1:9" ht="14.1" customHeight="1">
      <c r="A1902" s="1003" t="s">
        <v>9666</v>
      </c>
      <c r="B1902" s="521" t="s">
        <v>1361</v>
      </c>
      <c r="C1902" s="794">
        <v>165.07</v>
      </c>
      <c r="D1902" s="1269">
        <v>140</v>
      </c>
      <c r="E1902" s="667">
        <v>4869.99</v>
      </c>
      <c r="F1902" s="936">
        <f t="shared" ref="F1902" si="194">ROUND(E1902*(1-$F$11),2)</f>
        <v>4869.99</v>
      </c>
      <c r="G1902" s="866">
        <f>'Заказ, cкидки и курсы валют'!$J$23*F1902</f>
        <v>58439.88</v>
      </c>
      <c r="H1902" s="522">
        <f t="shared" ref="H1902" si="195">ROUND((D1902/1000)*G1902,2)</f>
        <v>8181.58</v>
      </c>
      <c r="I1902" s="1305"/>
    </row>
    <row r="1903" spans="1:9" ht="14.1" customHeight="1">
      <c r="A1903" s="1306" t="s">
        <v>406</v>
      </c>
      <c r="B1903" s="1269" t="s">
        <v>219</v>
      </c>
      <c r="C1903" s="794">
        <v>180.36</v>
      </c>
      <c r="D1903" s="1269">
        <v>140</v>
      </c>
      <c r="E1903" s="667">
        <v>4240.49</v>
      </c>
      <c r="F1903" s="936">
        <f>ROUND(E1903*(1-$F$11),2)</f>
        <v>4240.49</v>
      </c>
      <c r="G1903" s="866">
        <f>'Заказ, cкидки и курсы валют'!$J$23*F1903</f>
        <v>50885.88</v>
      </c>
      <c r="H1903" s="522">
        <f>ROUND((D1903/1000)*G1903,2)</f>
        <v>7124.02</v>
      </c>
      <c r="I1903" s="1305"/>
    </row>
    <row r="1904" spans="1:9" ht="14.1" customHeight="1">
      <c r="A1904" s="1306" t="s">
        <v>407</v>
      </c>
      <c r="B1904" s="1269" t="s">
        <v>220</v>
      </c>
      <c r="C1904" s="794">
        <v>200</v>
      </c>
      <c r="D1904" s="1269">
        <v>115</v>
      </c>
      <c r="E1904" s="667">
        <v>4429.43</v>
      </c>
      <c r="F1904" s="936">
        <f>ROUND(E1904*(1-$F$11),2)</f>
        <v>4429.43</v>
      </c>
      <c r="G1904" s="866">
        <f>'Заказ, cкидки и курсы валют'!$J$23*F1904</f>
        <v>53153.16</v>
      </c>
      <c r="H1904" s="522">
        <f>ROUND((D1904/1000)*G1904,2)</f>
        <v>6112.61</v>
      </c>
      <c r="I1904" s="1305"/>
    </row>
    <row r="1905" spans="1:10" ht="14.1" customHeight="1">
      <c r="A1905" s="1306" t="s">
        <v>408</v>
      </c>
      <c r="B1905" s="1269" t="s">
        <v>221</v>
      </c>
      <c r="C1905" s="794">
        <v>213</v>
      </c>
      <c r="D1905" s="1269">
        <v>100</v>
      </c>
      <c r="E1905" s="667">
        <v>5192.3500000000004</v>
      </c>
      <c r="F1905" s="936">
        <f>ROUND(E1905*(1-$F$11),2)</f>
        <v>5192.3500000000004</v>
      </c>
      <c r="G1905" s="866">
        <f>'Заказ, cкидки и курсы валют'!$J$23*F1905</f>
        <v>62308.200000000004</v>
      </c>
      <c r="H1905" s="522">
        <f>ROUND((D1905/1000)*G1905,2)</f>
        <v>6230.82</v>
      </c>
      <c r="I1905" s="1305"/>
    </row>
    <row r="1906" spans="1:10" ht="14.1" customHeight="1">
      <c r="A1906" s="1306" t="s">
        <v>3912</v>
      </c>
      <c r="B1906" s="1269" t="s">
        <v>4297</v>
      </c>
      <c r="C1906" s="794">
        <v>253</v>
      </c>
      <c r="D1906" s="1269">
        <v>100</v>
      </c>
      <c r="E1906" s="667">
        <v>8186.92</v>
      </c>
      <c r="F1906" s="936">
        <f>ROUND(E1906*(1-$F$11),2)</f>
        <v>8186.92</v>
      </c>
      <c r="G1906" s="866">
        <f>'Заказ, cкидки и курсы валют'!$J$23*F1906</f>
        <v>98243.040000000008</v>
      </c>
      <c r="H1906" s="522">
        <f>ROUND((D1906/1000)*G1906,2)</f>
        <v>9824.2999999999993</v>
      </c>
      <c r="I1906" s="1305"/>
    </row>
    <row r="1907" spans="1:10" ht="14.1" customHeight="1" thickBot="1">
      <c r="A1907" s="2088" t="s">
        <v>3913</v>
      </c>
      <c r="B1907" s="2089" t="s">
        <v>3914</v>
      </c>
      <c r="C1907" s="962">
        <v>263.75</v>
      </c>
      <c r="D1907" s="2089">
        <v>80</v>
      </c>
      <c r="E1907" s="667">
        <v>9125.25</v>
      </c>
      <c r="F1907" s="2053">
        <f>ROUND(E1907*(1-$F$11),2)</f>
        <v>9125.25</v>
      </c>
      <c r="G1907" s="1263">
        <f>'Заказ, cкидки и курсы валют'!$J$23*F1907</f>
        <v>109503</v>
      </c>
      <c r="H1907" s="1264">
        <f>ROUND((D1907/1000)*G1907,2)</f>
        <v>8760.24</v>
      </c>
      <c r="I1907" s="2090"/>
    </row>
    <row r="1908" spans="1:10" ht="14.1" customHeight="1" thickBot="1"/>
    <row r="1909" spans="1:10" ht="42" customHeight="1">
      <c r="A1909" s="517"/>
      <c r="B1909" s="519" t="s">
        <v>3083</v>
      </c>
      <c r="C1909" s="518"/>
      <c r="D1909" s="518"/>
      <c r="E1909" s="616"/>
      <c r="F1909" s="617"/>
      <c r="G1909" s="871"/>
      <c r="H1909" s="236"/>
      <c r="I1909" s="79"/>
    </row>
    <row r="1910" spans="1:10" ht="18.75" customHeight="1">
      <c r="A1910" s="206"/>
      <c r="B1910" s="108" t="s">
        <v>1398</v>
      </c>
      <c r="C1910" s="108"/>
      <c r="D1910" s="166"/>
      <c r="E1910" s="593"/>
      <c r="F1910" s="553"/>
      <c r="G1910" s="340"/>
      <c r="H1910" s="17"/>
      <c r="I1910" s="167"/>
    </row>
    <row r="1911" spans="1:10" ht="14.1" customHeight="1">
      <c r="A1911" s="206"/>
      <c r="B1911" s="207"/>
      <c r="C1911" s="97"/>
      <c r="D1911" s="97"/>
      <c r="E1911" s="595"/>
      <c r="F1911" s="596"/>
      <c r="G1911" s="860"/>
      <c r="H1911" s="228"/>
      <c r="I1911" s="167"/>
    </row>
    <row r="1912" spans="1:10" ht="14.25" customHeight="1">
      <c r="A1912" s="206"/>
      <c r="B1912" s="207"/>
      <c r="C1912" s="97"/>
      <c r="D1912" s="97"/>
      <c r="E1912" s="595"/>
      <c r="F1912" s="596"/>
      <c r="G1912" s="860"/>
      <c r="H1912" s="228"/>
      <c r="I1912" s="167"/>
    </row>
    <row r="1913" spans="1:10" ht="14.1" customHeight="1">
      <c r="A1913" s="206"/>
      <c r="B1913" s="207"/>
      <c r="C1913" s="97"/>
      <c r="D1913" s="97"/>
      <c r="E1913" s="595"/>
      <c r="F1913" s="596"/>
      <c r="G1913" s="860"/>
      <c r="H1913" s="228"/>
      <c r="I1913" s="167"/>
    </row>
    <row r="1914" spans="1:10" ht="14.1" customHeight="1" thickBot="1">
      <c r="A1914" s="1171" t="s">
        <v>7050</v>
      </c>
      <c r="B1914" s="200"/>
      <c r="C1914" s="205"/>
      <c r="D1914" s="205"/>
      <c r="E1914" s="597"/>
      <c r="F1914" s="598"/>
      <c r="G1914" s="861"/>
      <c r="H1914" s="229"/>
      <c r="I1914" s="172"/>
    </row>
    <row r="1915" spans="1:10" ht="45.2" customHeight="1">
      <c r="A1915" s="187" t="s">
        <v>1028</v>
      </c>
      <c r="B1915" s="189" t="s">
        <v>1029</v>
      </c>
      <c r="C1915" s="192" t="s">
        <v>678</v>
      </c>
      <c r="D1915" s="192" t="s">
        <v>3130</v>
      </c>
      <c r="E1915" s="1134" t="s">
        <v>11188</v>
      </c>
      <c r="F1915" s="611" t="s">
        <v>2779</v>
      </c>
      <c r="G1915" s="2315" t="s">
        <v>2627</v>
      </c>
      <c r="H1915" s="2317" t="s">
        <v>497</v>
      </c>
      <c r="I1915" s="173" t="s">
        <v>4239</v>
      </c>
      <c r="J1915" s="2668" t="s">
        <v>12335</v>
      </c>
    </row>
    <row r="1916" spans="1:10" ht="14.1" customHeight="1" thickBot="1">
      <c r="A1916" s="195"/>
      <c r="B1916" s="389"/>
      <c r="C1916" s="197" t="s">
        <v>3629</v>
      </c>
      <c r="D1916" s="390" t="s">
        <v>2628</v>
      </c>
      <c r="E1916" s="601" t="s">
        <v>265</v>
      </c>
      <c r="F1916" s="607">
        <f>'Заказ, cкидки и курсы валют'!$I$12</f>
        <v>0</v>
      </c>
      <c r="G1916" s="2316"/>
      <c r="H1916" s="2318"/>
      <c r="I1916" s="325"/>
      <c r="J1916" s="2669"/>
    </row>
    <row r="1917" spans="1:10" ht="14.1" customHeight="1">
      <c r="A1917" s="391" t="s">
        <v>11703</v>
      </c>
      <c r="B1917" s="542" t="s">
        <v>169</v>
      </c>
      <c r="C1917" s="1952">
        <v>4.93</v>
      </c>
      <c r="D1917" s="2128">
        <v>250</v>
      </c>
      <c r="E1917" s="2129">
        <f t="shared" ref="E1917:E1926" si="196">E1841*1.2</f>
        <v>141.21600000000001</v>
      </c>
      <c r="F1917" s="967">
        <f t="shared" ref="F1917:F1928" si="197">ROUND(E1917*(1-$F$11),2)</f>
        <v>141.22</v>
      </c>
      <c r="G1917" s="968">
        <f>'Заказ, cкидки и курсы валют'!$J$23*F1917</f>
        <v>1694.6399999999999</v>
      </c>
      <c r="H1917" s="387">
        <f t="shared" ref="H1917:H1928" si="198">ROUND((D1917/1000)*G1917,2)</f>
        <v>423.66</v>
      </c>
      <c r="I1917" s="336"/>
      <c r="J1917" s="128">
        <f>ROUND(IF(H1917&lt;'Заказ, cкидки и курсы валют'!$B$39,H1917*0.54*100/(100-'Заказ, cкидки и курсы валют'!$C$39),IF(H1917&lt;'Заказ, cкидки и курсы валют'!$B$40,H1917*0.54*100/(100-'Заказ, cкидки и курсы валют'!$C$40),IF(H1917&lt;'Заказ, cкидки и курсы валют'!$B$41,H1917*0.54*100/(100-'Заказ, cкидки и курсы валют'!$C$41),IF(H1917&lt;'Заказ, cкидки и курсы валют'!$B$42,H1917*0.54*100/(100-'Заказ, cкидки и курсы валют'!$C$42),IF(H1917&lt;'Заказ, cкидки и курсы валют'!$B$43,H1917*0.54*100/(100-'Заказ, cкидки и курсы валют'!$C$43),H1917))))),2)</f>
        <v>508.39</v>
      </c>
    </row>
    <row r="1918" spans="1:10" ht="14.1" customHeight="1">
      <c r="A1918" s="209" t="s">
        <v>11704</v>
      </c>
      <c r="B1918" s="44" t="s">
        <v>171</v>
      </c>
      <c r="C1918" s="794">
        <v>4.9400000000000004</v>
      </c>
      <c r="D1918" s="2055">
        <v>250</v>
      </c>
      <c r="E1918" s="2091">
        <f t="shared" si="196"/>
        <v>204.66</v>
      </c>
      <c r="F1918" s="603">
        <f t="shared" si="197"/>
        <v>204.66</v>
      </c>
      <c r="G1918" s="862">
        <f>'Заказ, cкидки и курсы валют'!$J$23*F1918</f>
        <v>2455.92</v>
      </c>
      <c r="H1918" s="128">
        <f t="shared" si="198"/>
        <v>613.98</v>
      </c>
      <c r="I1918" s="326"/>
      <c r="J1918" s="128">
        <f>ROUND(IF(H1918&lt;'Заказ, cкидки и курсы валют'!$B$39,H1918*0.54*100/(100-'Заказ, cкидки и курсы валют'!$C$39),IF(H1918&lt;'Заказ, cкидки и курсы валют'!$B$40,H1918*0.54*100/(100-'Заказ, cкидки и курсы валют'!$C$40),IF(H1918&lt;'Заказ, cкидки и курсы валют'!$B$41,H1918*0.54*100/(100-'Заказ, cкидки и курсы валют'!$C$41),IF(H1918&lt;'Заказ, cкидки и курсы валют'!$B$42,H1918*0.54*100/(100-'Заказ, cкидки и курсы валют'!$C$42),IF(H1918&lt;'Заказ, cкидки и курсы валют'!$B$43,H1918*0.54*100/(100-'Заказ, cкидки и курсы валют'!$C$43),H1918))))),2)</f>
        <v>663.1</v>
      </c>
    </row>
    <row r="1919" spans="1:10" ht="14.1" customHeight="1">
      <c r="A1919" s="209" t="s">
        <v>8964</v>
      </c>
      <c r="B1919" s="44" t="s">
        <v>189</v>
      </c>
      <c r="C1919" s="786">
        <v>6</v>
      </c>
      <c r="D1919" s="2055">
        <v>200</v>
      </c>
      <c r="E1919" s="2045">
        <f t="shared" si="196"/>
        <v>187.00800000000001</v>
      </c>
      <c r="F1919" s="603">
        <f t="shared" si="197"/>
        <v>187.01</v>
      </c>
      <c r="G1919" s="862">
        <f>'Заказ, cкидки и курсы валют'!$J$23*F1919</f>
        <v>2244.12</v>
      </c>
      <c r="H1919" s="128">
        <f t="shared" si="198"/>
        <v>448.82</v>
      </c>
      <c r="I1919" s="212"/>
      <c r="J1919" s="128">
        <f>ROUND(IF(H1919&lt;'Заказ, cкидки и курсы валют'!$B$39,H1919*0.54*100/(100-'Заказ, cкидки и курсы валют'!$C$39),IF(H1919&lt;'Заказ, cкидки и курсы валют'!$B$40,H1919*0.54*100/(100-'Заказ, cкидки и курсы валют'!$C$40),IF(H1919&lt;'Заказ, cкидки и курсы валют'!$B$41,H1919*0.54*100/(100-'Заказ, cкидки и курсы валют'!$C$41),IF(H1919&lt;'Заказ, cкидки и курсы валют'!$B$42,H1919*0.54*100/(100-'Заказ, cкидки и курсы валют'!$C$42),IF(H1919&lt;'Заказ, cкидки и курсы валют'!$B$43,H1919*0.54*100/(100-'Заказ, cкидки и курсы валют'!$C$43),H1919))))),2)</f>
        <v>538.58000000000004</v>
      </c>
    </row>
    <row r="1920" spans="1:10" ht="14.1" customHeight="1">
      <c r="A1920" s="209" t="s">
        <v>409</v>
      </c>
      <c r="B1920" s="44" t="s">
        <v>178</v>
      </c>
      <c r="C1920" s="786">
        <v>7.4</v>
      </c>
      <c r="D1920" s="2055">
        <v>300</v>
      </c>
      <c r="E1920" s="2045">
        <f t="shared" si="196"/>
        <v>231.91199999999998</v>
      </c>
      <c r="F1920" s="603">
        <f t="shared" si="197"/>
        <v>231.91</v>
      </c>
      <c r="G1920" s="862">
        <f>'Заказ, cкидки и курсы валют'!$J$23*F1920</f>
        <v>2782.92</v>
      </c>
      <c r="H1920" s="128">
        <f t="shared" si="198"/>
        <v>834.88</v>
      </c>
      <c r="I1920" s="212"/>
      <c r="J1920" s="128">
        <f>ROUND(IF(H1920&lt;'Заказ, cкидки и курсы валют'!$B$39,H1920*0.54*100/(100-'Заказ, cкидки и курсы валют'!$C$39),IF(H1920&lt;'Заказ, cкидки и курсы валют'!$B$40,H1920*0.54*100/(100-'Заказ, cкидки и курсы валют'!$C$40),IF(H1920&lt;'Заказ, cкидки и курсы валют'!$B$41,H1920*0.54*100/(100-'Заказ, cкидки и курсы валют'!$C$41),IF(H1920&lt;'Заказ, cкидки и курсы валют'!$B$42,H1920*0.54*100/(100-'Заказ, cкидки и курсы валют'!$C$42),IF(H1920&lt;'Заказ, cкидки и курсы валют'!$B$43,H1920*0.54*100/(100-'Заказ, cкидки и курсы валют'!$C$43),H1920))))),2)</f>
        <v>901.67</v>
      </c>
    </row>
    <row r="1921" spans="1:10" ht="14.1" customHeight="1">
      <c r="A1921" s="209" t="s">
        <v>410</v>
      </c>
      <c r="B1921" s="44" t="s">
        <v>179</v>
      </c>
      <c r="C1921" s="786">
        <v>8.81</v>
      </c>
      <c r="D1921" s="2055">
        <v>200</v>
      </c>
      <c r="E1921" s="2045">
        <f t="shared" si="196"/>
        <v>272.79599999999999</v>
      </c>
      <c r="F1921" s="603">
        <f t="shared" si="197"/>
        <v>272.8</v>
      </c>
      <c r="G1921" s="862">
        <f>'Заказ, cкидки и курсы валют'!$J$23*F1921</f>
        <v>3273.6000000000004</v>
      </c>
      <c r="H1921" s="128">
        <f t="shared" si="198"/>
        <v>654.72</v>
      </c>
      <c r="I1921" s="212"/>
      <c r="J1921" s="128">
        <f>ROUND(IF(H1921&lt;'Заказ, cкидки и курсы валют'!$B$39,H1921*0.54*100/(100-'Заказ, cкидки и курсы валют'!$C$39),IF(H1921&lt;'Заказ, cкидки и курсы валют'!$B$40,H1921*0.54*100/(100-'Заказ, cкидки и курсы валют'!$C$40),IF(H1921&lt;'Заказ, cкидки и курсы валют'!$B$41,H1921*0.54*100/(100-'Заказ, cкидки и курсы валют'!$C$41),IF(H1921&lt;'Заказ, cкидки и курсы валют'!$B$42,H1921*0.54*100/(100-'Заказ, cкидки и курсы валют'!$C$42),IF(H1921&lt;'Заказ, cкидки и курсы валют'!$B$43,H1921*0.54*100/(100-'Заказ, cкидки и курсы валют'!$C$43),H1921))))),2)</f>
        <v>707.1</v>
      </c>
    </row>
    <row r="1922" spans="1:10" ht="14.1" customHeight="1">
      <c r="A1922" s="209" t="s">
        <v>411</v>
      </c>
      <c r="B1922" s="44" t="s">
        <v>180</v>
      </c>
      <c r="C1922" s="786">
        <v>10.72</v>
      </c>
      <c r="D1922" s="2055">
        <v>180</v>
      </c>
      <c r="E1922" s="2045">
        <f t="shared" si="196"/>
        <v>324.3</v>
      </c>
      <c r="F1922" s="603">
        <f t="shared" si="197"/>
        <v>324.3</v>
      </c>
      <c r="G1922" s="862">
        <f>'Заказ, cкидки и курсы валют'!$J$23*F1922</f>
        <v>3891.6000000000004</v>
      </c>
      <c r="H1922" s="128">
        <f t="shared" si="198"/>
        <v>700.49</v>
      </c>
      <c r="I1922" s="212"/>
      <c r="J1922" s="128">
        <f>ROUND(IF(H1922&lt;'Заказ, cкидки и курсы валют'!$B$39,H1922*0.54*100/(100-'Заказ, cкидки и курсы валют'!$C$39),IF(H1922&lt;'Заказ, cкидки и курсы валют'!$B$40,H1922*0.54*100/(100-'Заказ, cкидки и курсы валют'!$C$40),IF(H1922&lt;'Заказ, cкидки и курсы валют'!$B$41,H1922*0.54*100/(100-'Заказ, cкидки и курсы валют'!$C$41),IF(H1922&lt;'Заказ, cкидки и курсы валют'!$B$42,H1922*0.54*100/(100-'Заказ, cкидки и курсы валют'!$C$42),IF(H1922&lt;'Заказ, cкидки и курсы валют'!$B$43,H1922*0.54*100/(100-'Заказ, cкидки и курсы валют'!$C$43),H1922))))),2)</f>
        <v>756.53</v>
      </c>
    </row>
    <row r="1923" spans="1:10" ht="14.1" customHeight="1">
      <c r="A1923" s="209" t="s">
        <v>412</v>
      </c>
      <c r="B1923" s="44" t="s">
        <v>181</v>
      </c>
      <c r="C1923" s="786">
        <v>12</v>
      </c>
      <c r="D1923" s="2055">
        <v>150</v>
      </c>
      <c r="E1923" s="2045">
        <f t="shared" si="196"/>
        <v>348.81599999999997</v>
      </c>
      <c r="F1923" s="603">
        <f t="shared" si="197"/>
        <v>348.82</v>
      </c>
      <c r="G1923" s="862">
        <f>'Заказ, cкидки и курсы валют'!$J$23*F1923</f>
        <v>4185.84</v>
      </c>
      <c r="H1923" s="128">
        <f t="shared" si="198"/>
        <v>627.88</v>
      </c>
      <c r="I1923" s="212"/>
      <c r="J1923" s="128">
        <f>ROUND(IF(H1923&lt;'Заказ, cкидки и курсы валют'!$B$39,H1923*0.54*100/(100-'Заказ, cкидки и курсы валют'!$C$39),IF(H1923&lt;'Заказ, cкидки и курсы валют'!$B$40,H1923*0.54*100/(100-'Заказ, cкидки и курсы валют'!$C$40),IF(H1923&lt;'Заказ, cкидки и курсы валют'!$B$41,H1923*0.54*100/(100-'Заказ, cкидки и курсы валют'!$C$41),IF(H1923&lt;'Заказ, cкидки и курсы валют'!$B$42,H1923*0.54*100/(100-'Заказ, cкидки и курсы валют'!$C$42),IF(H1923&lt;'Заказ, cкидки и курсы валют'!$B$43,H1923*0.54*100/(100-'Заказ, cкидки и курсы валют'!$C$43),H1923))))),2)</f>
        <v>678.11</v>
      </c>
    </row>
    <row r="1924" spans="1:10" ht="14.1" customHeight="1">
      <c r="A1924" s="209" t="s">
        <v>413</v>
      </c>
      <c r="B1924" s="44" t="s">
        <v>182</v>
      </c>
      <c r="C1924" s="786">
        <v>13.67</v>
      </c>
      <c r="D1924" s="2055">
        <v>100</v>
      </c>
      <c r="E1924" s="2045">
        <f t="shared" si="196"/>
        <v>394.44</v>
      </c>
      <c r="F1924" s="603">
        <f t="shared" si="197"/>
        <v>394.44</v>
      </c>
      <c r="G1924" s="862">
        <f>'Заказ, cкидки и курсы валют'!$J$23*F1924</f>
        <v>4733.28</v>
      </c>
      <c r="H1924" s="128">
        <f t="shared" si="198"/>
        <v>473.33</v>
      </c>
      <c r="I1924" s="212"/>
      <c r="J1924" s="128">
        <f>ROUND(IF(H1924&lt;'Заказ, cкидки и курсы валют'!$B$39,H1924*0.54*100/(100-'Заказ, cкидки и курсы валют'!$C$39),IF(H1924&lt;'Заказ, cкидки и курсы валют'!$B$40,H1924*0.54*100/(100-'Заказ, cкидки и курсы валют'!$C$40),IF(H1924&lt;'Заказ, cкидки и курсы валют'!$B$41,H1924*0.54*100/(100-'Заказ, cкидки и курсы валют'!$C$41),IF(H1924&lt;'Заказ, cкидки и курсы валют'!$B$42,H1924*0.54*100/(100-'Заказ, cкидки и курсы валют'!$C$42),IF(H1924&lt;'Заказ, cкидки и курсы валют'!$B$43,H1924*0.54*100/(100-'Заказ, cкидки и курсы валют'!$C$43),H1924))))),2)</f>
        <v>568</v>
      </c>
    </row>
    <row r="1925" spans="1:10" ht="14.1" customHeight="1">
      <c r="A1925" s="209" t="s">
        <v>414</v>
      </c>
      <c r="B1925" s="44" t="s">
        <v>183</v>
      </c>
      <c r="C1925" s="786">
        <v>15.07</v>
      </c>
      <c r="D1925" s="2055">
        <v>100</v>
      </c>
      <c r="E1925" s="2045">
        <f t="shared" si="196"/>
        <v>436.66799999999995</v>
      </c>
      <c r="F1925" s="603">
        <f t="shared" si="197"/>
        <v>436.67</v>
      </c>
      <c r="G1925" s="862">
        <f>'Заказ, cкидки и курсы валют'!$J$23*F1925</f>
        <v>5240.04</v>
      </c>
      <c r="H1925" s="128">
        <f t="shared" si="198"/>
        <v>524</v>
      </c>
      <c r="I1925" s="212"/>
      <c r="J1925" s="128">
        <f>ROUND(IF(H1925&lt;'Заказ, cкидки и курсы валют'!$B$39,H1925*0.54*100/(100-'Заказ, cкидки и курсы валют'!$C$39),IF(H1925&lt;'Заказ, cкидки и курсы валют'!$B$40,H1925*0.54*100/(100-'Заказ, cкидки и курсы валют'!$C$40),IF(H1925&lt;'Заказ, cкидки и курсы валют'!$B$41,H1925*0.54*100/(100-'Заказ, cкидки и курсы валют'!$C$41),IF(H1925&lt;'Заказ, cкидки и курсы валют'!$B$42,H1925*0.54*100/(100-'Заказ, cкидки и курсы валют'!$C$42),IF(H1925&lt;'Заказ, cкидки и курсы валют'!$B$43,H1925*0.54*100/(100-'Заказ, cкидки и курсы валют'!$C$43),H1925))))),2)</f>
        <v>628.79999999999995</v>
      </c>
    </row>
    <row r="1926" spans="1:10" ht="14.1" customHeight="1">
      <c r="A1926" s="209" t="s">
        <v>415</v>
      </c>
      <c r="B1926" s="44" t="s">
        <v>184</v>
      </c>
      <c r="C1926" s="786">
        <v>15.6</v>
      </c>
      <c r="D1926" s="2055">
        <v>100</v>
      </c>
      <c r="E1926" s="2045">
        <f t="shared" si="196"/>
        <v>474.15599999999995</v>
      </c>
      <c r="F1926" s="603">
        <f t="shared" si="197"/>
        <v>474.16</v>
      </c>
      <c r="G1926" s="862">
        <f>'Заказ, cкидки и курсы валют'!$J$23*F1926</f>
        <v>5689.92</v>
      </c>
      <c r="H1926" s="128">
        <f t="shared" si="198"/>
        <v>568.99</v>
      </c>
      <c r="I1926" s="212"/>
      <c r="J1926" s="128">
        <f>ROUND(IF(H1926&lt;'Заказ, cкидки и курсы валют'!$B$39,H1926*0.54*100/(100-'Заказ, cкидки и курсы валют'!$C$39),IF(H1926&lt;'Заказ, cкидки и курсы валют'!$B$40,H1926*0.54*100/(100-'Заказ, cкидки и курсы валют'!$C$40),IF(H1926&lt;'Заказ, cкидки и курсы валют'!$B$41,H1926*0.54*100/(100-'Заказ, cкидки и курсы валют'!$C$41),IF(H1926&lt;'Заказ, cкидки и курсы валют'!$B$42,H1926*0.54*100/(100-'Заказ, cкидки и курсы валют'!$C$42),IF(H1926&lt;'Заказ, cкидки и курсы валют'!$B$43,H1926*0.54*100/(100-'Заказ, cкидки и курсы валют'!$C$43),H1926))))),2)</f>
        <v>614.51</v>
      </c>
    </row>
    <row r="1927" spans="1:10" ht="14.1" customHeight="1">
      <c r="A1927" s="209" t="s">
        <v>416</v>
      </c>
      <c r="B1927" s="44" t="s">
        <v>185</v>
      </c>
      <c r="C1927" s="786">
        <v>20</v>
      </c>
      <c r="D1927" s="2055">
        <v>100</v>
      </c>
      <c r="E1927" s="2045">
        <f>E1852*1.2</f>
        <v>584.976</v>
      </c>
      <c r="F1927" s="603">
        <f t="shared" si="197"/>
        <v>584.98</v>
      </c>
      <c r="G1927" s="862">
        <f>'Заказ, cкидки и курсы валют'!$J$23*F1927</f>
        <v>7019.76</v>
      </c>
      <c r="H1927" s="128">
        <f t="shared" si="198"/>
        <v>701.98</v>
      </c>
      <c r="I1927" s="212"/>
      <c r="J1927" s="128">
        <f>ROUND(IF(H1927&lt;'Заказ, cкидки и курсы валют'!$B$39,H1927*0.54*100/(100-'Заказ, cкидки и курсы валют'!$C$39),IF(H1927&lt;'Заказ, cкидки и курсы валют'!$B$40,H1927*0.54*100/(100-'Заказ, cкидки и курсы валют'!$C$40),IF(H1927&lt;'Заказ, cкидки и курсы валют'!$B$41,H1927*0.54*100/(100-'Заказ, cкидки и курсы валют'!$C$41),IF(H1927&lt;'Заказ, cкидки и курсы валют'!$B$42,H1927*0.54*100/(100-'Заказ, cкидки и курсы валют'!$C$42),IF(H1927&lt;'Заказ, cкидки и курсы валют'!$B$43,H1927*0.54*100/(100-'Заказ, cкидки и курсы валют'!$C$43),H1927))))),2)</f>
        <v>758.14</v>
      </c>
    </row>
    <row r="1928" spans="1:10" ht="14.1" customHeight="1">
      <c r="A1928" s="209" t="s">
        <v>417</v>
      </c>
      <c r="B1928" s="44" t="s">
        <v>186</v>
      </c>
      <c r="C1928" s="786">
        <v>22.67</v>
      </c>
      <c r="D1928" s="2055">
        <v>50</v>
      </c>
      <c r="E1928" s="2045">
        <f>E1854*1.2</f>
        <v>674.20799999999997</v>
      </c>
      <c r="F1928" s="603">
        <f t="shared" si="197"/>
        <v>674.21</v>
      </c>
      <c r="G1928" s="862">
        <f>'Заказ, cкидки и курсы валют'!$J$23*F1928</f>
        <v>8090.52</v>
      </c>
      <c r="H1928" s="128">
        <f t="shared" si="198"/>
        <v>404.53</v>
      </c>
      <c r="I1928" s="212"/>
      <c r="J1928" s="128">
        <f>ROUND(IF(H1928&lt;'Заказ, cкидки и курсы валют'!$B$39,H1928*0.54*100/(100-'Заказ, cкидки и курсы валют'!$C$39),IF(H1928&lt;'Заказ, cкидки и курсы валют'!$B$40,H1928*0.54*100/(100-'Заказ, cкидки и курсы валют'!$C$40),IF(H1928&lt;'Заказ, cкидки и курсы валют'!$B$41,H1928*0.54*100/(100-'Заказ, cкидки и курсы валют'!$C$41),IF(H1928&lt;'Заказ, cкидки и курсы валют'!$B$42,H1928*0.54*100/(100-'Заказ, cкидки и курсы валют'!$C$42),IF(H1928&lt;'Заказ, cкидки и курсы валют'!$B$43,H1928*0.54*100/(100-'Заказ, cкидки и курсы валют'!$C$43),H1928))))),2)</f>
        <v>485.44</v>
      </c>
    </row>
    <row r="1929" spans="1:10" ht="14.1" customHeight="1">
      <c r="A1929" s="209" t="s">
        <v>11961</v>
      </c>
      <c r="B1929" s="44" t="s">
        <v>617</v>
      </c>
      <c r="C1929" s="786">
        <v>12.9</v>
      </c>
      <c r="D1929" s="2055">
        <v>150</v>
      </c>
      <c r="E1929" s="2045">
        <f t="shared" ref="E1929:E1936" si="199">E1856*1.2</f>
        <v>349.92</v>
      </c>
      <c r="F1929" s="603">
        <f t="shared" ref="F1929" si="200">ROUND(E1929*(1-$F$11),2)</f>
        <v>349.92</v>
      </c>
      <c r="G1929" s="862">
        <f>'Заказ, cкидки и курсы валют'!$J$23*F1929</f>
        <v>4199.04</v>
      </c>
      <c r="H1929" s="128">
        <f t="shared" ref="H1929" si="201">ROUND((D1929/1000)*G1929,2)</f>
        <v>629.86</v>
      </c>
      <c r="J1929" s="128">
        <f>ROUND(IF(H1929&lt;'Заказ, cкидки и курсы валют'!$B$39,H1929*0.54*100/(100-'Заказ, cкидки и курсы валют'!$C$39),IF(H1929&lt;'Заказ, cкидки и курсы валют'!$B$40,H1929*0.54*100/(100-'Заказ, cкидки и курсы валют'!$C$40),IF(H1929&lt;'Заказ, cкидки и курсы валют'!$B$41,H1929*0.54*100/(100-'Заказ, cкидки и курсы валют'!$C$41),IF(H1929&lt;'Заказ, cкидки и курсы валют'!$B$42,H1929*0.54*100/(100-'Заказ, cкидки и курсы валют'!$C$42),IF(H1929&lt;'Заказ, cкидки и курсы валют'!$B$43,H1929*0.54*100/(100-'Заказ, cкидки и курсы валют'!$C$43),H1929))))),2)</f>
        <v>680.25</v>
      </c>
    </row>
    <row r="1930" spans="1:10" ht="14.1" customHeight="1">
      <c r="A1930" s="209" t="s">
        <v>5236</v>
      </c>
      <c r="B1930" s="44" t="s">
        <v>190</v>
      </c>
      <c r="C1930" s="786">
        <v>14</v>
      </c>
      <c r="D1930" s="2055">
        <v>150</v>
      </c>
      <c r="E1930" s="2045">
        <f t="shared" si="199"/>
        <v>413.28</v>
      </c>
      <c r="F1930" s="603">
        <f t="shared" ref="F1930:F1938" si="202">ROUND(E1930*(1-$F$11),2)</f>
        <v>413.28</v>
      </c>
      <c r="G1930" s="862">
        <f>'Заказ, cкидки и курсы валют'!$J$23*F1930</f>
        <v>4959.3599999999997</v>
      </c>
      <c r="H1930" s="128">
        <f t="shared" ref="H1930:H1938" si="203">ROUND((D1930/1000)*G1930,2)</f>
        <v>743.9</v>
      </c>
      <c r="I1930" s="212"/>
      <c r="J1930" s="128">
        <f>ROUND(IF(H1930&lt;'Заказ, cкидки и курсы валют'!$B$39,H1930*0.54*100/(100-'Заказ, cкидки и курсы валют'!$C$39),IF(H1930&lt;'Заказ, cкидки и курсы валют'!$B$40,H1930*0.54*100/(100-'Заказ, cкидки и курсы валют'!$C$40),IF(H1930&lt;'Заказ, cкидки и курсы валют'!$B$41,H1930*0.54*100/(100-'Заказ, cкидки и курсы валют'!$C$41),IF(H1930&lt;'Заказ, cкидки и курсы валют'!$B$42,H1930*0.54*100/(100-'Заказ, cкидки и курсы валют'!$C$42),IF(H1930&lt;'Заказ, cкидки и курсы валют'!$B$43,H1930*0.54*100/(100-'Заказ, cкидки и курсы валют'!$C$43),H1930))))),2)</f>
        <v>803.41</v>
      </c>
    </row>
    <row r="1931" spans="1:10" ht="14.1" customHeight="1">
      <c r="A1931" s="209" t="s">
        <v>418</v>
      </c>
      <c r="B1931" s="44" t="s">
        <v>191</v>
      </c>
      <c r="C1931" s="786">
        <v>17.5</v>
      </c>
      <c r="D1931" s="2055">
        <v>150</v>
      </c>
      <c r="E1931" s="2045">
        <f t="shared" si="199"/>
        <v>520.39200000000005</v>
      </c>
      <c r="F1931" s="603">
        <f t="shared" si="202"/>
        <v>520.39</v>
      </c>
      <c r="G1931" s="862">
        <f>'Заказ, cкидки и курсы валют'!$J$23*F1931</f>
        <v>6244.68</v>
      </c>
      <c r="H1931" s="128">
        <f t="shared" si="203"/>
        <v>936.7</v>
      </c>
      <c r="I1931" s="212"/>
      <c r="J1931" s="128">
        <f>ROUND(IF(H1931&lt;'Заказ, cкидки и курсы валют'!$B$39,H1931*0.54*100/(100-'Заказ, cкидки и курсы валют'!$C$39),IF(H1931&lt;'Заказ, cкидки и курсы валют'!$B$40,H1931*0.54*100/(100-'Заказ, cкидки и курсы валют'!$C$40),IF(H1931&lt;'Заказ, cкидки и курсы валют'!$B$41,H1931*0.54*100/(100-'Заказ, cкидки и курсы валют'!$C$41),IF(H1931&lt;'Заказ, cкидки и курсы валют'!$B$42,H1931*0.54*100/(100-'Заказ, cкидки и курсы валют'!$C$42),IF(H1931&lt;'Заказ, cкидки и курсы валют'!$B$43,H1931*0.54*100/(100-'Заказ, cкидки и курсы валют'!$C$43),H1931))))),2)</f>
        <v>936.7</v>
      </c>
    </row>
    <row r="1932" spans="1:10" ht="14.1" customHeight="1">
      <c r="A1932" s="209" t="s">
        <v>419</v>
      </c>
      <c r="B1932" s="44" t="s">
        <v>192</v>
      </c>
      <c r="C1932" s="786">
        <v>17.5</v>
      </c>
      <c r="D1932" s="2055">
        <v>100</v>
      </c>
      <c r="E1932" s="2045">
        <f t="shared" si="199"/>
        <v>545.86799999999994</v>
      </c>
      <c r="F1932" s="603">
        <f t="shared" si="202"/>
        <v>545.87</v>
      </c>
      <c r="G1932" s="862">
        <f>'Заказ, cкидки и курсы валют'!$J$23*F1932</f>
        <v>6550.4400000000005</v>
      </c>
      <c r="H1932" s="128">
        <f t="shared" si="203"/>
        <v>655.04</v>
      </c>
      <c r="I1932" s="212"/>
      <c r="J1932" s="128">
        <f>ROUND(IF(H1932&lt;'Заказ, cкидки и курсы валют'!$B$39,H1932*0.54*100/(100-'Заказ, cкидки и курсы валют'!$C$39),IF(H1932&lt;'Заказ, cкидки и курсы валют'!$B$40,H1932*0.54*100/(100-'Заказ, cкидки и курсы валют'!$C$40),IF(H1932&lt;'Заказ, cкидки и курсы валют'!$B$41,H1932*0.54*100/(100-'Заказ, cкидки и курсы валют'!$C$41),IF(H1932&lt;'Заказ, cкидки и курсы валют'!$B$42,H1932*0.54*100/(100-'Заказ, cкидки и курсы валют'!$C$42),IF(H1932&lt;'Заказ, cкидки и курсы валют'!$B$43,H1932*0.54*100/(100-'Заказ, cкидки и курсы валют'!$C$43),H1932))))),2)</f>
        <v>707.44</v>
      </c>
    </row>
    <row r="1933" spans="1:10" ht="14.1" customHeight="1">
      <c r="A1933" s="209" t="s">
        <v>420</v>
      </c>
      <c r="B1933" s="44" t="s">
        <v>193</v>
      </c>
      <c r="C1933" s="786">
        <v>22.36</v>
      </c>
      <c r="D1933" s="2055">
        <v>80</v>
      </c>
      <c r="E1933" s="2045">
        <f t="shared" si="199"/>
        <v>632.53200000000004</v>
      </c>
      <c r="F1933" s="603">
        <f t="shared" si="202"/>
        <v>632.53</v>
      </c>
      <c r="G1933" s="862">
        <f>'Заказ, cкидки и курсы валют'!$J$23*F1933</f>
        <v>7590.36</v>
      </c>
      <c r="H1933" s="128">
        <f t="shared" si="203"/>
        <v>607.23</v>
      </c>
      <c r="I1933" s="212"/>
      <c r="J1933" s="128">
        <f>ROUND(IF(H1933&lt;'Заказ, cкидки и курсы валют'!$B$39,H1933*0.54*100/(100-'Заказ, cкидки и курсы валют'!$C$39),IF(H1933&lt;'Заказ, cкидки и курсы валют'!$B$40,H1933*0.54*100/(100-'Заказ, cкидки и курсы валют'!$C$40),IF(H1933&lt;'Заказ, cкидки и курсы валют'!$B$41,H1933*0.54*100/(100-'Заказ, cкидки и курсы валют'!$C$41),IF(H1933&lt;'Заказ, cкидки и курсы валют'!$B$42,H1933*0.54*100/(100-'Заказ, cкидки и курсы валют'!$C$42),IF(H1933&lt;'Заказ, cкидки и курсы валют'!$B$43,H1933*0.54*100/(100-'Заказ, cкидки и курсы валют'!$C$43),H1933))))),2)</f>
        <v>655.81</v>
      </c>
    </row>
    <row r="1934" spans="1:10" ht="14.1" customHeight="1">
      <c r="A1934" s="209" t="s">
        <v>421</v>
      </c>
      <c r="B1934" s="44" t="s">
        <v>194</v>
      </c>
      <c r="C1934" s="786">
        <v>25.26</v>
      </c>
      <c r="D1934" s="48">
        <v>50</v>
      </c>
      <c r="E1934" s="2045">
        <f t="shared" si="199"/>
        <v>721.69199999999989</v>
      </c>
      <c r="F1934" s="603">
        <f t="shared" si="202"/>
        <v>721.69</v>
      </c>
      <c r="G1934" s="862">
        <f>'Заказ, cкидки и курсы валют'!$J$23*F1934</f>
        <v>8660.2800000000007</v>
      </c>
      <c r="H1934" s="128">
        <f t="shared" si="203"/>
        <v>433.01</v>
      </c>
      <c r="I1934" s="212"/>
      <c r="J1934" s="128">
        <f>ROUND(IF(H1934&lt;'Заказ, cкидки и курсы валют'!$B$39,H1934*0.54*100/(100-'Заказ, cкидки и курсы валют'!$C$39),IF(H1934&lt;'Заказ, cкидки и курсы валют'!$B$40,H1934*0.54*100/(100-'Заказ, cкидки и курсы валют'!$C$40),IF(H1934&lt;'Заказ, cкидки и курсы валют'!$B$41,H1934*0.54*100/(100-'Заказ, cкидки и курсы валют'!$C$41),IF(H1934&lt;'Заказ, cкидки и курсы валют'!$B$42,H1934*0.54*100/(100-'Заказ, cкидки и курсы валют'!$C$42),IF(H1934&lt;'Заказ, cкидки и курсы валют'!$B$43,H1934*0.54*100/(100-'Заказ, cкидки и курсы валют'!$C$43),H1934))))),2)</f>
        <v>519.61</v>
      </c>
    </row>
    <row r="1935" spans="1:10" ht="14.1" customHeight="1">
      <c r="A1935" s="209" t="s">
        <v>422</v>
      </c>
      <c r="B1935" s="44" t="s">
        <v>3108</v>
      </c>
      <c r="C1935" s="786">
        <v>28</v>
      </c>
      <c r="D1935" s="2055">
        <v>50</v>
      </c>
      <c r="E1935" s="2045">
        <f t="shared" si="199"/>
        <v>794.05200000000002</v>
      </c>
      <c r="F1935" s="603">
        <f t="shared" si="202"/>
        <v>794.05</v>
      </c>
      <c r="G1935" s="862">
        <f>'Заказ, cкидки и курсы валют'!$J$23*F1935</f>
        <v>9528.5999999999985</v>
      </c>
      <c r="H1935" s="128">
        <f t="shared" si="203"/>
        <v>476.43</v>
      </c>
      <c r="I1935" s="212"/>
      <c r="J1935" s="128">
        <f>ROUND(IF(H1935&lt;'Заказ, cкидки и курсы валют'!$B$39,H1935*0.54*100/(100-'Заказ, cкидки и курсы валют'!$C$39),IF(H1935&lt;'Заказ, cкидки и курсы валют'!$B$40,H1935*0.54*100/(100-'Заказ, cкидки и курсы валют'!$C$40),IF(H1935&lt;'Заказ, cкидки и курсы валют'!$B$41,H1935*0.54*100/(100-'Заказ, cкидки и курсы валют'!$C$41),IF(H1935&lt;'Заказ, cкидки и курсы валют'!$B$42,H1935*0.54*100/(100-'Заказ, cкидки и курсы валют'!$C$42),IF(H1935&lt;'Заказ, cкидки и курсы валют'!$B$43,H1935*0.54*100/(100-'Заказ, cкидки и курсы валют'!$C$43),H1935))))),2)</f>
        <v>571.72</v>
      </c>
    </row>
    <row r="1936" spans="1:10" ht="14.1" customHeight="1">
      <c r="A1936" s="209" t="s">
        <v>423</v>
      </c>
      <c r="B1936" s="44" t="s">
        <v>195</v>
      </c>
      <c r="C1936" s="786">
        <v>30.5</v>
      </c>
      <c r="D1936" s="48">
        <v>50</v>
      </c>
      <c r="E1936" s="2045">
        <f t="shared" si="199"/>
        <v>858.76799999999992</v>
      </c>
      <c r="F1936" s="603">
        <f t="shared" si="202"/>
        <v>858.77</v>
      </c>
      <c r="G1936" s="862">
        <f>'Заказ, cкидки и курсы валют'!$J$23*F1936</f>
        <v>10305.24</v>
      </c>
      <c r="H1936" s="128">
        <f t="shared" si="203"/>
        <v>515.26</v>
      </c>
      <c r="I1936" s="212"/>
      <c r="J1936" s="128">
        <f>ROUND(IF(H1936&lt;'Заказ, cкидки и курсы валют'!$B$39,H1936*0.54*100/(100-'Заказ, cкидки и курсы валют'!$C$39),IF(H1936&lt;'Заказ, cкидки и курсы валют'!$B$40,H1936*0.54*100/(100-'Заказ, cкидки и курсы валют'!$C$40),IF(H1936&lt;'Заказ, cкидки и курсы валют'!$B$41,H1936*0.54*100/(100-'Заказ, cкидки и курсы валют'!$C$41),IF(H1936&lt;'Заказ, cкидки и курсы валют'!$B$42,H1936*0.54*100/(100-'Заказ, cкидки и курсы валют'!$C$42),IF(H1936&lt;'Заказ, cкидки и курсы валют'!$B$43,H1936*0.54*100/(100-'Заказ, cкидки и курсы валют'!$C$43),H1936))))),2)</f>
        <v>618.30999999999995</v>
      </c>
    </row>
    <row r="1937" spans="1:10" ht="14.1" customHeight="1">
      <c r="A1937" s="209" t="s">
        <v>424</v>
      </c>
      <c r="B1937" s="44" t="s">
        <v>196</v>
      </c>
      <c r="C1937" s="786">
        <v>34.6</v>
      </c>
      <c r="D1937" s="48">
        <v>50</v>
      </c>
      <c r="E1937" s="2045">
        <f>E1865*1.2</f>
        <v>1003.2239999999999</v>
      </c>
      <c r="F1937" s="603">
        <f t="shared" si="202"/>
        <v>1003.22</v>
      </c>
      <c r="G1937" s="862">
        <f>'Заказ, cкидки и курсы валют'!$J$23*F1937</f>
        <v>12038.64</v>
      </c>
      <c r="H1937" s="128">
        <f t="shared" si="203"/>
        <v>601.92999999999995</v>
      </c>
      <c r="I1937" s="212"/>
      <c r="J1937" s="128">
        <f>ROUND(IF(H1937&lt;'Заказ, cкидки и курсы валют'!$B$39,H1937*0.54*100/(100-'Заказ, cкидки и курсы валют'!$C$39),IF(H1937&lt;'Заказ, cкидки и курсы валют'!$B$40,H1937*0.54*100/(100-'Заказ, cкидки и курсы валют'!$C$40),IF(H1937&lt;'Заказ, cкидки и курсы валют'!$B$41,H1937*0.54*100/(100-'Заказ, cкидки и курсы валют'!$C$41),IF(H1937&lt;'Заказ, cкидки и курсы валют'!$B$42,H1937*0.54*100/(100-'Заказ, cкидки и курсы валют'!$C$42),IF(H1937&lt;'Заказ, cкидки и курсы валют'!$B$43,H1937*0.54*100/(100-'Заказ, cкидки и курсы валют'!$C$43),H1937))))),2)</f>
        <v>650.08000000000004</v>
      </c>
    </row>
    <row r="1938" spans="1:10" ht="14.1" customHeight="1" thickBot="1">
      <c r="A1938" s="211" t="s">
        <v>425</v>
      </c>
      <c r="B1938" s="213" t="s">
        <v>197</v>
      </c>
      <c r="C1938" s="975">
        <v>40.520000000000003</v>
      </c>
      <c r="D1938" s="217">
        <v>50</v>
      </c>
      <c r="E1938" s="2073">
        <f>E1866*1.2</f>
        <v>1122.384</v>
      </c>
      <c r="F1938" s="959">
        <f t="shared" si="202"/>
        <v>1122.3800000000001</v>
      </c>
      <c r="G1938" s="960">
        <f>'Заказ, cкидки и курсы валют'!$J$23*F1938</f>
        <v>13468.560000000001</v>
      </c>
      <c r="H1938" s="181">
        <f t="shared" si="203"/>
        <v>673.43</v>
      </c>
      <c r="I1938" s="214"/>
      <c r="J1938" s="128">
        <f>ROUND(IF(H1938&lt;'Заказ, cкидки и курсы валют'!$B$39,H1938*0.54*100/(100-'Заказ, cкидки и курсы валют'!$C$39),IF(H1938&lt;'Заказ, cкидки и курсы валют'!$B$40,H1938*0.54*100/(100-'Заказ, cкидки и курсы валют'!$C$40),IF(H1938&lt;'Заказ, cкидки и курсы валют'!$B$41,H1938*0.54*100/(100-'Заказ, cкидки и курсы валют'!$C$41),IF(H1938&lt;'Заказ, cкидки и курсы валют'!$B$42,H1938*0.54*100/(100-'Заказ, cкидки и курсы валют'!$C$42),IF(H1938&lt;'Заказ, cкидки и курсы валют'!$B$43,H1938*0.54*100/(100-'Заказ, cкидки и курсы валют'!$C$43),H1938))))),2)</f>
        <v>727.3</v>
      </c>
    </row>
    <row r="1939" spans="1:10" ht="14.1" customHeight="1" thickBot="1"/>
    <row r="1940" spans="1:10" ht="14.1" customHeight="1">
      <c r="A1940" s="517"/>
      <c r="B1940" s="519" t="s">
        <v>3083</v>
      </c>
      <c r="C1940" s="518"/>
      <c r="D1940" s="518"/>
      <c r="E1940" s="616"/>
      <c r="F1940" s="617"/>
      <c r="G1940" s="871"/>
      <c r="H1940" s="236"/>
      <c r="I1940" s="79"/>
    </row>
    <row r="1941" spans="1:10" ht="14.1" customHeight="1">
      <c r="A1941" s="206"/>
      <c r="B1941" s="108" t="s">
        <v>1398</v>
      </c>
      <c r="C1941" s="108"/>
      <c r="D1941" s="166"/>
      <c r="E1941" s="593"/>
      <c r="F1941" s="553"/>
      <c r="G1941" s="340"/>
      <c r="H1941" s="17"/>
      <c r="I1941" s="167"/>
    </row>
    <row r="1942" spans="1:10" ht="14.1" customHeight="1">
      <c r="A1942" s="206"/>
      <c r="B1942" s="207"/>
      <c r="C1942" s="97"/>
      <c r="D1942" s="97"/>
      <c r="E1942" s="595"/>
      <c r="F1942" s="596"/>
      <c r="G1942" s="860"/>
      <c r="H1942" s="228"/>
      <c r="I1942" s="167"/>
    </row>
    <row r="1943" spans="1:10" ht="14.1" customHeight="1">
      <c r="A1943" s="206"/>
      <c r="B1943" s="207"/>
      <c r="C1943" s="97"/>
      <c r="D1943" s="97"/>
      <c r="E1943" s="595"/>
      <c r="F1943" s="596"/>
      <c r="G1943" s="860"/>
      <c r="H1943" s="228"/>
      <c r="I1943" s="167"/>
    </row>
    <row r="1944" spans="1:10" ht="14.1" customHeight="1">
      <c r="A1944" s="206"/>
      <c r="B1944" s="207"/>
      <c r="C1944" s="97"/>
      <c r="D1944" s="97"/>
      <c r="E1944" s="595"/>
      <c r="F1944" s="596"/>
      <c r="G1944" s="860"/>
      <c r="H1944" s="228"/>
      <c r="I1944" s="167"/>
    </row>
    <row r="1945" spans="1:10" ht="14.1" customHeight="1" thickBot="1">
      <c r="A1945" s="1171" t="s">
        <v>7052</v>
      </c>
      <c r="B1945" s="2539"/>
      <c r="C1945" s="205"/>
      <c r="D1945" s="205"/>
      <c r="E1945" s="597"/>
      <c r="F1945" s="598"/>
      <c r="G1945" s="861"/>
      <c r="H1945" s="229"/>
      <c r="I1945" s="172"/>
    </row>
    <row r="1946" spans="1:10" ht="44.25" customHeight="1">
      <c r="A1946" s="187" t="s">
        <v>1028</v>
      </c>
      <c r="B1946" s="189" t="s">
        <v>1029</v>
      </c>
      <c r="C1946" s="192" t="s">
        <v>678</v>
      </c>
      <c r="D1946" s="192" t="s">
        <v>3130</v>
      </c>
      <c r="E1946" s="1134" t="s">
        <v>11188</v>
      </c>
      <c r="F1946" s="611" t="s">
        <v>2779</v>
      </c>
      <c r="G1946" s="2315" t="s">
        <v>2627</v>
      </c>
      <c r="H1946" s="2317" t="s">
        <v>497</v>
      </c>
      <c r="I1946" s="173" t="s">
        <v>4239</v>
      </c>
      <c r="J1946" s="2668" t="s">
        <v>12335</v>
      </c>
    </row>
    <row r="1947" spans="1:10" ht="18.75" customHeight="1" thickBot="1">
      <c r="A1947" s="195"/>
      <c r="B1947" s="389"/>
      <c r="C1947" s="197" t="s">
        <v>3629</v>
      </c>
      <c r="D1947" s="390" t="s">
        <v>2628</v>
      </c>
      <c r="E1947" s="601" t="s">
        <v>265</v>
      </c>
      <c r="F1947" s="607">
        <f>'Заказ, cкидки и курсы валют'!$I$12</f>
        <v>0</v>
      </c>
      <c r="G1947" s="2316"/>
      <c r="H1947" s="2318"/>
      <c r="I1947" s="325"/>
      <c r="J1947" s="2669"/>
    </row>
    <row r="1948" spans="1:10" ht="14.1" customHeight="1" thickBot="1">
      <c r="A1948" s="1136" t="s">
        <v>9667</v>
      </c>
      <c r="B1948" s="998" t="s">
        <v>169</v>
      </c>
      <c r="C1948" s="1952">
        <v>4.93</v>
      </c>
      <c r="D1948" s="2126">
        <v>50</v>
      </c>
      <c r="E1948" s="2071">
        <f>(E1841*2)+(1000/D1948*7.5)</f>
        <v>385.36</v>
      </c>
      <c r="F1948" s="2050">
        <f t="shared" ref="F1948:F1958" si="204">ROUND(E1948*(1-$F$11),2)</f>
        <v>385.36</v>
      </c>
      <c r="G1948" s="1663">
        <f>'Заказ, cкидки и курсы валют'!$J$23*F1948</f>
        <v>4624.32</v>
      </c>
      <c r="H1948" s="1278">
        <f t="shared" ref="H1948:H1958" si="205">ROUND((D1948/1000)*G1948,2)</f>
        <v>231.22</v>
      </c>
      <c r="I1948" s="1080"/>
      <c r="J1948" s="128">
        <f>ROUND(IF(H1948&lt;'Заказ, cкидки и курсы валют'!$B$39,H1948*0.54*100/(100-'Заказ, cкидки и курсы валют'!$C$39),IF(H1948&lt;'Заказ, cкидки и курсы валют'!$B$40,H1948*0.54*100/(100-'Заказ, cкидки и курсы валют'!$C$40),IF(H1948&lt;'Заказ, cкидки и курсы валют'!$B$41,H1948*0.54*100/(100-'Заказ, cкидки и курсы валют'!$C$41),IF(H1948&lt;'Заказ, cкидки и курсы валют'!$B$42,H1948*0.54*100/(100-'Заказ, cкидки и курсы валют'!$C$42),IF(H1948&lt;'Заказ, cкидки и курсы валют'!$B$43,H1948*0.54*100/(100-'Заказ, cкидки и курсы валют'!$C$43),H1948))))),2)</f>
        <v>312.14999999999998</v>
      </c>
    </row>
    <row r="1949" spans="1:10" ht="14.1" customHeight="1" thickBot="1">
      <c r="A1949" s="520" t="s">
        <v>9668</v>
      </c>
      <c r="B1949" s="521" t="s">
        <v>171</v>
      </c>
      <c r="C1949" s="794">
        <v>4.9400000000000004</v>
      </c>
      <c r="D1949" s="2076">
        <v>40</v>
      </c>
      <c r="E1949" s="2071">
        <f t="shared" ref="E1949:E2012" si="206">(E1842*2)+(1000/D1949*7.5)</f>
        <v>528.6</v>
      </c>
      <c r="F1949" s="936">
        <f t="shared" si="204"/>
        <v>528.6</v>
      </c>
      <c r="G1949" s="866">
        <f>'Заказ, cкидки и курсы валют'!$J$23*F1949</f>
        <v>6343.2000000000007</v>
      </c>
      <c r="H1949" s="1271">
        <f t="shared" si="205"/>
        <v>253.73</v>
      </c>
      <c r="I1949" s="523"/>
      <c r="J1949" s="128">
        <f>ROUND(IF(H1949&lt;'Заказ, cкидки и курсы валют'!$B$39,H1949*0.54*100/(100-'Заказ, cкидки и курсы валют'!$C$39),IF(H1949&lt;'Заказ, cкидки и курсы валют'!$B$40,H1949*0.54*100/(100-'Заказ, cкидки и курсы валют'!$C$40),IF(H1949&lt;'Заказ, cкидки и курсы валют'!$B$41,H1949*0.54*100/(100-'Заказ, cкидки и курсы валют'!$C$41),IF(H1949&lt;'Заказ, cкидки и курсы валют'!$B$42,H1949*0.54*100/(100-'Заказ, cкидки и курсы валют'!$C$42),IF(H1949&lt;'Заказ, cкидки и курсы валют'!$B$43,H1949*0.54*100/(100-'Заказ, cкидки и курсы валют'!$C$43),H1949))))),2)</f>
        <v>342.54</v>
      </c>
    </row>
    <row r="1950" spans="1:10" ht="14.1" customHeight="1" thickBot="1">
      <c r="A1950" s="520" t="s">
        <v>9669</v>
      </c>
      <c r="B1950" s="521" t="s">
        <v>189</v>
      </c>
      <c r="C1950" s="794">
        <v>6</v>
      </c>
      <c r="D1950" s="2076">
        <v>35</v>
      </c>
      <c r="E1950" s="2071">
        <f t="shared" si="206"/>
        <v>525.96571428571428</v>
      </c>
      <c r="F1950" s="936">
        <f t="shared" si="204"/>
        <v>525.97</v>
      </c>
      <c r="G1950" s="866">
        <f>'Заказ, cкидки и курсы валют'!$J$23*F1950</f>
        <v>6311.64</v>
      </c>
      <c r="H1950" s="522">
        <f t="shared" si="205"/>
        <v>220.91</v>
      </c>
      <c r="I1950" s="523"/>
      <c r="J1950" s="128">
        <f>ROUND(IF(H1950&lt;'Заказ, cкидки и курсы валют'!$B$39,H1950*0.54*100/(100-'Заказ, cкидки и курсы валют'!$C$39),IF(H1950&lt;'Заказ, cкидки и курсы валют'!$B$40,H1950*0.54*100/(100-'Заказ, cкидки и курсы валют'!$C$40),IF(H1950&lt;'Заказ, cкидки и курсы валют'!$B$41,H1950*0.54*100/(100-'Заказ, cкидки и курсы валют'!$C$41),IF(H1950&lt;'Заказ, cкидки и курсы валют'!$B$42,H1950*0.54*100/(100-'Заказ, cкидки и курсы валют'!$C$42),IF(H1950&lt;'Заказ, cкидки и курсы валют'!$B$43,H1950*0.54*100/(100-'Заказ, cкидки и курсы валют'!$C$43),H1950))))),2)</f>
        <v>298.23</v>
      </c>
    </row>
    <row r="1951" spans="1:10" ht="14.1" customHeight="1" thickBot="1">
      <c r="A1951" s="520" t="s">
        <v>7249</v>
      </c>
      <c r="B1951" s="521" t="s">
        <v>178</v>
      </c>
      <c r="C1951" s="794">
        <v>7.4</v>
      </c>
      <c r="D1951" s="2076">
        <v>30</v>
      </c>
      <c r="E1951" s="2071">
        <f t="shared" si="206"/>
        <v>636.52</v>
      </c>
      <c r="F1951" s="936">
        <f t="shared" si="204"/>
        <v>636.52</v>
      </c>
      <c r="G1951" s="866">
        <f>'Заказ, cкидки и курсы валют'!$J$23*F1951</f>
        <v>7638.24</v>
      </c>
      <c r="H1951" s="522">
        <f t="shared" si="205"/>
        <v>229.15</v>
      </c>
      <c r="I1951" s="523"/>
      <c r="J1951" s="128">
        <f>ROUND(IF(H1951&lt;'Заказ, cкидки и курсы валют'!$B$39,H1951*0.54*100/(100-'Заказ, cкидки и курсы валют'!$C$39),IF(H1951&lt;'Заказ, cкидки и курсы валют'!$B$40,H1951*0.54*100/(100-'Заказ, cкидки и курсы валют'!$C$40),IF(H1951&lt;'Заказ, cкидки и курсы валют'!$B$41,H1951*0.54*100/(100-'Заказ, cкидки и курсы валют'!$C$41),IF(H1951&lt;'Заказ, cкидки и курсы валют'!$B$42,H1951*0.54*100/(100-'Заказ, cкидки и курсы валют'!$C$42),IF(H1951&lt;'Заказ, cкидки и курсы валют'!$B$43,H1951*0.54*100/(100-'Заказ, cкидки и курсы валют'!$C$43),H1951))))),2)</f>
        <v>309.35000000000002</v>
      </c>
    </row>
    <row r="1952" spans="1:10" ht="14.1" customHeight="1" thickBot="1">
      <c r="A1952" s="520" t="s">
        <v>7250</v>
      </c>
      <c r="B1952" s="521" t="s">
        <v>179</v>
      </c>
      <c r="C1952" s="794">
        <v>8.81</v>
      </c>
      <c r="D1952" s="2076">
        <v>26</v>
      </c>
      <c r="E1952" s="2071">
        <f t="shared" si="206"/>
        <v>743.12153846153842</v>
      </c>
      <c r="F1952" s="936">
        <f t="shared" si="204"/>
        <v>743.12</v>
      </c>
      <c r="G1952" s="866">
        <f>'Заказ, cкидки и курсы валют'!$J$23*F1952</f>
        <v>8917.44</v>
      </c>
      <c r="H1952" s="522">
        <f t="shared" si="205"/>
        <v>231.85</v>
      </c>
      <c r="I1952" s="523"/>
      <c r="J1952" s="128">
        <f>ROUND(IF(H1952&lt;'Заказ, cкидки и курсы валют'!$B$39,H1952*0.54*100/(100-'Заказ, cкидки и курсы валют'!$C$39),IF(H1952&lt;'Заказ, cкидки и курсы валют'!$B$40,H1952*0.54*100/(100-'Заказ, cкидки и курсы валют'!$C$40),IF(H1952&lt;'Заказ, cкидки и курсы валют'!$B$41,H1952*0.54*100/(100-'Заказ, cкидки и курсы валют'!$C$41),IF(H1952&lt;'Заказ, cкидки и курсы валют'!$B$42,H1952*0.54*100/(100-'Заказ, cкидки и курсы валют'!$C$42),IF(H1952&lt;'Заказ, cкидки и курсы валют'!$B$43,H1952*0.54*100/(100-'Заказ, cкидки и курсы валют'!$C$43),H1952))))),2)</f>
        <v>313</v>
      </c>
    </row>
    <row r="1953" spans="1:10" ht="14.1" customHeight="1" thickBot="1">
      <c r="A1953" s="520" t="s">
        <v>7251</v>
      </c>
      <c r="B1953" s="521" t="s">
        <v>180</v>
      </c>
      <c r="C1953" s="794">
        <v>10.72</v>
      </c>
      <c r="D1953" s="2076">
        <v>20</v>
      </c>
      <c r="E1953" s="2071">
        <f t="shared" si="206"/>
        <v>915.5</v>
      </c>
      <c r="F1953" s="936">
        <f t="shared" si="204"/>
        <v>915.5</v>
      </c>
      <c r="G1953" s="866">
        <f>'Заказ, cкидки и курсы валют'!$J$23*F1953</f>
        <v>10986</v>
      </c>
      <c r="H1953" s="1271">
        <f t="shared" si="205"/>
        <v>219.72</v>
      </c>
      <c r="I1953" s="523"/>
      <c r="J1953" s="128">
        <f>ROUND(IF(H1953&lt;'Заказ, cкидки и курсы валют'!$B$39,H1953*0.54*100/(100-'Заказ, cкидки и курсы валют'!$C$39),IF(H1953&lt;'Заказ, cкидки и курсы валют'!$B$40,H1953*0.54*100/(100-'Заказ, cкидки и курсы валют'!$C$40),IF(H1953&lt;'Заказ, cкидки и курсы валют'!$B$41,H1953*0.54*100/(100-'Заказ, cкидки и курсы валют'!$C$41),IF(H1953&lt;'Заказ, cкидки и курсы валют'!$B$42,H1953*0.54*100/(100-'Заказ, cкидки и курсы валют'!$C$42),IF(H1953&lt;'Заказ, cкидки и курсы валют'!$B$43,H1953*0.54*100/(100-'Заказ, cкидки и курсы валют'!$C$43),H1953))))),2)</f>
        <v>296.62</v>
      </c>
    </row>
    <row r="1954" spans="1:10" ht="14.1" customHeight="1" thickBot="1">
      <c r="A1954" s="520" t="s">
        <v>7252</v>
      </c>
      <c r="B1954" s="521" t="s">
        <v>181</v>
      </c>
      <c r="C1954" s="794">
        <v>12</v>
      </c>
      <c r="D1954" s="2076">
        <v>20</v>
      </c>
      <c r="E1954" s="2071">
        <f t="shared" si="206"/>
        <v>956.36</v>
      </c>
      <c r="F1954" s="936">
        <f t="shared" si="204"/>
        <v>956.36</v>
      </c>
      <c r="G1954" s="866">
        <f>'Заказ, cкидки и курсы валют'!$J$23*F1954</f>
        <v>11476.32</v>
      </c>
      <c r="H1954" s="522">
        <f t="shared" si="205"/>
        <v>229.53</v>
      </c>
      <c r="I1954" s="523"/>
      <c r="J1954" s="128">
        <f>ROUND(IF(H1954&lt;'Заказ, cкидки и курсы валют'!$B$39,H1954*0.54*100/(100-'Заказ, cкидки и курсы валют'!$C$39),IF(H1954&lt;'Заказ, cкидки и курсы валют'!$B$40,H1954*0.54*100/(100-'Заказ, cкидки и курсы валют'!$C$40),IF(H1954&lt;'Заказ, cкидки и курсы валют'!$B$41,H1954*0.54*100/(100-'Заказ, cкидки и курсы валют'!$C$41),IF(H1954&lt;'Заказ, cкидки и курсы валют'!$B$42,H1954*0.54*100/(100-'Заказ, cкидки и курсы валют'!$C$42),IF(H1954&lt;'Заказ, cкидки и курсы валют'!$B$43,H1954*0.54*100/(100-'Заказ, cкидки и курсы валют'!$C$43),H1954))))),2)</f>
        <v>309.87</v>
      </c>
    </row>
    <row r="1955" spans="1:10" ht="14.1" customHeight="1" thickBot="1">
      <c r="A1955" s="520" t="s">
        <v>7253</v>
      </c>
      <c r="B1955" s="521" t="s">
        <v>182</v>
      </c>
      <c r="C1955" s="794">
        <v>13.67</v>
      </c>
      <c r="D1955" s="2076">
        <v>18</v>
      </c>
      <c r="E1955" s="2071">
        <f t="shared" si="206"/>
        <v>1074.0666666666666</v>
      </c>
      <c r="F1955" s="936">
        <f t="shared" si="204"/>
        <v>1074.07</v>
      </c>
      <c r="G1955" s="866">
        <f>'Заказ, cкидки и курсы валют'!$J$23*F1955</f>
        <v>12888.84</v>
      </c>
      <c r="H1955" s="1271">
        <f t="shared" si="205"/>
        <v>232</v>
      </c>
      <c r="I1955" s="523"/>
      <c r="J1955" s="128">
        <f>ROUND(IF(H1955&lt;'Заказ, cкидки и курсы валют'!$B$39,H1955*0.54*100/(100-'Заказ, cкидки и курсы валют'!$C$39),IF(H1955&lt;'Заказ, cкидки и курсы валют'!$B$40,H1955*0.54*100/(100-'Заказ, cкидки и курсы валют'!$C$40),IF(H1955&lt;'Заказ, cкидки и курсы валют'!$B$41,H1955*0.54*100/(100-'Заказ, cкидки и курсы валют'!$C$41),IF(H1955&lt;'Заказ, cкидки и курсы валют'!$B$42,H1955*0.54*100/(100-'Заказ, cкидки и курсы валют'!$C$42),IF(H1955&lt;'Заказ, cкидки и курсы валют'!$B$43,H1955*0.54*100/(100-'Заказ, cкидки и курсы валют'!$C$43),H1955))))),2)</f>
        <v>313.2</v>
      </c>
    </row>
    <row r="1956" spans="1:10" ht="14.1" customHeight="1" thickBot="1">
      <c r="A1956" s="520" t="s">
        <v>7254</v>
      </c>
      <c r="B1956" s="521" t="s">
        <v>183</v>
      </c>
      <c r="C1956" s="794">
        <v>15.07</v>
      </c>
      <c r="D1956" s="2076">
        <v>14</v>
      </c>
      <c r="E1956" s="2071">
        <f t="shared" si="206"/>
        <v>1263.4942857142858</v>
      </c>
      <c r="F1956" s="936">
        <f t="shared" si="204"/>
        <v>1263.49</v>
      </c>
      <c r="G1956" s="866">
        <f>'Заказ, cкидки и курсы валют'!$J$23*F1956</f>
        <v>15161.880000000001</v>
      </c>
      <c r="H1956" s="1271">
        <f t="shared" si="205"/>
        <v>212.27</v>
      </c>
      <c r="I1956" s="523"/>
      <c r="J1956" s="128">
        <f>ROUND(IF(H1956&lt;'Заказ, cкидки и курсы валют'!$B$39,H1956*0.54*100/(100-'Заказ, cкидки и курсы валют'!$C$39),IF(H1956&lt;'Заказ, cкидки и курсы валют'!$B$40,H1956*0.54*100/(100-'Заказ, cкидки и курсы валют'!$C$40),IF(H1956&lt;'Заказ, cкидки и курсы валют'!$B$41,H1956*0.54*100/(100-'Заказ, cкидки и курсы валют'!$C$41),IF(H1956&lt;'Заказ, cкидки и курсы валют'!$B$42,H1956*0.54*100/(100-'Заказ, cкидки и курсы валют'!$C$42),IF(H1956&lt;'Заказ, cкидки и курсы валют'!$B$43,H1956*0.54*100/(100-'Заказ, cкидки и курсы валют'!$C$43),H1956))))),2)</f>
        <v>286.56</v>
      </c>
    </row>
    <row r="1957" spans="1:10" ht="14.1" customHeight="1" thickBot="1">
      <c r="A1957" s="520" t="s">
        <v>7255</v>
      </c>
      <c r="B1957" s="521" t="s">
        <v>184</v>
      </c>
      <c r="C1957" s="794">
        <v>15.6</v>
      </c>
      <c r="D1957" s="2076">
        <v>10</v>
      </c>
      <c r="E1957" s="2071">
        <f t="shared" si="206"/>
        <v>1540.26</v>
      </c>
      <c r="F1957" s="936">
        <f t="shared" si="204"/>
        <v>1540.26</v>
      </c>
      <c r="G1957" s="866">
        <f>'Заказ, cкидки и курсы валют'!$J$23*F1957</f>
        <v>18483.12</v>
      </c>
      <c r="H1957" s="522">
        <f t="shared" si="205"/>
        <v>184.83</v>
      </c>
      <c r="I1957" s="523"/>
      <c r="J1957" s="128">
        <f>ROUND(IF(H1957&lt;'Заказ, cкидки и курсы валют'!$B$39,H1957*0.54*100/(100-'Заказ, cкидки и курсы валют'!$C$39),IF(H1957&lt;'Заказ, cкидки и курсы валют'!$B$40,H1957*0.54*100/(100-'Заказ, cкидки и курсы валют'!$C$40),IF(H1957&lt;'Заказ, cкидки и курсы валют'!$B$41,H1957*0.54*100/(100-'Заказ, cкидки и курсы валют'!$C$41),IF(H1957&lt;'Заказ, cкидки и курсы валют'!$B$42,H1957*0.54*100/(100-'Заказ, cкидки и курсы валют'!$C$42),IF(H1957&lt;'Заказ, cкидки и курсы валют'!$B$43,H1957*0.54*100/(100-'Заказ, cкидки и курсы валют'!$C$43),H1957))))),2)</f>
        <v>285.17</v>
      </c>
    </row>
    <row r="1958" spans="1:10" ht="14.1" customHeight="1" thickBot="1">
      <c r="A1958" s="520" t="s">
        <v>9670</v>
      </c>
      <c r="B1958" s="521" t="s">
        <v>968</v>
      </c>
      <c r="C1958" s="794">
        <v>18.329999999999998</v>
      </c>
      <c r="D1958" s="2076">
        <v>10</v>
      </c>
      <c r="E1958" s="2071">
        <f t="shared" si="206"/>
        <v>1690.76</v>
      </c>
      <c r="F1958" s="936">
        <f t="shared" si="204"/>
        <v>1690.76</v>
      </c>
      <c r="G1958" s="866">
        <f>'Заказ, cкидки и курсы валют'!$J$23*F1958</f>
        <v>20289.12</v>
      </c>
      <c r="H1958" s="522">
        <f t="shared" si="205"/>
        <v>202.89</v>
      </c>
      <c r="I1958" s="523"/>
      <c r="J1958" s="128">
        <f>ROUND(IF(H1958&lt;'Заказ, cкидки и курсы валют'!$B$39,H1958*0.54*100/(100-'Заказ, cкидки и курсы валют'!$C$39),IF(H1958&lt;'Заказ, cкидки и курсы валют'!$B$40,H1958*0.54*100/(100-'Заказ, cкидки и курсы валют'!$C$40),IF(H1958&lt;'Заказ, cкидки и курсы валют'!$B$41,H1958*0.54*100/(100-'Заказ, cкидки и курсы валют'!$C$41),IF(H1958&lt;'Заказ, cкидки и курсы валют'!$B$42,H1958*0.54*100/(100-'Заказ, cкидки и курсы валют'!$C$42),IF(H1958&lt;'Заказ, cкидки и курсы валют'!$B$43,H1958*0.54*100/(100-'Заказ, cкидки и курсы валют'!$C$43),H1958))))),2)</f>
        <v>273.89999999999998</v>
      </c>
    </row>
    <row r="1959" spans="1:10" ht="14.1" customHeight="1" thickBot="1">
      <c r="A1959" s="520" t="s">
        <v>7256</v>
      </c>
      <c r="B1959" s="521" t="s">
        <v>185</v>
      </c>
      <c r="C1959" s="794">
        <v>20</v>
      </c>
      <c r="D1959" s="2076">
        <v>10</v>
      </c>
      <c r="E1959" s="2071">
        <f t="shared" si="206"/>
        <v>1724.96</v>
      </c>
      <c r="F1959" s="936">
        <f t="shared" ref="F1959" si="207">ROUND(E1959*(1-$F$11),2)</f>
        <v>1724.96</v>
      </c>
      <c r="G1959" s="866">
        <f>'Заказ, cкидки и курсы валют'!$J$23*F1959</f>
        <v>20699.52</v>
      </c>
      <c r="H1959" s="522">
        <f t="shared" ref="H1959" si="208">ROUND((D1959/1000)*G1959,2)</f>
        <v>207</v>
      </c>
      <c r="I1959" s="523"/>
      <c r="J1959" s="128">
        <f>ROUND(IF(H1959&lt;'Заказ, cкидки и курсы валют'!$B$39,H1959*0.54*100/(100-'Заказ, cкидки и курсы валют'!$C$39),IF(H1959&lt;'Заказ, cкидки и курсы валют'!$B$40,H1959*0.54*100/(100-'Заказ, cкидки и курсы валют'!$C$40),IF(H1959&lt;'Заказ, cкидки и курсы валют'!$B$41,H1959*0.54*100/(100-'Заказ, cкидки и курсы валют'!$C$41),IF(H1959&lt;'Заказ, cкидки и курсы валют'!$B$42,H1959*0.54*100/(100-'Заказ, cкидки и курсы валют'!$C$42),IF(H1959&lt;'Заказ, cкидки и курсы валют'!$B$43,H1959*0.54*100/(100-'Заказ, cкидки и курсы валют'!$C$43),H1959))))),2)</f>
        <v>279.45</v>
      </c>
    </row>
    <row r="1960" spans="1:10" ht="14.1" customHeight="1" thickBot="1">
      <c r="A1960" s="520" t="s">
        <v>9671</v>
      </c>
      <c r="B1960" s="521" t="s">
        <v>102</v>
      </c>
      <c r="C1960" s="794">
        <v>22</v>
      </c>
      <c r="D1960" s="2076">
        <v>10</v>
      </c>
      <c r="E1960" s="2071">
        <f t="shared" si="206"/>
        <v>1903.9</v>
      </c>
      <c r="F1960" s="936">
        <f t="shared" ref="F1960" si="209">ROUND(E1960*(1-$F$11),2)</f>
        <v>1903.9</v>
      </c>
      <c r="G1960" s="866">
        <f>'Заказ, cкидки и курсы валют'!$J$23*F1960</f>
        <v>22846.800000000003</v>
      </c>
      <c r="H1960" s="522">
        <f t="shared" ref="H1960" si="210">ROUND((D1960/1000)*G1960,2)</f>
        <v>228.47</v>
      </c>
      <c r="I1960" s="523"/>
      <c r="J1960" s="128">
        <f>ROUND(IF(H1960&lt;'Заказ, cкидки и курсы валют'!$B$39,H1960*0.54*100/(100-'Заказ, cкидки и курсы валют'!$C$39),IF(H1960&lt;'Заказ, cкидки и курсы валют'!$B$40,H1960*0.54*100/(100-'Заказ, cкидки и курсы валют'!$C$40),IF(H1960&lt;'Заказ, cкидки и курсы валют'!$B$41,H1960*0.54*100/(100-'Заказ, cкидки и курсы валют'!$C$41),IF(H1960&lt;'Заказ, cкидки и курсы валют'!$B$42,H1960*0.54*100/(100-'Заказ, cкидки и курсы валют'!$C$42),IF(H1960&lt;'Заказ, cкидки и курсы валют'!$B$43,H1960*0.54*100/(100-'Заказ, cкидки и курсы валют'!$C$43),H1960))))),2)</f>
        <v>308.43</v>
      </c>
    </row>
    <row r="1961" spans="1:10" ht="14.1" customHeight="1" thickBot="1">
      <c r="A1961" s="520" t="s">
        <v>9672</v>
      </c>
      <c r="B1961" s="521" t="s">
        <v>186</v>
      </c>
      <c r="C1961" s="794">
        <v>22.67</v>
      </c>
      <c r="D1961" s="2076">
        <v>10</v>
      </c>
      <c r="E1961" s="2071">
        <f t="shared" si="206"/>
        <v>1873.68</v>
      </c>
      <c r="F1961" s="936">
        <f t="shared" ref="F1961" si="211">ROUND(E1961*(1-$F$11),2)</f>
        <v>1873.68</v>
      </c>
      <c r="G1961" s="866">
        <f>'Заказ, cкидки и курсы валют'!$J$23*F1961</f>
        <v>22484.16</v>
      </c>
      <c r="H1961" s="522">
        <f t="shared" ref="H1961" si="212">ROUND((D1961/1000)*G1961,2)</f>
        <v>224.84</v>
      </c>
      <c r="I1961" s="523"/>
      <c r="J1961" s="128">
        <f>ROUND(IF(H1961&lt;'Заказ, cкидки и курсы валют'!$B$39,H1961*0.54*100/(100-'Заказ, cкидки и курсы валют'!$C$39),IF(H1961&lt;'Заказ, cкидки и курсы валют'!$B$40,H1961*0.54*100/(100-'Заказ, cкидки и курсы валют'!$C$40),IF(H1961&lt;'Заказ, cкидки и курсы валют'!$B$41,H1961*0.54*100/(100-'Заказ, cкидки и курсы валют'!$C$41),IF(H1961&lt;'Заказ, cкидки и курсы валют'!$B$42,H1961*0.54*100/(100-'Заказ, cкидки и курсы валют'!$C$42),IF(H1961&lt;'Заказ, cкидки и курсы валют'!$B$43,H1961*0.54*100/(100-'Заказ, cкидки и курсы валют'!$C$43),H1961))))),2)</f>
        <v>303.52999999999997</v>
      </c>
    </row>
    <row r="1962" spans="1:10" ht="14.1" customHeight="1" thickBot="1">
      <c r="A1962" s="520" t="s">
        <v>9673</v>
      </c>
      <c r="B1962" s="521" t="s">
        <v>3104</v>
      </c>
      <c r="C1962" s="794">
        <v>23.6</v>
      </c>
      <c r="D1962" s="2076">
        <v>8</v>
      </c>
      <c r="E1962" s="2071">
        <f t="shared" si="206"/>
        <v>2231.48</v>
      </c>
      <c r="F1962" s="936">
        <f t="shared" ref="F1962:F1963" si="213">ROUND(E1962*(1-$F$11),2)</f>
        <v>2231.48</v>
      </c>
      <c r="G1962" s="866">
        <f>'Заказ, cкидки и курсы валют'!$J$23*F1962</f>
        <v>26777.760000000002</v>
      </c>
      <c r="H1962" s="522">
        <f t="shared" ref="H1962:H1963" si="214">ROUND((D1962/1000)*G1962,2)</f>
        <v>214.22</v>
      </c>
      <c r="I1962" s="523"/>
      <c r="J1962" s="128">
        <f>ROUND(IF(H1962&lt;'Заказ, cкидки и курсы валют'!$B$39,H1962*0.54*100/(100-'Заказ, cкидки и курсы валют'!$C$39),IF(H1962&lt;'Заказ, cкидки и курсы валют'!$B$40,H1962*0.54*100/(100-'Заказ, cкидки и курсы валют'!$C$40),IF(H1962&lt;'Заказ, cкидки и курсы валют'!$B$41,H1962*0.54*100/(100-'Заказ, cкидки и курсы валют'!$C$41),IF(H1962&lt;'Заказ, cкидки и курсы валют'!$B$42,H1962*0.54*100/(100-'Заказ, cкидки и курсы валют'!$C$42),IF(H1962&lt;'Заказ, cкидки и курсы валют'!$B$43,H1962*0.54*100/(100-'Заказ, cкидки и курсы валют'!$C$43),H1962))))),2)</f>
        <v>289.2</v>
      </c>
    </row>
    <row r="1963" spans="1:10" ht="14.1" customHeight="1" thickBot="1">
      <c r="A1963" s="520" t="s">
        <v>11962</v>
      </c>
      <c r="B1963" s="521" t="s">
        <v>617</v>
      </c>
      <c r="C1963" s="794">
        <v>12.9</v>
      </c>
      <c r="D1963" s="2076">
        <v>20</v>
      </c>
      <c r="E1963" s="2071">
        <f t="shared" si="206"/>
        <v>958.2</v>
      </c>
      <c r="F1963" s="936">
        <f t="shared" si="213"/>
        <v>958.2</v>
      </c>
      <c r="G1963" s="866">
        <f>'Заказ, cкидки и курсы валют'!$J$23*F1963</f>
        <v>11498.400000000001</v>
      </c>
      <c r="H1963" s="522">
        <f t="shared" si="214"/>
        <v>229.97</v>
      </c>
      <c r="I1963" s="523"/>
      <c r="J1963" s="128">
        <f>ROUND(IF(H1963&lt;'Заказ, cкидки и курсы валют'!$B$39,H1963*0.54*100/(100-'Заказ, cкидки и курсы валют'!$C$39),IF(H1963&lt;'Заказ, cкидки и курсы валют'!$B$40,H1963*0.54*100/(100-'Заказ, cкидки и курсы валют'!$C$40),IF(H1963&lt;'Заказ, cкидки и курсы валют'!$B$41,H1963*0.54*100/(100-'Заказ, cкидки и курсы валют'!$C$41),IF(H1963&lt;'Заказ, cкидки и курсы валют'!$B$42,H1963*0.54*100/(100-'Заказ, cкидки и курсы валют'!$C$42),IF(H1963&lt;'Заказ, cкидки и курсы валют'!$B$43,H1963*0.54*100/(100-'Заказ, cкидки и курсы валют'!$C$43),H1963))))),2)</f>
        <v>310.45999999999998</v>
      </c>
    </row>
    <row r="1964" spans="1:10" ht="14.1" customHeight="1" thickBot="1">
      <c r="A1964" s="520" t="s">
        <v>7257</v>
      </c>
      <c r="B1964" s="521" t="s">
        <v>190</v>
      </c>
      <c r="C1964" s="794">
        <v>14</v>
      </c>
      <c r="D1964" s="2076">
        <v>20</v>
      </c>
      <c r="E1964" s="2071">
        <f t="shared" si="206"/>
        <v>1063.8</v>
      </c>
      <c r="F1964" s="936">
        <f t="shared" ref="F1964:F1972" si="215">ROUND(E1964*(1-$F$11),2)</f>
        <v>1063.8</v>
      </c>
      <c r="G1964" s="866">
        <f>'Заказ, cкидки и курсы валют'!$J$23*F1964</f>
        <v>12765.599999999999</v>
      </c>
      <c r="H1964" s="522">
        <f t="shared" ref="H1964:H1972" si="216">ROUND((D1964/1000)*G1964,2)</f>
        <v>255.31</v>
      </c>
      <c r="I1964" s="523"/>
      <c r="J1964" s="128">
        <f>ROUND(IF(H1964&lt;'Заказ, cкидки и курсы валют'!$B$39,H1964*0.54*100/(100-'Заказ, cкидки и курсы валют'!$C$39),IF(H1964&lt;'Заказ, cкидки и курсы валют'!$B$40,H1964*0.54*100/(100-'Заказ, cкидки и курсы валют'!$C$40),IF(H1964&lt;'Заказ, cкидки и курсы валют'!$B$41,H1964*0.54*100/(100-'Заказ, cкидки и курсы валют'!$C$41),IF(H1964&lt;'Заказ, cкидки и курсы валют'!$B$42,H1964*0.54*100/(100-'Заказ, cкидки и курсы валют'!$C$42),IF(H1964&lt;'Заказ, cкидки и курсы валют'!$B$43,H1964*0.54*100/(100-'Заказ, cкидки и курсы валют'!$C$43),H1964))))),2)</f>
        <v>344.67</v>
      </c>
    </row>
    <row r="1965" spans="1:10" ht="14.1" customHeight="1" thickBot="1">
      <c r="A1965" s="520" t="s">
        <v>9674</v>
      </c>
      <c r="B1965" s="521" t="s">
        <v>191</v>
      </c>
      <c r="C1965" s="794">
        <v>17.5</v>
      </c>
      <c r="D1965" s="2076">
        <v>20</v>
      </c>
      <c r="E1965" s="2071">
        <f t="shared" si="206"/>
        <v>1242.3200000000002</v>
      </c>
      <c r="F1965" s="936">
        <f t="shared" ref="F1965" si="217">ROUND(E1965*(1-$F$11),2)</f>
        <v>1242.32</v>
      </c>
      <c r="G1965" s="866">
        <f>'Заказ, cкидки и курсы валют'!$J$23*F1965</f>
        <v>14907.84</v>
      </c>
      <c r="H1965" s="522">
        <f t="shared" ref="H1965" si="218">ROUND((D1965/1000)*G1965,2)</f>
        <v>298.16000000000003</v>
      </c>
      <c r="I1965" s="523"/>
      <c r="J1965" s="128">
        <f>ROUND(IF(H1965&lt;'Заказ, cкидки и курсы валют'!$B$39,H1965*0.54*100/(100-'Заказ, cкидки и курсы валют'!$C$39),IF(H1965&lt;'Заказ, cкидки и курсы валют'!$B$40,H1965*0.54*100/(100-'Заказ, cкидки и курсы валют'!$C$40),IF(H1965&lt;'Заказ, cкидки и курсы валют'!$B$41,H1965*0.54*100/(100-'Заказ, cкидки и курсы валют'!$C$41),IF(H1965&lt;'Заказ, cкидки и курсы валют'!$B$42,H1965*0.54*100/(100-'Заказ, cкидки и курсы валют'!$C$42),IF(H1965&lt;'Заказ, cкидки и курсы валют'!$B$43,H1965*0.54*100/(100-'Заказ, cкидки и курсы валют'!$C$43),H1965))))),2)</f>
        <v>402.52</v>
      </c>
    </row>
    <row r="1966" spans="1:10" ht="14.1" customHeight="1" thickBot="1">
      <c r="A1966" s="520" t="s">
        <v>7258</v>
      </c>
      <c r="B1966" s="521" t="s">
        <v>192</v>
      </c>
      <c r="C1966" s="794">
        <v>17.5</v>
      </c>
      <c r="D1966" s="2076">
        <v>10</v>
      </c>
      <c r="E1966" s="2071">
        <f t="shared" si="206"/>
        <v>1659.78</v>
      </c>
      <c r="F1966" s="936">
        <f t="shared" si="215"/>
        <v>1659.78</v>
      </c>
      <c r="G1966" s="866">
        <f>'Заказ, cкидки и курсы валют'!$J$23*F1966</f>
        <v>19917.36</v>
      </c>
      <c r="H1966" s="522">
        <f t="shared" si="216"/>
        <v>199.17</v>
      </c>
      <c r="I1966" s="523"/>
      <c r="J1966" s="128">
        <f>ROUND(IF(H1966&lt;'Заказ, cкидки и курсы валют'!$B$39,H1966*0.54*100/(100-'Заказ, cкидки и курсы валют'!$C$39),IF(H1966&lt;'Заказ, cкидки и курсы валют'!$B$40,H1966*0.54*100/(100-'Заказ, cкидки и курсы валют'!$C$40),IF(H1966&lt;'Заказ, cкидки и курсы валют'!$B$41,H1966*0.54*100/(100-'Заказ, cкидки и курсы валют'!$C$41),IF(H1966&lt;'Заказ, cкидки и курсы валют'!$B$42,H1966*0.54*100/(100-'Заказ, cкидки и курсы валют'!$C$42),IF(H1966&lt;'Заказ, cкидки и курсы валют'!$B$43,H1966*0.54*100/(100-'Заказ, cкидки и курсы валют'!$C$43),H1966))))),2)</f>
        <v>268.88</v>
      </c>
    </row>
    <row r="1967" spans="1:10" ht="14.1" customHeight="1" thickBot="1">
      <c r="A1967" s="520" t="s">
        <v>7259</v>
      </c>
      <c r="B1967" s="521" t="s">
        <v>193</v>
      </c>
      <c r="C1967" s="794">
        <v>22.36</v>
      </c>
      <c r="D1967" s="2076">
        <v>10</v>
      </c>
      <c r="E1967" s="2071">
        <f t="shared" si="206"/>
        <v>1804.22</v>
      </c>
      <c r="F1967" s="936">
        <f t="shared" si="215"/>
        <v>1804.22</v>
      </c>
      <c r="G1967" s="866">
        <f>'Заказ, cкидки и курсы валют'!$J$23*F1967</f>
        <v>21650.639999999999</v>
      </c>
      <c r="H1967" s="522">
        <f t="shared" si="216"/>
        <v>216.51</v>
      </c>
      <c r="I1967" s="523"/>
      <c r="J1967" s="128">
        <f>ROUND(IF(H1967&lt;'Заказ, cкидки и курсы валют'!$B$39,H1967*0.54*100/(100-'Заказ, cкидки и курсы валют'!$C$39),IF(H1967&lt;'Заказ, cкидки и курсы валют'!$B$40,H1967*0.54*100/(100-'Заказ, cкидки и курсы валют'!$C$40),IF(H1967&lt;'Заказ, cкидки и курсы валют'!$B$41,H1967*0.54*100/(100-'Заказ, cкидки и курсы валют'!$C$41),IF(H1967&lt;'Заказ, cкидки и курсы валют'!$B$42,H1967*0.54*100/(100-'Заказ, cкидки и курсы валют'!$C$42),IF(H1967&lt;'Заказ, cкидки и курсы валют'!$B$43,H1967*0.54*100/(100-'Заказ, cкидки и курсы валют'!$C$43),H1967))))),2)</f>
        <v>292.29000000000002</v>
      </c>
    </row>
    <row r="1968" spans="1:10" ht="14.1" customHeight="1" thickBot="1">
      <c r="A1968" s="520" t="s">
        <v>7260</v>
      </c>
      <c r="B1968" s="521" t="s">
        <v>194</v>
      </c>
      <c r="C1968" s="794">
        <v>25.26</v>
      </c>
      <c r="D1968" s="2092">
        <v>10</v>
      </c>
      <c r="E1968" s="2071">
        <f t="shared" si="206"/>
        <v>1952.82</v>
      </c>
      <c r="F1968" s="936">
        <f t="shared" si="215"/>
        <v>1952.82</v>
      </c>
      <c r="G1968" s="866">
        <f>'Заказ, cкидки и курсы валют'!$J$23*F1968</f>
        <v>23433.84</v>
      </c>
      <c r="H1968" s="522">
        <f t="shared" si="216"/>
        <v>234.34</v>
      </c>
      <c r="I1968" s="523"/>
      <c r="J1968" s="128">
        <f>ROUND(IF(H1968&lt;'Заказ, cкидки и курсы валют'!$B$39,H1968*0.54*100/(100-'Заказ, cкидки и курсы валют'!$C$39),IF(H1968&lt;'Заказ, cкидки и курсы валют'!$B$40,H1968*0.54*100/(100-'Заказ, cкидки и курсы валют'!$C$40),IF(H1968&lt;'Заказ, cкидки и курсы валют'!$B$41,H1968*0.54*100/(100-'Заказ, cкидки и курсы валют'!$C$41),IF(H1968&lt;'Заказ, cкидки и курсы валют'!$B$42,H1968*0.54*100/(100-'Заказ, cкидки и курсы валют'!$C$42),IF(H1968&lt;'Заказ, cкидки и курсы валют'!$B$43,H1968*0.54*100/(100-'Заказ, cкидки и курсы валют'!$C$43),H1968))))),2)</f>
        <v>316.36</v>
      </c>
    </row>
    <row r="1969" spans="1:10" ht="14.1" customHeight="1" thickBot="1">
      <c r="A1969" s="520" t="s">
        <v>7261</v>
      </c>
      <c r="B1969" s="521" t="s">
        <v>3108</v>
      </c>
      <c r="C1969" s="794">
        <v>28</v>
      </c>
      <c r="D1969" s="2076">
        <v>5</v>
      </c>
      <c r="E1969" s="2071">
        <f t="shared" si="206"/>
        <v>2823.42</v>
      </c>
      <c r="F1969" s="936">
        <f t="shared" si="215"/>
        <v>2823.42</v>
      </c>
      <c r="G1969" s="866">
        <f>'Заказ, cкидки и курсы валют'!$J$23*F1969</f>
        <v>33881.040000000001</v>
      </c>
      <c r="H1969" s="522">
        <f t="shared" si="216"/>
        <v>169.41</v>
      </c>
      <c r="I1969" s="523"/>
      <c r="J1969" s="128">
        <f>ROUND(IF(H1969&lt;'Заказ, cкидки и курсы валют'!$B$39,H1969*0.54*100/(100-'Заказ, cкидки и курсы валют'!$C$39),IF(H1969&lt;'Заказ, cкидки и курсы валют'!$B$40,H1969*0.54*100/(100-'Заказ, cкидки и курсы валют'!$C$40),IF(H1969&lt;'Заказ, cкидки и курсы валют'!$B$41,H1969*0.54*100/(100-'Заказ, cкидки и курсы валют'!$C$41),IF(H1969&lt;'Заказ, cкидки и курсы валют'!$B$42,H1969*0.54*100/(100-'Заказ, cкидки и курсы валют'!$C$42),IF(H1969&lt;'Заказ, cкидки и курсы валют'!$B$43,H1969*0.54*100/(100-'Заказ, cкидки и курсы валют'!$C$43),H1969))))),2)</f>
        <v>261.38</v>
      </c>
    </row>
    <row r="1970" spans="1:10" ht="14.1" customHeight="1" thickBot="1">
      <c r="A1970" s="520" t="s">
        <v>7262</v>
      </c>
      <c r="B1970" s="521" t="s">
        <v>195</v>
      </c>
      <c r="C1970" s="794">
        <v>30.5</v>
      </c>
      <c r="D1970" s="2092">
        <v>5</v>
      </c>
      <c r="E1970" s="2071">
        <f t="shared" si="206"/>
        <v>2931.2799999999997</v>
      </c>
      <c r="F1970" s="936">
        <f t="shared" si="215"/>
        <v>2931.28</v>
      </c>
      <c r="G1970" s="866">
        <f>'Заказ, cкидки и курсы валют'!$J$23*F1970</f>
        <v>35175.360000000001</v>
      </c>
      <c r="H1970" s="522">
        <f t="shared" si="216"/>
        <v>175.88</v>
      </c>
      <c r="I1970" s="523"/>
      <c r="J1970" s="128">
        <f>ROUND(IF(H1970&lt;'Заказ, cкидки и курсы валют'!$B$39,H1970*0.54*100/(100-'Заказ, cкидки и курсы валют'!$C$39),IF(H1970&lt;'Заказ, cкидки и курсы валют'!$B$40,H1970*0.54*100/(100-'Заказ, cкидки и курсы валют'!$C$40),IF(H1970&lt;'Заказ, cкидки и курсы валют'!$B$41,H1970*0.54*100/(100-'Заказ, cкидки и курсы валют'!$C$41),IF(H1970&lt;'Заказ, cкидки и курсы валют'!$B$42,H1970*0.54*100/(100-'Заказ, cкидки и курсы валют'!$C$42),IF(H1970&lt;'Заказ, cкидки и курсы валют'!$B$43,H1970*0.54*100/(100-'Заказ, cкидки и курсы валют'!$C$43),H1970))))),2)</f>
        <v>271.36</v>
      </c>
    </row>
    <row r="1971" spans="1:10" ht="14.1" customHeight="1" thickBot="1">
      <c r="A1971" s="520" t="s">
        <v>9675</v>
      </c>
      <c r="B1971" s="521" t="s">
        <v>969</v>
      </c>
      <c r="C1971" s="794">
        <v>33</v>
      </c>
      <c r="D1971" s="2092">
        <v>5</v>
      </c>
      <c r="E1971" s="2071">
        <f t="shared" si="206"/>
        <v>3054.7799999999997</v>
      </c>
      <c r="F1971" s="936">
        <f t="shared" ref="F1971" si="219">ROUND(E1971*(1-$F$11),2)</f>
        <v>3054.78</v>
      </c>
      <c r="G1971" s="866">
        <f>'Заказ, cкидки и курсы валют'!$J$23*F1971</f>
        <v>36657.360000000001</v>
      </c>
      <c r="H1971" s="522">
        <f t="shared" ref="H1971" si="220">ROUND((D1971/1000)*G1971,2)</f>
        <v>183.29</v>
      </c>
      <c r="I1971" s="523"/>
      <c r="J1971" s="128">
        <f>ROUND(IF(H1971&lt;'Заказ, cкидки и курсы валют'!$B$39,H1971*0.54*100/(100-'Заказ, cкидки и курсы валют'!$C$39),IF(H1971&lt;'Заказ, cкидки и курсы валют'!$B$40,H1971*0.54*100/(100-'Заказ, cкидки и курсы валют'!$C$40),IF(H1971&lt;'Заказ, cкидки и курсы валют'!$B$41,H1971*0.54*100/(100-'Заказ, cкидки и курсы валют'!$C$41),IF(H1971&lt;'Заказ, cкидки и курсы валют'!$B$42,H1971*0.54*100/(100-'Заказ, cкидки и курсы валют'!$C$42),IF(H1971&lt;'Заказ, cкидки и курсы валют'!$B$43,H1971*0.54*100/(100-'Заказ, cкидки и курсы валют'!$C$43),H1971))))),2)</f>
        <v>282.79000000000002</v>
      </c>
    </row>
    <row r="1972" spans="1:10" ht="14.1" customHeight="1" thickBot="1">
      <c r="A1972" s="520" t="s">
        <v>7263</v>
      </c>
      <c r="B1972" s="521" t="s">
        <v>196</v>
      </c>
      <c r="C1972" s="794">
        <v>34.6</v>
      </c>
      <c r="D1972" s="2092">
        <v>5</v>
      </c>
      <c r="E1972" s="2071">
        <f t="shared" si="206"/>
        <v>3172.04</v>
      </c>
      <c r="F1972" s="936">
        <f t="shared" si="215"/>
        <v>3172.04</v>
      </c>
      <c r="G1972" s="866">
        <f>'Заказ, cкидки и курсы валют'!$J$23*F1972</f>
        <v>38064.479999999996</v>
      </c>
      <c r="H1972" s="522">
        <f t="shared" si="216"/>
        <v>190.32</v>
      </c>
      <c r="I1972" s="523"/>
      <c r="J1972" s="128">
        <f>ROUND(IF(H1972&lt;'Заказ, cкидки и курсы валют'!$B$39,H1972*0.54*100/(100-'Заказ, cкидки и курсы валют'!$C$39),IF(H1972&lt;'Заказ, cкидки и курсы валют'!$B$40,H1972*0.54*100/(100-'Заказ, cкидки и курсы валют'!$C$40),IF(H1972&lt;'Заказ, cкидки и курсы валют'!$B$41,H1972*0.54*100/(100-'Заказ, cкидки и курсы валют'!$C$41),IF(H1972&lt;'Заказ, cкидки и курсы валют'!$B$42,H1972*0.54*100/(100-'Заказ, cкидки и курсы валют'!$C$42),IF(H1972&lt;'Заказ, cкидки и курсы валют'!$B$43,H1972*0.54*100/(100-'Заказ, cкидки и курсы валют'!$C$43),H1972))))),2)</f>
        <v>256.93</v>
      </c>
    </row>
    <row r="1973" spans="1:10" ht="14.1" customHeight="1" thickBot="1">
      <c r="A1973" s="520" t="s">
        <v>7264</v>
      </c>
      <c r="B1973" s="521" t="s">
        <v>197</v>
      </c>
      <c r="C1973" s="794">
        <v>40.520000000000003</v>
      </c>
      <c r="D1973" s="2092">
        <v>5</v>
      </c>
      <c r="E1973" s="2071">
        <f t="shared" si="206"/>
        <v>3370.6400000000003</v>
      </c>
      <c r="F1973" s="936">
        <f t="shared" ref="F1973" si="221">ROUND(E1973*(1-$F$11),2)</f>
        <v>3370.64</v>
      </c>
      <c r="G1973" s="866">
        <f>'Заказ, cкидки и курсы валют'!$J$23*F1973</f>
        <v>40447.68</v>
      </c>
      <c r="H1973" s="522">
        <f t="shared" ref="H1973" si="222">ROUND((D1973/1000)*G1973,2)</f>
        <v>202.24</v>
      </c>
      <c r="I1973" s="523"/>
      <c r="J1973" s="128">
        <f>ROUND(IF(H1973&lt;'Заказ, cкидки и курсы валют'!$B$39,H1973*0.54*100/(100-'Заказ, cкидки и курсы валют'!$C$39),IF(H1973&lt;'Заказ, cкидки и курсы валют'!$B$40,H1973*0.54*100/(100-'Заказ, cкидки и курсы валют'!$C$40),IF(H1973&lt;'Заказ, cкидки и курсы валют'!$B$41,H1973*0.54*100/(100-'Заказ, cкидки и курсы валют'!$C$41),IF(H1973&lt;'Заказ, cкидки и курсы валют'!$B$42,H1973*0.54*100/(100-'Заказ, cкидки и курсы валют'!$C$42),IF(H1973&lt;'Заказ, cкидки и курсы валют'!$B$43,H1973*0.54*100/(100-'Заказ, cкидки и курсы валют'!$C$43),H1973))))),2)</f>
        <v>273.02</v>
      </c>
    </row>
    <row r="1974" spans="1:10" ht="14.1" customHeight="1" thickBot="1">
      <c r="A1974" s="520" t="s">
        <v>9676</v>
      </c>
      <c r="B1974" s="521" t="s">
        <v>1637</v>
      </c>
      <c r="C1974" s="794">
        <v>42.4</v>
      </c>
      <c r="D1974" s="2092">
        <v>5</v>
      </c>
      <c r="E1974" s="2071">
        <f t="shared" si="206"/>
        <v>3550.62</v>
      </c>
      <c r="F1974" s="936">
        <f t="shared" ref="F1974" si="223">ROUND(E1974*(1-$F$11),2)</f>
        <v>3550.62</v>
      </c>
      <c r="G1974" s="866">
        <f>'Заказ, cкидки и курсы валют'!$J$23*F1974</f>
        <v>42607.44</v>
      </c>
      <c r="H1974" s="522">
        <f t="shared" ref="H1974" si="224">ROUND((D1974/1000)*G1974,2)</f>
        <v>213.04</v>
      </c>
      <c r="I1974" s="523"/>
      <c r="J1974" s="128">
        <f>ROUND(IF(H1974&lt;'Заказ, cкидки и курсы валют'!$B$39,H1974*0.54*100/(100-'Заказ, cкидки и курсы валют'!$C$39),IF(H1974&lt;'Заказ, cкидки и курсы валют'!$B$40,H1974*0.54*100/(100-'Заказ, cкидки и курсы валют'!$C$40),IF(H1974&lt;'Заказ, cкидки и курсы валют'!$B$41,H1974*0.54*100/(100-'Заказ, cкидки и курсы валют'!$C$41),IF(H1974&lt;'Заказ, cкидки и курсы валют'!$B$42,H1974*0.54*100/(100-'Заказ, cкидки и курсы валют'!$C$42),IF(H1974&lt;'Заказ, cкидки и курсы валют'!$B$43,H1974*0.54*100/(100-'Заказ, cкидки и курсы валют'!$C$43),H1974))))),2)</f>
        <v>287.60000000000002</v>
      </c>
    </row>
    <row r="1975" spans="1:10" ht="14.1" customHeight="1" thickBot="1">
      <c r="A1975" s="520" t="s">
        <v>9677</v>
      </c>
      <c r="B1975" s="521" t="s">
        <v>198</v>
      </c>
      <c r="C1975" s="794">
        <v>47.39</v>
      </c>
      <c r="D1975" s="2092">
        <v>5</v>
      </c>
      <c r="E1975" s="2071">
        <f t="shared" si="206"/>
        <v>3698.74</v>
      </c>
      <c r="F1975" s="936">
        <f t="shared" ref="F1975" si="225">ROUND(E1975*(1-$F$11),2)</f>
        <v>3698.74</v>
      </c>
      <c r="G1975" s="866">
        <f>'Заказ, cкидки и курсы валют'!$J$23*F1975</f>
        <v>44384.88</v>
      </c>
      <c r="H1975" s="522">
        <f t="shared" ref="H1975" si="226">ROUND((D1975/1000)*G1975,2)</f>
        <v>221.92</v>
      </c>
      <c r="I1975" s="523"/>
      <c r="J1975" s="128">
        <f>ROUND(IF(H1975&lt;'Заказ, cкидки и курсы валют'!$B$39,H1975*0.54*100/(100-'Заказ, cкидки и курсы валют'!$C$39),IF(H1975&lt;'Заказ, cкидки и курсы валют'!$B$40,H1975*0.54*100/(100-'Заказ, cкидки и курсы валют'!$C$40),IF(H1975&lt;'Заказ, cкидки и курсы валют'!$B$41,H1975*0.54*100/(100-'Заказ, cкидки и курсы валют'!$C$41),IF(H1975&lt;'Заказ, cкидки и курсы валют'!$B$42,H1975*0.54*100/(100-'Заказ, cкидки и курсы валют'!$C$42),IF(H1975&lt;'Заказ, cкидки и курсы валют'!$B$43,H1975*0.54*100/(100-'Заказ, cкидки и курсы валют'!$C$43),H1975))))),2)</f>
        <v>299.58999999999997</v>
      </c>
    </row>
    <row r="1976" spans="1:10" ht="14.1" customHeight="1" thickBot="1">
      <c r="A1976" s="520" t="s">
        <v>9678</v>
      </c>
      <c r="B1976" s="521" t="s">
        <v>4283</v>
      </c>
      <c r="C1976" s="794">
        <v>49.73</v>
      </c>
      <c r="D1976" s="2092">
        <v>5</v>
      </c>
      <c r="E1976" s="2071">
        <f t="shared" si="206"/>
        <v>3836.66</v>
      </c>
      <c r="F1976" s="936">
        <f t="shared" ref="F1976" si="227">ROUND(E1976*(1-$F$11),2)</f>
        <v>3836.66</v>
      </c>
      <c r="G1976" s="866">
        <f>'Заказ, cкидки и курсы валют'!$J$23*F1976</f>
        <v>46039.92</v>
      </c>
      <c r="H1976" s="522">
        <f t="shared" ref="H1976" si="228">ROUND((D1976/1000)*G1976,2)</f>
        <v>230.2</v>
      </c>
      <c r="I1976" s="523"/>
      <c r="J1976" s="128">
        <f>ROUND(IF(H1976&lt;'Заказ, cкидки и курсы валют'!$B$39,H1976*0.54*100/(100-'Заказ, cкидки и курсы валют'!$C$39),IF(H1976&lt;'Заказ, cкидки и курсы валют'!$B$40,H1976*0.54*100/(100-'Заказ, cкидки и курсы валют'!$C$40),IF(H1976&lt;'Заказ, cкидки и курсы валют'!$B$41,H1976*0.54*100/(100-'Заказ, cкидки и курсы валют'!$C$41),IF(H1976&lt;'Заказ, cкидки и курсы валют'!$B$42,H1976*0.54*100/(100-'Заказ, cкидки и курсы валют'!$C$42),IF(H1976&lt;'Заказ, cкидки и курсы валют'!$B$43,H1976*0.54*100/(100-'Заказ, cкидки и курсы валют'!$C$43),H1976))))),2)</f>
        <v>310.77</v>
      </c>
    </row>
    <row r="1977" spans="1:10" ht="14.1" customHeight="1" thickBot="1">
      <c r="A1977" s="520" t="s">
        <v>9679</v>
      </c>
      <c r="B1977" s="521" t="s">
        <v>199</v>
      </c>
      <c r="C1977" s="794">
        <v>52.5</v>
      </c>
      <c r="D1977" s="2092">
        <v>5</v>
      </c>
      <c r="E1977" s="2071">
        <f t="shared" si="206"/>
        <v>3995.7</v>
      </c>
      <c r="F1977" s="936">
        <f t="shared" ref="F1977" si="229">ROUND(E1977*(1-$F$11),2)</f>
        <v>3995.7</v>
      </c>
      <c r="G1977" s="866">
        <f>'Заказ, cкидки и курсы валют'!$J$23*F1977</f>
        <v>47948.399999999994</v>
      </c>
      <c r="H1977" s="522">
        <f t="shared" ref="H1977" si="230">ROUND((D1977/1000)*G1977,2)</f>
        <v>239.74</v>
      </c>
      <c r="I1977" s="523"/>
      <c r="J1977" s="128">
        <f>ROUND(IF(H1977&lt;'Заказ, cкидки и курсы валют'!$B$39,H1977*0.54*100/(100-'Заказ, cкидки и курсы валют'!$C$39),IF(H1977&lt;'Заказ, cкидки и курсы валют'!$B$40,H1977*0.54*100/(100-'Заказ, cкидки и курсы валют'!$C$40),IF(H1977&lt;'Заказ, cкидки и курсы валют'!$B$41,H1977*0.54*100/(100-'Заказ, cкидки и курсы валют'!$C$41),IF(H1977&lt;'Заказ, cкидки и курсы валют'!$B$42,H1977*0.54*100/(100-'Заказ, cкидки и курсы валют'!$C$42),IF(H1977&lt;'Заказ, cкидки и курсы валют'!$B$43,H1977*0.54*100/(100-'Заказ, cкидки и курсы валют'!$C$43),H1977))))),2)</f>
        <v>323.64999999999998</v>
      </c>
    </row>
    <row r="1978" spans="1:10" ht="14.1" customHeight="1" thickBot="1">
      <c r="A1978" s="520" t="s">
        <v>9680</v>
      </c>
      <c r="B1978" s="521" t="s">
        <v>200</v>
      </c>
      <c r="C1978" s="794">
        <v>58.33</v>
      </c>
      <c r="D1978" s="2092">
        <v>5</v>
      </c>
      <c r="E1978" s="2071">
        <f t="shared" si="206"/>
        <v>4265.2199999999993</v>
      </c>
      <c r="F1978" s="936">
        <f t="shared" ref="F1978:F1997" si="231">ROUND(E1978*(1-$F$11),2)</f>
        <v>4265.22</v>
      </c>
      <c r="G1978" s="866">
        <f>'Заказ, cкидки и курсы валют'!$J$23*F1978</f>
        <v>51182.64</v>
      </c>
      <c r="H1978" s="522">
        <f t="shared" ref="H1978:H1997" si="232">ROUND((D1978/1000)*G1978,2)</f>
        <v>255.91</v>
      </c>
      <c r="I1978" s="523"/>
      <c r="J1978" s="128">
        <f>ROUND(IF(H1978&lt;'Заказ, cкидки и курсы валют'!$B$39,H1978*0.54*100/(100-'Заказ, cкидки и курсы валют'!$C$39),IF(H1978&lt;'Заказ, cкидки и курсы валют'!$B$40,H1978*0.54*100/(100-'Заказ, cкидки и курсы валют'!$C$40),IF(H1978&lt;'Заказ, cкидки и курсы валют'!$B$41,H1978*0.54*100/(100-'Заказ, cкидки и курсы валют'!$C$41),IF(H1978&lt;'Заказ, cкидки и курсы валют'!$B$42,H1978*0.54*100/(100-'Заказ, cкидки и курсы валют'!$C$42),IF(H1978&lt;'Заказ, cкидки и курсы валют'!$B$43,H1978*0.54*100/(100-'Заказ, cкидки и курсы валют'!$C$43),H1978))))),2)</f>
        <v>345.48</v>
      </c>
    </row>
    <row r="1979" spans="1:10" ht="14.1" customHeight="1" thickBot="1">
      <c r="A1979" s="520" t="s">
        <v>9681</v>
      </c>
      <c r="B1979" s="521" t="s">
        <v>3111</v>
      </c>
      <c r="C1979" s="794">
        <v>30</v>
      </c>
      <c r="D1979" s="2092">
        <v>10</v>
      </c>
      <c r="E1979" s="2071">
        <f t="shared" si="206"/>
        <v>1999.66</v>
      </c>
      <c r="F1979" s="936">
        <f t="shared" si="231"/>
        <v>1999.66</v>
      </c>
      <c r="G1979" s="866">
        <f>'Заказ, cкидки и курсы валют'!$J$23*F1979</f>
        <v>23995.920000000002</v>
      </c>
      <c r="H1979" s="522">
        <f t="shared" si="232"/>
        <v>239.96</v>
      </c>
      <c r="I1979" s="523"/>
      <c r="J1979" s="128">
        <f>ROUND(IF(H1979&lt;'Заказ, cкидки и курсы валют'!$B$39,H1979*0.54*100/(100-'Заказ, cкидки и курсы валют'!$C$39),IF(H1979&lt;'Заказ, cкидки и курсы валют'!$B$40,H1979*0.54*100/(100-'Заказ, cкидки и курсы валют'!$C$40),IF(H1979&lt;'Заказ, cкидки и курсы валют'!$B$41,H1979*0.54*100/(100-'Заказ, cкидки и курсы валют'!$C$41),IF(H1979&lt;'Заказ, cкидки и курсы валют'!$B$42,H1979*0.54*100/(100-'Заказ, cкидки и курсы валют'!$C$42),IF(H1979&lt;'Заказ, cкидки и курсы валют'!$B$43,H1979*0.54*100/(100-'Заказ, cкидки и курсы валют'!$C$43),H1979))))),2)</f>
        <v>323.95</v>
      </c>
    </row>
    <row r="1980" spans="1:10" ht="14.1" customHeight="1" thickBot="1">
      <c r="A1980" s="520" t="s">
        <v>9682</v>
      </c>
      <c r="B1980" s="1269" t="s">
        <v>201</v>
      </c>
      <c r="C1980" s="794">
        <v>30.13</v>
      </c>
      <c r="D1980" s="2092">
        <v>10</v>
      </c>
      <c r="E1980" s="2071">
        <f t="shared" si="206"/>
        <v>2183.04</v>
      </c>
      <c r="F1980" s="936">
        <f t="shared" si="231"/>
        <v>2183.04</v>
      </c>
      <c r="G1980" s="866">
        <f>'Заказ, cкидки и курсы валют'!$J$23*F1980</f>
        <v>26196.48</v>
      </c>
      <c r="H1980" s="522">
        <f t="shared" si="232"/>
        <v>261.95999999999998</v>
      </c>
      <c r="I1980" s="523"/>
      <c r="J1980" s="128">
        <f>ROUND(IF(H1980&lt;'Заказ, cкидки и курсы валют'!$B$39,H1980*0.54*100/(100-'Заказ, cкидки и курсы валют'!$C$39),IF(H1980&lt;'Заказ, cкидки и курсы валют'!$B$40,H1980*0.54*100/(100-'Заказ, cкидки и курсы валют'!$C$40),IF(H1980&lt;'Заказ, cкидки и курсы валют'!$B$41,H1980*0.54*100/(100-'Заказ, cкидки и курсы валют'!$C$41),IF(H1980&lt;'Заказ, cкидки и курсы валют'!$B$42,H1980*0.54*100/(100-'Заказ, cкидки и курсы валют'!$C$42),IF(H1980&lt;'Заказ, cкидки и курсы валют'!$B$43,H1980*0.54*100/(100-'Заказ, cкидки и курсы валют'!$C$43),H1980))))),2)</f>
        <v>353.65</v>
      </c>
    </row>
    <row r="1981" spans="1:10" ht="14.1" customHeight="1" thickBot="1">
      <c r="A1981" s="520" t="s">
        <v>9683</v>
      </c>
      <c r="B1981" s="1269" t="s">
        <v>202</v>
      </c>
      <c r="C1981" s="794">
        <v>34.56</v>
      </c>
      <c r="D1981" s="2092">
        <v>5</v>
      </c>
      <c r="E1981" s="2071">
        <f t="shared" si="206"/>
        <v>3136.6</v>
      </c>
      <c r="F1981" s="936">
        <f t="shared" si="231"/>
        <v>3136.6</v>
      </c>
      <c r="G1981" s="866">
        <f>'Заказ, cкидки и курсы валют'!$J$23*F1981</f>
        <v>37639.199999999997</v>
      </c>
      <c r="H1981" s="522">
        <f t="shared" si="232"/>
        <v>188.2</v>
      </c>
      <c r="I1981" s="523"/>
      <c r="J1981" s="128">
        <f>ROUND(IF(H1981&lt;'Заказ, cкидки и курсы валют'!$B$39,H1981*0.54*100/(100-'Заказ, cкидки и курсы валют'!$C$39),IF(H1981&lt;'Заказ, cкидки и курсы валют'!$B$40,H1981*0.54*100/(100-'Заказ, cкидки и курсы валют'!$C$40),IF(H1981&lt;'Заказ, cкидки и курсы валют'!$B$41,H1981*0.54*100/(100-'Заказ, cкидки и курсы валют'!$C$41),IF(H1981&lt;'Заказ, cкидки и курсы валют'!$B$42,H1981*0.54*100/(100-'Заказ, cкидки и курсы валют'!$C$42),IF(H1981&lt;'Заказ, cкидки и курсы валют'!$B$43,H1981*0.54*100/(100-'Заказ, cкидки и курсы валют'!$C$43),H1981))))),2)</f>
        <v>254.07</v>
      </c>
    </row>
    <row r="1982" spans="1:10" ht="14.1" customHeight="1" thickBot="1">
      <c r="A1982" s="520" t="s">
        <v>9684</v>
      </c>
      <c r="B1982" s="1269" t="s">
        <v>614</v>
      </c>
      <c r="C1982" s="794">
        <v>38.4</v>
      </c>
      <c r="D1982" s="2092">
        <v>5</v>
      </c>
      <c r="E1982" s="2071">
        <f t="shared" si="206"/>
        <v>3316.34</v>
      </c>
      <c r="F1982" s="936">
        <f t="shared" si="231"/>
        <v>3316.34</v>
      </c>
      <c r="G1982" s="866">
        <f>'Заказ, cкидки и курсы валют'!$J$23*F1982</f>
        <v>39796.080000000002</v>
      </c>
      <c r="H1982" s="522">
        <f t="shared" si="232"/>
        <v>198.98</v>
      </c>
      <c r="I1982" s="523"/>
      <c r="J1982" s="128">
        <f>ROUND(IF(H1982&lt;'Заказ, cкидки и курсы валют'!$B$39,H1982*0.54*100/(100-'Заказ, cкидки и курсы валют'!$C$39),IF(H1982&lt;'Заказ, cкидки и курсы валют'!$B$40,H1982*0.54*100/(100-'Заказ, cкидки и курсы валют'!$C$40),IF(H1982&lt;'Заказ, cкидки и курсы валют'!$B$41,H1982*0.54*100/(100-'Заказ, cкидки и курсы валют'!$C$41),IF(H1982&lt;'Заказ, cкидки и курсы валют'!$B$42,H1982*0.54*100/(100-'Заказ, cкидки и курсы валют'!$C$42),IF(H1982&lt;'Заказ, cкидки и курсы валют'!$B$43,H1982*0.54*100/(100-'Заказ, cкидки и курсы валют'!$C$43),H1982))))),2)</f>
        <v>268.62</v>
      </c>
    </row>
    <row r="1983" spans="1:10" ht="14.1" customHeight="1" thickBot="1">
      <c r="A1983" s="520" t="s">
        <v>9685</v>
      </c>
      <c r="B1983" s="1269" t="s">
        <v>203</v>
      </c>
      <c r="C1983" s="794">
        <v>43.09</v>
      </c>
      <c r="D1983" s="2092">
        <v>5</v>
      </c>
      <c r="E1983" s="2071">
        <f t="shared" si="206"/>
        <v>3677.5</v>
      </c>
      <c r="F1983" s="936">
        <f t="shared" si="231"/>
        <v>3677.5</v>
      </c>
      <c r="G1983" s="866">
        <f>'Заказ, cкидки и курсы валют'!$J$23*F1983</f>
        <v>44130</v>
      </c>
      <c r="H1983" s="522">
        <f t="shared" si="232"/>
        <v>220.65</v>
      </c>
      <c r="I1983" s="523"/>
      <c r="J1983" s="128">
        <f>ROUND(IF(H1983&lt;'Заказ, cкидки и курсы валют'!$B$39,H1983*0.54*100/(100-'Заказ, cкидки и курсы валют'!$C$39),IF(H1983&lt;'Заказ, cкидки и курсы валют'!$B$40,H1983*0.54*100/(100-'Заказ, cкидки и курсы валют'!$C$40),IF(H1983&lt;'Заказ, cкидки и курсы валют'!$B$41,H1983*0.54*100/(100-'Заказ, cкидки и курсы валют'!$C$41),IF(H1983&lt;'Заказ, cкидки и курсы валют'!$B$42,H1983*0.54*100/(100-'Заказ, cкидки и курсы валют'!$C$42),IF(H1983&lt;'Заказ, cкидки и курсы валют'!$B$43,H1983*0.54*100/(100-'Заказ, cкидки и курсы валют'!$C$43),H1983))))),2)</f>
        <v>297.88</v>
      </c>
    </row>
    <row r="1984" spans="1:10" ht="14.1" customHeight="1" thickBot="1">
      <c r="A1984" s="520" t="s">
        <v>9686</v>
      </c>
      <c r="B1984" s="1269" t="s">
        <v>613</v>
      </c>
      <c r="C1984" s="794">
        <v>47.2</v>
      </c>
      <c r="D1984" s="2092">
        <v>5</v>
      </c>
      <c r="E1984" s="2071">
        <f t="shared" si="206"/>
        <v>3728.14</v>
      </c>
      <c r="F1984" s="936">
        <f t="shared" si="231"/>
        <v>3728.14</v>
      </c>
      <c r="G1984" s="866">
        <f>'Заказ, cкидки и курсы валют'!$J$23*F1984</f>
        <v>44737.68</v>
      </c>
      <c r="H1984" s="522">
        <f t="shared" si="232"/>
        <v>223.69</v>
      </c>
      <c r="I1984" s="523"/>
      <c r="J1984" s="128">
        <f>ROUND(IF(H1984&lt;'Заказ, cкидки и курсы валют'!$B$39,H1984*0.54*100/(100-'Заказ, cкидки и курсы валют'!$C$39),IF(H1984&lt;'Заказ, cкидки и курсы валют'!$B$40,H1984*0.54*100/(100-'Заказ, cкидки и курсы валют'!$C$40),IF(H1984&lt;'Заказ, cкидки и курсы валют'!$B$41,H1984*0.54*100/(100-'Заказ, cкидки и курсы валют'!$C$41),IF(H1984&lt;'Заказ, cкидки и курсы валют'!$B$42,H1984*0.54*100/(100-'Заказ, cкидки и курсы валют'!$C$42),IF(H1984&lt;'Заказ, cкидки и курсы валют'!$B$43,H1984*0.54*100/(100-'Заказ, cкидки и курсы валют'!$C$43),H1984))))),2)</f>
        <v>301.98</v>
      </c>
    </row>
    <row r="1985" spans="1:10" ht="14.1" customHeight="1" thickBot="1">
      <c r="A1985" s="520" t="s">
        <v>9687</v>
      </c>
      <c r="B1985" s="1269" t="s">
        <v>204</v>
      </c>
      <c r="C1985" s="794">
        <v>52.17</v>
      </c>
      <c r="D1985" s="2092">
        <v>5</v>
      </c>
      <c r="E1985" s="2071">
        <f t="shared" si="206"/>
        <v>3922.52</v>
      </c>
      <c r="F1985" s="936">
        <f t="shared" si="231"/>
        <v>3922.52</v>
      </c>
      <c r="G1985" s="866">
        <f>'Заказ, cкидки и курсы валют'!$J$23*F1985</f>
        <v>47070.239999999998</v>
      </c>
      <c r="H1985" s="522">
        <f t="shared" si="232"/>
        <v>235.35</v>
      </c>
      <c r="I1985" s="523"/>
      <c r="J1985" s="128">
        <f>ROUND(IF(H1985&lt;'Заказ, cкидки и курсы валют'!$B$39,H1985*0.54*100/(100-'Заказ, cкидки и курсы валют'!$C$39),IF(H1985&lt;'Заказ, cкидки и курсы валют'!$B$40,H1985*0.54*100/(100-'Заказ, cкидки и курсы валют'!$C$40),IF(H1985&lt;'Заказ, cкидки и курсы валют'!$B$41,H1985*0.54*100/(100-'Заказ, cкидки и курсы валют'!$C$41),IF(H1985&lt;'Заказ, cкидки и курсы валют'!$B$42,H1985*0.54*100/(100-'Заказ, cкидки и курсы валют'!$C$42),IF(H1985&lt;'Заказ, cкидки и курсы валют'!$B$43,H1985*0.54*100/(100-'Заказ, cкидки и курсы валют'!$C$43),H1985))))),2)</f>
        <v>317.72000000000003</v>
      </c>
    </row>
    <row r="1986" spans="1:10" ht="14.1" customHeight="1" thickBot="1">
      <c r="A1986" s="520" t="s">
        <v>9688</v>
      </c>
      <c r="B1986" s="1269" t="s">
        <v>3126</v>
      </c>
      <c r="C1986" s="1270">
        <v>62.1</v>
      </c>
      <c r="D1986" s="2092">
        <v>5</v>
      </c>
      <c r="E1986" s="2071">
        <f t="shared" si="206"/>
        <v>4120.62</v>
      </c>
      <c r="F1986" s="936">
        <f t="shared" si="231"/>
        <v>4120.62</v>
      </c>
      <c r="G1986" s="866">
        <f>'Заказ, cкидки и курсы валют'!$J$23*F1986</f>
        <v>49447.44</v>
      </c>
      <c r="H1986" s="522">
        <f t="shared" si="232"/>
        <v>247.24</v>
      </c>
      <c r="I1986" s="523"/>
      <c r="J1986" s="128">
        <f>ROUND(IF(H1986&lt;'Заказ, cкидки и курсы валют'!$B$39,H1986*0.54*100/(100-'Заказ, cкидки и курсы валют'!$C$39),IF(H1986&lt;'Заказ, cкидки и курсы валют'!$B$40,H1986*0.54*100/(100-'Заказ, cкидки и курсы валют'!$C$40),IF(H1986&lt;'Заказ, cкидки и курсы валют'!$B$41,H1986*0.54*100/(100-'Заказ, cкидки и курсы валют'!$C$41),IF(H1986&lt;'Заказ, cкидки и курсы валют'!$B$42,H1986*0.54*100/(100-'Заказ, cкидки и курсы валют'!$C$42),IF(H1986&lt;'Заказ, cкидки и курсы валют'!$B$43,H1986*0.54*100/(100-'Заказ, cкидки и курсы валют'!$C$43),H1986))))),2)</f>
        <v>333.77</v>
      </c>
    </row>
    <row r="1987" spans="1:10" ht="14.1" customHeight="1" thickBot="1">
      <c r="A1987" s="520" t="s">
        <v>9689</v>
      </c>
      <c r="B1987" s="1269" t="s">
        <v>205</v>
      </c>
      <c r="C1987" s="794">
        <v>61.11</v>
      </c>
      <c r="D1987" s="2092">
        <v>5</v>
      </c>
      <c r="E1987" s="2071">
        <f t="shared" si="206"/>
        <v>4374.8600000000006</v>
      </c>
      <c r="F1987" s="936">
        <f t="shared" si="231"/>
        <v>4374.8599999999997</v>
      </c>
      <c r="G1987" s="866">
        <f>'Заказ, cкидки и курсы валют'!$J$23*F1987</f>
        <v>52498.319999999992</v>
      </c>
      <c r="H1987" s="1271">
        <f t="shared" si="232"/>
        <v>262.49</v>
      </c>
      <c r="I1987" s="523"/>
      <c r="J1987" s="128">
        <f>ROUND(IF(H1987&lt;'Заказ, cкидки и курсы валют'!$B$39,H1987*0.54*100/(100-'Заказ, cкидки и курсы валют'!$C$39),IF(H1987&lt;'Заказ, cкидки и курсы валют'!$B$40,H1987*0.54*100/(100-'Заказ, cкидки и курсы валют'!$C$40),IF(H1987&lt;'Заказ, cкидки и курсы валют'!$B$41,H1987*0.54*100/(100-'Заказ, cкидки и курсы валют'!$C$41),IF(H1987&lt;'Заказ, cкидки и курсы валют'!$B$42,H1987*0.54*100/(100-'Заказ, cкидки и курсы валют'!$C$42),IF(H1987&lt;'Заказ, cкидки и курсы валют'!$B$43,H1987*0.54*100/(100-'Заказ, cкидки и курсы валют'!$C$43),H1987))))),2)</f>
        <v>354.36</v>
      </c>
    </row>
    <row r="1988" spans="1:10" ht="14.1" customHeight="1" thickBot="1">
      <c r="A1988" s="1003" t="s">
        <v>9690</v>
      </c>
      <c r="B1988" s="1269" t="s">
        <v>206</v>
      </c>
      <c r="C1988" s="794">
        <v>70</v>
      </c>
      <c r="D1988" s="2092">
        <v>5</v>
      </c>
      <c r="E1988" s="2071">
        <f t="shared" si="206"/>
        <v>4782.2</v>
      </c>
      <c r="F1988" s="936">
        <f t="shared" si="231"/>
        <v>4782.2</v>
      </c>
      <c r="G1988" s="866">
        <f>'Заказ, cкидки и курсы валют'!$J$23*F1988</f>
        <v>57386.399999999994</v>
      </c>
      <c r="H1988" s="522">
        <f t="shared" si="232"/>
        <v>286.93</v>
      </c>
      <c r="I1988" s="523"/>
      <c r="J1988" s="128">
        <f>ROUND(IF(H1988&lt;'Заказ, cкидки и курсы валют'!$B$39,H1988*0.54*100/(100-'Заказ, cкидки и курсы валют'!$C$39),IF(H1988&lt;'Заказ, cкидки и курсы валют'!$B$40,H1988*0.54*100/(100-'Заказ, cкидки и курсы валют'!$C$40),IF(H1988&lt;'Заказ, cкидки и курсы валют'!$B$41,H1988*0.54*100/(100-'Заказ, cкидки и курсы валют'!$C$41),IF(H1988&lt;'Заказ, cкидки и курсы валют'!$B$42,H1988*0.54*100/(100-'Заказ, cкидки и курсы валют'!$C$42),IF(H1988&lt;'Заказ, cкидки и курсы валют'!$B$43,H1988*0.54*100/(100-'Заказ, cкидки и курсы валют'!$C$43),H1988))))),2)</f>
        <v>387.36</v>
      </c>
    </row>
    <row r="1989" spans="1:10" ht="14.1" customHeight="1" thickBot="1">
      <c r="A1989" s="1003" t="s">
        <v>9691</v>
      </c>
      <c r="B1989" s="1269" t="s">
        <v>1360</v>
      </c>
      <c r="C1989" s="794">
        <v>72.400000000000006</v>
      </c>
      <c r="D1989" s="2092">
        <v>5</v>
      </c>
      <c r="E1989" s="2071">
        <f t="shared" si="206"/>
        <v>5023.62</v>
      </c>
      <c r="F1989" s="936">
        <f t="shared" si="231"/>
        <v>5023.62</v>
      </c>
      <c r="G1989" s="866">
        <f>'Заказ, cкидки и курсы валют'!$J$23*F1989</f>
        <v>60283.44</v>
      </c>
      <c r="H1989" s="522">
        <f t="shared" si="232"/>
        <v>301.42</v>
      </c>
      <c r="I1989" s="523"/>
      <c r="J1989" s="128">
        <f>ROUND(IF(H1989&lt;'Заказ, cкидки и курсы валют'!$B$39,H1989*0.54*100/(100-'Заказ, cкидки и курсы валют'!$C$39),IF(H1989&lt;'Заказ, cкидки и курсы валют'!$B$40,H1989*0.54*100/(100-'Заказ, cкидки и курсы валют'!$C$40),IF(H1989&lt;'Заказ, cкидки и курсы валют'!$B$41,H1989*0.54*100/(100-'Заказ, cкидки и курсы валют'!$C$41),IF(H1989&lt;'Заказ, cкидки и курсы валют'!$B$42,H1989*0.54*100/(100-'Заказ, cкидки и курсы валют'!$C$42),IF(H1989&lt;'Заказ, cкидки и курсы валют'!$B$43,H1989*0.54*100/(100-'Заказ, cкидки и курсы валют'!$C$43),H1989))))),2)</f>
        <v>406.92</v>
      </c>
    </row>
    <row r="1990" spans="1:10" ht="14.1" customHeight="1" thickBot="1">
      <c r="A1990" s="1003" t="s">
        <v>9692</v>
      </c>
      <c r="B1990" s="1269" t="s">
        <v>207</v>
      </c>
      <c r="C1990" s="794">
        <v>78</v>
      </c>
      <c r="D1990" s="2092">
        <v>5</v>
      </c>
      <c r="E1990" s="2071">
        <f t="shared" si="206"/>
        <v>5261.74</v>
      </c>
      <c r="F1990" s="936">
        <f t="shared" si="231"/>
        <v>5261.74</v>
      </c>
      <c r="G1990" s="866">
        <f>'Заказ, cкидки и курсы валют'!$J$23*F1990</f>
        <v>63140.88</v>
      </c>
      <c r="H1990" s="522">
        <f t="shared" si="232"/>
        <v>315.7</v>
      </c>
      <c r="I1990" s="523"/>
      <c r="J1990" s="128">
        <f>ROUND(IF(H1990&lt;'Заказ, cкидки и курсы валют'!$B$39,H1990*0.54*100/(100-'Заказ, cкидки и курсы валют'!$C$39),IF(H1990&lt;'Заказ, cкидки и курсы валют'!$B$40,H1990*0.54*100/(100-'Заказ, cкидки и курсы валют'!$C$40),IF(H1990&lt;'Заказ, cкидки и курсы валют'!$B$41,H1990*0.54*100/(100-'Заказ, cкидки и курсы валют'!$C$41),IF(H1990&lt;'Заказ, cкидки и курсы валют'!$B$42,H1990*0.54*100/(100-'Заказ, cкидки и курсы валют'!$C$42),IF(H1990&lt;'Заказ, cкидки и курсы валют'!$B$43,H1990*0.54*100/(100-'Заказ, cкидки и курсы валют'!$C$43),H1990))))),2)</f>
        <v>426.2</v>
      </c>
    </row>
    <row r="1991" spans="1:10" ht="14.1" customHeight="1" thickBot="1">
      <c r="A1991" s="1003" t="s">
        <v>9693</v>
      </c>
      <c r="B1991" s="1269" t="s">
        <v>208</v>
      </c>
      <c r="C1991" s="794">
        <v>88.8</v>
      </c>
      <c r="D1991" s="2092">
        <v>5</v>
      </c>
      <c r="E1991" s="2071">
        <f t="shared" si="206"/>
        <v>5766.84</v>
      </c>
      <c r="F1991" s="936">
        <f t="shared" si="231"/>
        <v>5766.84</v>
      </c>
      <c r="G1991" s="866">
        <f>'Заказ, cкидки и курсы валют'!$J$23*F1991</f>
        <v>69202.080000000002</v>
      </c>
      <c r="H1991" s="522">
        <f t="shared" si="232"/>
        <v>346.01</v>
      </c>
      <c r="I1991" s="523"/>
      <c r="J1991" s="128">
        <f>ROUND(IF(H1991&lt;'Заказ, cкидки и курсы валют'!$B$39,H1991*0.54*100/(100-'Заказ, cкидки и курсы валют'!$C$39),IF(H1991&lt;'Заказ, cкидки и курсы валют'!$B$40,H1991*0.54*100/(100-'Заказ, cкидки и курсы валют'!$C$40),IF(H1991&lt;'Заказ, cкидки и курсы валют'!$B$41,H1991*0.54*100/(100-'Заказ, cкидки и курсы валют'!$C$41),IF(H1991&lt;'Заказ, cкидки и курсы валют'!$B$42,H1991*0.54*100/(100-'Заказ, cкидки и курсы валют'!$C$42),IF(H1991&lt;'Заказ, cкидки и курсы валют'!$B$43,H1991*0.54*100/(100-'Заказ, cкидки и курсы валют'!$C$43),H1991))))),2)</f>
        <v>467.11</v>
      </c>
    </row>
    <row r="1992" spans="1:10" ht="14.1" customHeight="1" thickBot="1">
      <c r="A1992" s="1003" t="s">
        <v>9694</v>
      </c>
      <c r="B1992" s="1269" t="s">
        <v>209</v>
      </c>
      <c r="C1992" s="794">
        <v>97</v>
      </c>
      <c r="D1992" s="2092">
        <v>1</v>
      </c>
      <c r="E1992" s="2071">
        <f t="shared" si="206"/>
        <v>12276.560000000001</v>
      </c>
      <c r="F1992" s="936">
        <f t="shared" si="231"/>
        <v>12276.56</v>
      </c>
      <c r="G1992" s="866">
        <f>'Заказ, cкидки и курсы валют'!$J$23*F1992</f>
        <v>147318.72</v>
      </c>
      <c r="H1992" s="522">
        <f t="shared" si="232"/>
        <v>147.32</v>
      </c>
      <c r="I1992" s="523"/>
      <c r="J1992" s="128">
        <f>ROUND(IF(H1992&lt;'Заказ, cкидки и курсы валют'!$B$39,H1992*0.54*100/(100-'Заказ, cкидки и курсы валют'!$C$39),IF(H1992&lt;'Заказ, cкидки и курсы валют'!$B$40,H1992*0.54*100/(100-'Заказ, cкидки и курсы валют'!$C$40),IF(H1992&lt;'Заказ, cкидки и курсы валют'!$B$41,H1992*0.54*100/(100-'Заказ, cкидки и курсы валют'!$C$41),IF(H1992&lt;'Заказ, cкидки и курсы валют'!$B$42,H1992*0.54*100/(100-'Заказ, cкидки и курсы валют'!$C$42),IF(H1992&lt;'Заказ, cкидки и курсы валют'!$B$43,H1992*0.54*100/(100-'Заказ, cкидки и курсы валют'!$C$43),H1992))))),2)</f>
        <v>227.29</v>
      </c>
    </row>
    <row r="1993" spans="1:10" ht="14.1" customHeight="1" thickBot="1">
      <c r="A1993" s="1003" t="s">
        <v>9695</v>
      </c>
      <c r="B1993" s="1269" t="s">
        <v>210</v>
      </c>
      <c r="C1993" s="794">
        <v>107.59</v>
      </c>
      <c r="D1993" s="2092">
        <v>1</v>
      </c>
      <c r="E1993" s="2071">
        <f t="shared" si="206"/>
        <v>12613.14</v>
      </c>
      <c r="F1993" s="936">
        <f t="shared" si="231"/>
        <v>12613.14</v>
      </c>
      <c r="G1993" s="866">
        <f>'Заказ, cкидки и курсы валют'!$J$23*F1993</f>
        <v>151357.68</v>
      </c>
      <c r="H1993" s="522">
        <f t="shared" si="232"/>
        <v>151.36000000000001</v>
      </c>
      <c r="I1993" s="523"/>
      <c r="J1993" s="128">
        <f>ROUND(IF(H1993&lt;'Заказ, cкидки и курсы валют'!$B$39,H1993*0.54*100/(100-'Заказ, cкидки и курсы валют'!$C$39),IF(H1993&lt;'Заказ, cкидки и курсы валют'!$B$40,H1993*0.54*100/(100-'Заказ, cкидки и курсы валют'!$C$40),IF(H1993&lt;'Заказ, cкидки и курсы валют'!$B$41,H1993*0.54*100/(100-'Заказ, cкидки и курсы валют'!$C$41),IF(H1993&lt;'Заказ, cкидки и курсы валют'!$B$42,H1993*0.54*100/(100-'Заказ, cкидки и курсы валют'!$C$42),IF(H1993&lt;'Заказ, cкидки и курсы валют'!$B$43,H1993*0.54*100/(100-'Заказ, cкидки и курсы валют'!$C$43),H1993))))),2)</f>
        <v>233.53</v>
      </c>
    </row>
    <row r="1994" spans="1:10" ht="14.1" customHeight="1" thickBot="1">
      <c r="A1994" s="1003" t="s">
        <v>9696</v>
      </c>
      <c r="B1994" s="1269" t="s">
        <v>211</v>
      </c>
      <c r="C1994" s="794">
        <v>114</v>
      </c>
      <c r="D1994" s="2092">
        <v>1</v>
      </c>
      <c r="E1994" s="2071">
        <f t="shared" si="206"/>
        <v>13268.54</v>
      </c>
      <c r="F1994" s="936">
        <f t="shared" si="231"/>
        <v>13268.54</v>
      </c>
      <c r="G1994" s="866">
        <f>'Заказ, cкидки и курсы валют'!$J$23*F1994</f>
        <v>159222.48000000001</v>
      </c>
      <c r="H1994" s="522">
        <f t="shared" si="232"/>
        <v>159.22</v>
      </c>
      <c r="I1994" s="523"/>
      <c r="J1994" s="128">
        <f>ROUND(IF(H1994&lt;'Заказ, cкидки и курсы валют'!$B$39,H1994*0.54*100/(100-'Заказ, cкидки и курсы валют'!$C$39),IF(H1994&lt;'Заказ, cкидки и курсы валют'!$B$40,H1994*0.54*100/(100-'Заказ, cкидки и курсы валют'!$C$40),IF(H1994&lt;'Заказ, cкидки и курсы валют'!$B$41,H1994*0.54*100/(100-'Заказ, cкидки и курсы валют'!$C$41),IF(H1994&lt;'Заказ, cкидки и курсы валют'!$B$42,H1994*0.54*100/(100-'Заказ, cкидки и курсы валют'!$C$42),IF(H1994&lt;'Заказ, cкидки и курсы валют'!$B$43,H1994*0.54*100/(100-'Заказ, cкидки и курсы валют'!$C$43),H1994))))),2)</f>
        <v>245.65</v>
      </c>
    </row>
    <row r="1995" spans="1:10" ht="14.1" customHeight="1" thickBot="1">
      <c r="A1995" s="1003" t="s">
        <v>9697</v>
      </c>
      <c r="B1995" s="1269" t="s">
        <v>212</v>
      </c>
      <c r="C1995" s="794">
        <v>124</v>
      </c>
      <c r="D1995" s="2092">
        <v>1</v>
      </c>
      <c r="E1995" s="2071">
        <f t="shared" si="206"/>
        <v>13473.9</v>
      </c>
      <c r="F1995" s="936">
        <f t="shared" si="231"/>
        <v>13473.9</v>
      </c>
      <c r="G1995" s="866">
        <f>'Заказ, cкидки и курсы валют'!$J$23*F1995</f>
        <v>161686.79999999999</v>
      </c>
      <c r="H1995" s="522">
        <f t="shared" si="232"/>
        <v>161.69</v>
      </c>
      <c r="I1995" s="523"/>
      <c r="J1995" s="128">
        <f>ROUND(IF(H1995&lt;'Заказ, cкидки и курсы валют'!$B$39,H1995*0.54*100/(100-'Заказ, cкидки и курсы валют'!$C$39),IF(H1995&lt;'Заказ, cкидки и курсы валют'!$B$40,H1995*0.54*100/(100-'Заказ, cкидки и курсы валют'!$C$40),IF(H1995&lt;'Заказ, cкидки и курсы валют'!$B$41,H1995*0.54*100/(100-'Заказ, cкидки и курсы валют'!$C$41),IF(H1995&lt;'Заказ, cкидки и курсы валют'!$B$42,H1995*0.54*100/(100-'Заказ, cкидки и курсы валют'!$C$42),IF(H1995&lt;'Заказ, cкидки и курсы валют'!$B$43,H1995*0.54*100/(100-'Заказ, cкидки и курсы валют'!$C$43),H1995))))),2)</f>
        <v>249.46</v>
      </c>
    </row>
    <row r="1996" spans="1:10" ht="14.1" customHeight="1" thickBot="1">
      <c r="A1996" s="1003" t="s">
        <v>9698</v>
      </c>
      <c r="B1996" s="1269" t="s">
        <v>4281</v>
      </c>
      <c r="C1996" s="794">
        <v>127.57</v>
      </c>
      <c r="D1996" s="2092">
        <v>1</v>
      </c>
      <c r="E1996" s="2071">
        <f t="shared" si="206"/>
        <v>13937.74</v>
      </c>
      <c r="F1996" s="936">
        <f t="shared" si="231"/>
        <v>13937.74</v>
      </c>
      <c r="G1996" s="866">
        <f>'Заказ, cкидки и курсы валют'!$J$23*F1996</f>
        <v>167252.88</v>
      </c>
      <c r="H1996" s="522">
        <f t="shared" si="232"/>
        <v>167.25</v>
      </c>
      <c r="I1996" s="523"/>
      <c r="J1996" s="128">
        <f>ROUND(IF(H1996&lt;'Заказ, cкидки и курсы валют'!$B$39,H1996*0.54*100/(100-'Заказ, cкидки и курсы валют'!$C$39),IF(H1996&lt;'Заказ, cкидки и курсы валют'!$B$40,H1996*0.54*100/(100-'Заказ, cкидки и курсы валют'!$C$40),IF(H1996&lt;'Заказ, cкидки и курсы валют'!$B$41,H1996*0.54*100/(100-'Заказ, cкидки и курсы валют'!$C$41),IF(H1996&lt;'Заказ, cкидки и курсы валют'!$B$42,H1996*0.54*100/(100-'Заказ, cкидки и курсы валют'!$C$42),IF(H1996&lt;'Заказ, cкидки и курсы валют'!$B$43,H1996*0.54*100/(100-'Заказ, cкидки и курсы валют'!$C$43),H1996))))),2)</f>
        <v>258.04000000000002</v>
      </c>
    </row>
    <row r="1997" spans="1:10" ht="14.1" customHeight="1" thickBot="1">
      <c r="A1997" s="1003" t="s">
        <v>9699</v>
      </c>
      <c r="B1997" s="1269" t="s">
        <v>615</v>
      </c>
      <c r="C1997" s="794">
        <v>142.5</v>
      </c>
      <c r="D1997" s="2092">
        <v>1</v>
      </c>
      <c r="E1997" s="2071">
        <f t="shared" si="206"/>
        <v>14540.46</v>
      </c>
      <c r="F1997" s="936">
        <f t="shared" si="231"/>
        <v>14540.46</v>
      </c>
      <c r="G1997" s="866">
        <f>'Заказ, cкидки и курсы валют'!$J$23*F1997</f>
        <v>174485.52</v>
      </c>
      <c r="H1997" s="522">
        <f t="shared" si="232"/>
        <v>174.49</v>
      </c>
      <c r="I1997" s="523"/>
      <c r="J1997" s="128">
        <f>ROUND(IF(H1997&lt;'Заказ, cкидки и курсы валют'!$B$39,H1997*0.54*100/(100-'Заказ, cкидки и курсы валют'!$C$39),IF(H1997&lt;'Заказ, cкидки и курсы валют'!$B$40,H1997*0.54*100/(100-'Заказ, cкидки и курсы валют'!$C$40),IF(H1997&lt;'Заказ, cкидки и курсы валют'!$B$41,H1997*0.54*100/(100-'Заказ, cкидки и курсы валют'!$C$41),IF(H1997&lt;'Заказ, cкидки и курсы валют'!$B$42,H1997*0.54*100/(100-'Заказ, cкидки и курсы валют'!$C$42),IF(H1997&lt;'Заказ, cкидки и курсы валют'!$B$43,H1997*0.54*100/(100-'Заказ, cкидки и курсы валют'!$C$43),H1997))))),2)</f>
        <v>269.20999999999998</v>
      </c>
    </row>
    <row r="1998" spans="1:10" ht="14.1" customHeight="1" thickBot="1">
      <c r="A1998" s="1003" t="s">
        <v>10863</v>
      </c>
      <c r="B1998" s="521" t="s">
        <v>618</v>
      </c>
      <c r="C1998" s="1270">
        <v>60</v>
      </c>
      <c r="D1998" s="2092">
        <v>1</v>
      </c>
      <c r="E1998" s="2071">
        <f t="shared" si="206"/>
        <v>10246.68</v>
      </c>
      <c r="F1998" s="936">
        <f t="shared" ref="F1998:F2014" si="233">ROUND(E1998*(1-$F$11),2)</f>
        <v>10246.68</v>
      </c>
      <c r="G1998" s="866">
        <f>'Заказ, cкидки и курсы валют'!$J$23*F1998</f>
        <v>122960.16</v>
      </c>
      <c r="H1998" s="522">
        <f t="shared" ref="H1998:H2014" si="234">ROUND((D1998/1000)*G1998,2)</f>
        <v>122.96</v>
      </c>
      <c r="I1998" s="523"/>
      <c r="J1998" s="128">
        <f>ROUND(IF(H1998&lt;'Заказ, cкидки и курсы валют'!$B$39,H1998*0.54*100/(100-'Заказ, cкидки и курсы валют'!$C$39),IF(H1998&lt;'Заказ, cкидки и курсы валют'!$B$40,H1998*0.54*100/(100-'Заказ, cкидки и курсы валют'!$C$40),IF(H1998&lt;'Заказ, cкидки и курсы валют'!$B$41,H1998*0.54*100/(100-'Заказ, cкидки и курсы валют'!$C$41),IF(H1998&lt;'Заказ, cкидки и курсы валют'!$B$42,H1998*0.54*100/(100-'Заказ, cкидки и курсы валют'!$C$42),IF(H1998&lt;'Заказ, cкидки и курсы валют'!$B$43,H1998*0.54*100/(100-'Заказ, cкидки и курсы валют'!$C$43),H1998))))),2)</f>
        <v>189.71</v>
      </c>
    </row>
    <row r="1999" spans="1:10" ht="14.1" customHeight="1" thickBot="1">
      <c r="A1999" s="1003" t="s">
        <v>9700</v>
      </c>
      <c r="B1999" s="1269" t="s">
        <v>3115</v>
      </c>
      <c r="C1999" s="1270">
        <v>64.5</v>
      </c>
      <c r="D1999" s="2092">
        <v>1</v>
      </c>
      <c r="E1999" s="2071">
        <f t="shared" si="206"/>
        <v>10509.42</v>
      </c>
      <c r="F1999" s="936">
        <f t="shared" si="233"/>
        <v>10509.42</v>
      </c>
      <c r="G1999" s="866">
        <f>'Заказ, cкидки и курсы валют'!$J$23*F1999</f>
        <v>126113.04000000001</v>
      </c>
      <c r="H1999" s="522">
        <f t="shared" si="234"/>
        <v>126.11</v>
      </c>
      <c r="I1999" s="523"/>
      <c r="J1999" s="128">
        <f>ROUND(IF(H1999&lt;'Заказ, cкидки и курсы валют'!$B$39,H1999*0.54*100/(100-'Заказ, cкидки и курсы валют'!$C$39),IF(H1999&lt;'Заказ, cкидки и курсы валют'!$B$40,H1999*0.54*100/(100-'Заказ, cкидки и курсы валют'!$C$40),IF(H1999&lt;'Заказ, cкидки и курсы валют'!$B$41,H1999*0.54*100/(100-'Заказ, cкидки и курсы валют'!$C$41),IF(H1999&lt;'Заказ, cкидки и курсы валют'!$B$42,H1999*0.54*100/(100-'Заказ, cкидки и курсы валют'!$C$42),IF(H1999&lt;'Заказ, cкидки и курсы валют'!$B$43,H1999*0.54*100/(100-'Заказ, cкидки и курсы валют'!$C$43),H1999))))),2)</f>
        <v>194.57</v>
      </c>
    </row>
    <row r="2000" spans="1:10" ht="14.1" customHeight="1" thickBot="1">
      <c r="A2000" s="1003" t="s">
        <v>10864</v>
      </c>
      <c r="B2000" s="521" t="s">
        <v>1324</v>
      </c>
      <c r="C2000" s="1270">
        <v>80</v>
      </c>
      <c r="D2000" s="2092">
        <v>1</v>
      </c>
      <c r="E2000" s="2071">
        <f t="shared" si="206"/>
        <v>11234.6</v>
      </c>
      <c r="F2000" s="936">
        <f t="shared" si="233"/>
        <v>11234.6</v>
      </c>
      <c r="G2000" s="866">
        <f>'Заказ, cкидки и курсы валют'!$J$23*F2000</f>
        <v>134815.20000000001</v>
      </c>
      <c r="H2000" s="522">
        <f t="shared" si="234"/>
        <v>134.82</v>
      </c>
      <c r="I2000" s="523"/>
      <c r="J2000" s="128">
        <f>ROUND(IF(H2000&lt;'Заказ, cкидки и курсы валют'!$B$39,H2000*0.54*100/(100-'Заказ, cкидки и курсы валют'!$C$39),IF(H2000&lt;'Заказ, cкидки и курсы валют'!$B$40,H2000*0.54*100/(100-'Заказ, cкидки и курсы валют'!$C$40),IF(H2000&lt;'Заказ, cкидки и курсы валют'!$B$41,H2000*0.54*100/(100-'Заказ, cкидки и курсы валют'!$C$41),IF(H2000&lt;'Заказ, cкидки и курсы валют'!$B$42,H2000*0.54*100/(100-'Заказ, cкидки и курсы валют'!$C$42),IF(H2000&lt;'Заказ, cкидки и курсы валют'!$B$43,H2000*0.54*100/(100-'Заказ, cкидки и курсы валют'!$C$43),H2000))))),2)</f>
        <v>208.01</v>
      </c>
    </row>
    <row r="2001" spans="1:10" ht="14.1" customHeight="1" thickBot="1">
      <c r="A2001" s="1003" t="s">
        <v>9701</v>
      </c>
      <c r="B2001" s="1269" t="s">
        <v>1325</v>
      </c>
      <c r="C2001" s="794">
        <v>87.6</v>
      </c>
      <c r="D2001" s="2092">
        <v>1</v>
      </c>
      <c r="E2001" s="2071">
        <f t="shared" si="206"/>
        <v>11392.42</v>
      </c>
      <c r="F2001" s="936">
        <f t="shared" si="233"/>
        <v>11392.42</v>
      </c>
      <c r="G2001" s="866">
        <f>'Заказ, cкидки и курсы валют'!$J$23*F2001</f>
        <v>136709.04</v>
      </c>
      <c r="H2001" s="522">
        <f t="shared" si="234"/>
        <v>136.71</v>
      </c>
      <c r="I2001" s="523"/>
      <c r="J2001" s="128">
        <f>ROUND(IF(H2001&lt;'Заказ, cкидки и курсы валют'!$B$39,H2001*0.54*100/(100-'Заказ, cкидки и курсы валют'!$C$39),IF(H2001&lt;'Заказ, cкидки и курсы валют'!$B$40,H2001*0.54*100/(100-'Заказ, cкидки и курсы валют'!$C$40),IF(H2001&lt;'Заказ, cкидки и курсы валют'!$B$41,H2001*0.54*100/(100-'Заказ, cкидки и курсы валют'!$C$41),IF(H2001&lt;'Заказ, cкидки и курсы валют'!$B$42,H2001*0.54*100/(100-'Заказ, cкидки и курсы валют'!$C$42),IF(H2001&lt;'Заказ, cкидки и курсы валют'!$B$43,H2001*0.54*100/(100-'Заказ, cкидки и курсы валют'!$C$43),H2001))))),2)</f>
        <v>210.92</v>
      </c>
    </row>
    <row r="2002" spans="1:10" ht="14.1" customHeight="1" thickBot="1">
      <c r="A2002" s="1003" t="s">
        <v>9702</v>
      </c>
      <c r="B2002" s="1269" t="s">
        <v>213</v>
      </c>
      <c r="C2002" s="794">
        <v>105.14</v>
      </c>
      <c r="D2002" s="2092">
        <v>1</v>
      </c>
      <c r="E2002" s="2071">
        <f t="shared" si="206"/>
        <v>12266.98</v>
      </c>
      <c r="F2002" s="936">
        <f t="shared" si="233"/>
        <v>12266.98</v>
      </c>
      <c r="G2002" s="866">
        <f>'Заказ, cкидки и курсы валют'!$J$23*F2002</f>
        <v>147203.76</v>
      </c>
      <c r="H2002" s="522">
        <f t="shared" si="234"/>
        <v>147.19999999999999</v>
      </c>
      <c r="I2002" s="523"/>
      <c r="J2002" s="128">
        <f>ROUND(IF(H2002&lt;'Заказ, cкидки и курсы валют'!$B$39,H2002*0.54*100/(100-'Заказ, cкидки и курсы валют'!$C$39),IF(H2002&lt;'Заказ, cкидки и курсы валют'!$B$40,H2002*0.54*100/(100-'Заказ, cкидки и курсы валют'!$C$40),IF(H2002&lt;'Заказ, cкидки и курсы валют'!$B$41,H2002*0.54*100/(100-'Заказ, cкидки и курсы валют'!$C$41),IF(H2002&lt;'Заказ, cкидки и курсы валют'!$B$42,H2002*0.54*100/(100-'Заказ, cкидки и курсы валют'!$C$42),IF(H2002&lt;'Заказ, cкидки и курсы валют'!$B$43,H2002*0.54*100/(100-'Заказ, cкидки и курсы валют'!$C$43),H2002))))),2)</f>
        <v>227.11</v>
      </c>
    </row>
    <row r="2003" spans="1:10" ht="14.1" customHeight="1" thickBot="1">
      <c r="A2003" s="1003" t="s">
        <v>9703</v>
      </c>
      <c r="B2003" s="1269" t="s">
        <v>1326</v>
      </c>
      <c r="C2003" s="1270">
        <v>110.2</v>
      </c>
      <c r="D2003" s="2092">
        <v>1</v>
      </c>
      <c r="E2003" s="2071">
        <f t="shared" si="206"/>
        <v>12336.52</v>
      </c>
      <c r="F2003" s="936">
        <f t="shared" si="233"/>
        <v>12336.52</v>
      </c>
      <c r="G2003" s="866">
        <f>'Заказ, cкидки и курсы валют'!$J$23*F2003</f>
        <v>148038.24</v>
      </c>
      <c r="H2003" s="522">
        <f t="shared" si="234"/>
        <v>148.04</v>
      </c>
      <c r="I2003" s="523"/>
      <c r="J2003" s="128">
        <f>ROUND(IF(H2003&lt;'Заказ, cкидки и курсы валют'!$B$39,H2003*0.54*100/(100-'Заказ, cкидки и курсы валют'!$C$39),IF(H2003&lt;'Заказ, cкидки и курсы валют'!$B$40,H2003*0.54*100/(100-'Заказ, cкидки и курсы валют'!$C$40),IF(H2003&lt;'Заказ, cкидки и курсы валют'!$B$41,H2003*0.54*100/(100-'Заказ, cкидки и курсы валют'!$C$41),IF(H2003&lt;'Заказ, cкидки и курсы валют'!$B$42,H2003*0.54*100/(100-'Заказ, cкидки и курсы валют'!$C$42),IF(H2003&lt;'Заказ, cкидки и курсы валют'!$B$43,H2003*0.54*100/(100-'Заказ, cкидки и курсы валют'!$C$43),H2003))))),2)</f>
        <v>228.4</v>
      </c>
    </row>
    <row r="2004" spans="1:10" ht="14.1" customHeight="1" thickBot="1">
      <c r="A2004" s="1003" t="s">
        <v>9704</v>
      </c>
      <c r="B2004" s="1269" t="s">
        <v>214</v>
      </c>
      <c r="C2004" s="794">
        <v>117.38</v>
      </c>
      <c r="D2004" s="2092">
        <v>1</v>
      </c>
      <c r="E2004" s="2071">
        <f t="shared" si="206"/>
        <v>12855.84</v>
      </c>
      <c r="F2004" s="936">
        <f t="shared" si="233"/>
        <v>12855.84</v>
      </c>
      <c r="G2004" s="866">
        <f>'Заказ, cкидки и курсы валют'!$J$23*F2004</f>
        <v>154270.08000000002</v>
      </c>
      <c r="H2004" s="522">
        <f t="shared" si="234"/>
        <v>154.27000000000001</v>
      </c>
      <c r="I2004" s="523"/>
      <c r="J2004" s="128">
        <f>ROUND(IF(H2004&lt;'Заказ, cкидки и курсы валют'!$B$39,H2004*0.54*100/(100-'Заказ, cкидки и курсы валют'!$C$39),IF(H2004&lt;'Заказ, cкидки и курсы валют'!$B$40,H2004*0.54*100/(100-'Заказ, cкидки и курсы валют'!$C$40),IF(H2004&lt;'Заказ, cкидки и курсы валют'!$B$41,H2004*0.54*100/(100-'Заказ, cкидки и курсы валют'!$C$41),IF(H2004&lt;'Заказ, cкидки и курсы валют'!$B$42,H2004*0.54*100/(100-'Заказ, cкидки и курсы валют'!$C$42),IF(H2004&lt;'Заказ, cкидки и курсы валют'!$B$43,H2004*0.54*100/(100-'Заказ, cкидки и курсы валют'!$C$43),H2004))))),2)</f>
        <v>238.02</v>
      </c>
    </row>
    <row r="2005" spans="1:10" ht="14.1" customHeight="1" thickBot="1">
      <c r="A2005" s="1003" t="s">
        <v>9705</v>
      </c>
      <c r="B2005" s="1269" t="s">
        <v>215</v>
      </c>
      <c r="C2005" s="794">
        <v>130</v>
      </c>
      <c r="D2005" s="2092">
        <v>1</v>
      </c>
      <c r="E2005" s="2071">
        <f t="shared" si="206"/>
        <v>14028.74</v>
      </c>
      <c r="F2005" s="936">
        <f t="shared" si="233"/>
        <v>14028.74</v>
      </c>
      <c r="G2005" s="866">
        <f>'Заказ, cкидки и курсы валют'!$J$23*F2005</f>
        <v>168344.88</v>
      </c>
      <c r="H2005" s="522">
        <f t="shared" si="234"/>
        <v>168.34</v>
      </c>
      <c r="I2005" s="523"/>
      <c r="J2005" s="128">
        <f>ROUND(IF(H2005&lt;'Заказ, cкидки и курсы валют'!$B$39,H2005*0.54*100/(100-'Заказ, cкидки и курсы валют'!$C$39),IF(H2005&lt;'Заказ, cкидки и курсы валют'!$B$40,H2005*0.54*100/(100-'Заказ, cкидки и курсы валют'!$C$40),IF(H2005&lt;'Заказ, cкидки и курсы валют'!$B$41,H2005*0.54*100/(100-'Заказ, cкидки и курсы валют'!$C$41),IF(H2005&lt;'Заказ, cкидки и курсы валют'!$B$42,H2005*0.54*100/(100-'Заказ, cкидки и курсы валют'!$C$42),IF(H2005&lt;'Заказ, cкидки и курсы валют'!$B$43,H2005*0.54*100/(100-'Заказ, cкидки и курсы валют'!$C$43),H2005))))),2)</f>
        <v>259.72000000000003</v>
      </c>
    </row>
    <row r="2006" spans="1:10" ht="14.1" customHeight="1" thickBot="1">
      <c r="A2006" s="1003" t="s">
        <v>9706</v>
      </c>
      <c r="B2006" s="1269" t="s">
        <v>216</v>
      </c>
      <c r="C2006" s="794">
        <v>142.4</v>
      </c>
      <c r="D2006" s="2092">
        <v>1</v>
      </c>
      <c r="E2006" s="2071">
        <f t="shared" si="206"/>
        <v>14681.86</v>
      </c>
      <c r="F2006" s="936">
        <f t="shared" si="233"/>
        <v>14681.86</v>
      </c>
      <c r="G2006" s="866">
        <f>'Заказ, cкидки и курсы валют'!$J$23*F2006</f>
        <v>176182.32</v>
      </c>
      <c r="H2006" s="522">
        <f t="shared" si="234"/>
        <v>176.18</v>
      </c>
      <c r="I2006" s="523"/>
      <c r="J2006" s="128">
        <f>ROUND(IF(H2006&lt;'Заказ, cкидки и курсы валют'!$B$39,H2006*0.54*100/(100-'Заказ, cкидки и курсы валют'!$C$39),IF(H2006&lt;'Заказ, cкидки и курсы валют'!$B$40,H2006*0.54*100/(100-'Заказ, cкидки и курсы валют'!$C$40),IF(H2006&lt;'Заказ, cкидки и курсы валют'!$B$41,H2006*0.54*100/(100-'Заказ, cкидки и курсы валют'!$C$41),IF(H2006&lt;'Заказ, cкидки и курсы валют'!$B$42,H2006*0.54*100/(100-'Заказ, cкидки и курсы валют'!$C$42),IF(H2006&lt;'Заказ, cкидки и курсы валют'!$B$43,H2006*0.54*100/(100-'Заказ, cкидки и курсы валют'!$C$43),H2006))))),2)</f>
        <v>271.82</v>
      </c>
    </row>
    <row r="2007" spans="1:10" ht="14.1" customHeight="1" thickBot="1">
      <c r="A2007" s="1003" t="s">
        <v>9707</v>
      </c>
      <c r="B2007" s="1269" t="s">
        <v>217</v>
      </c>
      <c r="C2007" s="794">
        <v>155.19999999999999</v>
      </c>
      <c r="D2007" s="2092">
        <v>1</v>
      </c>
      <c r="E2007" s="2071">
        <f t="shared" si="206"/>
        <v>14875.439999999999</v>
      </c>
      <c r="F2007" s="936">
        <f t="shared" si="233"/>
        <v>14875.44</v>
      </c>
      <c r="G2007" s="866">
        <f>'Заказ, cкидки и курсы валют'!$J$23*F2007</f>
        <v>178505.28</v>
      </c>
      <c r="H2007" s="522">
        <f t="shared" si="234"/>
        <v>178.51</v>
      </c>
      <c r="I2007" s="523"/>
      <c r="J2007" s="128">
        <f>ROUND(IF(H2007&lt;'Заказ, cкидки и курсы валют'!$B$39,H2007*0.54*100/(100-'Заказ, cкидки и курсы валют'!$C$39),IF(H2007&lt;'Заказ, cкидки и курсы валют'!$B$40,H2007*0.54*100/(100-'Заказ, cкидки и курсы валют'!$C$40),IF(H2007&lt;'Заказ, cкидки и курсы валют'!$B$41,H2007*0.54*100/(100-'Заказ, cкидки и курсы валют'!$C$41),IF(H2007&lt;'Заказ, cкидки и курсы валют'!$B$42,H2007*0.54*100/(100-'Заказ, cкидки и курсы валют'!$C$42),IF(H2007&lt;'Заказ, cкидки и курсы валют'!$B$43,H2007*0.54*100/(100-'Заказ, cкидки и курсы валют'!$C$43),H2007))))),2)</f>
        <v>275.42</v>
      </c>
    </row>
    <row r="2008" spans="1:10" ht="14.1" customHeight="1" thickBot="1">
      <c r="A2008" s="1003" t="s">
        <v>9708</v>
      </c>
      <c r="B2008" s="1269" t="s">
        <v>218</v>
      </c>
      <c r="C2008" s="794">
        <v>171.43</v>
      </c>
      <c r="D2008" s="2092">
        <v>1</v>
      </c>
      <c r="E2008" s="2071">
        <f t="shared" si="206"/>
        <v>15810.94</v>
      </c>
      <c r="F2008" s="936">
        <f t="shared" si="233"/>
        <v>15810.94</v>
      </c>
      <c r="G2008" s="866">
        <f>'Заказ, cкидки и курсы валют'!$J$23*F2008</f>
        <v>189731.28</v>
      </c>
      <c r="H2008" s="522">
        <f t="shared" si="234"/>
        <v>189.73</v>
      </c>
      <c r="I2008" s="523"/>
      <c r="J2008" s="128">
        <f>ROUND(IF(H2008&lt;'Заказ, cкидки и курсы валют'!$B$39,H2008*0.54*100/(100-'Заказ, cкидки и курсы валют'!$C$39),IF(H2008&lt;'Заказ, cкидки и курсы валют'!$B$40,H2008*0.54*100/(100-'Заказ, cкидки и курсы валют'!$C$40),IF(H2008&lt;'Заказ, cкидки и курсы валют'!$B$41,H2008*0.54*100/(100-'Заказ, cкидки и курсы валют'!$C$41),IF(H2008&lt;'Заказ, cкидки и курсы валют'!$B$42,H2008*0.54*100/(100-'Заказ, cкидки и курсы валют'!$C$42),IF(H2008&lt;'Заказ, cкидки и курсы валют'!$B$43,H2008*0.54*100/(100-'Заказ, cкидки и курсы валют'!$C$43),H2008))))),2)</f>
        <v>256.14</v>
      </c>
    </row>
    <row r="2009" spans="1:10" ht="14.1" customHeight="1" thickBot="1">
      <c r="A2009" s="1003" t="s">
        <v>9709</v>
      </c>
      <c r="B2009" s="521" t="s">
        <v>1361</v>
      </c>
      <c r="C2009" s="794">
        <v>165.07</v>
      </c>
      <c r="D2009" s="2092">
        <v>1</v>
      </c>
      <c r="E2009" s="2071">
        <f t="shared" si="206"/>
        <v>17239.98</v>
      </c>
      <c r="F2009" s="936">
        <f t="shared" si="233"/>
        <v>17239.98</v>
      </c>
      <c r="G2009" s="866">
        <f>'Заказ, cкидки и курсы валют'!$J$23*F2009</f>
        <v>206879.76</v>
      </c>
      <c r="H2009" s="522">
        <f t="shared" si="234"/>
        <v>206.88</v>
      </c>
      <c r="I2009" s="523"/>
      <c r="J2009" s="128">
        <f>ROUND(IF(H2009&lt;'Заказ, cкидки и курсы валют'!$B$39,H2009*0.54*100/(100-'Заказ, cкидки и курсы валют'!$C$39),IF(H2009&lt;'Заказ, cкидки и курсы валют'!$B$40,H2009*0.54*100/(100-'Заказ, cкидки и курсы валют'!$C$40),IF(H2009&lt;'Заказ, cкидки и курсы валют'!$B$41,H2009*0.54*100/(100-'Заказ, cкидки и курсы валют'!$C$41),IF(H2009&lt;'Заказ, cкидки и курсы валют'!$B$42,H2009*0.54*100/(100-'Заказ, cкидки и курсы валют'!$C$42),IF(H2009&lt;'Заказ, cкидки и курсы валют'!$B$43,H2009*0.54*100/(100-'Заказ, cкидки и курсы валют'!$C$43),H2009))))),2)</f>
        <v>279.29000000000002</v>
      </c>
    </row>
    <row r="2010" spans="1:10" ht="14.1" customHeight="1" thickBot="1">
      <c r="A2010" s="1003" t="s">
        <v>9710</v>
      </c>
      <c r="B2010" s="1269" t="s">
        <v>219</v>
      </c>
      <c r="C2010" s="794">
        <v>180.36</v>
      </c>
      <c r="D2010" s="2092">
        <v>1</v>
      </c>
      <c r="E2010" s="2071">
        <f t="shared" si="206"/>
        <v>15980.98</v>
      </c>
      <c r="F2010" s="936">
        <f t="shared" si="233"/>
        <v>15980.98</v>
      </c>
      <c r="G2010" s="866">
        <f>'Заказ, cкидки и курсы валют'!$J$23*F2010</f>
        <v>191771.76</v>
      </c>
      <c r="H2010" s="522">
        <f t="shared" si="234"/>
        <v>191.77</v>
      </c>
      <c r="I2010" s="523"/>
      <c r="J2010" s="128">
        <f>ROUND(IF(H2010&lt;'Заказ, cкидки и курсы валют'!$B$39,H2010*0.54*100/(100-'Заказ, cкидки и курсы валют'!$C$39),IF(H2010&lt;'Заказ, cкидки и курсы валют'!$B$40,H2010*0.54*100/(100-'Заказ, cкидки и курсы валют'!$C$40),IF(H2010&lt;'Заказ, cкидки и курсы валют'!$B$41,H2010*0.54*100/(100-'Заказ, cкидки и курсы валют'!$C$41),IF(H2010&lt;'Заказ, cкидки и курсы валют'!$B$42,H2010*0.54*100/(100-'Заказ, cкидки и курсы валют'!$C$42),IF(H2010&lt;'Заказ, cкидки и курсы валют'!$B$43,H2010*0.54*100/(100-'Заказ, cкидки и курсы валют'!$C$43),H2010))))),2)</f>
        <v>258.89</v>
      </c>
    </row>
    <row r="2011" spans="1:10" ht="14.1" customHeight="1" thickBot="1">
      <c r="A2011" s="1003" t="s">
        <v>9711</v>
      </c>
      <c r="B2011" s="1269" t="s">
        <v>220</v>
      </c>
      <c r="C2011" s="794">
        <v>200</v>
      </c>
      <c r="D2011" s="2092">
        <v>1</v>
      </c>
      <c r="E2011" s="2071">
        <f t="shared" si="206"/>
        <v>16358.86</v>
      </c>
      <c r="F2011" s="936">
        <f t="shared" si="233"/>
        <v>16358.86</v>
      </c>
      <c r="G2011" s="866">
        <f>'Заказ, cкидки и курсы валют'!$J$23*F2011</f>
        <v>196306.32</v>
      </c>
      <c r="H2011" s="522">
        <f t="shared" si="234"/>
        <v>196.31</v>
      </c>
      <c r="I2011" s="523"/>
      <c r="J2011" s="128">
        <f>ROUND(IF(H2011&lt;'Заказ, cкидки и курсы валют'!$B$39,H2011*0.54*100/(100-'Заказ, cкидки и курсы валют'!$C$39),IF(H2011&lt;'Заказ, cкидки и курсы валют'!$B$40,H2011*0.54*100/(100-'Заказ, cкидки и курсы валют'!$C$40),IF(H2011&lt;'Заказ, cкидки и курсы валют'!$B$41,H2011*0.54*100/(100-'Заказ, cкидки и курсы валют'!$C$41),IF(H2011&lt;'Заказ, cкидки и курсы валют'!$B$42,H2011*0.54*100/(100-'Заказ, cкидки и курсы валют'!$C$42),IF(H2011&lt;'Заказ, cкидки и курсы валют'!$B$43,H2011*0.54*100/(100-'Заказ, cкидки и курсы валют'!$C$43),H2011))))),2)</f>
        <v>265.02</v>
      </c>
    </row>
    <row r="2012" spans="1:10" ht="14.1" customHeight="1" thickBot="1">
      <c r="A2012" s="1003" t="s">
        <v>9712</v>
      </c>
      <c r="B2012" s="1269" t="s">
        <v>221</v>
      </c>
      <c r="C2012" s="794">
        <v>213</v>
      </c>
      <c r="D2012" s="2092">
        <v>1</v>
      </c>
      <c r="E2012" s="2071">
        <f t="shared" si="206"/>
        <v>17884.7</v>
      </c>
      <c r="F2012" s="936">
        <f t="shared" si="233"/>
        <v>17884.7</v>
      </c>
      <c r="G2012" s="866">
        <f>'Заказ, cкидки и курсы валют'!$J$23*F2012</f>
        <v>214616.40000000002</v>
      </c>
      <c r="H2012" s="522">
        <f t="shared" si="234"/>
        <v>214.62</v>
      </c>
      <c r="I2012" s="523"/>
      <c r="J2012" s="128">
        <f>ROUND(IF(H2012&lt;'Заказ, cкидки и курсы валют'!$B$39,H2012*0.54*100/(100-'Заказ, cкидки и курсы валют'!$C$39),IF(H2012&lt;'Заказ, cкидки и курсы валют'!$B$40,H2012*0.54*100/(100-'Заказ, cкидки и курсы валют'!$C$40),IF(H2012&lt;'Заказ, cкидки и курсы валют'!$B$41,H2012*0.54*100/(100-'Заказ, cкидки и курсы валют'!$C$41),IF(H2012&lt;'Заказ, cкидки и курсы валют'!$B$42,H2012*0.54*100/(100-'Заказ, cкидки и курсы валют'!$C$42),IF(H2012&lt;'Заказ, cкидки и курсы валют'!$B$43,H2012*0.54*100/(100-'Заказ, cкидки и курсы валют'!$C$43),H2012))))),2)</f>
        <v>289.74</v>
      </c>
    </row>
    <row r="2013" spans="1:10" ht="14.1" customHeight="1" thickBot="1">
      <c r="A2013" s="1003" t="s">
        <v>9713</v>
      </c>
      <c r="B2013" s="1269" t="s">
        <v>4297</v>
      </c>
      <c r="C2013" s="794">
        <v>253</v>
      </c>
      <c r="D2013" s="2092">
        <v>1</v>
      </c>
      <c r="E2013" s="2071">
        <f t="shared" ref="E2013:E2014" si="235">(E1906*2)+(1000/D2013*7.5)</f>
        <v>23873.84</v>
      </c>
      <c r="F2013" s="936">
        <f t="shared" si="233"/>
        <v>23873.84</v>
      </c>
      <c r="G2013" s="866">
        <f>'Заказ, cкидки и курсы валют'!$J$23*F2013</f>
        <v>286486.08</v>
      </c>
      <c r="H2013" s="522">
        <f t="shared" si="234"/>
        <v>286.49</v>
      </c>
      <c r="I2013" s="523"/>
      <c r="J2013" s="128">
        <f>ROUND(IF(H2013&lt;'Заказ, cкидки и курсы валют'!$B$39,H2013*0.54*100/(100-'Заказ, cкидки и курсы валют'!$C$39),IF(H2013&lt;'Заказ, cкидки и курсы валют'!$B$40,H2013*0.54*100/(100-'Заказ, cкидки и курсы валют'!$C$40),IF(H2013&lt;'Заказ, cкидки и курсы валют'!$B$41,H2013*0.54*100/(100-'Заказ, cкидки и курсы валют'!$C$41),IF(H2013&lt;'Заказ, cкидки и курсы валют'!$B$42,H2013*0.54*100/(100-'Заказ, cкидки и курсы валют'!$C$42),IF(H2013&lt;'Заказ, cкидки и курсы валют'!$B$43,H2013*0.54*100/(100-'Заказ, cкидки и курсы валют'!$C$43),H2013))))),2)</f>
        <v>386.76</v>
      </c>
    </row>
    <row r="2014" spans="1:10" ht="14.1" customHeight="1" thickBot="1">
      <c r="A2014" s="1161" t="s">
        <v>9714</v>
      </c>
      <c r="B2014" s="2089" t="s">
        <v>3914</v>
      </c>
      <c r="C2014" s="962">
        <v>263.75</v>
      </c>
      <c r="D2014" s="2127">
        <v>1</v>
      </c>
      <c r="E2014" s="2071">
        <f t="shared" si="235"/>
        <v>25750.5</v>
      </c>
      <c r="F2014" s="2053">
        <f t="shared" si="233"/>
        <v>25750.5</v>
      </c>
      <c r="G2014" s="1263">
        <f>'Заказ, cкидки и курсы валют'!$J$23*F2014</f>
        <v>309006</v>
      </c>
      <c r="H2014" s="1264">
        <f t="shared" si="234"/>
        <v>309.01</v>
      </c>
      <c r="I2014" s="937"/>
      <c r="J2014" s="128">
        <f>ROUND(IF(H2014&lt;'Заказ, cкидки и курсы валют'!$B$39,H2014*0.54*100/(100-'Заказ, cкидки и курсы валют'!$C$39),IF(H2014&lt;'Заказ, cкидки и курсы валют'!$B$40,H2014*0.54*100/(100-'Заказ, cкидки и курсы валют'!$C$40),IF(H2014&lt;'Заказ, cкидки и курсы валют'!$B$41,H2014*0.54*100/(100-'Заказ, cкидки и курсы валют'!$C$41),IF(H2014&lt;'Заказ, cкидки и курсы валют'!$B$42,H2014*0.54*100/(100-'Заказ, cкидки и курсы валют'!$C$42),IF(H2014&lt;'Заказ, cкидки и курсы валют'!$B$43,H2014*0.54*100/(100-'Заказ, cкидки и курсы валют'!$C$43),H2014))))),2)</f>
        <v>417.16</v>
      </c>
    </row>
    <row r="2015" spans="1:10" ht="13.5" customHeight="1" thickBot="1">
      <c r="A2015" s="85"/>
      <c r="B2015" s="49"/>
      <c r="C2015" s="122"/>
      <c r="D2015" s="49"/>
      <c r="E2015" s="546"/>
      <c r="F2015" s="578"/>
      <c r="G2015" s="863"/>
      <c r="H2015" s="85"/>
      <c r="I2015" s="14"/>
    </row>
    <row r="2016" spans="1:10" ht="25.5" customHeight="1">
      <c r="A2016" s="220"/>
      <c r="B2016" s="243"/>
      <c r="C2016" s="91" t="s">
        <v>3084</v>
      </c>
      <c r="D2016" s="96"/>
      <c r="E2016" s="591"/>
      <c r="F2016" s="592"/>
      <c r="G2016" s="859"/>
      <c r="H2016" s="163"/>
      <c r="I2016" s="95"/>
    </row>
    <row r="2017" spans="1:11" ht="18">
      <c r="A2017" s="221"/>
      <c r="B2017" s="108" t="s">
        <v>1398</v>
      </c>
      <c r="C2017" s="108"/>
      <c r="D2017" s="166"/>
      <c r="E2017" s="593"/>
      <c r="F2017" s="553"/>
      <c r="G2017" s="340"/>
      <c r="H2017" s="17"/>
      <c r="I2017" s="167"/>
    </row>
    <row r="2018" spans="1:11">
      <c r="A2018" s="221"/>
      <c r="B2018" s="222"/>
      <c r="C2018" s="97"/>
      <c r="D2018" s="97"/>
      <c r="E2018" s="595"/>
      <c r="F2018" s="596"/>
      <c r="G2018" s="860"/>
      <c r="H2018" s="228"/>
      <c r="I2018" s="167"/>
    </row>
    <row r="2019" spans="1:11" ht="14.1" customHeight="1">
      <c r="A2019" s="221"/>
      <c r="B2019" s="222"/>
      <c r="C2019" s="97"/>
      <c r="D2019" s="97"/>
      <c r="E2019" s="595"/>
      <c r="F2019" s="596"/>
      <c r="G2019" s="860"/>
      <c r="H2019" s="228"/>
      <c r="I2019" s="167"/>
      <c r="K2019" s="14"/>
    </row>
    <row r="2020" spans="1:11" ht="14.1" customHeight="1">
      <c r="A2020" s="221"/>
      <c r="B2020" s="222"/>
      <c r="C2020" s="97"/>
      <c r="D2020" s="97"/>
      <c r="E2020" s="595"/>
      <c r="F2020" s="596"/>
      <c r="G2020" s="860"/>
      <c r="H2020" s="228"/>
      <c r="I2020" s="167"/>
      <c r="K2020" s="14"/>
    </row>
    <row r="2021" spans="1:11" ht="46.5" customHeight="1" thickBot="1">
      <c r="A2021" s="201" t="s">
        <v>7051</v>
      </c>
      <c r="B2021" s="224"/>
      <c r="C2021" s="99"/>
      <c r="D2021" s="99"/>
      <c r="E2021" s="597"/>
      <c r="F2021" s="598"/>
      <c r="G2021" s="861"/>
      <c r="H2021" s="229"/>
      <c r="I2021" s="172"/>
      <c r="K2021" s="14"/>
    </row>
    <row r="2022" spans="1:11" ht="42" customHeight="1">
      <c r="A2022" s="195" t="s">
        <v>1028</v>
      </c>
      <c r="B2022" s="196" t="s">
        <v>1029</v>
      </c>
      <c r="C2022" s="197" t="s">
        <v>678</v>
      </c>
      <c r="D2022" s="197" t="s">
        <v>3130</v>
      </c>
      <c r="E2022" s="1134" t="s">
        <v>11188</v>
      </c>
      <c r="F2022" s="600" t="s">
        <v>2779</v>
      </c>
      <c r="G2022" s="2319" t="s">
        <v>2627</v>
      </c>
      <c r="H2022" s="2320" t="s">
        <v>497</v>
      </c>
      <c r="I2022" s="199" t="s">
        <v>4239</v>
      </c>
      <c r="K2022" s="14"/>
    </row>
    <row r="2023" spans="1:11" ht="14.1" customHeight="1" thickBot="1">
      <c r="A2023" s="195"/>
      <c r="B2023" s="389"/>
      <c r="C2023" s="197" t="s">
        <v>3629</v>
      </c>
      <c r="D2023" s="390" t="s">
        <v>2628</v>
      </c>
      <c r="E2023" s="601" t="s">
        <v>265</v>
      </c>
      <c r="F2023" s="607">
        <f>'Заказ, cкидки и курсы валют'!$I$12</f>
        <v>0</v>
      </c>
      <c r="G2023" s="2316"/>
      <c r="H2023" s="2318"/>
      <c r="I2023" s="325"/>
      <c r="K2023" s="14"/>
    </row>
    <row r="2024" spans="1:11" ht="14.1" customHeight="1">
      <c r="A2024" s="976" t="s">
        <v>426</v>
      </c>
      <c r="B2024" s="392" t="s">
        <v>4280</v>
      </c>
      <c r="C2024" s="977">
        <v>7.12</v>
      </c>
      <c r="D2024" s="2124">
        <v>2500</v>
      </c>
      <c r="E2024" s="667">
        <v>184.96</v>
      </c>
      <c r="F2024" s="967">
        <f>ROUND(E2024*(1-$F$11),2)</f>
        <v>184.96</v>
      </c>
      <c r="G2024" s="968">
        <f>'Заказ, cкидки и курсы валют'!$J$23*F2024</f>
        <v>2219.52</v>
      </c>
      <c r="H2024" s="387">
        <f>ROUND((D2024/1000)*G2024,2)</f>
        <v>5548.8</v>
      </c>
      <c r="I2024" s="337"/>
      <c r="K2024" s="14"/>
    </row>
    <row r="2025" spans="1:11" ht="14.1" customHeight="1" thickBot="1">
      <c r="A2025" s="235" t="s">
        <v>427</v>
      </c>
      <c r="B2025" s="244" t="s">
        <v>2629</v>
      </c>
      <c r="C2025" s="791">
        <v>10</v>
      </c>
      <c r="D2025" s="2125">
        <v>1500</v>
      </c>
      <c r="E2025" s="667">
        <v>287.63</v>
      </c>
      <c r="F2025" s="959">
        <f>ROUND(E2025*(1-$F$11),2)</f>
        <v>287.63</v>
      </c>
      <c r="G2025" s="960">
        <f>'Заказ, cкидки и курсы валют'!$J$23*F2025</f>
        <v>3451.56</v>
      </c>
      <c r="H2025" s="181">
        <f>ROUND((D2025/1000)*G2025,2)</f>
        <v>5177.34</v>
      </c>
      <c r="I2025" s="214"/>
      <c r="K2025" s="14"/>
    </row>
    <row r="2026" spans="1:11" ht="14.1" customHeight="1" thickBot="1">
      <c r="A2026" s="85"/>
      <c r="B2026" s="123"/>
      <c r="C2026" s="124"/>
      <c r="D2026" s="125"/>
      <c r="E2026" s="546"/>
      <c r="F2026" s="578"/>
      <c r="G2026" s="863"/>
      <c r="H2026" s="85"/>
      <c r="I2026" s="14"/>
      <c r="K2026" s="14"/>
    </row>
    <row r="2027" spans="1:11" ht="14.1" customHeight="1">
      <c r="A2027" s="220"/>
      <c r="B2027" s="243"/>
      <c r="C2027" s="91" t="s">
        <v>3084</v>
      </c>
      <c r="D2027" s="96"/>
      <c r="E2027" s="591"/>
      <c r="F2027" s="592"/>
      <c r="G2027" s="859"/>
      <c r="H2027" s="163"/>
      <c r="I2027" s="95"/>
      <c r="K2027" s="14"/>
    </row>
    <row r="2028" spans="1:11" ht="14.1" customHeight="1">
      <c r="A2028" s="221"/>
      <c r="B2028" s="108" t="s">
        <v>1398</v>
      </c>
      <c r="C2028" s="108"/>
      <c r="D2028" s="166"/>
      <c r="E2028" s="593"/>
      <c r="F2028" s="553"/>
      <c r="G2028" s="340"/>
      <c r="H2028" s="17"/>
      <c r="I2028" s="167"/>
      <c r="K2028" s="14"/>
    </row>
    <row r="2029" spans="1:11" ht="14.1" customHeight="1">
      <c r="A2029" s="221"/>
      <c r="B2029" s="222"/>
      <c r="C2029" s="97"/>
      <c r="D2029" s="97"/>
      <c r="E2029" s="595"/>
      <c r="F2029" s="596"/>
      <c r="G2029" s="860"/>
      <c r="H2029" s="228"/>
      <c r="I2029" s="167"/>
      <c r="K2029" s="14"/>
    </row>
    <row r="2030" spans="1:11" ht="14.1" customHeight="1">
      <c r="A2030" s="221"/>
      <c r="B2030" s="222"/>
      <c r="C2030" s="97"/>
      <c r="D2030" s="97"/>
      <c r="E2030" s="595"/>
      <c r="F2030" s="596"/>
      <c r="G2030" s="860"/>
      <c r="H2030" s="228"/>
      <c r="I2030" s="167"/>
      <c r="K2030" s="14"/>
    </row>
    <row r="2031" spans="1:11" ht="14.1" customHeight="1">
      <c r="A2031" s="221"/>
      <c r="B2031" s="222"/>
      <c r="C2031" s="97"/>
      <c r="D2031" s="97"/>
      <c r="E2031" s="595"/>
      <c r="F2031" s="596"/>
      <c r="G2031" s="860"/>
      <c r="H2031" s="228"/>
      <c r="I2031" s="167"/>
      <c r="K2031" s="14"/>
    </row>
    <row r="2032" spans="1:11" ht="14.1" customHeight="1" thickBot="1">
      <c r="A2032" s="1171" t="s">
        <v>7050</v>
      </c>
      <c r="B2032" s="200"/>
      <c r="C2032" s="205"/>
      <c r="D2032" s="205"/>
      <c r="E2032" s="597"/>
      <c r="F2032" s="598"/>
      <c r="G2032" s="861"/>
      <c r="H2032" s="229"/>
      <c r="I2032" s="172"/>
      <c r="K2032" s="14"/>
    </row>
    <row r="2033" spans="1:11" ht="48" customHeight="1">
      <c r="A2033" s="195" t="s">
        <v>1028</v>
      </c>
      <c r="B2033" s="196" t="s">
        <v>1029</v>
      </c>
      <c r="C2033" s="197" t="s">
        <v>678</v>
      </c>
      <c r="D2033" s="197" t="s">
        <v>3130</v>
      </c>
      <c r="E2033" s="1134" t="s">
        <v>11188</v>
      </c>
      <c r="F2033" s="600" t="s">
        <v>2779</v>
      </c>
      <c r="G2033" s="2319" t="s">
        <v>2627</v>
      </c>
      <c r="H2033" s="2320" t="s">
        <v>497</v>
      </c>
      <c r="I2033" s="199" t="s">
        <v>4239</v>
      </c>
      <c r="J2033" s="2668" t="s">
        <v>12335</v>
      </c>
      <c r="K2033" s="14"/>
    </row>
    <row r="2034" spans="1:11" ht="14.1" customHeight="1" thickBot="1">
      <c r="A2034" s="195"/>
      <c r="B2034" s="389"/>
      <c r="C2034" s="197" t="s">
        <v>3629</v>
      </c>
      <c r="D2034" s="390" t="s">
        <v>2628</v>
      </c>
      <c r="E2034" s="601" t="s">
        <v>265</v>
      </c>
      <c r="F2034" s="607">
        <f>'Заказ, cкидки и курсы валют'!$I$12</f>
        <v>0</v>
      </c>
      <c r="G2034" s="2316"/>
      <c r="H2034" s="2318"/>
      <c r="I2034" s="325"/>
      <c r="J2034" s="2669"/>
      <c r="K2034" s="14"/>
    </row>
    <row r="2035" spans="1:11" ht="14.1" customHeight="1">
      <c r="A2035" s="976" t="s">
        <v>428</v>
      </c>
      <c r="B2035" s="392" t="s">
        <v>4280</v>
      </c>
      <c r="C2035" s="977">
        <v>7.12</v>
      </c>
      <c r="D2035" s="2100">
        <v>250</v>
      </c>
      <c r="E2035" s="2071">
        <f>E2024*1.2</f>
        <v>221.952</v>
      </c>
      <c r="F2035" s="967">
        <f>ROUND(E2035*(1-$F$11),2)</f>
        <v>221.95</v>
      </c>
      <c r="G2035" s="968">
        <f>'Заказ, cкидки и курсы валют'!$J$23*F2035</f>
        <v>2663.3999999999996</v>
      </c>
      <c r="H2035" s="387">
        <f>ROUND((D2035/1000)*G2035,2)</f>
        <v>665.85</v>
      </c>
      <c r="I2035" s="337"/>
      <c r="J2035" s="128">
        <f>ROUND(IF(H2035&lt;'Заказ, cкидки и курсы валют'!$B$39,H2035*0.54*100/(100-'Заказ, cкидки и курсы валют'!$C$39),IF(H2035&lt;'Заказ, cкидки и курсы валют'!$B$40,H2035*0.54*100/(100-'Заказ, cкидки и курсы валют'!$C$40),IF(H2035&lt;'Заказ, cкидки и курсы валют'!$B$41,H2035*0.54*100/(100-'Заказ, cкидки и курсы валют'!$C$41),IF(H2035&lt;'Заказ, cкидки и курсы валют'!$B$42,H2035*0.54*100/(100-'Заказ, cкидки и курсы валют'!$C$42),IF(H2035&lt;'Заказ, cкидки и курсы валют'!$B$43,H2035*0.54*100/(100-'Заказ, cкидки и курсы валют'!$C$43),H2035))))),2)</f>
        <v>719.12</v>
      </c>
      <c r="K2035" s="14"/>
    </row>
    <row r="2036" spans="1:11" ht="14.1" customHeight="1" thickBot="1">
      <c r="A2036" s="235" t="s">
        <v>429</v>
      </c>
      <c r="B2036" s="244" t="s">
        <v>2629</v>
      </c>
      <c r="C2036" s="791">
        <v>10</v>
      </c>
      <c r="D2036" s="2123">
        <v>150</v>
      </c>
      <c r="E2036" s="2073">
        <f>E2025*1.2</f>
        <v>345.15600000000001</v>
      </c>
      <c r="F2036" s="959">
        <f>ROUND(E2036*(1-$F$11),2)</f>
        <v>345.16</v>
      </c>
      <c r="G2036" s="960">
        <f>'Заказ, cкидки и курсы валют'!$J$23*F2036</f>
        <v>4141.92</v>
      </c>
      <c r="H2036" s="181">
        <f>ROUND((D2036/1000)*G2036,2)</f>
        <v>621.29</v>
      </c>
      <c r="I2036" s="214"/>
      <c r="J2036" s="128">
        <f>ROUND(IF(H2036&lt;'Заказ, cкидки и курсы валют'!$B$39,H2036*0.54*100/(100-'Заказ, cкидки и курсы валют'!$C$39),IF(H2036&lt;'Заказ, cкидки и курсы валют'!$B$40,H2036*0.54*100/(100-'Заказ, cкидки и курсы валют'!$C$40),IF(H2036&lt;'Заказ, cкидки и курсы валют'!$B$41,H2036*0.54*100/(100-'Заказ, cкидки и курсы валют'!$C$41),IF(H2036&lt;'Заказ, cкидки и курсы валют'!$B$42,H2036*0.54*100/(100-'Заказ, cкидки и курсы валют'!$C$42),IF(H2036&lt;'Заказ, cкидки и курсы валют'!$B$43,H2036*0.54*100/(100-'Заказ, cкидки и курсы валют'!$C$43),H2036))))),2)</f>
        <v>670.99</v>
      </c>
      <c r="K2036" s="14"/>
    </row>
    <row r="2037" spans="1:11" ht="14.1" customHeight="1" thickBot="1">
      <c r="A2037" s="85"/>
      <c r="B2037" s="123"/>
      <c r="C2037" s="124"/>
      <c r="D2037" s="125"/>
      <c r="E2037" s="546"/>
      <c r="F2037" s="578"/>
      <c r="G2037" s="863"/>
      <c r="H2037" s="85"/>
      <c r="I2037" s="14"/>
      <c r="K2037" s="14"/>
    </row>
    <row r="2038" spans="1:11" ht="14.1" customHeight="1">
      <c r="A2038" s="220"/>
      <c r="B2038" s="243"/>
      <c r="C2038" s="91" t="s">
        <v>3084</v>
      </c>
      <c r="D2038" s="96"/>
      <c r="E2038" s="591"/>
      <c r="F2038" s="592"/>
      <c r="G2038" s="859"/>
      <c r="H2038" s="163"/>
      <c r="I2038" s="95"/>
      <c r="K2038" s="14"/>
    </row>
    <row r="2039" spans="1:11" ht="14.1" customHeight="1">
      <c r="A2039" s="221"/>
      <c r="B2039" s="108" t="s">
        <v>1398</v>
      </c>
      <c r="C2039" s="108"/>
      <c r="D2039" s="166"/>
      <c r="E2039" s="593"/>
      <c r="F2039" s="553"/>
      <c r="G2039" s="340"/>
      <c r="H2039" s="17"/>
      <c r="I2039" s="167"/>
      <c r="K2039" s="14"/>
    </row>
    <row r="2040" spans="1:11" ht="14.1" customHeight="1">
      <c r="A2040" s="221"/>
      <c r="B2040" s="222"/>
      <c r="C2040" s="97"/>
      <c r="D2040" s="97"/>
      <c r="E2040" s="595"/>
      <c r="F2040" s="596"/>
      <c r="G2040" s="860"/>
      <c r="H2040" s="228"/>
      <c r="I2040" s="167"/>
      <c r="K2040" s="14"/>
    </row>
    <row r="2041" spans="1:11" ht="14.1" customHeight="1">
      <c r="A2041" s="221"/>
      <c r="B2041" s="222"/>
      <c r="C2041" s="97"/>
      <c r="D2041" s="97"/>
      <c r="E2041" s="595"/>
      <c r="F2041" s="596"/>
      <c r="G2041" s="860"/>
      <c r="H2041" s="228"/>
      <c r="I2041" s="167"/>
      <c r="K2041" s="14"/>
    </row>
    <row r="2042" spans="1:11" ht="14.1" customHeight="1">
      <c r="A2042" s="221"/>
      <c r="B2042" s="222"/>
      <c r="C2042" s="97"/>
      <c r="D2042" s="97"/>
      <c r="E2042" s="595"/>
      <c r="F2042" s="596"/>
      <c r="G2042" s="860"/>
      <c r="H2042" s="228"/>
      <c r="I2042" s="167"/>
      <c r="K2042" s="14"/>
    </row>
    <row r="2043" spans="1:11" ht="14.1" customHeight="1" thickBot="1">
      <c r="A2043" s="1171" t="s">
        <v>7052</v>
      </c>
      <c r="B2043" s="2539"/>
      <c r="C2043" s="205"/>
      <c r="D2043" s="205"/>
      <c r="E2043" s="597"/>
      <c r="F2043" s="598"/>
      <c r="G2043" s="861"/>
      <c r="H2043" s="229"/>
      <c r="I2043" s="172"/>
      <c r="K2043" s="14"/>
    </row>
    <row r="2044" spans="1:11" ht="31.5" customHeight="1">
      <c r="A2044" s="195" t="s">
        <v>1028</v>
      </c>
      <c r="B2044" s="196" t="s">
        <v>1029</v>
      </c>
      <c r="C2044" s="197" t="s">
        <v>678</v>
      </c>
      <c r="D2044" s="197" t="s">
        <v>3130</v>
      </c>
      <c r="E2044" s="1134" t="s">
        <v>11188</v>
      </c>
      <c r="F2044" s="600" t="s">
        <v>2779</v>
      </c>
      <c r="G2044" s="2319" t="s">
        <v>2627</v>
      </c>
      <c r="H2044" s="2320" t="s">
        <v>497</v>
      </c>
      <c r="I2044" s="199" t="s">
        <v>4239</v>
      </c>
      <c r="J2044" s="2668" t="s">
        <v>12335</v>
      </c>
      <c r="K2044" s="14"/>
    </row>
    <row r="2045" spans="1:11" ht="32.25" customHeight="1" thickBot="1">
      <c r="A2045" s="195"/>
      <c r="B2045" s="389"/>
      <c r="C2045" s="197" t="s">
        <v>3629</v>
      </c>
      <c r="D2045" s="390" t="s">
        <v>2628</v>
      </c>
      <c r="E2045" s="601" t="s">
        <v>265</v>
      </c>
      <c r="F2045" s="607">
        <f>'Заказ, cкидки и курсы валют'!$I$12</f>
        <v>0</v>
      </c>
      <c r="G2045" s="2316"/>
      <c r="H2045" s="2318"/>
      <c r="I2045" s="325"/>
      <c r="J2045" s="2669"/>
      <c r="K2045" s="14"/>
    </row>
    <row r="2046" spans="1:11" ht="14.1" customHeight="1" thickBot="1">
      <c r="A2046" s="976" t="s">
        <v>7265</v>
      </c>
      <c r="B2046" s="392" t="s">
        <v>4280</v>
      </c>
      <c r="C2046" s="977">
        <v>7.12</v>
      </c>
      <c r="D2046" s="2100">
        <v>25</v>
      </c>
      <c r="E2046" s="2071">
        <f>(E2024*2)+(1000/D2046*7.5)</f>
        <v>669.92000000000007</v>
      </c>
      <c r="F2046" s="967">
        <f>ROUND(E2046*(1-$F$11),2)</f>
        <v>669.92</v>
      </c>
      <c r="G2046" s="968">
        <f>'Заказ, cкидки и курсы валют'!$J$23*F2046</f>
        <v>8039.0399999999991</v>
      </c>
      <c r="H2046" s="387">
        <f>ROUND((D2046/1000)*G2046,2)</f>
        <v>200.98</v>
      </c>
      <c r="I2046" s="337"/>
      <c r="J2046" s="128">
        <f>ROUND(IF(H2046&lt;'Заказ, cкидки и курсы валют'!$B$39,H2046*0.54*100/(100-'Заказ, cкидки и курсы валют'!$C$39),IF(H2046&lt;'Заказ, cкидки и курсы валют'!$B$40,H2046*0.54*100/(100-'Заказ, cкидки и курсы валют'!$C$40),IF(H2046&lt;'Заказ, cкидки и курсы валют'!$B$41,H2046*0.54*100/(100-'Заказ, cкидки и курсы валют'!$C$41),IF(H2046&lt;'Заказ, cкидки и курсы валют'!$B$42,H2046*0.54*100/(100-'Заказ, cкидки и курсы валют'!$C$42),IF(H2046&lt;'Заказ, cкидки и курсы валют'!$B$43,H2046*0.54*100/(100-'Заказ, cкидки и курсы валют'!$C$43),H2046))))),2)</f>
        <v>271.32</v>
      </c>
      <c r="K2046" s="14"/>
    </row>
    <row r="2047" spans="1:11" ht="14.1" customHeight="1" thickBot="1">
      <c r="A2047" s="235" t="s">
        <v>7266</v>
      </c>
      <c r="B2047" s="244" t="s">
        <v>2629</v>
      </c>
      <c r="C2047" s="791">
        <v>10</v>
      </c>
      <c r="D2047" s="2123">
        <v>15</v>
      </c>
      <c r="E2047" s="2071">
        <f>(E2025*2)+(1000/D2047*7.5)</f>
        <v>1075.26</v>
      </c>
      <c r="F2047" s="959">
        <f>ROUND(E2047*(1-$F$11),2)</f>
        <v>1075.26</v>
      </c>
      <c r="G2047" s="960">
        <f>'Заказ, cкидки и курсы валют'!$J$23*F2047</f>
        <v>12903.119999999999</v>
      </c>
      <c r="H2047" s="181">
        <f>ROUND((D2047/1000)*G2047,2)</f>
        <v>193.55</v>
      </c>
      <c r="I2047" s="214"/>
      <c r="J2047" s="128">
        <f>ROUND(IF(H2047&lt;'Заказ, cкидки и курсы валют'!$B$39,H2047*0.54*100/(100-'Заказ, cкидки и курсы валют'!$C$39),IF(H2047&lt;'Заказ, cкидки и курсы валют'!$B$40,H2047*0.54*100/(100-'Заказ, cкидки и курсы валют'!$C$40),IF(H2047&lt;'Заказ, cкидки и курсы валют'!$B$41,H2047*0.54*100/(100-'Заказ, cкидки и курсы валют'!$C$41),IF(H2047&lt;'Заказ, cкидки и курсы валют'!$B$42,H2047*0.54*100/(100-'Заказ, cкидки и курсы валют'!$C$42),IF(H2047&lt;'Заказ, cкидки и курсы валют'!$B$43,H2047*0.54*100/(100-'Заказ, cкидки и курсы валют'!$C$43),H2047))))),2)</f>
        <v>261.29000000000002</v>
      </c>
      <c r="K2047" s="14"/>
    </row>
    <row r="2048" spans="1:11" ht="14.1" customHeight="1" thickBot="1">
      <c r="A2048" s="1095"/>
      <c r="B2048" s="123"/>
      <c r="C2048" s="122"/>
      <c r="D2048" s="268"/>
      <c r="E2048" s="1237"/>
      <c r="F2048" s="1096"/>
      <c r="G2048" s="865"/>
      <c r="H2048" s="23"/>
      <c r="I2048" s="513"/>
      <c r="K2048" s="14"/>
    </row>
    <row r="2049" spans="1:11" ht="14.1" customHeight="1">
      <c r="A2049" s="247"/>
      <c r="B2049" s="243"/>
      <c r="C2049" s="91" t="s">
        <v>1399</v>
      </c>
      <c r="D2049" s="96"/>
      <c r="E2049" s="591"/>
      <c r="F2049" s="592"/>
      <c r="G2049" s="859"/>
      <c r="H2049" s="163"/>
      <c r="I2049" s="95"/>
      <c r="K2049" s="14"/>
    </row>
    <row r="2050" spans="1:11" ht="14.1" customHeight="1">
      <c r="A2050" s="248"/>
      <c r="B2050" s="108" t="s">
        <v>1398</v>
      </c>
      <c r="C2050" s="108"/>
      <c r="D2050" s="166"/>
      <c r="E2050" s="593"/>
      <c r="F2050" s="553"/>
      <c r="G2050" s="340"/>
      <c r="H2050" s="17"/>
      <c r="I2050" s="167"/>
      <c r="K2050" s="14"/>
    </row>
    <row r="2051" spans="1:11" ht="14.1" customHeight="1">
      <c r="A2051" s="248"/>
      <c r="B2051" s="222"/>
      <c r="C2051" s="97"/>
      <c r="D2051" s="97"/>
      <c r="E2051" s="595"/>
      <c r="F2051" s="596"/>
      <c r="G2051" s="860"/>
      <c r="H2051" s="228"/>
      <c r="I2051" s="167"/>
      <c r="K2051" s="14"/>
    </row>
    <row r="2052" spans="1:11" ht="14.1" customHeight="1">
      <c r="A2052" s="248"/>
      <c r="B2052" s="222"/>
      <c r="C2052" s="97"/>
      <c r="D2052" s="97"/>
      <c r="E2052" s="595"/>
      <c r="F2052" s="596"/>
      <c r="G2052" s="860"/>
      <c r="H2052" s="228"/>
      <c r="I2052" s="167"/>
      <c r="K2052" s="14"/>
    </row>
    <row r="2053" spans="1:11" ht="14.1" customHeight="1">
      <c r="A2053" s="248"/>
      <c r="B2053" s="222"/>
      <c r="C2053" s="97"/>
      <c r="D2053" s="97"/>
      <c r="E2053" s="595"/>
      <c r="F2053" s="596"/>
      <c r="G2053" s="860"/>
      <c r="H2053" s="228"/>
      <c r="I2053" s="167"/>
      <c r="K2053" s="14"/>
    </row>
    <row r="2054" spans="1:11" ht="14.1" customHeight="1" thickBot="1">
      <c r="A2054" s="201" t="s">
        <v>7051</v>
      </c>
      <c r="B2054" s="224"/>
      <c r="C2054" s="99"/>
      <c r="D2054" s="99"/>
      <c r="E2054" s="597"/>
      <c r="F2054" s="598"/>
      <c r="G2054" s="861"/>
      <c r="H2054" s="229"/>
      <c r="I2054" s="172"/>
      <c r="K2054" s="14"/>
    </row>
    <row r="2055" spans="1:11" ht="48.75" customHeight="1">
      <c r="A2055" s="195" t="s">
        <v>1028</v>
      </c>
      <c r="B2055" s="196" t="s">
        <v>1029</v>
      </c>
      <c r="C2055" s="197" t="s">
        <v>678</v>
      </c>
      <c r="D2055" s="197" t="s">
        <v>3130</v>
      </c>
      <c r="E2055" s="1134" t="s">
        <v>11188</v>
      </c>
      <c r="F2055" s="600" t="s">
        <v>2779</v>
      </c>
      <c r="G2055" s="2319" t="s">
        <v>2627</v>
      </c>
      <c r="H2055" s="2320" t="s">
        <v>497</v>
      </c>
      <c r="I2055" s="199" t="s">
        <v>4239</v>
      </c>
      <c r="K2055" s="14"/>
    </row>
    <row r="2056" spans="1:11" ht="14.1" customHeight="1">
      <c r="A2056" s="195"/>
      <c r="B2056" s="389"/>
      <c r="C2056" s="197" t="s">
        <v>3629</v>
      </c>
      <c r="D2056" s="390" t="s">
        <v>2628</v>
      </c>
      <c r="E2056" s="601" t="s">
        <v>265</v>
      </c>
      <c r="F2056" s="607">
        <f>'Заказ, cкидки и курсы валют'!$I$12</f>
        <v>0</v>
      </c>
      <c r="G2056" s="2316"/>
      <c r="H2056" s="2318"/>
      <c r="I2056" s="325"/>
      <c r="K2056" s="14"/>
    </row>
    <row r="2057" spans="1:11" ht="14.1" customHeight="1">
      <c r="A2057" s="525" t="s">
        <v>11963</v>
      </c>
      <c r="B2057" s="654" t="s">
        <v>11964</v>
      </c>
      <c r="C2057" s="794">
        <v>0.18</v>
      </c>
      <c r="D2057" s="2095">
        <v>40000</v>
      </c>
      <c r="E2057" s="667">
        <v>18.649999999999999</v>
      </c>
      <c r="F2057" s="936">
        <f t="shared" ref="F2057:F2088" si="236">ROUND(E2057*(1-$F$11),2)</f>
        <v>18.649999999999999</v>
      </c>
      <c r="G2057" s="866">
        <f>'Заказ, cкидки и курсы валют'!$J$23*F2057</f>
        <v>223.79999999999998</v>
      </c>
      <c r="H2057" s="522">
        <f t="shared" ref="H2057:H2088" si="237">ROUND((D2057/1000)*G2057,2)</f>
        <v>8952</v>
      </c>
      <c r="I2057" s="525"/>
      <c r="K2057" s="14"/>
    </row>
    <row r="2058" spans="1:11" ht="14.1" customHeight="1">
      <c r="A2058" s="525" t="s">
        <v>11375</v>
      </c>
      <c r="B2058" s="654" t="s">
        <v>11372</v>
      </c>
      <c r="C2058" s="794">
        <v>0.2</v>
      </c>
      <c r="D2058" s="2095">
        <v>30000</v>
      </c>
      <c r="E2058" s="667">
        <v>18.18</v>
      </c>
      <c r="F2058" s="936">
        <f t="shared" si="236"/>
        <v>18.18</v>
      </c>
      <c r="G2058" s="866">
        <f>'Заказ, cкидки и курсы валют'!$J$23*F2058</f>
        <v>218.16</v>
      </c>
      <c r="H2058" s="522">
        <f t="shared" si="237"/>
        <v>6544.8</v>
      </c>
      <c r="I2058" s="525"/>
      <c r="K2058" s="14"/>
    </row>
    <row r="2059" spans="1:11" ht="14.1" customHeight="1">
      <c r="A2059" s="525" t="s">
        <v>11376</v>
      </c>
      <c r="B2059" s="654" t="s">
        <v>11373</v>
      </c>
      <c r="C2059" s="794">
        <v>0.25</v>
      </c>
      <c r="D2059" s="2095">
        <v>30000</v>
      </c>
      <c r="E2059" s="667">
        <v>19.98</v>
      </c>
      <c r="F2059" s="936">
        <f t="shared" si="236"/>
        <v>19.98</v>
      </c>
      <c r="G2059" s="866">
        <f>'Заказ, cкидки и курсы валют'!$J$23*F2059</f>
        <v>239.76</v>
      </c>
      <c r="H2059" s="522">
        <f t="shared" si="237"/>
        <v>7192.8</v>
      </c>
      <c r="I2059" s="525"/>
      <c r="K2059" s="14"/>
    </row>
    <row r="2060" spans="1:11" ht="14.1" customHeight="1">
      <c r="A2060" s="525" t="s">
        <v>11377</v>
      </c>
      <c r="B2060" s="654" t="s">
        <v>11374</v>
      </c>
      <c r="C2060" s="794">
        <v>0.3</v>
      </c>
      <c r="D2060" s="2095">
        <v>30000</v>
      </c>
      <c r="E2060" s="667">
        <v>22.12</v>
      </c>
      <c r="F2060" s="936">
        <f t="shared" si="236"/>
        <v>22.12</v>
      </c>
      <c r="G2060" s="866">
        <f>'Заказ, cкидки и курсы валют'!$J$23*F2060</f>
        <v>265.44</v>
      </c>
      <c r="H2060" s="522">
        <f t="shared" si="237"/>
        <v>7963.2</v>
      </c>
      <c r="I2060" s="525"/>
      <c r="K2060" s="14"/>
    </row>
    <row r="2061" spans="1:11" ht="14.1" customHeight="1">
      <c r="A2061" s="525" t="s">
        <v>430</v>
      </c>
      <c r="B2061" s="626" t="s">
        <v>3364</v>
      </c>
      <c r="C2061" s="794">
        <v>0.51</v>
      </c>
      <c r="D2061" s="2096">
        <v>25000</v>
      </c>
      <c r="E2061" s="667">
        <v>23.99</v>
      </c>
      <c r="F2061" s="936">
        <f t="shared" si="236"/>
        <v>23.99</v>
      </c>
      <c r="G2061" s="866">
        <f>'Заказ, cкидки и курсы валют'!$J$23*F2061</f>
        <v>287.88</v>
      </c>
      <c r="H2061" s="522">
        <f t="shared" si="237"/>
        <v>7197</v>
      </c>
      <c r="I2061" s="525"/>
      <c r="K2061" s="14"/>
    </row>
    <row r="2062" spans="1:11" ht="14.1" customHeight="1">
      <c r="A2062" s="525" t="s">
        <v>431</v>
      </c>
      <c r="B2062" s="626" t="s">
        <v>3365</v>
      </c>
      <c r="C2062" s="794">
        <v>0.53</v>
      </c>
      <c r="D2062" s="2096">
        <v>30000</v>
      </c>
      <c r="E2062" s="667">
        <v>26.08</v>
      </c>
      <c r="F2062" s="936">
        <f t="shared" si="236"/>
        <v>26.08</v>
      </c>
      <c r="G2062" s="866">
        <f>'Заказ, cкидки и курсы валют'!$J$23*F2062</f>
        <v>312.95999999999998</v>
      </c>
      <c r="H2062" s="522">
        <f t="shared" si="237"/>
        <v>9388.7999999999993</v>
      </c>
      <c r="I2062" s="525"/>
      <c r="K2062" s="14"/>
    </row>
    <row r="2063" spans="1:11" ht="14.1" customHeight="1">
      <c r="A2063" s="525" t="s">
        <v>432</v>
      </c>
      <c r="B2063" s="626" t="s">
        <v>3366</v>
      </c>
      <c r="C2063" s="794">
        <v>0.64</v>
      </c>
      <c r="D2063" s="2096">
        <v>25000</v>
      </c>
      <c r="E2063" s="667">
        <v>29.09</v>
      </c>
      <c r="F2063" s="936">
        <f t="shared" si="236"/>
        <v>29.09</v>
      </c>
      <c r="G2063" s="866">
        <f>'Заказ, cкидки и курсы валют'!$J$23*F2063</f>
        <v>349.08</v>
      </c>
      <c r="H2063" s="522">
        <f t="shared" si="237"/>
        <v>8727</v>
      </c>
      <c r="I2063" s="525"/>
      <c r="K2063" s="14"/>
    </row>
    <row r="2064" spans="1:11" ht="14.1" customHeight="1">
      <c r="A2064" s="525" t="s">
        <v>433</v>
      </c>
      <c r="B2064" s="626" t="s">
        <v>3367</v>
      </c>
      <c r="C2064" s="794">
        <v>0.82</v>
      </c>
      <c r="D2064" s="2096">
        <v>20000</v>
      </c>
      <c r="E2064" s="667">
        <v>32.56</v>
      </c>
      <c r="F2064" s="936">
        <f t="shared" si="236"/>
        <v>32.56</v>
      </c>
      <c r="G2064" s="866">
        <f>'Заказ, cкидки и курсы валют'!$J$23*F2064</f>
        <v>390.72</v>
      </c>
      <c r="H2064" s="522">
        <f t="shared" si="237"/>
        <v>7814.4</v>
      </c>
      <c r="I2064" s="525"/>
      <c r="K2064" s="14"/>
    </row>
    <row r="2065" spans="1:11" ht="14.1" customHeight="1">
      <c r="A2065" s="525" t="s">
        <v>434</v>
      </c>
      <c r="B2065" s="626" t="s">
        <v>3368</v>
      </c>
      <c r="C2065" s="794">
        <v>0.88</v>
      </c>
      <c r="D2065" s="2096">
        <v>15000</v>
      </c>
      <c r="E2065" s="667">
        <v>35.36</v>
      </c>
      <c r="F2065" s="936">
        <f t="shared" si="236"/>
        <v>35.36</v>
      </c>
      <c r="G2065" s="866">
        <f>'Заказ, cкидки и курсы валют'!$J$23*F2065</f>
        <v>424.32</v>
      </c>
      <c r="H2065" s="522">
        <f t="shared" si="237"/>
        <v>6364.8</v>
      </c>
      <c r="I2065" s="525"/>
      <c r="K2065" s="14"/>
    </row>
    <row r="2066" spans="1:11" ht="14.1" customHeight="1">
      <c r="A2066" s="525" t="s">
        <v>10487</v>
      </c>
      <c r="B2066" s="925" t="s">
        <v>8967</v>
      </c>
      <c r="C2066" s="794">
        <v>0.89</v>
      </c>
      <c r="D2066" s="2095">
        <v>18000</v>
      </c>
      <c r="E2066" s="667">
        <v>40.67</v>
      </c>
      <c r="F2066" s="936">
        <f t="shared" si="236"/>
        <v>40.67</v>
      </c>
      <c r="G2066" s="866">
        <f>'Заказ, cкидки и курсы валют'!$J$23*F2066</f>
        <v>488.04</v>
      </c>
      <c r="H2066" s="522">
        <f t="shared" si="237"/>
        <v>8784.7199999999993</v>
      </c>
      <c r="I2066" s="525"/>
      <c r="K2066" s="14"/>
    </row>
    <row r="2067" spans="1:11" ht="14.1" customHeight="1">
      <c r="A2067" s="525" t="s">
        <v>435</v>
      </c>
      <c r="B2067" s="626" t="s">
        <v>3369</v>
      </c>
      <c r="C2067" s="794">
        <v>0.6</v>
      </c>
      <c r="D2067" s="2096">
        <v>40000</v>
      </c>
      <c r="E2067" s="667">
        <v>32.159999999999997</v>
      </c>
      <c r="F2067" s="936">
        <f t="shared" si="236"/>
        <v>32.159999999999997</v>
      </c>
      <c r="G2067" s="866">
        <f>'Заказ, cкидки и курсы валют'!$J$23*F2067</f>
        <v>385.91999999999996</v>
      </c>
      <c r="H2067" s="522">
        <f t="shared" si="237"/>
        <v>15436.8</v>
      </c>
      <c r="I2067" s="525"/>
      <c r="K2067" s="14"/>
    </row>
    <row r="2068" spans="1:11" ht="14.1" customHeight="1">
      <c r="A2068" s="525" t="s">
        <v>436</v>
      </c>
      <c r="B2068" s="626" t="s">
        <v>3370</v>
      </c>
      <c r="C2068" s="794">
        <v>0.76</v>
      </c>
      <c r="D2068" s="2096">
        <v>30000</v>
      </c>
      <c r="E2068" s="667">
        <v>33.89</v>
      </c>
      <c r="F2068" s="936">
        <f t="shared" si="236"/>
        <v>33.89</v>
      </c>
      <c r="G2068" s="866">
        <f>'Заказ, cкидки и курсы валют'!$J$23*F2068</f>
        <v>406.68</v>
      </c>
      <c r="H2068" s="522">
        <f t="shared" si="237"/>
        <v>12200.4</v>
      </c>
      <c r="I2068" s="525"/>
      <c r="K2068" s="14"/>
    </row>
    <row r="2069" spans="1:11" ht="14.1" customHeight="1">
      <c r="A2069" s="525" t="s">
        <v>437</v>
      </c>
      <c r="B2069" s="626" t="s">
        <v>3371</v>
      </c>
      <c r="C2069" s="794">
        <v>0.93</v>
      </c>
      <c r="D2069" s="2096">
        <v>24000</v>
      </c>
      <c r="E2069" s="667">
        <v>37.729999999999997</v>
      </c>
      <c r="F2069" s="936">
        <f t="shared" si="236"/>
        <v>37.729999999999997</v>
      </c>
      <c r="G2069" s="866">
        <f>'Заказ, cкидки и курсы валют'!$J$23*F2069</f>
        <v>452.76</v>
      </c>
      <c r="H2069" s="522">
        <f t="shared" si="237"/>
        <v>10866.24</v>
      </c>
      <c r="I2069" s="525"/>
      <c r="K2069" s="14"/>
    </row>
    <row r="2070" spans="1:11" ht="14.1" customHeight="1">
      <c r="A2070" s="525" t="s">
        <v>438</v>
      </c>
      <c r="B2070" s="626" t="s">
        <v>105</v>
      </c>
      <c r="C2070" s="794">
        <v>1.02</v>
      </c>
      <c r="D2070" s="2096">
        <v>20000</v>
      </c>
      <c r="E2070" s="667">
        <v>40.65</v>
      </c>
      <c r="F2070" s="936">
        <f t="shared" si="236"/>
        <v>40.65</v>
      </c>
      <c r="G2070" s="866">
        <f>'Заказ, cкидки и курсы валют'!$J$23*F2070</f>
        <v>487.79999999999995</v>
      </c>
      <c r="H2070" s="522">
        <f t="shared" si="237"/>
        <v>9756</v>
      </c>
      <c r="I2070" s="525"/>
      <c r="K2070" s="14"/>
    </row>
    <row r="2071" spans="1:11" ht="14.1" customHeight="1">
      <c r="A2071" s="525" t="s">
        <v>439</v>
      </c>
      <c r="B2071" s="626" t="s">
        <v>106</v>
      </c>
      <c r="C2071" s="794">
        <v>1.22</v>
      </c>
      <c r="D2071" s="2096">
        <v>17000</v>
      </c>
      <c r="E2071" s="667">
        <v>45.7</v>
      </c>
      <c r="F2071" s="936">
        <f t="shared" si="236"/>
        <v>45.7</v>
      </c>
      <c r="G2071" s="866">
        <f>'Заказ, cкидки и курсы валют'!$J$23*F2071</f>
        <v>548.40000000000009</v>
      </c>
      <c r="H2071" s="522">
        <f t="shared" si="237"/>
        <v>9322.7999999999993</v>
      </c>
      <c r="I2071" s="525"/>
      <c r="K2071" s="14"/>
    </row>
    <row r="2072" spans="1:11" ht="14.1" customHeight="1">
      <c r="A2072" s="525" t="s">
        <v>440</v>
      </c>
      <c r="B2072" s="626" t="s">
        <v>107</v>
      </c>
      <c r="C2072" s="794">
        <v>1.42</v>
      </c>
      <c r="D2072" s="2096">
        <v>14000</v>
      </c>
      <c r="E2072" s="667">
        <v>56.28</v>
      </c>
      <c r="F2072" s="936">
        <f t="shared" si="236"/>
        <v>56.28</v>
      </c>
      <c r="G2072" s="866">
        <f>'Заказ, cкидки и курсы валют'!$J$23*F2072</f>
        <v>675.36</v>
      </c>
      <c r="H2072" s="522">
        <f t="shared" si="237"/>
        <v>9455.0400000000009</v>
      </c>
      <c r="I2072" s="525"/>
      <c r="K2072" s="14"/>
    </row>
    <row r="2073" spans="1:11" ht="14.1" customHeight="1">
      <c r="A2073" s="525" t="s">
        <v>441</v>
      </c>
      <c r="B2073" s="626" t="s">
        <v>108</v>
      </c>
      <c r="C2073" s="794">
        <v>1.76</v>
      </c>
      <c r="D2073" s="2096">
        <v>11000</v>
      </c>
      <c r="E2073" s="667">
        <v>62.76</v>
      </c>
      <c r="F2073" s="936">
        <f t="shared" si="236"/>
        <v>62.76</v>
      </c>
      <c r="G2073" s="866">
        <f>'Заказ, cкидки и курсы валют'!$J$23*F2073</f>
        <v>753.12</v>
      </c>
      <c r="H2073" s="522">
        <f t="shared" si="237"/>
        <v>8284.32</v>
      </c>
      <c r="I2073" s="525"/>
      <c r="K2073" s="14"/>
    </row>
    <row r="2074" spans="1:11" ht="14.1" customHeight="1">
      <c r="A2074" s="525" t="s">
        <v>442</v>
      </c>
      <c r="B2074" s="626" t="s">
        <v>3372</v>
      </c>
      <c r="C2074" s="794">
        <v>1.97</v>
      </c>
      <c r="D2074" s="2096">
        <v>8000</v>
      </c>
      <c r="E2074" s="667">
        <v>70.73</v>
      </c>
      <c r="F2074" s="936">
        <f t="shared" si="236"/>
        <v>70.73</v>
      </c>
      <c r="G2074" s="866">
        <f>'Заказ, cкидки и курсы валют'!$J$23*F2074</f>
        <v>848.76</v>
      </c>
      <c r="H2074" s="522">
        <f t="shared" si="237"/>
        <v>6790.08</v>
      </c>
      <c r="I2074" s="525"/>
      <c r="K2074" s="14"/>
    </row>
    <row r="2075" spans="1:11" ht="14.1" customHeight="1">
      <c r="A2075" s="525" t="s">
        <v>443</v>
      </c>
      <c r="B2075" s="626" t="s">
        <v>111</v>
      </c>
      <c r="C2075" s="794">
        <v>2.84</v>
      </c>
      <c r="D2075" s="2096">
        <v>6000</v>
      </c>
      <c r="E2075" s="667">
        <v>86.15</v>
      </c>
      <c r="F2075" s="936">
        <f t="shared" si="236"/>
        <v>86.15</v>
      </c>
      <c r="G2075" s="866">
        <f>'Заказ, cкидки и курсы валют'!$J$23*F2075</f>
        <v>1033.8000000000002</v>
      </c>
      <c r="H2075" s="522">
        <f t="shared" si="237"/>
        <v>6202.8</v>
      </c>
      <c r="I2075" s="525"/>
      <c r="K2075" s="14"/>
    </row>
    <row r="2076" spans="1:11" ht="14.1" customHeight="1">
      <c r="A2076" s="525" t="s">
        <v>10488</v>
      </c>
      <c r="B2076" s="925" t="s">
        <v>10489</v>
      </c>
      <c r="C2076" s="794">
        <v>0.98</v>
      </c>
      <c r="D2076" s="2096">
        <v>25000</v>
      </c>
      <c r="E2076" s="667">
        <v>34.04</v>
      </c>
      <c r="F2076" s="936">
        <f t="shared" si="236"/>
        <v>34.04</v>
      </c>
      <c r="G2076" s="866">
        <f>'Заказ, cкидки и курсы валют'!$J$23*F2076</f>
        <v>408.48</v>
      </c>
      <c r="H2076" s="522">
        <f t="shared" si="237"/>
        <v>10212</v>
      </c>
      <c r="I2076" s="525"/>
      <c r="K2076" s="14"/>
    </row>
    <row r="2077" spans="1:11" ht="14.1" customHeight="1">
      <c r="A2077" s="525" t="s">
        <v>444</v>
      </c>
      <c r="B2077" s="626" t="s">
        <v>3373</v>
      </c>
      <c r="C2077" s="794">
        <v>1.02</v>
      </c>
      <c r="D2077" s="2096">
        <v>20000</v>
      </c>
      <c r="E2077" s="667">
        <v>40.4</v>
      </c>
      <c r="F2077" s="936">
        <f t="shared" si="236"/>
        <v>40.4</v>
      </c>
      <c r="G2077" s="866">
        <f>'Заказ, cкидки и курсы валют'!$J$23*F2077</f>
        <v>484.79999999999995</v>
      </c>
      <c r="H2077" s="522">
        <f t="shared" si="237"/>
        <v>9696</v>
      </c>
      <c r="I2077" s="525"/>
      <c r="K2077" s="14"/>
    </row>
    <row r="2078" spans="1:11" ht="14.1" customHeight="1">
      <c r="A2078" s="525" t="s">
        <v>445</v>
      </c>
      <c r="B2078" s="626" t="s">
        <v>77</v>
      </c>
      <c r="C2078" s="794">
        <v>1.1499999999999999</v>
      </c>
      <c r="D2078" s="2096">
        <v>15000</v>
      </c>
      <c r="E2078" s="667">
        <v>47.13</v>
      </c>
      <c r="F2078" s="936">
        <f t="shared" si="236"/>
        <v>47.13</v>
      </c>
      <c r="G2078" s="866">
        <f>'Заказ, cкидки и курсы валют'!$J$23*F2078</f>
        <v>565.56000000000006</v>
      </c>
      <c r="H2078" s="522">
        <f t="shared" si="237"/>
        <v>8483.4</v>
      </c>
      <c r="I2078" s="525"/>
      <c r="K2078" s="14"/>
    </row>
    <row r="2079" spans="1:11" ht="14.1" customHeight="1">
      <c r="A2079" s="525" t="s">
        <v>446</v>
      </c>
      <c r="B2079" s="626" t="s">
        <v>137</v>
      </c>
      <c r="C2079" s="794">
        <v>1.47</v>
      </c>
      <c r="D2079" s="2096">
        <v>15000</v>
      </c>
      <c r="E2079" s="667">
        <v>53.5</v>
      </c>
      <c r="F2079" s="936">
        <f t="shared" si="236"/>
        <v>53.5</v>
      </c>
      <c r="G2079" s="866">
        <f>'Заказ, cкидки и курсы валют'!$J$23*F2079</f>
        <v>642</v>
      </c>
      <c r="H2079" s="522">
        <f t="shared" si="237"/>
        <v>9630</v>
      </c>
      <c r="I2079" s="525"/>
      <c r="K2079" s="14"/>
    </row>
    <row r="2080" spans="1:11" ht="14.1" customHeight="1">
      <c r="A2080" s="525" t="s">
        <v>447</v>
      </c>
      <c r="B2080" s="626" t="s">
        <v>130</v>
      </c>
      <c r="C2080" s="794">
        <v>1.57</v>
      </c>
      <c r="D2080" s="2096">
        <v>12000</v>
      </c>
      <c r="E2080" s="667">
        <v>59.15</v>
      </c>
      <c r="F2080" s="936">
        <f t="shared" si="236"/>
        <v>59.15</v>
      </c>
      <c r="G2080" s="866">
        <f>'Заказ, cкидки и курсы валют'!$J$23*F2080</f>
        <v>709.8</v>
      </c>
      <c r="H2080" s="522">
        <f t="shared" si="237"/>
        <v>8517.6</v>
      </c>
      <c r="I2080" s="525"/>
      <c r="K2080" s="14"/>
    </row>
    <row r="2081" spans="1:11" ht="14.1" customHeight="1">
      <c r="A2081" s="525" t="s">
        <v>448</v>
      </c>
      <c r="B2081" s="626" t="s">
        <v>131</v>
      </c>
      <c r="C2081" s="794">
        <v>1.81</v>
      </c>
      <c r="D2081" s="2096">
        <v>10000</v>
      </c>
      <c r="E2081" s="667">
        <v>66.64</v>
      </c>
      <c r="F2081" s="936">
        <f t="shared" si="236"/>
        <v>66.64</v>
      </c>
      <c r="G2081" s="866">
        <f>'Заказ, cкидки и курсы валют'!$J$23*F2081</f>
        <v>799.68000000000006</v>
      </c>
      <c r="H2081" s="522">
        <f t="shared" si="237"/>
        <v>7996.8</v>
      </c>
      <c r="I2081" s="525"/>
      <c r="K2081" s="14"/>
    </row>
    <row r="2082" spans="1:11" ht="14.1" customHeight="1">
      <c r="A2082" s="525" t="s">
        <v>449</v>
      </c>
      <c r="B2082" s="626" t="s">
        <v>78</v>
      </c>
      <c r="C2082" s="794">
        <v>2.33</v>
      </c>
      <c r="D2082" s="2096">
        <v>9000</v>
      </c>
      <c r="E2082" s="667">
        <v>81.81</v>
      </c>
      <c r="F2082" s="936">
        <f t="shared" si="236"/>
        <v>81.81</v>
      </c>
      <c r="G2082" s="866">
        <f>'Заказ, cкидки и курсы валют'!$J$23*F2082</f>
        <v>981.72</v>
      </c>
      <c r="H2082" s="522">
        <f t="shared" si="237"/>
        <v>8835.48</v>
      </c>
      <c r="I2082" s="525"/>
      <c r="K2082" s="14"/>
    </row>
    <row r="2083" spans="1:11" ht="14.1" customHeight="1">
      <c r="A2083" s="525" t="s">
        <v>10490</v>
      </c>
      <c r="B2083" s="925" t="s">
        <v>10491</v>
      </c>
      <c r="C2083" s="794">
        <v>1.08</v>
      </c>
      <c r="D2083" s="2096">
        <v>20000</v>
      </c>
      <c r="E2083" s="667">
        <v>45.24</v>
      </c>
      <c r="F2083" s="936">
        <f t="shared" si="236"/>
        <v>45.24</v>
      </c>
      <c r="G2083" s="866">
        <f>'Заказ, cкидки и курсы валют'!$J$23*F2083</f>
        <v>542.88</v>
      </c>
      <c r="H2083" s="522">
        <f t="shared" si="237"/>
        <v>10857.6</v>
      </c>
      <c r="I2083" s="525"/>
      <c r="K2083" s="14"/>
    </row>
    <row r="2084" spans="1:11" ht="14.1" customHeight="1">
      <c r="A2084" s="525" t="s">
        <v>450</v>
      </c>
      <c r="B2084" s="626" t="s">
        <v>3976</v>
      </c>
      <c r="C2084" s="794">
        <v>1.1599999999999999</v>
      </c>
      <c r="D2084" s="2096">
        <v>20000</v>
      </c>
      <c r="E2084" s="667">
        <v>46.2</v>
      </c>
      <c r="F2084" s="936">
        <f t="shared" si="236"/>
        <v>46.2</v>
      </c>
      <c r="G2084" s="866">
        <f>'Заказ, cкидки и курсы валют'!$J$23*F2084</f>
        <v>554.40000000000009</v>
      </c>
      <c r="H2084" s="522">
        <f t="shared" si="237"/>
        <v>11088</v>
      </c>
      <c r="I2084" s="525"/>
      <c r="K2084" s="14"/>
    </row>
    <row r="2085" spans="1:11" ht="14.1" customHeight="1">
      <c r="A2085" s="525" t="s">
        <v>451</v>
      </c>
      <c r="B2085" s="626" t="s">
        <v>122</v>
      </c>
      <c r="C2085" s="1783">
        <v>1.4</v>
      </c>
      <c r="D2085" s="2096">
        <v>15000</v>
      </c>
      <c r="E2085" s="667">
        <v>52.13</v>
      </c>
      <c r="F2085" s="936">
        <f t="shared" si="236"/>
        <v>52.13</v>
      </c>
      <c r="G2085" s="866">
        <f>'Заказ, cкидки и курсы валют'!$J$23*F2085</f>
        <v>625.56000000000006</v>
      </c>
      <c r="H2085" s="522">
        <f t="shared" si="237"/>
        <v>9383.4</v>
      </c>
      <c r="I2085" s="525"/>
      <c r="K2085" s="14"/>
    </row>
    <row r="2086" spans="1:11" ht="14.1" customHeight="1">
      <c r="A2086" s="525" t="s">
        <v>452</v>
      </c>
      <c r="B2086" s="626" t="s">
        <v>124</v>
      </c>
      <c r="C2086" s="794">
        <v>1.38</v>
      </c>
      <c r="D2086" s="2096">
        <v>12000</v>
      </c>
      <c r="E2086" s="667">
        <v>56.61</v>
      </c>
      <c r="F2086" s="936">
        <f t="shared" si="236"/>
        <v>56.61</v>
      </c>
      <c r="G2086" s="866">
        <f>'Заказ, cкидки и курсы валют'!$J$23*F2086</f>
        <v>679.31999999999994</v>
      </c>
      <c r="H2086" s="522">
        <f t="shared" si="237"/>
        <v>8151.84</v>
      </c>
      <c r="I2086" s="525"/>
      <c r="K2086" s="14"/>
    </row>
    <row r="2087" spans="1:11" ht="14.1" customHeight="1">
      <c r="A2087" s="525" t="s">
        <v>453</v>
      </c>
      <c r="B2087" s="626" t="s">
        <v>125</v>
      </c>
      <c r="C2087" s="794">
        <v>1.77</v>
      </c>
      <c r="D2087" s="2096">
        <v>11000</v>
      </c>
      <c r="E2087" s="667">
        <v>59.6</v>
      </c>
      <c r="F2087" s="936">
        <f t="shared" si="236"/>
        <v>59.6</v>
      </c>
      <c r="G2087" s="866">
        <f>'Заказ, cкидки и курсы валют'!$J$23*F2087</f>
        <v>715.2</v>
      </c>
      <c r="H2087" s="522">
        <f t="shared" si="237"/>
        <v>7867.2</v>
      </c>
      <c r="I2087" s="525"/>
    </row>
    <row r="2088" spans="1:11" ht="14.1" customHeight="1">
      <c r="A2088" s="525" t="s">
        <v>454</v>
      </c>
      <c r="B2088" s="626" t="s">
        <v>126</v>
      </c>
      <c r="C2088" s="794">
        <v>2.29</v>
      </c>
      <c r="D2088" s="2096">
        <v>10000</v>
      </c>
      <c r="E2088" s="667">
        <v>78.53</v>
      </c>
      <c r="F2088" s="936">
        <f t="shared" si="236"/>
        <v>78.53</v>
      </c>
      <c r="G2088" s="866">
        <f>'Заказ, cкидки и курсы валют'!$J$23*F2088</f>
        <v>942.36</v>
      </c>
      <c r="H2088" s="522">
        <f t="shared" si="237"/>
        <v>9423.6</v>
      </c>
      <c r="I2088" s="525"/>
    </row>
    <row r="2089" spans="1:11" ht="14.1" customHeight="1">
      <c r="A2089" s="525" t="s">
        <v>455</v>
      </c>
      <c r="B2089" s="626" t="s">
        <v>127</v>
      </c>
      <c r="C2089" s="794">
        <v>2.48</v>
      </c>
      <c r="D2089" s="2096">
        <v>6500</v>
      </c>
      <c r="E2089" s="667">
        <v>81.709999999999994</v>
      </c>
      <c r="F2089" s="936">
        <f t="shared" ref="F2089:F2117" si="238">ROUND(E2089*(1-$F$11),2)</f>
        <v>81.709999999999994</v>
      </c>
      <c r="G2089" s="866">
        <f>'Заказ, cкидки и курсы валют'!$J$23*F2089</f>
        <v>980.52</v>
      </c>
      <c r="H2089" s="522">
        <f t="shared" ref="H2089:H2117" si="239">ROUND((D2089/1000)*G2089,2)</f>
        <v>6373.38</v>
      </c>
      <c r="I2089" s="525"/>
    </row>
    <row r="2090" spans="1:11" ht="14.1" customHeight="1">
      <c r="A2090" s="525" t="s">
        <v>10492</v>
      </c>
      <c r="B2090" s="925" t="s">
        <v>3983</v>
      </c>
      <c r="C2090" s="794">
        <v>2.7</v>
      </c>
      <c r="D2090" s="2096">
        <v>5000</v>
      </c>
      <c r="E2090" s="667">
        <v>91.9</v>
      </c>
      <c r="F2090" s="936">
        <f t="shared" si="238"/>
        <v>91.9</v>
      </c>
      <c r="G2090" s="866">
        <f>'Заказ, cкидки и курсы валют'!$J$23*F2090</f>
        <v>1102.8000000000002</v>
      </c>
      <c r="H2090" s="522">
        <f t="shared" si="239"/>
        <v>5514</v>
      </c>
      <c r="I2090" s="525"/>
    </row>
    <row r="2091" spans="1:11" ht="14.1" customHeight="1">
      <c r="A2091" s="525" t="s">
        <v>456</v>
      </c>
      <c r="B2091" s="626" t="s">
        <v>128</v>
      </c>
      <c r="C2091" s="794">
        <v>3.26</v>
      </c>
      <c r="D2091" s="2096">
        <v>5000</v>
      </c>
      <c r="E2091" s="667">
        <v>101.63</v>
      </c>
      <c r="F2091" s="936">
        <f t="shared" si="238"/>
        <v>101.63</v>
      </c>
      <c r="G2091" s="866">
        <f>'Заказ, cкидки и курсы валют'!$J$23*F2091</f>
        <v>1219.56</v>
      </c>
      <c r="H2091" s="522">
        <f t="shared" si="239"/>
        <v>6097.8</v>
      </c>
      <c r="I2091" s="525"/>
    </row>
    <row r="2092" spans="1:11" ht="14.1" customHeight="1">
      <c r="A2092" s="525" t="s">
        <v>457</v>
      </c>
      <c r="B2092" s="626" t="s">
        <v>129</v>
      </c>
      <c r="C2092" s="1784">
        <v>4</v>
      </c>
      <c r="D2092" s="2096">
        <v>3500</v>
      </c>
      <c r="E2092" s="667">
        <v>126.95</v>
      </c>
      <c r="F2092" s="936">
        <f t="shared" si="238"/>
        <v>126.95</v>
      </c>
      <c r="G2092" s="866">
        <f>'Заказ, cкидки и курсы валют'!$J$23*F2092</f>
        <v>1523.4</v>
      </c>
      <c r="H2092" s="522">
        <f t="shared" si="239"/>
        <v>5331.9</v>
      </c>
      <c r="I2092" s="525"/>
      <c r="K2092" s="822"/>
    </row>
    <row r="2093" spans="1:11" ht="14.1" customHeight="1">
      <c r="A2093" s="525" t="s">
        <v>458</v>
      </c>
      <c r="B2093" s="626" t="s">
        <v>115</v>
      </c>
      <c r="C2093" s="794">
        <v>5.08</v>
      </c>
      <c r="D2093" s="2096">
        <v>3500</v>
      </c>
      <c r="E2093" s="667">
        <v>162.15</v>
      </c>
      <c r="F2093" s="936">
        <f t="shared" si="238"/>
        <v>162.15</v>
      </c>
      <c r="G2093" s="866">
        <f>'Заказ, cкидки и курсы валют'!$J$23*F2093</f>
        <v>1945.8000000000002</v>
      </c>
      <c r="H2093" s="522">
        <f t="shared" si="239"/>
        <v>6810.3</v>
      </c>
      <c r="I2093" s="525"/>
      <c r="K2093" s="822"/>
    </row>
    <row r="2094" spans="1:11" ht="14.1" customHeight="1">
      <c r="A2094" s="525" t="s">
        <v>459</v>
      </c>
      <c r="B2094" s="626" t="s">
        <v>3977</v>
      </c>
      <c r="C2094" s="794">
        <v>1.85</v>
      </c>
      <c r="D2094" s="2096">
        <v>12000</v>
      </c>
      <c r="E2094" s="667">
        <v>64.67</v>
      </c>
      <c r="F2094" s="936">
        <f t="shared" si="238"/>
        <v>64.67</v>
      </c>
      <c r="G2094" s="866">
        <f>'Заказ, cкидки и курсы валют'!$J$23*F2094</f>
        <v>776.04</v>
      </c>
      <c r="H2094" s="522">
        <f t="shared" si="239"/>
        <v>9312.48</v>
      </c>
      <c r="I2094" s="525"/>
      <c r="J2094" s="574"/>
      <c r="K2094" s="822"/>
    </row>
    <row r="2095" spans="1:11" ht="14.1" customHeight="1">
      <c r="A2095" s="2257" t="s">
        <v>460</v>
      </c>
      <c r="B2095" s="2333" t="s">
        <v>3363</v>
      </c>
      <c r="C2095" s="2334">
        <v>1.95</v>
      </c>
      <c r="D2095" s="2335">
        <v>10000</v>
      </c>
      <c r="E2095" s="667">
        <v>70.27</v>
      </c>
      <c r="F2095" s="2336">
        <f t="shared" si="238"/>
        <v>70.27</v>
      </c>
      <c r="G2095" s="2337">
        <f>'Заказ, cкидки и курсы валют'!$J$23*F2095</f>
        <v>843.24</v>
      </c>
      <c r="H2095" s="1266">
        <f t="shared" si="239"/>
        <v>8432.4</v>
      </c>
      <c r="I2095" s="2338"/>
      <c r="K2095" s="822"/>
    </row>
    <row r="2096" spans="1:11" ht="14.1" customHeight="1">
      <c r="A2096" s="625" t="s">
        <v>461</v>
      </c>
      <c r="B2096" s="626" t="s">
        <v>3212</v>
      </c>
      <c r="C2096" s="794">
        <v>2.33</v>
      </c>
      <c r="D2096" s="2096">
        <v>8000</v>
      </c>
      <c r="E2096" s="667">
        <v>82.24</v>
      </c>
      <c r="F2096" s="936">
        <f t="shared" si="238"/>
        <v>82.24</v>
      </c>
      <c r="G2096" s="866">
        <f>'Заказ, cкидки и курсы валют'!$J$23*F2096</f>
        <v>986.87999999999988</v>
      </c>
      <c r="H2096" s="522">
        <f t="shared" si="239"/>
        <v>7895.04</v>
      </c>
      <c r="I2096" s="523"/>
      <c r="J2096" s="574"/>
      <c r="K2096" s="822"/>
    </row>
    <row r="2097" spans="1:11" ht="14.1" customHeight="1">
      <c r="A2097" s="625" t="s">
        <v>462</v>
      </c>
      <c r="B2097" s="626" t="s">
        <v>3525</v>
      </c>
      <c r="C2097" s="794">
        <v>2.44</v>
      </c>
      <c r="D2097" s="2096">
        <v>7000</v>
      </c>
      <c r="E2097" s="667">
        <v>87.02</v>
      </c>
      <c r="F2097" s="936">
        <f t="shared" si="238"/>
        <v>87.02</v>
      </c>
      <c r="G2097" s="866">
        <f>'Заказ, cкидки и курсы валют'!$J$23*F2097</f>
        <v>1044.24</v>
      </c>
      <c r="H2097" s="522">
        <f t="shared" si="239"/>
        <v>7309.68</v>
      </c>
      <c r="I2097" s="523"/>
      <c r="J2097" s="574"/>
      <c r="K2097" s="822"/>
    </row>
    <row r="2098" spans="1:11" ht="14.1" customHeight="1">
      <c r="A2098" s="625" t="s">
        <v>463</v>
      </c>
      <c r="B2098" s="626" t="s">
        <v>99</v>
      </c>
      <c r="C2098" s="794">
        <v>2.83</v>
      </c>
      <c r="D2098" s="2096">
        <v>6000</v>
      </c>
      <c r="E2098" s="667">
        <v>97.6</v>
      </c>
      <c r="F2098" s="936">
        <f t="shared" si="238"/>
        <v>97.6</v>
      </c>
      <c r="G2098" s="866">
        <f>'Заказ, cкидки и курсы валют'!$J$23*F2098</f>
        <v>1171.1999999999998</v>
      </c>
      <c r="H2098" s="522">
        <f t="shared" si="239"/>
        <v>7027.2</v>
      </c>
      <c r="I2098" s="523"/>
      <c r="K2098" s="822"/>
    </row>
    <row r="2099" spans="1:11" ht="14.1" customHeight="1">
      <c r="A2099" s="625" t="s">
        <v>464</v>
      </c>
      <c r="B2099" s="626" t="s">
        <v>610</v>
      </c>
      <c r="C2099" s="794">
        <v>2.95</v>
      </c>
      <c r="D2099" s="2096">
        <v>6000</v>
      </c>
      <c r="E2099" s="667">
        <v>103.77</v>
      </c>
      <c r="F2099" s="936">
        <f t="shared" si="238"/>
        <v>103.77</v>
      </c>
      <c r="G2099" s="866">
        <f>'Заказ, cкидки и курсы валют'!$J$23*F2099</f>
        <v>1245.24</v>
      </c>
      <c r="H2099" s="522">
        <f t="shared" si="239"/>
        <v>7471.44</v>
      </c>
      <c r="I2099" s="523"/>
      <c r="K2099" s="822"/>
    </row>
    <row r="2100" spans="1:11" ht="14.1" customHeight="1">
      <c r="A2100" s="625" t="s">
        <v>465</v>
      </c>
      <c r="B2100" s="626" t="s">
        <v>3631</v>
      </c>
      <c r="C2100" s="794">
        <v>3.35</v>
      </c>
      <c r="D2100" s="2096">
        <v>5000</v>
      </c>
      <c r="E2100" s="667">
        <v>120.27</v>
      </c>
      <c r="F2100" s="936">
        <f t="shared" si="238"/>
        <v>120.27</v>
      </c>
      <c r="G2100" s="866">
        <f>'Заказ, cкидки и курсы валют'!$J$23*F2100</f>
        <v>1443.24</v>
      </c>
      <c r="H2100" s="522">
        <f t="shared" si="239"/>
        <v>7216.2</v>
      </c>
      <c r="I2100" s="523"/>
      <c r="J2100" s="574"/>
      <c r="K2100" s="822"/>
    </row>
    <row r="2101" spans="1:11" ht="14.1" customHeight="1">
      <c r="A2101" s="625" t="s">
        <v>466</v>
      </c>
      <c r="B2101" s="626" t="s">
        <v>1379</v>
      </c>
      <c r="C2101" s="794">
        <v>4</v>
      </c>
      <c r="D2101" s="2096">
        <v>4000</v>
      </c>
      <c r="E2101" s="667">
        <v>136.35</v>
      </c>
      <c r="F2101" s="936">
        <f t="shared" si="238"/>
        <v>136.35</v>
      </c>
      <c r="G2101" s="866">
        <f>'Заказ, cкидки и курсы валют'!$J$23*F2101</f>
        <v>1636.1999999999998</v>
      </c>
      <c r="H2101" s="522">
        <f t="shared" si="239"/>
        <v>6544.8</v>
      </c>
      <c r="I2101" s="523"/>
      <c r="J2101" s="574"/>
      <c r="K2101" s="822"/>
    </row>
    <row r="2102" spans="1:11" ht="14.1" customHeight="1">
      <c r="A2102" s="625" t="s">
        <v>467</v>
      </c>
      <c r="B2102" s="626" t="s">
        <v>2639</v>
      </c>
      <c r="C2102" s="794">
        <v>4.57</v>
      </c>
      <c r="D2102" s="2096">
        <v>3000</v>
      </c>
      <c r="E2102" s="667">
        <v>155.34</v>
      </c>
      <c r="F2102" s="936">
        <f t="shared" si="238"/>
        <v>155.34</v>
      </c>
      <c r="G2102" s="866">
        <f>'Заказ, cкидки и курсы валют'!$J$23*F2102</f>
        <v>1864.08</v>
      </c>
      <c r="H2102" s="522">
        <f t="shared" si="239"/>
        <v>5592.24</v>
      </c>
      <c r="I2102" s="523"/>
      <c r="J2102" s="574"/>
      <c r="K2102" s="822"/>
    </row>
    <row r="2103" spans="1:11" ht="14.1" customHeight="1">
      <c r="A2103" s="625" t="s">
        <v>468</v>
      </c>
      <c r="B2103" s="626" t="s">
        <v>2640</v>
      </c>
      <c r="C2103" s="794">
        <v>5</v>
      </c>
      <c r="D2103" s="2096">
        <v>2000</v>
      </c>
      <c r="E2103" s="667">
        <v>164.66</v>
      </c>
      <c r="F2103" s="936">
        <f t="shared" si="238"/>
        <v>164.66</v>
      </c>
      <c r="G2103" s="866">
        <f>'Заказ, cкидки и курсы валют'!$J$23*F2103</f>
        <v>1975.92</v>
      </c>
      <c r="H2103" s="522">
        <f t="shared" si="239"/>
        <v>3951.84</v>
      </c>
      <c r="I2103" s="523"/>
      <c r="K2103" s="822"/>
    </row>
    <row r="2104" spans="1:11" ht="14.1" customHeight="1">
      <c r="A2104" s="625" t="s">
        <v>469</v>
      </c>
      <c r="B2104" s="626" t="s">
        <v>1382</v>
      </c>
      <c r="C2104" s="794">
        <v>5.77</v>
      </c>
      <c r="D2104" s="2096">
        <v>1800</v>
      </c>
      <c r="E2104" s="667">
        <v>182.63</v>
      </c>
      <c r="F2104" s="936">
        <f t="shared" si="238"/>
        <v>182.63</v>
      </c>
      <c r="G2104" s="866">
        <f>'Заказ, cкидки и курсы валют'!$J$23*F2104</f>
        <v>2191.56</v>
      </c>
      <c r="H2104" s="522">
        <f t="shared" si="239"/>
        <v>3944.81</v>
      </c>
      <c r="I2104" s="523"/>
      <c r="J2104" s="574"/>
      <c r="K2104" s="822"/>
    </row>
    <row r="2105" spans="1:11" ht="14.1" customHeight="1">
      <c r="A2105" s="625" t="s">
        <v>10483</v>
      </c>
      <c r="B2105" s="1786" t="s">
        <v>1381</v>
      </c>
      <c r="C2105" s="1787">
        <v>6.5</v>
      </c>
      <c r="D2105" s="2097">
        <v>1500</v>
      </c>
      <c r="E2105" s="667">
        <v>222.56</v>
      </c>
      <c r="F2105" s="936">
        <f t="shared" si="238"/>
        <v>222.56</v>
      </c>
      <c r="G2105" s="866">
        <f>'Заказ, cкидки и курсы валют'!$J$23*F2105</f>
        <v>2670.7200000000003</v>
      </c>
      <c r="H2105" s="522">
        <f t="shared" si="239"/>
        <v>4006.08</v>
      </c>
      <c r="I2105" s="523"/>
      <c r="J2105" s="574"/>
      <c r="K2105" s="822"/>
    </row>
    <row r="2106" spans="1:11" ht="14.1" customHeight="1">
      <c r="A2106" s="625" t="s">
        <v>470</v>
      </c>
      <c r="B2106" s="626" t="s">
        <v>3978</v>
      </c>
      <c r="C2106" s="794">
        <v>2.73</v>
      </c>
      <c r="D2106" s="2096">
        <v>8000</v>
      </c>
      <c r="E2106" s="667">
        <v>92.99</v>
      </c>
      <c r="F2106" s="936">
        <f t="shared" si="238"/>
        <v>92.99</v>
      </c>
      <c r="G2106" s="866">
        <f>'Заказ, cкидки и курсы валют'!$J$23*F2106</f>
        <v>1115.8799999999999</v>
      </c>
      <c r="H2106" s="522">
        <f t="shared" si="239"/>
        <v>8927.0400000000009</v>
      </c>
      <c r="I2106" s="523"/>
      <c r="J2106" s="574"/>
      <c r="K2106" s="822"/>
    </row>
    <row r="2107" spans="1:11" ht="14.1" customHeight="1">
      <c r="A2107" s="625" t="s">
        <v>471</v>
      </c>
      <c r="B2107" s="626" t="s">
        <v>669</v>
      </c>
      <c r="C2107" s="794">
        <v>3.08</v>
      </c>
      <c r="D2107" s="2096">
        <v>6000</v>
      </c>
      <c r="E2107" s="667">
        <v>106.07</v>
      </c>
      <c r="F2107" s="936">
        <f t="shared" si="238"/>
        <v>106.07</v>
      </c>
      <c r="G2107" s="866">
        <f>'Заказ, cкидки и курсы валют'!$J$23*F2107</f>
        <v>1272.8399999999999</v>
      </c>
      <c r="H2107" s="522">
        <f t="shared" si="239"/>
        <v>7637.04</v>
      </c>
      <c r="I2107" s="523"/>
      <c r="J2107" s="574"/>
      <c r="K2107" s="822"/>
    </row>
    <row r="2108" spans="1:11" ht="14.1" customHeight="1">
      <c r="A2108" s="625" t="s">
        <v>472</v>
      </c>
      <c r="B2108" s="626" t="s">
        <v>1384</v>
      </c>
      <c r="C2108" s="794">
        <v>3.46</v>
      </c>
      <c r="D2108" s="2096">
        <v>5000</v>
      </c>
      <c r="E2108" s="667">
        <v>112.02</v>
      </c>
      <c r="F2108" s="936">
        <f t="shared" si="238"/>
        <v>112.02</v>
      </c>
      <c r="G2108" s="866">
        <f>'Заказ, cкидки и курсы валют'!$J$23*F2108</f>
        <v>1344.24</v>
      </c>
      <c r="H2108" s="522">
        <f t="shared" si="239"/>
        <v>6721.2</v>
      </c>
      <c r="I2108" s="523"/>
      <c r="J2108" s="574"/>
      <c r="K2108" s="822"/>
    </row>
    <row r="2109" spans="1:11" ht="14.1" customHeight="1">
      <c r="A2109" s="625" t="s">
        <v>473</v>
      </c>
      <c r="B2109" s="626" t="s">
        <v>3356</v>
      </c>
      <c r="C2109" s="1784">
        <v>3.7250000000000001</v>
      </c>
      <c r="D2109" s="2096">
        <v>4000</v>
      </c>
      <c r="E2109" s="667">
        <v>127.6</v>
      </c>
      <c r="F2109" s="936">
        <f t="shared" si="238"/>
        <v>127.6</v>
      </c>
      <c r="G2109" s="866">
        <f>'Заказ, cкидки и курсы валют'!$J$23*F2109</f>
        <v>1531.1999999999998</v>
      </c>
      <c r="H2109" s="522">
        <f t="shared" si="239"/>
        <v>6124.8</v>
      </c>
      <c r="I2109" s="523"/>
      <c r="J2109" s="574"/>
    </row>
    <row r="2110" spans="1:11" ht="14.1" customHeight="1">
      <c r="A2110" s="625" t="s">
        <v>474</v>
      </c>
      <c r="B2110" s="626" t="s">
        <v>1385</v>
      </c>
      <c r="C2110" s="1784">
        <v>4.05</v>
      </c>
      <c r="D2110" s="2096">
        <v>4000</v>
      </c>
      <c r="E2110" s="667">
        <v>142.18</v>
      </c>
      <c r="F2110" s="936">
        <f t="shared" si="238"/>
        <v>142.18</v>
      </c>
      <c r="G2110" s="866">
        <f>'Заказ, cкидки и курсы валют'!$J$23*F2110</f>
        <v>1706.16</v>
      </c>
      <c r="H2110" s="522">
        <f t="shared" si="239"/>
        <v>6824.64</v>
      </c>
      <c r="I2110" s="523"/>
      <c r="J2110" s="574"/>
    </row>
    <row r="2111" spans="1:11" ht="14.1" customHeight="1">
      <c r="A2111" s="625" t="s">
        <v>475</v>
      </c>
      <c r="B2111" s="626" t="s">
        <v>598</v>
      </c>
      <c r="C2111" s="1784">
        <v>4.875</v>
      </c>
      <c r="D2111" s="2096">
        <v>4000</v>
      </c>
      <c r="E2111" s="667">
        <v>155.94999999999999</v>
      </c>
      <c r="F2111" s="936">
        <f t="shared" si="238"/>
        <v>155.94999999999999</v>
      </c>
      <c r="G2111" s="866">
        <f>'Заказ, cкидки и курсы валют'!$J$23*F2111</f>
        <v>1871.3999999999999</v>
      </c>
      <c r="H2111" s="522">
        <f t="shared" si="239"/>
        <v>7485.6</v>
      </c>
      <c r="I2111" s="523"/>
    </row>
    <row r="2112" spans="1:11" ht="14.1" customHeight="1">
      <c r="A2112" s="625" t="s">
        <v>476</v>
      </c>
      <c r="B2112" s="626" t="s">
        <v>599</v>
      </c>
      <c r="C2112" s="1784">
        <v>5.5714285714285721</v>
      </c>
      <c r="D2112" s="2096">
        <v>3500</v>
      </c>
      <c r="E2112" s="667">
        <v>173.5</v>
      </c>
      <c r="F2112" s="936">
        <f t="shared" si="238"/>
        <v>173.5</v>
      </c>
      <c r="G2112" s="866">
        <f>'Заказ, cкидки и курсы валют'!$J$23*F2112</f>
        <v>2082</v>
      </c>
      <c r="H2112" s="522">
        <f t="shared" si="239"/>
        <v>7287</v>
      </c>
      <c r="I2112" s="523"/>
    </row>
    <row r="2113" spans="1:10" ht="14.1" customHeight="1">
      <c r="A2113" s="625" t="s">
        <v>477</v>
      </c>
      <c r="B2113" s="626" t="s">
        <v>3357</v>
      </c>
      <c r="C2113" s="794">
        <v>6</v>
      </c>
      <c r="D2113" s="2096">
        <v>2000</v>
      </c>
      <c r="E2113" s="667">
        <v>187.32</v>
      </c>
      <c r="F2113" s="936">
        <f t="shared" si="238"/>
        <v>187.32</v>
      </c>
      <c r="G2113" s="866">
        <f>'Заказ, cкидки и курсы валют'!$J$23*F2113</f>
        <v>2247.84</v>
      </c>
      <c r="H2113" s="522">
        <f t="shared" si="239"/>
        <v>4495.68</v>
      </c>
      <c r="I2113" s="523"/>
    </row>
    <row r="2114" spans="1:10" ht="14.1" customHeight="1">
      <c r="A2114" s="625" t="s">
        <v>478</v>
      </c>
      <c r="B2114" s="626" t="s">
        <v>3358</v>
      </c>
      <c r="C2114" s="1784">
        <v>7.8</v>
      </c>
      <c r="D2114" s="2096">
        <v>2000</v>
      </c>
      <c r="E2114" s="667">
        <v>219.66</v>
      </c>
      <c r="F2114" s="936">
        <f t="shared" si="238"/>
        <v>219.66</v>
      </c>
      <c r="G2114" s="866">
        <f>'Заказ, cкидки и курсы валют'!$J$23*F2114</f>
        <v>2635.92</v>
      </c>
      <c r="H2114" s="522">
        <f t="shared" si="239"/>
        <v>5271.84</v>
      </c>
      <c r="I2114" s="523"/>
    </row>
    <row r="2115" spans="1:10" ht="14.1" customHeight="1">
      <c r="A2115" s="625" t="s">
        <v>479</v>
      </c>
      <c r="B2115" s="626" t="s">
        <v>3359</v>
      </c>
      <c r="C2115" s="794">
        <v>7.81</v>
      </c>
      <c r="D2115" s="2096">
        <v>1800</v>
      </c>
      <c r="E2115" s="667">
        <v>252.51</v>
      </c>
      <c r="F2115" s="936">
        <f t="shared" si="238"/>
        <v>252.51</v>
      </c>
      <c r="G2115" s="866">
        <f>'Заказ, cкидки и курсы валют'!$J$23*F2115</f>
        <v>3030.12</v>
      </c>
      <c r="H2115" s="522">
        <f t="shared" si="239"/>
        <v>5454.22</v>
      </c>
      <c r="I2115" s="523"/>
    </row>
    <row r="2116" spans="1:10" ht="14.1" customHeight="1">
      <c r="A2116" s="625" t="s">
        <v>480</v>
      </c>
      <c r="B2116" s="626" t="s">
        <v>3360</v>
      </c>
      <c r="C2116" s="794">
        <v>8.57</v>
      </c>
      <c r="D2116" s="2096">
        <v>1200</v>
      </c>
      <c r="E2116" s="667">
        <v>268.97000000000003</v>
      </c>
      <c r="F2116" s="936">
        <f t="shared" si="238"/>
        <v>268.97000000000003</v>
      </c>
      <c r="G2116" s="866">
        <f>'Заказ, cкидки и курсы валют'!$J$23*F2116</f>
        <v>3227.6400000000003</v>
      </c>
      <c r="H2116" s="522">
        <f t="shared" si="239"/>
        <v>3873.17</v>
      </c>
      <c r="I2116" s="523"/>
    </row>
    <row r="2117" spans="1:10" ht="14.1" customHeight="1">
      <c r="A2117" s="625" t="s">
        <v>10493</v>
      </c>
      <c r="B2117" s="925" t="s">
        <v>9381</v>
      </c>
      <c r="C2117" s="794">
        <v>9.57</v>
      </c>
      <c r="D2117" s="2096">
        <v>1000</v>
      </c>
      <c r="E2117" s="667">
        <v>308.14999999999998</v>
      </c>
      <c r="F2117" s="936">
        <f t="shared" si="238"/>
        <v>308.14999999999998</v>
      </c>
      <c r="G2117" s="866">
        <f>'Заказ, cкидки и курсы валют'!$J$23*F2117</f>
        <v>3697.7999999999997</v>
      </c>
      <c r="H2117" s="522">
        <f t="shared" si="239"/>
        <v>3697.8</v>
      </c>
      <c r="I2117" s="523"/>
    </row>
    <row r="2118" spans="1:10" ht="14.1" customHeight="1">
      <c r="A2118" s="625" t="s">
        <v>11965</v>
      </c>
      <c r="B2118" s="925" t="s">
        <v>11966</v>
      </c>
      <c r="C2118" s="794">
        <v>4.7</v>
      </c>
      <c r="D2118" s="2096">
        <v>5500</v>
      </c>
      <c r="E2118" s="667">
        <v>130.76</v>
      </c>
      <c r="F2118" s="936">
        <f t="shared" ref="F2118" si="240">ROUND(E2118*(1-$F$11),2)</f>
        <v>130.76</v>
      </c>
      <c r="G2118" s="866">
        <f>'Заказ, cкидки и курсы валют'!$J$23*F2118</f>
        <v>1569.12</v>
      </c>
      <c r="H2118" s="522">
        <f t="shared" ref="H2118" si="241">ROUND((D2118/1000)*G2118,2)</f>
        <v>8630.16</v>
      </c>
      <c r="I2118" s="523"/>
    </row>
    <row r="2119" spans="1:10" ht="14.1" customHeight="1">
      <c r="A2119" s="625" t="s">
        <v>10494</v>
      </c>
      <c r="B2119" s="925" t="s">
        <v>3975</v>
      </c>
      <c r="C2119" s="794">
        <v>4.8</v>
      </c>
      <c r="D2119" s="2096">
        <v>5000</v>
      </c>
      <c r="E2119" s="667">
        <v>150.26</v>
      </c>
      <c r="F2119" s="936">
        <f t="shared" ref="F2119:F2126" si="242">ROUND(E2119*(1-$F$11),2)</f>
        <v>150.26</v>
      </c>
      <c r="G2119" s="866">
        <f>'Заказ, cкидки и курсы валют'!$J$23*F2119</f>
        <v>1803.12</v>
      </c>
      <c r="H2119" s="522">
        <f t="shared" ref="H2119:H2129" si="243">ROUND((D2119/1000)*G2119,2)</f>
        <v>9015.6</v>
      </c>
      <c r="I2119" s="523"/>
    </row>
    <row r="2120" spans="1:10" ht="14.1" customHeight="1">
      <c r="A2120" s="625" t="s">
        <v>481</v>
      </c>
      <c r="B2120" s="626" t="s">
        <v>603</v>
      </c>
      <c r="C2120" s="794">
        <v>4.9400000000000004</v>
      </c>
      <c r="D2120" s="2096">
        <v>4500</v>
      </c>
      <c r="E2120" s="667">
        <v>165.43</v>
      </c>
      <c r="F2120" s="936">
        <f t="shared" si="242"/>
        <v>165.43</v>
      </c>
      <c r="G2120" s="866">
        <f>'Заказ, cкидки и курсы валют'!$J$23*F2120</f>
        <v>1985.16</v>
      </c>
      <c r="H2120" s="522">
        <f t="shared" si="243"/>
        <v>8933.2199999999993</v>
      </c>
      <c r="I2120" s="523"/>
    </row>
    <row r="2121" spans="1:10" ht="14.1" customHeight="1">
      <c r="A2121" s="625" t="s">
        <v>482</v>
      </c>
      <c r="B2121" s="626" t="s">
        <v>604</v>
      </c>
      <c r="C2121" s="794">
        <v>5.76</v>
      </c>
      <c r="D2121" s="2096">
        <v>3500</v>
      </c>
      <c r="E2121" s="667">
        <v>192.7</v>
      </c>
      <c r="F2121" s="936">
        <f t="shared" si="242"/>
        <v>192.7</v>
      </c>
      <c r="G2121" s="866">
        <f>'Заказ, cкидки и курсы валют'!$J$23*F2121</f>
        <v>2312.3999999999996</v>
      </c>
      <c r="H2121" s="522">
        <f t="shared" si="243"/>
        <v>8093.4</v>
      </c>
      <c r="I2121" s="523"/>
    </row>
    <row r="2122" spans="1:10" ht="14.1" customHeight="1">
      <c r="A2122" s="625" t="s">
        <v>483</v>
      </c>
      <c r="B2122" s="626" t="s">
        <v>605</v>
      </c>
      <c r="C2122" s="1784">
        <v>7.1714285714285717</v>
      </c>
      <c r="D2122" s="2096">
        <v>3500</v>
      </c>
      <c r="E2122" s="667">
        <v>234.51</v>
      </c>
      <c r="F2122" s="936">
        <f t="shared" si="242"/>
        <v>234.51</v>
      </c>
      <c r="G2122" s="866">
        <f>'Заказ, cкидки и курсы валют'!$J$23*F2122</f>
        <v>2814.12</v>
      </c>
      <c r="H2122" s="522">
        <f t="shared" si="243"/>
        <v>9849.42</v>
      </c>
      <c r="I2122" s="523"/>
    </row>
    <row r="2123" spans="1:10" ht="14.1" customHeight="1">
      <c r="A2123" s="625" t="s">
        <v>484</v>
      </c>
      <c r="B2123" s="626" t="s">
        <v>606</v>
      </c>
      <c r="C2123" s="794">
        <v>7.78</v>
      </c>
      <c r="D2123" s="2096">
        <v>2500</v>
      </c>
      <c r="E2123" s="667">
        <v>235.79</v>
      </c>
      <c r="F2123" s="936">
        <f t="shared" si="242"/>
        <v>235.79</v>
      </c>
      <c r="G2123" s="866">
        <f>'Заказ, cкидки и курсы валют'!$J$23*F2123</f>
        <v>2829.48</v>
      </c>
      <c r="H2123" s="522">
        <f t="shared" si="243"/>
        <v>7073.7</v>
      </c>
      <c r="I2123" s="523"/>
      <c r="J2123" s="574"/>
    </row>
    <row r="2124" spans="1:10" ht="14.1" customHeight="1">
      <c r="A2124" s="625" t="s">
        <v>485</v>
      </c>
      <c r="B2124" s="626" t="s">
        <v>3361</v>
      </c>
      <c r="C2124" s="794">
        <v>8.8000000000000007</v>
      </c>
      <c r="D2124" s="2096">
        <v>2000</v>
      </c>
      <c r="E2124" s="667">
        <v>287.83</v>
      </c>
      <c r="F2124" s="936">
        <f t="shared" si="242"/>
        <v>287.83</v>
      </c>
      <c r="G2124" s="866">
        <f>'Заказ, cкидки и курсы валют'!$J$23*F2124</f>
        <v>3453.96</v>
      </c>
      <c r="H2124" s="522">
        <f t="shared" si="243"/>
        <v>6907.92</v>
      </c>
      <c r="I2124" s="523"/>
    </row>
    <row r="2125" spans="1:10" ht="14.1" customHeight="1">
      <c r="A2125" s="625" t="s">
        <v>486</v>
      </c>
      <c r="B2125" s="626" t="s">
        <v>3322</v>
      </c>
      <c r="C2125" s="794">
        <v>9.6</v>
      </c>
      <c r="D2125" s="2096">
        <v>1000</v>
      </c>
      <c r="E2125" s="667">
        <v>296.39</v>
      </c>
      <c r="F2125" s="936">
        <f t="shared" si="242"/>
        <v>296.39</v>
      </c>
      <c r="G2125" s="866">
        <f>'Заказ, cкидки и курсы валют'!$J$23*F2125</f>
        <v>3556.68</v>
      </c>
      <c r="H2125" s="522">
        <f t="shared" si="243"/>
        <v>3556.68</v>
      </c>
      <c r="I2125" s="523"/>
      <c r="J2125" s="574"/>
    </row>
    <row r="2126" spans="1:10" ht="14.1" customHeight="1">
      <c r="A2126" s="625" t="s">
        <v>10485</v>
      </c>
      <c r="B2126" s="925" t="s">
        <v>608</v>
      </c>
      <c r="C2126" s="794">
        <v>11.3</v>
      </c>
      <c r="D2126" s="2096">
        <v>700</v>
      </c>
      <c r="E2126" s="667">
        <v>370.55</v>
      </c>
      <c r="F2126" s="936">
        <f t="shared" si="242"/>
        <v>370.55</v>
      </c>
      <c r="G2126" s="866">
        <f>'Заказ, cкидки и курсы валют'!$J$23*F2126</f>
        <v>4446.6000000000004</v>
      </c>
      <c r="H2126" s="522">
        <f t="shared" si="243"/>
        <v>3112.62</v>
      </c>
      <c r="I2126" s="523"/>
      <c r="J2126" s="574"/>
    </row>
    <row r="2127" spans="1:10" ht="14.1" customHeight="1">
      <c r="A2127" s="625" t="s">
        <v>487</v>
      </c>
      <c r="B2127" s="626" t="s">
        <v>609</v>
      </c>
      <c r="C2127" s="794">
        <v>12.95</v>
      </c>
      <c r="D2127" s="626">
        <v>500</v>
      </c>
      <c r="E2127" s="667">
        <v>413.48</v>
      </c>
      <c r="F2127" s="936">
        <f t="shared" ref="F2127:F2129" si="244">ROUND(E2127*(1-$F$11),2)</f>
        <v>413.48</v>
      </c>
      <c r="G2127" s="866">
        <f>'Заказ, cкидки и курсы валют'!$J$23*F2127</f>
        <v>4961.76</v>
      </c>
      <c r="H2127" s="522">
        <f t="shared" si="243"/>
        <v>2480.88</v>
      </c>
      <c r="I2127" s="523"/>
    </row>
    <row r="2128" spans="1:10" ht="14.1" customHeight="1">
      <c r="A2128" s="625" t="s">
        <v>488</v>
      </c>
      <c r="B2128" s="626" t="s">
        <v>3103</v>
      </c>
      <c r="C2128" s="794">
        <v>14.28</v>
      </c>
      <c r="D2128" s="626">
        <v>400</v>
      </c>
      <c r="E2128" s="667">
        <v>457.39</v>
      </c>
      <c r="F2128" s="936">
        <f t="shared" si="244"/>
        <v>457.39</v>
      </c>
      <c r="G2128" s="866">
        <f>'Заказ, cкидки и курсы валют'!$J$23*F2128</f>
        <v>5488.68</v>
      </c>
      <c r="H2128" s="522">
        <f t="shared" si="243"/>
        <v>2195.4699999999998</v>
      </c>
      <c r="I2128" s="523"/>
    </row>
    <row r="2129" spans="1:10" ht="14.1" customHeight="1" thickBot="1">
      <c r="A2129" s="655" t="s">
        <v>489</v>
      </c>
      <c r="B2129" s="627" t="s">
        <v>3362</v>
      </c>
      <c r="C2129" s="1785">
        <v>17.329999999999998</v>
      </c>
      <c r="D2129" s="627">
        <v>300</v>
      </c>
      <c r="E2129" s="667">
        <v>550.24</v>
      </c>
      <c r="F2129" s="2053">
        <f t="shared" si="244"/>
        <v>550.24</v>
      </c>
      <c r="G2129" s="1263">
        <f>'Заказ, cкидки и курсы валют'!$J$23*F2129</f>
        <v>6602.88</v>
      </c>
      <c r="H2129" s="1264">
        <f t="shared" si="243"/>
        <v>1980.86</v>
      </c>
      <c r="I2129" s="937"/>
      <c r="J2129" s="574"/>
    </row>
    <row r="2130" spans="1:10" ht="14.1" customHeight="1" thickBot="1">
      <c r="J2130" s="574"/>
    </row>
    <row r="2131" spans="1:10" ht="14.1" customHeight="1">
      <c r="A2131" s="247"/>
      <c r="B2131" s="243"/>
      <c r="C2131" s="91" t="s">
        <v>1399</v>
      </c>
      <c r="D2131" s="96"/>
      <c r="E2131" s="591"/>
      <c r="F2131" s="592"/>
      <c r="G2131" s="859"/>
      <c r="H2131" s="227"/>
      <c r="I2131" s="95"/>
      <c r="J2131" s="574"/>
    </row>
    <row r="2132" spans="1:10" ht="14.1" customHeight="1">
      <c r="A2132" s="248"/>
      <c r="B2132" s="108" t="s">
        <v>1398</v>
      </c>
      <c r="C2132" s="108"/>
      <c r="D2132" s="166"/>
      <c r="E2132" s="593"/>
      <c r="F2132" s="553"/>
      <c r="G2132" s="340"/>
      <c r="H2132" s="17"/>
      <c r="I2132" s="167"/>
    </row>
    <row r="2133" spans="1:10" ht="14.1" customHeight="1">
      <c r="A2133" s="248"/>
      <c r="B2133" s="222"/>
      <c r="C2133" s="97"/>
      <c r="D2133" s="97"/>
      <c r="E2133" s="595"/>
      <c r="F2133" s="596"/>
      <c r="G2133" s="860"/>
      <c r="H2133" s="228"/>
      <c r="I2133" s="167"/>
      <c r="J2133" s="574"/>
    </row>
    <row r="2134" spans="1:10" ht="14.1" customHeight="1">
      <c r="A2134" s="248"/>
      <c r="B2134" s="222"/>
      <c r="C2134" s="97"/>
      <c r="D2134" s="97"/>
      <c r="E2134" s="595"/>
      <c r="F2134" s="596"/>
      <c r="G2134" s="860"/>
      <c r="H2134" s="228"/>
      <c r="I2134" s="167"/>
      <c r="J2134" s="574"/>
    </row>
    <row r="2135" spans="1:10" ht="14.1" customHeight="1">
      <c r="A2135" s="248"/>
      <c r="B2135" s="222"/>
      <c r="C2135" s="97"/>
      <c r="D2135" s="97"/>
      <c r="E2135" s="595"/>
      <c r="F2135" s="596"/>
      <c r="G2135" s="860"/>
      <c r="H2135" s="228"/>
      <c r="I2135" s="167"/>
      <c r="J2135" s="574"/>
    </row>
    <row r="2136" spans="1:10" ht="14.1" customHeight="1" thickBot="1">
      <c r="A2136" s="1171" t="s">
        <v>7050</v>
      </c>
      <c r="B2136" s="200"/>
      <c r="C2136" s="205"/>
      <c r="D2136" s="205"/>
      <c r="E2136" s="597"/>
      <c r="F2136" s="598"/>
      <c r="G2136" s="861"/>
      <c r="H2136" s="229"/>
      <c r="I2136" s="172"/>
      <c r="J2136" s="574"/>
    </row>
    <row r="2137" spans="1:10" ht="41.45" customHeight="1">
      <c r="A2137" s="195" t="s">
        <v>1028</v>
      </c>
      <c r="B2137" s="196" t="s">
        <v>1029</v>
      </c>
      <c r="C2137" s="197" t="s">
        <v>678</v>
      </c>
      <c r="D2137" s="197" t="s">
        <v>3130</v>
      </c>
      <c r="E2137" s="1134" t="s">
        <v>11188</v>
      </c>
      <c r="F2137" s="600" t="s">
        <v>2779</v>
      </c>
      <c r="G2137" s="2319" t="s">
        <v>2627</v>
      </c>
      <c r="H2137" s="2320" t="s">
        <v>497</v>
      </c>
      <c r="I2137" s="199" t="s">
        <v>4239</v>
      </c>
      <c r="J2137" s="2668" t="s">
        <v>12335</v>
      </c>
    </row>
    <row r="2138" spans="1:10" ht="23.25" customHeight="1" thickBot="1">
      <c r="A2138" s="195"/>
      <c r="B2138" s="389"/>
      <c r="C2138" s="197" t="s">
        <v>3629</v>
      </c>
      <c r="D2138" s="390" t="s">
        <v>2628</v>
      </c>
      <c r="E2138" s="601" t="s">
        <v>265</v>
      </c>
      <c r="F2138" s="607">
        <f>'Заказ, cкидки и курсы валют'!$I$12</f>
        <v>0</v>
      </c>
      <c r="G2138" s="2316"/>
      <c r="H2138" s="2318"/>
      <c r="I2138" s="325"/>
      <c r="J2138" s="2669"/>
    </row>
    <row r="2139" spans="1:10" ht="14.1" customHeight="1">
      <c r="A2139" s="333" t="s">
        <v>490</v>
      </c>
      <c r="B2139" s="978" t="s">
        <v>3364</v>
      </c>
      <c r="C2139" s="973">
        <v>0.51</v>
      </c>
      <c r="D2139" s="2100">
        <v>2500</v>
      </c>
      <c r="E2139" s="2071">
        <f t="shared" ref="E2139:E2170" si="245">E2061*1.2</f>
        <v>28.787999999999997</v>
      </c>
      <c r="F2139" s="967">
        <f t="shared" ref="F2139:F2202" si="246">ROUND(E2139*(1-$F$11),2)</f>
        <v>28.79</v>
      </c>
      <c r="G2139" s="968">
        <f>'Заказ, cкидки и курсы валют'!$J$23*F2139</f>
        <v>345.48</v>
      </c>
      <c r="H2139" s="387">
        <f t="shared" ref="H2139:H2202" si="247">ROUND((D2139/1000)*G2139,2)</f>
        <v>863.7</v>
      </c>
      <c r="I2139" s="337"/>
      <c r="J2139" s="128">
        <f>ROUND(IF(H2139&lt;'Заказ, cкидки и курсы валют'!$B$39,H2139*0.54*100/(100-'Заказ, cкидки и курсы валют'!$C$39),IF(H2139&lt;'Заказ, cкидки и курсы валют'!$B$40,H2139*0.54*100/(100-'Заказ, cкидки и курсы валют'!$C$40),IF(H2139&lt;'Заказ, cкидки и курсы валют'!$B$41,H2139*0.54*100/(100-'Заказ, cкидки и курсы валют'!$C$41),IF(H2139&lt;'Заказ, cкидки и курсы валют'!$B$42,H2139*0.54*100/(100-'Заказ, cкидки и курсы валют'!$C$42),IF(H2139&lt;'Заказ, cкидки и курсы валют'!$B$43,H2139*0.54*100/(100-'Заказ, cкидки и курсы валют'!$C$43),H2139))))),2)</f>
        <v>932.8</v>
      </c>
    </row>
    <row r="2140" spans="1:10" ht="14.1" customHeight="1">
      <c r="A2140" s="216" t="s">
        <v>491</v>
      </c>
      <c r="B2140" s="61" t="s">
        <v>3365</v>
      </c>
      <c r="C2140" s="786">
        <v>0.53</v>
      </c>
      <c r="D2140" s="2094">
        <v>3000</v>
      </c>
      <c r="E2140" s="2045">
        <f t="shared" si="245"/>
        <v>31.295999999999996</v>
      </c>
      <c r="F2140" s="603">
        <f t="shared" si="246"/>
        <v>31.3</v>
      </c>
      <c r="G2140" s="862">
        <f>'Заказ, cкидки и курсы валют'!$J$23*F2140</f>
        <v>375.6</v>
      </c>
      <c r="H2140" s="128">
        <f t="shared" si="247"/>
        <v>1126.8</v>
      </c>
      <c r="I2140" s="212"/>
      <c r="J2140" s="128">
        <f>ROUND(IF(H2140&lt;'Заказ, cкидки и курсы валют'!$B$39,H2140*0.54*100/(100-'Заказ, cкидки и курсы валют'!$C$39),IF(H2140&lt;'Заказ, cкидки и курсы валют'!$B$40,H2140*0.54*100/(100-'Заказ, cкидки и курсы валют'!$C$40),IF(H2140&lt;'Заказ, cкидки и курсы валют'!$B$41,H2140*0.54*100/(100-'Заказ, cкидки и курсы валют'!$C$41),IF(H2140&lt;'Заказ, cкидки и курсы валют'!$B$42,H2140*0.54*100/(100-'Заказ, cкидки и курсы валют'!$C$42),IF(H2140&lt;'Заказ, cкидки и курсы валют'!$B$43,H2140*0.54*100/(100-'Заказ, cкидки и курсы валют'!$C$43),H2140))))),2)</f>
        <v>1126.8</v>
      </c>
    </row>
    <row r="2141" spans="1:10" ht="14.1" customHeight="1">
      <c r="A2141" s="216" t="s">
        <v>492</v>
      </c>
      <c r="B2141" s="61" t="s">
        <v>3366</v>
      </c>
      <c r="C2141" s="786">
        <v>0.64</v>
      </c>
      <c r="D2141" s="2094">
        <v>2500</v>
      </c>
      <c r="E2141" s="2045">
        <f t="shared" si="245"/>
        <v>34.908000000000001</v>
      </c>
      <c r="F2141" s="603">
        <f t="shared" si="246"/>
        <v>34.909999999999997</v>
      </c>
      <c r="G2141" s="862">
        <f>'Заказ, cкидки и курсы валют'!$J$23*F2141</f>
        <v>418.91999999999996</v>
      </c>
      <c r="H2141" s="128">
        <f t="shared" si="247"/>
        <v>1047.3</v>
      </c>
      <c r="I2141" s="212"/>
      <c r="J2141" s="128">
        <f>ROUND(IF(H2141&lt;'Заказ, cкидки и курсы валют'!$B$39,H2141*0.54*100/(100-'Заказ, cкидки и курсы валют'!$C$39),IF(H2141&lt;'Заказ, cкидки и курсы валют'!$B$40,H2141*0.54*100/(100-'Заказ, cкидки и курсы валют'!$C$40),IF(H2141&lt;'Заказ, cкидки и курсы валют'!$B$41,H2141*0.54*100/(100-'Заказ, cкидки и курсы валют'!$C$41),IF(H2141&lt;'Заказ, cкидки и курсы валют'!$B$42,H2141*0.54*100/(100-'Заказ, cкидки и курсы валют'!$C$42),IF(H2141&lt;'Заказ, cкидки и курсы валют'!$B$43,H2141*0.54*100/(100-'Заказ, cкидки и курсы валют'!$C$43),H2141))))),2)</f>
        <v>1047.3</v>
      </c>
    </row>
    <row r="2142" spans="1:10" ht="14.1" customHeight="1">
      <c r="A2142" s="216" t="s">
        <v>493</v>
      </c>
      <c r="B2142" s="61" t="s">
        <v>3367</v>
      </c>
      <c r="C2142" s="786">
        <v>0.82</v>
      </c>
      <c r="D2142" s="2094">
        <v>2000</v>
      </c>
      <c r="E2142" s="2045">
        <f t="shared" si="245"/>
        <v>39.072000000000003</v>
      </c>
      <c r="F2142" s="603">
        <f t="shared" si="246"/>
        <v>39.07</v>
      </c>
      <c r="G2142" s="862">
        <f>'Заказ, cкидки и курсы валют'!$J$23*F2142</f>
        <v>468.84000000000003</v>
      </c>
      <c r="H2142" s="128">
        <f t="shared" si="247"/>
        <v>937.68</v>
      </c>
      <c r="I2142" s="212"/>
      <c r="J2142" s="128">
        <f>ROUND(IF(H2142&lt;'Заказ, cкидки и курсы валют'!$B$39,H2142*0.54*100/(100-'Заказ, cкидки и курсы валют'!$C$39),IF(H2142&lt;'Заказ, cкидки и курсы валют'!$B$40,H2142*0.54*100/(100-'Заказ, cкидки и курсы валют'!$C$40),IF(H2142&lt;'Заказ, cкидки и курсы валют'!$B$41,H2142*0.54*100/(100-'Заказ, cкидки и курсы валют'!$C$41),IF(H2142&lt;'Заказ, cкидки и курсы валют'!$B$42,H2142*0.54*100/(100-'Заказ, cкидки и курсы валют'!$C$42),IF(H2142&lt;'Заказ, cкидки и курсы валют'!$B$43,H2142*0.54*100/(100-'Заказ, cкидки и курсы валют'!$C$43),H2142))))),2)</f>
        <v>937.68</v>
      </c>
    </row>
    <row r="2143" spans="1:10" ht="14.1" customHeight="1">
      <c r="A2143" s="216" t="s">
        <v>494</v>
      </c>
      <c r="B2143" s="61" t="s">
        <v>3368</v>
      </c>
      <c r="C2143" s="786">
        <v>0.88</v>
      </c>
      <c r="D2143" s="2094">
        <v>1500</v>
      </c>
      <c r="E2143" s="2045">
        <f t="shared" si="245"/>
        <v>42.431999999999995</v>
      </c>
      <c r="F2143" s="603">
        <f t="shared" si="246"/>
        <v>42.43</v>
      </c>
      <c r="G2143" s="862">
        <f>'Заказ, cкидки и курсы валют'!$J$23*F2143</f>
        <v>509.15999999999997</v>
      </c>
      <c r="H2143" s="128">
        <f t="shared" si="247"/>
        <v>763.74</v>
      </c>
      <c r="I2143" s="212"/>
      <c r="J2143" s="128">
        <f>ROUND(IF(H2143&lt;'Заказ, cкидки и курсы валют'!$B$39,H2143*0.54*100/(100-'Заказ, cкидки и курсы валют'!$C$39),IF(H2143&lt;'Заказ, cкидки и курсы валют'!$B$40,H2143*0.54*100/(100-'Заказ, cкидки и курсы валют'!$C$40),IF(H2143&lt;'Заказ, cкидки и курсы валют'!$B$41,H2143*0.54*100/(100-'Заказ, cкидки и курсы валют'!$C$41),IF(H2143&lt;'Заказ, cкидки и курсы валют'!$B$42,H2143*0.54*100/(100-'Заказ, cкидки и курсы валют'!$C$42),IF(H2143&lt;'Заказ, cкидки и курсы валют'!$B$43,H2143*0.54*100/(100-'Заказ, cкидки и курсы валют'!$C$43),H2143))))),2)</f>
        <v>824.84</v>
      </c>
    </row>
    <row r="2144" spans="1:10" ht="14.1" customHeight="1">
      <c r="A2144" s="216" t="s">
        <v>10495</v>
      </c>
      <c r="B2144" s="60" t="s">
        <v>8967</v>
      </c>
      <c r="C2144" s="786">
        <v>0.89</v>
      </c>
      <c r="D2144" s="2094">
        <v>1800</v>
      </c>
      <c r="E2144" s="2045">
        <f t="shared" si="245"/>
        <v>48.804000000000002</v>
      </c>
      <c r="F2144" s="603">
        <f t="shared" si="246"/>
        <v>48.8</v>
      </c>
      <c r="G2144" s="862">
        <f>'Заказ, cкидки и курсы валют'!$J$23*F2144</f>
        <v>585.59999999999991</v>
      </c>
      <c r="H2144" s="128">
        <f t="shared" si="247"/>
        <v>1054.08</v>
      </c>
      <c r="I2144" s="212"/>
      <c r="J2144" s="128">
        <f>ROUND(IF(H2144&lt;'Заказ, cкидки и курсы валют'!$B$39,H2144*0.54*100/(100-'Заказ, cкидки и курсы валют'!$C$39),IF(H2144&lt;'Заказ, cкидки и курсы валют'!$B$40,H2144*0.54*100/(100-'Заказ, cкидки и курсы валют'!$C$40),IF(H2144&lt;'Заказ, cкидки и курсы валют'!$B$41,H2144*0.54*100/(100-'Заказ, cкидки и курсы валют'!$C$41),IF(H2144&lt;'Заказ, cкидки и курсы валют'!$B$42,H2144*0.54*100/(100-'Заказ, cкидки и курсы валют'!$C$42),IF(H2144&lt;'Заказ, cкидки и курсы валют'!$B$43,H2144*0.54*100/(100-'Заказ, cкидки и курсы валют'!$C$43),H2144))))),2)</f>
        <v>1054.08</v>
      </c>
    </row>
    <row r="2145" spans="1:10" ht="14.1" customHeight="1">
      <c r="A2145" s="216" t="s">
        <v>495</v>
      </c>
      <c r="B2145" s="61" t="s">
        <v>3369</v>
      </c>
      <c r="C2145" s="786">
        <v>0.6</v>
      </c>
      <c r="D2145" s="2094">
        <v>4000</v>
      </c>
      <c r="E2145" s="2045">
        <f t="shared" si="245"/>
        <v>38.591999999999992</v>
      </c>
      <c r="F2145" s="603">
        <f t="shared" si="246"/>
        <v>38.590000000000003</v>
      </c>
      <c r="G2145" s="862">
        <f>'Заказ, cкидки и курсы валют'!$J$23*F2145</f>
        <v>463.08000000000004</v>
      </c>
      <c r="H2145" s="128">
        <f t="shared" si="247"/>
        <v>1852.32</v>
      </c>
      <c r="I2145" s="212"/>
      <c r="J2145" s="128">
        <f>ROUND(IF(H2145&lt;'Заказ, cкидки и курсы валют'!$B$39,H2145*0.54*100/(100-'Заказ, cкидки и курсы валют'!$C$39),IF(H2145&lt;'Заказ, cкидки и курсы валют'!$B$40,H2145*0.54*100/(100-'Заказ, cкидки и курсы валют'!$C$40),IF(H2145&lt;'Заказ, cкидки и курсы валют'!$B$41,H2145*0.54*100/(100-'Заказ, cкидки и курсы валют'!$C$41),IF(H2145&lt;'Заказ, cкидки и курсы валют'!$B$42,H2145*0.54*100/(100-'Заказ, cкидки и курсы валют'!$C$42),IF(H2145&lt;'Заказ, cкидки и курсы валют'!$B$43,H2145*0.54*100/(100-'Заказ, cкидки и курсы валют'!$C$43),H2145))))),2)</f>
        <v>1852.32</v>
      </c>
    </row>
    <row r="2146" spans="1:10" ht="14.1" customHeight="1">
      <c r="A2146" s="216" t="s">
        <v>496</v>
      </c>
      <c r="B2146" s="61" t="s">
        <v>3370</v>
      </c>
      <c r="C2146" s="786">
        <v>0.76</v>
      </c>
      <c r="D2146" s="2094">
        <v>3000</v>
      </c>
      <c r="E2146" s="2045">
        <f t="shared" si="245"/>
        <v>40.667999999999999</v>
      </c>
      <c r="F2146" s="603">
        <f t="shared" si="246"/>
        <v>40.67</v>
      </c>
      <c r="G2146" s="862">
        <f>'Заказ, cкидки и курсы валют'!$J$23*F2146</f>
        <v>488.04</v>
      </c>
      <c r="H2146" s="128">
        <f t="shared" si="247"/>
        <v>1464.12</v>
      </c>
      <c r="I2146" s="212"/>
      <c r="J2146" s="128">
        <f>ROUND(IF(H2146&lt;'Заказ, cкидки и курсы валют'!$B$39,H2146*0.54*100/(100-'Заказ, cкидки и курсы валют'!$C$39),IF(H2146&lt;'Заказ, cкидки и курсы валют'!$B$40,H2146*0.54*100/(100-'Заказ, cкидки и курсы валют'!$C$40),IF(H2146&lt;'Заказ, cкидки и курсы валют'!$B$41,H2146*0.54*100/(100-'Заказ, cкидки и курсы валют'!$C$41),IF(H2146&lt;'Заказ, cкидки и курсы валют'!$B$42,H2146*0.54*100/(100-'Заказ, cкидки и курсы валют'!$C$42),IF(H2146&lt;'Заказ, cкидки и курсы валют'!$B$43,H2146*0.54*100/(100-'Заказ, cкидки и курсы валют'!$C$43),H2146))))),2)</f>
        <v>1464.12</v>
      </c>
    </row>
    <row r="2147" spans="1:10" ht="14.1" customHeight="1">
      <c r="A2147" s="216" t="s">
        <v>2717</v>
      </c>
      <c r="B2147" s="61" t="s">
        <v>3371</v>
      </c>
      <c r="C2147" s="786">
        <v>0.93</v>
      </c>
      <c r="D2147" s="2094">
        <v>2400</v>
      </c>
      <c r="E2147" s="2045">
        <f t="shared" si="245"/>
        <v>45.275999999999996</v>
      </c>
      <c r="F2147" s="603">
        <f t="shared" si="246"/>
        <v>45.28</v>
      </c>
      <c r="G2147" s="862">
        <f>'Заказ, cкидки и курсы валют'!$J$23*F2147</f>
        <v>543.36</v>
      </c>
      <c r="H2147" s="128">
        <f t="shared" si="247"/>
        <v>1304.06</v>
      </c>
      <c r="I2147" s="212"/>
      <c r="J2147" s="128">
        <f>ROUND(IF(H2147&lt;'Заказ, cкидки и курсы валют'!$B$39,H2147*0.54*100/(100-'Заказ, cкидки и курсы валют'!$C$39),IF(H2147&lt;'Заказ, cкидки и курсы валют'!$B$40,H2147*0.54*100/(100-'Заказ, cкидки и курсы валют'!$C$40),IF(H2147&lt;'Заказ, cкидки и курсы валют'!$B$41,H2147*0.54*100/(100-'Заказ, cкидки и курсы валют'!$C$41),IF(H2147&lt;'Заказ, cкидки и курсы валют'!$B$42,H2147*0.54*100/(100-'Заказ, cкидки и курсы валют'!$C$42),IF(H2147&lt;'Заказ, cкидки и курсы валют'!$B$43,H2147*0.54*100/(100-'Заказ, cкидки и курсы валют'!$C$43),H2147))))),2)</f>
        <v>1304.06</v>
      </c>
    </row>
    <row r="2148" spans="1:10" ht="14.1" customHeight="1">
      <c r="A2148" s="216" t="s">
        <v>2718</v>
      </c>
      <c r="B2148" s="61" t="s">
        <v>105</v>
      </c>
      <c r="C2148" s="786">
        <v>1.02</v>
      </c>
      <c r="D2148" s="2094">
        <v>2000</v>
      </c>
      <c r="E2148" s="2045">
        <f t="shared" si="245"/>
        <v>48.779999999999994</v>
      </c>
      <c r="F2148" s="603">
        <f t="shared" si="246"/>
        <v>48.78</v>
      </c>
      <c r="G2148" s="862">
        <f>'Заказ, cкидки и курсы валют'!$J$23*F2148</f>
        <v>585.36</v>
      </c>
      <c r="H2148" s="128">
        <f t="shared" si="247"/>
        <v>1170.72</v>
      </c>
      <c r="I2148" s="212"/>
      <c r="J2148" s="128">
        <f>ROUND(IF(H2148&lt;'Заказ, cкидки и курсы валют'!$B$39,H2148*0.54*100/(100-'Заказ, cкидки и курсы валют'!$C$39),IF(H2148&lt;'Заказ, cкидки и курсы валют'!$B$40,H2148*0.54*100/(100-'Заказ, cкидки и курсы валют'!$C$40),IF(H2148&lt;'Заказ, cкидки и курсы валют'!$B$41,H2148*0.54*100/(100-'Заказ, cкидки и курсы валют'!$C$41),IF(H2148&lt;'Заказ, cкидки и курсы валют'!$B$42,H2148*0.54*100/(100-'Заказ, cкидки и курсы валют'!$C$42),IF(H2148&lt;'Заказ, cкидки и курсы валют'!$B$43,H2148*0.54*100/(100-'Заказ, cкидки и курсы валют'!$C$43),H2148))))),2)</f>
        <v>1170.72</v>
      </c>
    </row>
    <row r="2149" spans="1:10" ht="14.1" customHeight="1">
      <c r="A2149" s="216" t="s">
        <v>2719</v>
      </c>
      <c r="B2149" s="61" t="s">
        <v>106</v>
      </c>
      <c r="C2149" s="786">
        <v>1.22</v>
      </c>
      <c r="D2149" s="2094">
        <v>1700</v>
      </c>
      <c r="E2149" s="2045">
        <f t="shared" si="245"/>
        <v>54.84</v>
      </c>
      <c r="F2149" s="603">
        <f t="shared" si="246"/>
        <v>54.84</v>
      </c>
      <c r="G2149" s="862">
        <f>'Заказ, cкидки и курсы валют'!$J$23*F2149</f>
        <v>658.08</v>
      </c>
      <c r="H2149" s="128">
        <f t="shared" si="247"/>
        <v>1118.74</v>
      </c>
      <c r="I2149" s="212"/>
      <c r="J2149" s="128">
        <f>ROUND(IF(H2149&lt;'Заказ, cкидки и курсы валют'!$B$39,H2149*0.54*100/(100-'Заказ, cкидки и курсы валют'!$C$39),IF(H2149&lt;'Заказ, cкидки и курсы валют'!$B$40,H2149*0.54*100/(100-'Заказ, cкидки и курсы валют'!$C$40),IF(H2149&lt;'Заказ, cкидки и курсы валют'!$B$41,H2149*0.54*100/(100-'Заказ, cкидки и курсы валют'!$C$41),IF(H2149&lt;'Заказ, cкидки и курсы валют'!$B$42,H2149*0.54*100/(100-'Заказ, cкидки и курсы валют'!$C$42),IF(H2149&lt;'Заказ, cкидки и курсы валют'!$B$43,H2149*0.54*100/(100-'Заказ, cкидки и курсы валют'!$C$43),H2149))))),2)</f>
        <v>1118.74</v>
      </c>
    </row>
    <row r="2150" spans="1:10" ht="14.1" customHeight="1">
      <c r="A2150" s="216" t="s">
        <v>2720</v>
      </c>
      <c r="B2150" s="61" t="s">
        <v>107</v>
      </c>
      <c r="C2150" s="786">
        <v>1.42</v>
      </c>
      <c r="D2150" s="2094">
        <v>1400</v>
      </c>
      <c r="E2150" s="2045">
        <f t="shared" si="245"/>
        <v>67.536000000000001</v>
      </c>
      <c r="F2150" s="603">
        <f t="shared" si="246"/>
        <v>67.540000000000006</v>
      </c>
      <c r="G2150" s="862">
        <f>'Заказ, cкидки и курсы валют'!$J$23*F2150</f>
        <v>810.48</v>
      </c>
      <c r="H2150" s="128">
        <f t="shared" si="247"/>
        <v>1134.67</v>
      </c>
      <c r="I2150" s="212"/>
      <c r="J2150" s="128">
        <f>ROUND(IF(H2150&lt;'Заказ, cкидки и курсы валют'!$B$39,H2150*0.54*100/(100-'Заказ, cкидки и курсы валют'!$C$39),IF(H2150&lt;'Заказ, cкидки и курсы валют'!$B$40,H2150*0.54*100/(100-'Заказ, cкидки и курсы валют'!$C$40),IF(H2150&lt;'Заказ, cкидки и курсы валют'!$B$41,H2150*0.54*100/(100-'Заказ, cкидки и курсы валют'!$C$41),IF(H2150&lt;'Заказ, cкидки и курсы валют'!$B$42,H2150*0.54*100/(100-'Заказ, cкидки и курсы валют'!$C$42),IF(H2150&lt;'Заказ, cкидки и курсы валют'!$B$43,H2150*0.54*100/(100-'Заказ, cкидки и курсы валют'!$C$43),H2150))))),2)</f>
        <v>1134.67</v>
      </c>
    </row>
    <row r="2151" spans="1:10" ht="14.1" customHeight="1">
      <c r="A2151" s="216" t="s">
        <v>2721</v>
      </c>
      <c r="B2151" s="61" t="s">
        <v>108</v>
      </c>
      <c r="C2151" s="786">
        <v>1.76</v>
      </c>
      <c r="D2151" s="2094">
        <v>1100</v>
      </c>
      <c r="E2151" s="2045">
        <f t="shared" si="245"/>
        <v>75.311999999999998</v>
      </c>
      <c r="F2151" s="603">
        <f t="shared" si="246"/>
        <v>75.31</v>
      </c>
      <c r="G2151" s="862">
        <f>'Заказ, cкидки и курсы валют'!$J$23*F2151</f>
        <v>903.72</v>
      </c>
      <c r="H2151" s="128">
        <f t="shared" si="247"/>
        <v>994.09</v>
      </c>
      <c r="I2151" s="212"/>
      <c r="J2151" s="128">
        <f>ROUND(IF(H2151&lt;'Заказ, cкидки и курсы валют'!$B$39,H2151*0.54*100/(100-'Заказ, cкидки и курсы валют'!$C$39),IF(H2151&lt;'Заказ, cкидки и курсы валют'!$B$40,H2151*0.54*100/(100-'Заказ, cкидки и курсы валют'!$C$40),IF(H2151&lt;'Заказ, cкидки и курсы валют'!$B$41,H2151*0.54*100/(100-'Заказ, cкидки и курсы валют'!$C$41),IF(H2151&lt;'Заказ, cкидки и курсы валют'!$B$42,H2151*0.54*100/(100-'Заказ, cкидки и курсы валют'!$C$42),IF(H2151&lt;'Заказ, cкидки и курсы валют'!$B$43,H2151*0.54*100/(100-'Заказ, cкидки и курсы валют'!$C$43),H2151))))),2)</f>
        <v>994.09</v>
      </c>
    </row>
    <row r="2152" spans="1:10" ht="14.1" customHeight="1">
      <c r="A2152" s="216" t="s">
        <v>2722</v>
      </c>
      <c r="B2152" s="61" t="s">
        <v>3372</v>
      </c>
      <c r="C2152" s="786">
        <v>1.97</v>
      </c>
      <c r="D2152" s="2094">
        <v>800</v>
      </c>
      <c r="E2152" s="2045">
        <f t="shared" si="245"/>
        <v>84.876000000000005</v>
      </c>
      <c r="F2152" s="603">
        <f t="shared" si="246"/>
        <v>84.88</v>
      </c>
      <c r="G2152" s="862">
        <f>'Заказ, cкидки и курсы валют'!$J$23*F2152</f>
        <v>1018.56</v>
      </c>
      <c r="H2152" s="128">
        <f t="shared" si="247"/>
        <v>814.85</v>
      </c>
      <c r="I2152" s="212"/>
      <c r="J2152" s="128">
        <f>ROUND(IF(H2152&lt;'Заказ, cкидки и курсы валют'!$B$39,H2152*0.54*100/(100-'Заказ, cкидки и курсы валют'!$C$39),IF(H2152&lt;'Заказ, cкидки и курсы валют'!$B$40,H2152*0.54*100/(100-'Заказ, cкидки и курсы валют'!$C$40),IF(H2152&lt;'Заказ, cкидки и курсы валют'!$B$41,H2152*0.54*100/(100-'Заказ, cкидки и курсы валют'!$C$41),IF(H2152&lt;'Заказ, cкидки и курсы валют'!$B$42,H2152*0.54*100/(100-'Заказ, cкидки и курсы валют'!$C$42),IF(H2152&lt;'Заказ, cкидки и курсы валют'!$B$43,H2152*0.54*100/(100-'Заказ, cкидки и курсы валют'!$C$43),H2152))))),2)</f>
        <v>880.04</v>
      </c>
    </row>
    <row r="2153" spans="1:10" ht="14.1" customHeight="1">
      <c r="A2153" s="216" t="s">
        <v>2723</v>
      </c>
      <c r="B2153" s="61" t="s">
        <v>111</v>
      </c>
      <c r="C2153" s="786">
        <v>2.84</v>
      </c>
      <c r="D2153" s="2094">
        <v>600</v>
      </c>
      <c r="E2153" s="2045">
        <f t="shared" si="245"/>
        <v>103.38000000000001</v>
      </c>
      <c r="F2153" s="603">
        <f t="shared" si="246"/>
        <v>103.38</v>
      </c>
      <c r="G2153" s="862">
        <f>'Заказ, cкидки и курсы валют'!$J$23*F2153</f>
        <v>1240.56</v>
      </c>
      <c r="H2153" s="128">
        <f t="shared" si="247"/>
        <v>744.34</v>
      </c>
      <c r="I2153" s="212"/>
      <c r="J2153" s="128">
        <f>ROUND(IF(H2153&lt;'Заказ, cкидки и курсы валют'!$B$39,H2153*0.54*100/(100-'Заказ, cкидки и курсы валют'!$C$39),IF(H2153&lt;'Заказ, cкидки и курсы валют'!$B$40,H2153*0.54*100/(100-'Заказ, cкидки и курсы валют'!$C$40),IF(H2153&lt;'Заказ, cкидки и курсы валют'!$B$41,H2153*0.54*100/(100-'Заказ, cкидки и курсы валют'!$C$41),IF(H2153&lt;'Заказ, cкидки и курсы валют'!$B$42,H2153*0.54*100/(100-'Заказ, cкидки и курсы валют'!$C$42),IF(H2153&lt;'Заказ, cкидки и курсы валют'!$B$43,H2153*0.54*100/(100-'Заказ, cкидки и курсы валют'!$C$43),H2153))))),2)</f>
        <v>803.89</v>
      </c>
    </row>
    <row r="2154" spans="1:10" ht="14.1" customHeight="1">
      <c r="A2154" s="216" t="s">
        <v>10496</v>
      </c>
      <c r="B2154" s="60" t="s">
        <v>10489</v>
      </c>
      <c r="C2154" s="786">
        <v>0.98</v>
      </c>
      <c r="D2154" s="2094">
        <v>2500</v>
      </c>
      <c r="E2154" s="2045">
        <f t="shared" si="245"/>
        <v>40.847999999999999</v>
      </c>
      <c r="F2154" s="603">
        <f t="shared" si="246"/>
        <v>40.85</v>
      </c>
      <c r="G2154" s="862">
        <f>'Заказ, cкидки и курсы валют'!$J$23*F2154</f>
        <v>490.20000000000005</v>
      </c>
      <c r="H2154" s="128">
        <f t="shared" si="247"/>
        <v>1225.5</v>
      </c>
      <c r="I2154" s="212"/>
      <c r="J2154" s="128">
        <f>ROUND(IF(H2154&lt;'Заказ, cкидки и курсы валют'!$B$39,H2154*0.54*100/(100-'Заказ, cкидки и курсы валют'!$C$39),IF(H2154&lt;'Заказ, cкидки и курсы валют'!$B$40,H2154*0.54*100/(100-'Заказ, cкидки и курсы валют'!$C$40),IF(H2154&lt;'Заказ, cкидки и курсы валют'!$B$41,H2154*0.54*100/(100-'Заказ, cкидки и курсы валют'!$C$41),IF(H2154&lt;'Заказ, cкидки и курсы валют'!$B$42,H2154*0.54*100/(100-'Заказ, cкидки и курсы валют'!$C$42),IF(H2154&lt;'Заказ, cкидки и курсы валют'!$B$43,H2154*0.54*100/(100-'Заказ, cкидки и курсы валют'!$C$43),H2154))))),2)</f>
        <v>1225.5</v>
      </c>
    </row>
    <row r="2155" spans="1:10" ht="14.1" customHeight="1">
      <c r="A2155" s="216" t="s">
        <v>2724</v>
      </c>
      <c r="B2155" s="61" t="s">
        <v>3373</v>
      </c>
      <c r="C2155" s="786">
        <v>1.02</v>
      </c>
      <c r="D2155" s="2094">
        <v>2000</v>
      </c>
      <c r="E2155" s="2045">
        <f t="shared" si="245"/>
        <v>48.48</v>
      </c>
      <c r="F2155" s="603">
        <f t="shared" si="246"/>
        <v>48.48</v>
      </c>
      <c r="G2155" s="862">
        <f>'Заказ, cкидки и курсы валют'!$J$23*F2155</f>
        <v>581.76</v>
      </c>
      <c r="H2155" s="128">
        <f t="shared" si="247"/>
        <v>1163.52</v>
      </c>
      <c r="I2155" s="212"/>
      <c r="J2155" s="128">
        <f>ROUND(IF(H2155&lt;'Заказ, cкидки и курсы валют'!$B$39,H2155*0.54*100/(100-'Заказ, cкидки и курсы валют'!$C$39),IF(H2155&lt;'Заказ, cкидки и курсы валют'!$B$40,H2155*0.54*100/(100-'Заказ, cкидки и курсы валют'!$C$40),IF(H2155&lt;'Заказ, cкидки и курсы валют'!$B$41,H2155*0.54*100/(100-'Заказ, cкидки и курсы валют'!$C$41),IF(H2155&lt;'Заказ, cкидки и курсы валют'!$B$42,H2155*0.54*100/(100-'Заказ, cкидки и курсы валют'!$C$42),IF(H2155&lt;'Заказ, cкидки и курсы валют'!$B$43,H2155*0.54*100/(100-'Заказ, cкидки и курсы валют'!$C$43),H2155))))),2)</f>
        <v>1163.52</v>
      </c>
    </row>
    <row r="2156" spans="1:10" ht="14.1" customHeight="1">
      <c r="A2156" s="216" t="s">
        <v>2725</v>
      </c>
      <c r="B2156" s="61" t="s">
        <v>77</v>
      </c>
      <c r="C2156" s="786">
        <v>1.1499999999999999</v>
      </c>
      <c r="D2156" s="2094">
        <v>1500</v>
      </c>
      <c r="E2156" s="2045">
        <f t="shared" si="245"/>
        <v>56.556000000000004</v>
      </c>
      <c r="F2156" s="603">
        <f t="shared" si="246"/>
        <v>56.56</v>
      </c>
      <c r="G2156" s="862">
        <f>'Заказ, cкидки и курсы валют'!$J$23*F2156</f>
        <v>678.72</v>
      </c>
      <c r="H2156" s="128">
        <f t="shared" si="247"/>
        <v>1018.08</v>
      </c>
      <c r="I2156" s="212"/>
      <c r="J2156" s="128">
        <f>ROUND(IF(H2156&lt;'Заказ, cкидки и курсы валют'!$B$39,H2156*0.54*100/(100-'Заказ, cкидки и курсы валют'!$C$39),IF(H2156&lt;'Заказ, cкидки и курсы валют'!$B$40,H2156*0.54*100/(100-'Заказ, cкидки и курсы валют'!$C$40),IF(H2156&lt;'Заказ, cкидки и курсы валют'!$B$41,H2156*0.54*100/(100-'Заказ, cкидки и курсы валют'!$C$41),IF(H2156&lt;'Заказ, cкидки и курсы валют'!$B$42,H2156*0.54*100/(100-'Заказ, cкидки и курсы валют'!$C$42),IF(H2156&lt;'Заказ, cкидки и курсы валют'!$B$43,H2156*0.54*100/(100-'Заказ, cкидки и курсы валют'!$C$43),H2156))))),2)</f>
        <v>1018.08</v>
      </c>
    </row>
    <row r="2157" spans="1:10" ht="14.1" customHeight="1">
      <c r="A2157" s="216" t="s">
        <v>2726</v>
      </c>
      <c r="B2157" s="61" t="s">
        <v>137</v>
      </c>
      <c r="C2157" s="786">
        <v>1.47</v>
      </c>
      <c r="D2157" s="2094">
        <v>1500</v>
      </c>
      <c r="E2157" s="2045">
        <f t="shared" si="245"/>
        <v>64.2</v>
      </c>
      <c r="F2157" s="603">
        <f t="shared" si="246"/>
        <v>64.2</v>
      </c>
      <c r="G2157" s="862">
        <f>'Заказ, cкидки и курсы валют'!$J$23*F2157</f>
        <v>770.40000000000009</v>
      </c>
      <c r="H2157" s="128">
        <f t="shared" si="247"/>
        <v>1155.5999999999999</v>
      </c>
      <c r="I2157" s="212"/>
      <c r="J2157" s="128">
        <f>ROUND(IF(H2157&lt;'Заказ, cкидки и курсы валют'!$B$39,H2157*0.54*100/(100-'Заказ, cкидки и курсы валют'!$C$39),IF(H2157&lt;'Заказ, cкидки и курсы валют'!$B$40,H2157*0.54*100/(100-'Заказ, cкидки и курсы валют'!$C$40),IF(H2157&lt;'Заказ, cкидки и курсы валют'!$B$41,H2157*0.54*100/(100-'Заказ, cкидки и курсы валют'!$C$41),IF(H2157&lt;'Заказ, cкидки и курсы валют'!$B$42,H2157*0.54*100/(100-'Заказ, cкидки и курсы валют'!$C$42),IF(H2157&lt;'Заказ, cкидки и курсы валют'!$B$43,H2157*0.54*100/(100-'Заказ, cкидки и курсы валют'!$C$43),H2157))))),2)</f>
        <v>1155.5999999999999</v>
      </c>
    </row>
    <row r="2158" spans="1:10" ht="14.1" customHeight="1">
      <c r="A2158" s="216" t="s">
        <v>2884</v>
      </c>
      <c r="B2158" s="61" t="s">
        <v>130</v>
      </c>
      <c r="C2158" s="786">
        <v>1.57</v>
      </c>
      <c r="D2158" s="2094">
        <v>1200</v>
      </c>
      <c r="E2158" s="2045">
        <f t="shared" si="245"/>
        <v>70.97999999999999</v>
      </c>
      <c r="F2158" s="603">
        <f t="shared" si="246"/>
        <v>70.98</v>
      </c>
      <c r="G2158" s="862">
        <f>'Заказ, cкидки и курсы валют'!$J$23*F2158</f>
        <v>851.76</v>
      </c>
      <c r="H2158" s="128">
        <f t="shared" si="247"/>
        <v>1022.11</v>
      </c>
      <c r="I2158" s="212"/>
      <c r="J2158" s="128">
        <f>ROUND(IF(H2158&lt;'Заказ, cкидки и курсы валют'!$B$39,H2158*0.54*100/(100-'Заказ, cкидки и курсы валют'!$C$39),IF(H2158&lt;'Заказ, cкидки и курсы валют'!$B$40,H2158*0.54*100/(100-'Заказ, cкидки и курсы валют'!$C$40),IF(H2158&lt;'Заказ, cкидки и курсы валют'!$B$41,H2158*0.54*100/(100-'Заказ, cкидки и курсы валют'!$C$41),IF(H2158&lt;'Заказ, cкидки и курсы валют'!$B$42,H2158*0.54*100/(100-'Заказ, cкидки и курсы валют'!$C$42),IF(H2158&lt;'Заказ, cкидки и курсы валют'!$B$43,H2158*0.54*100/(100-'Заказ, cкидки и курсы валют'!$C$43),H2158))))),2)</f>
        <v>1022.11</v>
      </c>
    </row>
    <row r="2159" spans="1:10" ht="14.1" customHeight="1">
      <c r="A2159" s="216" t="s">
        <v>2885</v>
      </c>
      <c r="B2159" s="61" t="s">
        <v>131</v>
      </c>
      <c r="C2159" s="786">
        <v>1.81</v>
      </c>
      <c r="D2159" s="2094">
        <v>1000</v>
      </c>
      <c r="E2159" s="2045">
        <f t="shared" si="245"/>
        <v>79.968000000000004</v>
      </c>
      <c r="F2159" s="603">
        <f t="shared" si="246"/>
        <v>79.97</v>
      </c>
      <c r="G2159" s="862">
        <f>'Заказ, cкидки и курсы валют'!$J$23*F2159</f>
        <v>959.64</v>
      </c>
      <c r="H2159" s="128">
        <f t="shared" si="247"/>
        <v>959.64</v>
      </c>
      <c r="I2159" s="212"/>
      <c r="J2159" s="128">
        <f>ROUND(IF(H2159&lt;'Заказ, cкидки и курсы валют'!$B$39,H2159*0.54*100/(100-'Заказ, cкидки и курсы валют'!$C$39),IF(H2159&lt;'Заказ, cкидки и курсы валют'!$B$40,H2159*0.54*100/(100-'Заказ, cкидки и курсы валют'!$C$40),IF(H2159&lt;'Заказ, cкидки и курсы валют'!$B$41,H2159*0.54*100/(100-'Заказ, cкидки и курсы валют'!$C$41),IF(H2159&lt;'Заказ, cкидки и курсы валют'!$B$42,H2159*0.54*100/(100-'Заказ, cкидки и курсы валют'!$C$42),IF(H2159&lt;'Заказ, cкидки и курсы валют'!$B$43,H2159*0.54*100/(100-'Заказ, cкидки и курсы валют'!$C$43),H2159))))),2)</f>
        <v>959.64</v>
      </c>
    </row>
    <row r="2160" spans="1:10" ht="14.1" customHeight="1">
      <c r="A2160" s="216" t="s">
        <v>2886</v>
      </c>
      <c r="B2160" s="61" t="s">
        <v>78</v>
      </c>
      <c r="C2160" s="786">
        <v>2.33</v>
      </c>
      <c r="D2160" s="2094">
        <v>900</v>
      </c>
      <c r="E2160" s="2045">
        <f t="shared" si="245"/>
        <v>98.171999999999997</v>
      </c>
      <c r="F2160" s="603">
        <f t="shared" si="246"/>
        <v>98.17</v>
      </c>
      <c r="G2160" s="862">
        <f>'Заказ, cкидки и курсы валют'!$J$23*F2160</f>
        <v>1178.04</v>
      </c>
      <c r="H2160" s="128">
        <f t="shared" si="247"/>
        <v>1060.24</v>
      </c>
      <c r="I2160" s="212"/>
      <c r="J2160" s="128">
        <f>ROUND(IF(H2160&lt;'Заказ, cкидки и курсы валют'!$B$39,H2160*0.54*100/(100-'Заказ, cкидки и курсы валют'!$C$39),IF(H2160&lt;'Заказ, cкидки и курсы валют'!$B$40,H2160*0.54*100/(100-'Заказ, cкидки и курсы валют'!$C$40),IF(H2160&lt;'Заказ, cкидки и курсы валют'!$B$41,H2160*0.54*100/(100-'Заказ, cкидки и курсы валют'!$C$41),IF(H2160&lt;'Заказ, cкидки и курсы валют'!$B$42,H2160*0.54*100/(100-'Заказ, cкидки и курсы валют'!$C$42),IF(H2160&lt;'Заказ, cкидки и курсы валют'!$B$43,H2160*0.54*100/(100-'Заказ, cкидки и курсы валют'!$C$43),H2160))))),2)</f>
        <v>1060.24</v>
      </c>
    </row>
    <row r="2161" spans="1:10" ht="14.1" customHeight="1">
      <c r="A2161" s="216" t="s">
        <v>10497</v>
      </c>
      <c r="B2161" s="60" t="s">
        <v>10491</v>
      </c>
      <c r="C2161" s="786">
        <v>1.08</v>
      </c>
      <c r="D2161" s="2094">
        <v>2000</v>
      </c>
      <c r="E2161" s="2045">
        <f t="shared" si="245"/>
        <v>54.288000000000004</v>
      </c>
      <c r="F2161" s="603">
        <f t="shared" si="246"/>
        <v>54.29</v>
      </c>
      <c r="G2161" s="862">
        <f>'Заказ, cкидки и курсы валют'!$J$23*F2161</f>
        <v>651.48</v>
      </c>
      <c r="H2161" s="128">
        <f t="shared" si="247"/>
        <v>1302.96</v>
      </c>
      <c r="I2161" s="212"/>
      <c r="J2161" s="128">
        <f>ROUND(IF(H2161&lt;'Заказ, cкидки и курсы валют'!$B$39,H2161*0.54*100/(100-'Заказ, cкидки и курсы валют'!$C$39),IF(H2161&lt;'Заказ, cкидки и курсы валют'!$B$40,H2161*0.54*100/(100-'Заказ, cкидки и курсы валют'!$C$40),IF(H2161&lt;'Заказ, cкидки и курсы валют'!$B$41,H2161*0.54*100/(100-'Заказ, cкидки и курсы валют'!$C$41),IF(H2161&lt;'Заказ, cкидки и курсы валют'!$B$42,H2161*0.54*100/(100-'Заказ, cкидки и курсы валют'!$C$42),IF(H2161&lt;'Заказ, cкидки и курсы валют'!$B$43,H2161*0.54*100/(100-'Заказ, cкидки и курсы валют'!$C$43),H2161))))),2)</f>
        <v>1302.96</v>
      </c>
    </row>
    <row r="2162" spans="1:10" ht="14.1" customHeight="1">
      <c r="A2162" s="216" t="s">
        <v>2887</v>
      </c>
      <c r="B2162" s="61" t="s">
        <v>3976</v>
      </c>
      <c r="C2162" s="786">
        <v>1.1599999999999999</v>
      </c>
      <c r="D2162" s="2094">
        <v>2000</v>
      </c>
      <c r="E2162" s="2045">
        <f t="shared" si="245"/>
        <v>55.440000000000005</v>
      </c>
      <c r="F2162" s="603">
        <f t="shared" si="246"/>
        <v>55.44</v>
      </c>
      <c r="G2162" s="862">
        <f>'Заказ, cкидки и курсы валют'!$J$23*F2162</f>
        <v>665.28</v>
      </c>
      <c r="H2162" s="128">
        <f t="shared" si="247"/>
        <v>1330.56</v>
      </c>
      <c r="I2162" s="212"/>
      <c r="J2162" s="128">
        <f>ROUND(IF(H2162&lt;'Заказ, cкидки и курсы валют'!$B$39,H2162*0.54*100/(100-'Заказ, cкидки и курсы валют'!$C$39),IF(H2162&lt;'Заказ, cкидки и курсы валют'!$B$40,H2162*0.54*100/(100-'Заказ, cкидки и курсы валют'!$C$40),IF(H2162&lt;'Заказ, cкидки и курсы валют'!$B$41,H2162*0.54*100/(100-'Заказ, cкидки и курсы валют'!$C$41),IF(H2162&lt;'Заказ, cкидки и курсы валют'!$B$42,H2162*0.54*100/(100-'Заказ, cкидки и курсы валют'!$C$42),IF(H2162&lt;'Заказ, cкидки и курсы валют'!$B$43,H2162*0.54*100/(100-'Заказ, cкидки и курсы валют'!$C$43),H2162))))),2)</f>
        <v>1330.56</v>
      </c>
    </row>
    <row r="2163" spans="1:10" ht="14.1" customHeight="1">
      <c r="A2163" s="216" t="s">
        <v>2888</v>
      </c>
      <c r="B2163" s="61" t="s">
        <v>122</v>
      </c>
      <c r="C2163" s="792">
        <v>1.4</v>
      </c>
      <c r="D2163" s="2094">
        <v>1500</v>
      </c>
      <c r="E2163" s="2045">
        <f t="shared" si="245"/>
        <v>62.555999999999997</v>
      </c>
      <c r="F2163" s="603">
        <f t="shared" si="246"/>
        <v>62.56</v>
      </c>
      <c r="G2163" s="862">
        <f>'Заказ, cкидки и курсы валют'!$J$23*F2163</f>
        <v>750.72</v>
      </c>
      <c r="H2163" s="128">
        <f t="shared" si="247"/>
        <v>1126.08</v>
      </c>
      <c r="I2163" s="212"/>
      <c r="J2163" s="128">
        <f>ROUND(IF(H2163&lt;'Заказ, cкидки и курсы валют'!$B$39,H2163*0.54*100/(100-'Заказ, cкидки и курсы валют'!$C$39),IF(H2163&lt;'Заказ, cкидки и курсы валют'!$B$40,H2163*0.54*100/(100-'Заказ, cкидки и курсы валют'!$C$40),IF(H2163&lt;'Заказ, cкидки и курсы валют'!$B$41,H2163*0.54*100/(100-'Заказ, cкидки и курсы валют'!$C$41),IF(H2163&lt;'Заказ, cкидки и курсы валют'!$B$42,H2163*0.54*100/(100-'Заказ, cкидки и курсы валют'!$C$42),IF(H2163&lt;'Заказ, cкидки и курсы валют'!$B$43,H2163*0.54*100/(100-'Заказ, cкидки и курсы валют'!$C$43),H2163))))),2)</f>
        <v>1126.08</v>
      </c>
    </row>
    <row r="2164" spans="1:10" ht="14.1" customHeight="1">
      <c r="A2164" s="216" t="s">
        <v>2889</v>
      </c>
      <c r="B2164" s="61" t="s">
        <v>124</v>
      </c>
      <c r="C2164" s="786">
        <v>1.38</v>
      </c>
      <c r="D2164" s="2094">
        <v>1200</v>
      </c>
      <c r="E2164" s="2045">
        <f t="shared" si="245"/>
        <v>67.932000000000002</v>
      </c>
      <c r="F2164" s="603">
        <f t="shared" si="246"/>
        <v>67.930000000000007</v>
      </c>
      <c r="G2164" s="862">
        <f>'Заказ, cкидки и курсы валют'!$J$23*F2164</f>
        <v>815.16000000000008</v>
      </c>
      <c r="H2164" s="128">
        <f t="shared" si="247"/>
        <v>978.19</v>
      </c>
      <c r="I2164" s="212"/>
      <c r="J2164" s="128">
        <f>ROUND(IF(H2164&lt;'Заказ, cкидки и курсы валют'!$B$39,H2164*0.54*100/(100-'Заказ, cкидки и курсы валют'!$C$39),IF(H2164&lt;'Заказ, cкидки и курсы валют'!$B$40,H2164*0.54*100/(100-'Заказ, cкидки и курсы валют'!$C$40),IF(H2164&lt;'Заказ, cкидки и курсы валют'!$B$41,H2164*0.54*100/(100-'Заказ, cкидки и курсы валют'!$C$41),IF(H2164&lt;'Заказ, cкидки и курсы валют'!$B$42,H2164*0.54*100/(100-'Заказ, cкидки и курсы валют'!$C$42),IF(H2164&lt;'Заказ, cкидки и курсы валют'!$B$43,H2164*0.54*100/(100-'Заказ, cкидки и курсы валют'!$C$43),H2164))))),2)</f>
        <v>978.19</v>
      </c>
    </row>
    <row r="2165" spans="1:10" ht="14.1" customHeight="1">
      <c r="A2165" s="216" t="s">
        <v>2890</v>
      </c>
      <c r="B2165" s="61" t="s">
        <v>125</v>
      </c>
      <c r="C2165" s="786">
        <v>1.77</v>
      </c>
      <c r="D2165" s="2094">
        <v>1100</v>
      </c>
      <c r="E2165" s="2045">
        <f t="shared" si="245"/>
        <v>71.52</v>
      </c>
      <c r="F2165" s="603">
        <f t="shared" si="246"/>
        <v>71.52</v>
      </c>
      <c r="G2165" s="862">
        <f>'Заказ, cкидки и курсы валют'!$J$23*F2165</f>
        <v>858.24</v>
      </c>
      <c r="H2165" s="128">
        <f t="shared" si="247"/>
        <v>944.06</v>
      </c>
      <c r="I2165" s="212"/>
      <c r="J2165" s="128">
        <f>ROUND(IF(H2165&lt;'Заказ, cкидки и курсы валют'!$B$39,H2165*0.54*100/(100-'Заказ, cкидки и курсы валют'!$C$39),IF(H2165&lt;'Заказ, cкидки и курсы валют'!$B$40,H2165*0.54*100/(100-'Заказ, cкидки и курсы валют'!$C$40),IF(H2165&lt;'Заказ, cкидки и курсы валют'!$B$41,H2165*0.54*100/(100-'Заказ, cкидки и курсы валют'!$C$41),IF(H2165&lt;'Заказ, cкидки и курсы валют'!$B$42,H2165*0.54*100/(100-'Заказ, cкидки и курсы валют'!$C$42),IF(H2165&lt;'Заказ, cкидки и курсы валют'!$B$43,H2165*0.54*100/(100-'Заказ, cкидки и курсы валют'!$C$43),H2165))))),2)</f>
        <v>944.06</v>
      </c>
    </row>
    <row r="2166" spans="1:10" ht="14.1" customHeight="1">
      <c r="A2166" s="216" t="s">
        <v>2891</v>
      </c>
      <c r="B2166" s="61" t="s">
        <v>126</v>
      </c>
      <c r="C2166" s="786">
        <v>2.29</v>
      </c>
      <c r="D2166" s="2094">
        <v>1000</v>
      </c>
      <c r="E2166" s="2045">
        <f t="shared" si="245"/>
        <v>94.236000000000004</v>
      </c>
      <c r="F2166" s="603">
        <f t="shared" si="246"/>
        <v>94.24</v>
      </c>
      <c r="G2166" s="862">
        <f>'Заказ, cкидки и курсы валют'!$J$23*F2166</f>
        <v>1130.8799999999999</v>
      </c>
      <c r="H2166" s="128">
        <f t="shared" si="247"/>
        <v>1130.8800000000001</v>
      </c>
      <c r="I2166" s="212"/>
      <c r="J2166" s="128">
        <f>ROUND(IF(H2166&lt;'Заказ, cкидки и курсы валют'!$B$39,H2166*0.54*100/(100-'Заказ, cкидки и курсы валют'!$C$39),IF(H2166&lt;'Заказ, cкидки и курсы валют'!$B$40,H2166*0.54*100/(100-'Заказ, cкидки и курсы валют'!$C$40),IF(H2166&lt;'Заказ, cкидки и курсы валют'!$B$41,H2166*0.54*100/(100-'Заказ, cкидки и курсы валют'!$C$41),IF(H2166&lt;'Заказ, cкидки и курсы валют'!$B$42,H2166*0.54*100/(100-'Заказ, cкидки и курсы валют'!$C$42),IF(H2166&lt;'Заказ, cкидки и курсы валют'!$B$43,H2166*0.54*100/(100-'Заказ, cкидки и курсы валют'!$C$43),H2166))))),2)</f>
        <v>1130.8800000000001</v>
      </c>
    </row>
    <row r="2167" spans="1:10" ht="14.1" customHeight="1">
      <c r="A2167" s="216" t="s">
        <v>2892</v>
      </c>
      <c r="B2167" s="61" t="s">
        <v>127</v>
      </c>
      <c r="C2167" s="786">
        <v>2.48</v>
      </c>
      <c r="D2167" s="2094">
        <v>650</v>
      </c>
      <c r="E2167" s="2045">
        <f t="shared" si="245"/>
        <v>98.051999999999992</v>
      </c>
      <c r="F2167" s="603">
        <f t="shared" si="246"/>
        <v>98.05</v>
      </c>
      <c r="G2167" s="862">
        <f>'Заказ, cкидки и курсы валют'!$J$23*F2167</f>
        <v>1176.5999999999999</v>
      </c>
      <c r="H2167" s="128">
        <f t="shared" si="247"/>
        <v>764.79</v>
      </c>
      <c r="I2167" s="212"/>
      <c r="J2167" s="128">
        <f>ROUND(IF(H2167&lt;'Заказ, cкидки и курсы валют'!$B$39,H2167*0.54*100/(100-'Заказ, cкидки и курсы валют'!$C$39),IF(H2167&lt;'Заказ, cкидки и курсы валют'!$B$40,H2167*0.54*100/(100-'Заказ, cкидки и курсы валют'!$C$40),IF(H2167&lt;'Заказ, cкидки и курсы валют'!$B$41,H2167*0.54*100/(100-'Заказ, cкидки и курсы валют'!$C$41),IF(H2167&lt;'Заказ, cкидки и курсы валют'!$B$42,H2167*0.54*100/(100-'Заказ, cкидки и курсы валют'!$C$42),IF(H2167&lt;'Заказ, cкидки и курсы валют'!$B$43,H2167*0.54*100/(100-'Заказ, cкидки и курсы валют'!$C$43),H2167))))),2)</f>
        <v>825.97</v>
      </c>
    </row>
    <row r="2168" spans="1:10" ht="14.1" customHeight="1">
      <c r="A2168" s="216" t="s">
        <v>10498</v>
      </c>
      <c r="B2168" s="60" t="s">
        <v>3983</v>
      </c>
      <c r="C2168" s="786">
        <v>2.7</v>
      </c>
      <c r="D2168" s="2094">
        <v>500</v>
      </c>
      <c r="E2168" s="2045">
        <f t="shared" si="245"/>
        <v>110.28</v>
      </c>
      <c r="F2168" s="603">
        <f t="shared" si="246"/>
        <v>110.28</v>
      </c>
      <c r="G2168" s="862">
        <f>'Заказ, cкидки и курсы валют'!$J$23*F2168</f>
        <v>1323.3600000000001</v>
      </c>
      <c r="H2168" s="128">
        <f t="shared" si="247"/>
        <v>661.68</v>
      </c>
      <c r="I2168" s="212"/>
      <c r="J2168" s="128">
        <f>ROUND(IF(H2168&lt;'Заказ, cкидки и курсы валют'!$B$39,H2168*0.54*100/(100-'Заказ, cкидки и курсы валют'!$C$39),IF(H2168&lt;'Заказ, cкидки и курсы валют'!$B$40,H2168*0.54*100/(100-'Заказ, cкидки и курсы валют'!$C$40),IF(H2168&lt;'Заказ, cкидки и курсы валют'!$B$41,H2168*0.54*100/(100-'Заказ, cкидки и курсы валют'!$C$41),IF(H2168&lt;'Заказ, cкидки и курсы валют'!$B$42,H2168*0.54*100/(100-'Заказ, cкидки и курсы валют'!$C$42),IF(H2168&lt;'Заказ, cкидки и курсы валют'!$B$43,H2168*0.54*100/(100-'Заказ, cкидки и курсы валют'!$C$43),H2168))))),2)</f>
        <v>714.61</v>
      </c>
    </row>
    <row r="2169" spans="1:10" ht="14.1" customHeight="1">
      <c r="A2169" s="216" t="s">
        <v>2893</v>
      </c>
      <c r="B2169" s="61" t="s">
        <v>128</v>
      </c>
      <c r="C2169" s="786">
        <v>3.26</v>
      </c>
      <c r="D2169" s="2094">
        <v>500</v>
      </c>
      <c r="E2169" s="2045">
        <f t="shared" si="245"/>
        <v>121.95599999999999</v>
      </c>
      <c r="F2169" s="603">
        <f t="shared" si="246"/>
        <v>121.96</v>
      </c>
      <c r="G2169" s="862">
        <f>'Заказ, cкидки и курсы валют'!$J$23*F2169</f>
        <v>1463.52</v>
      </c>
      <c r="H2169" s="128">
        <f t="shared" si="247"/>
        <v>731.76</v>
      </c>
      <c r="I2169" s="212"/>
      <c r="J2169" s="128">
        <f>ROUND(IF(H2169&lt;'Заказ, cкидки и курсы валют'!$B$39,H2169*0.54*100/(100-'Заказ, cкидки и курсы валют'!$C$39),IF(H2169&lt;'Заказ, cкидки и курсы валют'!$B$40,H2169*0.54*100/(100-'Заказ, cкидки и курсы валют'!$C$40),IF(H2169&lt;'Заказ, cкидки и курсы валют'!$B$41,H2169*0.54*100/(100-'Заказ, cкидки и курсы валют'!$C$41),IF(H2169&lt;'Заказ, cкидки и курсы валют'!$B$42,H2169*0.54*100/(100-'Заказ, cкидки и курсы валют'!$C$42),IF(H2169&lt;'Заказ, cкидки и курсы валют'!$B$43,H2169*0.54*100/(100-'Заказ, cкидки и курсы валют'!$C$43),H2169))))),2)</f>
        <v>790.3</v>
      </c>
    </row>
    <row r="2170" spans="1:10" ht="14.1" customHeight="1">
      <c r="A2170" s="216" t="s">
        <v>2894</v>
      </c>
      <c r="B2170" s="61" t="s">
        <v>129</v>
      </c>
      <c r="C2170" s="785">
        <v>4</v>
      </c>
      <c r="D2170" s="2094">
        <v>350</v>
      </c>
      <c r="E2170" s="2045">
        <f t="shared" si="245"/>
        <v>152.34</v>
      </c>
      <c r="F2170" s="603">
        <f t="shared" si="246"/>
        <v>152.34</v>
      </c>
      <c r="G2170" s="862">
        <f>'Заказ, cкидки и курсы валют'!$J$23*F2170</f>
        <v>1828.08</v>
      </c>
      <c r="H2170" s="128">
        <f t="shared" si="247"/>
        <v>639.83000000000004</v>
      </c>
      <c r="I2170" s="212"/>
      <c r="J2170" s="128">
        <f>ROUND(IF(H2170&lt;'Заказ, cкидки и курсы валют'!$B$39,H2170*0.54*100/(100-'Заказ, cкидки и курсы валют'!$C$39),IF(H2170&lt;'Заказ, cкидки и курсы валют'!$B$40,H2170*0.54*100/(100-'Заказ, cкидки и курсы валют'!$C$40),IF(H2170&lt;'Заказ, cкидки и курсы валют'!$B$41,H2170*0.54*100/(100-'Заказ, cкидки и курсы валют'!$C$41),IF(H2170&lt;'Заказ, cкидки и курсы валют'!$B$42,H2170*0.54*100/(100-'Заказ, cкидки и курсы валют'!$C$42),IF(H2170&lt;'Заказ, cкидки и курсы валют'!$B$43,H2170*0.54*100/(100-'Заказ, cкидки и курсы валют'!$C$43),H2170))))),2)</f>
        <v>691.02</v>
      </c>
    </row>
    <row r="2171" spans="1:10" ht="14.1" customHeight="1">
      <c r="A2171" s="216" t="s">
        <v>2895</v>
      </c>
      <c r="B2171" s="61" t="s">
        <v>115</v>
      </c>
      <c r="C2171" s="786">
        <v>5.08</v>
      </c>
      <c r="D2171" s="2094">
        <v>100</v>
      </c>
      <c r="E2171" s="2045">
        <f t="shared" ref="E2171:E2195" si="248">E2093*1.2</f>
        <v>194.58</v>
      </c>
      <c r="F2171" s="603">
        <f t="shared" si="246"/>
        <v>194.58</v>
      </c>
      <c r="G2171" s="862">
        <f>'Заказ, cкидки и курсы валют'!$J$23*F2171</f>
        <v>2334.96</v>
      </c>
      <c r="H2171" s="128">
        <f t="shared" si="247"/>
        <v>233.5</v>
      </c>
      <c r="I2171" s="212"/>
      <c r="J2171" s="128">
        <f>ROUND(IF(H2171&lt;'Заказ, cкидки и курсы валют'!$B$39,H2171*0.54*100/(100-'Заказ, cкидки и курсы валют'!$C$39),IF(H2171&lt;'Заказ, cкидки и курсы валют'!$B$40,H2171*0.54*100/(100-'Заказ, cкидки и курсы валют'!$C$40),IF(H2171&lt;'Заказ, cкидки и курсы валют'!$B$41,H2171*0.54*100/(100-'Заказ, cкидки и курсы валют'!$C$41),IF(H2171&lt;'Заказ, cкидки и курсы валют'!$B$42,H2171*0.54*100/(100-'Заказ, cкидки и курсы валют'!$C$42),IF(H2171&lt;'Заказ, cкидки и курсы валют'!$B$43,H2171*0.54*100/(100-'Заказ, cкидки и курсы валют'!$C$43),H2171))))),2)</f>
        <v>315.23</v>
      </c>
    </row>
    <row r="2172" spans="1:10" ht="14.1" customHeight="1">
      <c r="A2172" s="216" t="s">
        <v>2896</v>
      </c>
      <c r="B2172" s="61" t="s">
        <v>3977</v>
      </c>
      <c r="C2172" s="786">
        <v>1.85</v>
      </c>
      <c r="D2172" s="2094">
        <v>1200</v>
      </c>
      <c r="E2172" s="2045">
        <f t="shared" si="248"/>
        <v>77.603999999999999</v>
      </c>
      <c r="F2172" s="603">
        <f t="shared" si="246"/>
        <v>77.599999999999994</v>
      </c>
      <c r="G2172" s="862">
        <f>'Заказ, cкидки и курсы валют'!$J$23*F2172</f>
        <v>931.19999999999993</v>
      </c>
      <c r="H2172" s="128">
        <f t="shared" si="247"/>
        <v>1117.44</v>
      </c>
      <c r="I2172" s="212"/>
      <c r="J2172" s="128">
        <f>ROUND(IF(H2172&lt;'Заказ, cкидки и курсы валют'!$B$39,H2172*0.54*100/(100-'Заказ, cкидки и курсы валют'!$C$39),IF(H2172&lt;'Заказ, cкидки и курсы валют'!$B$40,H2172*0.54*100/(100-'Заказ, cкидки и курсы валют'!$C$40),IF(H2172&lt;'Заказ, cкидки и курсы валют'!$B$41,H2172*0.54*100/(100-'Заказ, cкидки и курсы валют'!$C$41),IF(H2172&lt;'Заказ, cкидки и курсы валют'!$B$42,H2172*0.54*100/(100-'Заказ, cкидки и курсы валют'!$C$42),IF(H2172&lt;'Заказ, cкидки и курсы валют'!$B$43,H2172*0.54*100/(100-'Заказ, cкидки и курсы валют'!$C$43),H2172))))),2)</f>
        <v>1117.44</v>
      </c>
    </row>
    <row r="2173" spans="1:10" ht="14.1" customHeight="1">
      <c r="A2173" s="216" t="s">
        <v>2897</v>
      </c>
      <c r="B2173" s="61" t="s">
        <v>3363</v>
      </c>
      <c r="C2173" s="786">
        <v>1.95</v>
      </c>
      <c r="D2173" s="2094">
        <v>1000</v>
      </c>
      <c r="E2173" s="2045">
        <f t="shared" si="248"/>
        <v>84.323999999999998</v>
      </c>
      <c r="F2173" s="603">
        <f t="shared" si="246"/>
        <v>84.32</v>
      </c>
      <c r="G2173" s="862">
        <f>'Заказ, cкидки и курсы валют'!$J$23*F2173</f>
        <v>1011.8399999999999</v>
      </c>
      <c r="H2173" s="128">
        <f t="shared" si="247"/>
        <v>1011.84</v>
      </c>
      <c r="I2173" s="212"/>
      <c r="J2173" s="128">
        <f>ROUND(IF(H2173&lt;'Заказ, cкидки и курсы валют'!$B$39,H2173*0.54*100/(100-'Заказ, cкидки и курсы валют'!$C$39),IF(H2173&lt;'Заказ, cкидки и курсы валют'!$B$40,H2173*0.54*100/(100-'Заказ, cкидки и курсы валют'!$C$40),IF(H2173&lt;'Заказ, cкидки и курсы валют'!$B$41,H2173*0.54*100/(100-'Заказ, cкидки и курсы валют'!$C$41),IF(H2173&lt;'Заказ, cкидки и курсы валют'!$B$42,H2173*0.54*100/(100-'Заказ, cкидки и курсы валют'!$C$42),IF(H2173&lt;'Заказ, cкидки и курсы валют'!$B$43,H2173*0.54*100/(100-'Заказ, cкидки и курсы валют'!$C$43),H2173))))),2)</f>
        <v>1011.84</v>
      </c>
    </row>
    <row r="2174" spans="1:10" ht="14.1" customHeight="1">
      <c r="A2174" s="216" t="s">
        <v>2898</v>
      </c>
      <c r="B2174" s="61" t="s">
        <v>3212</v>
      </c>
      <c r="C2174" s="786">
        <v>2.33</v>
      </c>
      <c r="D2174" s="2094">
        <v>800</v>
      </c>
      <c r="E2174" s="2045">
        <f t="shared" si="248"/>
        <v>98.687999999999988</v>
      </c>
      <c r="F2174" s="603">
        <f t="shared" si="246"/>
        <v>98.69</v>
      </c>
      <c r="G2174" s="862">
        <f>'Заказ, cкидки и курсы валют'!$J$23*F2174</f>
        <v>1184.28</v>
      </c>
      <c r="H2174" s="128">
        <f t="shared" si="247"/>
        <v>947.42</v>
      </c>
      <c r="I2174" s="212"/>
      <c r="J2174" s="128">
        <f>ROUND(IF(H2174&lt;'Заказ, cкидки и курсы валют'!$B$39,H2174*0.54*100/(100-'Заказ, cкидки и курсы валют'!$C$39),IF(H2174&lt;'Заказ, cкидки и курсы валют'!$B$40,H2174*0.54*100/(100-'Заказ, cкидки и курсы валют'!$C$40),IF(H2174&lt;'Заказ, cкидки и курсы валют'!$B$41,H2174*0.54*100/(100-'Заказ, cкидки и курсы валют'!$C$41),IF(H2174&lt;'Заказ, cкидки и курсы валют'!$B$42,H2174*0.54*100/(100-'Заказ, cкидки и курсы валют'!$C$42),IF(H2174&lt;'Заказ, cкидки и курсы валют'!$B$43,H2174*0.54*100/(100-'Заказ, cкидки и курсы валют'!$C$43),H2174))))),2)</f>
        <v>947.42</v>
      </c>
    </row>
    <row r="2175" spans="1:10" ht="14.1" customHeight="1">
      <c r="A2175" s="216" t="s">
        <v>2899</v>
      </c>
      <c r="B2175" s="61" t="s">
        <v>3525</v>
      </c>
      <c r="C2175" s="786">
        <v>2.44</v>
      </c>
      <c r="D2175" s="2094">
        <v>700</v>
      </c>
      <c r="E2175" s="2045">
        <f t="shared" si="248"/>
        <v>104.42399999999999</v>
      </c>
      <c r="F2175" s="603">
        <f t="shared" si="246"/>
        <v>104.42</v>
      </c>
      <c r="G2175" s="862">
        <f>'Заказ, cкидки и курсы валют'!$J$23*F2175</f>
        <v>1253.04</v>
      </c>
      <c r="H2175" s="128">
        <f t="shared" si="247"/>
        <v>877.13</v>
      </c>
      <c r="I2175" s="212"/>
      <c r="J2175" s="128">
        <f>ROUND(IF(H2175&lt;'Заказ, cкидки и курсы валют'!$B$39,H2175*0.54*100/(100-'Заказ, cкидки и курсы валют'!$C$39),IF(H2175&lt;'Заказ, cкидки и курсы валют'!$B$40,H2175*0.54*100/(100-'Заказ, cкидки и курсы валют'!$C$40),IF(H2175&lt;'Заказ, cкидки и курсы валют'!$B$41,H2175*0.54*100/(100-'Заказ, cкидки и курсы валют'!$C$41),IF(H2175&lt;'Заказ, cкидки и курсы валют'!$B$42,H2175*0.54*100/(100-'Заказ, cкидки и курсы валют'!$C$42),IF(H2175&lt;'Заказ, cкидки и курсы валют'!$B$43,H2175*0.54*100/(100-'Заказ, cкидки и курсы валют'!$C$43),H2175))))),2)</f>
        <v>947.3</v>
      </c>
    </row>
    <row r="2176" spans="1:10" ht="14.1" customHeight="1">
      <c r="A2176" s="216" t="s">
        <v>2900</v>
      </c>
      <c r="B2176" s="61" t="s">
        <v>99</v>
      </c>
      <c r="C2176" s="786">
        <v>2.83</v>
      </c>
      <c r="D2176" s="2094">
        <v>600</v>
      </c>
      <c r="E2176" s="2045">
        <f t="shared" si="248"/>
        <v>117.11999999999999</v>
      </c>
      <c r="F2176" s="603">
        <f t="shared" si="246"/>
        <v>117.12</v>
      </c>
      <c r="G2176" s="862">
        <f>'Заказ, cкидки и курсы валют'!$J$23*F2176</f>
        <v>1405.44</v>
      </c>
      <c r="H2176" s="128">
        <f t="shared" si="247"/>
        <v>843.26</v>
      </c>
      <c r="I2176" s="212"/>
      <c r="J2176" s="128">
        <f>ROUND(IF(H2176&lt;'Заказ, cкидки и курсы валют'!$B$39,H2176*0.54*100/(100-'Заказ, cкидки и курсы валют'!$C$39),IF(H2176&lt;'Заказ, cкидки и курсы валют'!$B$40,H2176*0.54*100/(100-'Заказ, cкидки и курсы валют'!$C$40),IF(H2176&lt;'Заказ, cкидки и курсы валют'!$B$41,H2176*0.54*100/(100-'Заказ, cкидки и курсы валют'!$C$41),IF(H2176&lt;'Заказ, cкидки и курсы валют'!$B$42,H2176*0.54*100/(100-'Заказ, cкидки и курсы валют'!$C$42),IF(H2176&lt;'Заказ, cкидки и курсы валют'!$B$43,H2176*0.54*100/(100-'Заказ, cкидки и курсы валют'!$C$43),H2176))))),2)</f>
        <v>910.72</v>
      </c>
    </row>
    <row r="2177" spans="1:10" ht="14.1" customHeight="1">
      <c r="A2177" s="216" t="s">
        <v>2901</v>
      </c>
      <c r="B2177" s="61" t="s">
        <v>610</v>
      </c>
      <c r="C2177" s="786">
        <v>2.95</v>
      </c>
      <c r="D2177" s="2094">
        <v>600</v>
      </c>
      <c r="E2177" s="2045">
        <f t="shared" si="248"/>
        <v>124.52399999999999</v>
      </c>
      <c r="F2177" s="603">
        <f t="shared" si="246"/>
        <v>124.52</v>
      </c>
      <c r="G2177" s="862">
        <f>'Заказ, cкидки и курсы валют'!$J$23*F2177</f>
        <v>1494.24</v>
      </c>
      <c r="H2177" s="128">
        <f t="shared" si="247"/>
        <v>896.54</v>
      </c>
      <c r="I2177" s="212"/>
      <c r="J2177" s="128">
        <f>ROUND(IF(H2177&lt;'Заказ, cкидки и курсы валют'!$B$39,H2177*0.54*100/(100-'Заказ, cкидки и курсы валют'!$C$39),IF(H2177&lt;'Заказ, cкидки и курсы валют'!$B$40,H2177*0.54*100/(100-'Заказ, cкидки и курсы валют'!$C$40),IF(H2177&lt;'Заказ, cкидки и курсы валют'!$B$41,H2177*0.54*100/(100-'Заказ, cкидки и курсы валют'!$C$41),IF(H2177&lt;'Заказ, cкидки и курсы валют'!$B$42,H2177*0.54*100/(100-'Заказ, cкидки и курсы валют'!$C$42),IF(H2177&lt;'Заказ, cкидки и курсы валют'!$B$43,H2177*0.54*100/(100-'Заказ, cкидки и курсы валют'!$C$43),H2177))))),2)</f>
        <v>968.26</v>
      </c>
    </row>
    <row r="2178" spans="1:10" ht="14.1" customHeight="1">
      <c r="A2178" s="216" t="s">
        <v>2902</v>
      </c>
      <c r="B2178" s="61" t="s">
        <v>3631</v>
      </c>
      <c r="C2178" s="786">
        <v>3.35</v>
      </c>
      <c r="D2178" s="2094">
        <v>500</v>
      </c>
      <c r="E2178" s="2045">
        <f t="shared" si="248"/>
        <v>144.32399999999998</v>
      </c>
      <c r="F2178" s="603">
        <f t="shared" si="246"/>
        <v>144.32</v>
      </c>
      <c r="G2178" s="862">
        <f>'Заказ, cкидки и курсы валют'!$J$23*F2178</f>
        <v>1731.84</v>
      </c>
      <c r="H2178" s="128">
        <f t="shared" si="247"/>
        <v>865.92</v>
      </c>
      <c r="I2178" s="212"/>
      <c r="J2178" s="128">
        <f>ROUND(IF(H2178&lt;'Заказ, cкидки и курсы валют'!$B$39,H2178*0.54*100/(100-'Заказ, cкидки и курсы валют'!$C$39),IF(H2178&lt;'Заказ, cкидки и курсы валют'!$B$40,H2178*0.54*100/(100-'Заказ, cкидки и курсы валют'!$C$40),IF(H2178&lt;'Заказ, cкидки и курсы валют'!$B$41,H2178*0.54*100/(100-'Заказ, cкидки и курсы валют'!$C$41),IF(H2178&lt;'Заказ, cкидки и курсы валют'!$B$42,H2178*0.54*100/(100-'Заказ, cкидки и курсы валют'!$C$42),IF(H2178&lt;'Заказ, cкидки и курсы валют'!$B$43,H2178*0.54*100/(100-'Заказ, cкидки и курсы валют'!$C$43),H2178))))),2)</f>
        <v>935.19</v>
      </c>
    </row>
    <row r="2179" spans="1:10" ht="14.1" customHeight="1">
      <c r="A2179" s="216" t="s">
        <v>2903</v>
      </c>
      <c r="B2179" s="61" t="s">
        <v>1379</v>
      </c>
      <c r="C2179" s="786">
        <v>4</v>
      </c>
      <c r="D2179" s="2094">
        <v>400</v>
      </c>
      <c r="E2179" s="2045">
        <f t="shared" si="248"/>
        <v>163.61999999999998</v>
      </c>
      <c r="F2179" s="603">
        <f t="shared" si="246"/>
        <v>163.62</v>
      </c>
      <c r="G2179" s="862">
        <f>'Заказ, cкидки и курсы валют'!$J$23*F2179</f>
        <v>1963.44</v>
      </c>
      <c r="H2179" s="128">
        <f t="shared" si="247"/>
        <v>785.38</v>
      </c>
      <c r="I2179" s="212"/>
      <c r="J2179" s="128">
        <f>ROUND(IF(H2179&lt;'Заказ, cкидки и курсы валют'!$B$39,H2179*0.54*100/(100-'Заказ, cкидки и курсы валют'!$C$39),IF(H2179&lt;'Заказ, cкидки и курсы валют'!$B$40,H2179*0.54*100/(100-'Заказ, cкидки и курсы валют'!$C$40),IF(H2179&lt;'Заказ, cкидки и курсы валют'!$B$41,H2179*0.54*100/(100-'Заказ, cкидки и курсы валют'!$C$41),IF(H2179&lt;'Заказ, cкидки и курсы валют'!$B$42,H2179*0.54*100/(100-'Заказ, cкидки и курсы валют'!$C$42),IF(H2179&lt;'Заказ, cкидки и курсы валют'!$B$43,H2179*0.54*100/(100-'Заказ, cкидки и курсы валют'!$C$43),H2179))))),2)</f>
        <v>848.21</v>
      </c>
    </row>
    <row r="2180" spans="1:10" ht="14.1" customHeight="1">
      <c r="A2180" s="216" t="s">
        <v>2904</v>
      </c>
      <c r="B2180" s="61" t="s">
        <v>2639</v>
      </c>
      <c r="C2180" s="786">
        <v>4.57</v>
      </c>
      <c r="D2180" s="2094">
        <v>300</v>
      </c>
      <c r="E2180" s="2045">
        <f t="shared" si="248"/>
        <v>186.40799999999999</v>
      </c>
      <c r="F2180" s="603">
        <f t="shared" si="246"/>
        <v>186.41</v>
      </c>
      <c r="G2180" s="862">
        <f>'Заказ, cкидки и курсы валют'!$J$23*F2180</f>
        <v>2236.92</v>
      </c>
      <c r="H2180" s="128">
        <f t="shared" si="247"/>
        <v>671.08</v>
      </c>
      <c r="I2180" s="212"/>
      <c r="J2180" s="128">
        <f>ROUND(IF(H2180&lt;'Заказ, cкидки и курсы валют'!$B$39,H2180*0.54*100/(100-'Заказ, cкидки и курсы валют'!$C$39),IF(H2180&lt;'Заказ, cкидки и курсы валют'!$B$40,H2180*0.54*100/(100-'Заказ, cкидки и курсы валют'!$C$40),IF(H2180&lt;'Заказ, cкидки и курсы валют'!$B$41,H2180*0.54*100/(100-'Заказ, cкидки и курсы валют'!$C$41),IF(H2180&lt;'Заказ, cкидки и курсы валют'!$B$42,H2180*0.54*100/(100-'Заказ, cкидки и курсы валют'!$C$42),IF(H2180&lt;'Заказ, cкидки и курсы валют'!$B$43,H2180*0.54*100/(100-'Заказ, cкидки и курсы валют'!$C$43),H2180))))),2)</f>
        <v>724.77</v>
      </c>
    </row>
    <row r="2181" spans="1:10" ht="14.1" customHeight="1">
      <c r="A2181" s="216" t="s">
        <v>2905</v>
      </c>
      <c r="B2181" s="61" t="s">
        <v>2640</v>
      </c>
      <c r="C2181" s="786">
        <v>5</v>
      </c>
      <c r="D2181" s="2094">
        <v>200</v>
      </c>
      <c r="E2181" s="2045">
        <f t="shared" si="248"/>
        <v>197.59199999999998</v>
      </c>
      <c r="F2181" s="603">
        <f t="shared" si="246"/>
        <v>197.59</v>
      </c>
      <c r="G2181" s="862">
        <f>'Заказ, cкидки и курсы валют'!$J$23*F2181</f>
        <v>2371.08</v>
      </c>
      <c r="H2181" s="128">
        <f t="shared" si="247"/>
        <v>474.22</v>
      </c>
      <c r="I2181" s="212"/>
      <c r="J2181" s="128">
        <f>ROUND(IF(H2181&lt;'Заказ, cкидки и курсы валют'!$B$39,H2181*0.54*100/(100-'Заказ, cкидки и курсы валют'!$C$39),IF(H2181&lt;'Заказ, cкидки и курсы валют'!$B$40,H2181*0.54*100/(100-'Заказ, cкидки и курсы валют'!$C$40),IF(H2181&lt;'Заказ, cкидки и курсы валют'!$B$41,H2181*0.54*100/(100-'Заказ, cкидки и курсы валют'!$C$41),IF(H2181&lt;'Заказ, cкидки и курсы валют'!$B$42,H2181*0.54*100/(100-'Заказ, cкидки и курсы валют'!$C$42),IF(H2181&lt;'Заказ, cкидки и курсы валют'!$B$43,H2181*0.54*100/(100-'Заказ, cкидки и курсы валют'!$C$43),H2181))))),2)</f>
        <v>569.05999999999995</v>
      </c>
    </row>
    <row r="2182" spans="1:10" ht="14.1" customHeight="1">
      <c r="A2182" s="216" t="s">
        <v>2906</v>
      </c>
      <c r="B2182" s="61" t="s">
        <v>1382</v>
      </c>
      <c r="C2182" s="786">
        <v>5.77</v>
      </c>
      <c r="D2182" s="2094">
        <v>180</v>
      </c>
      <c r="E2182" s="2045">
        <f t="shared" si="248"/>
        <v>219.15599999999998</v>
      </c>
      <c r="F2182" s="603">
        <f t="shared" si="246"/>
        <v>219.16</v>
      </c>
      <c r="G2182" s="862">
        <f>'Заказ, cкидки и курсы валют'!$J$23*F2182</f>
        <v>2629.92</v>
      </c>
      <c r="H2182" s="128">
        <f t="shared" si="247"/>
        <v>473.39</v>
      </c>
      <c r="I2182" s="212"/>
      <c r="J2182" s="128">
        <f>ROUND(IF(H2182&lt;'Заказ, cкидки и курсы валют'!$B$39,H2182*0.54*100/(100-'Заказ, cкидки и курсы валют'!$C$39),IF(H2182&lt;'Заказ, cкидки и курсы валют'!$B$40,H2182*0.54*100/(100-'Заказ, cкидки и курсы валют'!$C$40),IF(H2182&lt;'Заказ, cкидки и курсы валют'!$B$41,H2182*0.54*100/(100-'Заказ, cкидки и курсы валют'!$C$41),IF(H2182&lt;'Заказ, cкидки и курсы валют'!$B$42,H2182*0.54*100/(100-'Заказ, cкидки и курсы валют'!$C$42),IF(H2182&lt;'Заказ, cкидки и курсы валют'!$B$43,H2182*0.54*100/(100-'Заказ, cкидки и курсы валют'!$C$43),H2182))))),2)</f>
        <v>568.07000000000005</v>
      </c>
    </row>
    <row r="2183" spans="1:10" ht="14.1" customHeight="1">
      <c r="A2183" s="216" t="s">
        <v>10484</v>
      </c>
      <c r="B2183" s="2098" t="s">
        <v>1381</v>
      </c>
      <c r="C2183" s="2099">
        <v>6.5</v>
      </c>
      <c r="D2183" s="2094">
        <v>150</v>
      </c>
      <c r="E2183" s="2045">
        <f t="shared" si="248"/>
        <v>267.072</v>
      </c>
      <c r="F2183" s="603">
        <f t="shared" si="246"/>
        <v>267.07</v>
      </c>
      <c r="G2183" s="862">
        <f>'Заказ, cкидки и курсы валют'!$J$23*F2183</f>
        <v>3204.84</v>
      </c>
      <c r="H2183" s="128">
        <f t="shared" si="247"/>
        <v>480.73</v>
      </c>
      <c r="I2183" s="212"/>
      <c r="J2183" s="128">
        <f>ROUND(IF(H2183&lt;'Заказ, cкидки и курсы валют'!$B$39,H2183*0.54*100/(100-'Заказ, cкидки и курсы валют'!$C$39),IF(H2183&lt;'Заказ, cкидки и курсы валют'!$B$40,H2183*0.54*100/(100-'Заказ, cкидки и курсы валют'!$C$40),IF(H2183&lt;'Заказ, cкидки и курсы валют'!$B$41,H2183*0.54*100/(100-'Заказ, cкидки и курсы валют'!$C$41),IF(H2183&lt;'Заказ, cкидки и курсы валют'!$B$42,H2183*0.54*100/(100-'Заказ, cкидки и курсы валют'!$C$42),IF(H2183&lt;'Заказ, cкидки и курсы валют'!$B$43,H2183*0.54*100/(100-'Заказ, cкидки и курсы валют'!$C$43),H2183))))),2)</f>
        <v>576.88</v>
      </c>
    </row>
    <row r="2184" spans="1:10" ht="14.1" customHeight="1">
      <c r="A2184" s="216" t="s">
        <v>2907</v>
      </c>
      <c r="B2184" s="61" t="s">
        <v>3978</v>
      </c>
      <c r="C2184" s="786">
        <v>2.73</v>
      </c>
      <c r="D2184" s="2094">
        <v>800</v>
      </c>
      <c r="E2184" s="2045">
        <f t="shared" si="248"/>
        <v>111.58799999999999</v>
      </c>
      <c r="F2184" s="603">
        <f t="shared" si="246"/>
        <v>111.59</v>
      </c>
      <c r="G2184" s="862">
        <f>'Заказ, cкидки и курсы валют'!$J$23*F2184</f>
        <v>1339.08</v>
      </c>
      <c r="H2184" s="128">
        <f t="shared" si="247"/>
        <v>1071.26</v>
      </c>
      <c r="I2184" s="212"/>
      <c r="J2184" s="128">
        <f>ROUND(IF(H2184&lt;'Заказ, cкидки и курсы валют'!$B$39,H2184*0.54*100/(100-'Заказ, cкидки и курсы валют'!$C$39),IF(H2184&lt;'Заказ, cкидки и курсы валют'!$B$40,H2184*0.54*100/(100-'Заказ, cкидки и курсы валют'!$C$40),IF(H2184&lt;'Заказ, cкидки и курсы валют'!$B$41,H2184*0.54*100/(100-'Заказ, cкидки и курсы валют'!$C$41),IF(H2184&lt;'Заказ, cкидки и курсы валют'!$B$42,H2184*0.54*100/(100-'Заказ, cкидки и курсы валют'!$C$42),IF(H2184&lt;'Заказ, cкидки и курсы валют'!$B$43,H2184*0.54*100/(100-'Заказ, cкидки и курсы валют'!$C$43),H2184))))),2)</f>
        <v>1071.26</v>
      </c>
    </row>
    <row r="2185" spans="1:10" ht="14.1" customHeight="1">
      <c r="A2185" s="216" t="s">
        <v>2908</v>
      </c>
      <c r="B2185" s="61" t="s">
        <v>669</v>
      </c>
      <c r="C2185" s="786">
        <v>3.08</v>
      </c>
      <c r="D2185" s="2094">
        <v>600</v>
      </c>
      <c r="E2185" s="2045">
        <f t="shared" si="248"/>
        <v>127.28399999999999</v>
      </c>
      <c r="F2185" s="603">
        <f t="shared" si="246"/>
        <v>127.28</v>
      </c>
      <c r="G2185" s="862">
        <f>'Заказ, cкидки и курсы валют'!$J$23*F2185</f>
        <v>1527.3600000000001</v>
      </c>
      <c r="H2185" s="128">
        <f t="shared" si="247"/>
        <v>916.42</v>
      </c>
      <c r="I2185" s="212"/>
      <c r="J2185" s="128">
        <f>ROUND(IF(H2185&lt;'Заказ, cкидки и курсы валют'!$B$39,H2185*0.54*100/(100-'Заказ, cкидки и курсы валют'!$C$39),IF(H2185&lt;'Заказ, cкидки и курсы валют'!$B$40,H2185*0.54*100/(100-'Заказ, cкидки и курсы валют'!$C$40),IF(H2185&lt;'Заказ, cкидки и курсы валют'!$B$41,H2185*0.54*100/(100-'Заказ, cкидки и курсы валют'!$C$41),IF(H2185&lt;'Заказ, cкидки и курсы валют'!$B$42,H2185*0.54*100/(100-'Заказ, cкидки и курсы валют'!$C$42),IF(H2185&lt;'Заказ, cкидки и курсы валют'!$B$43,H2185*0.54*100/(100-'Заказ, cкидки и курсы валют'!$C$43),H2185))))),2)</f>
        <v>989.73</v>
      </c>
    </row>
    <row r="2186" spans="1:10" ht="14.1" customHeight="1">
      <c r="A2186" s="216" t="s">
        <v>2909</v>
      </c>
      <c r="B2186" s="61" t="s">
        <v>1384</v>
      </c>
      <c r="C2186" s="786">
        <v>3.46</v>
      </c>
      <c r="D2186" s="2094">
        <v>500</v>
      </c>
      <c r="E2186" s="2045">
        <f t="shared" si="248"/>
        <v>134.42399999999998</v>
      </c>
      <c r="F2186" s="603">
        <f t="shared" si="246"/>
        <v>134.41999999999999</v>
      </c>
      <c r="G2186" s="862">
        <f>'Заказ, cкидки и курсы валют'!$J$23*F2186</f>
        <v>1613.04</v>
      </c>
      <c r="H2186" s="128">
        <f t="shared" si="247"/>
        <v>806.52</v>
      </c>
      <c r="I2186" s="212"/>
      <c r="J2186" s="128">
        <f>ROUND(IF(H2186&lt;'Заказ, cкидки и курсы валют'!$B$39,H2186*0.54*100/(100-'Заказ, cкидки и курсы валют'!$C$39),IF(H2186&lt;'Заказ, cкидки и курсы валют'!$B$40,H2186*0.54*100/(100-'Заказ, cкидки и курсы валют'!$C$40),IF(H2186&lt;'Заказ, cкидки и курсы валют'!$B$41,H2186*0.54*100/(100-'Заказ, cкидки и курсы валют'!$C$41),IF(H2186&lt;'Заказ, cкидки и курсы валют'!$B$42,H2186*0.54*100/(100-'Заказ, cкидки и курсы валют'!$C$42),IF(H2186&lt;'Заказ, cкидки и курсы валют'!$B$43,H2186*0.54*100/(100-'Заказ, cкидки и курсы валют'!$C$43),H2186))))),2)</f>
        <v>871.04</v>
      </c>
    </row>
    <row r="2187" spans="1:10" ht="14.1" customHeight="1">
      <c r="A2187" s="216" t="s">
        <v>2910</v>
      </c>
      <c r="B2187" s="61" t="s">
        <v>3356</v>
      </c>
      <c r="C2187" s="785">
        <v>3.7250000000000001</v>
      </c>
      <c r="D2187" s="2094">
        <v>400</v>
      </c>
      <c r="E2187" s="2045">
        <f t="shared" si="248"/>
        <v>153.11999999999998</v>
      </c>
      <c r="F2187" s="603">
        <f t="shared" si="246"/>
        <v>153.12</v>
      </c>
      <c r="G2187" s="862">
        <f>'Заказ, cкидки и курсы валют'!$J$23*F2187</f>
        <v>1837.44</v>
      </c>
      <c r="H2187" s="128">
        <f t="shared" si="247"/>
        <v>734.98</v>
      </c>
      <c r="I2187" s="212"/>
      <c r="J2187" s="128">
        <f>ROUND(IF(H2187&lt;'Заказ, cкидки и курсы валют'!$B$39,H2187*0.54*100/(100-'Заказ, cкидки и курсы валют'!$C$39),IF(H2187&lt;'Заказ, cкидки и курсы валют'!$B$40,H2187*0.54*100/(100-'Заказ, cкидки и курсы валют'!$C$40),IF(H2187&lt;'Заказ, cкидки и курсы валют'!$B$41,H2187*0.54*100/(100-'Заказ, cкидки и курсы валют'!$C$41),IF(H2187&lt;'Заказ, cкидки и курсы валют'!$B$42,H2187*0.54*100/(100-'Заказ, cкидки и курсы валют'!$C$42),IF(H2187&lt;'Заказ, cкидки и курсы валют'!$B$43,H2187*0.54*100/(100-'Заказ, cкидки и курсы валют'!$C$43),H2187))))),2)</f>
        <v>793.78</v>
      </c>
    </row>
    <row r="2188" spans="1:10" ht="14.1" customHeight="1">
      <c r="A2188" s="216" t="s">
        <v>2911</v>
      </c>
      <c r="B2188" s="61" t="s">
        <v>1385</v>
      </c>
      <c r="C2188" s="785">
        <v>4.05</v>
      </c>
      <c r="D2188" s="2094">
        <v>400</v>
      </c>
      <c r="E2188" s="2045">
        <f t="shared" si="248"/>
        <v>170.61600000000001</v>
      </c>
      <c r="F2188" s="603">
        <f t="shared" si="246"/>
        <v>170.62</v>
      </c>
      <c r="G2188" s="862">
        <f>'Заказ, cкидки и курсы валют'!$J$23*F2188</f>
        <v>2047.44</v>
      </c>
      <c r="H2188" s="128">
        <f t="shared" si="247"/>
        <v>818.98</v>
      </c>
      <c r="I2188" s="212"/>
      <c r="J2188" s="128">
        <f>ROUND(IF(H2188&lt;'Заказ, cкидки и курсы валют'!$B$39,H2188*0.54*100/(100-'Заказ, cкидки и курсы валют'!$C$39),IF(H2188&lt;'Заказ, cкидки и курсы валют'!$B$40,H2188*0.54*100/(100-'Заказ, cкидки и курсы валют'!$C$40),IF(H2188&lt;'Заказ, cкидки и курсы валют'!$B$41,H2188*0.54*100/(100-'Заказ, cкидки и курсы валют'!$C$41),IF(H2188&lt;'Заказ, cкидки и курсы валют'!$B$42,H2188*0.54*100/(100-'Заказ, cкидки и курсы валют'!$C$42),IF(H2188&lt;'Заказ, cкидки и курсы валют'!$B$43,H2188*0.54*100/(100-'Заказ, cкидки и курсы валют'!$C$43),H2188))))),2)</f>
        <v>884.5</v>
      </c>
    </row>
    <row r="2189" spans="1:10" ht="14.1" customHeight="1">
      <c r="A2189" s="216" t="s">
        <v>2912</v>
      </c>
      <c r="B2189" s="61" t="s">
        <v>598</v>
      </c>
      <c r="C2189" s="785">
        <v>4.875</v>
      </c>
      <c r="D2189" s="2094">
        <v>400</v>
      </c>
      <c r="E2189" s="2045">
        <f t="shared" si="248"/>
        <v>187.14</v>
      </c>
      <c r="F2189" s="603">
        <f t="shared" si="246"/>
        <v>187.14</v>
      </c>
      <c r="G2189" s="862">
        <f>'Заказ, cкидки и курсы валют'!$J$23*F2189</f>
        <v>2245.6799999999998</v>
      </c>
      <c r="H2189" s="128">
        <f t="shared" si="247"/>
        <v>898.27</v>
      </c>
      <c r="I2189" s="212"/>
      <c r="J2189" s="128">
        <f>ROUND(IF(H2189&lt;'Заказ, cкидки и курсы валют'!$B$39,H2189*0.54*100/(100-'Заказ, cкидки и курсы валют'!$C$39),IF(H2189&lt;'Заказ, cкидки и курсы валют'!$B$40,H2189*0.54*100/(100-'Заказ, cкидки и курсы валют'!$C$40),IF(H2189&lt;'Заказ, cкидки и курсы валют'!$B$41,H2189*0.54*100/(100-'Заказ, cкидки и курсы валют'!$C$41),IF(H2189&lt;'Заказ, cкидки и курсы валют'!$B$42,H2189*0.54*100/(100-'Заказ, cкидки и курсы валют'!$C$42),IF(H2189&lt;'Заказ, cкидки и курсы валют'!$B$43,H2189*0.54*100/(100-'Заказ, cкидки и курсы валют'!$C$43),H2189))))),2)</f>
        <v>970.13</v>
      </c>
    </row>
    <row r="2190" spans="1:10" ht="14.1" customHeight="1">
      <c r="A2190" s="216" t="s">
        <v>2913</v>
      </c>
      <c r="B2190" s="61" t="s">
        <v>599</v>
      </c>
      <c r="C2190" s="785">
        <v>5.5714285714285721</v>
      </c>
      <c r="D2190" s="2094">
        <v>350</v>
      </c>
      <c r="E2190" s="2045">
        <f t="shared" si="248"/>
        <v>208.2</v>
      </c>
      <c r="F2190" s="603">
        <f t="shared" si="246"/>
        <v>208.2</v>
      </c>
      <c r="G2190" s="862">
        <f>'Заказ, cкидки и курсы валют'!$J$23*F2190</f>
        <v>2498.3999999999996</v>
      </c>
      <c r="H2190" s="128">
        <f t="shared" si="247"/>
        <v>874.44</v>
      </c>
      <c r="I2190" s="212"/>
      <c r="J2190" s="128">
        <f>ROUND(IF(H2190&lt;'Заказ, cкидки и курсы валют'!$B$39,H2190*0.54*100/(100-'Заказ, cкидки и курсы валют'!$C$39),IF(H2190&lt;'Заказ, cкидки и курсы валют'!$B$40,H2190*0.54*100/(100-'Заказ, cкидки и курсы валют'!$C$40),IF(H2190&lt;'Заказ, cкидки и курсы валют'!$B$41,H2190*0.54*100/(100-'Заказ, cкидки и курсы валют'!$C$41),IF(H2190&lt;'Заказ, cкидки и курсы валют'!$B$42,H2190*0.54*100/(100-'Заказ, cкидки и курсы валют'!$C$42),IF(H2190&lt;'Заказ, cкидки и курсы валют'!$B$43,H2190*0.54*100/(100-'Заказ, cкидки и курсы валют'!$C$43),H2190))))),2)</f>
        <v>944.4</v>
      </c>
    </row>
    <row r="2191" spans="1:10" ht="14.1" customHeight="1">
      <c r="A2191" s="216" t="s">
        <v>2914</v>
      </c>
      <c r="B2191" s="61" t="s">
        <v>3357</v>
      </c>
      <c r="C2191" s="786">
        <v>6</v>
      </c>
      <c r="D2191" s="2094">
        <v>200</v>
      </c>
      <c r="E2191" s="2045">
        <f t="shared" si="248"/>
        <v>224.78399999999999</v>
      </c>
      <c r="F2191" s="603">
        <f t="shared" si="246"/>
        <v>224.78</v>
      </c>
      <c r="G2191" s="862">
        <f>'Заказ, cкидки и курсы валют'!$J$23*F2191</f>
        <v>2697.36</v>
      </c>
      <c r="H2191" s="128">
        <f t="shared" si="247"/>
        <v>539.47</v>
      </c>
      <c r="I2191" s="212"/>
      <c r="J2191" s="128">
        <f>ROUND(IF(H2191&lt;'Заказ, cкидки и курсы валют'!$B$39,H2191*0.54*100/(100-'Заказ, cкидки и курсы валют'!$C$39),IF(H2191&lt;'Заказ, cкидки и курсы валют'!$B$40,H2191*0.54*100/(100-'Заказ, cкидки и курсы валют'!$C$40),IF(H2191&lt;'Заказ, cкидки и курсы валют'!$B$41,H2191*0.54*100/(100-'Заказ, cкидки и курсы валют'!$C$41),IF(H2191&lt;'Заказ, cкидки и курсы валют'!$B$42,H2191*0.54*100/(100-'Заказ, cкидки и курсы валют'!$C$42),IF(H2191&lt;'Заказ, cкидки и курсы валют'!$B$43,H2191*0.54*100/(100-'Заказ, cкидки и курсы валют'!$C$43),H2191))))),2)</f>
        <v>647.36</v>
      </c>
    </row>
    <row r="2192" spans="1:10" ht="14.1" customHeight="1">
      <c r="A2192" s="216" t="s">
        <v>2915</v>
      </c>
      <c r="B2192" s="61" t="s">
        <v>3358</v>
      </c>
      <c r="C2192" s="785">
        <v>7.8</v>
      </c>
      <c r="D2192" s="2094">
        <v>200</v>
      </c>
      <c r="E2192" s="2045">
        <f t="shared" si="248"/>
        <v>263.59199999999998</v>
      </c>
      <c r="F2192" s="603">
        <f t="shared" si="246"/>
        <v>263.58999999999997</v>
      </c>
      <c r="G2192" s="862">
        <f>'Заказ, cкидки и курсы валют'!$J$23*F2192</f>
        <v>3163.08</v>
      </c>
      <c r="H2192" s="128">
        <f t="shared" si="247"/>
        <v>632.62</v>
      </c>
      <c r="I2192" s="212"/>
      <c r="J2192" s="128">
        <f>ROUND(IF(H2192&lt;'Заказ, cкидки и курсы валют'!$B$39,H2192*0.54*100/(100-'Заказ, cкидки и курсы валют'!$C$39),IF(H2192&lt;'Заказ, cкидки и курсы валют'!$B$40,H2192*0.54*100/(100-'Заказ, cкидки и курсы валют'!$C$40),IF(H2192&lt;'Заказ, cкидки и курсы валют'!$B$41,H2192*0.54*100/(100-'Заказ, cкидки и курсы валют'!$C$41),IF(H2192&lt;'Заказ, cкидки и курсы валют'!$B$42,H2192*0.54*100/(100-'Заказ, cкидки и курсы валют'!$C$42),IF(H2192&lt;'Заказ, cкидки и курсы валют'!$B$43,H2192*0.54*100/(100-'Заказ, cкидки и курсы валют'!$C$43),H2192))))),2)</f>
        <v>683.23</v>
      </c>
    </row>
    <row r="2193" spans="1:10" ht="14.1" customHeight="1">
      <c r="A2193" s="216" t="s">
        <v>2916</v>
      </c>
      <c r="B2193" s="61" t="s">
        <v>3359</v>
      </c>
      <c r="C2193" s="786">
        <v>7.81</v>
      </c>
      <c r="D2193" s="2094">
        <v>180</v>
      </c>
      <c r="E2193" s="2045">
        <f t="shared" si="248"/>
        <v>303.012</v>
      </c>
      <c r="F2193" s="603">
        <f t="shared" si="246"/>
        <v>303.01</v>
      </c>
      <c r="G2193" s="862">
        <f>'Заказ, cкидки и курсы валют'!$J$23*F2193</f>
        <v>3636.12</v>
      </c>
      <c r="H2193" s="128">
        <f t="shared" si="247"/>
        <v>654.5</v>
      </c>
      <c r="I2193" s="212"/>
      <c r="J2193" s="128">
        <f>ROUND(IF(H2193&lt;'Заказ, cкидки и курсы валют'!$B$39,H2193*0.54*100/(100-'Заказ, cкидки и курсы валют'!$C$39),IF(H2193&lt;'Заказ, cкидки и курсы валют'!$B$40,H2193*0.54*100/(100-'Заказ, cкидки и курсы валют'!$C$40),IF(H2193&lt;'Заказ, cкидки и курсы валют'!$B$41,H2193*0.54*100/(100-'Заказ, cкидки и курсы валют'!$C$41),IF(H2193&lt;'Заказ, cкидки и курсы валют'!$B$42,H2193*0.54*100/(100-'Заказ, cкидки и курсы валют'!$C$42),IF(H2193&lt;'Заказ, cкидки и курсы валют'!$B$43,H2193*0.54*100/(100-'Заказ, cкидки и курсы валют'!$C$43),H2193))))),2)</f>
        <v>706.86</v>
      </c>
    </row>
    <row r="2194" spans="1:10" ht="14.1" customHeight="1">
      <c r="A2194" s="216" t="s">
        <v>2917</v>
      </c>
      <c r="B2194" s="61" t="s">
        <v>3360</v>
      </c>
      <c r="C2194" s="786">
        <v>8.57</v>
      </c>
      <c r="D2194" s="2094">
        <v>120</v>
      </c>
      <c r="E2194" s="2045">
        <f t="shared" si="248"/>
        <v>322.76400000000001</v>
      </c>
      <c r="F2194" s="603">
        <f t="shared" si="246"/>
        <v>322.76</v>
      </c>
      <c r="G2194" s="862">
        <f>'Заказ, cкидки и курсы валют'!$J$23*F2194</f>
        <v>3873.12</v>
      </c>
      <c r="H2194" s="128">
        <f t="shared" si="247"/>
        <v>464.77</v>
      </c>
      <c r="I2194" s="212"/>
      <c r="J2194" s="128">
        <f>ROUND(IF(H2194&lt;'Заказ, cкидки и курсы валют'!$B$39,H2194*0.54*100/(100-'Заказ, cкидки и курсы валют'!$C$39),IF(H2194&lt;'Заказ, cкидки и курсы валют'!$B$40,H2194*0.54*100/(100-'Заказ, cкидки и курсы валют'!$C$40),IF(H2194&lt;'Заказ, cкидки и курсы валют'!$B$41,H2194*0.54*100/(100-'Заказ, cкидки и курсы валют'!$C$41),IF(H2194&lt;'Заказ, cкидки и курсы валют'!$B$42,H2194*0.54*100/(100-'Заказ, cкидки и курсы валют'!$C$42),IF(H2194&lt;'Заказ, cкидки и курсы валют'!$B$43,H2194*0.54*100/(100-'Заказ, cкидки и курсы валют'!$C$43),H2194))))),2)</f>
        <v>557.72</v>
      </c>
    </row>
    <row r="2195" spans="1:10" ht="14.1" customHeight="1">
      <c r="A2195" s="216" t="s">
        <v>10499</v>
      </c>
      <c r="B2195" s="60" t="s">
        <v>9381</v>
      </c>
      <c r="C2195" s="786">
        <v>9.57</v>
      </c>
      <c r="D2195" s="2094">
        <v>100</v>
      </c>
      <c r="E2195" s="2045">
        <f t="shared" si="248"/>
        <v>369.78</v>
      </c>
      <c r="F2195" s="603">
        <f t="shared" si="246"/>
        <v>369.78</v>
      </c>
      <c r="G2195" s="862">
        <f>'Заказ, cкидки и курсы валют'!$J$23*F2195</f>
        <v>4437.3599999999997</v>
      </c>
      <c r="H2195" s="128">
        <f t="shared" si="247"/>
        <v>443.74</v>
      </c>
      <c r="I2195" s="212"/>
      <c r="J2195" s="128">
        <f>ROUND(IF(H2195&lt;'Заказ, cкидки и курсы валют'!$B$39,H2195*0.54*100/(100-'Заказ, cкидки и курсы валют'!$C$39),IF(H2195&lt;'Заказ, cкидки и курсы валют'!$B$40,H2195*0.54*100/(100-'Заказ, cкидки и курсы валют'!$C$40),IF(H2195&lt;'Заказ, cкидки и курсы валют'!$B$41,H2195*0.54*100/(100-'Заказ, cкидки и курсы валют'!$C$41),IF(H2195&lt;'Заказ, cкидки и курсы валют'!$B$42,H2195*0.54*100/(100-'Заказ, cкидки и курсы валют'!$C$42),IF(H2195&lt;'Заказ, cкидки и курсы валют'!$B$43,H2195*0.54*100/(100-'Заказ, cкидки и курсы валют'!$C$43),H2195))))),2)</f>
        <v>532.49</v>
      </c>
    </row>
    <row r="2196" spans="1:10" ht="14.1" customHeight="1">
      <c r="A2196" s="216" t="s">
        <v>10500</v>
      </c>
      <c r="B2196" s="60" t="s">
        <v>3975</v>
      </c>
      <c r="C2196" s="786">
        <v>4.8</v>
      </c>
      <c r="D2196" s="2094">
        <v>500</v>
      </c>
      <c r="E2196" s="2045">
        <f t="shared" ref="E2196:E2206" si="249">E2119*1.2</f>
        <v>180.31199999999998</v>
      </c>
      <c r="F2196" s="603">
        <f t="shared" si="246"/>
        <v>180.31</v>
      </c>
      <c r="G2196" s="862">
        <f>'Заказ, cкидки и курсы валют'!$J$23*F2196</f>
        <v>2163.7200000000003</v>
      </c>
      <c r="H2196" s="128">
        <f t="shared" si="247"/>
        <v>1081.8599999999999</v>
      </c>
      <c r="I2196" s="212"/>
      <c r="J2196" s="128">
        <f>ROUND(IF(H2196&lt;'Заказ, cкидки и курсы валют'!$B$39,H2196*0.54*100/(100-'Заказ, cкидки и курсы валют'!$C$39),IF(H2196&lt;'Заказ, cкидки и курсы валют'!$B$40,H2196*0.54*100/(100-'Заказ, cкидки и курсы валют'!$C$40),IF(H2196&lt;'Заказ, cкидки и курсы валют'!$B$41,H2196*0.54*100/(100-'Заказ, cкидки и курсы валют'!$C$41),IF(H2196&lt;'Заказ, cкидки и курсы валют'!$B$42,H2196*0.54*100/(100-'Заказ, cкидки и курсы валют'!$C$42),IF(H2196&lt;'Заказ, cкидки и курсы валют'!$B$43,H2196*0.54*100/(100-'Заказ, cкидки и курсы валют'!$C$43),H2196))))),2)</f>
        <v>1081.8599999999999</v>
      </c>
    </row>
    <row r="2197" spans="1:10" ht="14.1" customHeight="1">
      <c r="A2197" s="216" t="s">
        <v>2918</v>
      </c>
      <c r="B2197" s="61" t="s">
        <v>603</v>
      </c>
      <c r="C2197" s="786">
        <v>4.9400000000000004</v>
      </c>
      <c r="D2197" s="2094">
        <v>500</v>
      </c>
      <c r="E2197" s="2045">
        <f t="shared" si="249"/>
        <v>198.51599999999999</v>
      </c>
      <c r="F2197" s="603">
        <f t="shared" si="246"/>
        <v>198.52</v>
      </c>
      <c r="G2197" s="862">
        <f>'Заказ, cкидки и курсы валют'!$J$23*F2197</f>
        <v>2382.2400000000002</v>
      </c>
      <c r="H2197" s="128">
        <f t="shared" si="247"/>
        <v>1191.1199999999999</v>
      </c>
      <c r="I2197" s="212"/>
      <c r="J2197" s="128">
        <f>ROUND(IF(H2197&lt;'Заказ, cкидки и курсы валют'!$B$39,H2197*0.54*100/(100-'Заказ, cкидки и курсы валют'!$C$39),IF(H2197&lt;'Заказ, cкидки и курсы валют'!$B$40,H2197*0.54*100/(100-'Заказ, cкидки и курсы валют'!$C$40),IF(H2197&lt;'Заказ, cкидки и курсы валют'!$B$41,H2197*0.54*100/(100-'Заказ, cкидки и курсы валют'!$C$41),IF(H2197&lt;'Заказ, cкидки и курсы валют'!$B$42,H2197*0.54*100/(100-'Заказ, cкидки и курсы валют'!$C$42),IF(H2197&lt;'Заказ, cкидки и курсы валют'!$B$43,H2197*0.54*100/(100-'Заказ, cкидки и курсы валют'!$C$43),H2197))))),2)</f>
        <v>1191.1199999999999</v>
      </c>
    </row>
    <row r="2198" spans="1:10" ht="14.1" customHeight="1">
      <c r="A2198" s="216" t="s">
        <v>2919</v>
      </c>
      <c r="B2198" s="61" t="s">
        <v>604</v>
      </c>
      <c r="C2198" s="786">
        <v>5.76</v>
      </c>
      <c r="D2198" s="2094">
        <v>350</v>
      </c>
      <c r="E2198" s="2045">
        <f t="shared" si="249"/>
        <v>231.23999999999998</v>
      </c>
      <c r="F2198" s="603">
        <f t="shared" si="246"/>
        <v>231.24</v>
      </c>
      <c r="G2198" s="862">
        <f>'Заказ, cкидки и курсы валют'!$J$23*F2198</f>
        <v>2774.88</v>
      </c>
      <c r="H2198" s="128">
        <f t="shared" si="247"/>
        <v>971.21</v>
      </c>
      <c r="I2198" s="212"/>
      <c r="J2198" s="128">
        <f>ROUND(IF(H2198&lt;'Заказ, cкидки и курсы валют'!$B$39,H2198*0.54*100/(100-'Заказ, cкидки и курсы валют'!$C$39),IF(H2198&lt;'Заказ, cкидки и курсы валют'!$B$40,H2198*0.54*100/(100-'Заказ, cкидки и курсы валют'!$C$40),IF(H2198&lt;'Заказ, cкидки и курсы валют'!$B$41,H2198*0.54*100/(100-'Заказ, cкидки и курсы валют'!$C$41),IF(H2198&lt;'Заказ, cкидки и курсы валют'!$B$42,H2198*0.54*100/(100-'Заказ, cкидки и курсы валют'!$C$42),IF(H2198&lt;'Заказ, cкидки и курсы валют'!$B$43,H2198*0.54*100/(100-'Заказ, cкидки и курсы валют'!$C$43),H2198))))),2)</f>
        <v>971.21</v>
      </c>
    </row>
    <row r="2199" spans="1:10" ht="14.1" customHeight="1">
      <c r="A2199" s="216" t="s">
        <v>2920</v>
      </c>
      <c r="B2199" s="61" t="s">
        <v>605</v>
      </c>
      <c r="C2199" s="785">
        <v>7.1714285714285717</v>
      </c>
      <c r="D2199" s="2094">
        <v>350</v>
      </c>
      <c r="E2199" s="2045">
        <f t="shared" si="249"/>
        <v>281.41199999999998</v>
      </c>
      <c r="F2199" s="603">
        <f t="shared" si="246"/>
        <v>281.41000000000003</v>
      </c>
      <c r="G2199" s="862">
        <f>'Заказ, cкидки и курсы валют'!$J$23*F2199</f>
        <v>3376.92</v>
      </c>
      <c r="H2199" s="128">
        <f t="shared" si="247"/>
        <v>1181.92</v>
      </c>
      <c r="I2199" s="212"/>
      <c r="J2199" s="128">
        <f>ROUND(IF(H2199&lt;'Заказ, cкидки и курсы валют'!$B$39,H2199*0.54*100/(100-'Заказ, cкидки и курсы валют'!$C$39),IF(H2199&lt;'Заказ, cкидки и курсы валют'!$B$40,H2199*0.54*100/(100-'Заказ, cкидки и курсы валют'!$C$40),IF(H2199&lt;'Заказ, cкидки и курсы валют'!$B$41,H2199*0.54*100/(100-'Заказ, cкидки и курсы валют'!$C$41),IF(H2199&lt;'Заказ, cкидки и курсы валют'!$B$42,H2199*0.54*100/(100-'Заказ, cкидки и курсы валют'!$C$42),IF(H2199&lt;'Заказ, cкидки и курсы валют'!$B$43,H2199*0.54*100/(100-'Заказ, cкидки и курсы валют'!$C$43),H2199))))),2)</f>
        <v>1181.92</v>
      </c>
    </row>
    <row r="2200" spans="1:10" ht="14.1" customHeight="1">
      <c r="A2200" s="216" t="s">
        <v>2921</v>
      </c>
      <c r="B2200" s="61" t="s">
        <v>606</v>
      </c>
      <c r="C2200" s="786">
        <v>7.78</v>
      </c>
      <c r="D2200" s="2094">
        <v>250</v>
      </c>
      <c r="E2200" s="2045">
        <f t="shared" si="249"/>
        <v>282.94799999999998</v>
      </c>
      <c r="F2200" s="603">
        <f t="shared" si="246"/>
        <v>282.95</v>
      </c>
      <c r="G2200" s="862">
        <f>'Заказ, cкидки и курсы валют'!$J$23*F2200</f>
        <v>3395.3999999999996</v>
      </c>
      <c r="H2200" s="128">
        <f t="shared" si="247"/>
        <v>848.85</v>
      </c>
      <c r="I2200" s="212"/>
      <c r="J2200" s="128">
        <f>ROUND(IF(H2200&lt;'Заказ, cкидки и курсы валют'!$B$39,H2200*0.54*100/(100-'Заказ, cкидки и курсы валют'!$C$39),IF(H2200&lt;'Заказ, cкидки и курсы валют'!$B$40,H2200*0.54*100/(100-'Заказ, cкидки и курсы валют'!$C$40),IF(H2200&lt;'Заказ, cкидки и курсы валют'!$B$41,H2200*0.54*100/(100-'Заказ, cкидки и курсы валют'!$C$41),IF(H2200&lt;'Заказ, cкидки и курсы валют'!$B$42,H2200*0.54*100/(100-'Заказ, cкидки и курсы валют'!$C$42),IF(H2200&lt;'Заказ, cкидки и курсы валют'!$B$43,H2200*0.54*100/(100-'Заказ, cкидки и курсы валют'!$C$43),H2200))))),2)</f>
        <v>916.76</v>
      </c>
    </row>
    <row r="2201" spans="1:10" ht="14.1" customHeight="1">
      <c r="A2201" s="216" t="s">
        <v>1717</v>
      </c>
      <c r="B2201" s="61" t="s">
        <v>3361</v>
      </c>
      <c r="C2201" s="786">
        <v>8.8000000000000007</v>
      </c>
      <c r="D2201" s="2094">
        <v>200</v>
      </c>
      <c r="E2201" s="2045">
        <f t="shared" si="249"/>
        <v>345.39599999999996</v>
      </c>
      <c r="F2201" s="603">
        <f t="shared" si="246"/>
        <v>345.4</v>
      </c>
      <c r="G2201" s="862">
        <f>'Заказ, cкидки и курсы валют'!$J$23*F2201</f>
        <v>4144.7999999999993</v>
      </c>
      <c r="H2201" s="128">
        <f t="shared" si="247"/>
        <v>828.96</v>
      </c>
      <c r="I2201" s="212"/>
      <c r="J2201" s="128">
        <f>ROUND(IF(H2201&lt;'Заказ, cкидки и курсы валют'!$B$39,H2201*0.54*100/(100-'Заказ, cкидки и курсы валют'!$C$39),IF(H2201&lt;'Заказ, cкидки и курсы валют'!$B$40,H2201*0.54*100/(100-'Заказ, cкидки и курсы валют'!$C$40),IF(H2201&lt;'Заказ, cкидки и курсы валют'!$B$41,H2201*0.54*100/(100-'Заказ, cкидки и курсы валют'!$C$41),IF(H2201&lt;'Заказ, cкидки и курсы валют'!$B$42,H2201*0.54*100/(100-'Заказ, cкидки и курсы валют'!$C$42),IF(H2201&lt;'Заказ, cкидки и курсы валют'!$B$43,H2201*0.54*100/(100-'Заказ, cкидки и курсы валют'!$C$43),H2201))))),2)</f>
        <v>895.28</v>
      </c>
    </row>
    <row r="2202" spans="1:10" ht="14.1" customHeight="1">
      <c r="A2202" s="216" t="s">
        <v>1718</v>
      </c>
      <c r="B2202" s="61" t="s">
        <v>3322</v>
      </c>
      <c r="C2202" s="786">
        <v>9.6</v>
      </c>
      <c r="D2202" s="2094">
        <v>100</v>
      </c>
      <c r="E2202" s="2045">
        <f t="shared" si="249"/>
        <v>355.66799999999995</v>
      </c>
      <c r="F2202" s="603">
        <f t="shared" si="246"/>
        <v>355.67</v>
      </c>
      <c r="G2202" s="862">
        <f>'Заказ, cкидки и курсы валют'!$J$23*F2202</f>
        <v>4268.04</v>
      </c>
      <c r="H2202" s="128">
        <f t="shared" si="247"/>
        <v>426.8</v>
      </c>
      <c r="I2202" s="212"/>
      <c r="J2202" s="128">
        <f>ROUND(IF(H2202&lt;'Заказ, cкидки и курсы валют'!$B$39,H2202*0.54*100/(100-'Заказ, cкидки и курсы валют'!$C$39),IF(H2202&lt;'Заказ, cкидки и курсы валют'!$B$40,H2202*0.54*100/(100-'Заказ, cкидки и курсы валют'!$C$40),IF(H2202&lt;'Заказ, cкидки и курсы валют'!$B$41,H2202*0.54*100/(100-'Заказ, cкидки и курсы валют'!$C$41),IF(H2202&lt;'Заказ, cкидки и курсы валют'!$B$42,H2202*0.54*100/(100-'Заказ, cкидки и курсы валют'!$C$42),IF(H2202&lt;'Заказ, cкидки и курсы валют'!$B$43,H2202*0.54*100/(100-'Заказ, cкидки и курсы валют'!$C$43),H2202))))),2)</f>
        <v>512.16</v>
      </c>
    </row>
    <row r="2203" spans="1:10" ht="14.1" customHeight="1">
      <c r="A2203" s="216" t="s">
        <v>10501</v>
      </c>
      <c r="B2203" s="60" t="s">
        <v>608</v>
      </c>
      <c r="C2203" s="786">
        <v>11.3</v>
      </c>
      <c r="D2203" s="2094">
        <v>70</v>
      </c>
      <c r="E2203" s="2045">
        <f t="shared" si="249"/>
        <v>444.66</v>
      </c>
      <c r="F2203" s="603">
        <f t="shared" ref="F2203:F2206" si="250">ROUND(E2203*(1-$F$11),2)</f>
        <v>444.66</v>
      </c>
      <c r="G2203" s="862">
        <f>'Заказ, cкидки и курсы валют'!$J$23*F2203</f>
        <v>5335.92</v>
      </c>
      <c r="H2203" s="128">
        <f t="shared" ref="H2203:H2206" si="251">ROUND((D2203/1000)*G2203,2)</f>
        <v>373.51</v>
      </c>
      <c r="I2203" s="212"/>
      <c r="J2203" s="128">
        <f>ROUND(IF(H2203&lt;'Заказ, cкидки и курсы валют'!$B$39,H2203*0.54*100/(100-'Заказ, cкидки и курсы валют'!$C$39),IF(H2203&lt;'Заказ, cкидки и курсы валют'!$B$40,H2203*0.54*100/(100-'Заказ, cкидки и курсы валют'!$C$40),IF(H2203&lt;'Заказ, cкидки и курсы валют'!$B$41,H2203*0.54*100/(100-'Заказ, cкидки и курсы валют'!$C$41),IF(H2203&lt;'Заказ, cкидки и курсы валют'!$B$42,H2203*0.54*100/(100-'Заказ, cкидки и курсы валют'!$C$42),IF(H2203&lt;'Заказ, cкидки и курсы валют'!$B$43,H2203*0.54*100/(100-'Заказ, cкидки и курсы валют'!$C$43),H2203))))),2)</f>
        <v>448.21</v>
      </c>
    </row>
    <row r="2204" spans="1:10" ht="14.1" customHeight="1">
      <c r="A2204" s="216" t="s">
        <v>1719</v>
      </c>
      <c r="B2204" s="61" t="s">
        <v>609</v>
      </c>
      <c r="C2204" s="786">
        <v>12.95</v>
      </c>
      <c r="D2204" s="59">
        <v>50</v>
      </c>
      <c r="E2204" s="2045">
        <f t="shared" si="249"/>
        <v>496.17599999999999</v>
      </c>
      <c r="F2204" s="603">
        <f t="shared" si="250"/>
        <v>496.18</v>
      </c>
      <c r="G2204" s="862">
        <f>'Заказ, cкидки и курсы валют'!$J$23*F2204</f>
        <v>5954.16</v>
      </c>
      <c r="H2204" s="128">
        <f t="shared" si="251"/>
        <v>297.70999999999998</v>
      </c>
      <c r="I2204" s="212"/>
      <c r="J2204" s="128">
        <f>ROUND(IF(H2204&lt;'Заказ, cкидки и курсы валют'!$B$39,H2204*0.54*100/(100-'Заказ, cкидки и курсы валют'!$C$39),IF(H2204&lt;'Заказ, cкидки и курсы валют'!$B$40,H2204*0.54*100/(100-'Заказ, cкидки и курсы валют'!$C$40),IF(H2204&lt;'Заказ, cкидки и курсы валют'!$B$41,H2204*0.54*100/(100-'Заказ, cкидки и курсы валют'!$C$41),IF(H2204&lt;'Заказ, cкидки и курсы валют'!$B$42,H2204*0.54*100/(100-'Заказ, cкидки и курсы валют'!$C$42),IF(H2204&lt;'Заказ, cкидки и курсы валют'!$B$43,H2204*0.54*100/(100-'Заказ, cкидки и курсы валют'!$C$43),H2204))))),2)</f>
        <v>401.91</v>
      </c>
    </row>
    <row r="2205" spans="1:10" ht="14.1" customHeight="1">
      <c r="A2205" s="216" t="s">
        <v>1720</v>
      </c>
      <c r="B2205" s="61" t="s">
        <v>3103</v>
      </c>
      <c r="C2205" s="786">
        <v>14.28</v>
      </c>
      <c r="D2205" s="59">
        <v>40</v>
      </c>
      <c r="E2205" s="2045">
        <f t="shared" si="249"/>
        <v>548.86799999999994</v>
      </c>
      <c r="F2205" s="603">
        <f t="shared" si="250"/>
        <v>548.87</v>
      </c>
      <c r="G2205" s="862">
        <f>'Заказ, cкидки и курсы валют'!$J$23*F2205</f>
        <v>6586.4400000000005</v>
      </c>
      <c r="H2205" s="128">
        <f t="shared" si="251"/>
        <v>263.45999999999998</v>
      </c>
      <c r="I2205" s="212"/>
      <c r="J2205" s="128">
        <f>ROUND(IF(H2205&lt;'Заказ, cкидки и курсы валют'!$B$39,H2205*0.54*100/(100-'Заказ, cкидки и курсы валют'!$C$39),IF(H2205&lt;'Заказ, cкидки и курсы валют'!$B$40,H2205*0.54*100/(100-'Заказ, cкидки и курсы валют'!$C$40),IF(H2205&lt;'Заказ, cкидки и курсы валют'!$B$41,H2205*0.54*100/(100-'Заказ, cкидки и курсы валют'!$C$41),IF(H2205&lt;'Заказ, cкидки и курсы валют'!$B$42,H2205*0.54*100/(100-'Заказ, cкидки и курсы валют'!$C$42),IF(H2205&lt;'Заказ, cкидки и курсы валют'!$B$43,H2205*0.54*100/(100-'Заказ, cкидки и курсы валют'!$C$43),H2205))))),2)</f>
        <v>355.67</v>
      </c>
    </row>
    <row r="2206" spans="1:10" ht="14.1" customHeight="1" thickBot="1">
      <c r="A2206" s="241" t="s">
        <v>1721</v>
      </c>
      <c r="B2206" s="250" t="s">
        <v>3362</v>
      </c>
      <c r="C2206" s="244">
        <v>17.329999999999998</v>
      </c>
      <c r="D2206" s="245">
        <v>30</v>
      </c>
      <c r="E2206" s="2073">
        <f t="shared" si="249"/>
        <v>660.28800000000001</v>
      </c>
      <c r="F2206" s="959">
        <f t="shared" si="250"/>
        <v>660.29</v>
      </c>
      <c r="G2206" s="960">
        <f>'Заказ, cкидки и курсы валют'!$J$23*F2206</f>
        <v>7923.48</v>
      </c>
      <c r="H2206" s="181">
        <f t="shared" si="251"/>
        <v>237.7</v>
      </c>
      <c r="I2206" s="214"/>
      <c r="J2206" s="128">
        <f>ROUND(IF(H2206&lt;'Заказ, cкидки и курсы валют'!$B$39,H2206*0.54*100/(100-'Заказ, cкидки и курсы валют'!$C$39),IF(H2206&lt;'Заказ, cкидки и курсы валют'!$B$40,H2206*0.54*100/(100-'Заказ, cкидки и курсы валют'!$C$40),IF(H2206&lt;'Заказ, cкидки и курсы валют'!$B$41,H2206*0.54*100/(100-'Заказ, cкидки и курсы валют'!$C$41),IF(H2206&lt;'Заказ, cкидки и курсы валют'!$B$42,H2206*0.54*100/(100-'Заказ, cкидки и курсы валют'!$C$42),IF(H2206&lt;'Заказ, cкидки и курсы валют'!$B$43,H2206*0.54*100/(100-'Заказ, cкидки и курсы валют'!$C$43),H2206))))),2)</f>
        <v>320.89999999999998</v>
      </c>
    </row>
    <row r="2207" spans="1:10" ht="14.1" customHeight="1" thickBot="1">
      <c r="A2207" s="14"/>
      <c r="B2207" s="70"/>
      <c r="C2207" s="123"/>
      <c r="D2207" s="269"/>
      <c r="E2207" s="1237"/>
      <c r="F2207" s="1096"/>
      <c r="G2207" s="865"/>
      <c r="H2207" s="23"/>
      <c r="I2207" s="14"/>
    </row>
    <row r="2208" spans="1:10" ht="14.1" customHeight="1">
      <c r="A2208" s="247"/>
      <c r="B2208" s="243"/>
      <c r="C2208" s="91" t="s">
        <v>1399</v>
      </c>
      <c r="D2208" s="96"/>
      <c r="E2208" s="591"/>
      <c r="F2208" s="592"/>
      <c r="G2208" s="859"/>
      <c r="H2208" s="163"/>
      <c r="I2208" s="95"/>
    </row>
    <row r="2209" spans="1:10" ht="14.1" customHeight="1">
      <c r="A2209" s="248"/>
      <c r="B2209" s="108" t="s">
        <v>1398</v>
      </c>
      <c r="C2209" s="108"/>
      <c r="D2209" s="166"/>
      <c r="E2209" s="593"/>
      <c r="F2209" s="553"/>
      <c r="G2209" s="340"/>
      <c r="H2209" s="17"/>
      <c r="I2209" s="167"/>
    </row>
    <row r="2210" spans="1:10" ht="14.1" customHeight="1">
      <c r="A2210" s="248"/>
      <c r="B2210" s="222"/>
      <c r="C2210" s="97"/>
      <c r="D2210" s="97"/>
      <c r="E2210" s="595"/>
      <c r="F2210" s="596"/>
      <c r="G2210" s="860"/>
      <c r="H2210" s="228"/>
      <c r="I2210" s="167"/>
    </row>
    <row r="2211" spans="1:10" ht="14.1" customHeight="1">
      <c r="A2211" s="248"/>
      <c r="B2211" s="222"/>
      <c r="C2211" s="97"/>
      <c r="D2211" s="97"/>
      <c r="E2211" s="595"/>
      <c r="F2211" s="596"/>
      <c r="G2211" s="860"/>
      <c r="H2211" s="228"/>
      <c r="I2211" s="167"/>
    </row>
    <row r="2212" spans="1:10" ht="14.1" customHeight="1">
      <c r="A2212" s="248"/>
      <c r="B2212" s="222"/>
      <c r="C2212" s="97"/>
      <c r="D2212" s="97"/>
      <c r="E2212" s="595"/>
      <c r="F2212" s="596"/>
      <c r="G2212" s="860"/>
      <c r="H2212" s="228"/>
      <c r="I2212" s="167"/>
    </row>
    <row r="2213" spans="1:10" ht="14.1" customHeight="1" thickBot="1">
      <c r="A2213" s="1171" t="s">
        <v>7052</v>
      </c>
      <c r="B2213" s="2544"/>
      <c r="C2213" s="99"/>
      <c r="D2213" s="99"/>
      <c r="E2213" s="597"/>
      <c r="F2213" s="598"/>
      <c r="G2213" s="861"/>
      <c r="H2213" s="229"/>
      <c r="I2213" s="172"/>
    </row>
    <row r="2214" spans="1:10" ht="48" customHeight="1">
      <c r="A2214" s="195" t="s">
        <v>1028</v>
      </c>
      <c r="B2214" s="196" t="s">
        <v>1029</v>
      </c>
      <c r="C2214" s="197" t="s">
        <v>678</v>
      </c>
      <c r="D2214" s="197" t="s">
        <v>3130</v>
      </c>
      <c r="E2214" s="1134" t="s">
        <v>11188</v>
      </c>
      <c r="F2214" s="600" t="s">
        <v>2779</v>
      </c>
      <c r="G2214" s="2319" t="s">
        <v>2627</v>
      </c>
      <c r="H2214" s="2320" t="s">
        <v>497</v>
      </c>
      <c r="I2214" s="199" t="s">
        <v>4239</v>
      </c>
      <c r="J2214" s="2668" t="s">
        <v>12335</v>
      </c>
    </row>
    <row r="2215" spans="1:10" ht="14.1" customHeight="1" thickBot="1">
      <c r="A2215" s="195"/>
      <c r="B2215" s="389"/>
      <c r="C2215" s="197" t="s">
        <v>3629</v>
      </c>
      <c r="D2215" s="390" t="s">
        <v>2628</v>
      </c>
      <c r="E2215" s="601" t="s">
        <v>265</v>
      </c>
      <c r="F2215" s="607">
        <f>'Заказ, cкидки и курсы валют'!$I$12</f>
        <v>0</v>
      </c>
      <c r="G2215" s="2316"/>
      <c r="H2215" s="2318"/>
      <c r="I2215" s="325"/>
      <c r="J2215" s="2669"/>
    </row>
    <row r="2216" spans="1:10" ht="14.1" customHeight="1" thickBot="1">
      <c r="A2216" s="333" t="s">
        <v>11049</v>
      </c>
      <c r="B2216" s="978" t="s">
        <v>3364</v>
      </c>
      <c r="C2216" s="973">
        <v>0.51</v>
      </c>
      <c r="D2216" s="2124">
        <v>250</v>
      </c>
      <c r="E2216" s="2103">
        <f>(E2061*2)+(1000/D2216*7.5)</f>
        <v>77.97999999999999</v>
      </c>
      <c r="F2216" s="967">
        <f>ROUND(E2216*(1-$F$11),2)</f>
        <v>77.98</v>
      </c>
      <c r="G2216" s="968">
        <f>'Заказ, cкидки и курсы валют'!$J$23*F2216</f>
        <v>935.76</v>
      </c>
      <c r="H2216" s="387">
        <f>ROUND((D2216/1000)*G2216,2)</f>
        <v>233.94</v>
      </c>
      <c r="I2216" s="337"/>
      <c r="J2216" s="128">
        <f>ROUND(IF(H2216&lt;'Заказ, cкидки и курсы валют'!$B$39,H2216*0.54*100/(100-'Заказ, cкидки и курсы валют'!$C$39),IF(H2216&lt;'Заказ, cкидки и курсы валют'!$B$40,H2216*0.54*100/(100-'Заказ, cкидки и курсы валют'!$C$40),IF(H2216&lt;'Заказ, cкидки и курсы валют'!$B$41,H2216*0.54*100/(100-'Заказ, cкидки и курсы валют'!$C$41),IF(H2216&lt;'Заказ, cкидки и курсы валют'!$B$42,H2216*0.54*100/(100-'Заказ, cкидки и курсы валют'!$C$42),IF(H2216&lt;'Заказ, cкидки и курсы валют'!$B$43,H2216*0.54*100/(100-'Заказ, cкидки и курсы валют'!$C$43),H2216))))),2)</f>
        <v>315.82</v>
      </c>
    </row>
    <row r="2217" spans="1:10" ht="14.1" customHeight="1" thickBot="1">
      <c r="A2217" s="216" t="s">
        <v>11050</v>
      </c>
      <c r="B2217" s="61" t="s">
        <v>3365</v>
      </c>
      <c r="C2217" s="786">
        <v>0.53</v>
      </c>
      <c r="D2217" s="2093">
        <v>300</v>
      </c>
      <c r="E2217" s="2103">
        <f t="shared" ref="E2217:E2280" si="252">(E2062*2)+(1000/D2217*7.5)</f>
        <v>77.16</v>
      </c>
      <c r="F2217" s="603">
        <f t="shared" ref="F2217:F2280" si="253">ROUND(E2217*(1-$F$11),2)</f>
        <v>77.16</v>
      </c>
      <c r="G2217" s="862">
        <f>'Заказ, cкидки и курсы валют'!$J$23*F2217</f>
        <v>925.92</v>
      </c>
      <c r="H2217" s="128">
        <f t="shared" ref="H2217:H2280" si="254">ROUND((D2217/1000)*G2217,2)</f>
        <v>277.77999999999997</v>
      </c>
      <c r="I2217" s="212"/>
      <c r="J2217" s="128">
        <f>ROUND(IF(H2217&lt;'Заказ, cкидки и курсы валют'!$B$39,H2217*0.54*100/(100-'Заказ, cкидки и курсы валют'!$C$39),IF(H2217&lt;'Заказ, cкидки и курсы валют'!$B$40,H2217*0.54*100/(100-'Заказ, cкидки и курсы валют'!$C$40),IF(H2217&lt;'Заказ, cкидки и курсы валют'!$B$41,H2217*0.54*100/(100-'Заказ, cкидки и курсы валют'!$C$41),IF(H2217&lt;'Заказ, cкидки и курсы валют'!$B$42,H2217*0.54*100/(100-'Заказ, cкидки и курсы валют'!$C$42),IF(H2217&lt;'Заказ, cкидки и курсы валют'!$B$43,H2217*0.54*100/(100-'Заказ, cкидки и курсы валют'!$C$43),H2217))))),2)</f>
        <v>375</v>
      </c>
    </row>
    <row r="2218" spans="1:10" ht="14.1" customHeight="1" thickBot="1">
      <c r="A2218" s="216" t="s">
        <v>11051</v>
      </c>
      <c r="B2218" s="61" t="s">
        <v>3366</v>
      </c>
      <c r="C2218" s="786">
        <v>0.64</v>
      </c>
      <c r="D2218" s="2093">
        <v>250</v>
      </c>
      <c r="E2218" s="2103">
        <f t="shared" si="252"/>
        <v>88.18</v>
      </c>
      <c r="F2218" s="603">
        <f t="shared" si="253"/>
        <v>88.18</v>
      </c>
      <c r="G2218" s="862">
        <f>'Заказ, cкидки и курсы валют'!$J$23*F2218</f>
        <v>1058.1600000000001</v>
      </c>
      <c r="H2218" s="128">
        <f t="shared" si="254"/>
        <v>264.54000000000002</v>
      </c>
      <c r="I2218" s="212"/>
      <c r="J2218" s="128">
        <f>ROUND(IF(H2218&lt;'Заказ, cкидки и курсы валют'!$B$39,H2218*0.54*100/(100-'Заказ, cкидки и курсы валют'!$C$39),IF(H2218&lt;'Заказ, cкидки и курсы валют'!$B$40,H2218*0.54*100/(100-'Заказ, cкидки и курсы валют'!$C$40),IF(H2218&lt;'Заказ, cкидки и курсы валют'!$B$41,H2218*0.54*100/(100-'Заказ, cкидки и курсы валют'!$C$41),IF(H2218&lt;'Заказ, cкидки и курсы валют'!$B$42,H2218*0.54*100/(100-'Заказ, cкидки и курсы валют'!$C$42),IF(H2218&lt;'Заказ, cкидки и курсы валют'!$B$43,H2218*0.54*100/(100-'Заказ, cкидки и курсы валют'!$C$43),H2218))))),2)</f>
        <v>357.13</v>
      </c>
    </row>
    <row r="2219" spans="1:10" ht="14.1" customHeight="1" thickBot="1">
      <c r="A2219" s="216" t="s">
        <v>11052</v>
      </c>
      <c r="B2219" s="61" t="s">
        <v>3367</v>
      </c>
      <c r="C2219" s="786">
        <v>0.82</v>
      </c>
      <c r="D2219" s="2093">
        <v>200</v>
      </c>
      <c r="E2219" s="2103">
        <f t="shared" si="252"/>
        <v>102.62</v>
      </c>
      <c r="F2219" s="603">
        <f t="shared" si="253"/>
        <v>102.62</v>
      </c>
      <c r="G2219" s="862">
        <f>'Заказ, cкидки и курсы валют'!$J$23*F2219</f>
        <v>1231.44</v>
      </c>
      <c r="H2219" s="128">
        <f t="shared" si="254"/>
        <v>246.29</v>
      </c>
      <c r="I2219" s="212"/>
      <c r="J2219" s="128">
        <f>ROUND(IF(H2219&lt;'Заказ, cкидки и курсы валют'!$B$39,H2219*0.54*100/(100-'Заказ, cкидки и курсы валют'!$C$39),IF(H2219&lt;'Заказ, cкидки и курсы валют'!$B$40,H2219*0.54*100/(100-'Заказ, cкидки и курсы валют'!$C$40),IF(H2219&lt;'Заказ, cкидки и курсы валют'!$B$41,H2219*0.54*100/(100-'Заказ, cкидки и курсы валют'!$C$41),IF(H2219&lt;'Заказ, cкидки и курсы валют'!$B$42,H2219*0.54*100/(100-'Заказ, cкидки и курсы валют'!$C$42),IF(H2219&lt;'Заказ, cкидки и курсы валют'!$B$43,H2219*0.54*100/(100-'Заказ, cкидки и курсы валют'!$C$43),H2219))))),2)</f>
        <v>332.49</v>
      </c>
    </row>
    <row r="2220" spans="1:10" ht="14.1" customHeight="1" thickBot="1">
      <c r="A2220" s="216" t="s">
        <v>11053</v>
      </c>
      <c r="B2220" s="61" t="s">
        <v>3368</v>
      </c>
      <c r="C2220" s="786">
        <v>0.88</v>
      </c>
      <c r="D2220" s="2093">
        <v>150</v>
      </c>
      <c r="E2220" s="2103">
        <f t="shared" si="252"/>
        <v>120.72</v>
      </c>
      <c r="F2220" s="603">
        <f t="shared" si="253"/>
        <v>120.72</v>
      </c>
      <c r="G2220" s="862">
        <f>'Заказ, cкидки и курсы валют'!$J$23*F2220</f>
        <v>1448.6399999999999</v>
      </c>
      <c r="H2220" s="128">
        <f t="shared" si="254"/>
        <v>217.3</v>
      </c>
      <c r="I2220" s="212"/>
      <c r="J2220" s="128">
        <f>ROUND(IF(H2220&lt;'Заказ, cкидки и курсы валют'!$B$39,H2220*0.54*100/(100-'Заказ, cкидки и курсы валют'!$C$39),IF(H2220&lt;'Заказ, cкидки и курсы валют'!$B$40,H2220*0.54*100/(100-'Заказ, cкидки и курсы валют'!$C$40),IF(H2220&lt;'Заказ, cкидки и курсы валют'!$B$41,H2220*0.54*100/(100-'Заказ, cкидки и курсы валют'!$C$41),IF(H2220&lt;'Заказ, cкидки и курсы валют'!$B$42,H2220*0.54*100/(100-'Заказ, cкидки и курсы валют'!$C$42),IF(H2220&lt;'Заказ, cкидки и курсы валют'!$B$43,H2220*0.54*100/(100-'Заказ, cкидки и курсы валют'!$C$43),H2220))))),2)</f>
        <v>293.36</v>
      </c>
    </row>
    <row r="2221" spans="1:10" ht="14.1" customHeight="1" thickBot="1">
      <c r="A2221" s="216" t="s">
        <v>11054</v>
      </c>
      <c r="B2221" s="60" t="s">
        <v>8967</v>
      </c>
      <c r="C2221" s="786">
        <v>0.89</v>
      </c>
      <c r="D2221" s="844">
        <v>180</v>
      </c>
      <c r="E2221" s="2103">
        <f t="shared" si="252"/>
        <v>123.00666666666666</v>
      </c>
      <c r="F2221" s="603">
        <f t="shared" si="253"/>
        <v>123.01</v>
      </c>
      <c r="G2221" s="862">
        <f>'Заказ, cкидки и курсы валют'!$J$23*F2221</f>
        <v>1476.1200000000001</v>
      </c>
      <c r="H2221" s="128">
        <f t="shared" si="254"/>
        <v>265.7</v>
      </c>
      <c r="I2221" s="212"/>
      <c r="J2221" s="128">
        <f>ROUND(IF(H2221&lt;'Заказ, cкидки и курсы валют'!$B$39,H2221*0.54*100/(100-'Заказ, cкидки и курсы валют'!$C$39),IF(H2221&lt;'Заказ, cкидки и курсы валют'!$B$40,H2221*0.54*100/(100-'Заказ, cкидки и курсы валют'!$C$40),IF(H2221&lt;'Заказ, cкидки и курсы валют'!$B$41,H2221*0.54*100/(100-'Заказ, cкидки и курсы валют'!$C$41),IF(H2221&lt;'Заказ, cкидки и курсы валют'!$B$42,H2221*0.54*100/(100-'Заказ, cкидки и курсы валют'!$C$42),IF(H2221&lt;'Заказ, cкидки и курсы валют'!$B$43,H2221*0.54*100/(100-'Заказ, cкидки и курсы валют'!$C$43),H2221))))),2)</f>
        <v>358.7</v>
      </c>
    </row>
    <row r="2222" spans="1:10" ht="14.1" customHeight="1" thickBot="1">
      <c r="A2222" s="216" t="s">
        <v>11055</v>
      </c>
      <c r="B2222" s="61" t="s">
        <v>3369</v>
      </c>
      <c r="C2222" s="786">
        <v>0.6</v>
      </c>
      <c r="D2222" s="2093">
        <v>400</v>
      </c>
      <c r="E2222" s="2103">
        <f t="shared" si="252"/>
        <v>83.07</v>
      </c>
      <c r="F2222" s="603">
        <f t="shared" si="253"/>
        <v>83.07</v>
      </c>
      <c r="G2222" s="862">
        <f>'Заказ, cкидки и курсы валют'!$J$23*F2222</f>
        <v>996.83999999999992</v>
      </c>
      <c r="H2222" s="128">
        <f t="shared" si="254"/>
        <v>398.74</v>
      </c>
      <c r="I2222" s="212"/>
      <c r="J2222" s="128">
        <f>ROUND(IF(H2222&lt;'Заказ, cкидки и курсы валют'!$B$39,H2222*0.54*100/(100-'Заказ, cкидки и курсы валют'!$C$39),IF(H2222&lt;'Заказ, cкидки и курсы валют'!$B$40,H2222*0.54*100/(100-'Заказ, cкидки и курсы валют'!$C$40),IF(H2222&lt;'Заказ, cкидки и курсы валют'!$B$41,H2222*0.54*100/(100-'Заказ, cкидки и курсы валют'!$C$41),IF(H2222&lt;'Заказ, cкидки и курсы валют'!$B$42,H2222*0.54*100/(100-'Заказ, cкидки и курсы валют'!$C$42),IF(H2222&lt;'Заказ, cкидки и курсы валют'!$B$43,H2222*0.54*100/(100-'Заказ, cкидки и курсы валют'!$C$43),H2222))))),2)</f>
        <v>478.49</v>
      </c>
    </row>
    <row r="2223" spans="1:10" ht="14.1" customHeight="1" thickBot="1">
      <c r="A2223" s="216" t="s">
        <v>11056</v>
      </c>
      <c r="B2223" s="61" t="s">
        <v>3370</v>
      </c>
      <c r="C2223" s="786">
        <v>0.76</v>
      </c>
      <c r="D2223" s="2093">
        <v>300</v>
      </c>
      <c r="E2223" s="2103">
        <f t="shared" si="252"/>
        <v>92.78</v>
      </c>
      <c r="F2223" s="603">
        <f t="shared" si="253"/>
        <v>92.78</v>
      </c>
      <c r="G2223" s="862">
        <f>'Заказ, cкидки и курсы валют'!$J$23*F2223</f>
        <v>1113.3600000000001</v>
      </c>
      <c r="H2223" s="128">
        <f t="shared" si="254"/>
        <v>334.01</v>
      </c>
      <c r="I2223" s="212"/>
      <c r="J2223" s="128">
        <f>ROUND(IF(H2223&lt;'Заказ, cкидки и курсы валют'!$B$39,H2223*0.54*100/(100-'Заказ, cкидки и курсы валют'!$C$39),IF(H2223&lt;'Заказ, cкидки и курсы валют'!$B$40,H2223*0.54*100/(100-'Заказ, cкидки и курсы валют'!$C$40),IF(H2223&lt;'Заказ, cкидки и курсы валют'!$B$41,H2223*0.54*100/(100-'Заказ, cкидки и курсы валют'!$C$41),IF(H2223&lt;'Заказ, cкидки и курсы валют'!$B$42,H2223*0.54*100/(100-'Заказ, cкидки и курсы валют'!$C$42),IF(H2223&lt;'Заказ, cкидки и курсы валют'!$B$43,H2223*0.54*100/(100-'Заказ, cкидки и курсы валют'!$C$43),H2223))))),2)</f>
        <v>450.91</v>
      </c>
    </row>
    <row r="2224" spans="1:10" ht="14.1" customHeight="1" thickBot="1">
      <c r="A2224" s="216" t="s">
        <v>11057</v>
      </c>
      <c r="B2224" s="61" t="s">
        <v>3371</v>
      </c>
      <c r="C2224" s="786">
        <v>0.93</v>
      </c>
      <c r="D2224" s="2093">
        <v>240</v>
      </c>
      <c r="E2224" s="2103">
        <f t="shared" si="252"/>
        <v>106.71</v>
      </c>
      <c r="F2224" s="603">
        <f t="shared" si="253"/>
        <v>106.71</v>
      </c>
      <c r="G2224" s="862">
        <f>'Заказ, cкидки и курсы валют'!$J$23*F2224</f>
        <v>1280.52</v>
      </c>
      <c r="H2224" s="128">
        <f t="shared" si="254"/>
        <v>307.32</v>
      </c>
      <c r="I2224" s="212"/>
      <c r="J2224" s="128">
        <f>ROUND(IF(H2224&lt;'Заказ, cкидки и курсы валют'!$B$39,H2224*0.54*100/(100-'Заказ, cкидки и курсы валют'!$C$39),IF(H2224&lt;'Заказ, cкидки и курсы валют'!$B$40,H2224*0.54*100/(100-'Заказ, cкидки и курсы валют'!$C$40),IF(H2224&lt;'Заказ, cкидки и курсы валют'!$B$41,H2224*0.54*100/(100-'Заказ, cкидки и курсы валют'!$C$41),IF(H2224&lt;'Заказ, cкидки и курсы валют'!$B$42,H2224*0.54*100/(100-'Заказ, cкидки и курсы валют'!$C$42),IF(H2224&lt;'Заказ, cкидки и курсы валют'!$B$43,H2224*0.54*100/(100-'Заказ, cкидки и курсы валют'!$C$43),H2224))))),2)</f>
        <v>414.88</v>
      </c>
    </row>
    <row r="2225" spans="1:10" ht="14.1" customHeight="1" thickBot="1">
      <c r="A2225" s="216" t="s">
        <v>11058</v>
      </c>
      <c r="B2225" s="61" t="s">
        <v>105</v>
      </c>
      <c r="C2225" s="786">
        <v>1.02</v>
      </c>
      <c r="D2225" s="2093">
        <v>200</v>
      </c>
      <c r="E2225" s="2103">
        <f t="shared" si="252"/>
        <v>118.8</v>
      </c>
      <c r="F2225" s="603">
        <f t="shared" si="253"/>
        <v>118.8</v>
      </c>
      <c r="G2225" s="862">
        <f>'Заказ, cкидки и курсы валют'!$J$23*F2225</f>
        <v>1425.6</v>
      </c>
      <c r="H2225" s="128">
        <f t="shared" si="254"/>
        <v>285.12</v>
      </c>
      <c r="I2225" s="212"/>
      <c r="J2225" s="128">
        <f>ROUND(IF(H2225&lt;'Заказ, cкидки и курсы валют'!$B$39,H2225*0.54*100/(100-'Заказ, cкидки и курсы валют'!$C$39),IF(H2225&lt;'Заказ, cкидки и курсы валют'!$B$40,H2225*0.54*100/(100-'Заказ, cкидки и курсы валют'!$C$40),IF(H2225&lt;'Заказ, cкидки и курсы валют'!$B$41,H2225*0.54*100/(100-'Заказ, cкидки и курсы валют'!$C$41),IF(H2225&lt;'Заказ, cкидки и курсы валют'!$B$42,H2225*0.54*100/(100-'Заказ, cкидки и курсы валют'!$C$42),IF(H2225&lt;'Заказ, cкидки и курсы валют'!$B$43,H2225*0.54*100/(100-'Заказ, cкидки и курсы валют'!$C$43),H2225))))),2)</f>
        <v>384.91</v>
      </c>
    </row>
    <row r="2226" spans="1:10" ht="14.1" customHeight="1" thickBot="1">
      <c r="A2226" s="216" t="s">
        <v>11059</v>
      </c>
      <c r="B2226" s="61" t="s">
        <v>106</v>
      </c>
      <c r="C2226" s="786">
        <v>1.22</v>
      </c>
      <c r="D2226" s="2093">
        <v>170</v>
      </c>
      <c r="E2226" s="2103">
        <f t="shared" si="252"/>
        <v>135.51764705882354</v>
      </c>
      <c r="F2226" s="603">
        <f t="shared" si="253"/>
        <v>135.52000000000001</v>
      </c>
      <c r="G2226" s="862">
        <f>'Заказ, cкидки и курсы валют'!$J$23*F2226</f>
        <v>1626.2400000000002</v>
      </c>
      <c r="H2226" s="128">
        <f t="shared" si="254"/>
        <v>276.45999999999998</v>
      </c>
      <c r="I2226" s="212"/>
      <c r="J2226" s="128">
        <f>ROUND(IF(H2226&lt;'Заказ, cкидки и курсы валют'!$B$39,H2226*0.54*100/(100-'Заказ, cкидки и курсы валют'!$C$39),IF(H2226&lt;'Заказ, cкидки и курсы валют'!$B$40,H2226*0.54*100/(100-'Заказ, cкидки и курсы валют'!$C$40),IF(H2226&lt;'Заказ, cкидки и курсы валют'!$B$41,H2226*0.54*100/(100-'Заказ, cкидки и курсы валют'!$C$41),IF(H2226&lt;'Заказ, cкидки и курсы валют'!$B$42,H2226*0.54*100/(100-'Заказ, cкидки и курсы валют'!$C$42),IF(H2226&lt;'Заказ, cкидки и курсы валют'!$B$43,H2226*0.54*100/(100-'Заказ, cкидки и курсы валют'!$C$43),H2226))))),2)</f>
        <v>373.22</v>
      </c>
    </row>
    <row r="2227" spans="1:10" ht="14.1" customHeight="1" thickBot="1">
      <c r="A2227" s="216" t="s">
        <v>11060</v>
      </c>
      <c r="B2227" s="61" t="s">
        <v>107</v>
      </c>
      <c r="C2227" s="786">
        <v>1.42</v>
      </c>
      <c r="D2227" s="2093">
        <v>140</v>
      </c>
      <c r="E2227" s="2103">
        <f t="shared" si="252"/>
        <v>166.13142857142859</v>
      </c>
      <c r="F2227" s="603">
        <f t="shared" si="253"/>
        <v>166.13</v>
      </c>
      <c r="G2227" s="862">
        <f>'Заказ, cкидки и курсы валют'!$J$23*F2227</f>
        <v>1993.56</v>
      </c>
      <c r="H2227" s="128">
        <f t="shared" si="254"/>
        <v>279.10000000000002</v>
      </c>
      <c r="I2227" s="212"/>
      <c r="J2227" s="128">
        <f>ROUND(IF(H2227&lt;'Заказ, cкидки и курсы валют'!$B$39,H2227*0.54*100/(100-'Заказ, cкидки и курсы валют'!$C$39),IF(H2227&lt;'Заказ, cкидки и курсы валют'!$B$40,H2227*0.54*100/(100-'Заказ, cкидки и курсы валют'!$C$40),IF(H2227&lt;'Заказ, cкидки и курсы валют'!$B$41,H2227*0.54*100/(100-'Заказ, cкидки и курсы валют'!$C$41),IF(H2227&lt;'Заказ, cкидки и курсы валют'!$B$42,H2227*0.54*100/(100-'Заказ, cкидки и курсы валют'!$C$42),IF(H2227&lt;'Заказ, cкидки и курсы валют'!$B$43,H2227*0.54*100/(100-'Заказ, cкидки и курсы валют'!$C$43),H2227))))),2)</f>
        <v>376.79</v>
      </c>
    </row>
    <row r="2228" spans="1:10" ht="14.1" customHeight="1" thickBot="1">
      <c r="A2228" s="216" t="s">
        <v>11061</v>
      </c>
      <c r="B2228" s="61" t="s">
        <v>108</v>
      </c>
      <c r="C2228" s="786">
        <v>1.76</v>
      </c>
      <c r="D2228" s="2093">
        <v>110</v>
      </c>
      <c r="E2228" s="2103">
        <f t="shared" si="252"/>
        <v>193.70181818181817</v>
      </c>
      <c r="F2228" s="603">
        <f t="shared" si="253"/>
        <v>193.7</v>
      </c>
      <c r="G2228" s="862">
        <f>'Заказ, cкидки и курсы валют'!$J$23*F2228</f>
        <v>2324.3999999999996</v>
      </c>
      <c r="H2228" s="128">
        <f t="shared" si="254"/>
        <v>255.68</v>
      </c>
      <c r="I2228" s="212"/>
      <c r="J2228" s="128">
        <f>ROUND(IF(H2228&lt;'Заказ, cкидки и курсы валют'!$B$39,H2228*0.54*100/(100-'Заказ, cкидки и курсы валют'!$C$39),IF(H2228&lt;'Заказ, cкидки и курсы валют'!$B$40,H2228*0.54*100/(100-'Заказ, cкидки и курсы валют'!$C$40),IF(H2228&lt;'Заказ, cкидки и курсы валют'!$B$41,H2228*0.54*100/(100-'Заказ, cкидки и курсы валют'!$C$41),IF(H2228&lt;'Заказ, cкидки и курсы валют'!$B$42,H2228*0.54*100/(100-'Заказ, cкидки и курсы валют'!$C$42),IF(H2228&lt;'Заказ, cкидки и курсы валют'!$B$43,H2228*0.54*100/(100-'Заказ, cкидки и курсы валют'!$C$43),H2228))))),2)</f>
        <v>345.17</v>
      </c>
    </row>
    <row r="2229" spans="1:10" ht="14.1" customHeight="1" thickBot="1">
      <c r="A2229" s="216" t="s">
        <v>11062</v>
      </c>
      <c r="B2229" s="61" t="s">
        <v>3372</v>
      </c>
      <c r="C2229" s="786">
        <v>1.97</v>
      </c>
      <c r="D2229" s="2093">
        <v>80</v>
      </c>
      <c r="E2229" s="2103">
        <f t="shared" si="252"/>
        <v>235.21</v>
      </c>
      <c r="F2229" s="603">
        <f t="shared" si="253"/>
        <v>235.21</v>
      </c>
      <c r="G2229" s="862">
        <f>'Заказ, cкидки и курсы валют'!$J$23*F2229</f>
        <v>2822.52</v>
      </c>
      <c r="H2229" s="128">
        <f t="shared" si="254"/>
        <v>225.8</v>
      </c>
      <c r="I2229" s="212"/>
      <c r="J2229" s="128">
        <f>ROUND(IF(H2229&lt;'Заказ, cкидки и курсы валют'!$B$39,H2229*0.54*100/(100-'Заказ, cкидки и курсы валют'!$C$39),IF(H2229&lt;'Заказ, cкидки и курсы валют'!$B$40,H2229*0.54*100/(100-'Заказ, cкидки и курсы валют'!$C$40),IF(H2229&lt;'Заказ, cкидки и курсы валют'!$B$41,H2229*0.54*100/(100-'Заказ, cкидки и курсы валют'!$C$41),IF(H2229&lt;'Заказ, cкидки и курсы валют'!$B$42,H2229*0.54*100/(100-'Заказ, cкидки и курсы валют'!$C$42),IF(H2229&lt;'Заказ, cкидки и курсы валют'!$B$43,H2229*0.54*100/(100-'Заказ, cкидки и курсы валют'!$C$43),H2229))))),2)</f>
        <v>304.83</v>
      </c>
    </row>
    <row r="2230" spans="1:10" ht="14.1" customHeight="1" thickBot="1">
      <c r="A2230" s="216" t="s">
        <v>11063</v>
      </c>
      <c r="B2230" s="61" t="s">
        <v>111</v>
      </c>
      <c r="C2230" s="786">
        <v>2.84</v>
      </c>
      <c r="D2230" s="2093">
        <v>60</v>
      </c>
      <c r="E2230" s="2103">
        <f t="shared" si="252"/>
        <v>297.3</v>
      </c>
      <c r="F2230" s="603">
        <f t="shared" si="253"/>
        <v>297.3</v>
      </c>
      <c r="G2230" s="862">
        <f>'Заказ, cкидки и курсы валют'!$J$23*F2230</f>
        <v>3567.6000000000004</v>
      </c>
      <c r="H2230" s="128">
        <f t="shared" si="254"/>
        <v>214.06</v>
      </c>
      <c r="I2230" s="212"/>
      <c r="J2230" s="128">
        <f>ROUND(IF(H2230&lt;'Заказ, cкидки и курсы валют'!$B$39,H2230*0.54*100/(100-'Заказ, cкидки и курсы валют'!$C$39),IF(H2230&lt;'Заказ, cкидки и курсы валют'!$B$40,H2230*0.54*100/(100-'Заказ, cкидки и курсы валют'!$C$40),IF(H2230&lt;'Заказ, cкидки и курсы валют'!$B$41,H2230*0.54*100/(100-'Заказ, cкидки и курсы валют'!$C$41),IF(H2230&lt;'Заказ, cкидки и курсы валют'!$B$42,H2230*0.54*100/(100-'Заказ, cкидки и курсы валют'!$C$42),IF(H2230&lt;'Заказ, cкидки и курсы валют'!$B$43,H2230*0.54*100/(100-'Заказ, cкидки и курсы валют'!$C$43),H2230))))),2)</f>
        <v>288.98</v>
      </c>
    </row>
    <row r="2231" spans="1:10" ht="14.1" customHeight="1" thickBot="1">
      <c r="A2231" s="216" t="s">
        <v>11064</v>
      </c>
      <c r="B2231" s="60" t="s">
        <v>10489</v>
      </c>
      <c r="C2231" s="786">
        <v>0.98</v>
      </c>
      <c r="D2231" s="2093">
        <v>250</v>
      </c>
      <c r="E2231" s="2103">
        <f t="shared" si="252"/>
        <v>98.08</v>
      </c>
      <c r="F2231" s="603">
        <f t="shared" si="253"/>
        <v>98.08</v>
      </c>
      <c r="G2231" s="862">
        <f>'Заказ, cкидки и курсы валют'!$J$23*F2231</f>
        <v>1176.96</v>
      </c>
      <c r="H2231" s="128">
        <f t="shared" si="254"/>
        <v>294.24</v>
      </c>
      <c r="I2231" s="212"/>
      <c r="J2231" s="128">
        <f>ROUND(IF(H2231&lt;'Заказ, cкидки и курсы валют'!$B$39,H2231*0.54*100/(100-'Заказ, cкидки и курсы валют'!$C$39),IF(H2231&lt;'Заказ, cкидки и курсы валют'!$B$40,H2231*0.54*100/(100-'Заказ, cкидки и курсы валют'!$C$40),IF(H2231&lt;'Заказ, cкидки и курсы валют'!$B$41,H2231*0.54*100/(100-'Заказ, cкидки и курсы валют'!$C$41),IF(H2231&lt;'Заказ, cкидки и курсы валют'!$B$42,H2231*0.54*100/(100-'Заказ, cкидки и курсы валют'!$C$42),IF(H2231&lt;'Заказ, cкидки и курсы валют'!$B$43,H2231*0.54*100/(100-'Заказ, cкидки и курсы валют'!$C$43),H2231))))),2)</f>
        <v>397.22</v>
      </c>
    </row>
    <row r="2232" spans="1:10" ht="14.1" customHeight="1" thickBot="1">
      <c r="A2232" s="216" t="s">
        <v>11065</v>
      </c>
      <c r="B2232" s="61" t="s">
        <v>3373</v>
      </c>
      <c r="C2232" s="786">
        <v>1.02</v>
      </c>
      <c r="D2232" s="2093">
        <v>200</v>
      </c>
      <c r="E2232" s="2103">
        <f t="shared" si="252"/>
        <v>118.3</v>
      </c>
      <c r="F2232" s="603">
        <f t="shared" si="253"/>
        <v>118.3</v>
      </c>
      <c r="G2232" s="862">
        <f>'Заказ, cкидки и курсы валют'!$J$23*F2232</f>
        <v>1419.6</v>
      </c>
      <c r="H2232" s="128">
        <f t="shared" si="254"/>
        <v>283.92</v>
      </c>
      <c r="I2232" s="212"/>
      <c r="J2232" s="128">
        <f>ROUND(IF(H2232&lt;'Заказ, cкидки и курсы валют'!$B$39,H2232*0.54*100/(100-'Заказ, cкидки и курсы валют'!$C$39),IF(H2232&lt;'Заказ, cкидки и курсы валют'!$B$40,H2232*0.54*100/(100-'Заказ, cкидки и курсы валют'!$C$40),IF(H2232&lt;'Заказ, cкидки и курсы валют'!$B$41,H2232*0.54*100/(100-'Заказ, cкидки и курсы валют'!$C$41),IF(H2232&lt;'Заказ, cкидки и курсы валют'!$B$42,H2232*0.54*100/(100-'Заказ, cкидки и курсы валют'!$C$42),IF(H2232&lt;'Заказ, cкидки и курсы валют'!$B$43,H2232*0.54*100/(100-'Заказ, cкидки и курсы валют'!$C$43),H2232))))),2)</f>
        <v>383.29</v>
      </c>
    </row>
    <row r="2233" spans="1:10" ht="14.1" customHeight="1" thickBot="1">
      <c r="A2233" s="216" t="s">
        <v>11066</v>
      </c>
      <c r="B2233" s="61" t="s">
        <v>77</v>
      </c>
      <c r="C2233" s="786">
        <v>1.1499999999999999</v>
      </c>
      <c r="D2233" s="2093">
        <v>150</v>
      </c>
      <c r="E2233" s="2103">
        <f t="shared" si="252"/>
        <v>144.26</v>
      </c>
      <c r="F2233" s="603">
        <f t="shared" si="253"/>
        <v>144.26</v>
      </c>
      <c r="G2233" s="862">
        <f>'Заказ, cкидки и курсы валют'!$J$23*F2233</f>
        <v>1731.12</v>
      </c>
      <c r="H2233" s="128">
        <f t="shared" si="254"/>
        <v>259.67</v>
      </c>
      <c r="I2233" s="212"/>
      <c r="J2233" s="128">
        <f>ROUND(IF(H2233&lt;'Заказ, cкидки и курсы валют'!$B$39,H2233*0.54*100/(100-'Заказ, cкидки и курсы валют'!$C$39),IF(H2233&lt;'Заказ, cкидки и курсы валют'!$B$40,H2233*0.54*100/(100-'Заказ, cкидки и курсы валют'!$C$40),IF(H2233&lt;'Заказ, cкидки и курсы валют'!$B$41,H2233*0.54*100/(100-'Заказ, cкидки и курсы валют'!$C$41),IF(H2233&lt;'Заказ, cкидки и курсы валют'!$B$42,H2233*0.54*100/(100-'Заказ, cкидки и курсы валют'!$C$42),IF(H2233&lt;'Заказ, cкидки и курсы валют'!$B$43,H2233*0.54*100/(100-'Заказ, cкидки и курсы валют'!$C$43),H2233))))),2)</f>
        <v>350.55</v>
      </c>
    </row>
    <row r="2234" spans="1:10" ht="14.1" customHeight="1" thickBot="1">
      <c r="A2234" s="216" t="s">
        <v>11067</v>
      </c>
      <c r="B2234" s="61" t="s">
        <v>137</v>
      </c>
      <c r="C2234" s="786">
        <v>1.47</v>
      </c>
      <c r="D2234" s="2093">
        <v>150</v>
      </c>
      <c r="E2234" s="2103">
        <f t="shared" si="252"/>
        <v>157</v>
      </c>
      <c r="F2234" s="603">
        <f t="shared" si="253"/>
        <v>157</v>
      </c>
      <c r="G2234" s="862">
        <f>'Заказ, cкидки и курсы валют'!$J$23*F2234</f>
        <v>1884</v>
      </c>
      <c r="H2234" s="128">
        <f t="shared" si="254"/>
        <v>282.60000000000002</v>
      </c>
      <c r="I2234" s="212"/>
      <c r="J2234" s="128">
        <f>ROUND(IF(H2234&lt;'Заказ, cкидки и курсы валют'!$B$39,H2234*0.54*100/(100-'Заказ, cкидки и курсы валют'!$C$39),IF(H2234&lt;'Заказ, cкидки и курсы валют'!$B$40,H2234*0.54*100/(100-'Заказ, cкидки и курсы валют'!$C$40),IF(H2234&lt;'Заказ, cкидки и курсы валют'!$B$41,H2234*0.54*100/(100-'Заказ, cкидки и курсы валют'!$C$41),IF(H2234&lt;'Заказ, cкидки и курсы валют'!$B$42,H2234*0.54*100/(100-'Заказ, cкидки и курсы валют'!$C$42),IF(H2234&lt;'Заказ, cкидки и курсы валют'!$B$43,H2234*0.54*100/(100-'Заказ, cкидки и курсы валют'!$C$43),H2234))))),2)</f>
        <v>381.51</v>
      </c>
    </row>
    <row r="2235" spans="1:10" ht="14.1" customHeight="1" thickBot="1">
      <c r="A2235" s="216" t="s">
        <v>11068</v>
      </c>
      <c r="B2235" s="61" t="s">
        <v>130</v>
      </c>
      <c r="C2235" s="786">
        <v>1.57</v>
      </c>
      <c r="D2235" s="2093">
        <v>120</v>
      </c>
      <c r="E2235" s="2103">
        <f t="shared" si="252"/>
        <v>180.8</v>
      </c>
      <c r="F2235" s="603">
        <f t="shared" si="253"/>
        <v>180.8</v>
      </c>
      <c r="G2235" s="862">
        <f>'Заказ, cкидки и курсы валют'!$J$23*F2235</f>
        <v>2169.6000000000004</v>
      </c>
      <c r="H2235" s="128">
        <f t="shared" si="254"/>
        <v>260.35000000000002</v>
      </c>
      <c r="I2235" s="212"/>
      <c r="J2235" s="128">
        <f>ROUND(IF(H2235&lt;'Заказ, cкидки и курсы валют'!$B$39,H2235*0.54*100/(100-'Заказ, cкидки и курсы валют'!$C$39),IF(H2235&lt;'Заказ, cкидки и курсы валют'!$B$40,H2235*0.54*100/(100-'Заказ, cкидки и курсы валют'!$C$40),IF(H2235&lt;'Заказ, cкидки и курсы валют'!$B$41,H2235*0.54*100/(100-'Заказ, cкидки и курсы валют'!$C$41),IF(H2235&lt;'Заказ, cкидки и курсы валют'!$B$42,H2235*0.54*100/(100-'Заказ, cкидки и курсы валют'!$C$42),IF(H2235&lt;'Заказ, cкидки и курсы валют'!$B$43,H2235*0.54*100/(100-'Заказ, cкидки и курсы валют'!$C$43),H2235))))),2)</f>
        <v>351.47</v>
      </c>
    </row>
    <row r="2236" spans="1:10" ht="14.1" customHeight="1" thickBot="1">
      <c r="A2236" s="216" t="s">
        <v>11069</v>
      </c>
      <c r="B2236" s="61" t="s">
        <v>131</v>
      </c>
      <c r="C2236" s="786">
        <v>1.81</v>
      </c>
      <c r="D2236" s="2093">
        <v>100</v>
      </c>
      <c r="E2236" s="2103">
        <f t="shared" si="252"/>
        <v>208.28</v>
      </c>
      <c r="F2236" s="603">
        <f t="shared" si="253"/>
        <v>208.28</v>
      </c>
      <c r="G2236" s="862">
        <f>'Заказ, cкидки и курсы валют'!$J$23*F2236</f>
        <v>2499.36</v>
      </c>
      <c r="H2236" s="128">
        <f t="shared" si="254"/>
        <v>249.94</v>
      </c>
      <c r="I2236" s="212"/>
      <c r="J2236" s="128">
        <f>ROUND(IF(H2236&lt;'Заказ, cкидки и курсы валют'!$B$39,H2236*0.54*100/(100-'Заказ, cкидки и курсы валют'!$C$39),IF(H2236&lt;'Заказ, cкидки и курсы валют'!$B$40,H2236*0.54*100/(100-'Заказ, cкидки и курсы валют'!$C$40),IF(H2236&lt;'Заказ, cкидки и курсы валют'!$B$41,H2236*0.54*100/(100-'Заказ, cкидки и курсы валют'!$C$41),IF(H2236&lt;'Заказ, cкидки и курсы валют'!$B$42,H2236*0.54*100/(100-'Заказ, cкидки и курсы валют'!$C$42),IF(H2236&lt;'Заказ, cкидки и курсы валют'!$B$43,H2236*0.54*100/(100-'Заказ, cкидки и курсы валют'!$C$43),H2236))))),2)</f>
        <v>337.42</v>
      </c>
    </row>
    <row r="2237" spans="1:10" ht="14.1" customHeight="1" thickBot="1">
      <c r="A2237" s="216" t="s">
        <v>11070</v>
      </c>
      <c r="B2237" s="61" t="s">
        <v>78</v>
      </c>
      <c r="C2237" s="786">
        <v>2.33</v>
      </c>
      <c r="D2237" s="2093">
        <v>90</v>
      </c>
      <c r="E2237" s="2103">
        <f t="shared" si="252"/>
        <v>246.95333333333332</v>
      </c>
      <c r="F2237" s="603">
        <f t="shared" si="253"/>
        <v>246.95</v>
      </c>
      <c r="G2237" s="862">
        <f>'Заказ, cкидки и курсы валют'!$J$23*F2237</f>
        <v>2963.3999999999996</v>
      </c>
      <c r="H2237" s="128">
        <f t="shared" si="254"/>
        <v>266.70999999999998</v>
      </c>
      <c r="I2237" s="212"/>
      <c r="J2237" s="128">
        <f>ROUND(IF(H2237&lt;'Заказ, cкидки и курсы валют'!$B$39,H2237*0.54*100/(100-'Заказ, cкидки и курсы валют'!$C$39),IF(H2237&lt;'Заказ, cкидки и курсы валют'!$B$40,H2237*0.54*100/(100-'Заказ, cкидки и курсы валют'!$C$40),IF(H2237&lt;'Заказ, cкидки и курсы валют'!$B$41,H2237*0.54*100/(100-'Заказ, cкидки и курсы валют'!$C$41),IF(H2237&lt;'Заказ, cкидки и курсы валют'!$B$42,H2237*0.54*100/(100-'Заказ, cкидки и курсы валют'!$C$42),IF(H2237&lt;'Заказ, cкидки и курсы валют'!$B$43,H2237*0.54*100/(100-'Заказ, cкидки и курсы валют'!$C$43),H2237))))),2)</f>
        <v>360.06</v>
      </c>
    </row>
    <row r="2238" spans="1:10" ht="14.1" customHeight="1" thickBot="1">
      <c r="A2238" s="216" t="s">
        <v>11071</v>
      </c>
      <c r="B2238" s="60" t="s">
        <v>10491</v>
      </c>
      <c r="C2238" s="786">
        <v>1.08</v>
      </c>
      <c r="D2238" s="2093">
        <v>200</v>
      </c>
      <c r="E2238" s="2103">
        <f t="shared" si="252"/>
        <v>127.98</v>
      </c>
      <c r="F2238" s="603">
        <f t="shared" si="253"/>
        <v>127.98</v>
      </c>
      <c r="G2238" s="862">
        <f>'Заказ, cкидки и курсы валют'!$J$23*F2238</f>
        <v>1535.76</v>
      </c>
      <c r="H2238" s="128">
        <f t="shared" si="254"/>
        <v>307.14999999999998</v>
      </c>
      <c r="I2238" s="212"/>
      <c r="J2238" s="128">
        <f>ROUND(IF(H2238&lt;'Заказ, cкидки и курсы валют'!$B$39,H2238*0.54*100/(100-'Заказ, cкидки и курсы валют'!$C$39),IF(H2238&lt;'Заказ, cкидки и курсы валют'!$B$40,H2238*0.54*100/(100-'Заказ, cкидки и курсы валют'!$C$40),IF(H2238&lt;'Заказ, cкидки и курсы валют'!$B$41,H2238*0.54*100/(100-'Заказ, cкидки и курсы валют'!$C$41),IF(H2238&lt;'Заказ, cкидки и курсы валют'!$B$42,H2238*0.54*100/(100-'Заказ, cкидки и курсы валют'!$C$42),IF(H2238&lt;'Заказ, cкидки и курсы валют'!$B$43,H2238*0.54*100/(100-'Заказ, cкидки и курсы валют'!$C$43),H2238))))),2)</f>
        <v>414.65</v>
      </c>
    </row>
    <row r="2239" spans="1:10" ht="14.1" customHeight="1" thickBot="1">
      <c r="A2239" s="216" t="s">
        <v>11072</v>
      </c>
      <c r="B2239" s="61" t="s">
        <v>3976</v>
      </c>
      <c r="C2239" s="786">
        <v>1.1599999999999999</v>
      </c>
      <c r="D2239" s="2093">
        <v>200</v>
      </c>
      <c r="E2239" s="2103">
        <f t="shared" si="252"/>
        <v>129.9</v>
      </c>
      <c r="F2239" s="603">
        <f t="shared" si="253"/>
        <v>129.9</v>
      </c>
      <c r="G2239" s="862">
        <f>'Заказ, cкидки и курсы валют'!$J$23*F2239</f>
        <v>1558.8000000000002</v>
      </c>
      <c r="H2239" s="128">
        <f t="shared" si="254"/>
        <v>311.76</v>
      </c>
      <c r="I2239" s="212"/>
      <c r="J2239" s="128">
        <f>ROUND(IF(H2239&lt;'Заказ, cкидки и курсы валют'!$B$39,H2239*0.54*100/(100-'Заказ, cкидки и курсы валют'!$C$39),IF(H2239&lt;'Заказ, cкидки и курсы валют'!$B$40,H2239*0.54*100/(100-'Заказ, cкидки и курсы валют'!$C$40),IF(H2239&lt;'Заказ, cкидки и курсы валют'!$B$41,H2239*0.54*100/(100-'Заказ, cкидки и курсы валют'!$C$41),IF(H2239&lt;'Заказ, cкидки и курсы валют'!$B$42,H2239*0.54*100/(100-'Заказ, cкидки и курсы валют'!$C$42),IF(H2239&lt;'Заказ, cкидки и курсы валют'!$B$43,H2239*0.54*100/(100-'Заказ, cкидки и курсы валют'!$C$43),H2239))))),2)</f>
        <v>420.88</v>
      </c>
    </row>
    <row r="2240" spans="1:10" ht="14.1" customHeight="1" thickBot="1">
      <c r="A2240" s="216" t="s">
        <v>11073</v>
      </c>
      <c r="B2240" s="61" t="s">
        <v>122</v>
      </c>
      <c r="C2240" s="792">
        <v>1.4</v>
      </c>
      <c r="D2240" s="2093">
        <v>150</v>
      </c>
      <c r="E2240" s="2103">
        <f t="shared" si="252"/>
        <v>154.26</v>
      </c>
      <c r="F2240" s="603">
        <f t="shared" si="253"/>
        <v>154.26</v>
      </c>
      <c r="G2240" s="862">
        <f>'Заказ, cкидки и курсы валют'!$J$23*F2240</f>
        <v>1851.12</v>
      </c>
      <c r="H2240" s="128">
        <f t="shared" si="254"/>
        <v>277.67</v>
      </c>
      <c r="I2240" s="212"/>
      <c r="J2240" s="128">
        <f>ROUND(IF(H2240&lt;'Заказ, cкидки и курсы валют'!$B$39,H2240*0.54*100/(100-'Заказ, cкидки и курсы валют'!$C$39),IF(H2240&lt;'Заказ, cкидки и курсы валют'!$B$40,H2240*0.54*100/(100-'Заказ, cкидки и курсы валют'!$C$40),IF(H2240&lt;'Заказ, cкидки и курсы валют'!$B$41,H2240*0.54*100/(100-'Заказ, cкидки и курсы валют'!$C$41),IF(H2240&lt;'Заказ, cкидки и курсы валют'!$B$42,H2240*0.54*100/(100-'Заказ, cкидки и курсы валют'!$C$42),IF(H2240&lt;'Заказ, cкидки и курсы валют'!$B$43,H2240*0.54*100/(100-'Заказ, cкидки и курсы валют'!$C$43),H2240))))),2)</f>
        <v>374.85</v>
      </c>
    </row>
    <row r="2241" spans="1:10" ht="14.1" customHeight="1" thickBot="1">
      <c r="A2241" s="216" t="s">
        <v>11074</v>
      </c>
      <c r="B2241" s="61" t="s">
        <v>124</v>
      </c>
      <c r="C2241" s="786">
        <v>1.38</v>
      </c>
      <c r="D2241" s="2093">
        <v>120</v>
      </c>
      <c r="E2241" s="2103">
        <f t="shared" si="252"/>
        <v>175.72</v>
      </c>
      <c r="F2241" s="603">
        <f t="shared" si="253"/>
        <v>175.72</v>
      </c>
      <c r="G2241" s="862">
        <f>'Заказ, cкидки и курсы валют'!$J$23*F2241</f>
        <v>2108.64</v>
      </c>
      <c r="H2241" s="128">
        <f t="shared" si="254"/>
        <v>253.04</v>
      </c>
      <c r="I2241" s="212"/>
      <c r="J2241" s="128">
        <f>ROUND(IF(H2241&lt;'Заказ, cкидки и курсы валют'!$B$39,H2241*0.54*100/(100-'Заказ, cкидки и курсы валют'!$C$39),IF(H2241&lt;'Заказ, cкидки и курсы валют'!$B$40,H2241*0.54*100/(100-'Заказ, cкидки и курсы валют'!$C$40),IF(H2241&lt;'Заказ, cкидки и курсы валют'!$B$41,H2241*0.54*100/(100-'Заказ, cкидки и курсы валют'!$C$41),IF(H2241&lt;'Заказ, cкидки и курсы валют'!$B$42,H2241*0.54*100/(100-'Заказ, cкидки и курсы валют'!$C$42),IF(H2241&lt;'Заказ, cкидки и курсы валют'!$B$43,H2241*0.54*100/(100-'Заказ, cкидки и курсы валют'!$C$43),H2241))))),2)</f>
        <v>341.6</v>
      </c>
    </row>
    <row r="2242" spans="1:10" ht="14.1" customHeight="1" thickBot="1">
      <c r="A2242" s="216" t="s">
        <v>11075</v>
      </c>
      <c r="B2242" s="61" t="s">
        <v>125</v>
      </c>
      <c r="C2242" s="786">
        <v>1.77</v>
      </c>
      <c r="D2242" s="2093">
        <v>110</v>
      </c>
      <c r="E2242" s="2103">
        <f t="shared" si="252"/>
        <v>187.38181818181818</v>
      </c>
      <c r="F2242" s="603">
        <f t="shared" si="253"/>
        <v>187.38</v>
      </c>
      <c r="G2242" s="862">
        <f>'Заказ, cкидки и курсы валют'!$J$23*F2242</f>
        <v>2248.56</v>
      </c>
      <c r="H2242" s="128">
        <f t="shared" si="254"/>
        <v>247.34</v>
      </c>
      <c r="I2242" s="212"/>
      <c r="J2242" s="128">
        <f>ROUND(IF(H2242&lt;'Заказ, cкидки и курсы валют'!$B$39,H2242*0.54*100/(100-'Заказ, cкидки и курсы валют'!$C$39),IF(H2242&lt;'Заказ, cкидки и курсы валют'!$B$40,H2242*0.54*100/(100-'Заказ, cкидки и курсы валют'!$C$40),IF(H2242&lt;'Заказ, cкидки и курсы валют'!$B$41,H2242*0.54*100/(100-'Заказ, cкидки и курсы валют'!$C$41),IF(H2242&lt;'Заказ, cкидки и курсы валют'!$B$42,H2242*0.54*100/(100-'Заказ, cкидки и курсы валют'!$C$42),IF(H2242&lt;'Заказ, cкидки и курсы валют'!$B$43,H2242*0.54*100/(100-'Заказ, cкидки и курсы валют'!$C$43),H2242))))),2)</f>
        <v>333.91</v>
      </c>
    </row>
    <row r="2243" spans="1:10" ht="14.1" customHeight="1" thickBot="1">
      <c r="A2243" s="216" t="s">
        <v>11076</v>
      </c>
      <c r="B2243" s="61" t="s">
        <v>126</v>
      </c>
      <c r="C2243" s="786">
        <v>2.29</v>
      </c>
      <c r="D2243" s="2093">
        <v>100</v>
      </c>
      <c r="E2243" s="2103">
        <f t="shared" si="252"/>
        <v>232.06</v>
      </c>
      <c r="F2243" s="603">
        <f t="shared" si="253"/>
        <v>232.06</v>
      </c>
      <c r="G2243" s="862">
        <f>'Заказ, cкидки и курсы валют'!$J$23*F2243</f>
        <v>2784.7200000000003</v>
      </c>
      <c r="H2243" s="128">
        <f t="shared" si="254"/>
        <v>278.47000000000003</v>
      </c>
      <c r="I2243" s="212"/>
      <c r="J2243" s="128">
        <f>ROUND(IF(H2243&lt;'Заказ, cкидки и курсы валют'!$B$39,H2243*0.54*100/(100-'Заказ, cкидки и курсы валют'!$C$39),IF(H2243&lt;'Заказ, cкидки и курсы валют'!$B$40,H2243*0.54*100/(100-'Заказ, cкидки и курсы валют'!$C$40),IF(H2243&lt;'Заказ, cкидки и курсы валют'!$B$41,H2243*0.54*100/(100-'Заказ, cкидки и курсы валют'!$C$41),IF(H2243&lt;'Заказ, cкидки и курсы валют'!$B$42,H2243*0.54*100/(100-'Заказ, cкидки и курсы валют'!$C$42),IF(H2243&lt;'Заказ, cкидки и курсы валют'!$B$43,H2243*0.54*100/(100-'Заказ, cкидки и курсы валют'!$C$43),H2243))))),2)</f>
        <v>375.93</v>
      </c>
    </row>
    <row r="2244" spans="1:10" ht="14.1" customHeight="1" thickBot="1">
      <c r="A2244" s="216" t="s">
        <v>11077</v>
      </c>
      <c r="B2244" s="61" t="s">
        <v>127</v>
      </c>
      <c r="C2244" s="786">
        <v>2.48</v>
      </c>
      <c r="D2244" s="2093">
        <v>65</v>
      </c>
      <c r="E2244" s="2103">
        <f t="shared" si="252"/>
        <v>278.80461538461537</v>
      </c>
      <c r="F2244" s="603">
        <f t="shared" si="253"/>
        <v>278.8</v>
      </c>
      <c r="G2244" s="862">
        <f>'Заказ, cкидки и курсы валют'!$J$23*F2244</f>
        <v>3345.6000000000004</v>
      </c>
      <c r="H2244" s="128">
        <f t="shared" si="254"/>
        <v>217.46</v>
      </c>
      <c r="I2244" s="212"/>
      <c r="J2244" s="128">
        <f>ROUND(IF(H2244&lt;'Заказ, cкидки и курсы валют'!$B$39,H2244*0.54*100/(100-'Заказ, cкидки и курсы валют'!$C$39),IF(H2244&lt;'Заказ, cкидки и курсы валют'!$B$40,H2244*0.54*100/(100-'Заказ, cкидки и курсы валют'!$C$40),IF(H2244&lt;'Заказ, cкидки и курсы валют'!$B$41,H2244*0.54*100/(100-'Заказ, cкидки и курсы валют'!$C$41),IF(H2244&lt;'Заказ, cкидки и курсы валют'!$B$42,H2244*0.54*100/(100-'Заказ, cкидки и курсы валют'!$C$42),IF(H2244&lt;'Заказ, cкидки и курсы валют'!$B$43,H2244*0.54*100/(100-'Заказ, cкидки и курсы валют'!$C$43),H2244))))),2)</f>
        <v>293.57</v>
      </c>
    </row>
    <row r="2245" spans="1:10" ht="14.1" customHeight="1" thickBot="1">
      <c r="A2245" s="216" t="s">
        <v>11078</v>
      </c>
      <c r="B2245" s="60" t="s">
        <v>3983</v>
      </c>
      <c r="C2245" s="786">
        <v>2.7</v>
      </c>
      <c r="D2245" s="2093">
        <v>50</v>
      </c>
      <c r="E2245" s="2103">
        <f t="shared" si="252"/>
        <v>333.8</v>
      </c>
      <c r="F2245" s="603">
        <f t="shared" si="253"/>
        <v>333.8</v>
      </c>
      <c r="G2245" s="862">
        <f>'Заказ, cкидки и курсы валют'!$J$23*F2245</f>
        <v>4005.6000000000004</v>
      </c>
      <c r="H2245" s="128">
        <f t="shared" si="254"/>
        <v>200.28</v>
      </c>
      <c r="I2245" s="212"/>
      <c r="J2245" s="128">
        <f>ROUND(IF(H2245&lt;'Заказ, cкидки и курсы валют'!$B$39,H2245*0.54*100/(100-'Заказ, cкидки и курсы валют'!$C$39),IF(H2245&lt;'Заказ, cкидки и курсы валют'!$B$40,H2245*0.54*100/(100-'Заказ, cкидки и курсы валют'!$C$40),IF(H2245&lt;'Заказ, cкидки и курсы валют'!$B$41,H2245*0.54*100/(100-'Заказ, cкидки и курсы валют'!$C$41),IF(H2245&lt;'Заказ, cкидки и курсы валют'!$B$42,H2245*0.54*100/(100-'Заказ, cкидки и курсы валют'!$C$42),IF(H2245&lt;'Заказ, cкидки и курсы валют'!$B$43,H2245*0.54*100/(100-'Заказ, cкидки и курсы валют'!$C$43),H2245))))),2)</f>
        <v>270.38</v>
      </c>
    </row>
    <row r="2246" spans="1:10" ht="14.1" customHeight="1" thickBot="1">
      <c r="A2246" s="216" t="s">
        <v>11079</v>
      </c>
      <c r="B2246" s="61" t="s">
        <v>128</v>
      </c>
      <c r="C2246" s="786">
        <v>3.26</v>
      </c>
      <c r="D2246" s="2093">
        <v>50</v>
      </c>
      <c r="E2246" s="2103">
        <f t="shared" si="252"/>
        <v>353.26</v>
      </c>
      <c r="F2246" s="603">
        <f t="shared" si="253"/>
        <v>353.26</v>
      </c>
      <c r="G2246" s="862">
        <f>'Заказ, cкидки и курсы валют'!$J$23*F2246</f>
        <v>4239.12</v>
      </c>
      <c r="H2246" s="128">
        <f t="shared" si="254"/>
        <v>211.96</v>
      </c>
      <c r="I2246" s="212"/>
      <c r="J2246" s="128">
        <f>ROUND(IF(H2246&lt;'Заказ, cкидки и курсы валют'!$B$39,H2246*0.54*100/(100-'Заказ, cкидки и курсы валют'!$C$39),IF(H2246&lt;'Заказ, cкидки и курсы валют'!$B$40,H2246*0.54*100/(100-'Заказ, cкидки и курсы валют'!$C$40),IF(H2246&lt;'Заказ, cкидки и курсы валют'!$B$41,H2246*0.54*100/(100-'Заказ, cкидки и курсы валют'!$C$41),IF(H2246&lt;'Заказ, cкидки и курсы валют'!$B$42,H2246*0.54*100/(100-'Заказ, cкидки и курсы валют'!$C$42),IF(H2246&lt;'Заказ, cкидки и курсы валют'!$B$43,H2246*0.54*100/(100-'Заказ, cкидки и курсы валют'!$C$43),H2246))))),2)</f>
        <v>286.14999999999998</v>
      </c>
    </row>
    <row r="2247" spans="1:10" ht="14.1" customHeight="1" thickBot="1">
      <c r="A2247" s="216" t="s">
        <v>11080</v>
      </c>
      <c r="B2247" s="61" t="s">
        <v>129</v>
      </c>
      <c r="C2247" s="785">
        <v>4</v>
      </c>
      <c r="D2247" s="2093">
        <v>35</v>
      </c>
      <c r="E2247" s="2103">
        <f t="shared" si="252"/>
        <v>468.18571428571431</v>
      </c>
      <c r="F2247" s="603">
        <f t="shared" si="253"/>
        <v>468.19</v>
      </c>
      <c r="G2247" s="862">
        <f>'Заказ, cкидки и курсы валют'!$J$23*F2247</f>
        <v>5618.28</v>
      </c>
      <c r="H2247" s="128">
        <f t="shared" si="254"/>
        <v>196.64</v>
      </c>
      <c r="I2247" s="212"/>
      <c r="J2247" s="128">
        <f>ROUND(IF(H2247&lt;'Заказ, cкидки и курсы валют'!$B$39,H2247*0.54*100/(100-'Заказ, cкидки и курсы валют'!$C$39),IF(H2247&lt;'Заказ, cкидки и курсы валют'!$B$40,H2247*0.54*100/(100-'Заказ, cкидки и курсы валют'!$C$40),IF(H2247&lt;'Заказ, cкидки и курсы валют'!$B$41,H2247*0.54*100/(100-'Заказ, cкидки и курсы валют'!$C$41),IF(H2247&lt;'Заказ, cкидки и курсы валют'!$B$42,H2247*0.54*100/(100-'Заказ, cкидки и курсы валют'!$C$42),IF(H2247&lt;'Заказ, cкидки и курсы валют'!$B$43,H2247*0.54*100/(100-'Заказ, cкидки и курсы валют'!$C$43),H2247))))),2)</f>
        <v>265.45999999999998</v>
      </c>
    </row>
    <row r="2248" spans="1:10" ht="14.1" customHeight="1" thickBot="1">
      <c r="A2248" s="216" t="s">
        <v>11081</v>
      </c>
      <c r="B2248" s="61" t="s">
        <v>115</v>
      </c>
      <c r="C2248" s="786">
        <v>5.08</v>
      </c>
      <c r="D2248" s="2093">
        <v>10</v>
      </c>
      <c r="E2248" s="2103">
        <f t="shared" si="252"/>
        <v>1074.3</v>
      </c>
      <c r="F2248" s="603">
        <f t="shared" si="253"/>
        <v>1074.3</v>
      </c>
      <c r="G2248" s="862">
        <f>'Заказ, cкидки и курсы валют'!$J$23*F2248</f>
        <v>12891.599999999999</v>
      </c>
      <c r="H2248" s="128">
        <f t="shared" si="254"/>
        <v>128.91999999999999</v>
      </c>
      <c r="I2248" s="212"/>
      <c r="J2248" s="128">
        <f>ROUND(IF(H2248&lt;'Заказ, cкидки и курсы валют'!$B$39,H2248*0.54*100/(100-'Заказ, cкидки и курсы валют'!$C$39),IF(H2248&lt;'Заказ, cкидки и курсы валют'!$B$40,H2248*0.54*100/(100-'Заказ, cкидки и курсы валют'!$C$40),IF(H2248&lt;'Заказ, cкидки и курсы валют'!$B$41,H2248*0.54*100/(100-'Заказ, cкидки и курсы валют'!$C$41),IF(H2248&lt;'Заказ, cкидки и курсы валют'!$B$42,H2248*0.54*100/(100-'Заказ, cкидки и курсы валют'!$C$42),IF(H2248&lt;'Заказ, cкидки и курсы валют'!$B$43,H2248*0.54*100/(100-'Заказ, cкидки и курсы валют'!$C$43),H2248))))),2)</f>
        <v>198.91</v>
      </c>
    </row>
    <row r="2249" spans="1:10" ht="14.1" customHeight="1" thickBot="1">
      <c r="A2249" s="216" t="s">
        <v>11082</v>
      </c>
      <c r="B2249" s="61" t="s">
        <v>3977</v>
      </c>
      <c r="C2249" s="786">
        <v>1.85</v>
      </c>
      <c r="D2249" s="2093">
        <v>120</v>
      </c>
      <c r="E2249" s="2103">
        <f t="shared" si="252"/>
        <v>191.84</v>
      </c>
      <c r="F2249" s="603">
        <f t="shared" si="253"/>
        <v>191.84</v>
      </c>
      <c r="G2249" s="862">
        <f>'Заказ, cкидки и курсы валют'!$J$23*F2249</f>
        <v>2302.08</v>
      </c>
      <c r="H2249" s="128">
        <f t="shared" si="254"/>
        <v>276.25</v>
      </c>
      <c r="I2249" s="212"/>
      <c r="J2249" s="128">
        <f>ROUND(IF(H2249&lt;'Заказ, cкидки и курсы валют'!$B$39,H2249*0.54*100/(100-'Заказ, cкидки и курсы валют'!$C$39),IF(H2249&lt;'Заказ, cкидки и курсы валют'!$B$40,H2249*0.54*100/(100-'Заказ, cкидки и курсы валют'!$C$40),IF(H2249&lt;'Заказ, cкидки и курсы валют'!$B$41,H2249*0.54*100/(100-'Заказ, cкидки и курсы валют'!$C$41),IF(H2249&lt;'Заказ, cкидки и курсы валют'!$B$42,H2249*0.54*100/(100-'Заказ, cкидки и курсы валют'!$C$42),IF(H2249&lt;'Заказ, cкидки и курсы валют'!$B$43,H2249*0.54*100/(100-'Заказ, cкидки и курсы валют'!$C$43),H2249))))),2)</f>
        <v>372.94</v>
      </c>
    </row>
    <row r="2250" spans="1:10" ht="14.1" customHeight="1" thickBot="1">
      <c r="A2250" s="216" t="s">
        <v>11083</v>
      </c>
      <c r="B2250" s="61" t="s">
        <v>3363</v>
      </c>
      <c r="C2250" s="786">
        <v>1.95</v>
      </c>
      <c r="D2250" s="2093">
        <v>100</v>
      </c>
      <c r="E2250" s="2103">
        <f t="shared" si="252"/>
        <v>215.54</v>
      </c>
      <c r="F2250" s="603">
        <f t="shared" si="253"/>
        <v>215.54</v>
      </c>
      <c r="G2250" s="862">
        <f>'Заказ, cкидки и курсы валют'!$J$23*F2250</f>
        <v>2586.48</v>
      </c>
      <c r="H2250" s="128">
        <f t="shared" si="254"/>
        <v>258.64999999999998</v>
      </c>
      <c r="I2250" s="212"/>
      <c r="J2250" s="128">
        <f>ROUND(IF(H2250&lt;'Заказ, cкидки и курсы валют'!$B$39,H2250*0.54*100/(100-'Заказ, cкидки и курсы валют'!$C$39),IF(H2250&lt;'Заказ, cкидки и курсы валют'!$B$40,H2250*0.54*100/(100-'Заказ, cкидки и курсы валют'!$C$40),IF(H2250&lt;'Заказ, cкидки и курсы валют'!$B$41,H2250*0.54*100/(100-'Заказ, cкидки и курсы валют'!$C$41),IF(H2250&lt;'Заказ, cкидки и курсы валют'!$B$42,H2250*0.54*100/(100-'Заказ, cкидки и курсы валют'!$C$42),IF(H2250&lt;'Заказ, cкидки и курсы валют'!$B$43,H2250*0.54*100/(100-'Заказ, cкидки и курсы валют'!$C$43),H2250))))),2)</f>
        <v>349.18</v>
      </c>
    </row>
    <row r="2251" spans="1:10" ht="14.1" customHeight="1" thickBot="1">
      <c r="A2251" s="216" t="s">
        <v>11084</v>
      </c>
      <c r="B2251" s="61" t="s">
        <v>3212</v>
      </c>
      <c r="C2251" s="786">
        <v>2.33</v>
      </c>
      <c r="D2251" s="2093">
        <v>80</v>
      </c>
      <c r="E2251" s="2103">
        <f t="shared" si="252"/>
        <v>258.23</v>
      </c>
      <c r="F2251" s="603">
        <f t="shared" si="253"/>
        <v>258.23</v>
      </c>
      <c r="G2251" s="862">
        <f>'Заказ, cкидки и курсы валют'!$J$23*F2251</f>
        <v>3098.76</v>
      </c>
      <c r="H2251" s="128">
        <f t="shared" si="254"/>
        <v>247.9</v>
      </c>
      <c r="I2251" s="212"/>
      <c r="J2251" s="128">
        <f>ROUND(IF(H2251&lt;'Заказ, cкидки и курсы валют'!$B$39,H2251*0.54*100/(100-'Заказ, cкидки и курсы валют'!$C$39),IF(H2251&lt;'Заказ, cкидки и курсы валют'!$B$40,H2251*0.54*100/(100-'Заказ, cкидки и курсы валют'!$C$40),IF(H2251&lt;'Заказ, cкидки и курсы валют'!$B$41,H2251*0.54*100/(100-'Заказ, cкидки и курсы валют'!$C$41),IF(H2251&lt;'Заказ, cкидки и курсы валют'!$B$42,H2251*0.54*100/(100-'Заказ, cкидки и курсы валют'!$C$42),IF(H2251&lt;'Заказ, cкидки и курсы валют'!$B$43,H2251*0.54*100/(100-'Заказ, cкидки и курсы валют'!$C$43),H2251))))),2)</f>
        <v>334.67</v>
      </c>
    </row>
    <row r="2252" spans="1:10" ht="14.1" customHeight="1" thickBot="1">
      <c r="A2252" s="216" t="s">
        <v>11085</v>
      </c>
      <c r="B2252" s="61" t="s">
        <v>3525</v>
      </c>
      <c r="C2252" s="786">
        <v>2.44</v>
      </c>
      <c r="D2252" s="2093">
        <v>70</v>
      </c>
      <c r="E2252" s="2103">
        <f t="shared" si="252"/>
        <v>281.18285714285713</v>
      </c>
      <c r="F2252" s="603">
        <f t="shared" si="253"/>
        <v>281.18</v>
      </c>
      <c r="G2252" s="862">
        <f>'Заказ, cкидки и курсы валют'!$J$23*F2252</f>
        <v>3374.16</v>
      </c>
      <c r="H2252" s="128">
        <f t="shared" si="254"/>
        <v>236.19</v>
      </c>
      <c r="I2252" s="212"/>
      <c r="J2252" s="128">
        <f>ROUND(IF(H2252&lt;'Заказ, cкидки и курсы валют'!$B$39,H2252*0.54*100/(100-'Заказ, cкидки и курсы валют'!$C$39),IF(H2252&lt;'Заказ, cкидки и курсы валют'!$B$40,H2252*0.54*100/(100-'Заказ, cкидки и курсы валют'!$C$40),IF(H2252&lt;'Заказ, cкидки и курсы валют'!$B$41,H2252*0.54*100/(100-'Заказ, cкидки и курсы валют'!$C$41),IF(H2252&lt;'Заказ, cкидки и курсы валют'!$B$42,H2252*0.54*100/(100-'Заказ, cкидки и курсы валют'!$C$42),IF(H2252&lt;'Заказ, cкидки и курсы валют'!$B$43,H2252*0.54*100/(100-'Заказ, cкидки и курсы валют'!$C$43),H2252))))),2)</f>
        <v>318.86</v>
      </c>
    </row>
    <row r="2253" spans="1:10" ht="14.1" customHeight="1" thickBot="1">
      <c r="A2253" s="216" t="s">
        <v>11086</v>
      </c>
      <c r="B2253" s="61" t="s">
        <v>99</v>
      </c>
      <c r="C2253" s="786">
        <v>2.83</v>
      </c>
      <c r="D2253" s="2093">
        <v>60</v>
      </c>
      <c r="E2253" s="2103">
        <f t="shared" si="252"/>
        <v>320.2</v>
      </c>
      <c r="F2253" s="603">
        <f t="shared" si="253"/>
        <v>320.2</v>
      </c>
      <c r="G2253" s="862">
        <f>'Заказ, cкидки и курсы валют'!$J$23*F2253</f>
        <v>3842.3999999999996</v>
      </c>
      <c r="H2253" s="128">
        <f t="shared" si="254"/>
        <v>230.54</v>
      </c>
      <c r="I2253" s="212"/>
      <c r="J2253" s="128">
        <f>ROUND(IF(H2253&lt;'Заказ, cкидки и курсы валют'!$B$39,H2253*0.54*100/(100-'Заказ, cкидки и курсы валют'!$C$39),IF(H2253&lt;'Заказ, cкидки и курсы валют'!$B$40,H2253*0.54*100/(100-'Заказ, cкидки и курсы валют'!$C$40),IF(H2253&lt;'Заказ, cкидки и курсы валют'!$B$41,H2253*0.54*100/(100-'Заказ, cкидки и курсы валют'!$C$41),IF(H2253&lt;'Заказ, cкидки и курсы валют'!$B$42,H2253*0.54*100/(100-'Заказ, cкидки и курсы валют'!$C$42),IF(H2253&lt;'Заказ, cкидки и курсы валют'!$B$43,H2253*0.54*100/(100-'Заказ, cкидки и курсы валют'!$C$43),H2253))))),2)</f>
        <v>311.23</v>
      </c>
    </row>
    <row r="2254" spans="1:10" ht="14.1" customHeight="1" thickBot="1">
      <c r="A2254" s="216" t="s">
        <v>11087</v>
      </c>
      <c r="B2254" s="61" t="s">
        <v>610</v>
      </c>
      <c r="C2254" s="786">
        <v>2.95</v>
      </c>
      <c r="D2254" s="2093">
        <v>60</v>
      </c>
      <c r="E2254" s="2103">
        <f t="shared" si="252"/>
        <v>332.54</v>
      </c>
      <c r="F2254" s="603">
        <f t="shared" si="253"/>
        <v>332.54</v>
      </c>
      <c r="G2254" s="862">
        <f>'Заказ, cкидки и курсы валют'!$J$23*F2254</f>
        <v>3990.4800000000005</v>
      </c>
      <c r="H2254" s="128">
        <f t="shared" si="254"/>
        <v>239.43</v>
      </c>
      <c r="I2254" s="212"/>
      <c r="J2254" s="128">
        <f>ROUND(IF(H2254&lt;'Заказ, cкидки и курсы валют'!$B$39,H2254*0.54*100/(100-'Заказ, cкидки и курсы валют'!$C$39),IF(H2254&lt;'Заказ, cкидки и курсы валют'!$B$40,H2254*0.54*100/(100-'Заказ, cкидки и курсы валют'!$C$40),IF(H2254&lt;'Заказ, cкидки и курсы валют'!$B$41,H2254*0.54*100/(100-'Заказ, cкидки и курсы валют'!$C$41),IF(H2254&lt;'Заказ, cкидки и курсы валют'!$B$42,H2254*0.54*100/(100-'Заказ, cкидки и курсы валют'!$C$42),IF(H2254&lt;'Заказ, cкидки и курсы валют'!$B$43,H2254*0.54*100/(100-'Заказ, cкидки и курсы валют'!$C$43),H2254))))),2)</f>
        <v>323.23</v>
      </c>
    </row>
    <row r="2255" spans="1:10" ht="14.1" customHeight="1" thickBot="1">
      <c r="A2255" s="216" t="s">
        <v>11088</v>
      </c>
      <c r="B2255" s="61" t="s">
        <v>3631</v>
      </c>
      <c r="C2255" s="786">
        <v>3.35</v>
      </c>
      <c r="D2255" s="2093">
        <v>50</v>
      </c>
      <c r="E2255" s="2103">
        <f t="shared" si="252"/>
        <v>390.53999999999996</v>
      </c>
      <c r="F2255" s="603">
        <f t="shared" si="253"/>
        <v>390.54</v>
      </c>
      <c r="G2255" s="862">
        <f>'Заказ, cкидки и курсы валют'!$J$23*F2255</f>
        <v>4686.4800000000005</v>
      </c>
      <c r="H2255" s="128">
        <f t="shared" si="254"/>
        <v>234.32</v>
      </c>
      <c r="I2255" s="212"/>
      <c r="J2255" s="128">
        <f>ROUND(IF(H2255&lt;'Заказ, cкидки и курсы валют'!$B$39,H2255*0.54*100/(100-'Заказ, cкидки и курсы валют'!$C$39),IF(H2255&lt;'Заказ, cкидки и курсы валют'!$B$40,H2255*0.54*100/(100-'Заказ, cкидки и курсы валют'!$C$40),IF(H2255&lt;'Заказ, cкидки и курсы валют'!$B$41,H2255*0.54*100/(100-'Заказ, cкидки и курсы валют'!$C$41),IF(H2255&lt;'Заказ, cкидки и курсы валют'!$B$42,H2255*0.54*100/(100-'Заказ, cкидки и курсы валют'!$C$42),IF(H2255&lt;'Заказ, cкидки и курсы валют'!$B$43,H2255*0.54*100/(100-'Заказ, cкидки и курсы валют'!$C$43),H2255))))),2)</f>
        <v>316.33</v>
      </c>
    </row>
    <row r="2256" spans="1:10" ht="14.1" customHeight="1" thickBot="1">
      <c r="A2256" s="216" t="s">
        <v>11089</v>
      </c>
      <c r="B2256" s="61" t="s">
        <v>1379</v>
      </c>
      <c r="C2256" s="786">
        <v>4</v>
      </c>
      <c r="D2256" s="2093">
        <v>40</v>
      </c>
      <c r="E2256" s="2103">
        <f t="shared" si="252"/>
        <v>460.2</v>
      </c>
      <c r="F2256" s="603">
        <f t="shared" si="253"/>
        <v>460.2</v>
      </c>
      <c r="G2256" s="862">
        <f>'Заказ, cкидки и курсы валют'!$J$23*F2256</f>
        <v>5522.4</v>
      </c>
      <c r="H2256" s="128">
        <f t="shared" si="254"/>
        <v>220.9</v>
      </c>
      <c r="I2256" s="212"/>
      <c r="J2256" s="128">
        <f>ROUND(IF(H2256&lt;'Заказ, cкидки и курсы валют'!$B$39,H2256*0.54*100/(100-'Заказ, cкидки и курсы валют'!$C$39),IF(H2256&lt;'Заказ, cкидки и курсы валют'!$B$40,H2256*0.54*100/(100-'Заказ, cкидки и курсы валют'!$C$40),IF(H2256&lt;'Заказ, cкидки и курсы валют'!$B$41,H2256*0.54*100/(100-'Заказ, cкидки и курсы валют'!$C$41),IF(H2256&lt;'Заказ, cкидки и курсы валют'!$B$42,H2256*0.54*100/(100-'Заказ, cкидки и курсы валют'!$C$42),IF(H2256&lt;'Заказ, cкидки и курсы валют'!$B$43,H2256*0.54*100/(100-'Заказ, cкидки и курсы валют'!$C$43),H2256))))),2)</f>
        <v>298.22000000000003</v>
      </c>
    </row>
    <row r="2257" spans="1:10" ht="14.1" customHeight="1" thickBot="1">
      <c r="A2257" s="216" t="s">
        <v>11090</v>
      </c>
      <c r="B2257" s="61" t="s">
        <v>2639</v>
      </c>
      <c r="C2257" s="786">
        <v>4.57</v>
      </c>
      <c r="D2257" s="2093">
        <v>30</v>
      </c>
      <c r="E2257" s="2103">
        <f t="shared" si="252"/>
        <v>560.68000000000006</v>
      </c>
      <c r="F2257" s="603">
        <f t="shared" si="253"/>
        <v>560.67999999999995</v>
      </c>
      <c r="G2257" s="862">
        <f>'Заказ, cкидки и курсы валют'!$J$23*F2257</f>
        <v>6728.16</v>
      </c>
      <c r="H2257" s="128">
        <f t="shared" si="254"/>
        <v>201.84</v>
      </c>
      <c r="I2257" s="212"/>
      <c r="J2257" s="128">
        <f>ROUND(IF(H2257&lt;'Заказ, cкидки и курсы валют'!$B$39,H2257*0.54*100/(100-'Заказ, cкидки и курсы валют'!$C$39),IF(H2257&lt;'Заказ, cкидки и курсы валют'!$B$40,H2257*0.54*100/(100-'Заказ, cкидки и курсы валют'!$C$40),IF(H2257&lt;'Заказ, cкидки и курсы валют'!$B$41,H2257*0.54*100/(100-'Заказ, cкидки и курсы валют'!$C$41),IF(H2257&lt;'Заказ, cкидки и курсы валют'!$B$42,H2257*0.54*100/(100-'Заказ, cкидки и курсы валют'!$C$42),IF(H2257&lt;'Заказ, cкидки и курсы валют'!$B$43,H2257*0.54*100/(100-'Заказ, cкидки и курсы валют'!$C$43),H2257))))),2)</f>
        <v>272.48</v>
      </c>
    </row>
    <row r="2258" spans="1:10" ht="14.1" customHeight="1" thickBot="1">
      <c r="A2258" s="216" t="s">
        <v>11091</v>
      </c>
      <c r="B2258" s="61" t="s">
        <v>2640</v>
      </c>
      <c r="C2258" s="786">
        <v>5</v>
      </c>
      <c r="D2258" s="2093">
        <v>20</v>
      </c>
      <c r="E2258" s="2103">
        <f t="shared" si="252"/>
        <v>704.31999999999994</v>
      </c>
      <c r="F2258" s="603">
        <f t="shared" si="253"/>
        <v>704.32</v>
      </c>
      <c r="G2258" s="862">
        <f>'Заказ, cкидки и курсы валют'!$J$23*F2258</f>
        <v>8451.84</v>
      </c>
      <c r="H2258" s="128">
        <f t="shared" si="254"/>
        <v>169.04</v>
      </c>
      <c r="I2258" s="212"/>
      <c r="J2258" s="128">
        <f>ROUND(IF(H2258&lt;'Заказ, cкидки и курсы валют'!$B$39,H2258*0.54*100/(100-'Заказ, cкидки и курсы валют'!$C$39),IF(H2258&lt;'Заказ, cкидки и курсы валют'!$B$40,H2258*0.54*100/(100-'Заказ, cкидки и курсы валют'!$C$40),IF(H2258&lt;'Заказ, cкидки и курсы валют'!$B$41,H2258*0.54*100/(100-'Заказ, cкидки и курсы валют'!$C$41),IF(H2258&lt;'Заказ, cкидки и курсы валют'!$B$42,H2258*0.54*100/(100-'Заказ, cкидки и курсы валют'!$C$42),IF(H2258&lt;'Заказ, cкидки и курсы валют'!$B$43,H2258*0.54*100/(100-'Заказ, cкидки и курсы валют'!$C$43),H2258))))),2)</f>
        <v>260.8</v>
      </c>
    </row>
    <row r="2259" spans="1:10" ht="14.1" customHeight="1" thickBot="1">
      <c r="A2259" s="216" t="s">
        <v>11092</v>
      </c>
      <c r="B2259" s="61" t="s">
        <v>1382</v>
      </c>
      <c r="C2259" s="786">
        <v>5.77</v>
      </c>
      <c r="D2259" s="2093">
        <v>18</v>
      </c>
      <c r="E2259" s="2103">
        <f t="shared" si="252"/>
        <v>781.92666666666673</v>
      </c>
      <c r="F2259" s="603">
        <f t="shared" si="253"/>
        <v>781.93</v>
      </c>
      <c r="G2259" s="862">
        <f>'Заказ, cкидки и курсы валют'!$J$23*F2259</f>
        <v>9383.16</v>
      </c>
      <c r="H2259" s="128">
        <f t="shared" si="254"/>
        <v>168.9</v>
      </c>
      <c r="I2259" s="212"/>
      <c r="J2259" s="128">
        <f>ROUND(IF(H2259&lt;'Заказ, cкидки и курсы валют'!$B$39,H2259*0.54*100/(100-'Заказ, cкидки и курсы валют'!$C$39),IF(H2259&lt;'Заказ, cкидки и курсы валют'!$B$40,H2259*0.54*100/(100-'Заказ, cкидки и курсы валют'!$C$40),IF(H2259&lt;'Заказ, cкидки и курсы валют'!$B$41,H2259*0.54*100/(100-'Заказ, cкидки и курсы валют'!$C$41),IF(H2259&lt;'Заказ, cкидки и курсы валют'!$B$42,H2259*0.54*100/(100-'Заказ, cкидки и курсы валют'!$C$42),IF(H2259&lt;'Заказ, cкидки и курсы валют'!$B$43,H2259*0.54*100/(100-'Заказ, cкидки и курсы валют'!$C$43),H2259))))),2)</f>
        <v>260.58999999999997</v>
      </c>
    </row>
    <row r="2260" spans="1:10" ht="14.1" customHeight="1" thickBot="1">
      <c r="A2260" s="216" t="s">
        <v>11093</v>
      </c>
      <c r="B2260" s="2098" t="s">
        <v>1381</v>
      </c>
      <c r="C2260" s="2099">
        <v>6.5</v>
      </c>
      <c r="D2260" s="2101">
        <v>15</v>
      </c>
      <c r="E2260" s="2103">
        <f t="shared" si="252"/>
        <v>945.12000000000012</v>
      </c>
      <c r="F2260" s="603">
        <f t="shared" si="253"/>
        <v>945.12</v>
      </c>
      <c r="G2260" s="862">
        <f>'Заказ, cкидки и курсы валют'!$J$23*F2260</f>
        <v>11341.44</v>
      </c>
      <c r="H2260" s="128">
        <f t="shared" si="254"/>
        <v>170.12</v>
      </c>
      <c r="I2260" s="212"/>
      <c r="J2260" s="128">
        <f>ROUND(IF(H2260&lt;'Заказ, cкидки и курсы валют'!$B$39,H2260*0.54*100/(100-'Заказ, cкидки и курсы валют'!$C$39),IF(H2260&lt;'Заказ, cкидки и курсы валют'!$B$40,H2260*0.54*100/(100-'Заказ, cкидки и курсы валют'!$C$40),IF(H2260&lt;'Заказ, cкидки и курсы валют'!$B$41,H2260*0.54*100/(100-'Заказ, cкидки и курсы валют'!$C$41),IF(H2260&lt;'Заказ, cкидки и курсы валют'!$B$42,H2260*0.54*100/(100-'Заказ, cкидки и курсы валют'!$C$42),IF(H2260&lt;'Заказ, cкидки и курсы валют'!$B$43,H2260*0.54*100/(100-'Заказ, cкидки и курсы валют'!$C$43),H2260))))),2)</f>
        <v>262.47000000000003</v>
      </c>
    </row>
    <row r="2261" spans="1:10" ht="14.1" customHeight="1" thickBot="1">
      <c r="A2261" s="216" t="s">
        <v>11094</v>
      </c>
      <c r="B2261" s="61" t="s">
        <v>3978</v>
      </c>
      <c r="C2261" s="786">
        <v>2.73</v>
      </c>
      <c r="D2261" s="2093">
        <v>80</v>
      </c>
      <c r="E2261" s="2103">
        <f t="shared" si="252"/>
        <v>279.73</v>
      </c>
      <c r="F2261" s="603">
        <f t="shared" si="253"/>
        <v>279.73</v>
      </c>
      <c r="G2261" s="862">
        <f>'Заказ, cкидки и курсы валют'!$J$23*F2261</f>
        <v>3356.76</v>
      </c>
      <c r="H2261" s="128">
        <f t="shared" si="254"/>
        <v>268.54000000000002</v>
      </c>
      <c r="I2261" s="212"/>
      <c r="J2261" s="128">
        <f>ROUND(IF(H2261&lt;'Заказ, cкидки и курсы валют'!$B$39,H2261*0.54*100/(100-'Заказ, cкидки и курсы валют'!$C$39),IF(H2261&lt;'Заказ, cкидки и курсы валют'!$B$40,H2261*0.54*100/(100-'Заказ, cкидки и курсы валют'!$C$40),IF(H2261&lt;'Заказ, cкидки и курсы валют'!$B$41,H2261*0.54*100/(100-'Заказ, cкидки и курсы валют'!$C$41),IF(H2261&lt;'Заказ, cкидки и курсы валют'!$B$42,H2261*0.54*100/(100-'Заказ, cкидки и курсы валют'!$C$42),IF(H2261&lt;'Заказ, cкидки и курсы валют'!$B$43,H2261*0.54*100/(100-'Заказ, cкидки и курсы валют'!$C$43),H2261))))),2)</f>
        <v>362.53</v>
      </c>
    </row>
    <row r="2262" spans="1:10" ht="14.1" customHeight="1" thickBot="1">
      <c r="A2262" s="216" t="s">
        <v>11095</v>
      </c>
      <c r="B2262" s="61" t="s">
        <v>669</v>
      </c>
      <c r="C2262" s="786">
        <v>3.08</v>
      </c>
      <c r="D2262" s="2093">
        <v>60</v>
      </c>
      <c r="E2262" s="2103">
        <f t="shared" si="252"/>
        <v>337.14</v>
      </c>
      <c r="F2262" s="603">
        <f t="shared" si="253"/>
        <v>337.14</v>
      </c>
      <c r="G2262" s="862">
        <f>'Заказ, cкидки и курсы валют'!$J$23*F2262</f>
        <v>4045.68</v>
      </c>
      <c r="H2262" s="128">
        <f t="shared" si="254"/>
        <v>242.74</v>
      </c>
      <c r="I2262" s="212"/>
      <c r="J2262" s="128">
        <f>ROUND(IF(H2262&lt;'Заказ, cкидки и курсы валют'!$B$39,H2262*0.54*100/(100-'Заказ, cкидки и курсы валют'!$C$39),IF(H2262&lt;'Заказ, cкидки и курсы валют'!$B$40,H2262*0.54*100/(100-'Заказ, cкидки и курсы валют'!$C$40),IF(H2262&lt;'Заказ, cкидки и курсы валют'!$B$41,H2262*0.54*100/(100-'Заказ, cкидки и курсы валют'!$C$41),IF(H2262&lt;'Заказ, cкидки и курсы валют'!$B$42,H2262*0.54*100/(100-'Заказ, cкидки и курсы валют'!$C$42),IF(H2262&lt;'Заказ, cкидки и курсы валют'!$B$43,H2262*0.54*100/(100-'Заказ, cкидки и курсы валют'!$C$43),H2262))))),2)</f>
        <v>327.7</v>
      </c>
    </row>
    <row r="2263" spans="1:10" ht="14.1" customHeight="1" thickBot="1">
      <c r="A2263" s="216" t="s">
        <v>11096</v>
      </c>
      <c r="B2263" s="61" t="s">
        <v>1384</v>
      </c>
      <c r="C2263" s="786">
        <v>3.46</v>
      </c>
      <c r="D2263" s="2093">
        <v>50</v>
      </c>
      <c r="E2263" s="2103">
        <f t="shared" si="252"/>
        <v>374.03999999999996</v>
      </c>
      <c r="F2263" s="603">
        <f t="shared" si="253"/>
        <v>374.04</v>
      </c>
      <c r="G2263" s="862">
        <f>'Заказ, cкидки и курсы валют'!$J$23*F2263</f>
        <v>4488.4800000000005</v>
      </c>
      <c r="H2263" s="128">
        <f t="shared" si="254"/>
        <v>224.42</v>
      </c>
      <c r="I2263" s="212"/>
      <c r="J2263" s="128">
        <f>ROUND(IF(H2263&lt;'Заказ, cкидки и курсы валют'!$B$39,H2263*0.54*100/(100-'Заказ, cкидки и курсы валют'!$C$39),IF(H2263&lt;'Заказ, cкидки и курсы валют'!$B$40,H2263*0.54*100/(100-'Заказ, cкидки и курсы валют'!$C$40),IF(H2263&lt;'Заказ, cкидки и курсы валют'!$B$41,H2263*0.54*100/(100-'Заказ, cкидки и курсы валют'!$C$41),IF(H2263&lt;'Заказ, cкидки и курсы валют'!$B$42,H2263*0.54*100/(100-'Заказ, cкидки и курсы валют'!$C$42),IF(H2263&lt;'Заказ, cкидки и курсы валют'!$B$43,H2263*0.54*100/(100-'Заказ, cкидки и курсы валют'!$C$43),H2263))))),2)</f>
        <v>302.97000000000003</v>
      </c>
    </row>
    <row r="2264" spans="1:10" ht="14.1" customHeight="1" thickBot="1">
      <c r="A2264" s="216" t="s">
        <v>11097</v>
      </c>
      <c r="B2264" s="61" t="s">
        <v>3356</v>
      </c>
      <c r="C2264" s="785">
        <v>3.7250000000000001</v>
      </c>
      <c r="D2264" s="2093">
        <v>40</v>
      </c>
      <c r="E2264" s="2103">
        <f t="shared" si="252"/>
        <v>442.7</v>
      </c>
      <c r="F2264" s="603">
        <f t="shared" si="253"/>
        <v>442.7</v>
      </c>
      <c r="G2264" s="862">
        <f>'Заказ, cкидки и курсы валют'!$J$23*F2264</f>
        <v>5312.4</v>
      </c>
      <c r="H2264" s="128">
        <f t="shared" si="254"/>
        <v>212.5</v>
      </c>
      <c r="I2264" s="212"/>
      <c r="J2264" s="128">
        <f>ROUND(IF(H2264&lt;'Заказ, cкидки и курсы валют'!$B$39,H2264*0.54*100/(100-'Заказ, cкидки и курсы валют'!$C$39),IF(H2264&lt;'Заказ, cкидки и курсы валют'!$B$40,H2264*0.54*100/(100-'Заказ, cкидки и курсы валют'!$C$40),IF(H2264&lt;'Заказ, cкидки и курсы валют'!$B$41,H2264*0.54*100/(100-'Заказ, cкидки и курсы валют'!$C$41),IF(H2264&lt;'Заказ, cкидки и курсы валют'!$B$42,H2264*0.54*100/(100-'Заказ, cкидки и курсы валют'!$C$42),IF(H2264&lt;'Заказ, cкидки и курсы валют'!$B$43,H2264*0.54*100/(100-'Заказ, cкидки и курсы валют'!$C$43),H2264))))),2)</f>
        <v>286.88</v>
      </c>
    </row>
    <row r="2265" spans="1:10" ht="14.1" customHeight="1" thickBot="1">
      <c r="A2265" s="216" t="s">
        <v>11098</v>
      </c>
      <c r="B2265" s="61" t="s">
        <v>1385</v>
      </c>
      <c r="C2265" s="785">
        <v>4.05</v>
      </c>
      <c r="D2265" s="2093">
        <v>40</v>
      </c>
      <c r="E2265" s="2103">
        <f t="shared" si="252"/>
        <v>471.86</v>
      </c>
      <c r="F2265" s="603">
        <f t="shared" si="253"/>
        <v>471.86</v>
      </c>
      <c r="G2265" s="862">
        <f>'Заказ, cкидки и курсы валют'!$J$23*F2265</f>
        <v>5662.32</v>
      </c>
      <c r="H2265" s="128">
        <f t="shared" si="254"/>
        <v>226.49</v>
      </c>
      <c r="I2265" s="212"/>
      <c r="J2265" s="128">
        <f>ROUND(IF(H2265&lt;'Заказ, cкидки и курсы валют'!$B$39,H2265*0.54*100/(100-'Заказ, cкидки и курсы валют'!$C$39),IF(H2265&lt;'Заказ, cкидки и курсы валют'!$B$40,H2265*0.54*100/(100-'Заказ, cкидки и курсы валют'!$C$40),IF(H2265&lt;'Заказ, cкидки и курсы валют'!$B$41,H2265*0.54*100/(100-'Заказ, cкидки и курсы валют'!$C$41),IF(H2265&lt;'Заказ, cкидки и курсы валют'!$B$42,H2265*0.54*100/(100-'Заказ, cкидки и курсы валют'!$C$42),IF(H2265&lt;'Заказ, cкидки и курсы валют'!$B$43,H2265*0.54*100/(100-'Заказ, cкидки и курсы валют'!$C$43),H2265))))),2)</f>
        <v>305.76</v>
      </c>
    </row>
    <row r="2266" spans="1:10" ht="14.1" customHeight="1" thickBot="1">
      <c r="A2266" s="216" t="s">
        <v>11099</v>
      </c>
      <c r="B2266" s="61" t="s">
        <v>598</v>
      </c>
      <c r="C2266" s="785">
        <v>4.875</v>
      </c>
      <c r="D2266" s="2093">
        <v>40</v>
      </c>
      <c r="E2266" s="2103">
        <f t="shared" si="252"/>
        <v>499.4</v>
      </c>
      <c r="F2266" s="603">
        <f t="shared" si="253"/>
        <v>499.4</v>
      </c>
      <c r="G2266" s="862">
        <f>'Заказ, cкидки и курсы валют'!$J$23*F2266</f>
        <v>5992.7999999999993</v>
      </c>
      <c r="H2266" s="128">
        <f t="shared" si="254"/>
        <v>239.71</v>
      </c>
      <c r="I2266" s="212"/>
      <c r="J2266" s="128">
        <f>ROUND(IF(H2266&lt;'Заказ, cкидки и курсы валют'!$B$39,H2266*0.54*100/(100-'Заказ, cкидки и курсы валют'!$C$39),IF(H2266&lt;'Заказ, cкидки и курсы валют'!$B$40,H2266*0.54*100/(100-'Заказ, cкидки и курсы валют'!$C$40),IF(H2266&lt;'Заказ, cкидки и курсы валют'!$B$41,H2266*0.54*100/(100-'Заказ, cкидки и курсы валют'!$C$41),IF(H2266&lt;'Заказ, cкидки и курсы валют'!$B$42,H2266*0.54*100/(100-'Заказ, cкидки и курсы валют'!$C$42),IF(H2266&lt;'Заказ, cкидки и курсы валют'!$B$43,H2266*0.54*100/(100-'Заказ, cкидки и курсы валют'!$C$43),H2266))))),2)</f>
        <v>323.61</v>
      </c>
    </row>
    <row r="2267" spans="1:10" ht="14.1" customHeight="1" thickBot="1">
      <c r="A2267" s="216" t="s">
        <v>11100</v>
      </c>
      <c r="B2267" s="61" t="s">
        <v>599</v>
      </c>
      <c r="C2267" s="785">
        <v>5.5714285714285721</v>
      </c>
      <c r="D2267" s="2093">
        <v>35</v>
      </c>
      <c r="E2267" s="2103">
        <f t="shared" si="252"/>
        <v>561.28571428571433</v>
      </c>
      <c r="F2267" s="603">
        <f t="shared" si="253"/>
        <v>561.29</v>
      </c>
      <c r="G2267" s="862">
        <f>'Заказ, cкидки и курсы валют'!$J$23*F2267</f>
        <v>6735.48</v>
      </c>
      <c r="H2267" s="128">
        <f t="shared" si="254"/>
        <v>235.74</v>
      </c>
      <c r="I2267" s="212"/>
      <c r="J2267" s="128">
        <f>ROUND(IF(H2267&lt;'Заказ, cкидки и курсы валют'!$B$39,H2267*0.54*100/(100-'Заказ, cкидки и курсы валют'!$C$39),IF(H2267&lt;'Заказ, cкидки и курсы валют'!$B$40,H2267*0.54*100/(100-'Заказ, cкидки и курсы валют'!$C$40),IF(H2267&lt;'Заказ, cкидки и курсы валют'!$B$41,H2267*0.54*100/(100-'Заказ, cкидки и курсы валют'!$C$41),IF(H2267&lt;'Заказ, cкидки и курсы валют'!$B$42,H2267*0.54*100/(100-'Заказ, cкидки и курсы валют'!$C$42),IF(H2267&lt;'Заказ, cкидки и курсы валют'!$B$43,H2267*0.54*100/(100-'Заказ, cкидки и курсы валют'!$C$43),H2267))))),2)</f>
        <v>318.25</v>
      </c>
    </row>
    <row r="2268" spans="1:10" ht="14.1" customHeight="1" thickBot="1">
      <c r="A2268" s="216" t="s">
        <v>11101</v>
      </c>
      <c r="B2268" s="61" t="s">
        <v>3357</v>
      </c>
      <c r="C2268" s="786">
        <v>6</v>
      </c>
      <c r="D2268" s="2093">
        <v>20</v>
      </c>
      <c r="E2268" s="2103">
        <f t="shared" si="252"/>
        <v>749.64</v>
      </c>
      <c r="F2268" s="603">
        <f t="shared" si="253"/>
        <v>749.64</v>
      </c>
      <c r="G2268" s="862">
        <f>'Заказ, cкидки и курсы валют'!$J$23*F2268</f>
        <v>8995.68</v>
      </c>
      <c r="H2268" s="128">
        <f t="shared" si="254"/>
        <v>179.91</v>
      </c>
      <c r="I2268" s="212"/>
      <c r="J2268" s="128">
        <f>ROUND(IF(H2268&lt;'Заказ, cкидки и курсы валют'!$B$39,H2268*0.54*100/(100-'Заказ, cкидки и курсы валют'!$C$39),IF(H2268&lt;'Заказ, cкидки и курсы валют'!$B$40,H2268*0.54*100/(100-'Заказ, cкидки и курсы валют'!$C$40),IF(H2268&lt;'Заказ, cкидки и курсы валют'!$B$41,H2268*0.54*100/(100-'Заказ, cкидки и курсы валют'!$C$41),IF(H2268&lt;'Заказ, cкидки и курсы валют'!$B$42,H2268*0.54*100/(100-'Заказ, cкидки и курсы валют'!$C$42),IF(H2268&lt;'Заказ, cкидки и курсы валют'!$B$43,H2268*0.54*100/(100-'Заказ, cкидки и курсы валют'!$C$43),H2268))))),2)</f>
        <v>277.58</v>
      </c>
    </row>
    <row r="2269" spans="1:10" ht="14.1" customHeight="1" thickBot="1">
      <c r="A2269" s="216" t="s">
        <v>11102</v>
      </c>
      <c r="B2269" s="61" t="s">
        <v>3358</v>
      </c>
      <c r="C2269" s="785">
        <v>7.8</v>
      </c>
      <c r="D2269" s="2093">
        <v>20</v>
      </c>
      <c r="E2269" s="2103">
        <f t="shared" si="252"/>
        <v>814.31999999999994</v>
      </c>
      <c r="F2269" s="603">
        <f t="shared" si="253"/>
        <v>814.32</v>
      </c>
      <c r="G2269" s="862">
        <f>'Заказ, cкидки и курсы валют'!$J$23*F2269</f>
        <v>9771.84</v>
      </c>
      <c r="H2269" s="128">
        <f t="shared" si="254"/>
        <v>195.44</v>
      </c>
      <c r="I2269" s="212"/>
      <c r="J2269" s="128">
        <f>ROUND(IF(H2269&lt;'Заказ, cкидки и курсы валют'!$B$39,H2269*0.54*100/(100-'Заказ, cкидки и курсы валют'!$C$39),IF(H2269&lt;'Заказ, cкидки и курсы валют'!$B$40,H2269*0.54*100/(100-'Заказ, cкидки и курсы валют'!$C$40),IF(H2269&lt;'Заказ, cкидки и курсы валют'!$B$41,H2269*0.54*100/(100-'Заказ, cкидки и курсы валют'!$C$41),IF(H2269&lt;'Заказ, cкидки и курсы валют'!$B$42,H2269*0.54*100/(100-'Заказ, cкидки и курсы валют'!$C$42),IF(H2269&lt;'Заказ, cкидки и курсы валют'!$B$43,H2269*0.54*100/(100-'Заказ, cкидки и курсы валют'!$C$43),H2269))))),2)</f>
        <v>263.83999999999997</v>
      </c>
    </row>
    <row r="2270" spans="1:10" ht="14.1" customHeight="1" thickBot="1">
      <c r="A2270" s="216" t="s">
        <v>11103</v>
      </c>
      <c r="B2270" s="61" t="s">
        <v>3359</v>
      </c>
      <c r="C2270" s="786">
        <v>7.81</v>
      </c>
      <c r="D2270" s="2093">
        <v>18</v>
      </c>
      <c r="E2270" s="2103">
        <f t="shared" si="252"/>
        <v>921.68666666666672</v>
      </c>
      <c r="F2270" s="603">
        <f t="shared" si="253"/>
        <v>921.69</v>
      </c>
      <c r="G2270" s="862">
        <f>'Заказ, cкидки и курсы валют'!$J$23*F2270</f>
        <v>11060.28</v>
      </c>
      <c r="H2270" s="128">
        <f t="shared" si="254"/>
        <v>199.09</v>
      </c>
      <c r="I2270" s="212"/>
      <c r="J2270" s="128">
        <f>ROUND(IF(H2270&lt;'Заказ, cкидки и курсы валют'!$B$39,H2270*0.54*100/(100-'Заказ, cкидки и курсы валют'!$C$39),IF(H2270&lt;'Заказ, cкидки и курсы валют'!$B$40,H2270*0.54*100/(100-'Заказ, cкидки и курсы валют'!$C$40),IF(H2270&lt;'Заказ, cкидки и курсы валют'!$B$41,H2270*0.54*100/(100-'Заказ, cкидки и курсы валют'!$C$41),IF(H2270&lt;'Заказ, cкидки и курсы валют'!$B$42,H2270*0.54*100/(100-'Заказ, cкидки и курсы валют'!$C$42),IF(H2270&lt;'Заказ, cкидки и курсы валют'!$B$43,H2270*0.54*100/(100-'Заказ, cкидки и курсы валют'!$C$43),H2270))))),2)</f>
        <v>268.77</v>
      </c>
    </row>
    <row r="2271" spans="1:10" ht="14.1" customHeight="1" thickBot="1">
      <c r="A2271" s="216" t="s">
        <v>11104</v>
      </c>
      <c r="B2271" s="61" t="s">
        <v>3360</v>
      </c>
      <c r="C2271" s="786">
        <v>8.57</v>
      </c>
      <c r="D2271" s="2093">
        <v>12</v>
      </c>
      <c r="E2271" s="2103">
        <f t="shared" si="252"/>
        <v>1162.94</v>
      </c>
      <c r="F2271" s="603">
        <f t="shared" si="253"/>
        <v>1162.94</v>
      </c>
      <c r="G2271" s="862">
        <f>'Заказ, cкидки и курсы валют'!$J$23*F2271</f>
        <v>13955.28</v>
      </c>
      <c r="H2271" s="128">
        <f t="shared" si="254"/>
        <v>167.46</v>
      </c>
      <c r="I2271" s="212"/>
      <c r="J2271" s="128">
        <f>ROUND(IF(H2271&lt;'Заказ, cкидки и курсы валют'!$B$39,H2271*0.54*100/(100-'Заказ, cкидки и курсы валют'!$C$39),IF(H2271&lt;'Заказ, cкидки и курсы валют'!$B$40,H2271*0.54*100/(100-'Заказ, cкидки и курсы валют'!$C$40),IF(H2271&lt;'Заказ, cкидки и курсы валют'!$B$41,H2271*0.54*100/(100-'Заказ, cкидки и курсы валют'!$C$41),IF(H2271&lt;'Заказ, cкидки и курсы валют'!$B$42,H2271*0.54*100/(100-'Заказ, cкидки и курсы валют'!$C$42),IF(H2271&lt;'Заказ, cкидки и курсы валют'!$B$43,H2271*0.54*100/(100-'Заказ, cкидки и курсы валют'!$C$43),H2271))))),2)</f>
        <v>258.37</v>
      </c>
    </row>
    <row r="2272" spans="1:10" ht="14.1" customHeight="1" thickBot="1">
      <c r="A2272" s="216" t="s">
        <v>11105</v>
      </c>
      <c r="B2272" s="60" t="s">
        <v>9381</v>
      </c>
      <c r="C2272" s="786">
        <v>9.57</v>
      </c>
      <c r="D2272" s="2093">
        <v>10</v>
      </c>
      <c r="E2272" s="2103">
        <f t="shared" si="252"/>
        <v>1366.3</v>
      </c>
      <c r="F2272" s="603">
        <f t="shared" si="253"/>
        <v>1366.3</v>
      </c>
      <c r="G2272" s="862">
        <f>'Заказ, cкидки и курсы валют'!$J$23*F2272</f>
        <v>16395.599999999999</v>
      </c>
      <c r="H2272" s="128">
        <f t="shared" si="254"/>
        <v>163.96</v>
      </c>
      <c r="I2272" s="212"/>
      <c r="J2272" s="128">
        <f>ROUND(IF(H2272&lt;'Заказ, cкидки и курсы валют'!$B$39,H2272*0.54*100/(100-'Заказ, cкидки и курсы валют'!$C$39),IF(H2272&lt;'Заказ, cкидки и курсы валют'!$B$40,H2272*0.54*100/(100-'Заказ, cкидки и курсы валют'!$C$40),IF(H2272&lt;'Заказ, cкидки и курсы валют'!$B$41,H2272*0.54*100/(100-'Заказ, cкидки и курсы валют'!$C$41),IF(H2272&lt;'Заказ, cкидки и курсы валют'!$B$42,H2272*0.54*100/(100-'Заказ, cкидки и курсы валют'!$C$42),IF(H2272&lt;'Заказ, cкидки и курсы валют'!$B$43,H2272*0.54*100/(100-'Заказ, cкидки и курсы валют'!$C$43),H2272))))),2)</f>
        <v>252.97</v>
      </c>
    </row>
    <row r="2273" spans="1:10" ht="14.1" customHeight="1" thickBot="1">
      <c r="A2273" s="216" t="s">
        <v>11106</v>
      </c>
      <c r="B2273" s="60" t="s">
        <v>3975</v>
      </c>
      <c r="C2273" s="786">
        <v>4.8</v>
      </c>
      <c r="D2273" s="2093">
        <v>50</v>
      </c>
      <c r="E2273" s="2103">
        <f t="shared" si="252"/>
        <v>411.52</v>
      </c>
      <c r="F2273" s="603">
        <f t="shared" si="253"/>
        <v>411.52</v>
      </c>
      <c r="G2273" s="862">
        <f>'Заказ, cкидки и курсы валют'!$J$23*F2273</f>
        <v>4938.24</v>
      </c>
      <c r="H2273" s="128">
        <f t="shared" si="254"/>
        <v>246.91</v>
      </c>
      <c r="I2273" s="212"/>
      <c r="J2273" s="128">
        <f>ROUND(IF(H2273&lt;'Заказ, cкидки и курсы валют'!$B$39,H2273*0.54*100/(100-'Заказ, cкидки и курсы валют'!$C$39),IF(H2273&lt;'Заказ, cкидки и курсы валют'!$B$40,H2273*0.54*100/(100-'Заказ, cкидки и курсы валют'!$C$40),IF(H2273&lt;'Заказ, cкидки и курсы валют'!$B$41,H2273*0.54*100/(100-'Заказ, cкидки и курсы валют'!$C$41),IF(H2273&lt;'Заказ, cкидки и курсы валют'!$B$42,H2273*0.54*100/(100-'Заказ, cкидки и курсы валют'!$C$42),IF(H2273&lt;'Заказ, cкидки и курсы валют'!$B$43,H2273*0.54*100/(100-'Заказ, cкидки и курсы валют'!$C$43),H2273))))),2)</f>
        <v>333.33</v>
      </c>
    </row>
    <row r="2274" spans="1:10" ht="14.1" customHeight="1" thickBot="1">
      <c r="A2274" s="216" t="s">
        <v>11107</v>
      </c>
      <c r="B2274" s="61" t="s">
        <v>603</v>
      </c>
      <c r="C2274" s="786">
        <v>4.9400000000000004</v>
      </c>
      <c r="D2274" s="2093">
        <v>45</v>
      </c>
      <c r="E2274" s="2103">
        <f t="shared" si="252"/>
        <v>467.18666666666661</v>
      </c>
      <c r="F2274" s="603">
        <f t="shared" si="253"/>
        <v>467.19</v>
      </c>
      <c r="G2274" s="862">
        <f>'Заказ, cкидки и курсы валют'!$J$23*F2274</f>
        <v>5606.28</v>
      </c>
      <c r="H2274" s="128">
        <f t="shared" si="254"/>
        <v>252.28</v>
      </c>
      <c r="I2274" s="212"/>
      <c r="J2274" s="128">
        <f>ROUND(IF(H2274&lt;'Заказ, cкидки и курсы валют'!$B$39,H2274*0.54*100/(100-'Заказ, cкидки и курсы валют'!$C$39),IF(H2274&lt;'Заказ, cкидки и курсы валют'!$B$40,H2274*0.54*100/(100-'Заказ, cкидки и курсы валют'!$C$40),IF(H2274&lt;'Заказ, cкидки и курсы валют'!$B$41,H2274*0.54*100/(100-'Заказ, cкидки и курсы валют'!$C$41),IF(H2274&lt;'Заказ, cкидки и курсы валют'!$B$42,H2274*0.54*100/(100-'Заказ, cкидки и курсы валют'!$C$42),IF(H2274&lt;'Заказ, cкидки и курсы валют'!$B$43,H2274*0.54*100/(100-'Заказ, cкидки и курсы валют'!$C$43),H2274))))),2)</f>
        <v>340.58</v>
      </c>
    </row>
    <row r="2275" spans="1:10" ht="14.1" customHeight="1" thickBot="1">
      <c r="A2275" s="216" t="s">
        <v>11108</v>
      </c>
      <c r="B2275" s="61" t="s">
        <v>604</v>
      </c>
      <c r="C2275" s="786">
        <v>5.76</v>
      </c>
      <c r="D2275" s="2093">
        <v>35</v>
      </c>
      <c r="E2275" s="2103">
        <f t="shared" si="252"/>
        <v>545.14571428571435</v>
      </c>
      <c r="F2275" s="603">
        <f t="shared" si="253"/>
        <v>545.15</v>
      </c>
      <c r="G2275" s="862">
        <f>'Заказ, cкидки и курсы валют'!$J$23*F2275</f>
        <v>6541.7999999999993</v>
      </c>
      <c r="H2275" s="128">
        <f t="shared" si="254"/>
        <v>228.96</v>
      </c>
      <c r="I2275" s="212"/>
      <c r="J2275" s="128">
        <f>ROUND(IF(H2275&lt;'Заказ, cкидки и курсы валют'!$B$39,H2275*0.54*100/(100-'Заказ, cкидки и курсы валют'!$C$39),IF(H2275&lt;'Заказ, cкидки и курсы валют'!$B$40,H2275*0.54*100/(100-'Заказ, cкидки и курсы валют'!$C$40),IF(H2275&lt;'Заказ, cкидки и курсы валют'!$B$41,H2275*0.54*100/(100-'Заказ, cкидки и курсы валют'!$C$41),IF(H2275&lt;'Заказ, cкидки и курсы валют'!$B$42,H2275*0.54*100/(100-'Заказ, cкидки и курсы валют'!$C$42),IF(H2275&lt;'Заказ, cкидки и курсы валют'!$B$43,H2275*0.54*100/(100-'Заказ, cкидки и курсы валют'!$C$43),H2275))))),2)</f>
        <v>309.10000000000002</v>
      </c>
    </row>
    <row r="2276" spans="1:10" ht="14.1" customHeight="1" thickBot="1">
      <c r="A2276" s="216" t="s">
        <v>11109</v>
      </c>
      <c r="B2276" s="61" t="s">
        <v>605</v>
      </c>
      <c r="C2276" s="785">
        <v>7.1714285714285717</v>
      </c>
      <c r="D2276" s="2093">
        <v>35</v>
      </c>
      <c r="E2276" s="2103">
        <f t="shared" si="252"/>
        <v>599.68571428571431</v>
      </c>
      <c r="F2276" s="603">
        <f t="shared" si="253"/>
        <v>599.69000000000005</v>
      </c>
      <c r="G2276" s="862">
        <f>'Заказ, cкидки и курсы валют'!$J$23*F2276</f>
        <v>7196.2800000000007</v>
      </c>
      <c r="H2276" s="128">
        <f t="shared" si="254"/>
        <v>251.87</v>
      </c>
      <c r="I2276" s="212"/>
      <c r="J2276" s="128">
        <f>ROUND(IF(H2276&lt;'Заказ, cкидки и курсы валют'!$B$39,H2276*0.54*100/(100-'Заказ, cкидки и курсы валют'!$C$39),IF(H2276&lt;'Заказ, cкидки и курсы валют'!$B$40,H2276*0.54*100/(100-'Заказ, cкидки и курсы валют'!$C$40),IF(H2276&lt;'Заказ, cкидки и курсы валют'!$B$41,H2276*0.54*100/(100-'Заказ, cкидки и курсы валют'!$C$41),IF(H2276&lt;'Заказ, cкидки и курсы валют'!$B$42,H2276*0.54*100/(100-'Заказ, cкидки и курсы валют'!$C$42),IF(H2276&lt;'Заказ, cкидки и курсы валют'!$B$43,H2276*0.54*100/(100-'Заказ, cкидки и курсы валют'!$C$43),H2276))))),2)</f>
        <v>340.02</v>
      </c>
    </row>
    <row r="2277" spans="1:10" ht="14.1" customHeight="1" thickBot="1">
      <c r="A2277" s="216" t="s">
        <v>11110</v>
      </c>
      <c r="B2277" s="61" t="s">
        <v>606</v>
      </c>
      <c r="C2277" s="786">
        <v>7.78</v>
      </c>
      <c r="D2277" s="2093">
        <v>25</v>
      </c>
      <c r="E2277" s="2103">
        <f t="shared" si="252"/>
        <v>769.02</v>
      </c>
      <c r="F2277" s="603">
        <f t="shared" si="253"/>
        <v>769.02</v>
      </c>
      <c r="G2277" s="862">
        <f>'Заказ, cкидки и курсы валют'!$J$23*F2277</f>
        <v>9228.24</v>
      </c>
      <c r="H2277" s="128">
        <f t="shared" si="254"/>
        <v>230.71</v>
      </c>
      <c r="I2277" s="212"/>
      <c r="J2277" s="128">
        <f>ROUND(IF(H2277&lt;'Заказ, cкидки и курсы валют'!$B$39,H2277*0.54*100/(100-'Заказ, cкидки и курсы валют'!$C$39),IF(H2277&lt;'Заказ, cкидки и курсы валют'!$B$40,H2277*0.54*100/(100-'Заказ, cкидки и курсы валют'!$C$40),IF(H2277&lt;'Заказ, cкидки и курсы валют'!$B$41,H2277*0.54*100/(100-'Заказ, cкидки и курсы валют'!$C$41),IF(H2277&lt;'Заказ, cкидки и курсы валют'!$B$42,H2277*0.54*100/(100-'Заказ, cкидки и курсы валют'!$C$42),IF(H2277&lt;'Заказ, cкидки и курсы валют'!$B$43,H2277*0.54*100/(100-'Заказ, cкидки и курсы валют'!$C$43),H2277))))),2)</f>
        <v>311.45999999999998</v>
      </c>
    </row>
    <row r="2278" spans="1:10" ht="14.1" customHeight="1" thickBot="1">
      <c r="A2278" s="216" t="s">
        <v>11111</v>
      </c>
      <c r="B2278" s="61" t="s">
        <v>3361</v>
      </c>
      <c r="C2278" s="786">
        <v>8.8000000000000007</v>
      </c>
      <c r="D2278" s="2093">
        <v>20</v>
      </c>
      <c r="E2278" s="2103">
        <f t="shared" si="252"/>
        <v>846.57999999999993</v>
      </c>
      <c r="F2278" s="603">
        <f t="shared" si="253"/>
        <v>846.58</v>
      </c>
      <c r="G2278" s="862">
        <f>'Заказ, cкидки и курсы валют'!$J$23*F2278</f>
        <v>10158.960000000001</v>
      </c>
      <c r="H2278" s="128">
        <f t="shared" si="254"/>
        <v>203.18</v>
      </c>
      <c r="I2278" s="212"/>
      <c r="J2278" s="128">
        <f>ROUND(IF(H2278&lt;'Заказ, cкидки и курсы валют'!$B$39,H2278*0.54*100/(100-'Заказ, cкидки и курсы валют'!$C$39),IF(H2278&lt;'Заказ, cкидки и курсы валют'!$B$40,H2278*0.54*100/(100-'Заказ, cкидки и курсы валют'!$C$40),IF(H2278&lt;'Заказ, cкидки и курсы валют'!$B$41,H2278*0.54*100/(100-'Заказ, cкидки и курсы валют'!$C$41),IF(H2278&lt;'Заказ, cкидки и курсы валют'!$B$42,H2278*0.54*100/(100-'Заказ, cкидки и курсы валют'!$C$42),IF(H2278&lt;'Заказ, cкидки и курсы валют'!$B$43,H2278*0.54*100/(100-'Заказ, cкидки и курсы валют'!$C$43),H2278))))),2)</f>
        <v>274.29000000000002</v>
      </c>
    </row>
    <row r="2279" spans="1:10" ht="14.1" customHeight="1" thickBot="1">
      <c r="A2279" s="216" t="s">
        <v>11112</v>
      </c>
      <c r="B2279" s="61" t="s">
        <v>3322</v>
      </c>
      <c r="C2279" s="786">
        <v>9.6</v>
      </c>
      <c r="D2279" s="2093">
        <v>10</v>
      </c>
      <c r="E2279" s="2103">
        <f t="shared" si="252"/>
        <v>1325.6599999999999</v>
      </c>
      <c r="F2279" s="603">
        <f t="shared" si="253"/>
        <v>1325.66</v>
      </c>
      <c r="G2279" s="862">
        <f>'Заказ, cкидки и курсы валют'!$J$23*F2279</f>
        <v>15907.920000000002</v>
      </c>
      <c r="H2279" s="128">
        <f t="shared" si="254"/>
        <v>159.08000000000001</v>
      </c>
      <c r="I2279" s="212"/>
      <c r="J2279" s="128">
        <f>ROUND(IF(H2279&lt;'Заказ, cкидки и курсы валют'!$B$39,H2279*0.54*100/(100-'Заказ, cкидки и курсы валют'!$C$39),IF(H2279&lt;'Заказ, cкидки и курсы валют'!$B$40,H2279*0.54*100/(100-'Заказ, cкидки и курсы валют'!$C$40),IF(H2279&lt;'Заказ, cкидки и курсы валют'!$B$41,H2279*0.54*100/(100-'Заказ, cкидки и курсы валют'!$C$41),IF(H2279&lt;'Заказ, cкидки и курсы валют'!$B$42,H2279*0.54*100/(100-'Заказ, cкидки и курсы валют'!$C$42),IF(H2279&lt;'Заказ, cкидки и курсы валют'!$B$43,H2279*0.54*100/(100-'Заказ, cкидки и курсы валют'!$C$43),H2279))))),2)</f>
        <v>245.44</v>
      </c>
    </row>
    <row r="2280" spans="1:10" ht="14.1" customHeight="1" thickBot="1">
      <c r="A2280" s="216" t="s">
        <v>11113</v>
      </c>
      <c r="B2280" s="60" t="s">
        <v>608</v>
      </c>
      <c r="C2280" s="786">
        <v>11.3</v>
      </c>
      <c r="D2280" s="2093">
        <v>7</v>
      </c>
      <c r="E2280" s="2103">
        <f t="shared" si="252"/>
        <v>1664.2085714285715</v>
      </c>
      <c r="F2280" s="603">
        <f t="shared" si="253"/>
        <v>1664.21</v>
      </c>
      <c r="G2280" s="862">
        <f>'Заказ, cкидки и курсы валют'!$J$23*F2280</f>
        <v>19970.52</v>
      </c>
      <c r="H2280" s="128">
        <f t="shared" si="254"/>
        <v>139.79</v>
      </c>
      <c r="I2280" s="212"/>
      <c r="J2280" s="128">
        <f>ROUND(IF(H2280&lt;'Заказ, cкидки и курсы валют'!$B$39,H2280*0.54*100/(100-'Заказ, cкидки и курсы валют'!$C$39),IF(H2280&lt;'Заказ, cкидки и курсы валют'!$B$40,H2280*0.54*100/(100-'Заказ, cкидки и курсы валют'!$C$40),IF(H2280&lt;'Заказ, cкидки и курсы валют'!$B$41,H2280*0.54*100/(100-'Заказ, cкидки и курсы валют'!$C$41),IF(H2280&lt;'Заказ, cкидки и курсы валют'!$B$42,H2280*0.54*100/(100-'Заказ, cкидки и курсы валют'!$C$42),IF(H2280&lt;'Заказ, cкидки и курсы валют'!$B$43,H2280*0.54*100/(100-'Заказ, cкидки и курсы валют'!$C$43),H2280))))),2)</f>
        <v>215.68</v>
      </c>
    </row>
    <row r="2281" spans="1:10" ht="14.1" customHeight="1" thickBot="1">
      <c r="A2281" s="216" t="s">
        <v>11114</v>
      </c>
      <c r="B2281" s="61" t="s">
        <v>609</v>
      </c>
      <c r="C2281" s="786">
        <v>12.95</v>
      </c>
      <c r="D2281" s="61">
        <v>5</v>
      </c>
      <c r="E2281" s="2103">
        <f t="shared" ref="E2281:E2283" si="255">(E2126*2)+(1000/D2281*7.5)</f>
        <v>2241.1</v>
      </c>
      <c r="F2281" s="603">
        <f t="shared" ref="F2281:F2283" si="256">ROUND(E2281*(1-$F$11),2)</f>
        <v>2241.1</v>
      </c>
      <c r="G2281" s="862">
        <f>'Заказ, cкидки и курсы валют'!$J$23*F2281</f>
        <v>26893.199999999997</v>
      </c>
      <c r="H2281" s="128">
        <f>ROUND((D2281/1000)*G2281,2)</f>
        <v>134.47</v>
      </c>
      <c r="I2281" s="212"/>
      <c r="J2281" s="128">
        <f>ROUND(IF(H2281&lt;'Заказ, cкидки и курсы валют'!$B$39,H2281*0.54*100/(100-'Заказ, cкидки и курсы валют'!$C$39),IF(H2281&lt;'Заказ, cкидки и курсы валют'!$B$40,H2281*0.54*100/(100-'Заказ, cкидки и курсы валют'!$C$40),IF(H2281&lt;'Заказ, cкидки и курсы валют'!$B$41,H2281*0.54*100/(100-'Заказ, cкидки и курсы валют'!$C$41),IF(H2281&lt;'Заказ, cкидки и курсы валют'!$B$42,H2281*0.54*100/(100-'Заказ, cкидки и курсы валют'!$C$42),IF(H2281&lt;'Заказ, cкидки и курсы валют'!$B$43,H2281*0.54*100/(100-'Заказ, cкидки и курсы валют'!$C$43),H2281))))),2)</f>
        <v>207.47</v>
      </c>
    </row>
    <row r="2282" spans="1:10" ht="14.1" customHeight="1" thickBot="1">
      <c r="A2282" s="216" t="s">
        <v>11115</v>
      </c>
      <c r="B2282" s="61" t="s">
        <v>3103</v>
      </c>
      <c r="C2282" s="786">
        <v>14.28</v>
      </c>
      <c r="D2282" s="61">
        <v>4</v>
      </c>
      <c r="E2282" s="2103">
        <f t="shared" si="255"/>
        <v>2701.96</v>
      </c>
      <c r="F2282" s="603">
        <f t="shared" si="256"/>
        <v>2701.96</v>
      </c>
      <c r="G2282" s="862">
        <f>'Заказ, cкидки и курсы валют'!$J$23*F2282</f>
        <v>32423.52</v>
      </c>
      <c r="H2282" s="128">
        <f>ROUND((D2282/1000)*G2282,2)</f>
        <v>129.69</v>
      </c>
      <c r="I2282" s="212"/>
      <c r="J2282" s="128">
        <f>ROUND(IF(H2282&lt;'Заказ, cкидки и курсы валют'!$B$39,H2282*0.54*100/(100-'Заказ, cкидки и курсы валют'!$C$39),IF(H2282&lt;'Заказ, cкидки и курсы валют'!$B$40,H2282*0.54*100/(100-'Заказ, cкидки и курсы валют'!$C$40),IF(H2282&lt;'Заказ, cкидки и курсы валют'!$B$41,H2282*0.54*100/(100-'Заказ, cкидки и курсы валют'!$C$41),IF(H2282&lt;'Заказ, cкидки и курсы валют'!$B$42,H2282*0.54*100/(100-'Заказ, cкидки и курсы валют'!$C$42),IF(H2282&lt;'Заказ, cкидки и курсы валют'!$B$43,H2282*0.54*100/(100-'Заказ, cкидки и курсы валют'!$C$43),H2282))))),2)</f>
        <v>200.09</v>
      </c>
    </row>
    <row r="2283" spans="1:10" ht="14.1" customHeight="1" thickBot="1">
      <c r="A2283" s="241" t="s">
        <v>11116</v>
      </c>
      <c r="B2283" s="250" t="s">
        <v>3362</v>
      </c>
      <c r="C2283" s="244">
        <v>17.329999999999998</v>
      </c>
      <c r="D2283" s="250">
        <v>6</v>
      </c>
      <c r="E2283" s="2103">
        <f t="shared" si="255"/>
        <v>2164.7799999999997</v>
      </c>
      <c r="F2283" s="959">
        <f t="shared" si="256"/>
        <v>2164.7800000000002</v>
      </c>
      <c r="G2283" s="960">
        <f>'Заказ, cкидки и курсы валют'!$J$23*F2283</f>
        <v>25977.360000000001</v>
      </c>
      <c r="H2283" s="181">
        <f>ROUND((D2283/1000)*G2283,2)</f>
        <v>155.86000000000001</v>
      </c>
      <c r="I2283" s="214"/>
      <c r="J2283" s="128">
        <f>ROUND(IF(H2283&lt;'Заказ, cкидки и курсы валют'!$B$39,H2283*0.54*100/(100-'Заказ, cкидки и курсы валют'!$C$39),IF(H2283&lt;'Заказ, cкидки и курсы валют'!$B$40,H2283*0.54*100/(100-'Заказ, cкидки и курсы валют'!$C$40),IF(H2283&lt;'Заказ, cкидки и курсы валют'!$B$41,H2283*0.54*100/(100-'Заказ, cкидки и курсы валют'!$C$41),IF(H2283&lt;'Заказ, cкидки и курсы валют'!$B$42,H2283*0.54*100/(100-'Заказ, cкидки и курсы валют'!$C$42),IF(H2283&lt;'Заказ, cкидки и курсы валют'!$B$43,H2283*0.54*100/(100-'Заказ, cкидки и курсы валют'!$C$43),H2283))))),2)</f>
        <v>240.47</v>
      </c>
    </row>
    <row r="2284" spans="1:10" ht="15">
      <c r="A2284" s="14"/>
      <c r="B2284" s="70"/>
      <c r="C2284" s="123"/>
      <c r="D2284" s="269"/>
      <c r="E2284" s="1237"/>
      <c r="F2284" s="1096"/>
      <c r="G2284" s="865"/>
      <c r="H2284" s="23"/>
      <c r="I2284" s="14"/>
      <c r="J2284" s="574"/>
    </row>
    <row r="2285" spans="1:10" ht="15.75" thickBot="1">
      <c r="A2285" s="14"/>
      <c r="B2285" s="70"/>
      <c r="C2285" s="70"/>
      <c r="D2285" s="269"/>
      <c r="E2285" s="550"/>
      <c r="F2285" s="578"/>
      <c r="G2285" s="863"/>
      <c r="H2285" s="85"/>
      <c r="I2285" s="14"/>
      <c r="J2285" s="574"/>
    </row>
    <row r="2286" spans="1:10" ht="18">
      <c r="A2286" s="251"/>
      <c r="B2286" s="243"/>
      <c r="C2286" s="91" t="s">
        <v>1400</v>
      </c>
      <c r="D2286" s="96"/>
      <c r="E2286" s="591"/>
      <c r="F2286" s="592"/>
      <c r="G2286" s="859"/>
      <c r="H2286" s="227"/>
      <c r="I2286" s="230"/>
      <c r="J2286" s="574"/>
    </row>
    <row r="2287" spans="1:10" ht="18">
      <c r="A2287" s="248"/>
      <c r="B2287" s="108" t="s">
        <v>1398</v>
      </c>
      <c r="C2287" s="108"/>
      <c r="D2287" s="166"/>
      <c r="E2287" s="593"/>
      <c r="F2287" s="553"/>
      <c r="G2287" s="340"/>
      <c r="H2287" s="17"/>
      <c r="I2287" s="167"/>
      <c r="J2287" s="574"/>
    </row>
    <row r="2288" spans="1:10" ht="18">
      <c r="A2288" s="248"/>
      <c r="B2288" s="222"/>
      <c r="C2288" s="108"/>
      <c r="D2288" s="108"/>
      <c r="E2288" s="615"/>
      <c r="F2288" s="563"/>
      <c r="G2288" s="872"/>
      <c r="H2288" s="228"/>
      <c r="I2288" s="167"/>
      <c r="J2288" s="574"/>
    </row>
    <row r="2289" spans="1:9">
      <c r="A2289" s="248"/>
      <c r="B2289" s="222"/>
      <c r="C2289" s="97"/>
      <c r="D2289" s="97"/>
      <c r="E2289" s="595"/>
      <c r="F2289" s="596"/>
      <c r="G2289" s="860"/>
      <c r="H2289" s="228"/>
      <c r="I2289" s="167"/>
    </row>
    <row r="2290" spans="1:9">
      <c r="A2290" s="248"/>
      <c r="B2290" s="222"/>
      <c r="C2290" s="97"/>
      <c r="D2290" s="97"/>
      <c r="E2290" s="595"/>
      <c r="F2290" s="596"/>
      <c r="G2290" s="860"/>
      <c r="H2290" s="228"/>
      <c r="I2290" s="167"/>
    </row>
    <row r="2291" spans="1:9" ht="16.5" thickBot="1">
      <c r="A2291" s="201" t="s">
        <v>7051</v>
      </c>
      <c r="B2291" s="224"/>
      <c r="C2291" s="99"/>
      <c r="D2291" s="99"/>
      <c r="E2291" s="597"/>
      <c r="F2291" s="598"/>
      <c r="G2291" s="861"/>
      <c r="H2291" s="229"/>
      <c r="I2291" s="172"/>
    </row>
    <row r="2292" spans="1:9" ht="42" customHeight="1">
      <c r="A2292" s="195" t="s">
        <v>1028</v>
      </c>
      <c r="B2292" s="196" t="s">
        <v>1029</v>
      </c>
      <c r="C2292" s="197" t="s">
        <v>678</v>
      </c>
      <c r="D2292" s="197" t="s">
        <v>3130</v>
      </c>
      <c r="E2292" s="1134" t="s">
        <v>11188</v>
      </c>
      <c r="F2292" s="600" t="s">
        <v>2779</v>
      </c>
      <c r="G2292" s="2319" t="s">
        <v>2627</v>
      </c>
      <c r="H2292" s="2320" t="s">
        <v>497</v>
      </c>
      <c r="I2292" s="199" t="s">
        <v>4239</v>
      </c>
    </row>
    <row r="2293" spans="1:9" ht="13.5" thickBot="1">
      <c r="A2293" s="195"/>
      <c r="B2293" s="389"/>
      <c r="C2293" s="197" t="s">
        <v>3629</v>
      </c>
      <c r="D2293" s="390" t="s">
        <v>2628</v>
      </c>
      <c r="E2293" s="601" t="s">
        <v>265</v>
      </c>
      <c r="F2293" s="607">
        <f>'Заказ, cкидки и курсы валют'!$I$12</f>
        <v>0</v>
      </c>
      <c r="G2293" s="2316"/>
      <c r="H2293" s="2318"/>
      <c r="I2293" s="325"/>
    </row>
    <row r="2294" spans="1:9" ht="15">
      <c r="A2294" s="997" t="s">
        <v>1722</v>
      </c>
      <c r="B2294" s="1079" t="s">
        <v>3363</v>
      </c>
      <c r="C2294" s="1788">
        <v>1.86</v>
      </c>
      <c r="D2294" s="2102">
        <v>7500</v>
      </c>
      <c r="E2294" s="667">
        <v>76.67</v>
      </c>
      <c r="F2294" s="2050">
        <f>ROUND(E2294*(1-$F$11),2)</f>
        <v>76.67</v>
      </c>
      <c r="G2294" s="1663">
        <f>'Заказ, cкидки и курсы валют'!$J$23*F2294</f>
        <v>920.04</v>
      </c>
      <c r="H2294" s="1278">
        <f>ROUND((D2294/1000)*G2294,2)</f>
        <v>6900.3</v>
      </c>
      <c r="I2294" s="1080"/>
    </row>
    <row r="2295" spans="1:9" ht="15">
      <c r="A2295" s="625" t="s">
        <v>1723</v>
      </c>
      <c r="B2295" s="654" t="s">
        <v>1384</v>
      </c>
      <c r="C2295" s="1789">
        <v>3.01</v>
      </c>
      <c r="D2295" s="2095">
        <v>5000</v>
      </c>
      <c r="E2295" s="667">
        <v>115.7</v>
      </c>
      <c r="F2295" s="936">
        <f t="shared" ref="F2295:F2300" si="257">ROUND(E2295*(1-$F$11),2)</f>
        <v>115.7</v>
      </c>
      <c r="G2295" s="866">
        <f>'Заказ, cкидки и курсы валют'!$J$23*F2295</f>
        <v>1388.4</v>
      </c>
      <c r="H2295" s="522">
        <f t="shared" ref="H2295:H2300" si="258">ROUND((D2295/1000)*G2295,2)</f>
        <v>6942</v>
      </c>
      <c r="I2295" s="523"/>
    </row>
    <row r="2296" spans="1:9" ht="15">
      <c r="A2296" s="625" t="s">
        <v>1724</v>
      </c>
      <c r="B2296" s="654" t="s">
        <v>1385</v>
      </c>
      <c r="C2296" s="1789">
        <v>3.72</v>
      </c>
      <c r="D2296" s="2095">
        <v>4000</v>
      </c>
      <c r="E2296" s="667">
        <v>133.55000000000001</v>
      </c>
      <c r="F2296" s="936">
        <f t="shared" si="257"/>
        <v>133.55000000000001</v>
      </c>
      <c r="G2296" s="866">
        <f>'Заказ, cкидки и курсы валют'!$J$23*F2296</f>
        <v>1602.6000000000001</v>
      </c>
      <c r="H2296" s="522">
        <f t="shared" si="258"/>
        <v>6410.4</v>
      </c>
      <c r="I2296" s="523"/>
    </row>
    <row r="2297" spans="1:9" ht="15">
      <c r="A2297" s="625" t="s">
        <v>1725</v>
      </c>
      <c r="B2297" s="654" t="s">
        <v>598</v>
      </c>
      <c r="C2297" s="1789">
        <v>4.78</v>
      </c>
      <c r="D2297" s="2095">
        <v>4000</v>
      </c>
      <c r="E2297" s="667">
        <v>152.77000000000001</v>
      </c>
      <c r="F2297" s="936">
        <f t="shared" si="257"/>
        <v>152.77000000000001</v>
      </c>
      <c r="G2297" s="866">
        <f>'Заказ, cкидки и курсы валют'!$J$23*F2297</f>
        <v>1833.2400000000002</v>
      </c>
      <c r="H2297" s="522">
        <f t="shared" si="258"/>
        <v>7332.96</v>
      </c>
      <c r="I2297" s="523"/>
    </row>
    <row r="2298" spans="1:9" ht="15">
      <c r="A2298" s="625" t="s">
        <v>1726</v>
      </c>
      <c r="B2298" s="654" t="s">
        <v>599</v>
      </c>
      <c r="C2298" s="1789">
        <v>5.01</v>
      </c>
      <c r="D2298" s="2095">
        <v>3500</v>
      </c>
      <c r="E2298" s="667">
        <v>188</v>
      </c>
      <c r="F2298" s="936">
        <f t="shared" si="257"/>
        <v>188</v>
      </c>
      <c r="G2298" s="866">
        <f>'Заказ, cкидки и курсы валют'!$J$23*F2298</f>
        <v>2256</v>
      </c>
      <c r="H2298" s="522">
        <f t="shared" si="258"/>
        <v>7896</v>
      </c>
      <c r="I2298" s="523"/>
    </row>
    <row r="2299" spans="1:9" ht="15">
      <c r="A2299" s="625" t="s">
        <v>1727</v>
      </c>
      <c r="B2299" s="654" t="s">
        <v>3357</v>
      </c>
      <c r="C2299" s="1789">
        <v>5.72</v>
      </c>
      <c r="D2299" s="2095">
        <v>3000</v>
      </c>
      <c r="E2299" s="667">
        <v>215.58</v>
      </c>
      <c r="F2299" s="936">
        <f t="shared" si="257"/>
        <v>215.58</v>
      </c>
      <c r="G2299" s="866">
        <f>'Заказ, cкидки и курсы валют'!$J$23*F2299</f>
        <v>2586.96</v>
      </c>
      <c r="H2299" s="522">
        <f t="shared" si="258"/>
        <v>7760.88</v>
      </c>
      <c r="I2299" s="523"/>
    </row>
    <row r="2300" spans="1:9" ht="15">
      <c r="A2300" s="625" t="s">
        <v>1728</v>
      </c>
      <c r="B2300" s="654" t="s">
        <v>3358</v>
      </c>
      <c r="C2300" s="1789">
        <v>6.33</v>
      </c>
      <c r="D2300" s="2095">
        <v>2500</v>
      </c>
      <c r="E2300" s="667">
        <v>213.93</v>
      </c>
      <c r="F2300" s="936">
        <f t="shared" si="257"/>
        <v>213.93</v>
      </c>
      <c r="G2300" s="866">
        <f>'Заказ, cкидки и курсы валют'!$J$23*F2300</f>
        <v>2567.16</v>
      </c>
      <c r="H2300" s="522">
        <f t="shared" si="258"/>
        <v>6417.9</v>
      </c>
      <c r="I2300" s="523"/>
    </row>
    <row r="2301" spans="1:9" ht="15">
      <c r="A2301" s="625" t="s">
        <v>11378</v>
      </c>
      <c r="B2301" s="654" t="s">
        <v>8971</v>
      </c>
      <c r="C2301" s="1953">
        <v>6.8</v>
      </c>
      <c r="D2301" s="2095">
        <v>2500</v>
      </c>
      <c r="E2301" s="667">
        <v>226.54</v>
      </c>
      <c r="F2301" s="936">
        <f>ROUND(E2301*(1-$F$11),2)</f>
        <v>226.54</v>
      </c>
      <c r="G2301" s="866">
        <f>'Заказ, cкидки и курсы валют'!$J$23*F2301</f>
        <v>2718.48</v>
      </c>
      <c r="H2301" s="522">
        <f>ROUND((D2301/1000)*G2301,2)</f>
        <v>6796.2</v>
      </c>
      <c r="I2301" s="523"/>
    </row>
    <row r="2302" spans="1:9" ht="15">
      <c r="A2302" s="625" t="s">
        <v>1729</v>
      </c>
      <c r="B2302" s="654" t="s">
        <v>3359</v>
      </c>
      <c r="C2302" s="1953">
        <v>7.08</v>
      </c>
      <c r="D2302" s="2095">
        <v>2500</v>
      </c>
      <c r="E2302" s="667">
        <v>248.19</v>
      </c>
      <c r="F2302" s="936">
        <f>ROUND(E2302*(1-$F$11),2)</f>
        <v>248.19</v>
      </c>
      <c r="G2302" s="866">
        <f>'Заказ, cкидки и курсы валют'!$J$23*F2302</f>
        <v>2978.2799999999997</v>
      </c>
      <c r="H2302" s="522">
        <f>ROUND((D2302/1000)*G2302,2)</f>
        <v>7445.7</v>
      </c>
      <c r="I2302" s="523"/>
    </row>
    <row r="2303" spans="1:9" ht="15.75" thickBot="1">
      <c r="A2303" s="655" t="s">
        <v>11379</v>
      </c>
      <c r="B2303" s="656" t="s">
        <v>3360</v>
      </c>
      <c r="C2303" s="1954">
        <v>8.3000000000000007</v>
      </c>
      <c r="D2303" s="2104">
        <v>2000</v>
      </c>
      <c r="E2303" s="667">
        <v>277.68</v>
      </c>
      <c r="F2303" s="2053">
        <f>ROUND(E2303*(1-$F$11),2)</f>
        <v>277.68</v>
      </c>
      <c r="G2303" s="1263">
        <f>'Заказ, cкидки и курсы валют'!$J$23*F2303</f>
        <v>3332.16</v>
      </c>
      <c r="H2303" s="1264">
        <f>ROUND((D2303/1000)*G2303,2)</f>
        <v>6664.32</v>
      </c>
      <c r="I2303" s="937"/>
    </row>
    <row r="2304" spans="1:9" ht="13.5" thickBot="1">
      <c r="A2304" s="14"/>
      <c r="B2304" s="123"/>
      <c r="C2304" s="70"/>
      <c r="D2304" s="125"/>
      <c r="E2304" s="550"/>
      <c r="F2304" s="578"/>
      <c r="G2304" s="863"/>
      <c r="H2304" s="85"/>
      <c r="I2304" s="14"/>
    </row>
    <row r="2305" spans="1:10" ht="18">
      <c r="A2305" s="247"/>
      <c r="B2305" s="243"/>
      <c r="C2305" s="91" t="s">
        <v>1400</v>
      </c>
      <c r="D2305" s="96"/>
      <c r="E2305" s="591"/>
      <c r="F2305" s="592"/>
      <c r="G2305" s="859"/>
      <c r="H2305" s="227"/>
      <c r="I2305" s="95"/>
    </row>
    <row r="2306" spans="1:10" ht="18">
      <c r="A2306" s="248"/>
      <c r="B2306" s="108" t="s">
        <v>1398</v>
      </c>
      <c r="C2306" s="108"/>
      <c r="D2306" s="166"/>
      <c r="E2306" s="593"/>
      <c r="F2306" s="553"/>
      <c r="G2306" s="340"/>
      <c r="H2306" s="17"/>
      <c r="I2306" s="167"/>
    </row>
    <row r="2307" spans="1:10">
      <c r="A2307" s="248"/>
      <c r="B2307" s="222"/>
      <c r="C2307" s="97"/>
      <c r="D2307" s="97"/>
      <c r="E2307" s="595"/>
      <c r="F2307" s="596"/>
      <c r="G2307" s="860"/>
      <c r="H2307" s="228"/>
      <c r="I2307" s="167"/>
    </row>
    <row r="2308" spans="1:10">
      <c r="A2308" s="248"/>
      <c r="B2308" s="222"/>
      <c r="C2308" s="97"/>
      <c r="D2308" s="97"/>
      <c r="E2308" s="595"/>
      <c r="F2308" s="596"/>
      <c r="G2308" s="860"/>
      <c r="H2308" s="228"/>
      <c r="I2308" s="167"/>
    </row>
    <row r="2309" spans="1:10">
      <c r="A2309" s="248"/>
      <c r="B2309" s="222"/>
      <c r="C2309" s="97"/>
      <c r="D2309" s="97"/>
      <c r="E2309" s="595"/>
      <c r="F2309" s="596"/>
      <c r="G2309" s="860"/>
      <c r="H2309" s="228"/>
      <c r="I2309" s="167"/>
    </row>
    <row r="2310" spans="1:10" ht="16.5" thickBot="1">
      <c r="A2310" s="1171" t="s">
        <v>7050</v>
      </c>
      <c r="B2310" s="200"/>
      <c r="C2310" s="205"/>
      <c r="D2310" s="205"/>
      <c r="E2310" s="597"/>
      <c r="F2310" s="598"/>
      <c r="G2310" s="861"/>
      <c r="H2310" s="229"/>
      <c r="I2310" s="172"/>
    </row>
    <row r="2311" spans="1:10" ht="42">
      <c r="A2311" s="195" t="s">
        <v>1028</v>
      </c>
      <c r="B2311" s="196" t="s">
        <v>1029</v>
      </c>
      <c r="C2311" s="197" t="s">
        <v>678</v>
      </c>
      <c r="D2311" s="197" t="s">
        <v>3130</v>
      </c>
      <c r="E2311" s="1134" t="s">
        <v>11188</v>
      </c>
      <c r="F2311" s="600" t="s">
        <v>2779</v>
      </c>
      <c r="G2311" s="2319" t="s">
        <v>2627</v>
      </c>
      <c r="H2311" s="2320" t="s">
        <v>497</v>
      </c>
      <c r="I2311" s="199" t="s">
        <v>4239</v>
      </c>
      <c r="J2311" s="2668" t="s">
        <v>12335</v>
      </c>
    </row>
    <row r="2312" spans="1:10" ht="13.5" thickBot="1">
      <c r="A2312" s="195"/>
      <c r="B2312" s="389"/>
      <c r="C2312" s="197" t="s">
        <v>3629</v>
      </c>
      <c r="D2312" s="390" t="s">
        <v>2628</v>
      </c>
      <c r="E2312" s="601" t="s">
        <v>265</v>
      </c>
      <c r="F2312" s="607">
        <f>'Заказ, cкидки и курсы валют'!$I$12</f>
        <v>0</v>
      </c>
      <c r="G2312" s="2316"/>
      <c r="H2312" s="2318"/>
      <c r="I2312" s="325"/>
      <c r="J2312" s="2669"/>
    </row>
    <row r="2313" spans="1:10">
      <c r="A2313" s="333" t="s">
        <v>1730</v>
      </c>
      <c r="B2313" s="979" t="s">
        <v>3363</v>
      </c>
      <c r="C2313" s="979">
        <v>1.86</v>
      </c>
      <c r="D2313" s="2100">
        <v>750</v>
      </c>
      <c r="E2313" s="2071">
        <f t="shared" ref="E2313:E2319" si="259">E2294*1.2</f>
        <v>92.004000000000005</v>
      </c>
      <c r="F2313" s="967">
        <f>ROUND(E2313*(1-$F$11),2)</f>
        <v>92</v>
      </c>
      <c r="G2313" s="968">
        <f>'Заказ, cкидки и курсы валют'!$J$23*F2313</f>
        <v>1104</v>
      </c>
      <c r="H2313" s="387">
        <f>ROUND((D2313/1000)*G2313,2)</f>
        <v>828</v>
      </c>
      <c r="I2313" s="337"/>
      <c r="J2313" s="128">
        <f>ROUND(IF(H2313&lt;'Заказ, cкидки и курсы валют'!$B$39,H2313*0.54*100/(100-'Заказ, cкидки и курсы валют'!$C$39),IF(H2313&lt;'Заказ, cкидки и курсы валют'!$B$40,H2313*0.54*100/(100-'Заказ, cкидки и курсы валют'!$C$40),IF(H2313&lt;'Заказ, cкидки и курсы валют'!$B$41,H2313*0.54*100/(100-'Заказ, cкидки и курсы валют'!$C$41),IF(H2313&lt;'Заказ, cкидки и курсы валют'!$B$42,H2313*0.54*100/(100-'Заказ, cкидки и курсы валют'!$C$42),IF(H2313&lt;'Заказ, cкидки и курсы валют'!$B$43,H2313*0.54*100/(100-'Заказ, cкидки и курсы валют'!$C$43),H2313))))),2)</f>
        <v>894.24</v>
      </c>
    </row>
    <row r="2314" spans="1:10" ht="15">
      <c r="A2314" s="216" t="s">
        <v>1731</v>
      </c>
      <c r="B2314" s="60" t="s">
        <v>1384</v>
      </c>
      <c r="C2314" s="793">
        <v>3.01</v>
      </c>
      <c r="D2314" s="2094">
        <v>500</v>
      </c>
      <c r="E2314" s="2045">
        <f t="shared" si="259"/>
        <v>138.84</v>
      </c>
      <c r="F2314" s="603">
        <f t="shared" ref="F2314:F2320" si="260">ROUND(E2314*(1-$F$11),2)</f>
        <v>138.84</v>
      </c>
      <c r="G2314" s="862">
        <f>'Заказ, cкидки и курсы валют'!$J$23*F2314</f>
        <v>1666.08</v>
      </c>
      <c r="H2314" s="128">
        <f t="shared" ref="H2314:H2320" si="261">ROUND((D2314/1000)*G2314,2)</f>
        <v>833.04</v>
      </c>
      <c r="I2314" s="212"/>
      <c r="J2314" s="128">
        <f>ROUND(IF(H2314&lt;'Заказ, cкидки и курсы валют'!$B$39,H2314*0.54*100/(100-'Заказ, cкидки и курсы валют'!$C$39),IF(H2314&lt;'Заказ, cкидки и курсы валют'!$B$40,H2314*0.54*100/(100-'Заказ, cкидки и курсы валют'!$C$40),IF(H2314&lt;'Заказ, cкидки и курсы валют'!$B$41,H2314*0.54*100/(100-'Заказ, cкидки и курсы валют'!$C$41),IF(H2314&lt;'Заказ, cкидки и курсы валют'!$B$42,H2314*0.54*100/(100-'Заказ, cкидки и курсы валют'!$C$42),IF(H2314&lt;'Заказ, cкидки и курсы валют'!$B$43,H2314*0.54*100/(100-'Заказ, cкидки и курсы валют'!$C$43),H2314))))),2)</f>
        <v>899.68</v>
      </c>
    </row>
    <row r="2315" spans="1:10" ht="15">
      <c r="A2315" s="216" t="s">
        <v>1732</v>
      </c>
      <c r="B2315" s="60" t="s">
        <v>1385</v>
      </c>
      <c r="C2315" s="793">
        <v>3.72</v>
      </c>
      <c r="D2315" s="2094">
        <v>400</v>
      </c>
      <c r="E2315" s="2045">
        <f t="shared" si="259"/>
        <v>160.26000000000002</v>
      </c>
      <c r="F2315" s="603">
        <f t="shared" si="260"/>
        <v>160.26</v>
      </c>
      <c r="G2315" s="862">
        <f>'Заказ, cкидки и курсы валют'!$J$23*F2315</f>
        <v>1923.12</v>
      </c>
      <c r="H2315" s="128">
        <f t="shared" si="261"/>
        <v>769.25</v>
      </c>
      <c r="I2315" s="212"/>
      <c r="J2315" s="128">
        <f>ROUND(IF(H2315&lt;'Заказ, cкидки и курсы валют'!$B$39,H2315*0.54*100/(100-'Заказ, cкидки и курсы валют'!$C$39),IF(H2315&lt;'Заказ, cкидки и курсы валют'!$B$40,H2315*0.54*100/(100-'Заказ, cкидки и курсы валют'!$C$40),IF(H2315&lt;'Заказ, cкидки и курсы валют'!$B$41,H2315*0.54*100/(100-'Заказ, cкидки и курсы валют'!$C$41),IF(H2315&lt;'Заказ, cкидки и курсы валют'!$B$42,H2315*0.54*100/(100-'Заказ, cкидки и курсы валют'!$C$42),IF(H2315&lt;'Заказ, cкидки и курсы валют'!$B$43,H2315*0.54*100/(100-'Заказ, cкидки и курсы валют'!$C$43),H2315))))),2)</f>
        <v>830.79</v>
      </c>
    </row>
    <row r="2316" spans="1:10" ht="15">
      <c r="A2316" s="216" t="s">
        <v>1733</v>
      </c>
      <c r="B2316" s="60" t="s">
        <v>598</v>
      </c>
      <c r="C2316" s="793">
        <v>4.78</v>
      </c>
      <c r="D2316" s="2094">
        <v>400</v>
      </c>
      <c r="E2316" s="2045">
        <f>E2297*1.2</f>
        <v>183.32400000000001</v>
      </c>
      <c r="F2316" s="603">
        <f t="shared" si="260"/>
        <v>183.32</v>
      </c>
      <c r="G2316" s="862">
        <f>'Заказ, cкидки и курсы валют'!$J$23*F2316</f>
        <v>2199.84</v>
      </c>
      <c r="H2316" s="128">
        <f t="shared" si="261"/>
        <v>879.94</v>
      </c>
      <c r="I2316" s="212"/>
      <c r="J2316" s="128">
        <f>ROUND(IF(H2316&lt;'Заказ, cкидки и курсы валют'!$B$39,H2316*0.54*100/(100-'Заказ, cкидки и курсы валют'!$C$39),IF(H2316&lt;'Заказ, cкидки и курсы валют'!$B$40,H2316*0.54*100/(100-'Заказ, cкидки и курсы валют'!$C$40),IF(H2316&lt;'Заказ, cкидки и курсы валют'!$B$41,H2316*0.54*100/(100-'Заказ, cкидки и курсы валют'!$C$41),IF(H2316&lt;'Заказ, cкидки и курсы валют'!$B$42,H2316*0.54*100/(100-'Заказ, cкидки и курсы валют'!$C$42),IF(H2316&lt;'Заказ, cкидки и курсы валют'!$B$43,H2316*0.54*100/(100-'Заказ, cкидки и курсы валют'!$C$43),H2316))))),2)</f>
        <v>950.34</v>
      </c>
    </row>
    <row r="2317" spans="1:10" ht="15">
      <c r="A2317" s="216" t="s">
        <v>1734</v>
      </c>
      <c r="B2317" s="60" t="s">
        <v>599</v>
      </c>
      <c r="C2317" s="793">
        <v>5.01</v>
      </c>
      <c r="D2317" s="2094">
        <v>350</v>
      </c>
      <c r="E2317" s="2045">
        <f t="shared" si="259"/>
        <v>225.6</v>
      </c>
      <c r="F2317" s="603">
        <f t="shared" si="260"/>
        <v>225.6</v>
      </c>
      <c r="G2317" s="862">
        <f>'Заказ, cкидки и курсы валют'!$J$23*F2317</f>
        <v>2707.2</v>
      </c>
      <c r="H2317" s="128">
        <f t="shared" si="261"/>
        <v>947.52</v>
      </c>
      <c r="I2317" s="212"/>
      <c r="J2317" s="128">
        <f>ROUND(IF(H2317&lt;'Заказ, cкидки и курсы валют'!$B$39,H2317*0.54*100/(100-'Заказ, cкидки и курсы валют'!$C$39),IF(H2317&lt;'Заказ, cкидки и курсы валют'!$B$40,H2317*0.54*100/(100-'Заказ, cкидки и курсы валют'!$C$40),IF(H2317&lt;'Заказ, cкидки и курсы валют'!$B$41,H2317*0.54*100/(100-'Заказ, cкидки и курсы валют'!$C$41),IF(H2317&lt;'Заказ, cкидки и курсы валют'!$B$42,H2317*0.54*100/(100-'Заказ, cкидки и курсы валют'!$C$42),IF(H2317&lt;'Заказ, cкидки и курсы валют'!$B$43,H2317*0.54*100/(100-'Заказ, cкидки и курсы валют'!$C$43),H2317))))),2)</f>
        <v>947.52</v>
      </c>
    </row>
    <row r="2318" spans="1:10" ht="15">
      <c r="A2318" s="216" t="s">
        <v>1735</v>
      </c>
      <c r="B2318" s="60" t="s">
        <v>3357</v>
      </c>
      <c r="C2318" s="793">
        <v>5.72</v>
      </c>
      <c r="D2318" s="2094">
        <v>300</v>
      </c>
      <c r="E2318" s="2045">
        <f t="shared" si="259"/>
        <v>258.69600000000003</v>
      </c>
      <c r="F2318" s="603">
        <f t="shared" si="260"/>
        <v>258.7</v>
      </c>
      <c r="G2318" s="862">
        <f>'Заказ, cкидки и курсы валют'!$J$23*F2318</f>
        <v>3104.3999999999996</v>
      </c>
      <c r="H2318" s="128">
        <f t="shared" si="261"/>
        <v>931.32</v>
      </c>
      <c r="I2318" s="212"/>
      <c r="J2318" s="128">
        <f>ROUND(IF(H2318&lt;'Заказ, cкидки и курсы валют'!$B$39,H2318*0.54*100/(100-'Заказ, cкидки и курсы валют'!$C$39),IF(H2318&lt;'Заказ, cкидки и курсы валют'!$B$40,H2318*0.54*100/(100-'Заказ, cкидки и курсы валют'!$C$40),IF(H2318&lt;'Заказ, cкидки и курсы валют'!$B$41,H2318*0.54*100/(100-'Заказ, cкидки и курсы валют'!$C$41),IF(H2318&lt;'Заказ, cкидки и курсы валют'!$B$42,H2318*0.54*100/(100-'Заказ, cкидки и курсы валют'!$C$42),IF(H2318&lt;'Заказ, cкидки и курсы валют'!$B$43,H2318*0.54*100/(100-'Заказ, cкидки и курсы валют'!$C$43),H2318))))),2)</f>
        <v>931.32</v>
      </c>
    </row>
    <row r="2319" spans="1:10" ht="15">
      <c r="A2319" s="216" t="s">
        <v>1736</v>
      </c>
      <c r="B2319" s="60" t="s">
        <v>3358</v>
      </c>
      <c r="C2319" s="793">
        <v>6.33</v>
      </c>
      <c r="D2319" s="2094">
        <v>250</v>
      </c>
      <c r="E2319" s="2045">
        <f t="shared" si="259"/>
        <v>256.71600000000001</v>
      </c>
      <c r="F2319" s="603">
        <f t="shared" si="260"/>
        <v>256.72000000000003</v>
      </c>
      <c r="G2319" s="862">
        <f>'Заказ, cкидки и курсы валют'!$J$23*F2319</f>
        <v>3080.6400000000003</v>
      </c>
      <c r="H2319" s="128">
        <f t="shared" si="261"/>
        <v>770.16</v>
      </c>
      <c r="I2319" s="212"/>
      <c r="J2319" s="128">
        <f>ROUND(IF(H2319&lt;'Заказ, cкидки и курсы валют'!$B$39,H2319*0.54*100/(100-'Заказ, cкидки и курсы валют'!$C$39),IF(H2319&lt;'Заказ, cкидки и курсы валют'!$B$40,H2319*0.54*100/(100-'Заказ, cкидки и курсы валют'!$C$40),IF(H2319&lt;'Заказ, cкидки и курсы валют'!$B$41,H2319*0.54*100/(100-'Заказ, cкидки и курсы валют'!$C$41),IF(H2319&lt;'Заказ, cкидки и курсы валют'!$B$42,H2319*0.54*100/(100-'Заказ, cкидки и курсы валют'!$C$42),IF(H2319&lt;'Заказ, cкидки и курсы валют'!$B$43,H2319*0.54*100/(100-'Заказ, cкидки и курсы валют'!$C$43),H2319))))),2)</f>
        <v>831.77</v>
      </c>
    </row>
    <row r="2320" spans="1:10" ht="13.5" thickBot="1">
      <c r="A2320" s="241" t="s">
        <v>1737</v>
      </c>
      <c r="B2320" s="244" t="s">
        <v>3359</v>
      </c>
      <c r="C2320" s="244">
        <v>7.08</v>
      </c>
      <c r="D2320" s="2123">
        <v>250</v>
      </c>
      <c r="E2320" s="2073">
        <f>E2302*1.2</f>
        <v>297.82799999999997</v>
      </c>
      <c r="F2320" s="959">
        <f t="shared" si="260"/>
        <v>297.83</v>
      </c>
      <c r="G2320" s="960">
        <f>'Заказ, cкидки и курсы валют'!$J$23*F2320</f>
        <v>3573.96</v>
      </c>
      <c r="H2320" s="181">
        <f t="shared" si="261"/>
        <v>893.49</v>
      </c>
      <c r="I2320" s="214"/>
      <c r="J2320" s="128">
        <f>ROUND(IF(H2320&lt;'Заказ, cкидки и курсы валют'!$B$39,H2320*0.54*100/(100-'Заказ, cкидки и курсы валют'!$C$39),IF(H2320&lt;'Заказ, cкидки и курсы валют'!$B$40,H2320*0.54*100/(100-'Заказ, cкидки и курсы валют'!$C$40),IF(H2320&lt;'Заказ, cкидки и курсы валют'!$B$41,H2320*0.54*100/(100-'Заказ, cкидки и курсы валют'!$C$41),IF(H2320&lt;'Заказ, cкидки и курсы валют'!$B$42,H2320*0.54*100/(100-'Заказ, cкидки и курсы валют'!$C$42),IF(H2320&lt;'Заказ, cкидки и курсы валют'!$B$43,H2320*0.54*100/(100-'Заказ, cкидки и курсы валют'!$C$43),H2320))))),2)</f>
        <v>964.97</v>
      </c>
    </row>
    <row r="2321" spans="1:10" ht="13.5" thickBot="1">
      <c r="A2321" s="14"/>
      <c r="B2321" s="123"/>
      <c r="C2321" s="123"/>
      <c r="D2321" s="268"/>
      <c r="E2321" s="1237"/>
      <c r="F2321" s="1096"/>
      <c r="G2321" s="865"/>
      <c r="H2321" s="23"/>
      <c r="I2321" s="14"/>
    </row>
    <row r="2322" spans="1:10" ht="18">
      <c r="A2322" s="247"/>
      <c r="B2322" s="243"/>
      <c r="C2322" s="91" t="s">
        <v>1400</v>
      </c>
      <c r="D2322" s="96"/>
      <c r="E2322" s="591"/>
      <c r="F2322" s="592"/>
      <c r="G2322" s="859"/>
      <c r="H2322" s="227"/>
      <c r="I2322" s="95"/>
    </row>
    <row r="2323" spans="1:10" ht="18">
      <c r="A2323" s="248"/>
      <c r="B2323" s="108" t="s">
        <v>1398</v>
      </c>
      <c r="C2323" s="108"/>
      <c r="D2323" s="166"/>
      <c r="E2323" s="593"/>
      <c r="F2323" s="553"/>
      <c r="G2323" s="340"/>
      <c r="H2323" s="17"/>
      <c r="I2323" s="167"/>
    </row>
    <row r="2324" spans="1:10">
      <c r="A2324" s="248"/>
      <c r="B2324" s="222"/>
      <c r="C2324" s="97"/>
      <c r="D2324" s="97"/>
      <c r="E2324" s="595"/>
      <c r="F2324" s="596"/>
      <c r="G2324" s="860"/>
      <c r="H2324" s="228"/>
      <c r="I2324" s="167"/>
    </row>
    <row r="2325" spans="1:10">
      <c r="A2325" s="248"/>
      <c r="B2325" s="222"/>
      <c r="C2325" s="97"/>
      <c r="D2325" s="97"/>
      <c r="E2325" s="595"/>
      <c r="F2325" s="596"/>
      <c r="G2325" s="860"/>
      <c r="H2325" s="228"/>
      <c r="I2325" s="167"/>
    </row>
    <row r="2326" spans="1:10">
      <c r="A2326" s="248"/>
      <c r="B2326" s="222"/>
      <c r="C2326" s="97"/>
      <c r="D2326" s="97"/>
      <c r="E2326" s="595"/>
      <c r="F2326" s="596"/>
      <c r="G2326" s="860"/>
      <c r="H2326" s="228"/>
      <c r="I2326" s="167"/>
    </row>
    <row r="2327" spans="1:10" ht="16.5" thickBot="1">
      <c r="A2327" s="1171" t="s">
        <v>7052</v>
      </c>
      <c r="B2327" s="2539"/>
      <c r="C2327" s="205"/>
      <c r="D2327" s="205"/>
      <c r="E2327" s="597"/>
      <c r="F2327" s="598"/>
      <c r="G2327" s="861"/>
      <c r="H2327" s="229"/>
      <c r="I2327" s="172"/>
    </row>
    <row r="2328" spans="1:10" ht="42" customHeight="1">
      <c r="A2328" s="195" t="s">
        <v>1028</v>
      </c>
      <c r="B2328" s="196" t="s">
        <v>1029</v>
      </c>
      <c r="C2328" s="197" t="s">
        <v>678</v>
      </c>
      <c r="D2328" s="197" t="s">
        <v>3130</v>
      </c>
      <c r="E2328" s="1134" t="s">
        <v>11188</v>
      </c>
      <c r="F2328" s="600" t="s">
        <v>2779</v>
      </c>
      <c r="G2328" s="2319" t="s">
        <v>2627</v>
      </c>
      <c r="H2328" s="2320" t="s">
        <v>497</v>
      </c>
      <c r="I2328" s="199" t="s">
        <v>4239</v>
      </c>
      <c r="J2328" s="2668" t="s">
        <v>12335</v>
      </c>
    </row>
    <row r="2329" spans="1:10" ht="25.5" customHeight="1" thickBot="1">
      <c r="A2329" s="195"/>
      <c r="B2329" s="389"/>
      <c r="C2329" s="197" t="s">
        <v>3629</v>
      </c>
      <c r="D2329" s="390" t="s">
        <v>2628</v>
      </c>
      <c r="E2329" s="601" t="s">
        <v>265</v>
      </c>
      <c r="F2329" s="607">
        <f>'Заказ, cкидки и курсы валют'!$I$12</f>
        <v>0</v>
      </c>
      <c r="G2329" s="2316"/>
      <c r="H2329" s="2318"/>
      <c r="I2329" s="325"/>
      <c r="J2329" s="2669"/>
    </row>
    <row r="2330" spans="1:10" ht="13.5" thickBot="1">
      <c r="A2330" s="333" t="s">
        <v>11117</v>
      </c>
      <c r="B2330" s="979" t="s">
        <v>3363</v>
      </c>
      <c r="C2330" s="979">
        <v>1.86</v>
      </c>
      <c r="D2330" s="2100">
        <v>100</v>
      </c>
      <c r="E2330" s="2071">
        <f>(E2294*2)+(1000/D2330*7.5)</f>
        <v>228.34</v>
      </c>
      <c r="F2330" s="967">
        <f>ROUND(E2330*(1-$F$11),2)</f>
        <v>228.34</v>
      </c>
      <c r="G2330" s="968">
        <f>'Заказ, cкидки и курсы валют'!$J$23*F2330</f>
        <v>2740.08</v>
      </c>
      <c r="H2330" s="387">
        <f>ROUND((D2330/1000)*G2330,2)</f>
        <v>274.01</v>
      </c>
      <c r="I2330" s="337"/>
      <c r="J2330" s="128">
        <f>ROUND(IF(H2330&lt;'Заказ, cкидки и курсы валют'!$B$39,H2330*0.54*100/(100-'Заказ, cкидки и курсы валют'!$C$39),IF(H2330&lt;'Заказ, cкидки и курсы валют'!$B$40,H2330*0.54*100/(100-'Заказ, cкидки и курсы валют'!$C$40),IF(H2330&lt;'Заказ, cкидки и курсы валют'!$B$41,H2330*0.54*100/(100-'Заказ, cкидки и курсы валют'!$C$41),IF(H2330&lt;'Заказ, cкидки и курсы валют'!$B$42,H2330*0.54*100/(100-'Заказ, cкидки и курсы валют'!$C$42),IF(H2330&lt;'Заказ, cкидки и курсы валют'!$B$43,H2330*0.54*100/(100-'Заказ, cкидки и курсы валют'!$C$43),H2330))))),2)</f>
        <v>369.91</v>
      </c>
    </row>
    <row r="2331" spans="1:10" ht="15.75" thickBot="1">
      <c r="A2331" s="216" t="s">
        <v>11118</v>
      </c>
      <c r="B2331" s="60" t="s">
        <v>1384</v>
      </c>
      <c r="C2331" s="793">
        <v>3.01</v>
      </c>
      <c r="D2331" s="2094">
        <v>50</v>
      </c>
      <c r="E2331" s="2071">
        <f t="shared" ref="E2331:E2337" si="262">(E2295*2)+(1000/D2331*7.5)</f>
        <v>381.4</v>
      </c>
      <c r="F2331" s="603">
        <f t="shared" ref="F2331:F2337" si="263">ROUND(E2331*(1-$F$11),2)</f>
        <v>381.4</v>
      </c>
      <c r="G2331" s="862">
        <f>'Заказ, cкидки и курсы валют'!$J$23*F2331</f>
        <v>4576.7999999999993</v>
      </c>
      <c r="H2331" s="128">
        <f t="shared" ref="H2331:H2337" si="264">ROUND((D2331/1000)*G2331,2)</f>
        <v>228.84</v>
      </c>
      <c r="I2331" s="212"/>
      <c r="J2331" s="128">
        <f>ROUND(IF(H2331&lt;'Заказ, cкидки и курсы валют'!$B$39,H2331*0.54*100/(100-'Заказ, cкидки и курсы валют'!$C$39),IF(H2331&lt;'Заказ, cкидки и курсы валют'!$B$40,H2331*0.54*100/(100-'Заказ, cкидки и курсы валют'!$C$40),IF(H2331&lt;'Заказ, cкидки и курсы валют'!$B$41,H2331*0.54*100/(100-'Заказ, cкидки и курсы валют'!$C$41),IF(H2331&lt;'Заказ, cкидки и курсы валют'!$B$42,H2331*0.54*100/(100-'Заказ, cкидки и курсы валют'!$C$42),IF(H2331&lt;'Заказ, cкидки и курсы валют'!$B$43,H2331*0.54*100/(100-'Заказ, cкидки и курсы валют'!$C$43),H2331))))),2)</f>
        <v>308.93</v>
      </c>
    </row>
    <row r="2332" spans="1:10" ht="15.75" thickBot="1">
      <c r="A2332" s="216" t="s">
        <v>11119</v>
      </c>
      <c r="B2332" s="60" t="s">
        <v>1385</v>
      </c>
      <c r="C2332" s="793">
        <v>3.72</v>
      </c>
      <c r="D2332" s="2094">
        <v>50</v>
      </c>
      <c r="E2332" s="2071">
        <f t="shared" si="262"/>
        <v>417.1</v>
      </c>
      <c r="F2332" s="603">
        <f t="shared" si="263"/>
        <v>417.1</v>
      </c>
      <c r="G2332" s="862">
        <f>'Заказ, cкидки и курсы валют'!$J$23*F2332</f>
        <v>5005.2000000000007</v>
      </c>
      <c r="H2332" s="128">
        <f t="shared" si="264"/>
        <v>250.26</v>
      </c>
      <c r="I2332" s="212"/>
      <c r="J2332" s="128">
        <f>ROUND(IF(H2332&lt;'Заказ, cкидки и курсы валют'!$B$39,H2332*0.54*100/(100-'Заказ, cкидки и курсы валют'!$C$39),IF(H2332&lt;'Заказ, cкидки и курсы валют'!$B$40,H2332*0.54*100/(100-'Заказ, cкидки и курсы валют'!$C$40),IF(H2332&lt;'Заказ, cкидки и курсы валют'!$B$41,H2332*0.54*100/(100-'Заказ, cкидки и курсы валют'!$C$41),IF(H2332&lt;'Заказ, cкидки и курсы валют'!$B$42,H2332*0.54*100/(100-'Заказ, cкидки и курсы валют'!$C$42),IF(H2332&lt;'Заказ, cкидки и курсы валют'!$B$43,H2332*0.54*100/(100-'Заказ, cкидки и курсы валют'!$C$43),H2332))))),2)</f>
        <v>337.85</v>
      </c>
    </row>
    <row r="2333" spans="1:10" ht="15.75" thickBot="1">
      <c r="A2333" s="216" t="s">
        <v>11120</v>
      </c>
      <c r="B2333" s="60" t="s">
        <v>598</v>
      </c>
      <c r="C2333" s="793">
        <v>4.78</v>
      </c>
      <c r="D2333" s="2094">
        <v>40</v>
      </c>
      <c r="E2333" s="2071">
        <f t="shared" si="262"/>
        <v>493.04</v>
      </c>
      <c r="F2333" s="603">
        <f t="shared" si="263"/>
        <v>493.04</v>
      </c>
      <c r="G2333" s="862">
        <f>'Заказ, cкидки и курсы валют'!$J$23*F2333</f>
        <v>5916.4800000000005</v>
      </c>
      <c r="H2333" s="128">
        <f t="shared" si="264"/>
        <v>236.66</v>
      </c>
      <c r="I2333" s="212"/>
      <c r="J2333" s="128">
        <f>ROUND(IF(H2333&lt;'Заказ, cкидки и курсы валют'!$B$39,H2333*0.54*100/(100-'Заказ, cкидки и курсы валют'!$C$39),IF(H2333&lt;'Заказ, cкидки и курсы валют'!$B$40,H2333*0.54*100/(100-'Заказ, cкидки и курсы валют'!$C$40),IF(H2333&lt;'Заказ, cкидки и курсы валют'!$B$41,H2333*0.54*100/(100-'Заказ, cкидки и курсы валют'!$C$41),IF(H2333&lt;'Заказ, cкидки и курсы валют'!$B$42,H2333*0.54*100/(100-'Заказ, cкидки и курсы валют'!$C$42),IF(H2333&lt;'Заказ, cкидки и курсы валют'!$B$43,H2333*0.54*100/(100-'Заказ, cкидки и курсы валют'!$C$43),H2333))))),2)</f>
        <v>319.49</v>
      </c>
    </row>
    <row r="2334" spans="1:10" ht="15.75" thickBot="1">
      <c r="A2334" s="216" t="s">
        <v>11121</v>
      </c>
      <c r="B2334" s="60" t="s">
        <v>599</v>
      </c>
      <c r="C2334" s="793">
        <v>5.01</v>
      </c>
      <c r="D2334" s="2094">
        <v>30</v>
      </c>
      <c r="E2334" s="2071">
        <f t="shared" si="262"/>
        <v>626</v>
      </c>
      <c r="F2334" s="603">
        <f t="shared" si="263"/>
        <v>626</v>
      </c>
      <c r="G2334" s="862">
        <f>'Заказ, cкидки и курсы валют'!$J$23*F2334</f>
        <v>7512</v>
      </c>
      <c r="H2334" s="128">
        <f t="shared" si="264"/>
        <v>225.36</v>
      </c>
      <c r="I2334" s="212"/>
      <c r="J2334" s="128">
        <f>ROUND(IF(H2334&lt;'Заказ, cкидки и курсы валют'!$B$39,H2334*0.54*100/(100-'Заказ, cкидки и курсы валют'!$C$39),IF(H2334&lt;'Заказ, cкидки и курсы валют'!$B$40,H2334*0.54*100/(100-'Заказ, cкидки и курсы валют'!$C$40),IF(H2334&lt;'Заказ, cкидки и курсы валют'!$B$41,H2334*0.54*100/(100-'Заказ, cкидки и курсы валют'!$C$41),IF(H2334&lt;'Заказ, cкидки и курсы валют'!$B$42,H2334*0.54*100/(100-'Заказ, cкидки и курсы валют'!$C$42),IF(H2334&lt;'Заказ, cкидки и курсы валют'!$B$43,H2334*0.54*100/(100-'Заказ, cкидки и курсы валют'!$C$43),H2334))))),2)</f>
        <v>304.24</v>
      </c>
    </row>
    <row r="2335" spans="1:10" ht="14.1" customHeight="1" thickBot="1">
      <c r="A2335" s="216" t="s">
        <v>11122</v>
      </c>
      <c r="B2335" s="60" t="s">
        <v>3357</v>
      </c>
      <c r="C2335" s="793">
        <v>5.72</v>
      </c>
      <c r="D2335" s="2094">
        <v>30</v>
      </c>
      <c r="E2335" s="2071">
        <f t="shared" si="262"/>
        <v>681.16000000000008</v>
      </c>
      <c r="F2335" s="603">
        <f t="shared" si="263"/>
        <v>681.16</v>
      </c>
      <c r="G2335" s="862">
        <f>'Заказ, cкидки и курсы валют'!$J$23*F2335</f>
        <v>8173.92</v>
      </c>
      <c r="H2335" s="128">
        <f t="shared" si="264"/>
        <v>245.22</v>
      </c>
      <c r="I2335" s="212"/>
      <c r="J2335" s="128">
        <f>ROUND(IF(H2335&lt;'Заказ, cкидки и курсы валют'!$B$39,H2335*0.54*100/(100-'Заказ, cкидки и курсы валют'!$C$39),IF(H2335&lt;'Заказ, cкидки и курсы валют'!$B$40,H2335*0.54*100/(100-'Заказ, cкидки и курсы валют'!$C$40),IF(H2335&lt;'Заказ, cкидки и курсы валют'!$B$41,H2335*0.54*100/(100-'Заказ, cкидки и курсы валют'!$C$41),IF(H2335&lt;'Заказ, cкидки и курсы валют'!$B$42,H2335*0.54*100/(100-'Заказ, cкидки и курсы валют'!$C$42),IF(H2335&lt;'Заказ, cкидки и курсы валют'!$B$43,H2335*0.54*100/(100-'Заказ, cкидки и курсы валют'!$C$43),H2335))))),2)</f>
        <v>331.05</v>
      </c>
    </row>
    <row r="2336" spans="1:10" ht="14.1" customHeight="1" thickBot="1">
      <c r="A2336" s="216" t="s">
        <v>11123</v>
      </c>
      <c r="B2336" s="60" t="s">
        <v>3358</v>
      </c>
      <c r="C2336" s="793">
        <v>6.33</v>
      </c>
      <c r="D2336" s="2094">
        <v>25</v>
      </c>
      <c r="E2336" s="2071">
        <f t="shared" si="262"/>
        <v>727.86</v>
      </c>
      <c r="F2336" s="603">
        <f t="shared" si="263"/>
        <v>727.86</v>
      </c>
      <c r="G2336" s="862">
        <f>'Заказ, cкидки и курсы валют'!$J$23*F2336</f>
        <v>8734.32</v>
      </c>
      <c r="H2336" s="128">
        <f t="shared" si="264"/>
        <v>218.36</v>
      </c>
      <c r="I2336" s="212"/>
      <c r="J2336" s="128">
        <f>ROUND(IF(H2336&lt;'Заказ, cкидки и курсы валют'!$B$39,H2336*0.54*100/(100-'Заказ, cкидки и курсы валют'!$C$39),IF(H2336&lt;'Заказ, cкидки и курсы валют'!$B$40,H2336*0.54*100/(100-'Заказ, cкидки и курсы валют'!$C$40),IF(H2336&lt;'Заказ, cкидки и курсы валют'!$B$41,H2336*0.54*100/(100-'Заказ, cкидки и курсы валют'!$C$41),IF(H2336&lt;'Заказ, cкидки и курсы валют'!$B$42,H2336*0.54*100/(100-'Заказ, cкидки и курсы валют'!$C$42),IF(H2336&lt;'Заказ, cкидки и курсы валют'!$B$43,H2336*0.54*100/(100-'Заказ, cкидки и курсы валют'!$C$43),H2336))))),2)</f>
        <v>294.79000000000002</v>
      </c>
    </row>
    <row r="2337" spans="1:10" ht="14.1" customHeight="1" thickBot="1">
      <c r="A2337" s="241" t="s">
        <v>11124</v>
      </c>
      <c r="B2337" s="244" t="s">
        <v>3359</v>
      </c>
      <c r="C2337" s="244">
        <v>7.08</v>
      </c>
      <c r="D2337" s="2123">
        <v>25</v>
      </c>
      <c r="E2337" s="2071">
        <f t="shared" si="262"/>
        <v>753.07999999999993</v>
      </c>
      <c r="F2337" s="959">
        <f t="shared" si="263"/>
        <v>753.08</v>
      </c>
      <c r="G2337" s="960">
        <f>'Заказ, cкидки и курсы валют'!$J$23*F2337</f>
        <v>9036.9600000000009</v>
      </c>
      <c r="H2337" s="181">
        <f t="shared" si="264"/>
        <v>225.92</v>
      </c>
      <c r="I2337" s="214"/>
      <c r="J2337" s="128">
        <f>ROUND(IF(H2337&lt;'Заказ, cкидки и курсы валют'!$B$39,H2337*0.54*100/(100-'Заказ, cкидки и курсы валют'!$C$39),IF(H2337&lt;'Заказ, cкидки и курсы валют'!$B$40,H2337*0.54*100/(100-'Заказ, cкидки и курсы валют'!$C$40),IF(H2337&lt;'Заказ, cкидки и курсы валют'!$B$41,H2337*0.54*100/(100-'Заказ, cкидки и курсы валют'!$C$41),IF(H2337&lt;'Заказ, cкидки и курсы валют'!$B$42,H2337*0.54*100/(100-'Заказ, cкидки и курсы валют'!$C$42),IF(H2337&lt;'Заказ, cкидки и курсы валют'!$B$43,H2337*0.54*100/(100-'Заказ, cкидки и курсы валют'!$C$43),H2337))))),2)</f>
        <v>304.99</v>
      </c>
    </row>
    <row r="2338" spans="1:10" ht="14.1" customHeight="1" thickBot="1">
      <c r="A2338" s="14"/>
      <c r="B2338" s="123"/>
      <c r="C2338" s="123"/>
      <c r="D2338" s="1939"/>
      <c r="E2338" s="1237"/>
      <c r="F2338" s="1096"/>
      <c r="G2338" s="865"/>
      <c r="H2338" s="23"/>
      <c r="I2338" s="14"/>
    </row>
    <row r="2339" spans="1:10" ht="17.25" customHeight="1">
      <c r="A2339" s="251"/>
      <c r="B2339" s="243"/>
      <c r="C2339" s="91" t="s">
        <v>12032</v>
      </c>
      <c r="D2339" s="96"/>
      <c r="E2339" s="591"/>
      <c r="F2339" s="592"/>
      <c r="G2339" s="859"/>
      <c r="H2339" s="227"/>
      <c r="I2339" s="230"/>
    </row>
    <row r="2340" spans="1:10" ht="14.1" customHeight="1">
      <c r="A2340" s="248"/>
      <c r="B2340" s="108" t="s">
        <v>1398</v>
      </c>
      <c r="C2340" s="108"/>
      <c r="D2340" s="166"/>
      <c r="E2340" s="593"/>
      <c r="F2340" s="553"/>
      <c r="G2340" s="340"/>
      <c r="H2340" s="17"/>
      <c r="I2340" s="167"/>
    </row>
    <row r="2341" spans="1:10" ht="46.5" customHeight="1">
      <c r="A2341" s="248"/>
      <c r="B2341" s="222"/>
      <c r="C2341" s="108"/>
      <c r="D2341" s="108"/>
      <c r="E2341" s="615"/>
      <c r="F2341" s="563"/>
      <c r="G2341" s="872"/>
      <c r="H2341" s="228"/>
      <c r="I2341" s="167"/>
    </row>
    <row r="2342" spans="1:10" ht="13.5" customHeight="1">
      <c r="A2342" s="248"/>
      <c r="B2342" s="222"/>
      <c r="C2342" s="97"/>
      <c r="D2342" s="97"/>
      <c r="E2342" s="595"/>
      <c r="F2342" s="596"/>
      <c r="G2342" s="860"/>
      <c r="H2342" s="228"/>
      <c r="I2342" s="167"/>
    </row>
    <row r="2343" spans="1:10" ht="9.1999999999999993" customHeight="1">
      <c r="A2343" s="248"/>
      <c r="B2343" s="222"/>
      <c r="C2343" s="97"/>
      <c r="D2343" s="97"/>
      <c r="E2343" s="595"/>
      <c r="F2343" s="596"/>
      <c r="G2343" s="860"/>
      <c r="H2343" s="228"/>
      <c r="I2343" s="167"/>
    </row>
    <row r="2344" spans="1:10" ht="14.1" customHeight="1" thickBot="1">
      <c r="A2344" s="201" t="s">
        <v>7051</v>
      </c>
      <c r="B2344" s="224"/>
      <c r="C2344" s="99"/>
      <c r="D2344" s="99"/>
      <c r="E2344" s="597"/>
      <c r="F2344" s="598"/>
      <c r="G2344" s="861"/>
      <c r="H2344" s="229"/>
      <c r="I2344" s="172"/>
    </row>
    <row r="2345" spans="1:10" ht="38.25" customHeight="1">
      <c r="A2345" s="195" t="s">
        <v>1028</v>
      </c>
      <c r="B2345" s="196" t="s">
        <v>1029</v>
      </c>
      <c r="C2345" s="197" t="s">
        <v>678</v>
      </c>
      <c r="D2345" s="197" t="s">
        <v>3130</v>
      </c>
      <c r="E2345" s="1134" t="s">
        <v>11188</v>
      </c>
      <c r="F2345" s="600" t="s">
        <v>2779</v>
      </c>
      <c r="G2345" s="2319" t="s">
        <v>2627</v>
      </c>
      <c r="H2345" s="2320" t="s">
        <v>497</v>
      </c>
      <c r="I2345" s="199" t="s">
        <v>4239</v>
      </c>
    </row>
    <row r="2346" spans="1:10" ht="14.1" customHeight="1" thickBot="1">
      <c r="A2346" s="195"/>
      <c r="B2346" s="389"/>
      <c r="C2346" s="197" t="s">
        <v>3629</v>
      </c>
      <c r="D2346" s="390" t="s">
        <v>2628</v>
      </c>
      <c r="E2346" s="601" t="s">
        <v>265</v>
      </c>
      <c r="F2346" s="607">
        <f>'Заказ, cкидки и курсы валют'!$I$12</f>
        <v>0</v>
      </c>
      <c r="G2346" s="2316"/>
      <c r="H2346" s="2318"/>
      <c r="I2346" s="325"/>
    </row>
    <row r="2347" spans="1:10" ht="14.1" customHeight="1">
      <c r="A2347" s="997" t="s">
        <v>12031</v>
      </c>
      <c r="B2347" s="1079" t="s">
        <v>12030</v>
      </c>
      <c r="C2347" s="2358">
        <v>0.3</v>
      </c>
      <c r="D2347" s="2102">
        <v>30000</v>
      </c>
      <c r="E2347" s="667">
        <v>27.56</v>
      </c>
      <c r="F2347" s="2050">
        <f>ROUND(E2347*(1-$F$11),2)</f>
        <v>27.56</v>
      </c>
      <c r="G2347" s="1663">
        <f>'Заказ, cкидки и курсы валют'!$J$23*F2347</f>
        <v>330.71999999999997</v>
      </c>
      <c r="H2347" s="1278">
        <f>ROUND((D2347/1000)*G2347,2)</f>
        <v>9921.6</v>
      </c>
      <c r="I2347" s="1080"/>
    </row>
    <row r="2348" spans="1:10" ht="14.1" customHeight="1">
      <c r="A2348" s="625" t="s">
        <v>12004</v>
      </c>
      <c r="B2348" s="654" t="s">
        <v>12001</v>
      </c>
      <c r="C2348" s="2357">
        <v>0.5</v>
      </c>
      <c r="D2348" s="2095">
        <v>30000</v>
      </c>
      <c r="E2348" s="667">
        <v>30.69</v>
      </c>
      <c r="F2348" s="936">
        <f>ROUND(E2348*(1-$F$11),2)</f>
        <v>30.69</v>
      </c>
      <c r="G2348" s="866">
        <f>'Заказ, cкидки и курсы валют'!$J$23*F2348</f>
        <v>368.28000000000003</v>
      </c>
      <c r="H2348" s="522">
        <f>ROUND((D2348/1000)*G2348,2)</f>
        <v>11048.4</v>
      </c>
      <c r="I2348" s="523"/>
    </row>
    <row r="2349" spans="1:10" ht="14.1" customHeight="1">
      <c r="A2349" s="625" t="s">
        <v>12005</v>
      </c>
      <c r="B2349" s="654" t="s">
        <v>3364</v>
      </c>
      <c r="C2349" s="2357">
        <v>0.35</v>
      </c>
      <c r="D2349" s="2095">
        <v>30000</v>
      </c>
      <c r="E2349" s="667">
        <v>21.6</v>
      </c>
      <c r="F2349" s="936">
        <f t="shared" ref="F2349:F2351" si="265">ROUND(E2349*(1-$F$11),2)</f>
        <v>21.6</v>
      </c>
      <c r="G2349" s="866">
        <f>'Заказ, cкидки и курсы валют'!$J$23*F2349</f>
        <v>259.20000000000005</v>
      </c>
      <c r="H2349" s="522">
        <f t="shared" ref="H2349:H2351" si="266">ROUND((D2349/1000)*G2349,2)</f>
        <v>7776</v>
      </c>
      <c r="I2349" s="523"/>
    </row>
    <row r="2350" spans="1:10" ht="14.1" customHeight="1">
      <c r="A2350" s="625" t="s">
        <v>12006</v>
      </c>
      <c r="B2350" s="654" t="s">
        <v>3365</v>
      </c>
      <c r="C2350" s="2357">
        <v>0.45</v>
      </c>
      <c r="D2350" s="2095">
        <v>30000</v>
      </c>
      <c r="E2350" s="667">
        <v>23.68</v>
      </c>
      <c r="F2350" s="936">
        <f t="shared" si="265"/>
        <v>23.68</v>
      </c>
      <c r="G2350" s="866">
        <f>'Заказ, cкидки и курсы валют'!$J$23*F2350</f>
        <v>284.15999999999997</v>
      </c>
      <c r="H2350" s="522">
        <f t="shared" si="266"/>
        <v>8524.7999999999993</v>
      </c>
      <c r="I2350" s="523"/>
    </row>
    <row r="2351" spans="1:10" ht="14.1" customHeight="1">
      <c r="A2351" s="625" t="s">
        <v>12007</v>
      </c>
      <c r="B2351" s="654" t="s">
        <v>3367</v>
      </c>
      <c r="C2351" s="2357">
        <v>0.66</v>
      </c>
      <c r="D2351" s="2095">
        <v>20000</v>
      </c>
      <c r="E2351" s="667">
        <v>29.18</v>
      </c>
      <c r="F2351" s="936">
        <f t="shared" si="265"/>
        <v>29.18</v>
      </c>
      <c r="G2351" s="866">
        <f>'Заказ, cкидки и курсы валют'!$J$23*F2351</f>
        <v>350.15999999999997</v>
      </c>
      <c r="H2351" s="522">
        <f t="shared" si="266"/>
        <v>7003.2</v>
      </c>
      <c r="I2351" s="523"/>
    </row>
    <row r="2352" spans="1:10" ht="14.1" customHeight="1">
      <c r="A2352" s="625" t="s">
        <v>12008</v>
      </c>
      <c r="B2352" s="654" t="s">
        <v>3368</v>
      </c>
      <c r="C2352" s="2357">
        <v>0.77</v>
      </c>
      <c r="D2352" s="2095">
        <v>15000</v>
      </c>
      <c r="E2352" s="667">
        <v>32.369999999999997</v>
      </c>
      <c r="F2352" s="936">
        <f t="shared" ref="F2352:F2368" si="267">ROUND(E2352*(1-$F$11),2)</f>
        <v>32.369999999999997</v>
      </c>
      <c r="G2352" s="866">
        <f>'Заказ, cкидки и курсы валют'!$J$23*F2352</f>
        <v>388.43999999999994</v>
      </c>
      <c r="H2352" s="522">
        <f t="shared" ref="H2352:H2368" si="268">ROUND((D2352/1000)*G2352,2)</f>
        <v>5826.6</v>
      </c>
      <c r="I2352" s="523"/>
    </row>
    <row r="2353" spans="1:9" ht="14.1" customHeight="1">
      <c r="A2353" s="625" t="s">
        <v>12009</v>
      </c>
      <c r="B2353" s="654" t="s">
        <v>8967</v>
      </c>
      <c r="C2353" s="2357">
        <v>0.97</v>
      </c>
      <c r="D2353" s="2095">
        <v>15000</v>
      </c>
      <c r="E2353" s="667">
        <v>38.619999999999997</v>
      </c>
      <c r="F2353" s="936">
        <f t="shared" si="267"/>
        <v>38.619999999999997</v>
      </c>
      <c r="G2353" s="866">
        <f>'Заказ, cкидки и курсы валют'!$J$23*F2353</f>
        <v>463.43999999999994</v>
      </c>
      <c r="H2353" s="522">
        <f t="shared" si="268"/>
        <v>6951.6</v>
      </c>
      <c r="I2353" s="523"/>
    </row>
    <row r="2354" spans="1:9" ht="14.1" customHeight="1">
      <c r="A2354" s="625" t="s">
        <v>12010</v>
      </c>
      <c r="B2354" s="654" t="s">
        <v>12002</v>
      </c>
      <c r="C2354" s="2357">
        <v>1.2</v>
      </c>
      <c r="D2354" s="2095">
        <v>15000</v>
      </c>
      <c r="E2354" s="667">
        <v>45.9</v>
      </c>
      <c r="F2354" s="936">
        <f t="shared" si="267"/>
        <v>45.9</v>
      </c>
      <c r="G2354" s="866">
        <f>'Заказ, cкидки и курсы валют'!$J$23*F2354</f>
        <v>550.79999999999995</v>
      </c>
      <c r="H2354" s="522">
        <f t="shared" si="268"/>
        <v>8262</v>
      </c>
      <c r="I2354" s="523"/>
    </row>
    <row r="2355" spans="1:9" ht="14.1" customHeight="1">
      <c r="A2355" s="625" t="s">
        <v>12011</v>
      </c>
      <c r="B2355" s="654" t="s">
        <v>3369</v>
      </c>
      <c r="C2355" s="2357">
        <v>0.47</v>
      </c>
      <c r="D2355" s="2095">
        <v>15000</v>
      </c>
      <c r="E2355" s="667">
        <v>25.27</v>
      </c>
      <c r="F2355" s="936">
        <f t="shared" si="267"/>
        <v>25.27</v>
      </c>
      <c r="G2355" s="866">
        <f>'Заказ, cкидки и курсы валют'!$J$23*F2355</f>
        <v>303.24</v>
      </c>
      <c r="H2355" s="522">
        <f t="shared" si="268"/>
        <v>4548.6000000000004</v>
      </c>
      <c r="I2355" s="523"/>
    </row>
    <row r="2356" spans="1:9" ht="14.1" customHeight="1">
      <c r="A2356" s="625" t="s">
        <v>12012</v>
      </c>
      <c r="B2356" s="654" t="s">
        <v>106</v>
      </c>
      <c r="C2356" s="529">
        <v>0.95</v>
      </c>
      <c r="D2356" s="2095">
        <v>15000</v>
      </c>
      <c r="E2356" s="667">
        <v>40.32</v>
      </c>
      <c r="F2356" s="936">
        <f t="shared" si="267"/>
        <v>40.32</v>
      </c>
      <c r="G2356" s="866">
        <f>'Заказ, cкидки и курсы валют'!$J$23*F2356</f>
        <v>483.84000000000003</v>
      </c>
      <c r="H2356" s="522">
        <f t="shared" si="268"/>
        <v>7257.6</v>
      </c>
      <c r="I2356" s="523"/>
    </row>
    <row r="2357" spans="1:9" ht="14.1" customHeight="1">
      <c r="A2357" s="625" t="s">
        <v>12013</v>
      </c>
      <c r="B2357" s="654" t="s">
        <v>107</v>
      </c>
      <c r="C2357" s="529">
        <v>1.21</v>
      </c>
      <c r="D2357" s="2095">
        <v>15000</v>
      </c>
      <c r="E2357" s="667">
        <v>47.11</v>
      </c>
      <c r="F2357" s="936">
        <f t="shared" si="267"/>
        <v>47.11</v>
      </c>
      <c r="G2357" s="866">
        <f>'Заказ, cкидки и курсы валют'!$J$23*F2357</f>
        <v>565.31999999999994</v>
      </c>
      <c r="H2357" s="522">
        <f t="shared" si="268"/>
        <v>8479.7999999999993</v>
      </c>
      <c r="I2357" s="523"/>
    </row>
    <row r="2358" spans="1:9" ht="15" customHeight="1">
      <c r="A2358" s="625" t="s">
        <v>12014</v>
      </c>
      <c r="B2358" s="654" t="s">
        <v>108</v>
      </c>
      <c r="C2358" s="529">
        <v>1.5</v>
      </c>
      <c r="D2358" s="2095">
        <v>12000</v>
      </c>
      <c r="E2358" s="667">
        <v>58.44</v>
      </c>
      <c r="F2358" s="936">
        <f t="shared" si="267"/>
        <v>58.44</v>
      </c>
      <c r="G2358" s="866">
        <f>'Заказ, cкидки и курсы валют'!$J$23*F2358</f>
        <v>701.28</v>
      </c>
      <c r="H2358" s="522">
        <f t="shared" si="268"/>
        <v>8415.36</v>
      </c>
      <c r="I2358" s="523"/>
    </row>
    <row r="2359" spans="1:9" ht="14.1" customHeight="1">
      <c r="A2359" s="625" t="s">
        <v>12015</v>
      </c>
      <c r="B2359" s="654" t="s">
        <v>3373</v>
      </c>
      <c r="C2359" s="529">
        <v>0.72</v>
      </c>
      <c r="D2359" s="2095">
        <v>20000</v>
      </c>
      <c r="E2359" s="667">
        <v>34.700000000000003</v>
      </c>
      <c r="F2359" s="936">
        <f t="shared" si="267"/>
        <v>34.700000000000003</v>
      </c>
      <c r="G2359" s="866">
        <f>'Заказ, cкидки и курсы валют'!$J$23*F2359</f>
        <v>416.40000000000003</v>
      </c>
      <c r="H2359" s="522">
        <f t="shared" si="268"/>
        <v>8328</v>
      </c>
      <c r="I2359" s="523"/>
    </row>
    <row r="2360" spans="1:9" ht="14.1" customHeight="1">
      <c r="A2360" s="625" t="s">
        <v>12016</v>
      </c>
      <c r="B2360" s="654" t="s">
        <v>137</v>
      </c>
      <c r="C2360" s="529">
        <v>1.04</v>
      </c>
      <c r="D2360" s="2095">
        <v>15000</v>
      </c>
      <c r="E2360" s="667">
        <v>41.23</v>
      </c>
      <c r="F2360" s="936">
        <f t="shared" si="267"/>
        <v>41.23</v>
      </c>
      <c r="G2360" s="866">
        <f>'Заказ, cкидки и курсы валют'!$J$23*F2360</f>
        <v>494.76</v>
      </c>
      <c r="H2360" s="522">
        <f t="shared" si="268"/>
        <v>7421.4</v>
      </c>
      <c r="I2360" s="523"/>
    </row>
    <row r="2361" spans="1:9" ht="14.1" customHeight="1">
      <c r="A2361" s="625" t="s">
        <v>12017</v>
      </c>
      <c r="B2361" s="654" t="s">
        <v>130</v>
      </c>
      <c r="C2361" s="529">
        <v>1.2</v>
      </c>
      <c r="D2361" s="2095">
        <v>12000</v>
      </c>
      <c r="E2361" s="667">
        <v>47.56</v>
      </c>
      <c r="F2361" s="936">
        <f t="shared" si="267"/>
        <v>47.56</v>
      </c>
      <c r="G2361" s="866">
        <f>'Заказ, cкидки и курсы валют'!$J$23*F2361</f>
        <v>570.72</v>
      </c>
      <c r="H2361" s="522">
        <f t="shared" si="268"/>
        <v>6848.64</v>
      </c>
      <c r="I2361" s="523"/>
    </row>
    <row r="2362" spans="1:9" ht="14.1" customHeight="1">
      <c r="A2362" s="625" t="s">
        <v>12018</v>
      </c>
      <c r="B2362" s="654" t="s">
        <v>131</v>
      </c>
      <c r="C2362" s="529">
        <v>1.52</v>
      </c>
      <c r="D2362" s="2095">
        <v>10000</v>
      </c>
      <c r="E2362" s="667">
        <v>54.46</v>
      </c>
      <c r="F2362" s="936">
        <f t="shared" si="267"/>
        <v>54.46</v>
      </c>
      <c r="G2362" s="866">
        <f>'Заказ, cкидки и курсы валют'!$J$23*F2362</f>
        <v>653.52</v>
      </c>
      <c r="H2362" s="522">
        <f t="shared" si="268"/>
        <v>6535.2</v>
      </c>
      <c r="I2362" s="523"/>
    </row>
    <row r="2363" spans="1:9" ht="14.1" customHeight="1">
      <c r="A2363" s="625" t="s">
        <v>12019</v>
      </c>
      <c r="B2363" s="654" t="s">
        <v>126</v>
      </c>
      <c r="C2363" s="529">
        <v>1.74</v>
      </c>
      <c r="D2363" s="2095">
        <v>10000</v>
      </c>
      <c r="E2363" s="667">
        <v>60.52</v>
      </c>
      <c r="F2363" s="936">
        <f t="shared" si="267"/>
        <v>60.52</v>
      </c>
      <c r="G2363" s="866">
        <f>'Заказ, cкидки и курсы валют'!$J$23*F2363</f>
        <v>726.24</v>
      </c>
      <c r="H2363" s="522">
        <f t="shared" si="268"/>
        <v>7262.4</v>
      </c>
      <c r="I2363" s="523"/>
    </row>
    <row r="2364" spans="1:9" ht="15">
      <c r="A2364" s="625" t="s">
        <v>12020</v>
      </c>
      <c r="B2364" s="654" t="s">
        <v>3983</v>
      </c>
      <c r="C2364" s="529">
        <v>2.48</v>
      </c>
      <c r="D2364" s="2095">
        <v>5000</v>
      </c>
      <c r="E2364" s="667">
        <v>86.23</v>
      </c>
      <c r="F2364" s="936">
        <f t="shared" si="267"/>
        <v>86.23</v>
      </c>
      <c r="G2364" s="866">
        <f>'Заказ, cкидки и курсы валют'!$J$23*F2364</f>
        <v>1034.76</v>
      </c>
      <c r="H2364" s="522">
        <f t="shared" si="268"/>
        <v>5173.8</v>
      </c>
      <c r="I2364" s="523"/>
    </row>
    <row r="2365" spans="1:9" ht="15">
      <c r="A2365" s="625" t="s">
        <v>12021</v>
      </c>
      <c r="B2365" s="654" t="s">
        <v>99</v>
      </c>
      <c r="C2365" s="529">
        <v>2.21</v>
      </c>
      <c r="D2365" s="2095">
        <v>6000</v>
      </c>
      <c r="E2365" s="667">
        <v>75.33</v>
      </c>
      <c r="F2365" s="936">
        <f t="shared" si="267"/>
        <v>75.33</v>
      </c>
      <c r="G2365" s="866">
        <f>'Заказ, cкидки и курсы валют'!$J$23*F2365</f>
        <v>903.96</v>
      </c>
      <c r="H2365" s="522">
        <f t="shared" si="268"/>
        <v>5423.76</v>
      </c>
      <c r="I2365" s="523"/>
    </row>
    <row r="2366" spans="1:9" ht="15">
      <c r="A2366" s="625" t="s">
        <v>12022</v>
      </c>
      <c r="B2366" s="654" t="s">
        <v>610</v>
      </c>
      <c r="C2366" s="529">
        <v>2.4500000000000002</v>
      </c>
      <c r="D2366" s="2095">
        <v>6000</v>
      </c>
      <c r="E2366" s="667">
        <v>83.51</v>
      </c>
      <c r="F2366" s="936">
        <f t="shared" si="267"/>
        <v>83.51</v>
      </c>
      <c r="G2366" s="866">
        <f>'Заказ, cкидки и курсы валют'!$J$23*F2366</f>
        <v>1002.1200000000001</v>
      </c>
      <c r="H2366" s="522">
        <f t="shared" si="268"/>
        <v>6012.72</v>
      </c>
      <c r="I2366" s="523"/>
    </row>
    <row r="2367" spans="1:9" ht="15">
      <c r="A2367" s="625" t="s">
        <v>12023</v>
      </c>
      <c r="B2367" s="654" t="s">
        <v>1379</v>
      </c>
      <c r="C2367" s="529">
        <v>3.45</v>
      </c>
      <c r="D2367" s="2095">
        <v>4000</v>
      </c>
      <c r="E2367" s="667">
        <v>115.2</v>
      </c>
      <c r="F2367" s="936">
        <f t="shared" si="267"/>
        <v>115.2</v>
      </c>
      <c r="G2367" s="866">
        <f>'Заказ, cкидки и курсы валют'!$J$23*F2367</f>
        <v>1382.4</v>
      </c>
      <c r="H2367" s="522">
        <f t="shared" si="268"/>
        <v>5529.6</v>
      </c>
      <c r="I2367" s="523"/>
    </row>
    <row r="2368" spans="1:9" ht="15">
      <c r="A2368" s="625" t="s">
        <v>12024</v>
      </c>
      <c r="B2368" s="654" t="s">
        <v>1383</v>
      </c>
      <c r="C2368" s="529">
        <v>6.73</v>
      </c>
      <c r="D2368" s="2095">
        <v>1500</v>
      </c>
      <c r="E2368" s="667">
        <v>224.7</v>
      </c>
      <c r="F2368" s="936">
        <f t="shared" si="267"/>
        <v>224.7</v>
      </c>
      <c r="G2368" s="866">
        <f>'Заказ, cкидки и курсы валют'!$J$23*F2368</f>
        <v>2696.3999999999996</v>
      </c>
      <c r="H2368" s="522">
        <f t="shared" si="268"/>
        <v>4044.6</v>
      </c>
      <c r="I2368" s="523"/>
    </row>
    <row r="2369" spans="1:9" ht="15">
      <c r="A2369" s="625" t="s">
        <v>12025</v>
      </c>
      <c r="B2369" s="654" t="s">
        <v>669</v>
      </c>
      <c r="C2369" s="2357">
        <v>2.2000000000000002</v>
      </c>
      <c r="D2369" s="2095">
        <v>6000</v>
      </c>
      <c r="E2369" s="667">
        <v>78.97</v>
      </c>
      <c r="F2369" s="936">
        <f t="shared" ref="F2369:F2373" si="269">ROUND(E2369*(1-$F$11),2)</f>
        <v>78.97</v>
      </c>
      <c r="G2369" s="866">
        <f>'Заказ, cкидки и курсы валют'!$J$23*F2369</f>
        <v>947.64</v>
      </c>
      <c r="H2369" s="522">
        <f t="shared" ref="H2369:H2373" si="270">ROUND((D2369/1000)*G2369,2)</f>
        <v>5685.84</v>
      </c>
      <c r="I2369" s="523"/>
    </row>
    <row r="2370" spans="1:9" ht="15">
      <c r="A2370" s="625" t="s">
        <v>12026</v>
      </c>
      <c r="B2370" s="654" t="s">
        <v>1384</v>
      </c>
      <c r="C2370" s="2357">
        <v>2.5</v>
      </c>
      <c r="D2370" s="2095">
        <v>5000</v>
      </c>
      <c r="E2370" s="667">
        <v>89.55</v>
      </c>
      <c r="F2370" s="936">
        <f t="shared" si="269"/>
        <v>89.55</v>
      </c>
      <c r="G2370" s="866">
        <f>'Заказ, cкидки и курсы валют'!$J$23*F2370</f>
        <v>1074.5999999999999</v>
      </c>
      <c r="H2370" s="522">
        <f t="shared" si="270"/>
        <v>5373</v>
      </c>
      <c r="I2370" s="523"/>
    </row>
    <row r="2371" spans="1:9" ht="15">
      <c r="A2371" s="625" t="s">
        <v>12027</v>
      </c>
      <c r="B2371" s="654" t="s">
        <v>1385</v>
      </c>
      <c r="C2371" s="2357">
        <v>3.2</v>
      </c>
      <c r="D2371" s="2095">
        <v>4000</v>
      </c>
      <c r="E2371" s="667">
        <v>111.24</v>
      </c>
      <c r="F2371" s="936">
        <f t="shared" si="269"/>
        <v>111.24</v>
      </c>
      <c r="G2371" s="866">
        <f>'Заказ, cкидки и курсы валют'!$J$23*F2371</f>
        <v>1334.8799999999999</v>
      </c>
      <c r="H2371" s="522">
        <f t="shared" si="270"/>
        <v>5339.52</v>
      </c>
      <c r="I2371" s="523"/>
    </row>
    <row r="2372" spans="1:9" ht="15">
      <c r="A2372" s="625" t="s">
        <v>12028</v>
      </c>
      <c r="B2372" s="654" t="s">
        <v>599</v>
      </c>
      <c r="C2372" s="529">
        <v>4.59</v>
      </c>
      <c r="D2372" s="2095">
        <v>3500</v>
      </c>
      <c r="E2372" s="667">
        <v>153.26</v>
      </c>
      <c r="F2372" s="936">
        <f t="shared" si="269"/>
        <v>153.26</v>
      </c>
      <c r="G2372" s="866">
        <f>'Заказ, cкидки и курсы валют'!$J$23*F2372</f>
        <v>1839.12</v>
      </c>
      <c r="H2372" s="522">
        <f t="shared" si="270"/>
        <v>6436.92</v>
      </c>
      <c r="I2372" s="523"/>
    </row>
    <row r="2373" spans="1:9" ht="15.75" thickBot="1">
      <c r="A2373" s="655" t="s">
        <v>12029</v>
      </c>
      <c r="B2373" s="656" t="s">
        <v>12003</v>
      </c>
      <c r="C2373" s="2359">
        <v>9.8800000000000008</v>
      </c>
      <c r="D2373" s="2104">
        <v>1000</v>
      </c>
      <c r="E2373" s="667">
        <v>329.86</v>
      </c>
      <c r="F2373" s="2053">
        <f t="shared" si="269"/>
        <v>329.86</v>
      </c>
      <c r="G2373" s="1263">
        <f>'Заказ, cкидки и курсы валют'!$J$23*F2373</f>
        <v>3958.32</v>
      </c>
      <c r="H2373" s="1264">
        <f t="shared" si="270"/>
        <v>3958.32</v>
      </c>
      <c r="I2373" s="937"/>
    </row>
    <row r="2374" spans="1:9" ht="13.5" thickBot="1"/>
    <row r="2375" spans="1:9" ht="18">
      <c r="A2375" s="247"/>
      <c r="B2375" s="253"/>
      <c r="C2375" s="91" t="s">
        <v>4384</v>
      </c>
      <c r="D2375" s="96"/>
      <c r="E2375" s="591"/>
      <c r="F2375" s="592"/>
      <c r="G2375" s="859"/>
      <c r="H2375" s="163"/>
      <c r="I2375" s="95"/>
    </row>
    <row r="2376" spans="1:9" ht="18">
      <c r="A2376" s="248"/>
      <c r="B2376" s="252"/>
      <c r="C2376" s="108"/>
      <c r="D2376" s="108"/>
      <c r="E2376" s="615"/>
      <c r="F2376" s="563"/>
      <c r="G2376" s="872"/>
      <c r="H2376" s="17"/>
      <c r="I2376" s="167"/>
    </row>
    <row r="2377" spans="1:9">
      <c r="A2377" s="248"/>
      <c r="B2377" s="252"/>
      <c r="C2377" s="97"/>
      <c r="D2377" s="97"/>
      <c r="E2377" s="595"/>
      <c r="F2377" s="596"/>
      <c r="G2377" s="860"/>
      <c r="H2377" s="17"/>
      <c r="I2377" s="167"/>
    </row>
    <row r="2378" spans="1:9">
      <c r="A2378" s="248"/>
      <c r="B2378" s="252"/>
      <c r="C2378" s="97"/>
      <c r="D2378" s="97"/>
      <c r="E2378" s="595"/>
      <c r="F2378" s="596"/>
      <c r="G2378" s="860"/>
      <c r="H2378" s="17"/>
      <c r="I2378" s="167"/>
    </row>
    <row r="2379" spans="1:9" ht="16.5" thickBot="1">
      <c r="A2379" s="201" t="s">
        <v>7051</v>
      </c>
      <c r="B2379" s="254"/>
      <c r="C2379" s="99"/>
      <c r="D2379" s="99"/>
      <c r="E2379" s="597"/>
      <c r="F2379" s="598"/>
      <c r="G2379" s="861"/>
      <c r="H2379" s="171"/>
      <c r="I2379" s="172"/>
    </row>
    <row r="2380" spans="1:9" ht="42">
      <c r="A2380" s="195" t="s">
        <v>1028</v>
      </c>
      <c r="B2380" s="196" t="s">
        <v>1029</v>
      </c>
      <c r="C2380" s="197" t="s">
        <v>678</v>
      </c>
      <c r="D2380" s="192" t="s">
        <v>3130</v>
      </c>
      <c r="E2380" s="605" t="s">
        <v>11190</v>
      </c>
      <c r="F2380" s="600" t="s">
        <v>2779</v>
      </c>
      <c r="G2380" s="1093" t="s">
        <v>3273</v>
      </c>
      <c r="H2380" s="2320" t="s">
        <v>497</v>
      </c>
      <c r="I2380" s="199" t="s">
        <v>4239</v>
      </c>
    </row>
    <row r="2381" spans="1:9" ht="13.5" thickBot="1">
      <c r="A2381" s="195"/>
      <c r="B2381" s="389"/>
      <c r="C2381" s="197" t="s">
        <v>3629</v>
      </c>
      <c r="D2381" s="390" t="s">
        <v>4385</v>
      </c>
      <c r="E2381" s="601" t="s">
        <v>265</v>
      </c>
      <c r="F2381" s="607">
        <f>'Заказ, cкидки и курсы валют'!$I$12</f>
        <v>0</v>
      </c>
      <c r="G2381" s="1094"/>
      <c r="H2381" s="2318"/>
      <c r="I2381" s="325"/>
    </row>
    <row r="2382" spans="1:9" ht="15">
      <c r="A2382" s="333" t="s">
        <v>10952</v>
      </c>
      <c r="B2382" s="979" t="s">
        <v>10953</v>
      </c>
      <c r="C2382" s="978"/>
      <c r="D2382" s="978">
        <v>20</v>
      </c>
      <c r="E2382" s="667">
        <v>31.88</v>
      </c>
      <c r="F2382" s="967">
        <f>ROUND(E2382*(1-$F$11),2)</f>
        <v>31.88</v>
      </c>
      <c r="G2382" s="968">
        <f>'Заказ, cкидки и курсы валют'!$J$23*F2382</f>
        <v>382.56</v>
      </c>
      <c r="H2382" s="387">
        <f>ROUND((D2382)*G2382,2)</f>
        <v>7651.2</v>
      </c>
      <c r="I2382" s="337"/>
    </row>
    <row r="2383" spans="1:9" ht="15">
      <c r="A2383" s="216" t="s">
        <v>1738</v>
      </c>
      <c r="B2383" s="61" t="s">
        <v>162</v>
      </c>
      <c r="C2383" s="61"/>
      <c r="D2383" s="61">
        <v>20</v>
      </c>
      <c r="E2383" s="667">
        <v>28.83</v>
      </c>
      <c r="F2383" s="603">
        <f>ROUND(E2383*(1-$F$11),2)</f>
        <v>28.83</v>
      </c>
      <c r="G2383" s="862">
        <f>'Заказ, cкидки и курсы валют'!$J$23*F2383</f>
        <v>345.96</v>
      </c>
      <c r="H2383" s="128">
        <f>ROUND((D2383)*G2383,2)</f>
        <v>6919.2</v>
      </c>
      <c r="I2383" s="212"/>
    </row>
    <row r="2384" spans="1:9" ht="15">
      <c r="A2384" s="216" t="s">
        <v>1739</v>
      </c>
      <c r="B2384" s="61" t="s">
        <v>163</v>
      </c>
      <c r="C2384" s="61"/>
      <c r="D2384" s="61">
        <v>20</v>
      </c>
      <c r="E2384" s="667">
        <v>28.83</v>
      </c>
      <c r="F2384" s="603">
        <f t="shared" ref="F2384:F2391" si="271">ROUND(E2384*(1-$F$11),2)</f>
        <v>28.83</v>
      </c>
      <c r="G2384" s="862">
        <f>'Заказ, cкидки и курсы валют'!$J$23*F2384</f>
        <v>345.96</v>
      </c>
      <c r="H2384" s="128">
        <f t="shared" ref="H2384:H2391" si="272">ROUND((D2384)*G2384,2)</f>
        <v>6919.2</v>
      </c>
      <c r="I2384" s="212"/>
    </row>
    <row r="2385" spans="1:10" ht="15">
      <c r="A2385" s="216" t="s">
        <v>1740</v>
      </c>
      <c r="B2385" s="61" t="s">
        <v>164</v>
      </c>
      <c r="C2385" s="61"/>
      <c r="D2385" s="61">
        <v>20</v>
      </c>
      <c r="E2385" s="667">
        <v>28.83</v>
      </c>
      <c r="F2385" s="603">
        <f t="shared" si="271"/>
        <v>28.83</v>
      </c>
      <c r="G2385" s="862">
        <f>'Заказ, cкидки и курсы валют'!$J$23*F2385</f>
        <v>345.96</v>
      </c>
      <c r="H2385" s="128">
        <f t="shared" si="272"/>
        <v>6919.2</v>
      </c>
      <c r="I2385" s="212"/>
    </row>
    <row r="2386" spans="1:10" ht="15">
      <c r="A2386" s="216" t="s">
        <v>1741</v>
      </c>
      <c r="B2386" s="61" t="s">
        <v>165</v>
      </c>
      <c r="C2386" s="61"/>
      <c r="D2386" s="61">
        <v>20</v>
      </c>
      <c r="E2386" s="667">
        <v>28.83</v>
      </c>
      <c r="F2386" s="603">
        <f t="shared" si="271"/>
        <v>28.83</v>
      </c>
      <c r="G2386" s="862">
        <f>'Заказ, cкидки и курсы валют'!$J$23*F2386</f>
        <v>345.96</v>
      </c>
      <c r="H2386" s="128">
        <f t="shared" si="272"/>
        <v>6919.2</v>
      </c>
      <c r="I2386" s="212"/>
    </row>
    <row r="2387" spans="1:10" ht="15">
      <c r="A2387" s="216" t="s">
        <v>1742</v>
      </c>
      <c r="B2387" s="60" t="s">
        <v>166</v>
      </c>
      <c r="C2387" s="61"/>
      <c r="D2387" s="61">
        <v>20</v>
      </c>
      <c r="E2387" s="667">
        <v>28.83</v>
      </c>
      <c r="F2387" s="603">
        <f t="shared" si="271"/>
        <v>28.83</v>
      </c>
      <c r="G2387" s="862">
        <f>'Заказ, cкидки и курсы валют'!$J$23*F2387</f>
        <v>345.96</v>
      </c>
      <c r="H2387" s="128">
        <f t="shared" si="272"/>
        <v>6919.2</v>
      </c>
      <c r="I2387" s="212"/>
    </row>
    <row r="2388" spans="1:10" ht="15">
      <c r="A2388" s="216" t="s">
        <v>6580</v>
      </c>
      <c r="B2388" s="60" t="s">
        <v>174</v>
      </c>
      <c r="C2388" s="61"/>
      <c r="D2388" s="61">
        <v>20</v>
      </c>
      <c r="E2388" s="667">
        <v>28.83</v>
      </c>
      <c r="F2388" s="603">
        <f t="shared" si="271"/>
        <v>28.83</v>
      </c>
      <c r="G2388" s="862">
        <f>'Заказ, cкидки и курсы валют'!$J$23*F2388</f>
        <v>345.96</v>
      </c>
      <c r="H2388" s="128">
        <f t="shared" si="272"/>
        <v>6919.2</v>
      </c>
      <c r="I2388" s="212"/>
    </row>
    <row r="2389" spans="1:10" ht="15">
      <c r="A2389" s="216" t="s">
        <v>6583</v>
      </c>
      <c r="B2389" s="60" t="s">
        <v>175</v>
      </c>
      <c r="C2389" s="61"/>
      <c r="D2389" s="61">
        <v>20</v>
      </c>
      <c r="E2389" s="667">
        <v>28.83</v>
      </c>
      <c r="F2389" s="603">
        <f t="shared" si="271"/>
        <v>28.83</v>
      </c>
      <c r="G2389" s="862">
        <f>'Заказ, cкидки и курсы валют'!$J$23*F2389</f>
        <v>345.96</v>
      </c>
      <c r="H2389" s="128">
        <f t="shared" si="272"/>
        <v>6919.2</v>
      </c>
      <c r="I2389" s="212"/>
    </row>
    <row r="2390" spans="1:10" ht="15">
      <c r="A2390" s="216" t="s">
        <v>6581</v>
      </c>
      <c r="B2390" s="60" t="s">
        <v>176</v>
      </c>
      <c r="C2390" s="61"/>
      <c r="D2390" s="61">
        <v>20</v>
      </c>
      <c r="E2390" s="667">
        <v>28.83</v>
      </c>
      <c r="F2390" s="603">
        <f t="shared" si="271"/>
        <v>28.83</v>
      </c>
      <c r="G2390" s="862">
        <f>'Заказ, cкидки и курсы валют'!$J$23*F2390</f>
        <v>345.96</v>
      </c>
      <c r="H2390" s="128">
        <f t="shared" si="272"/>
        <v>6919.2</v>
      </c>
      <c r="I2390" s="212"/>
    </row>
    <row r="2391" spans="1:10" ht="15.75" thickBot="1">
      <c r="A2391" s="241" t="s">
        <v>6582</v>
      </c>
      <c r="B2391" s="244" t="s">
        <v>177</v>
      </c>
      <c r="C2391" s="250"/>
      <c r="D2391" s="250">
        <v>20</v>
      </c>
      <c r="E2391" s="667">
        <v>32.229999999999997</v>
      </c>
      <c r="F2391" s="959">
        <f t="shared" si="271"/>
        <v>32.229999999999997</v>
      </c>
      <c r="G2391" s="960">
        <f>'Заказ, cкидки и курсы валют'!$J$23*F2391</f>
        <v>386.76</v>
      </c>
      <c r="H2391" s="181">
        <f t="shared" si="272"/>
        <v>7735.2</v>
      </c>
      <c r="I2391" s="214"/>
    </row>
    <row r="2392" spans="1:10" ht="13.5" thickBot="1">
      <c r="B2392" s="70"/>
      <c r="C2392" s="70"/>
      <c r="D2392" s="70"/>
      <c r="E2392" s="550"/>
      <c r="F2392" s="578"/>
      <c r="G2392" s="863"/>
      <c r="H2392" s="25"/>
      <c r="I2392" s="14"/>
    </row>
    <row r="2393" spans="1:10" ht="18">
      <c r="A2393" s="247"/>
      <c r="B2393" s="253"/>
      <c r="C2393" s="91" t="s">
        <v>4384</v>
      </c>
      <c r="D2393" s="96"/>
      <c r="E2393" s="591"/>
      <c r="F2393" s="592"/>
      <c r="G2393" s="859"/>
      <c r="H2393" s="163"/>
      <c r="I2393" s="95"/>
    </row>
    <row r="2394" spans="1:10" ht="18">
      <c r="A2394" s="248"/>
      <c r="B2394" s="252"/>
      <c r="C2394" s="108"/>
      <c r="D2394" s="108"/>
      <c r="E2394" s="615"/>
      <c r="F2394" s="563"/>
      <c r="G2394" s="872"/>
      <c r="H2394" s="17"/>
      <c r="I2394" s="167"/>
    </row>
    <row r="2395" spans="1:10">
      <c r="A2395" s="248"/>
      <c r="B2395" s="252"/>
      <c r="C2395" s="97"/>
      <c r="D2395" s="97"/>
      <c r="E2395" s="595"/>
      <c r="F2395" s="596"/>
      <c r="G2395" s="860"/>
      <c r="H2395" s="17"/>
      <c r="I2395" s="167"/>
    </row>
    <row r="2396" spans="1:10">
      <c r="A2396" s="248"/>
      <c r="B2396" s="252"/>
      <c r="C2396" s="97"/>
      <c r="D2396" s="97"/>
      <c r="E2396" s="595"/>
      <c r="F2396" s="596"/>
      <c r="G2396" s="860"/>
      <c r="H2396" s="17"/>
      <c r="I2396" s="167"/>
    </row>
    <row r="2397" spans="1:10" ht="16.5" thickBot="1">
      <c r="A2397" s="1171" t="s">
        <v>7050</v>
      </c>
      <c r="B2397" s="200"/>
      <c r="C2397" s="99"/>
      <c r="D2397" s="99"/>
      <c r="E2397" s="597"/>
      <c r="F2397" s="598"/>
      <c r="G2397" s="861"/>
      <c r="H2397" s="171"/>
      <c r="I2397" s="172"/>
    </row>
    <row r="2398" spans="1:10" ht="42">
      <c r="A2398" s="195" t="s">
        <v>1028</v>
      </c>
      <c r="B2398" s="196" t="s">
        <v>1029</v>
      </c>
      <c r="C2398" s="197" t="s">
        <v>678</v>
      </c>
      <c r="D2398" s="192" t="s">
        <v>3130</v>
      </c>
      <c r="E2398" s="605" t="s">
        <v>11190</v>
      </c>
      <c r="F2398" s="600" t="s">
        <v>2779</v>
      </c>
      <c r="G2398" s="1093" t="s">
        <v>3273</v>
      </c>
      <c r="H2398" s="2320" t="s">
        <v>497</v>
      </c>
      <c r="I2398" s="199" t="s">
        <v>4239</v>
      </c>
      <c r="J2398" s="2668" t="s">
        <v>12335</v>
      </c>
    </row>
    <row r="2399" spans="1:10" ht="18" customHeight="1" thickBot="1">
      <c r="A2399" s="195"/>
      <c r="B2399" s="389"/>
      <c r="C2399" s="197" t="s">
        <v>3629</v>
      </c>
      <c r="D2399" s="390" t="s">
        <v>4385</v>
      </c>
      <c r="E2399" s="601" t="s">
        <v>265</v>
      </c>
      <c r="F2399" s="607">
        <f>'Заказ, cкидки и курсы валют'!$I$12</f>
        <v>0</v>
      </c>
      <c r="G2399" s="1094"/>
      <c r="H2399" s="2318"/>
      <c r="I2399" s="325"/>
      <c r="J2399" s="2669"/>
    </row>
    <row r="2400" spans="1:10" ht="15.75" thickBot="1">
      <c r="A2400" s="333" t="s">
        <v>7267</v>
      </c>
      <c r="B2400" s="978" t="s">
        <v>162</v>
      </c>
      <c r="C2400" s="978"/>
      <c r="D2400" s="978">
        <v>1</v>
      </c>
      <c r="E2400" s="2103">
        <f>E2383*1.2</f>
        <v>34.595999999999997</v>
      </c>
      <c r="F2400" s="967">
        <f>ROUND(E2400*(1-$F$11),2)</f>
        <v>34.6</v>
      </c>
      <c r="G2400" s="968">
        <f>'Заказ, cкидки и курсы валют'!$J$23*F2400</f>
        <v>415.20000000000005</v>
      </c>
      <c r="H2400" s="387">
        <f>ROUND((D2400)*G2400,2)</f>
        <v>415.2</v>
      </c>
      <c r="I2400" s="337"/>
      <c r="J2400" s="128">
        <f>ROUND(IF(H2400&lt;'Заказ, cкидки и курсы валют'!$B$39,H2400*0.54*100/(100-'Заказ, cкидки и курсы валют'!$C$39),IF(H2400&lt;'Заказ, cкидки и курсы валют'!$B$40,H2400*0.54*100/(100-'Заказ, cкидки и курсы валют'!$C$40),IF(H2400&lt;'Заказ, cкидки и курсы валют'!$B$41,H2400*0.54*100/(100-'Заказ, cкидки и курсы валют'!$C$41),IF(H2400&lt;'Заказ, cкидки и курсы валют'!$B$42,H2400*0.54*100/(100-'Заказ, cкидки и курсы валют'!$C$42),IF(H2400&lt;'Заказ, cкидки и курсы валют'!$B$43,H2400*0.54*100/(100-'Заказ, cкидки и курсы валют'!$C$43),H2400))))),2)</f>
        <v>498.24</v>
      </c>
    </row>
    <row r="2401" spans="1:10" ht="15.75" thickBot="1">
      <c r="A2401" s="216" t="s">
        <v>7268</v>
      </c>
      <c r="B2401" s="61" t="s">
        <v>163</v>
      </c>
      <c r="C2401" s="61"/>
      <c r="D2401" s="61">
        <v>1</v>
      </c>
      <c r="E2401" s="2103">
        <f t="shared" ref="E2401:E2408" si="273">E2384*1.2</f>
        <v>34.595999999999997</v>
      </c>
      <c r="F2401" s="603">
        <f t="shared" ref="F2401:F2408" si="274">ROUND(E2401*(1-$F$11),2)</f>
        <v>34.6</v>
      </c>
      <c r="G2401" s="862">
        <f>'Заказ, cкидки и курсы валют'!$J$23*F2401</f>
        <v>415.20000000000005</v>
      </c>
      <c r="H2401" s="128">
        <f t="shared" ref="H2401:H2408" si="275">ROUND((D2401)*G2401,2)</f>
        <v>415.2</v>
      </c>
      <c r="I2401" s="212"/>
      <c r="J2401" s="128">
        <f>ROUND(IF(H2401&lt;'Заказ, cкидки и курсы валют'!$B$39,H2401*0.54*100/(100-'Заказ, cкидки и курсы валют'!$C$39),IF(H2401&lt;'Заказ, cкидки и курсы валют'!$B$40,H2401*0.54*100/(100-'Заказ, cкидки и курсы валют'!$C$40),IF(H2401&lt;'Заказ, cкидки и курсы валют'!$B$41,H2401*0.54*100/(100-'Заказ, cкидки и курсы валют'!$C$41),IF(H2401&lt;'Заказ, cкидки и курсы валют'!$B$42,H2401*0.54*100/(100-'Заказ, cкидки и курсы валют'!$C$42),IF(H2401&lt;'Заказ, cкидки и курсы валют'!$B$43,H2401*0.54*100/(100-'Заказ, cкидки и курсы валют'!$C$43),H2401))))),2)</f>
        <v>498.24</v>
      </c>
    </row>
    <row r="2402" spans="1:10" ht="15.75" thickBot="1">
      <c r="A2402" s="216" t="s">
        <v>7269</v>
      </c>
      <c r="B2402" s="61" t="s">
        <v>164</v>
      </c>
      <c r="C2402" s="61"/>
      <c r="D2402" s="61">
        <v>1</v>
      </c>
      <c r="E2402" s="2103">
        <f t="shared" si="273"/>
        <v>34.595999999999997</v>
      </c>
      <c r="F2402" s="603">
        <f t="shared" si="274"/>
        <v>34.6</v>
      </c>
      <c r="G2402" s="862">
        <f>'Заказ, cкидки и курсы валют'!$J$23*F2402</f>
        <v>415.20000000000005</v>
      </c>
      <c r="H2402" s="128">
        <f t="shared" si="275"/>
        <v>415.2</v>
      </c>
      <c r="I2402" s="212"/>
      <c r="J2402" s="128">
        <f>ROUND(IF(H2402&lt;'Заказ, cкидки и курсы валют'!$B$39,H2402*0.54*100/(100-'Заказ, cкидки и курсы валют'!$C$39),IF(H2402&lt;'Заказ, cкидки и курсы валют'!$B$40,H2402*0.54*100/(100-'Заказ, cкидки и курсы валют'!$C$40),IF(H2402&lt;'Заказ, cкидки и курсы валют'!$B$41,H2402*0.54*100/(100-'Заказ, cкидки и курсы валют'!$C$41),IF(H2402&lt;'Заказ, cкидки и курсы валют'!$B$42,H2402*0.54*100/(100-'Заказ, cкидки и курсы валют'!$C$42),IF(H2402&lt;'Заказ, cкидки и курсы валют'!$B$43,H2402*0.54*100/(100-'Заказ, cкидки и курсы валют'!$C$43),H2402))))),2)</f>
        <v>498.24</v>
      </c>
    </row>
    <row r="2403" spans="1:10" ht="15.75" thickBot="1">
      <c r="A2403" s="216" t="s">
        <v>7270</v>
      </c>
      <c r="B2403" s="61" t="s">
        <v>165</v>
      </c>
      <c r="C2403" s="61"/>
      <c r="D2403" s="61">
        <v>1</v>
      </c>
      <c r="E2403" s="2103">
        <f t="shared" si="273"/>
        <v>34.595999999999997</v>
      </c>
      <c r="F2403" s="603">
        <f t="shared" si="274"/>
        <v>34.6</v>
      </c>
      <c r="G2403" s="862">
        <f>'Заказ, cкидки и курсы валют'!$J$23*F2403</f>
        <v>415.20000000000005</v>
      </c>
      <c r="H2403" s="128">
        <f t="shared" si="275"/>
        <v>415.2</v>
      </c>
      <c r="I2403" s="212"/>
      <c r="J2403" s="128">
        <f>ROUND(IF(H2403&lt;'Заказ, cкидки и курсы валют'!$B$39,H2403*0.54*100/(100-'Заказ, cкидки и курсы валют'!$C$39),IF(H2403&lt;'Заказ, cкидки и курсы валют'!$B$40,H2403*0.54*100/(100-'Заказ, cкидки и курсы валют'!$C$40),IF(H2403&lt;'Заказ, cкидки и курсы валют'!$B$41,H2403*0.54*100/(100-'Заказ, cкидки и курсы валют'!$C$41),IF(H2403&lt;'Заказ, cкидки и курсы валют'!$B$42,H2403*0.54*100/(100-'Заказ, cкидки и курсы валют'!$C$42),IF(H2403&lt;'Заказ, cкидки и курсы валют'!$B$43,H2403*0.54*100/(100-'Заказ, cкидки и курсы валют'!$C$43),H2403))))),2)</f>
        <v>498.24</v>
      </c>
    </row>
    <row r="2404" spans="1:10" ht="15.75" thickBot="1">
      <c r="A2404" s="216" t="s">
        <v>7271</v>
      </c>
      <c r="B2404" s="60" t="s">
        <v>173</v>
      </c>
      <c r="C2404" s="61"/>
      <c r="D2404" s="61">
        <v>1</v>
      </c>
      <c r="E2404" s="2103">
        <f t="shared" si="273"/>
        <v>34.595999999999997</v>
      </c>
      <c r="F2404" s="603">
        <f t="shared" si="274"/>
        <v>34.6</v>
      </c>
      <c r="G2404" s="862">
        <f>'Заказ, cкидки и курсы валют'!$J$23*F2404</f>
        <v>415.20000000000005</v>
      </c>
      <c r="H2404" s="128">
        <f t="shared" si="275"/>
        <v>415.2</v>
      </c>
      <c r="I2404" s="212"/>
      <c r="J2404" s="128">
        <f>ROUND(IF(H2404&lt;'Заказ, cкидки и курсы валют'!$B$39,H2404*0.54*100/(100-'Заказ, cкидки и курсы валют'!$C$39),IF(H2404&lt;'Заказ, cкидки и курсы валют'!$B$40,H2404*0.54*100/(100-'Заказ, cкидки и курсы валют'!$C$40),IF(H2404&lt;'Заказ, cкидки и курсы валют'!$B$41,H2404*0.54*100/(100-'Заказ, cкидки и курсы валют'!$C$41),IF(H2404&lt;'Заказ, cкидки и курсы валют'!$B$42,H2404*0.54*100/(100-'Заказ, cкидки и курсы валют'!$C$42),IF(H2404&lt;'Заказ, cкидки и курсы валют'!$B$43,H2404*0.54*100/(100-'Заказ, cкидки и курсы валют'!$C$43),H2404))))),2)</f>
        <v>498.24</v>
      </c>
    </row>
    <row r="2405" spans="1:10" ht="15.75" thickBot="1">
      <c r="A2405" s="216" t="s">
        <v>7272</v>
      </c>
      <c r="B2405" s="60" t="s">
        <v>174</v>
      </c>
      <c r="C2405" s="61"/>
      <c r="D2405" s="61">
        <v>1</v>
      </c>
      <c r="E2405" s="2103">
        <f t="shared" si="273"/>
        <v>34.595999999999997</v>
      </c>
      <c r="F2405" s="603">
        <f t="shared" si="274"/>
        <v>34.6</v>
      </c>
      <c r="G2405" s="862">
        <f>'Заказ, cкидки и курсы валют'!$J$23*F2405</f>
        <v>415.20000000000005</v>
      </c>
      <c r="H2405" s="128">
        <f t="shared" si="275"/>
        <v>415.2</v>
      </c>
      <c r="I2405" s="212"/>
      <c r="J2405" s="128">
        <f>ROUND(IF(H2405&lt;'Заказ, cкидки и курсы валют'!$B$39,H2405*0.54*100/(100-'Заказ, cкидки и курсы валют'!$C$39),IF(H2405&lt;'Заказ, cкидки и курсы валют'!$B$40,H2405*0.54*100/(100-'Заказ, cкидки и курсы валют'!$C$40),IF(H2405&lt;'Заказ, cкидки и курсы валют'!$B$41,H2405*0.54*100/(100-'Заказ, cкидки и курсы валют'!$C$41),IF(H2405&lt;'Заказ, cкидки и курсы валют'!$B$42,H2405*0.54*100/(100-'Заказ, cкидки и курсы валют'!$C$42),IF(H2405&lt;'Заказ, cкидки и курсы валют'!$B$43,H2405*0.54*100/(100-'Заказ, cкидки и курсы валют'!$C$43),H2405))))),2)</f>
        <v>498.24</v>
      </c>
    </row>
    <row r="2406" spans="1:10" ht="15.75" thickBot="1">
      <c r="A2406" s="216" t="s">
        <v>7273</v>
      </c>
      <c r="B2406" s="60" t="s">
        <v>175</v>
      </c>
      <c r="C2406" s="61"/>
      <c r="D2406" s="61">
        <v>1</v>
      </c>
      <c r="E2406" s="2103">
        <f t="shared" si="273"/>
        <v>34.595999999999997</v>
      </c>
      <c r="F2406" s="603">
        <f t="shared" si="274"/>
        <v>34.6</v>
      </c>
      <c r="G2406" s="862">
        <f>'Заказ, cкидки и курсы валют'!$J$23*F2406</f>
        <v>415.20000000000005</v>
      </c>
      <c r="H2406" s="128">
        <f t="shared" si="275"/>
        <v>415.2</v>
      </c>
      <c r="I2406" s="212"/>
      <c r="J2406" s="128">
        <f>ROUND(IF(H2406&lt;'Заказ, cкидки и курсы валют'!$B$39,H2406*0.54*100/(100-'Заказ, cкидки и курсы валют'!$C$39),IF(H2406&lt;'Заказ, cкидки и курсы валют'!$B$40,H2406*0.54*100/(100-'Заказ, cкидки и курсы валют'!$C$40),IF(H2406&lt;'Заказ, cкидки и курсы валют'!$B$41,H2406*0.54*100/(100-'Заказ, cкидки и курсы валют'!$C$41),IF(H2406&lt;'Заказ, cкидки и курсы валют'!$B$42,H2406*0.54*100/(100-'Заказ, cкидки и курсы валют'!$C$42),IF(H2406&lt;'Заказ, cкидки и курсы валют'!$B$43,H2406*0.54*100/(100-'Заказ, cкидки и курсы валют'!$C$43),H2406))))),2)</f>
        <v>498.24</v>
      </c>
    </row>
    <row r="2407" spans="1:10" ht="15.75" thickBot="1">
      <c r="A2407" s="216" t="s">
        <v>7274</v>
      </c>
      <c r="B2407" s="60" t="s">
        <v>176</v>
      </c>
      <c r="C2407" s="61"/>
      <c r="D2407" s="61">
        <v>1</v>
      </c>
      <c r="E2407" s="2103">
        <f t="shared" si="273"/>
        <v>34.595999999999997</v>
      </c>
      <c r="F2407" s="603">
        <f t="shared" si="274"/>
        <v>34.6</v>
      </c>
      <c r="G2407" s="862">
        <f>'Заказ, cкидки и курсы валют'!$J$23*F2407</f>
        <v>415.20000000000005</v>
      </c>
      <c r="H2407" s="128">
        <f t="shared" si="275"/>
        <v>415.2</v>
      </c>
      <c r="I2407" s="212"/>
      <c r="J2407" s="128">
        <f>ROUND(IF(H2407&lt;'Заказ, cкидки и курсы валют'!$B$39,H2407*0.54*100/(100-'Заказ, cкидки и курсы валют'!$C$39),IF(H2407&lt;'Заказ, cкидки и курсы валют'!$B$40,H2407*0.54*100/(100-'Заказ, cкидки и курсы валют'!$C$40),IF(H2407&lt;'Заказ, cкидки и курсы валют'!$B$41,H2407*0.54*100/(100-'Заказ, cкидки и курсы валют'!$C$41),IF(H2407&lt;'Заказ, cкидки и курсы валют'!$B$42,H2407*0.54*100/(100-'Заказ, cкидки и курсы валют'!$C$42),IF(H2407&lt;'Заказ, cкидки и курсы валют'!$B$43,H2407*0.54*100/(100-'Заказ, cкидки и курсы валют'!$C$43),H2407))))),2)</f>
        <v>498.24</v>
      </c>
    </row>
    <row r="2408" spans="1:10" ht="15.75" thickBot="1">
      <c r="A2408" s="241" t="s">
        <v>7275</v>
      </c>
      <c r="B2408" s="244" t="s">
        <v>177</v>
      </c>
      <c r="C2408" s="250"/>
      <c r="D2408" s="250">
        <v>1</v>
      </c>
      <c r="E2408" s="2103">
        <f t="shared" si="273"/>
        <v>38.675999999999995</v>
      </c>
      <c r="F2408" s="959">
        <f t="shared" si="274"/>
        <v>38.68</v>
      </c>
      <c r="G2408" s="960">
        <f>'Заказ, cкидки и курсы валют'!$J$23*F2408</f>
        <v>464.15999999999997</v>
      </c>
      <c r="H2408" s="181">
        <f t="shared" si="275"/>
        <v>464.16</v>
      </c>
      <c r="I2408" s="214"/>
      <c r="J2408" s="128">
        <f>ROUND(IF(H2408&lt;'Заказ, cкидки и курсы валют'!$B$39,H2408*0.54*100/(100-'Заказ, cкидки и курсы валют'!$C$39),IF(H2408&lt;'Заказ, cкидки и курсы валют'!$B$40,H2408*0.54*100/(100-'Заказ, cкидки и курсы валют'!$C$40),IF(H2408&lt;'Заказ, cкидки и курсы валют'!$B$41,H2408*0.54*100/(100-'Заказ, cкидки и курсы валют'!$C$41),IF(H2408&lt;'Заказ, cкидки и курсы валют'!$B$42,H2408*0.54*100/(100-'Заказ, cкидки и курсы валют'!$C$42),IF(H2408&lt;'Заказ, cкидки и курсы валют'!$B$43,H2408*0.54*100/(100-'Заказ, cкидки и курсы валют'!$C$43),H2408))))),2)</f>
        <v>556.99</v>
      </c>
    </row>
    <row r="2409" spans="1:10" ht="13.5" thickBot="1">
      <c r="B2409" s="70"/>
      <c r="C2409" s="70"/>
      <c r="D2409" s="70"/>
      <c r="E2409" s="550"/>
      <c r="F2409" s="578"/>
      <c r="G2409" s="863"/>
      <c r="H2409" s="25"/>
      <c r="I2409" s="14"/>
    </row>
    <row r="2410" spans="1:10" ht="18">
      <c r="A2410" s="256"/>
      <c r="B2410" s="91" t="s">
        <v>2530</v>
      </c>
      <c r="C2410" s="91"/>
      <c r="D2410" s="93"/>
      <c r="E2410" s="591"/>
      <c r="F2410" s="592"/>
      <c r="G2410" s="859"/>
      <c r="H2410" s="163"/>
      <c r="I2410" s="95"/>
    </row>
    <row r="2411" spans="1:10">
      <c r="A2411" s="257"/>
      <c r="B2411" s="258"/>
      <c r="C2411" s="97"/>
      <c r="D2411" s="97"/>
      <c r="E2411" s="595"/>
      <c r="F2411" s="596"/>
      <c r="G2411" s="860"/>
      <c r="H2411" s="259"/>
      <c r="I2411" s="167"/>
    </row>
    <row r="2412" spans="1:10">
      <c r="A2412" s="257"/>
      <c r="B2412" s="258"/>
      <c r="C2412" s="97"/>
      <c r="D2412" s="97"/>
      <c r="E2412" s="595"/>
      <c r="F2412" s="596"/>
      <c r="G2412" s="860"/>
      <c r="H2412" s="259"/>
      <c r="I2412" s="167"/>
    </row>
    <row r="2413" spans="1:10">
      <c r="A2413" s="248"/>
      <c r="B2413" s="252"/>
      <c r="C2413" s="97"/>
      <c r="D2413" s="97"/>
      <c r="E2413" s="595"/>
      <c r="F2413" s="596"/>
      <c r="G2413" s="860"/>
      <c r="H2413" s="259"/>
      <c r="I2413" s="260"/>
    </row>
    <row r="2414" spans="1:10" ht="16.5" thickBot="1">
      <c r="A2414" s="201" t="s">
        <v>7051</v>
      </c>
      <c r="B2414" s="261"/>
      <c r="C2414" s="99"/>
      <c r="D2414" s="99"/>
      <c r="E2414" s="597"/>
      <c r="F2414" s="598"/>
      <c r="G2414" s="861"/>
      <c r="H2414" s="205"/>
      <c r="I2414" s="262"/>
    </row>
    <row r="2415" spans="1:10" ht="42">
      <c r="A2415" s="195" t="s">
        <v>1028</v>
      </c>
      <c r="B2415" s="196" t="s">
        <v>1029</v>
      </c>
      <c r="C2415" s="197" t="s">
        <v>678</v>
      </c>
      <c r="D2415" s="197" t="s">
        <v>3130</v>
      </c>
      <c r="E2415" s="605" t="s">
        <v>11188</v>
      </c>
      <c r="F2415" s="600" t="s">
        <v>2779</v>
      </c>
      <c r="G2415" s="2319" t="s">
        <v>2627</v>
      </c>
      <c r="H2415" s="2320" t="s">
        <v>497</v>
      </c>
      <c r="I2415" s="199" t="s">
        <v>4239</v>
      </c>
    </row>
    <row r="2416" spans="1:10" ht="13.5" thickBot="1">
      <c r="A2416" s="195"/>
      <c r="B2416" s="389"/>
      <c r="C2416" s="197" t="s">
        <v>3629</v>
      </c>
      <c r="D2416" s="390" t="s">
        <v>2628</v>
      </c>
      <c r="E2416" s="601" t="s">
        <v>265</v>
      </c>
      <c r="F2416" s="607">
        <f>'Заказ, cкидки и курсы валют'!$I$12</f>
        <v>0</v>
      </c>
      <c r="G2416" s="2316"/>
      <c r="H2416" s="2318"/>
      <c r="I2416" s="325"/>
    </row>
    <row r="2417" spans="1:9" ht="15">
      <c r="A2417" s="980" t="s">
        <v>2922</v>
      </c>
      <c r="B2417" s="978" t="s">
        <v>3108</v>
      </c>
      <c r="C2417" s="973">
        <v>58.93</v>
      </c>
      <c r="D2417" s="981">
        <v>400</v>
      </c>
      <c r="E2417" s="667">
        <v>3066.61</v>
      </c>
      <c r="F2417" s="967">
        <f>ROUND(E2417*(1-$F$11),2)</f>
        <v>3066.61</v>
      </c>
      <c r="G2417" s="968">
        <f>'Заказ, cкидки и курсы валют'!$J$23*F2417</f>
        <v>36799.32</v>
      </c>
      <c r="H2417" s="387">
        <f>ROUND((D2417/1000)*G2417,2)</f>
        <v>14719.73</v>
      </c>
      <c r="I2417" s="337"/>
    </row>
    <row r="2418" spans="1:9" ht="15">
      <c r="A2418" s="263" t="s">
        <v>2923</v>
      </c>
      <c r="B2418" s="61" t="s">
        <v>196</v>
      </c>
      <c r="C2418" s="786">
        <v>70.17</v>
      </c>
      <c r="D2418" s="67">
        <v>350</v>
      </c>
      <c r="E2418" s="667">
        <v>3179.13</v>
      </c>
      <c r="F2418" s="603">
        <f t="shared" ref="F2418:F2429" si="276">ROUND(E2418*(1-$F$11),2)</f>
        <v>3179.13</v>
      </c>
      <c r="G2418" s="862">
        <f>'Заказ, cкидки и курсы валют'!$J$23*F2418</f>
        <v>38149.56</v>
      </c>
      <c r="H2418" s="128">
        <f t="shared" ref="H2418:H2429" si="277">ROUND((D2418/1000)*G2418,2)</f>
        <v>13352.35</v>
      </c>
      <c r="I2418" s="212"/>
    </row>
    <row r="2419" spans="1:9" ht="15">
      <c r="A2419" s="263" t="s">
        <v>2924</v>
      </c>
      <c r="B2419" s="61" t="s">
        <v>198</v>
      </c>
      <c r="C2419" s="786">
        <v>85.2</v>
      </c>
      <c r="D2419" s="67">
        <v>300</v>
      </c>
      <c r="E2419" s="667">
        <v>3489.4</v>
      </c>
      <c r="F2419" s="603">
        <f t="shared" si="276"/>
        <v>3489.4</v>
      </c>
      <c r="G2419" s="862">
        <f>'Заказ, cкидки и курсы валют'!$J$23*F2419</f>
        <v>41872.800000000003</v>
      </c>
      <c r="H2419" s="128">
        <f t="shared" si="277"/>
        <v>12561.84</v>
      </c>
      <c r="I2419" s="212"/>
    </row>
    <row r="2420" spans="1:9" ht="15">
      <c r="A2420" s="263" t="s">
        <v>2925</v>
      </c>
      <c r="B2420" s="61" t="s">
        <v>205</v>
      </c>
      <c r="C2420" s="786">
        <v>115.5</v>
      </c>
      <c r="D2420" s="67">
        <v>180</v>
      </c>
      <c r="E2420" s="667">
        <v>4550.72</v>
      </c>
      <c r="F2420" s="603">
        <f t="shared" si="276"/>
        <v>4550.72</v>
      </c>
      <c r="G2420" s="862">
        <f>'Заказ, cкидки и курсы валют'!$J$23*F2420</f>
        <v>54608.639999999999</v>
      </c>
      <c r="H2420" s="128">
        <f t="shared" si="277"/>
        <v>9829.56</v>
      </c>
      <c r="I2420" s="212"/>
    </row>
    <row r="2421" spans="1:9" ht="15">
      <c r="A2421" s="263" t="s">
        <v>2926</v>
      </c>
      <c r="B2421" s="61" t="s">
        <v>207</v>
      </c>
      <c r="C2421" s="786">
        <v>134.66999999999999</v>
      </c>
      <c r="D2421" s="67">
        <v>150</v>
      </c>
      <c r="E2421" s="667">
        <v>5111.97</v>
      </c>
      <c r="F2421" s="603">
        <f t="shared" si="276"/>
        <v>5111.97</v>
      </c>
      <c r="G2421" s="862">
        <f>'Заказ, cкидки и курсы валют'!$J$23*F2421</f>
        <v>61343.64</v>
      </c>
      <c r="H2421" s="128">
        <f t="shared" si="277"/>
        <v>9201.5499999999993</v>
      </c>
      <c r="I2421" s="212"/>
    </row>
    <row r="2422" spans="1:9" ht="15">
      <c r="A2422" s="263" t="s">
        <v>2927</v>
      </c>
      <c r="B2422" s="61" t="s">
        <v>210</v>
      </c>
      <c r="C2422" s="786">
        <v>171.54</v>
      </c>
      <c r="D2422" s="67">
        <v>120</v>
      </c>
      <c r="E2422" s="667">
        <v>6330.7</v>
      </c>
      <c r="F2422" s="603">
        <f t="shared" si="276"/>
        <v>6330.7</v>
      </c>
      <c r="G2422" s="862">
        <f>'Заказ, cкидки и курсы валют'!$J$23*F2422</f>
        <v>75968.399999999994</v>
      </c>
      <c r="H2422" s="128">
        <f t="shared" si="277"/>
        <v>9116.2099999999991</v>
      </c>
      <c r="I2422" s="212"/>
    </row>
    <row r="2423" spans="1:9" ht="15">
      <c r="A2423" s="264" t="s">
        <v>2928</v>
      </c>
      <c r="B2423" s="46" t="s">
        <v>675</v>
      </c>
      <c r="C2423" s="786">
        <v>152.87</v>
      </c>
      <c r="D2423" s="62">
        <v>150</v>
      </c>
      <c r="E2423" s="667">
        <v>5836.58</v>
      </c>
      <c r="F2423" s="603">
        <f t="shared" si="276"/>
        <v>5836.58</v>
      </c>
      <c r="G2423" s="862">
        <f>'Заказ, cкидки и курсы валют'!$J$23*F2423</f>
        <v>70038.959999999992</v>
      </c>
      <c r="H2423" s="128">
        <f t="shared" si="277"/>
        <v>10505.84</v>
      </c>
      <c r="I2423" s="212"/>
    </row>
    <row r="2424" spans="1:9" ht="15">
      <c r="A2424" s="264" t="s">
        <v>2929</v>
      </c>
      <c r="B2424" s="46" t="s">
        <v>1325</v>
      </c>
      <c r="C2424" s="786">
        <v>178.13</v>
      </c>
      <c r="D2424" s="62">
        <v>150</v>
      </c>
      <c r="E2424" s="667">
        <v>6301.31</v>
      </c>
      <c r="F2424" s="603">
        <f t="shared" si="276"/>
        <v>6301.31</v>
      </c>
      <c r="G2424" s="862">
        <f>'Заказ, cкидки и курсы валют'!$J$23*F2424</f>
        <v>75615.72</v>
      </c>
      <c r="H2424" s="128">
        <f t="shared" si="277"/>
        <v>11342.36</v>
      </c>
      <c r="I2424" s="212"/>
    </row>
    <row r="2425" spans="1:9" ht="15">
      <c r="A2425" s="264" t="s">
        <v>2930</v>
      </c>
      <c r="B2425" s="46" t="s">
        <v>214</v>
      </c>
      <c r="C2425" s="786">
        <v>212</v>
      </c>
      <c r="D2425" s="62">
        <v>120</v>
      </c>
      <c r="E2425" s="667">
        <v>7296.65</v>
      </c>
      <c r="F2425" s="603">
        <f t="shared" si="276"/>
        <v>7296.65</v>
      </c>
      <c r="G2425" s="862">
        <f>'Заказ, cкидки и курсы валют'!$J$23*F2425</f>
        <v>87559.799999999988</v>
      </c>
      <c r="H2425" s="128">
        <f t="shared" si="277"/>
        <v>10507.18</v>
      </c>
      <c r="I2425" s="212"/>
    </row>
    <row r="2426" spans="1:9" ht="15">
      <c r="A2426" s="264" t="s">
        <v>2931</v>
      </c>
      <c r="B2426" s="46" t="s">
        <v>676</v>
      </c>
      <c r="C2426" s="786">
        <v>237.3</v>
      </c>
      <c r="D2426" s="62">
        <v>100</v>
      </c>
      <c r="E2426" s="667">
        <v>8206.75</v>
      </c>
      <c r="F2426" s="603">
        <f t="shared" si="276"/>
        <v>8206.75</v>
      </c>
      <c r="G2426" s="862">
        <f>'Заказ, cкидки и курсы валют'!$J$23*F2426</f>
        <v>98481</v>
      </c>
      <c r="H2426" s="128">
        <f t="shared" si="277"/>
        <v>9848.1</v>
      </c>
      <c r="I2426" s="212"/>
    </row>
    <row r="2427" spans="1:9" ht="15">
      <c r="A2427" s="264" t="s">
        <v>2932</v>
      </c>
      <c r="B2427" s="46" t="s">
        <v>677</v>
      </c>
      <c r="C2427" s="794">
        <v>271.11</v>
      </c>
      <c r="D2427" s="62">
        <v>90</v>
      </c>
      <c r="E2427" s="667">
        <v>9083.76</v>
      </c>
      <c r="F2427" s="603">
        <f t="shared" si="276"/>
        <v>9083.76</v>
      </c>
      <c r="G2427" s="862">
        <f>'Заказ, cкидки и курсы валют'!$J$23*F2427</f>
        <v>109005.12</v>
      </c>
      <c r="H2427" s="128">
        <f t="shared" si="277"/>
        <v>9810.4599999999991</v>
      </c>
      <c r="I2427" s="212"/>
    </row>
    <row r="2428" spans="1:9" ht="15">
      <c r="A2428" s="263" t="s">
        <v>2933</v>
      </c>
      <c r="B2428" s="46" t="s">
        <v>221</v>
      </c>
      <c r="C2428" s="794">
        <v>330.27</v>
      </c>
      <c r="D2428" s="62">
        <v>75</v>
      </c>
      <c r="E2428" s="667">
        <v>11376.94</v>
      </c>
      <c r="F2428" s="603">
        <f t="shared" si="276"/>
        <v>11376.94</v>
      </c>
      <c r="G2428" s="862">
        <f>'Заказ, cкидки и курсы валют'!$J$23*F2428</f>
        <v>136523.28</v>
      </c>
      <c r="H2428" s="128">
        <f t="shared" si="277"/>
        <v>10239.25</v>
      </c>
      <c r="I2428" s="212"/>
    </row>
    <row r="2429" spans="1:9" ht="15.75" thickBot="1">
      <c r="A2429" s="265" t="s">
        <v>2934</v>
      </c>
      <c r="B2429" s="131" t="s">
        <v>68</v>
      </c>
      <c r="C2429" s="213">
        <v>372.46</v>
      </c>
      <c r="D2429" s="266">
        <v>65</v>
      </c>
      <c r="E2429" s="667">
        <v>12884.68</v>
      </c>
      <c r="F2429" s="959">
        <f t="shared" si="276"/>
        <v>12884.68</v>
      </c>
      <c r="G2429" s="960">
        <f>'Заказ, cкидки и курсы валют'!$J$23*F2429</f>
        <v>154616.16</v>
      </c>
      <c r="H2429" s="181">
        <f t="shared" si="277"/>
        <v>10050.049999999999</v>
      </c>
      <c r="I2429" s="214"/>
    </row>
    <row r="2430" spans="1:9" ht="13.5" thickBot="1">
      <c r="A2430" s="119"/>
      <c r="B2430" s="50"/>
      <c r="C2430" s="76"/>
      <c r="D2430" s="77"/>
      <c r="E2430" s="546"/>
      <c r="F2430" s="578"/>
      <c r="G2430" s="863"/>
      <c r="H2430" s="34"/>
      <c r="I2430" s="14"/>
    </row>
    <row r="2431" spans="1:9" ht="18">
      <c r="A2431" s="256"/>
      <c r="B2431" s="91" t="s">
        <v>2530</v>
      </c>
      <c r="C2431" s="91"/>
      <c r="D2431" s="93"/>
      <c r="E2431" s="591"/>
      <c r="F2431" s="592"/>
      <c r="G2431" s="859"/>
      <c r="H2431" s="163"/>
      <c r="I2431" s="95"/>
    </row>
    <row r="2432" spans="1:9">
      <c r="A2432" s="257"/>
      <c r="B2432" s="258"/>
      <c r="C2432" s="97"/>
      <c r="D2432" s="97"/>
      <c r="E2432" s="595"/>
      <c r="F2432" s="596"/>
      <c r="G2432" s="860"/>
      <c r="H2432" s="259"/>
      <c r="I2432" s="167"/>
    </row>
    <row r="2433" spans="1:10">
      <c r="A2433" s="257"/>
      <c r="B2433" s="258"/>
      <c r="C2433" s="97"/>
      <c r="D2433" s="97"/>
      <c r="E2433" s="595"/>
      <c r="F2433" s="596"/>
      <c r="G2433" s="860"/>
      <c r="H2433" s="259"/>
      <c r="I2433" s="167"/>
    </row>
    <row r="2434" spans="1:10">
      <c r="A2434" s="248"/>
      <c r="B2434" s="252"/>
      <c r="C2434" s="97"/>
      <c r="D2434" s="97"/>
      <c r="E2434" s="595"/>
      <c r="F2434" s="596"/>
      <c r="G2434" s="860"/>
      <c r="H2434" s="259"/>
      <c r="I2434" s="260"/>
    </row>
    <row r="2435" spans="1:10" ht="16.5" thickBot="1">
      <c r="A2435" s="1171" t="s">
        <v>7052</v>
      </c>
      <c r="B2435" s="2540"/>
      <c r="C2435" s="99"/>
      <c r="D2435" s="99"/>
      <c r="E2435" s="597"/>
      <c r="F2435" s="598"/>
      <c r="G2435" s="861"/>
      <c r="H2435" s="205"/>
      <c r="I2435" s="262"/>
    </row>
    <row r="2436" spans="1:10" ht="42">
      <c r="A2436" s="195" t="s">
        <v>1028</v>
      </c>
      <c r="B2436" s="196" t="s">
        <v>1029</v>
      </c>
      <c r="C2436" s="197" t="s">
        <v>678</v>
      </c>
      <c r="D2436" s="197" t="s">
        <v>3130</v>
      </c>
      <c r="E2436" s="605" t="s">
        <v>11188</v>
      </c>
      <c r="F2436" s="600" t="s">
        <v>2779</v>
      </c>
      <c r="G2436" s="2319" t="s">
        <v>2627</v>
      </c>
      <c r="H2436" s="2320" t="s">
        <v>497</v>
      </c>
      <c r="I2436" s="199" t="s">
        <v>4239</v>
      </c>
      <c r="J2436" s="2668" t="s">
        <v>12335</v>
      </c>
    </row>
    <row r="2437" spans="1:10" ht="22.5" customHeight="1" thickBot="1">
      <c r="A2437" s="195"/>
      <c r="B2437" s="389"/>
      <c r="C2437" s="197" t="s">
        <v>3629</v>
      </c>
      <c r="D2437" s="390" t="s">
        <v>2628</v>
      </c>
      <c r="E2437" s="601" t="s">
        <v>265</v>
      </c>
      <c r="F2437" s="607">
        <f>'Заказ, cкидки и курсы валют'!$I$12</f>
        <v>0</v>
      </c>
      <c r="G2437" s="2316"/>
      <c r="H2437" s="2318"/>
      <c r="I2437" s="325"/>
      <c r="J2437" s="2669"/>
    </row>
    <row r="2438" spans="1:10" ht="15.75" thickBot="1">
      <c r="A2438" s="976" t="s">
        <v>7276</v>
      </c>
      <c r="B2438" s="978" t="s">
        <v>3108</v>
      </c>
      <c r="C2438" s="973">
        <v>58.93</v>
      </c>
      <c r="D2438" s="981">
        <v>1</v>
      </c>
      <c r="E2438" s="2103">
        <f>(E2417*2)+(1000/D2438*7.5)</f>
        <v>13633.220000000001</v>
      </c>
      <c r="F2438" s="967">
        <f>ROUND(E2438*(1-$F$11),2)</f>
        <v>13633.22</v>
      </c>
      <c r="G2438" s="968">
        <f>'Заказ, cкидки и курсы валют'!$J$23*F2438</f>
        <v>163598.63999999998</v>
      </c>
      <c r="H2438" s="387">
        <f>ROUND((D2438/1000)*G2438,2)</f>
        <v>163.6</v>
      </c>
      <c r="I2438" s="337"/>
      <c r="J2438" s="128">
        <f>ROUND(IF(H2438&lt;'Заказ, cкидки и курсы валют'!$B$39,H2438*0.54*100/(100-'Заказ, cкидки и курсы валют'!$C$39),IF(H2438&lt;'Заказ, cкидки и курсы валют'!$B$40,H2438*0.54*100/(100-'Заказ, cкидки и курсы валют'!$C$40),IF(H2438&lt;'Заказ, cкидки и курсы валют'!$B$41,H2438*0.54*100/(100-'Заказ, cкидки и курсы валют'!$C$41),IF(H2438&lt;'Заказ, cкидки и курсы валют'!$B$42,H2438*0.54*100/(100-'Заказ, cкидки и курсы валют'!$C$42),IF(H2438&lt;'Заказ, cкидки и курсы валют'!$B$43,H2438*0.54*100/(100-'Заказ, cкидки и курсы валют'!$C$43),H2438))))),2)</f>
        <v>252.41</v>
      </c>
    </row>
    <row r="2439" spans="1:10" ht="15.75" thickBot="1">
      <c r="A2439" s="210" t="s">
        <v>7277</v>
      </c>
      <c r="B2439" s="61" t="s">
        <v>196</v>
      </c>
      <c r="C2439" s="786">
        <v>70.17</v>
      </c>
      <c r="D2439" s="67">
        <v>1</v>
      </c>
      <c r="E2439" s="2103">
        <f t="shared" ref="E2439:E2450" si="278">(E2418*2)+(1000/D2439*7.5)</f>
        <v>13858.26</v>
      </c>
      <c r="F2439" s="603">
        <f t="shared" ref="F2439:F2450" si="279">ROUND(E2439*(1-$F$11),2)</f>
        <v>13858.26</v>
      </c>
      <c r="G2439" s="862">
        <f>'Заказ, cкидки и курсы валют'!$J$23*F2439</f>
        <v>166299.12</v>
      </c>
      <c r="H2439" s="128">
        <f t="shared" ref="H2439:H2450" si="280">ROUND((D2439/1000)*G2439,2)</f>
        <v>166.3</v>
      </c>
      <c r="I2439" s="212"/>
      <c r="J2439" s="128">
        <f>ROUND(IF(H2439&lt;'Заказ, cкидки и курсы валют'!$B$39,H2439*0.54*100/(100-'Заказ, cкидки и курсы валют'!$C$39),IF(H2439&lt;'Заказ, cкидки и курсы валют'!$B$40,H2439*0.54*100/(100-'Заказ, cкидки и курсы валют'!$C$40),IF(H2439&lt;'Заказ, cкидки и курсы валют'!$B$41,H2439*0.54*100/(100-'Заказ, cкидки и курсы валют'!$C$41),IF(H2439&lt;'Заказ, cкидки и курсы валют'!$B$42,H2439*0.54*100/(100-'Заказ, cкидки и курсы валют'!$C$42),IF(H2439&lt;'Заказ, cкидки и курсы валют'!$B$43,H2439*0.54*100/(100-'Заказ, cкидки и курсы валют'!$C$43),H2439))))),2)</f>
        <v>256.58</v>
      </c>
    </row>
    <row r="2440" spans="1:10" ht="15.75" thickBot="1">
      <c r="A2440" s="210" t="s">
        <v>7278</v>
      </c>
      <c r="B2440" s="61" t="s">
        <v>198</v>
      </c>
      <c r="C2440" s="786">
        <v>85.2</v>
      </c>
      <c r="D2440" s="67">
        <v>1</v>
      </c>
      <c r="E2440" s="2103">
        <f t="shared" si="278"/>
        <v>14478.8</v>
      </c>
      <c r="F2440" s="603">
        <f t="shared" si="279"/>
        <v>14478.8</v>
      </c>
      <c r="G2440" s="862">
        <f>'Заказ, cкидки и курсы валют'!$J$23*F2440</f>
        <v>173745.59999999998</v>
      </c>
      <c r="H2440" s="128">
        <f t="shared" si="280"/>
        <v>173.75</v>
      </c>
      <c r="I2440" s="212"/>
      <c r="J2440" s="128">
        <f>ROUND(IF(H2440&lt;'Заказ, cкидки и курсы валют'!$B$39,H2440*0.54*100/(100-'Заказ, cкидки и курсы валют'!$C$39),IF(H2440&lt;'Заказ, cкидки и курсы валют'!$B$40,H2440*0.54*100/(100-'Заказ, cкидки и курсы валют'!$C$40),IF(H2440&lt;'Заказ, cкидки и курсы валют'!$B$41,H2440*0.54*100/(100-'Заказ, cкидки и курсы валют'!$C$41),IF(H2440&lt;'Заказ, cкидки и курсы валют'!$B$42,H2440*0.54*100/(100-'Заказ, cкидки и курсы валют'!$C$42),IF(H2440&lt;'Заказ, cкидки и курсы валют'!$B$43,H2440*0.54*100/(100-'Заказ, cкидки и курсы валют'!$C$43),H2440))))),2)</f>
        <v>268.07</v>
      </c>
    </row>
    <row r="2441" spans="1:10" ht="15.75" thickBot="1">
      <c r="A2441" s="210" t="s">
        <v>7279</v>
      </c>
      <c r="B2441" s="61" t="s">
        <v>205</v>
      </c>
      <c r="C2441" s="786">
        <v>115.5</v>
      </c>
      <c r="D2441" s="67">
        <v>1</v>
      </c>
      <c r="E2441" s="2103">
        <f t="shared" si="278"/>
        <v>16601.440000000002</v>
      </c>
      <c r="F2441" s="603">
        <f t="shared" si="279"/>
        <v>16601.439999999999</v>
      </c>
      <c r="G2441" s="862">
        <f>'Заказ, cкидки и курсы валют'!$J$23*F2441</f>
        <v>199217.27999999997</v>
      </c>
      <c r="H2441" s="128">
        <f t="shared" si="280"/>
        <v>199.22</v>
      </c>
      <c r="I2441" s="212"/>
      <c r="J2441" s="128">
        <f>ROUND(IF(H2441&lt;'Заказ, cкидки и курсы валют'!$B$39,H2441*0.54*100/(100-'Заказ, cкидки и курсы валют'!$C$39),IF(H2441&lt;'Заказ, cкидки и курсы валют'!$B$40,H2441*0.54*100/(100-'Заказ, cкидки и курсы валют'!$C$40),IF(H2441&lt;'Заказ, cкидки и курсы валют'!$B$41,H2441*0.54*100/(100-'Заказ, cкидки и курсы валют'!$C$41),IF(H2441&lt;'Заказ, cкидки и курсы валют'!$B$42,H2441*0.54*100/(100-'Заказ, cкидки и курсы валют'!$C$42),IF(H2441&lt;'Заказ, cкидки и курсы валют'!$B$43,H2441*0.54*100/(100-'Заказ, cкидки и курсы валют'!$C$43),H2441))))),2)</f>
        <v>268.95</v>
      </c>
    </row>
    <row r="2442" spans="1:10" ht="15.75" thickBot="1">
      <c r="A2442" s="210" t="s">
        <v>7280</v>
      </c>
      <c r="B2442" s="61" t="s">
        <v>207</v>
      </c>
      <c r="C2442" s="786">
        <v>134.66999999999999</v>
      </c>
      <c r="D2442" s="67">
        <v>1</v>
      </c>
      <c r="E2442" s="2103">
        <f t="shared" si="278"/>
        <v>17723.940000000002</v>
      </c>
      <c r="F2442" s="603">
        <f t="shared" si="279"/>
        <v>17723.939999999999</v>
      </c>
      <c r="G2442" s="862">
        <f>'Заказ, cкидки и курсы валют'!$J$23*F2442</f>
        <v>212687.27999999997</v>
      </c>
      <c r="H2442" s="128">
        <f t="shared" si="280"/>
        <v>212.69</v>
      </c>
      <c r="I2442" s="212"/>
      <c r="J2442" s="128">
        <f>ROUND(IF(H2442&lt;'Заказ, cкидки и курсы валют'!$B$39,H2442*0.54*100/(100-'Заказ, cкидки и курсы валют'!$C$39),IF(H2442&lt;'Заказ, cкидки и курсы валют'!$B$40,H2442*0.54*100/(100-'Заказ, cкидки и курсы валют'!$C$40),IF(H2442&lt;'Заказ, cкидки и курсы валют'!$B$41,H2442*0.54*100/(100-'Заказ, cкидки и курсы валют'!$C$41),IF(H2442&lt;'Заказ, cкидки и курсы валют'!$B$42,H2442*0.54*100/(100-'Заказ, cкидки и курсы валют'!$C$42),IF(H2442&lt;'Заказ, cкидки и курсы валют'!$B$43,H2442*0.54*100/(100-'Заказ, cкидки и курсы валют'!$C$43),H2442))))),2)</f>
        <v>287.13</v>
      </c>
    </row>
    <row r="2443" spans="1:10" ht="15.75" thickBot="1">
      <c r="A2443" s="210" t="s">
        <v>7281</v>
      </c>
      <c r="B2443" s="61" t="s">
        <v>210</v>
      </c>
      <c r="C2443" s="786">
        <v>171.54</v>
      </c>
      <c r="D2443" s="67">
        <v>1</v>
      </c>
      <c r="E2443" s="2103">
        <f t="shared" si="278"/>
        <v>20161.400000000001</v>
      </c>
      <c r="F2443" s="603">
        <f t="shared" si="279"/>
        <v>20161.400000000001</v>
      </c>
      <c r="G2443" s="862">
        <f>'Заказ, cкидки и курсы валют'!$J$23*F2443</f>
        <v>241936.80000000002</v>
      </c>
      <c r="H2443" s="128">
        <f t="shared" si="280"/>
        <v>241.94</v>
      </c>
      <c r="I2443" s="212"/>
      <c r="J2443" s="128">
        <f>ROUND(IF(H2443&lt;'Заказ, cкидки и курсы валют'!$B$39,H2443*0.54*100/(100-'Заказ, cкидки и курсы валют'!$C$39),IF(H2443&lt;'Заказ, cкидки и курсы валют'!$B$40,H2443*0.54*100/(100-'Заказ, cкидки и курсы валют'!$C$40),IF(H2443&lt;'Заказ, cкидки и курсы валют'!$B$41,H2443*0.54*100/(100-'Заказ, cкидки и курсы валют'!$C$41),IF(H2443&lt;'Заказ, cкидки и курсы валют'!$B$42,H2443*0.54*100/(100-'Заказ, cкидки и курсы валют'!$C$42),IF(H2443&lt;'Заказ, cкидки и курсы валют'!$B$43,H2443*0.54*100/(100-'Заказ, cкидки и курсы валют'!$C$43),H2443))))),2)</f>
        <v>326.62</v>
      </c>
    </row>
    <row r="2444" spans="1:10" ht="15.75" thickBot="1">
      <c r="A2444" s="209" t="s">
        <v>7282</v>
      </c>
      <c r="B2444" s="46" t="s">
        <v>675</v>
      </c>
      <c r="C2444" s="786">
        <v>152.87</v>
      </c>
      <c r="D2444" s="62">
        <v>1</v>
      </c>
      <c r="E2444" s="2103">
        <f t="shared" si="278"/>
        <v>19173.16</v>
      </c>
      <c r="F2444" s="603">
        <f t="shared" si="279"/>
        <v>19173.16</v>
      </c>
      <c r="G2444" s="862">
        <f>'Заказ, cкидки и курсы валют'!$J$23*F2444</f>
        <v>230077.91999999998</v>
      </c>
      <c r="H2444" s="128">
        <f t="shared" si="280"/>
        <v>230.08</v>
      </c>
      <c r="I2444" s="212"/>
      <c r="J2444" s="128">
        <f>ROUND(IF(H2444&lt;'Заказ, cкидки и курсы валют'!$B$39,H2444*0.54*100/(100-'Заказ, cкидки и курсы валют'!$C$39),IF(H2444&lt;'Заказ, cкидки и курсы валют'!$B$40,H2444*0.54*100/(100-'Заказ, cкидки и курсы валют'!$C$40),IF(H2444&lt;'Заказ, cкидки и курсы валют'!$B$41,H2444*0.54*100/(100-'Заказ, cкидки и курсы валют'!$C$41),IF(H2444&lt;'Заказ, cкидки и курсы валют'!$B$42,H2444*0.54*100/(100-'Заказ, cкидки и курсы валют'!$C$42),IF(H2444&lt;'Заказ, cкидки и курсы валют'!$B$43,H2444*0.54*100/(100-'Заказ, cкидки и курсы валют'!$C$43),H2444))))),2)</f>
        <v>310.61</v>
      </c>
    </row>
    <row r="2445" spans="1:10" ht="15.75" thickBot="1">
      <c r="A2445" s="209" t="s">
        <v>7283</v>
      </c>
      <c r="B2445" s="46" t="s">
        <v>1325</v>
      </c>
      <c r="C2445" s="786">
        <v>178.13</v>
      </c>
      <c r="D2445" s="62">
        <v>1</v>
      </c>
      <c r="E2445" s="2103">
        <f t="shared" si="278"/>
        <v>20102.620000000003</v>
      </c>
      <c r="F2445" s="603">
        <f t="shared" si="279"/>
        <v>20102.62</v>
      </c>
      <c r="G2445" s="862">
        <f>'Заказ, cкидки и курсы валют'!$J$23*F2445</f>
        <v>241231.44</v>
      </c>
      <c r="H2445" s="128">
        <f t="shared" si="280"/>
        <v>241.23</v>
      </c>
      <c r="I2445" s="212"/>
      <c r="J2445" s="128">
        <f>ROUND(IF(H2445&lt;'Заказ, cкидки и курсы валют'!$B$39,H2445*0.54*100/(100-'Заказ, cкидки и курсы валют'!$C$39),IF(H2445&lt;'Заказ, cкидки и курсы валют'!$B$40,H2445*0.54*100/(100-'Заказ, cкидки и курсы валют'!$C$40),IF(H2445&lt;'Заказ, cкидки и курсы валют'!$B$41,H2445*0.54*100/(100-'Заказ, cкидки и курсы валют'!$C$41),IF(H2445&lt;'Заказ, cкидки и курсы валют'!$B$42,H2445*0.54*100/(100-'Заказ, cкидки и курсы валют'!$C$42),IF(H2445&lt;'Заказ, cкидки и курсы валют'!$B$43,H2445*0.54*100/(100-'Заказ, cкидки и курсы валют'!$C$43),H2445))))),2)</f>
        <v>325.66000000000003</v>
      </c>
    </row>
    <row r="2446" spans="1:10" ht="15.75" thickBot="1">
      <c r="A2446" s="209" t="s">
        <v>7284</v>
      </c>
      <c r="B2446" s="46" t="s">
        <v>214</v>
      </c>
      <c r="C2446" s="786">
        <v>212</v>
      </c>
      <c r="D2446" s="62">
        <v>1</v>
      </c>
      <c r="E2446" s="2103">
        <f t="shared" si="278"/>
        <v>22093.3</v>
      </c>
      <c r="F2446" s="603">
        <f t="shared" si="279"/>
        <v>22093.3</v>
      </c>
      <c r="G2446" s="862">
        <f>'Заказ, cкидки и курсы валют'!$J$23*F2446</f>
        <v>265119.59999999998</v>
      </c>
      <c r="H2446" s="128">
        <f t="shared" si="280"/>
        <v>265.12</v>
      </c>
      <c r="I2446" s="212"/>
      <c r="J2446" s="128">
        <f>ROUND(IF(H2446&lt;'Заказ, cкидки и курсы валют'!$B$39,H2446*0.54*100/(100-'Заказ, cкидки и курсы валют'!$C$39),IF(H2446&lt;'Заказ, cкидки и курсы валют'!$B$40,H2446*0.54*100/(100-'Заказ, cкидки и курсы валют'!$C$40),IF(H2446&lt;'Заказ, cкидки и курсы валют'!$B$41,H2446*0.54*100/(100-'Заказ, cкидки и курсы валют'!$C$41),IF(H2446&lt;'Заказ, cкидки и курсы валют'!$B$42,H2446*0.54*100/(100-'Заказ, cкидки и курсы валют'!$C$42),IF(H2446&lt;'Заказ, cкидки и курсы валют'!$B$43,H2446*0.54*100/(100-'Заказ, cкидки и курсы валют'!$C$43),H2446))))),2)</f>
        <v>357.91</v>
      </c>
    </row>
    <row r="2447" spans="1:10" ht="15.75" thickBot="1">
      <c r="A2447" s="209" t="s">
        <v>7285</v>
      </c>
      <c r="B2447" s="46" t="s">
        <v>676</v>
      </c>
      <c r="C2447" s="786">
        <v>237.3</v>
      </c>
      <c r="D2447" s="62">
        <v>1</v>
      </c>
      <c r="E2447" s="2103">
        <f t="shared" si="278"/>
        <v>23913.5</v>
      </c>
      <c r="F2447" s="603">
        <f t="shared" si="279"/>
        <v>23913.5</v>
      </c>
      <c r="G2447" s="862">
        <f>'Заказ, cкидки и курсы валют'!$J$23*F2447</f>
        <v>286962</v>
      </c>
      <c r="H2447" s="128">
        <f t="shared" si="280"/>
        <v>286.95999999999998</v>
      </c>
      <c r="I2447" s="212"/>
      <c r="J2447" s="128">
        <f>ROUND(IF(H2447&lt;'Заказ, cкидки и курсы валют'!$B$39,H2447*0.54*100/(100-'Заказ, cкидки и курсы валют'!$C$39),IF(H2447&lt;'Заказ, cкидки и курсы валют'!$B$40,H2447*0.54*100/(100-'Заказ, cкидки и курсы валют'!$C$40),IF(H2447&lt;'Заказ, cкидки и курсы валют'!$B$41,H2447*0.54*100/(100-'Заказ, cкидки и курсы валют'!$C$41),IF(H2447&lt;'Заказ, cкидки и курсы валют'!$B$42,H2447*0.54*100/(100-'Заказ, cкидки и курсы валют'!$C$42),IF(H2447&lt;'Заказ, cкидки и курсы валют'!$B$43,H2447*0.54*100/(100-'Заказ, cкидки и курсы валют'!$C$43),H2447))))),2)</f>
        <v>387.4</v>
      </c>
    </row>
    <row r="2448" spans="1:10" ht="15.75" thickBot="1">
      <c r="A2448" s="209" t="s">
        <v>7286</v>
      </c>
      <c r="B2448" s="46" t="s">
        <v>677</v>
      </c>
      <c r="C2448" s="794">
        <v>271.11</v>
      </c>
      <c r="D2448" s="62">
        <v>1</v>
      </c>
      <c r="E2448" s="2103">
        <f t="shared" si="278"/>
        <v>25667.52</v>
      </c>
      <c r="F2448" s="603">
        <f t="shared" si="279"/>
        <v>25667.52</v>
      </c>
      <c r="G2448" s="862">
        <f>'Заказ, cкидки и курсы валют'!$J$23*F2448</f>
        <v>308010.23999999999</v>
      </c>
      <c r="H2448" s="128">
        <f t="shared" si="280"/>
        <v>308.01</v>
      </c>
      <c r="I2448" s="212"/>
      <c r="J2448" s="128">
        <f>ROUND(IF(H2448&lt;'Заказ, cкидки и курсы валют'!$B$39,H2448*0.54*100/(100-'Заказ, cкидки и курсы валют'!$C$39),IF(H2448&lt;'Заказ, cкидки и курсы валют'!$B$40,H2448*0.54*100/(100-'Заказ, cкидки и курсы валют'!$C$40),IF(H2448&lt;'Заказ, cкидки и курсы валют'!$B$41,H2448*0.54*100/(100-'Заказ, cкидки и курсы валют'!$C$41),IF(H2448&lt;'Заказ, cкидки и курсы валют'!$B$42,H2448*0.54*100/(100-'Заказ, cкидки и курсы валют'!$C$42),IF(H2448&lt;'Заказ, cкидки и курсы валют'!$B$43,H2448*0.54*100/(100-'Заказ, cкидки и курсы валют'!$C$43),H2448))))),2)</f>
        <v>415.81</v>
      </c>
    </row>
    <row r="2449" spans="1:10" ht="15.75" thickBot="1">
      <c r="A2449" s="210" t="s">
        <v>7287</v>
      </c>
      <c r="B2449" s="46" t="s">
        <v>221</v>
      </c>
      <c r="C2449" s="794">
        <v>330.27</v>
      </c>
      <c r="D2449" s="62">
        <v>1</v>
      </c>
      <c r="E2449" s="2103">
        <f t="shared" si="278"/>
        <v>30253.88</v>
      </c>
      <c r="F2449" s="603">
        <f t="shared" si="279"/>
        <v>30253.88</v>
      </c>
      <c r="G2449" s="862">
        <f>'Заказ, cкидки и курсы валют'!$J$23*F2449</f>
        <v>363046.56</v>
      </c>
      <c r="H2449" s="128">
        <f t="shared" si="280"/>
        <v>363.05</v>
      </c>
      <c r="I2449" s="212"/>
      <c r="J2449" s="128">
        <f>ROUND(IF(H2449&lt;'Заказ, cкидки и курсы валют'!$B$39,H2449*0.54*100/(100-'Заказ, cкидки и курсы валют'!$C$39),IF(H2449&lt;'Заказ, cкидки и курсы валют'!$B$40,H2449*0.54*100/(100-'Заказ, cкидки и курсы валют'!$C$40),IF(H2449&lt;'Заказ, cкидки и курсы валют'!$B$41,H2449*0.54*100/(100-'Заказ, cкидки и курсы валют'!$C$41),IF(H2449&lt;'Заказ, cкидки и курсы валют'!$B$42,H2449*0.54*100/(100-'Заказ, cкидки и курсы валют'!$C$42),IF(H2449&lt;'Заказ, cкидки и курсы валют'!$B$43,H2449*0.54*100/(100-'Заказ, cкидки и курсы валют'!$C$43),H2449))))),2)</f>
        <v>490.12</v>
      </c>
    </row>
    <row r="2450" spans="1:10" ht="15.75" thickBot="1">
      <c r="A2450" s="211" t="s">
        <v>7288</v>
      </c>
      <c r="B2450" s="131" t="s">
        <v>68</v>
      </c>
      <c r="C2450" s="213">
        <v>372.46</v>
      </c>
      <c r="D2450" s="266">
        <v>1</v>
      </c>
      <c r="E2450" s="2103">
        <f t="shared" si="278"/>
        <v>33269.360000000001</v>
      </c>
      <c r="F2450" s="959">
        <f t="shared" si="279"/>
        <v>33269.360000000001</v>
      </c>
      <c r="G2450" s="960">
        <f>'Заказ, cкидки и курсы валют'!$J$23*F2450</f>
        <v>399232.32</v>
      </c>
      <c r="H2450" s="181">
        <f t="shared" si="280"/>
        <v>399.23</v>
      </c>
      <c r="I2450" s="214"/>
      <c r="J2450" s="128">
        <f>ROUND(IF(H2450&lt;'Заказ, cкидки и курсы валют'!$B$39,H2450*0.54*100/(100-'Заказ, cкидки и курсы валют'!$C$39),IF(H2450&lt;'Заказ, cкидки и курсы валют'!$B$40,H2450*0.54*100/(100-'Заказ, cкидки и курсы валют'!$C$40),IF(H2450&lt;'Заказ, cкидки и курсы валют'!$B$41,H2450*0.54*100/(100-'Заказ, cкидки и курсы валют'!$C$41),IF(H2450&lt;'Заказ, cкидки и курсы валют'!$B$42,H2450*0.54*100/(100-'Заказ, cкидки и курсы валют'!$C$42),IF(H2450&lt;'Заказ, cкидки и курсы валют'!$B$43,H2450*0.54*100/(100-'Заказ, cкидки и курсы валют'!$C$43),H2450))))),2)</f>
        <v>479.08</v>
      </c>
    </row>
    <row r="2451" spans="1:10" ht="13.5" thickBot="1">
      <c r="A2451" s="119"/>
      <c r="B2451" s="50"/>
      <c r="C2451" s="76"/>
      <c r="D2451" s="77"/>
      <c r="E2451" s="546"/>
      <c r="F2451" s="578"/>
      <c r="G2451" s="863"/>
      <c r="H2451" s="34"/>
      <c r="I2451" s="14"/>
    </row>
    <row r="2452" spans="1:10" ht="23.25">
      <c r="A2452" s="256"/>
      <c r="B2452" s="1097" t="s">
        <v>3162</v>
      </c>
      <c r="C2452" s="91"/>
      <c r="D2452" s="93"/>
      <c r="E2452" s="591"/>
      <c r="F2452" s="592"/>
      <c r="G2452" s="859"/>
      <c r="H2452" s="163"/>
      <c r="I2452" s="95"/>
    </row>
    <row r="2453" spans="1:10">
      <c r="A2453" s="1098"/>
      <c r="B2453" s="1099"/>
      <c r="C2453" s="1100"/>
      <c r="D2453" s="1100"/>
      <c r="E2453" s="1101"/>
      <c r="F2453" s="1102"/>
      <c r="G2453" s="1103"/>
      <c r="H2453" s="1104"/>
      <c r="I2453" s="1105"/>
    </row>
    <row r="2454" spans="1:10">
      <c r="A2454" s="1098"/>
      <c r="B2454" s="1099"/>
      <c r="C2454" s="1100"/>
      <c r="D2454" s="1100"/>
      <c r="E2454" s="1101"/>
      <c r="F2454" s="1102"/>
      <c r="G2454" s="1103"/>
      <c r="H2454" s="1104"/>
      <c r="I2454" s="1105"/>
    </row>
    <row r="2455" spans="1:10">
      <c r="A2455" s="1106"/>
      <c r="B2455" s="1107"/>
      <c r="C2455" s="1100"/>
      <c r="D2455" s="1100"/>
      <c r="E2455" s="1101"/>
      <c r="F2455" s="1102"/>
      <c r="G2455" s="1103"/>
      <c r="H2455" s="1104"/>
      <c r="I2455" s="1108"/>
    </row>
    <row r="2456" spans="1:10">
      <c r="A2456" s="1109"/>
      <c r="B2456" s="1110"/>
      <c r="C2456" s="1100"/>
      <c r="D2456" s="1100"/>
      <c r="E2456" s="1101"/>
      <c r="F2456" s="1102"/>
      <c r="G2456" s="1103"/>
      <c r="H2456" s="1104"/>
      <c r="I2456" s="1108"/>
    </row>
    <row r="2457" spans="1:10">
      <c r="A2457" s="1106"/>
      <c r="B2457" s="545"/>
      <c r="C2457" s="1104"/>
      <c r="D2457" s="1104"/>
      <c r="E2457" s="1111"/>
      <c r="F2457" s="1112"/>
      <c r="G2457" s="1103"/>
      <c r="H2457" s="545"/>
      <c r="I2457" s="1105"/>
    </row>
    <row r="2458" spans="1:10" ht="16.5" thickBot="1">
      <c r="A2458" s="201" t="s">
        <v>7051</v>
      </c>
      <c r="B2458" s="1113"/>
      <c r="C2458" s="1114"/>
      <c r="D2458" s="1114"/>
      <c r="E2458" s="1115"/>
      <c r="F2458" s="1116"/>
      <c r="G2458" s="1117"/>
      <c r="H2458" s="1113"/>
      <c r="I2458" s="1118"/>
    </row>
    <row r="2459" spans="1:10" ht="42">
      <c r="A2459" s="195" t="s">
        <v>1028</v>
      </c>
      <c r="B2459" s="196" t="s">
        <v>1029</v>
      </c>
      <c r="C2459" s="197" t="s">
        <v>678</v>
      </c>
      <c r="D2459" s="197" t="s">
        <v>3130</v>
      </c>
      <c r="E2459" s="605" t="s">
        <v>11188</v>
      </c>
      <c r="F2459" s="600" t="s">
        <v>2779</v>
      </c>
      <c r="G2459" s="2319" t="s">
        <v>2627</v>
      </c>
      <c r="H2459" s="2320" t="s">
        <v>497</v>
      </c>
      <c r="I2459" s="199" t="s">
        <v>4239</v>
      </c>
    </row>
    <row r="2460" spans="1:10" ht="13.5" thickBot="1">
      <c r="A2460" s="195"/>
      <c r="B2460" s="389"/>
      <c r="C2460" s="197" t="s">
        <v>3629</v>
      </c>
      <c r="D2460" s="390" t="s">
        <v>2628</v>
      </c>
      <c r="E2460" s="601" t="s">
        <v>265</v>
      </c>
      <c r="F2460" s="607">
        <f>'Заказ, cкидки и курсы валют'!$I$12</f>
        <v>0</v>
      </c>
      <c r="G2460" s="2316"/>
      <c r="H2460" s="2318"/>
      <c r="I2460" s="325"/>
    </row>
    <row r="2461" spans="1:10" ht="15">
      <c r="A2461" s="997" t="s">
        <v>11380</v>
      </c>
      <c r="B2461" s="1024" t="s">
        <v>141</v>
      </c>
      <c r="C2461" s="1791">
        <v>2.1</v>
      </c>
      <c r="D2461" s="2117">
        <v>1200</v>
      </c>
      <c r="E2461" s="2589">
        <v>89.43</v>
      </c>
      <c r="F2461" s="2050">
        <f t="shared" ref="F2461:F2477" si="281">ROUND(E2461*(1-$F$11),2)</f>
        <v>89.43</v>
      </c>
      <c r="G2461" s="1663">
        <f>'Заказ, cкидки и курсы валют'!$J$23*F2461</f>
        <v>1073.1600000000001</v>
      </c>
      <c r="H2461" s="1278">
        <f t="shared" ref="H2461:H2477" si="282">ROUND((D2461/1000)*G2461,2)</f>
        <v>1287.79</v>
      </c>
      <c r="I2461" s="1273"/>
    </row>
    <row r="2462" spans="1:10" ht="15">
      <c r="A2462" s="625" t="s">
        <v>5262</v>
      </c>
      <c r="B2462" s="877" t="s">
        <v>142</v>
      </c>
      <c r="C2462" s="1787">
        <v>2.2400000000000002</v>
      </c>
      <c r="D2462" s="2056">
        <v>1200</v>
      </c>
      <c r="E2462" s="2589">
        <v>96.02</v>
      </c>
      <c r="F2462" s="936">
        <f t="shared" si="281"/>
        <v>96.02</v>
      </c>
      <c r="G2462" s="866">
        <f>'Заказ, cкидки и курсы валют'!$J$23*F2462</f>
        <v>1152.24</v>
      </c>
      <c r="H2462" s="522">
        <f t="shared" si="282"/>
        <v>1382.69</v>
      </c>
      <c r="I2462" s="1272"/>
    </row>
    <row r="2463" spans="1:10" ht="15">
      <c r="A2463" s="625" t="s">
        <v>5263</v>
      </c>
      <c r="B2463" s="877" t="s">
        <v>144</v>
      </c>
      <c r="C2463" s="1787">
        <v>2.56</v>
      </c>
      <c r="D2463" s="2056">
        <v>1000</v>
      </c>
      <c r="E2463" s="2589">
        <v>113.75</v>
      </c>
      <c r="F2463" s="936">
        <f t="shared" si="281"/>
        <v>113.75</v>
      </c>
      <c r="G2463" s="866">
        <f>'Заказ, cкидки и курсы валют'!$J$23*F2463</f>
        <v>1365</v>
      </c>
      <c r="H2463" s="522">
        <f t="shared" si="282"/>
        <v>1365</v>
      </c>
      <c r="I2463" s="1272"/>
    </row>
    <row r="2464" spans="1:10" ht="15">
      <c r="A2464" s="625" t="s">
        <v>11381</v>
      </c>
      <c r="B2464" s="877" t="s">
        <v>155</v>
      </c>
      <c r="C2464" s="1787">
        <v>2.6</v>
      </c>
      <c r="D2464" s="2056">
        <v>1000</v>
      </c>
      <c r="E2464" s="2589">
        <v>125.05</v>
      </c>
      <c r="F2464" s="936">
        <f t="shared" si="281"/>
        <v>125.05</v>
      </c>
      <c r="G2464" s="866">
        <f>'Заказ, cкидки и курсы валют'!$J$23*F2464</f>
        <v>1500.6</v>
      </c>
      <c r="H2464" s="522">
        <f t="shared" si="282"/>
        <v>1500.6</v>
      </c>
      <c r="I2464" s="1272"/>
    </row>
    <row r="2465" spans="1:9" ht="15">
      <c r="A2465" s="625" t="s">
        <v>5264</v>
      </c>
      <c r="B2465" s="877" t="s">
        <v>151</v>
      </c>
      <c r="C2465" s="1787">
        <v>5.5</v>
      </c>
      <c r="D2465" s="2056">
        <v>500</v>
      </c>
      <c r="E2465" s="2589">
        <v>190.72</v>
      </c>
      <c r="F2465" s="936">
        <f t="shared" si="281"/>
        <v>190.72</v>
      </c>
      <c r="G2465" s="866">
        <f>'Заказ, cкидки и курсы валют'!$J$23*F2465</f>
        <v>2288.64</v>
      </c>
      <c r="H2465" s="522">
        <f t="shared" si="282"/>
        <v>1144.32</v>
      </c>
      <c r="I2465" s="1272"/>
    </row>
    <row r="2466" spans="1:9" ht="15">
      <c r="A2466" s="625" t="s">
        <v>5441</v>
      </c>
      <c r="B2466" s="877" t="s">
        <v>152</v>
      </c>
      <c r="C2466" s="1787">
        <v>6.12</v>
      </c>
      <c r="D2466" s="2056">
        <v>400</v>
      </c>
      <c r="E2466" s="2589">
        <v>217.67</v>
      </c>
      <c r="F2466" s="936">
        <f t="shared" si="281"/>
        <v>217.67</v>
      </c>
      <c r="G2466" s="866">
        <f>'Заказ, cкидки и курсы валют'!$J$23*F2466</f>
        <v>2612.04</v>
      </c>
      <c r="H2466" s="522">
        <f t="shared" si="282"/>
        <v>1044.82</v>
      </c>
      <c r="I2466" s="1272"/>
    </row>
    <row r="2467" spans="1:9" ht="15">
      <c r="A2467" s="625" t="s">
        <v>5265</v>
      </c>
      <c r="B2467" s="877" t="s">
        <v>158</v>
      </c>
      <c r="C2467" s="1787">
        <v>6.75</v>
      </c>
      <c r="D2467" s="2056">
        <v>350</v>
      </c>
      <c r="E2467" s="2589">
        <v>223.62</v>
      </c>
      <c r="F2467" s="936">
        <f t="shared" si="281"/>
        <v>223.62</v>
      </c>
      <c r="G2467" s="866">
        <f>'Заказ, cкидки и курсы валют'!$J$23*F2467</f>
        <v>2683.44</v>
      </c>
      <c r="H2467" s="522">
        <f t="shared" si="282"/>
        <v>939.2</v>
      </c>
      <c r="I2467" s="1272"/>
    </row>
    <row r="2468" spans="1:9" ht="15">
      <c r="A2468" s="625" t="s">
        <v>5266</v>
      </c>
      <c r="B2468" s="877" t="s">
        <v>159</v>
      </c>
      <c r="C2468" s="1787">
        <v>7.38</v>
      </c>
      <c r="D2468" s="2056">
        <v>300</v>
      </c>
      <c r="E2468" s="2589">
        <v>257.08</v>
      </c>
      <c r="F2468" s="936">
        <f t="shared" si="281"/>
        <v>257.08</v>
      </c>
      <c r="G2468" s="866">
        <f>'Заказ, cкидки и курсы валют'!$J$23*F2468</f>
        <v>3084.96</v>
      </c>
      <c r="H2468" s="522">
        <f t="shared" si="282"/>
        <v>925.49</v>
      </c>
      <c r="I2468" s="1272"/>
    </row>
    <row r="2469" spans="1:9">
      <c r="A2469" s="625" t="s">
        <v>11382</v>
      </c>
      <c r="B2469" s="525" t="s">
        <v>170</v>
      </c>
      <c r="C2469" s="1790">
        <v>10</v>
      </c>
      <c r="D2469" s="2107">
        <v>250</v>
      </c>
      <c r="E2469" s="2589">
        <v>327.07</v>
      </c>
      <c r="F2469" s="936">
        <f t="shared" si="281"/>
        <v>327.07</v>
      </c>
      <c r="G2469" s="866">
        <f>'Заказ, cкидки и курсы валют'!$J$23*F2469</f>
        <v>3924.84</v>
      </c>
      <c r="H2469" s="522">
        <f t="shared" si="282"/>
        <v>981.21</v>
      </c>
      <c r="I2469" s="1272"/>
    </row>
    <row r="2470" spans="1:9" ht="15">
      <c r="A2470" s="625" t="s">
        <v>5267</v>
      </c>
      <c r="B2470" s="877" t="s">
        <v>171</v>
      </c>
      <c r="C2470" s="1787">
        <v>11.13</v>
      </c>
      <c r="D2470" s="2056">
        <v>200</v>
      </c>
      <c r="E2470" s="2589">
        <v>361.61</v>
      </c>
      <c r="F2470" s="936">
        <f t="shared" si="281"/>
        <v>361.61</v>
      </c>
      <c r="G2470" s="866">
        <f>'Заказ, cкидки и курсы валют'!$J$23*F2470</f>
        <v>4339.32</v>
      </c>
      <c r="H2470" s="522">
        <f t="shared" si="282"/>
        <v>867.86</v>
      </c>
      <c r="I2470" s="1272"/>
    </row>
    <row r="2471" spans="1:9" ht="15">
      <c r="A2471" s="625" t="s">
        <v>5268</v>
      </c>
      <c r="B2471" s="877" t="s">
        <v>172</v>
      </c>
      <c r="C2471" s="1787">
        <v>12.12</v>
      </c>
      <c r="D2471" s="2056">
        <v>200</v>
      </c>
      <c r="E2471" s="2589">
        <v>408.1</v>
      </c>
      <c r="F2471" s="936">
        <f t="shared" si="281"/>
        <v>408.1</v>
      </c>
      <c r="G2471" s="866">
        <f>'Заказ, cкидки и курсы валют'!$J$23*F2471</f>
        <v>4897.2000000000007</v>
      </c>
      <c r="H2471" s="522">
        <f t="shared" si="282"/>
        <v>979.44</v>
      </c>
      <c r="I2471" s="1272"/>
    </row>
    <row r="2472" spans="1:9" ht="15">
      <c r="A2472" s="625" t="s">
        <v>5269</v>
      </c>
      <c r="B2472" s="877" t="s">
        <v>173</v>
      </c>
      <c r="C2472" s="1787">
        <v>13.6</v>
      </c>
      <c r="D2472" s="2056">
        <v>150</v>
      </c>
      <c r="E2472" s="2589">
        <v>449.6</v>
      </c>
      <c r="F2472" s="936">
        <f t="shared" si="281"/>
        <v>449.6</v>
      </c>
      <c r="G2472" s="866">
        <f>'Заказ, cкидки и курсы валют'!$J$23*F2472</f>
        <v>5395.2000000000007</v>
      </c>
      <c r="H2472" s="522">
        <f t="shared" si="282"/>
        <v>809.28</v>
      </c>
      <c r="I2472" s="1272"/>
    </row>
    <row r="2473" spans="1:9" ht="15">
      <c r="A2473" s="625" t="s">
        <v>5270</v>
      </c>
      <c r="B2473" s="877" t="s">
        <v>174</v>
      </c>
      <c r="C2473" s="1787">
        <v>14.08</v>
      </c>
      <c r="D2473" s="2056">
        <v>150</v>
      </c>
      <c r="E2473" s="2589">
        <v>514.35</v>
      </c>
      <c r="F2473" s="936">
        <f t="shared" si="281"/>
        <v>514.35</v>
      </c>
      <c r="G2473" s="866">
        <f>'Заказ, cкидки и курсы валют'!$J$23*F2473</f>
        <v>6172.2000000000007</v>
      </c>
      <c r="H2473" s="522">
        <f t="shared" si="282"/>
        <v>925.83</v>
      </c>
      <c r="I2473" s="1272"/>
    </row>
    <row r="2474" spans="1:9">
      <c r="A2474" s="625" t="s">
        <v>11383</v>
      </c>
      <c r="B2474" s="525" t="s">
        <v>178</v>
      </c>
      <c r="C2474" s="1790">
        <v>13.2</v>
      </c>
      <c r="D2474" s="2107">
        <v>200</v>
      </c>
      <c r="E2474" s="2589">
        <v>485.23</v>
      </c>
      <c r="F2474" s="936">
        <f t="shared" si="281"/>
        <v>485.23</v>
      </c>
      <c r="G2474" s="866">
        <f>'Заказ, cкидки и курсы валют'!$J$23*F2474</f>
        <v>5822.76</v>
      </c>
      <c r="H2474" s="522">
        <f t="shared" si="282"/>
        <v>1164.55</v>
      </c>
      <c r="I2474" s="1272"/>
    </row>
    <row r="2475" spans="1:9">
      <c r="A2475" s="625" t="s">
        <v>11384</v>
      </c>
      <c r="B2475" s="525" t="s">
        <v>179</v>
      </c>
      <c r="C2475" s="1790">
        <v>14.6</v>
      </c>
      <c r="D2475" s="2107">
        <v>200</v>
      </c>
      <c r="E2475" s="2589">
        <v>565.45000000000005</v>
      </c>
      <c r="F2475" s="936">
        <f t="shared" si="281"/>
        <v>565.45000000000005</v>
      </c>
      <c r="G2475" s="866">
        <f>'Заказ, cкидки и курсы валют'!$J$23*F2475</f>
        <v>6785.4000000000005</v>
      </c>
      <c r="H2475" s="522">
        <f t="shared" si="282"/>
        <v>1357.08</v>
      </c>
      <c r="I2475" s="1272"/>
    </row>
    <row r="2476" spans="1:9">
      <c r="A2476" s="625" t="s">
        <v>5271</v>
      </c>
      <c r="B2476" s="525" t="s">
        <v>180</v>
      </c>
      <c r="C2476" s="1790">
        <v>17.420000000000002</v>
      </c>
      <c r="D2476" s="2107">
        <v>150</v>
      </c>
      <c r="E2476" s="2589">
        <v>607.32000000000005</v>
      </c>
      <c r="F2476" s="936">
        <f t="shared" si="281"/>
        <v>607.32000000000005</v>
      </c>
      <c r="G2476" s="866">
        <f>'Заказ, cкидки и курсы валют'!$J$23*F2476</f>
        <v>7287.84</v>
      </c>
      <c r="H2476" s="522">
        <f t="shared" si="282"/>
        <v>1093.18</v>
      </c>
      <c r="I2476" s="1272"/>
    </row>
    <row r="2477" spans="1:9">
      <c r="A2477" s="625" t="s">
        <v>11385</v>
      </c>
      <c r="B2477" s="525" t="s">
        <v>181</v>
      </c>
      <c r="C2477" s="1790">
        <v>17.5</v>
      </c>
      <c r="D2477" s="2107">
        <v>150</v>
      </c>
      <c r="E2477" s="2589">
        <v>664.79</v>
      </c>
      <c r="F2477" s="936">
        <f t="shared" si="281"/>
        <v>664.79</v>
      </c>
      <c r="G2477" s="866">
        <f>'Заказ, cкидки и курсы валют'!$J$23*F2477</f>
        <v>7977.48</v>
      </c>
      <c r="H2477" s="522">
        <f t="shared" si="282"/>
        <v>1196.6199999999999</v>
      </c>
      <c r="I2477" s="1272"/>
    </row>
    <row r="2478" spans="1:9">
      <c r="A2478" s="625" t="s">
        <v>5272</v>
      </c>
      <c r="B2478" s="525" t="s">
        <v>182</v>
      </c>
      <c r="C2478" s="1790">
        <v>20.149999999999999</v>
      </c>
      <c r="D2478" s="2107">
        <v>120</v>
      </c>
      <c r="E2478" s="2589">
        <v>699.43</v>
      </c>
      <c r="F2478" s="936">
        <f t="shared" ref="F2478:F2487" si="283">ROUND(E2478*(1-$F$11),2)</f>
        <v>699.43</v>
      </c>
      <c r="G2478" s="866">
        <f>'Заказ, cкидки и курсы валют'!$J$23*F2478</f>
        <v>8393.16</v>
      </c>
      <c r="H2478" s="522">
        <f t="shared" ref="H2478:H2487" si="284">ROUND((D2478/1000)*G2478,2)</f>
        <v>1007.18</v>
      </c>
      <c r="I2478" s="1272"/>
    </row>
    <row r="2479" spans="1:9">
      <c r="A2479" s="1003" t="s">
        <v>5273</v>
      </c>
      <c r="B2479" s="525" t="s">
        <v>183</v>
      </c>
      <c r="C2479" s="1790">
        <v>22.35</v>
      </c>
      <c r="D2479" s="2107">
        <v>100</v>
      </c>
      <c r="E2479" s="2589">
        <v>831.19</v>
      </c>
      <c r="F2479" s="936">
        <f t="shared" si="283"/>
        <v>831.19</v>
      </c>
      <c r="G2479" s="866">
        <f>'Заказ, cкидки и курсы валют'!$J$23*F2479</f>
        <v>9974.2800000000007</v>
      </c>
      <c r="H2479" s="522">
        <f t="shared" si="284"/>
        <v>997.43</v>
      </c>
      <c r="I2479" s="523"/>
    </row>
    <row r="2480" spans="1:9">
      <c r="A2480" s="1003" t="s">
        <v>5274</v>
      </c>
      <c r="B2480" s="525" t="s">
        <v>184</v>
      </c>
      <c r="C2480" s="1790">
        <v>22.62</v>
      </c>
      <c r="D2480" s="2107">
        <v>100</v>
      </c>
      <c r="E2480" s="2589">
        <v>768.35</v>
      </c>
      <c r="F2480" s="936">
        <f t="shared" si="283"/>
        <v>768.35</v>
      </c>
      <c r="G2480" s="866">
        <f>'Заказ, cкидки и курсы валют'!$J$23*F2480</f>
        <v>9220.2000000000007</v>
      </c>
      <c r="H2480" s="522">
        <f t="shared" si="284"/>
        <v>922.02</v>
      </c>
      <c r="I2480" s="523"/>
    </row>
    <row r="2481" spans="1:10" ht="15">
      <c r="A2481" s="1003" t="s">
        <v>5275</v>
      </c>
      <c r="B2481" s="877" t="s">
        <v>185</v>
      </c>
      <c r="C2481" s="1787">
        <v>25.59</v>
      </c>
      <c r="D2481" s="2056">
        <v>100</v>
      </c>
      <c r="E2481" s="2589">
        <v>972.3</v>
      </c>
      <c r="F2481" s="936">
        <f t="shared" si="283"/>
        <v>972.3</v>
      </c>
      <c r="G2481" s="866">
        <f>'Заказ, cкидки и курсы валют'!$J$23*F2481</f>
        <v>11667.599999999999</v>
      </c>
      <c r="H2481" s="522">
        <f t="shared" si="284"/>
        <v>1166.76</v>
      </c>
      <c r="I2481" s="523"/>
    </row>
    <row r="2482" spans="1:10">
      <c r="A2482" s="1003" t="s">
        <v>5276</v>
      </c>
      <c r="B2482" s="1786" t="s">
        <v>191</v>
      </c>
      <c r="C2482" s="1790">
        <v>27.73</v>
      </c>
      <c r="D2482" s="525">
        <v>80</v>
      </c>
      <c r="E2482" s="2589">
        <v>1038.1099999999999</v>
      </c>
      <c r="F2482" s="936">
        <f t="shared" si="283"/>
        <v>1038.1099999999999</v>
      </c>
      <c r="G2482" s="866">
        <f>'Заказ, cкидки и курсы валют'!$J$23*F2482</f>
        <v>12457.32</v>
      </c>
      <c r="H2482" s="522">
        <f t="shared" si="284"/>
        <v>996.59</v>
      </c>
      <c r="I2482" s="523"/>
    </row>
    <row r="2483" spans="1:10">
      <c r="A2483" s="1003" t="s">
        <v>5277</v>
      </c>
      <c r="B2483" s="525" t="s">
        <v>194</v>
      </c>
      <c r="C2483" s="1790">
        <v>34</v>
      </c>
      <c r="D2483" s="2107">
        <v>60</v>
      </c>
      <c r="E2483" s="2589">
        <v>1263.1300000000001</v>
      </c>
      <c r="F2483" s="936">
        <f t="shared" si="283"/>
        <v>1263.1300000000001</v>
      </c>
      <c r="G2483" s="866">
        <f>'Заказ, cкидки и курсы валют'!$J$23*F2483</f>
        <v>15157.560000000001</v>
      </c>
      <c r="H2483" s="522">
        <f t="shared" si="284"/>
        <v>909.45</v>
      </c>
      <c r="I2483" s="523"/>
    </row>
    <row r="2484" spans="1:10">
      <c r="A2484" s="1003" t="s">
        <v>5278</v>
      </c>
      <c r="B2484" s="525" t="s">
        <v>195</v>
      </c>
      <c r="C2484" s="1790">
        <v>38.9</v>
      </c>
      <c r="D2484" s="525">
        <v>50</v>
      </c>
      <c r="E2484" s="2589">
        <v>1376.65</v>
      </c>
      <c r="F2484" s="936">
        <f t="shared" si="283"/>
        <v>1376.65</v>
      </c>
      <c r="G2484" s="866">
        <f>'Заказ, cкидки и курсы валют'!$J$23*F2484</f>
        <v>16519.800000000003</v>
      </c>
      <c r="H2484" s="522">
        <f t="shared" si="284"/>
        <v>825.99</v>
      </c>
      <c r="I2484" s="523"/>
    </row>
    <row r="2485" spans="1:10">
      <c r="A2485" s="1003" t="s">
        <v>5279</v>
      </c>
      <c r="B2485" s="525" t="s">
        <v>196</v>
      </c>
      <c r="C2485" s="1790">
        <v>43.34</v>
      </c>
      <c r="D2485" s="525">
        <v>50</v>
      </c>
      <c r="E2485" s="2589">
        <v>1522.01</v>
      </c>
      <c r="F2485" s="936">
        <f t="shared" si="283"/>
        <v>1522.01</v>
      </c>
      <c r="G2485" s="866">
        <f>'Заказ, cкидки и курсы валют'!$J$23*F2485</f>
        <v>18264.12</v>
      </c>
      <c r="H2485" s="522">
        <f t="shared" si="284"/>
        <v>913.21</v>
      </c>
      <c r="I2485" s="523"/>
    </row>
    <row r="2486" spans="1:10">
      <c r="A2486" s="1003" t="s">
        <v>5280</v>
      </c>
      <c r="B2486" s="525" t="s">
        <v>197</v>
      </c>
      <c r="C2486" s="1790">
        <v>47.78</v>
      </c>
      <c r="D2486" s="525">
        <v>40</v>
      </c>
      <c r="E2486" s="2589">
        <v>1716.69</v>
      </c>
      <c r="F2486" s="936">
        <f t="shared" si="283"/>
        <v>1716.69</v>
      </c>
      <c r="G2486" s="866">
        <f>'Заказ, cкидки и курсы валют'!$J$23*F2486</f>
        <v>20600.28</v>
      </c>
      <c r="H2486" s="522">
        <f t="shared" si="284"/>
        <v>824.01</v>
      </c>
      <c r="I2486" s="523"/>
    </row>
    <row r="2487" spans="1:10" ht="15.75" thickBot="1">
      <c r="A2487" s="1161" t="s">
        <v>5281</v>
      </c>
      <c r="B2487" s="926" t="s">
        <v>198</v>
      </c>
      <c r="C2487" s="1792">
        <v>52.13</v>
      </c>
      <c r="D2487" s="2122">
        <v>40</v>
      </c>
      <c r="E2487" s="2589">
        <v>1996.26</v>
      </c>
      <c r="F2487" s="2053">
        <f t="shared" si="283"/>
        <v>1996.26</v>
      </c>
      <c r="G2487" s="1263">
        <f>'Заказ, cкидки и курсы валют'!$J$23*F2487</f>
        <v>23955.119999999999</v>
      </c>
      <c r="H2487" s="1264">
        <f t="shared" si="284"/>
        <v>958.2</v>
      </c>
      <c r="I2487" s="937"/>
    </row>
    <row r="2488" spans="1:10" ht="15.75" thickBot="1">
      <c r="A2488" s="818"/>
      <c r="B2488" s="1697"/>
      <c r="C2488" s="1909"/>
      <c r="D2488" s="1910"/>
      <c r="E2488" s="1092"/>
      <c r="F2488" s="1700"/>
      <c r="G2488" s="1911"/>
      <c r="H2488" s="1912"/>
      <c r="I2488" s="817"/>
    </row>
    <row r="2489" spans="1:10" ht="23.25">
      <c r="A2489" s="1913"/>
      <c r="B2489" s="1097" t="s">
        <v>3162</v>
      </c>
      <c r="C2489" s="91"/>
      <c r="D2489" s="93"/>
      <c r="E2489" s="591"/>
      <c r="F2489" s="592"/>
      <c r="G2489" s="859"/>
      <c r="H2489" s="163"/>
      <c r="I2489" s="95"/>
    </row>
    <row r="2490" spans="1:10">
      <c r="A2490" s="1914"/>
      <c r="B2490" s="1915"/>
      <c r="C2490" s="1508"/>
      <c r="D2490" s="1508"/>
      <c r="E2490" s="1101"/>
      <c r="F2490" s="1102"/>
      <c r="G2490" s="1103"/>
      <c r="H2490" s="1916"/>
      <c r="I2490" s="1105"/>
    </row>
    <row r="2491" spans="1:10">
      <c r="A2491" s="1914"/>
      <c r="B2491" s="1915"/>
      <c r="C2491" s="1508"/>
      <c r="D2491" s="1508"/>
      <c r="E2491" s="1101"/>
      <c r="F2491" s="1102"/>
      <c r="G2491" s="1103"/>
      <c r="H2491" s="1916"/>
      <c r="I2491" s="1105"/>
    </row>
    <row r="2492" spans="1:10">
      <c r="A2492" s="1106"/>
      <c r="B2492" s="1107"/>
      <c r="C2492" s="1508"/>
      <c r="D2492" s="1508"/>
      <c r="E2492" s="1101"/>
      <c r="F2492" s="1102"/>
      <c r="G2492" s="1103"/>
      <c r="H2492" s="1916"/>
      <c r="I2492" s="1917"/>
    </row>
    <row r="2493" spans="1:10">
      <c r="A2493" s="1918"/>
      <c r="B2493" s="1919"/>
      <c r="C2493" s="1508"/>
      <c r="D2493" s="1508"/>
      <c r="E2493" s="1101"/>
      <c r="F2493" s="1102"/>
      <c r="G2493" s="1103"/>
      <c r="H2493" s="1916"/>
      <c r="I2493" s="1917"/>
    </row>
    <row r="2494" spans="1:10">
      <c r="A2494" s="1106"/>
      <c r="B2494" s="545"/>
      <c r="C2494" s="1916"/>
      <c r="D2494" s="1916"/>
      <c r="E2494" s="1111"/>
      <c r="F2494" s="1112"/>
      <c r="G2494" s="1103"/>
      <c r="H2494" s="545"/>
      <c r="I2494" s="1105"/>
    </row>
    <row r="2495" spans="1:10" ht="16.5" thickBot="1">
      <c r="A2495" s="1171" t="s">
        <v>7052</v>
      </c>
      <c r="B2495" s="2545"/>
      <c r="C2495" s="1920"/>
      <c r="D2495" s="1920"/>
      <c r="E2495" s="1115"/>
      <c r="F2495" s="1116"/>
      <c r="G2495" s="1117"/>
      <c r="H2495" s="1113"/>
      <c r="I2495" s="1118"/>
    </row>
    <row r="2496" spans="1:10" ht="42">
      <c r="A2496" s="195" t="s">
        <v>1028</v>
      </c>
      <c r="B2496" s="389" t="s">
        <v>1029</v>
      </c>
      <c r="C2496" s="2314" t="s">
        <v>678</v>
      </c>
      <c r="D2496" s="2314" t="s">
        <v>3130</v>
      </c>
      <c r="E2496" s="605" t="s">
        <v>11188</v>
      </c>
      <c r="F2496" s="600" t="s">
        <v>2779</v>
      </c>
      <c r="G2496" s="2319" t="s">
        <v>2627</v>
      </c>
      <c r="H2496" s="2320" t="s">
        <v>497</v>
      </c>
      <c r="I2496" s="199" t="s">
        <v>4239</v>
      </c>
      <c r="J2496" s="2668" t="s">
        <v>12335</v>
      </c>
    </row>
    <row r="2497" spans="1:10" ht="13.5" thickBot="1">
      <c r="A2497" s="195"/>
      <c r="B2497" s="389"/>
      <c r="C2497" s="2314" t="s">
        <v>3629</v>
      </c>
      <c r="D2497" s="476" t="s">
        <v>2628</v>
      </c>
      <c r="E2497" s="601" t="s">
        <v>265</v>
      </c>
      <c r="F2497" s="607">
        <f>'[1]Заказ, cкидки и курсы валют'!$I$12</f>
        <v>0</v>
      </c>
      <c r="G2497" s="2316"/>
      <c r="H2497" s="2318"/>
      <c r="I2497" s="325"/>
      <c r="J2497" s="2669"/>
    </row>
    <row r="2498" spans="1:10" ht="15.75" thickBot="1">
      <c r="A2498" s="333" t="s">
        <v>7290</v>
      </c>
      <c r="B2498" s="334" t="s">
        <v>142</v>
      </c>
      <c r="C2498" s="1921"/>
      <c r="D2498" s="1076">
        <v>20</v>
      </c>
      <c r="E2498" s="2103">
        <f>(E2462*2)+(1000/D2498*7.5)</f>
        <v>567.04</v>
      </c>
      <c r="F2498" s="967">
        <f>ROUND(E2498*(1-$F$11),2)</f>
        <v>567.04</v>
      </c>
      <c r="G2498" s="968">
        <f>'Заказ, cкидки и курсы валют'!$J$23*F2498</f>
        <v>6804.48</v>
      </c>
      <c r="H2498" s="387">
        <f>ROUND((D2498/1000)*G2498,2)</f>
        <v>136.09</v>
      </c>
      <c r="I2498" s="336"/>
      <c r="J2498" s="128">
        <f>ROUND(IF(H2498&lt;'Заказ, cкидки и курсы валют'!$B$39,H2498*0.54*100/(100-'Заказ, cкидки и курсы валют'!$C$39),IF(H2498&lt;'Заказ, cкидки и курсы валют'!$B$40,H2498*0.54*100/(100-'Заказ, cкидки и курсы валют'!$C$40),IF(H2498&lt;'Заказ, cкидки и курсы валют'!$B$41,H2498*0.54*100/(100-'Заказ, cкидки и курсы валют'!$C$41),IF(H2498&lt;'Заказ, cкидки и курсы валют'!$B$42,H2498*0.54*100/(100-'Заказ, cкидки и курсы валют'!$C$42),IF(H2498&lt;'Заказ, cкидки и курсы валют'!$B$43,H2498*0.54*100/(100-'Заказ, cкидки и курсы валют'!$C$43),H2498))))),2)</f>
        <v>209.97</v>
      </c>
    </row>
    <row r="2499" spans="1:10" ht="15.75" thickBot="1">
      <c r="A2499" s="216" t="s">
        <v>7289</v>
      </c>
      <c r="B2499" s="15" t="s">
        <v>144</v>
      </c>
      <c r="C2499" s="1922"/>
      <c r="D2499" s="20">
        <v>20</v>
      </c>
      <c r="E2499" s="2103">
        <f t="shared" ref="E2499:E2518" si="285">(E2463*2)+(1000/D2499*7.5)</f>
        <v>602.5</v>
      </c>
      <c r="F2499" s="603">
        <f t="shared" ref="F2499:F2518" si="286">ROUND(E2499*(1-$F$11),2)</f>
        <v>602.5</v>
      </c>
      <c r="G2499" s="862">
        <f>'Заказ, cкидки и курсы валют'!$J$23*F2499</f>
        <v>7230</v>
      </c>
      <c r="H2499" s="128">
        <f t="shared" ref="H2499:H2518" si="287">ROUND((D2499/1000)*G2499,2)</f>
        <v>144.6</v>
      </c>
      <c r="I2499" s="326"/>
      <c r="J2499" s="128">
        <f>ROUND(IF(H2499&lt;'Заказ, cкидки и курсы валют'!$B$39,H2499*0.54*100/(100-'Заказ, cкидки и курсы валют'!$C$39),IF(H2499&lt;'Заказ, cкидки и курсы валют'!$B$40,H2499*0.54*100/(100-'Заказ, cкидки и курсы валют'!$C$40),IF(H2499&lt;'Заказ, cкидки и курсы валют'!$B$41,H2499*0.54*100/(100-'Заказ, cкидки и курсы валют'!$C$41),IF(H2499&lt;'Заказ, cкидки и курсы валют'!$B$42,H2499*0.54*100/(100-'Заказ, cкидки и курсы валют'!$C$42),IF(H2499&lt;'Заказ, cкидки и курсы валют'!$B$43,H2499*0.54*100/(100-'Заказ, cкидки и курсы валют'!$C$43),H2499))))),2)</f>
        <v>223.1</v>
      </c>
    </row>
    <row r="2500" spans="1:10" ht="15.75" thickBot="1">
      <c r="A2500" s="216" t="s">
        <v>7291</v>
      </c>
      <c r="B2500" s="15" t="s">
        <v>151</v>
      </c>
      <c r="C2500" s="1922"/>
      <c r="D2500" s="20">
        <v>20</v>
      </c>
      <c r="E2500" s="2103">
        <f t="shared" si="285"/>
        <v>625.1</v>
      </c>
      <c r="F2500" s="603">
        <f t="shared" si="286"/>
        <v>625.1</v>
      </c>
      <c r="G2500" s="862">
        <f>'Заказ, cкидки и курсы валют'!$J$23*F2500</f>
        <v>7501.2000000000007</v>
      </c>
      <c r="H2500" s="128">
        <f t="shared" si="287"/>
        <v>150.02000000000001</v>
      </c>
      <c r="I2500" s="326"/>
      <c r="J2500" s="128">
        <f>ROUND(IF(H2500&lt;'Заказ, cкидки и курсы валют'!$B$39,H2500*0.54*100/(100-'Заказ, cкидки и курсы валют'!$C$39),IF(H2500&lt;'Заказ, cкидки и курсы валют'!$B$40,H2500*0.54*100/(100-'Заказ, cкидки и курсы валют'!$C$40),IF(H2500&lt;'Заказ, cкидки и курсы валют'!$B$41,H2500*0.54*100/(100-'Заказ, cкидки и курсы валют'!$C$41),IF(H2500&lt;'Заказ, cкидки и курсы валют'!$B$42,H2500*0.54*100/(100-'Заказ, cкидки и курсы валют'!$C$42),IF(H2500&lt;'Заказ, cкидки и курсы валют'!$B$43,H2500*0.54*100/(100-'Заказ, cкидки и курсы валют'!$C$43),H2500))))),2)</f>
        <v>231.46</v>
      </c>
    </row>
    <row r="2501" spans="1:10" ht="15.75" thickBot="1">
      <c r="A2501" s="216" t="s">
        <v>7292</v>
      </c>
      <c r="B2501" s="15" t="s">
        <v>152</v>
      </c>
      <c r="C2501" s="1922"/>
      <c r="D2501" s="20">
        <v>20</v>
      </c>
      <c r="E2501" s="2103">
        <f t="shared" si="285"/>
        <v>756.44</v>
      </c>
      <c r="F2501" s="603">
        <f t="shared" si="286"/>
        <v>756.44</v>
      </c>
      <c r="G2501" s="862">
        <f>'Заказ, cкидки и курсы валют'!$J$23*F2501</f>
        <v>9077.2800000000007</v>
      </c>
      <c r="H2501" s="128">
        <f t="shared" si="287"/>
        <v>181.55</v>
      </c>
      <c r="I2501" s="326"/>
      <c r="J2501" s="128">
        <f>ROUND(IF(H2501&lt;'Заказ, cкидки и курсы валют'!$B$39,H2501*0.54*100/(100-'Заказ, cкидки и курсы валют'!$C$39),IF(H2501&lt;'Заказ, cкидки и курсы валют'!$B$40,H2501*0.54*100/(100-'Заказ, cкидки и курсы валют'!$C$40),IF(H2501&lt;'Заказ, cкидки и курсы валют'!$B$41,H2501*0.54*100/(100-'Заказ, cкидки и курсы валют'!$C$41),IF(H2501&lt;'Заказ, cкидки и курсы валют'!$B$42,H2501*0.54*100/(100-'Заказ, cкидки и курсы валют'!$C$42),IF(H2501&lt;'Заказ, cкидки и курсы валют'!$B$43,H2501*0.54*100/(100-'Заказ, cкидки и курсы валют'!$C$43),H2501))))),2)</f>
        <v>280.11</v>
      </c>
    </row>
    <row r="2502" spans="1:10" ht="15.75" thickBot="1">
      <c r="A2502" s="216" t="s">
        <v>7293</v>
      </c>
      <c r="B2502" s="15" t="s">
        <v>158</v>
      </c>
      <c r="C2502" s="1922"/>
      <c r="D2502" s="20">
        <v>20</v>
      </c>
      <c r="E2502" s="2103">
        <f t="shared" si="285"/>
        <v>810.33999999999992</v>
      </c>
      <c r="F2502" s="603">
        <f t="shared" si="286"/>
        <v>810.34</v>
      </c>
      <c r="G2502" s="862">
        <f>'Заказ, cкидки и курсы валют'!$J$23*F2502</f>
        <v>9724.08</v>
      </c>
      <c r="H2502" s="128">
        <f t="shared" si="287"/>
        <v>194.48</v>
      </c>
      <c r="I2502" s="326"/>
      <c r="J2502" s="128">
        <f>ROUND(IF(H2502&lt;'Заказ, cкидки и курсы валют'!$B$39,H2502*0.54*100/(100-'Заказ, cкидки и курсы валют'!$C$39),IF(H2502&lt;'Заказ, cкидки и курсы валют'!$B$40,H2502*0.54*100/(100-'Заказ, cкидки и курсы валют'!$C$40),IF(H2502&lt;'Заказ, cкидки и курсы валют'!$B$41,H2502*0.54*100/(100-'Заказ, cкидки и курсы валют'!$C$41),IF(H2502&lt;'Заказ, cкидки и курсы валют'!$B$42,H2502*0.54*100/(100-'Заказ, cкидки и курсы валют'!$C$42),IF(H2502&lt;'Заказ, cкидки и курсы валют'!$B$43,H2502*0.54*100/(100-'Заказ, cкидки и курсы валют'!$C$43),H2502))))),2)</f>
        <v>262.55</v>
      </c>
    </row>
    <row r="2503" spans="1:10" ht="15.75" thickBot="1">
      <c r="A2503" s="216" t="s">
        <v>7294</v>
      </c>
      <c r="B2503" s="15" t="s">
        <v>159</v>
      </c>
      <c r="C2503" s="1922"/>
      <c r="D2503" s="20">
        <v>20</v>
      </c>
      <c r="E2503" s="2103">
        <f t="shared" si="285"/>
        <v>822.24</v>
      </c>
      <c r="F2503" s="603">
        <f t="shared" si="286"/>
        <v>822.24</v>
      </c>
      <c r="G2503" s="862">
        <f>'Заказ, cкидки и курсы валют'!$J$23*F2503</f>
        <v>9866.880000000001</v>
      </c>
      <c r="H2503" s="128">
        <f t="shared" si="287"/>
        <v>197.34</v>
      </c>
      <c r="I2503" s="326"/>
      <c r="J2503" s="128">
        <f>ROUND(IF(H2503&lt;'Заказ, cкидки и курсы валют'!$B$39,H2503*0.54*100/(100-'Заказ, cкидки и курсы валют'!$C$39),IF(H2503&lt;'Заказ, cкидки и курсы валют'!$B$40,H2503*0.54*100/(100-'Заказ, cкидки и курсы валют'!$C$40),IF(H2503&lt;'Заказ, cкидки и курсы валют'!$B$41,H2503*0.54*100/(100-'Заказ, cкидки и курсы валют'!$C$41),IF(H2503&lt;'Заказ, cкидки и курсы валют'!$B$42,H2503*0.54*100/(100-'Заказ, cкидки и курсы валют'!$C$42),IF(H2503&lt;'Заказ, cкидки и курсы валют'!$B$43,H2503*0.54*100/(100-'Заказ, cкидки и курсы валют'!$C$43),H2503))))),2)</f>
        <v>266.41000000000003</v>
      </c>
    </row>
    <row r="2504" spans="1:10" ht="15.75" thickBot="1">
      <c r="A2504" s="216" t="s">
        <v>7295</v>
      </c>
      <c r="B2504" s="15" t="s">
        <v>171</v>
      </c>
      <c r="C2504" s="1922"/>
      <c r="D2504" s="20">
        <v>10</v>
      </c>
      <c r="E2504" s="2103">
        <f t="shared" si="285"/>
        <v>1264.1599999999999</v>
      </c>
      <c r="F2504" s="603">
        <f t="shared" si="286"/>
        <v>1264.1600000000001</v>
      </c>
      <c r="G2504" s="862">
        <f>'Заказ, cкидки и курсы валют'!$J$23*F2504</f>
        <v>15169.920000000002</v>
      </c>
      <c r="H2504" s="128">
        <f t="shared" si="287"/>
        <v>151.69999999999999</v>
      </c>
      <c r="I2504" s="326"/>
      <c r="J2504" s="128">
        <f>ROUND(IF(H2504&lt;'Заказ, cкидки и курсы валют'!$B$39,H2504*0.54*100/(100-'Заказ, cкидки и курсы валют'!$C$39),IF(H2504&lt;'Заказ, cкидки и курсы валют'!$B$40,H2504*0.54*100/(100-'Заказ, cкидки и курсы валют'!$C$40),IF(H2504&lt;'Заказ, cкидки и курсы валют'!$B$41,H2504*0.54*100/(100-'Заказ, cкидки и курсы валют'!$C$41),IF(H2504&lt;'Заказ, cкидки и курсы валют'!$B$42,H2504*0.54*100/(100-'Заказ, cкидки и курсы валют'!$C$42),IF(H2504&lt;'Заказ, cкидки и курсы валют'!$B$43,H2504*0.54*100/(100-'Заказ, cкидки и курсы валют'!$C$43),H2504))))),2)</f>
        <v>234.05</v>
      </c>
    </row>
    <row r="2505" spans="1:10" ht="15.75" thickBot="1">
      <c r="A2505" s="216" t="s">
        <v>7296</v>
      </c>
      <c r="B2505" s="15" t="s">
        <v>172</v>
      </c>
      <c r="C2505" s="1922"/>
      <c r="D2505" s="20">
        <v>10</v>
      </c>
      <c r="E2505" s="2103">
        <f t="shared" si="285"/>
        <v>1404.1399999999999</v>
      </c>
      <c r="F2505" s="603">
        <f t="shared" si="286"/>
        <v>1404.14</v>
      </c>
      <c r="G2505" s="862">
        <f>'Заказ, cкидки и курсы валют'!$J$23*F2505</f>
        <v>16849.68</v>
      </c>
      <c r="H2505" s="128">
        <f t="shared" si="287"/>
        <v>168.5</v>
      </c>
      <c r="I2505" s="326"/>
      <c r="J2505" s="128">
        <f>ROUND(IF(H2505&lt;'Заказ, cкидки и курсы валют'!$B$39,H2505*0.54*100/(100-'Заказ, cкидки и курсы валют'!$C$39),IF(H2505&lt;'Заказ, cкидки и курсы валют'!$B$40,H2505*0.54*100/(100-'Заказ, cкидки и курсы валют'!$C$40),IF(H2505&lt;'Заказ, cкидки и курсы валют'!$B$41,H2505*0.54*100/(100-'Заказ, cкидки и курсы валют'!$C$41),IF(H2505&lt;'Заказ, cкидки и курсы валют'!$B$42,H2505*0.54*100/(100-'Заказ, cкидки и курсы валют'!$C$42),IF(H2505&lt;'Заказ, cкидки и курсы валют'!$B$43,H2505*0.54*100/(100-'Заказ, cкидки и курсы валют'!$C$43),H2505))))),2)</f>
        <v>259.97000000000003</v>
      </c>
    </row>
    <row r="2506" spans="1:10" ht="15.75" thickBot="1">
      <c r="A2506" s="216" t="s">
        <v>7297</v>
      </c>
      <c r="B2506" s="15" t="s">
        <v>173</v>
      </c>
      <c r="C2506" s="1922"/>
      <c r="D2506" s="20">
        <v>10</v>
      </c>
      <c r="E2506" s="2103">
        <f t="shared" si="285"/>
        <v>1473.22</v>
      </c>
      <c r="F2506" s="603">
        <f t="shared" si="286"/>
        <v>1473.22</v>
      </c>
      <c r="G2506" s="862">
        <f>'Заказ, cкидки и курсы валют'!$J$23*F2506</f>
        <v>17678.64</v>
      </c>
      <c r="H2506" s="128">
        <f t="shared" si="287"/>
        <v>176.79</v>
      </c>
      <c r="I2506" s="326"/>
      <c r="J2506" s="128">
        <f>ROUND(IF(H2506&lt;'Заказ, cкидки и курсы валют'!$B$39,H2506*0.54*100/(100-'Заказ, cкидки и курсы валют'!$C$39),IF(H2506&lt;'Заказ, cкидки и курсы валют'!$B$40,H2506*0.54*100/(100-'Заказ, cкидки и курсы валют'!$C$40),IF(H2506&lt;'Заказ, cкидки и курсы валют'!$B$41,H2506*0.54*100/(100-'Заказ, cкидки и курсы валют'!$C$41),IF(H2506&lt;'Заказ, cкидки и курсы валют'!$B$42,H2506*0.54*100/(100-'Заказ, cкидки и курсы валют'!$C$42),IF(H2506&lt;'Заказ, cкидки и курсы валют'!$B$43,H2506*0.54*100/(100-'Заказ, cкидки и курсы валют'!$C$43),H2506))))),2)</f>
        <v>272.76</v>
      </c>
    </row>
    <row r="2507" spans="1:10" ht="15.75" thickBot="1">
      <c r="A2507" s="216" t="s">
        <v>7298</v>
      </c>
      <c r="B2507" s="15" t="s">
        <v>174</v>
      </c>
      <c r="C2507" s="1922"/>
      <c r="D2507" s="20">
        <v>10</v>
      </c>
      <c r="E2507" s="2103">
        <f t="shared" si="285"/>
        <v>1566.2</v>
      </c>
      <c r="F2507" s="603">
        <f t="shared" si="286"/>
        <v>1566.2</v>
      </c>
      <c r="G2507" s="862">
        <f>'Заказ, cкидки и курсы валют'!$J$23*F2507</f>
        <v>18794.400000000001</v>
      </c>
      <c r="H2507" s="128">
        <f t="shared" si="287"/>
        <v>187.94</v>
      </c>
      <c r="I2507" s="326"/>
      <c r="J2507" s="128">
        <f>ROUND(IF(H2507&lt;'Заказ, cкидки и курсы валют'!$B$39,H2507*0.54*100/(100-'Заказ, cкидки и курсы валют'!$C$39),IF(H2507&lt;'Заказ, cкидки и курсы валют'!$B$40,H2507*0.54*100/(100-'Заказ, cкидки и курсы валют'!$C$40),IF(H2507&lt;'Заказ, cкидки и курсы валют'!$B$41,H2507*0.54*100/(100-'Заказ, cкидки и курсы валют'!$C$41),IF(H2507&lt;'Заказ, cкидки и курсы валют'!$B$42,H2507*0.54*100/(100-'Заказ, cкидки и курсы валют'!$C$42),IF(H2507&lt;'Заказ, cкидки и курсы валют'!$B$43,H2507*0.54*100/(100-'Заказ, cкидки и курсы валют'!$C$43),H2507))))),2)</f>
        <v>253.72</v>
      </c>
    </row>
    <row r="2508" spans="1:10" ht="15.75" thickBot="1">
      <c r="A2508" s="216" t="s">
        <v>7299</v>
      </c>
      <c r="B2508" s="15" t="s">
        <v>180</v>
      </c>
      <c r="C2508" s="1922"/>
      <c r="D2508" s="20">
        <v>10</v>
      </c>
      <c r="E2508" s="2103">
        <f t="shared" si="285"/>
        <v>1649.2</v>
      </c>
      <c r="F2508" s="603">
        <f t="shared" si="286"/>
        <v>1649.2</v>
      </c>
      <c r="G2508" s="862">
        <f>'Заказ, cкидки и курсы валют'!$J$23*F2508</f>
        <v>19790.400000000001</v>
      </c>
      <c r="H2508" s="128">
        <f t="shared" si="287"/>
        <v>197.9</v>
      </c>
      <c r="I2508" s="326"/>
      <c r="J2508" s="128">
        <f>ROUND(IF(H2508&lt;'Заказ, cкидки и курсы валют'!$B$39,H2508*0.54*100/(100-'Заказ, cкидки и курсы валют'!$C$39),IF(H2508&lt;'Заказ, cкидки и курсы валют'!$B$40,H2508*0.54*100/(100-'Заказ, cкидки и курсы валют'!$C$40),IF(H2508&lt;'Заказ, cкидки и курсы валют'!$B$41,H2508*0.54*100/(100-'Заказ, cкидки и курсы валют'!$C$41),IF(H2508&lt;'Заказ, cкидки и курсы валют'!$B$42,H2508*0.54*100/(100-'Заказ, cкидки и курсы валют'!$C$42),IF(H2508&lt;'Заказ, cкидки и курсы валют'!$B$43,H2508*0.54*100/(100-'Заказ, cкидки и курсы валют'!$C$43),H2508))))),2)</f>
        <v>267.17</v>
      </c>
    </row>
    <row r="2509" spans="1:10" ht="15.75" thickBot="1">
      <c r="A2509" s="216" t="s">
        <v>7300</v>
      </c>
      <c r="B2509" s="15" t="s">
        <v>3848</v>
      </c>
      <c r="C2509" s="1922"/>
      <c r="D2509" s="20">
        <v>10</v>
      </c>
      <c r="E2509" s="2103">
        <f t="shared" si="285"/>
        <v>1778.7</v>
      </c>
      <c r="F2509" s="603">
        <f t="shared" si="286"/>
        <v>1778.7</v>
      </c>
      <c r="G2509" s="862">
        <f>'Заказ, cкидки и курсы валют'!$J$23*F2509</f>
        <v>21344.400000000001</v>
      </c>
      <c r="H2509" s="128">
        <f t="shared" si="287"/>
        <v>213.44</v>
      </c>
      <c r="I2509" s="326"/>
      <c r="J2509" s="128">
        <f>ROUND(IF(H2509&lt;'Заказ, cкидки и курсы валют'!$B$39,H2509*0.54*100/(100-'Заказ, cкидки и курсы валют'!$C$39),IF(H2509&lt;'Заказ, cкидки и курсы валют'!$B$40,H2509*0.54*100/(100-'Заказ, cкидки и курсы валют'!$C$40),IF(H2509&lt;'Заказ, cкидки и курсы валют'!$B$41,H2509*0.54*100/(100-'Заказ, cкидки и курсы валют'!$C$41),IF(H2509&lt;'Заказ, cкидки и курсы валют'!$B$42,H2509*0.54*100/(100-'Заказ, cкидки и курсы валют'!$C$42),IF(H2509&lt;'Заказ, cкидки и курсы валют'!$B$43,H2509*0.54*100/(100-'Заказ, cкидки и курсы валют'!$C$43),H2509))))),2)</f>
        <v>288.14</v>
      </c>
    </row>
    <row r="2510" spans="1:10" ht="15.75" thickBot="1">
      <c r="A2510" s="210" t="s">
        <v>7301</v>
      </c>
      <c r="B2510" s="60" t="s">
        <v>183</v>
      </c>
      <c r="C2510" s="15"/>
      <c r="D2510" s="59">
        <v>10</v>
      </c>
      <c r="E2510" s="2103">
        <f t="shared" si="285"/>
        <v>1720.46</v>
      </c>
      <c r="F2510" s="603">
        <f t="shared" si="286"/>
        <v>1720.46</v>
      </c>
      <c r="G2510" s="862">
        <f>'Заказ, cкидки и курсы валют'!$J$23*F2510</f>
        <v>20645.52</v>
      </c>
      <c r="H2510" s="128">
        <f t="shared" si="287"/>
        <v>206.46</v>
      </c>
      <c r="I2510" s="212"/>
      <c r="J2510" s="128">
        <f>ROUND(IF(H2510&lt;'Заказ, cкидки и курсы валют'!$B$39,H2510*0.54*100/(100-'Заказ, cкидки и курсы валют'!$C$39),IF(H2510&lt;'Заказ, cкидки и курсы валют'!$B$40,H2510*0.54*100/(100-'Заказ, cкидки и курсы валют'!$C$40),IF(H2510&lt;'Заказ, cкидки и курсы валют'!$B$41,H2510*0.54*100/(100-'Заказ, cкидки и курсы валют'!$C$41),IF(H2510&lt;'Заказ, cкидки и курсы валют'!$B$42,H2510*0.54*100/(100-'Заказ, cкидки и курсы валют'!$C$42),IF(H2510&lt;'Заказ, cкидки и курсы валют'!$B$43,H2510*0.54*100/(100-'Заказ, cкидки и курсы валют'!$C$43),H2510))))),2)</f>
        <v>278.72000000000003</v>
      </c>
    </row>
    <row r="2511" spans="1:10" ht="15.75" thickBot="1">
      <c r="A2511" s="210" t="s">
        <v>7302</v>
      </c>
      <c r="B2511" s="60" t="s">
        <v>184</v>
      </c>
      <c r="C2511" s="15"/>
      <c r="D2511" s="59">
        <v>10</v>
      </c>
      <c r="E2511" s="2103">
        <f t="shared" si="285"/>
        <v>1880.9</v>
      </c>
      <c r="F2511" s="603">
        <f t="shared" si="286"/>
        <v>1880.9</v>
      </c>
      <c r="G2511" s="862">
        <f>'Заказ, cкидки и курсы валют'!$J$23*F2511</f>
        <v>22570.800000000003</v>
      </c>
      <c r="H2511" s="128">
        <f t="shared" si="287"/>
        <v>225.71</v>
      </c>
      <c r="I2511" s="212"/>
      <c r="J2511" s="128">
        <f>ROUND(IF(H2511&lt;'Заказ, cкидки и курсы валют'!$B$39,H2511*0.54*100/(100-'Заказ, cкидки и курсы валют'!$C$39),IF(H2511&lt;'Заказ, cкидки и курсы валют'!$B$40,H2511*0.54*100/(100-'Заказ, cкидки и курсы валют'!$C$40),IF(H2511&lt;'Заказ, cкидки и курсы валют'!$B$41,H2511*0.54*100/(100-'Заказ, cкидки и курсы валют'!$C$41),IF(H2511&lt;'Заказ, cкидки и курсы валют'!$B$42,H2511*0.54*100/(100-'Заказ, cкидки и курсы валют'!$C$42),IF(H2511&lt;'Заказ, cкидки и курсы валют'!$B$43,H2511*0.54*100/(100-'Заказ, cкидки и курсы валют'!$C$43),H2511))))),2)</f>
        <v>304.70999999999998</v>
      </c>
    </row>
    <row r="2512" spans="1:10" ht="15.75" thickBot="1">
      <c r="A2512" s="210" t="s">
        <v>7303</v>
      </c>
      <c r="B2512" s="60" t="s">
        <v>185</v>
      </c>
      <c r="C2512" s="15"/>
      <c r="D2512" s="59">
        <v>10</v>
      </c>
      <c r="E2512" s="2103">
        <f t="shared" si="285"/>
        <v>1964.64</v>
      </c>
      <c r="F2512" s="603">
        <f t="shared" si="286"/>
        <v>1964.64</v>
      </c>
      <c r="G2512" s="862">
        <f>'Заказ, cкидки и курсы валют'!$J$23*F2512</f>
        <v>23575.68</v>
      </c>
      <c r="H2512" s="128">
        <f t="shared" si="287"/>
        <v>235.76</v>
      </c>
      <c r="I2512" s="212"/>
      <c r="J2512" s="128">
        <f>ROUND(IF(H2512&lt;'Заказ, cкидки и курсы валют'!$B$39,H2512*0.54*100/(100-'Заказ, cкидки и курсы валют'!$C$39),IF(H2512&lt;'Заказ, cкидки и курсы валют'!$B$40,H2512*0.54*100/(100-'Заказ, cкидки и курсы валют'!$C$40),IF(H2512&lt;'Заказ, cкидки и курсы валют'!$B$41,H2512*0.54*100/(100-'Заказ, cкидки и курсы валют'!$C$41),IF(H2512&lt;'Заказ, cкидки и курсы валют'!$B$42,H2512*0.54*100/(100-'Заказ, cкидки и курсы валют'!$C$42),IF(H2512&lt;'Заказ, cкидки и курсы валют'!$B$43,H2512*0.54*100/(100-'Заказ, cкидки и курсы валют'!$C$43),H2512))))),2)</f>
        <v>318.27999999999997</v>
      </c>
    </row>
    <row r="2513" spans="1:10" ht="15.75" thickBot="1">
      <c r="A2513" s="210" t="s">
        <v>7304</v>
      </c>
      <c r="B2513" s="60" t="s">
        <v>191</v>
      </c>
      <c r="C2513" s="15">
        <v>54.400000000000006</v>
      </c>
      <c r="D2513" s="59">
        <v>5</v>
      </c>
      <c r="E2513" s="2103">
        <f t="shared" si="285"/>
        <v>2829.58</v>
      </c>
      <c r="F2513" s="603">
        <f t="shared" si="286"/>
        <v>2829.58</v>
      </c>
      <c r="G2513" s="862">
        <f>'Заказ, cкидки и курсы валют'!$J$23*F2513</f>
        <v>33954.959999999999</v>
      </c>
      <c r="H2513" s="128">
        <f t="shared" si="287"/>
        <v>169.77</v>
      </c>
      <c r="I2513" s="212"/>
      <c r="J2513" s="128">
        <f>ROUND(IF(H2513&lt;'Заказ, cкидки и курсы валют'!$B$39,H2513*0.54*100/(100-'Заказ, cкидки и курсы валют'!$C$39),IF(H2513&lt;'Заказ, cкидки и курсы валют'!$B$40,H2513*0.54*100/(100-'Заказ, cкидки и курсы валют'!$C$40),IF(H2513&lt;'Заказ, cкидки и курсы валют'!$B$41,H2513*0.54*100/(100-'Заказ, cкидки и курсы валют'!$C$41),IF(H2513&lt;'Заказ, cкидки и курсы валют'!$B$42,H2513*0.54*100/(100-'Заказ, cкидки и курсы валют'!$C$42),IF(H2513&lt;'Заказ, cкидки и курсы валют'!$B$43,H2513*0.54*100/(100-'Заказ, cкидки и курсы валют'!$C$43),H2513))))),2)</f>
        <v>261.93</v>
      </c>
    </row>
    <row r="2514" spans="1:10" ht="15.75" thickBot="1">
      <c r="A2514" s="210" t="s">
        <v>7305</v>
      </c>
      <c r="B2514" s="60" t="s">
        <v>194</v>
      </c>
      <c r="C2514" s="15">
        <v>64</v>
      </c>
      <c r="D2514" s="59">
        <v>5</v>
      </c>
      <c r="E2514" s="2103">
        <f t="shared" si="285"/>
        <v>2898.8599999999997</v>
      </c>
      <c r="F2514" s="603">
        <f t="shared" si="286"/>
        <v>2898.86</v>
      </c>
      <c r="G2514" s="862">
        <f>'Заказ, cкидки и курсы валют'!$J$23*F2514</f>
        <v>34786.32</v>
      </c>
      <c r="H2514" s="128">
        <f t="shared" si="287"/>
        <v>173.93</v>
      </c>
      <c r="I2514" s="212"/>
      <c r="J2514" s="128">
        <f>ROUND(IF(H2514&lt;'Заказ, cкидки и курсы валют'!$B$39,H2514*0.54*100/(100-'Заказ, cкидки и курсы валют'!$C$39),IF(H2514&lt;'Заказ, cкидки и курсы валют'!$B$40,H2514*0.54*100/(100-'Заказ, cкидки и курсы валют'!$C$40),IF(H2514&lt;'Заказ, cкидки и курсы валют'!$B$41,H2514*0.54*100/(100-'Заказ, cкидки и курсы валют'!$C$41),IF(H2514&lt;'Заказ, cкидки и курсы валют'!$B$42,H2514*0.54*100/(100-'Заказ, cкидки и курсы валют'!$C$42),IF(H2514&lt;'Заказ, cкидки и курсы валют'!$B$43,H2514*0.54*100/(100-'Заказ, cкидки и курсы валют'!$C$43),H2514))))),2)</f>
        <v>268.35000000000002</v>
      </c>
    </row>
    <row r="2515" spans="1:10" ht="15.75" thickBot="1">
      <c r="A2515" s="210" t="s">
        <v>7306</v>
      </c>
      <c r="B2515" s="60" t="s">
        <v>195</v>
      </c>
      <c r="C2515" s="15"/>
      <c r="D2515" s="59">
        <v>5</v>
      </c>
      <c r="E2515" s="2103">
        <f t="shared" si="285"/>
        <v>3162.38</v>
      </c>
      <c r="F2515" s="603">
        <f t="shared" si="286"/>
        <v>3162.38</v>
      </c>
      <c r="G2515" s="862">
        <f>'Заказ, cкидки и курсы валют'!$J$23*F2515</f>
        <v>37948.559999999998</v>
      </c>
      <c r="H2515" s="128">
        <f t="shared" si="287"/>
        <v>189.74</v>
      </c>
      <c r="I2515" s="212"/>
      <c r="J2515" s="128">
        <f>ROUND(IF(H2515&lt;'Заказ, cкидки и курсы валют'!$B$39,H2515*0.54*100/(100-'Заказ, cкидки и курсы валют'!$C$39),IF(H2515&lt;'Заказ, cкидки и курсы валют'!$B$40,H2515*0.54*100/(100-'Заказ, cкидки и курсы валют'!$C$40),IF(H2515&lt;'Заказ, cкидки и курсы валют'!$B$41,H2515*0.54*100/(100-'Заказ, cкидки и курсы валют'!$C$41),IF(H2515&lt;'Заказ, cкидки и курсы валют'!$B$42,H2515*0.54*100/(100-'Заказ, cкидки и курсы валют'!$C$42),IF(H2515&lt;'Заказ, cкидки и курсы валют'!$B$43,H2515*0.54*100/(100-'Заказ, cкидки и курсы валют'!$C$43),H2515))))),2)</f>
        <v>256.14999999999998</v>
      </c>
    </row>
    <row r="2516" spans="1:10" ht="15.75" thickBot="1">
      <c r="A2516" s="210" t="s">
        <v>7307</v>
      </c>
      <c r="B2516" s="60" t="s">
        <v>196</v>
      </c>
      <c r="C2516" s="15">
        <v>75.2</v>
      </c>
      <c r="D2516" s="59">
        <v>5</v>
      </c>
      <c r="E2516" s="2103">
        <f t="shared" si="285"/>
        <v>3036.7</v>
      </c>
      <c r="F2516" s="603">
        <f t="shared" si="286"/>
        <v>3036.7</v>
      </c>
      <c r="G2516" s="862">
        <f>'Заказ, cкидки и курсы валют'!$J$23*F2516</f>
        <v>36440.399999999994</v>
      </c>
      <c r="H2516" s="128">
        <f t="shared" si="287"/>
        <v>182.2</v>
      </c>
      <c r="I2516" s="212"/>
      <c r="J2516" s="128">
        <f>ROUND(IF(H2516&lt;'Заказ, cкидки и курсы валют'!$B$39,H2516*0.54*100/(100-'Заказ, cкидки и курсы валют'!$C$39),IF(H2516&lt;'Заказ, cкидки и курсы валют'!$B$40,H2516*0.54*100/(100-'Заказ, cкидки и курсы валют'!$C$40),IF(H2516&lt;'Заказ, cкидки и курсы валют'!$B$41,H2516*0.54*100/(100-'Заказ, cкидки и курсы валют'!$C$41),IF(H2516&lt;'Заказ, cкидки и курсы валют'!$B$42,H2516*0.54*100/(100-'Заказ, cкидки и курсы валют'!$C$42),IF(H2516&lt;'Заказ, cкидки и курсы валют'!$B$43,H2516*0.54*100/(100-'Заказ, cкидки и курсы валют'!$C$43),H2516))))),2)</f>
        <v>281.11</v>
      </c>
    </row>
    <row r="2517" spans="1:10" ht="15.75" thickBot="1">
      <c r="A2517" s="210" t="s">
        <v>7308</v>
      </c>
      <c r="B2517" s="60" t="s">
        <v>197</v>
      </c>
      <c r="C2517" s="15"/>
      <c r="D2517" s="59">
        <v>5</v>
      </c>
      <c r="E2517" s="2103">
        <f t="shared" si="285"/>
        <v>3444.6</v>
      </c>
      <c r="F2517" s="603">
        <f t="shared" si="286"/>
        <v>3444.6</v>
      </c>
      <c r="G2517" s="862">
        <f>'Заказ, cкидки и курсы валют'!$J$23*F2517</f>
        <v>41335.199999999997</v>
      </c>
      <c r="H2517" s="128">
        <f t="shared" si="287"/>
        <v>206.68</v>
      </c>
      <c r="I2517" s="212"/>
      <c r="J2517" s="128">
        <f>ROUND(IF(H2517&lt;'Заказ, cкидки и курсы валют'!$B$39,H2517*0.54*100/(100-'Заказ, cкидки и курсы валют'!$C$39),IF(H2517&lt;'Заказ, cкидки и курсы валют'!$B$40,H2517*0.54*100/(100-'Заказ, cкидки и курсы валют'!$C$40),IF(H2517&lt;'Заказ, cкидки и курсы валют'!$B$41,H2517*0.54*100/(100-'Заказ, cкидки и курсы валют'!$C$41),IF(H2517&lt;'Заказ, cкидки и курсы валют'!$B$42,H2517*0.54*100/(100-'Заказ, cкидки и курсы валют'!$C$42),IF(H2517&lt;'Заказ, cкидки и курсы валют'!$B$43,H2517*0.54*100/(100-'Заказ, cкидки и курсы валют'!$C$43),H2517))))),2)</f>
        <v>279.02</v>
      </c>
    </row>
    <row r="2518" spans="1:10" ht="15.75" thickBot="1">
      <c r="A2518" s="235" t="s">
        <v>7309</v>
      </c>
      <c r="B2518" s="244" t="s">
        <v>198</v>
      </c>
      <c r="C2518" s="19"/>
      <c r="D2518" s="245">
        <v>5</v>
      </c>
      <c r="E2518" s="2103">
        <f t="shared" si="285"/>
        <v>3576.22</v>
      </c>
      <c r="F2518" s="959">
        <f t="shared" si="286"/>
        <v>3576.22</v>
      </c>
      <c r="G2518" s="960">
        <f>'Заказ, cкидки и курсы валют'!$J$23*F2518</f>
        <v>42914.64</v>
      </c>
      <c r="H2518" s="181">
        <f t="shared" si="287"/>
        <v>214.57</v>
      </c>
      <c r="I2518" s="214"/>
      <c r="J2518" s="128">
        <f>ROUND(IF(H2518&lt;'Заказ, cкидки и курсы валют'!$B$39,H2518*0.54*100/(100-'Заказ, cкидки и курсы валют'!$C$39),IF(H2518&lt;'Заказ, cкидки и курсы валют'!$B$40,H2518*0.54*100/(100-'Заказ, cкидки и курсы валют'!$C$40),IF(H2518&lt;'Заказ, cкидки и курсы валют'!$B$41,H2518*0.54*100/(100-'Заказ, cкидки и курсы валют'!$C$41),IF(H2518&lt;'Заказ, cкидки и курсы валют'!$B$42,H2518*0.54*100/(100-'Заказ, cкидки и курсы валют'!$C$42),IF(H2518&lt;'Заказ, cкидки и курсы валют'!$B$43,H2518*0.54*100/(100-'Заказ, cкидки и курсы валют'!$C$43),H2518))))),2)</f>
        <v>289.67</v>
      </c>
    </row>
    <row r="2519" spans="1:10" ht="15.75" thickBot="1">
      <c r="A2519" s="818"/>
      <c r="B2519" s="1697"/>
      <c r="C2519" s="1909"/>
      <c r="D2519" s="1910"/>
      <c r="E2519" s="1092"/>
      <c r="F2519" s="1700"/>
      <c r="G2519" s="1911"/>
      <c r="H2519" s="1912"/>
      <c r="I2519" s="817"/>
    </row>
    <row r="2520" spans="1:10" ht="18">
      <c r="A2520" s="1120"/>
      <c r="B2520" s="1121"/>
      <c r="C2520" s="1122" t="s">
        <v>3849</v>
      </c>
      <c r="D2520" s="1123"/>
      <c r="E2520" s="1124"/>
      <c r="F2520" s="1125"/>
      <c r="G2520" s="1126"/>
      <c r="H2520" s="1127"/>
      <c r="I2520" s="1128"/>
    </row>
    <row r="2521" spans="1:10">
      <c r="A2521" s="1106"/>
      <c r="B2521" s="545"/>
      <c r="C2521" s="1104"/>
      <c r="D2521" s="1104"/>
      <c r="E2521" s="1111"/>
      <c r="F2521" s="1112"/>
      <c r="G2521" s="1103"/>
      <c r="H2521" s="1129"/>
      <c r="I2521" s="1105"/>
    </row>
    <row r="2522" spans="1:10">
      <c r="A2522" s="1106"/>
      <c r="B2522" s="545"/>
      <c r="C2522" s="1104"/>
      <c r="D2522" s="1104"/>
      <c r="E2522" s="1111"/>
      <c r="F2522" s="1112"/>
      <c r="G2522" s="1103"/>
      <c r="H2522" s="1129"/>
      <c r="I2522" s="1105"/>
    </row>
    <row r="2523" spans="1:10">
      <c r="A2523" s="1106"/>
      <c r="B2523" s="545"/>
      <c r="C2523" s="1104"/>
      <c r="D2523" s="1104"/>
      <c r="E2523" s="1111"/>
      <c r="F2523" s="1112"/>
      <c r="G2523" s="1103"/>
      <c r="H2523" s="1129"/>
      <c r="I2523" s="1105"/>
    </row>
    <row r="2524" spans="1:10">
      <c r="A2524" s="1106"/>
      <c r="B2524" s="545"/>
      <c r="C2524" s="1104"/>
      <c r="D2524" s="1104"/>
      <c r="E2524" s="1111"/>
      <c r="F2524" s="1112"/>
      <c r="G2524" s="1103"/>
      <c r="H2524" s="1129"/>
      <c r="I2524" s="1105"/>
    </row>
    <row r="2525" spans="1:10" ht="16.5" thickBot="1">
      <c r="A2525" s="201" t="s">
        <v>7051</v>
      </c>
      <c r="B2525" s="1113"/>
      <c r="C2525" s="1114"/>
      <c r="D2525" s="1114"/>
      <c r="E2525" s="1115"/>
      <c r="F2525" s="1116"/>
      <c r="G2525" s="1117"/>
      <c r="H2525" s="1130"/>
      <c r="I2525" s="1118"/>
    </row>
    <row r="2526" spans="1:10" ht="42">
      <c r="A2526" s="195" t="s">
        <v>1028</v>
      </c>
      <c r="B2526" s="196" t="s">
        <v>1029</v>
      </c>
      <c r="C2526" s="197" t="s">
        <v>678</v>
      </c>
      <c r="D2526" s="197" t="s">
        <v>3130</v>
      </c>
      <c r="E2526" s="605" t="s">
        <v>11188</v>
      </c>
      <c r="F2526" s="600" t="s">
        <v>2779</v>
      </c>
      <c r="G2526" s="2319" t="s">
        <v>2627</v>
      </c>
      <c r="H2526" s="1119" t="s">
        <v>497</v>
      </c>
      <c r="I2526" s="199" t="s">
        <v>4239</v>
      </c>
    </row>
    <row r="2527" spans="1:10" ht="13.5" thickBot="1">
      <c r="A2527" s="195"/>
      <c r="B2527" s="389"/>
      <c r="C2527" s="197" t="s">
        <v>3629</v>
      </c>
      <c r="D2527" s="390" t="s">
        <v>2628</v>
      </c>
      <c r="E2527" s="601" t="s">
        <v>265</v>
      </c>
      <c r="F2527" s="607">
        <f>'Заказ, cкидки и курсы валют'!$I$12</f>
        <v>0</v>
      </c>
      <c r="G2527" s="2316"/>
      <c r="H2527" s="982"/>
      <c r="I2527" s="325"/>
    </row>
    <row r="2528" spans="1:10" ht="15">
      <c r="A2528" s="333" t="s">
        <v>11386</v>
      </c>
      <c r="B2528" s="1803" t="s">
        <v>140</v>
      </c>
      <c r="C2528" s="1791">
        <v>1.1599999999999999</v>
      </c>
      <c r="D2528" s="2118">
        <v>1500</v>
      </c>
      <c r="E2528" s="2589">
        <v>60.13</v>
      </c>
      <c r="F2528" s="2119">
        <f t="shared" ref="F2528:F2559" si="288">ROUND(E2528*(1-$F$11),2)</f>
        <v>60.13</v>
      </c>
      <c r="G2528" s="968">
        <f>'Заказ, cкидки и курсы валют'!$J$23*F2528</f>
        <v>721.56000000000006</v>
      </c>
      <c r="H2528" s="387">
        <f t="shared" ref="H2528:H2559" si="289">ROUND((D2528/1000)*G2528,2)</f>
        <v>1082.3399999999999</v>
      </c>
      <c r="I2528" s="336"/>
    </row>
    <row r="2529" spans="1:9" ht="15">
      <c r="A2529" s="216" t="s">
        <v>5282</v>
      </c>
      <c r="B2529" s="1301" t="s">
        <v>142</v>
      </c>
      <c r="C2529" s="1787">
        <v>0.9</v>
      </c>
      <c r="D2529" s="2108">
        <v>1200</v>
      </c>
      <c r="E2529" s="2589">
        <v>68.09</v>
      </c>
      <c r="F2529" s="2109">
        <f t="shared" si="288"/>
        <v>68.09</v>
      </c>
      <c r="G2529" s="862">
        <f>'Заказ, cкидки и курсы валют'!$J$23*F2529</f>
        <v>817.08</v>
      </c>
      <c r="H2529" s="128">
        <f t="shared" si="289"/>
        <v>980.5</v>
      </c>
      <c r="I2529" s="326"/>
    </row>
    <row r="2530" spans="1:9" ht="15">
      <c r="A2530" s="216" t="s">
        <v>5283</v>
      </c>
      <c r="B2530" s="1301" t="s">
        <v>144</v>
      </c>
      <c r="C2530" s="1787">
        <v>1.04</v>
      </c>
      <c r="D2530" s="2108">
        <v>1000</v>
      </c>
      <c r="E2530" s="2589">
        <v>78.61</v>
      </c>
      <c r="F2530" s="2109">
        <f t="shared" si="288"/>
        <v>78.61</v>
      </c>
      <c r="G2530" s="862">
        <f>'Заказ, cкидки и курсы валют'!$J$23*F2530</f>
        <v>943.31999999999994</v>
      </c>
      <c r="H2530" s="128">
        <f t="shared" si="289"/>
        <v>943.32</v>
      </c>
      <c r="I2530" s="326"/>
    </row>
    <row r="2531" spans="1:9" ht="15">
      <c r="A2531" s="216" t="s">
        <v>11387</v>
      </c>
      <c r="B2531" s="1301" t="s">
        <v>155</v>
      </c>
      <c r="C2531" s="1787">
        <v>1.7</v>
      </c>
      <c r="D2531" s="2108">
        <v>1000</v>
      </c>
      <c r="E2531" s="2589">
        <v>89.93</v>
      </c>
      <c r="F2531" s="2109">
        <f t="shared" si="288"/>
        <v>89.93</v>
      </c>
      <c r="G2531" s="862">
        <f>'Заказ, cкидки и курсы валют'!$J$23*F2531</f>
        <v>1079.1600000000001</v>
      </c>
      <c r="H2531" s="128">
        <f t="shared" si="289"/>
        <v>1079.1600000000001</v>
      </c>
      <c r="I2531" s="326"/>
    </row>
    <row r="2532" spans="1:9" ht="15">
      <c r="A2532" s="216" t="s">
        <v>11388</v>
      </c>
      <c r="B2532" s="1301" t="s">
        <v>109</v>
      </c>
      <c r="C2532" s="1787">
        <v>1.88</v>
      </c>
      <c r="D2532" s="2108">
        <v>1000</v>
      </c>
      <c r="E2532" s="2589">
        <v>102.39</v>
      </c>
      <c r="F2532" s="2109">
        <f t="shared" si="288"/>
        <v>102.39</v>
      </c>
      <c r="G2532" s="862">
        <f>'Заказ, cкидки и курсы валют'!$J$23*F2532</f>
        <v>1228.68</v>
      </c>
      <c r="H2532" s="128">
        <f t="shared" si="289"/>
        <v>1228.68</v>
      </c>
      <c r="I2532" s="326"/>
    </row>
    <row r="2533" spans="1:9" ht="15">
      <c r="A2533" s="216" t="s">
        <v>11389</v>
      </c>
      <c r="B2533" s="1301" t="s">
        <v>156</v>
      </c>
      <c r="C2533" s="1787">
        <v>2.1</v>
      </c>
      <c r="D2533" s="2108">
        <v>800</v>
      </c>
      <c r="E2533" s="2589">
        <v>112.47</v>
      </c>
      <c r="F2533" s="2109">
        <f t="shared" si="288"/>
        <v>112.47</v>
      </c>
      <c r="G2533" s="862">
        <f>'Заказ, cкидки и курсы валют'!$J$23*F2533</f>
        <v>1349.6399999999999</v>
      </c>
      <c r="H2533" s="128">
        <f t="shared" si="289"/>
        <v>1079.71</v>
      </c>
      <c r="I2533" s="326"/>
    </row>
    <row r="2534" spans="1:9" ht="15">
      <c r="A2534" s="216" t="s">
        <v>11390</v>
      </c>
      <c r="B2534" s="1301" t="s">
        <v>111</v>
      </c>
      <c r="C2534" s="1787">
        <v>2.2999999999999998</v>
      </c>
      <c r="D2534" s="2108">
        <v>700</v>
      </c>
      <c r="E2534" s="2589">
        <v>120.88</v>
      </c>
      <c r="F2534" s="2109">
        <f t="shared" si="288"/>
        <v>120.88</v>
      </c>
      <c r="G2534" s="862">
        <f>'Заказ, cкидки и курсы валют'!$J$23*F2534</f>
        <v>1450.56</v>
      </c>
      <c r="H2534" s="128">
        <f t="shared" si="289"/>
        <v>1015.39</v>
      </c>
      <c r="I2534" s="326"/>
    </row>
    <row r="2535" spans="1:9" ht="15">
      <c r="A2535" s="216" t="s">
        <v>11391</v>
      </c>
      <c r="B2535" s="1301" t="s">
        <v>148</v>
      </c>
      <c r="C2535" s="1787">
        <v>2.9</v>
      </c>
      <c r="D2535" s="2108">
        <v>700</v>
      </c>
      <c r="E2535" s="2589">
        <v>106.92</v>
      </c>
      <c r="F2535" s="2109">
        <f t="shared" si="288"/>
        <v>106.92</v>
      </c>
      <c r="G2535" s="862">
        <f>'Заказ, cкидки и курсы валют'!$J$23*F2535</f>
        <v>1283.04</v>
      </c>
      <c r="H2535" s="128">
        <f t="shared" si="289"/>
        <v>898.13</v>
      </c>
      <c r="I2535" s="326"/>
    </row>
    <row r="2536" spans="1:9" ht="15">
      <c r="A2536" s="216" t="s">
        <v>11392</v>
      </c>
      <c r="B2536" s="1301" t="s">
        <v>149</v>
      </c>
      <c r="C2536" s="1787">
        <v>3.2</v>
      </c>
      <c r="D2536" s="2108">
        <v>600</v>
      </c>
      <c r="E2536" s="2589">
        <v>118.2</v>
      </c>
      <c r="F2536" s="2109">
        <f t="shared" si="288"/>
        <v>118.2</v>
      </c>
      <c r="G2536" s="862">
        <f>'Заказ, cкидки и курсы валют'!$J$23*F2536</f>
        <v>1418.4</v>
      </c>
      <c r="H2536" s="128">
        <f t="shared" si="289"/>
        <v>851.04</v>
      </c>
      <c r="I2536" s="326"/>
    </row>
    <row r="2537" spans="1:9" ht="15">
      <c r="A2537" s="216" t="s">
        <v>5284</v>
      </c>
      <c r="B2537" s="1301" t="s">
        <v>151</v>
      </c>
      <c r="C2537" s="1787">
        <v>3.6</v>
      </c>
      <c r="D2537" s="2108">
        <v>500</v>
      </c>
      <c r="E2537" s="2589">
        <v>141.19</v>
      </c>
      <c r="F2537" s="2109">
        <f t="shared" si="288"/>
        <v>141.19</v>
      </c>
      <c r="G2537" s="862">
        <f>'Заказ, cкидки и курсы валют'!$J$23*F2537</f>
        <v>1694.28</v>
      </c>
      <c r="H2537" s="128">
        <f t="shared" si="289"/>
        <v>847.14</v>
      </c>
      <c r="I2537" s="326"/>
    </row>
    <row r="2538" spans="1:9" ht="15">
      <c r="A2538" s="216" t="s">
        <v>5285</v>
      </c>
      <c r="B2538" s="1301" t="s">
        <v>152</v>
      </c>
      <c r="C2538" s="1787">
        <v>3.98</v>
      </c>
      <c r="D2538" s="2108">
        <v>400</v>
      </c>
      <c r="E2538" s="2589">
        <v>161</v>
      </c>
      <c r="F2538" s="2109">
        <f t="shared" si="288"/>
        <v>161</v>
      </c>
      <c r="G2538" s="862">
        <f>'Заказ, cкидки и курсы валют'!$J$23*F2538</f>
        <v>1932</v>
      </c>
      <c r="H2538" s="128">
        <f t="shared" si="289"/>
        <v>772.8</v>
      </c>
      <c r="I2538" s="326"/>
    </row>
    <row r="2539" spans="1:9" ht="15">
      <c r="A2539" s="216" t="s">
        <v>5286</v>
      </c>
      <c r="B2539" s="1301" t="s">
        <v>158</v>
      </c>
      <c r="C2539" s="1787">
        <v>4.54</v>
      </c>
      <c r="D2539" s="2108">
        <v>350</v>
      </c>
      <c r="E2539" s="2589">
        <v>180.83</v>
      </c>
      <c r="F2539" s="2109">
        <f t="shared" si="288"/>
        <v>180.83</v>
      </c>
      <c r="G2539" s="862">
        <f>'Заказ, cкидки и курсы валют'!$J$23*F2539</f>
        <v>2169.96</v>
      </c>
      <c r="H2539" s="128">
        <f t="shared" si="289"/>
        <v>759.49</v>
      </c>
      <c r="I2539" s="326"/>
    </row>
    <row r="2540" spans="1:9" ht="15">
      <c r="A2540" s="216" t="s">
        <v>5287</v>
      </c>
      <c r="B2540" s="1301" t="s">
        <v>159</v>
      </c>
      <c r="C2540" s="1787">
        <v>5</v>
      </c>
      <c r="D2540" s="2108">
        <v>300</v>
      </c>
      <c r="E2540" s="2589">
        <v>206.52</v>
      </c>
      <c r="F2540" s="2109">
        <f t="shared" si="288"/>
        <v>206.52</v>
      </c>
      <c r="G2540" s="862">
        <f>'Заказ, cкидки и курсы валют'!$J$23*F2540</f>
        <v>2478.2400000000002</v>
      </c>
      <c r="H2540" s="128">
        <f t="shared" si="289"/>
        <v>743.47</v>
      </c>
      <c r="I2540" s="326"/>
    </row>
    <row r="2541" spans="1:9" ht="15">
      <c r="A2541" s="216" t="s">
        <v>11393</v>
      </c>
      <c r="B2541" s="525" t="s">
        <v>168</v>
      </c>
      <c r="C2541" s="794">
        <v>4.5</v>
      </c>
      <c r="D2541" s="2107">
        <v>500</v>
      </c>
      <c r="E2541" s="2589">
        <v>163.41</v>
      </c>
      <c r="F2541" s="2109">
        <f t="shared" si="288"/>
        <v>163.41</v>
      </c>
      <c r="G2541" s="862">
        <f>'Заказ, cкидки и курсы валют'!$J$23*F2541</f>
        <v>1960.92</v>
      </c>
      <c r="H2541" s="128">
        <f t="shared" si="289"/>
        <v>980.46</v>
      </c>
      <c r="I2541" s="326"/>
    </row>
    <row r="2542" spans="1:9" ht="15">
      <c r="A2542" s="216" t="s">
        <v>11394</v>
      </c>
      <c r="B2542" s="525" t="s">
        <v>169</v>
      </c>
      <c r="C2542" s="794">
        <v>4.8</v>
      </c>
      <c r="D2542" s="2107">
        <v>400</v>
      </c>
      <c r="E2542" s="2589">
        <v>181.22</v>
      </c>
      <c r="F2542" s="2109">
        <f t="shared" si="288"/>
        <v>181.22</v>
      </c>
      <c r="G2542" s="862">
        <f>'Заказ, cкидки и курсы валют'!$J$23*F2542</f>
        <v>2174.64</v>
      </c>
      <c r="H2542" s="128">
        <f t="shared" si="289"/>
        <v>869.86</v>
      </c>
      <c r="I2542" s="326"/>
    </row>
    <row r="2543" spans="1:9" ht="15">
      <c r="A2543" s="216" t="s">
        <v>11395</v>
      </c>
      <c r="B2543" s="525" t="s">
        <v>170</v>
      </c>
      <c r="C2543" s="794">
        <v>5.4</v>
      </c>
      <c r="D2543" s="2107">
        <v>300</v>
      </c>
      <c r="E2543" s="2589">
        <v>213.55</v>
      </c>
      <c r="F2543" s="2109">
        <f t="shared" si="288"/>
        <v>213.55</v>
      </c>
      <c r="G2543" s="862">
        <f>'Заказ, cкидки и курсы валют'!$J$23*F2543</f>
        <v>2562.6000000000004</v>
      </c>
      <c r="H2543" s="128">
        <f t="shared" si="289"/>
        <v>768.78</v>
      </c>
      <c r="I2543" s="326"/>
    </row>
    <row r="2544" spans="1:9">
      <c r="A2544" s="216" t="s">
        <v>5288</v>
      </c>
      <c r="B2544" s="525" t="s">
        <v>171</v>
      </c>
      <c r="C2544" s="1790">
        <v>6.12</v>
      </c>
      <c r="D2544" s="2107">
        <v>200</v>
      </c>
      <c r="E2544" s="2589">
        <v>235.54</v>
      </c>
      <c r="F2544" s="2109">
        <f t="shared" si="288"/>
        <v>235.54</v>
      </c>
      <c r="G2544" s="862">
        <f>'Заказ, cкидки и курсы валют'!$J$23*F2544</f>
        <v>2826.48</v>
      </c>
      <c r="H2544" s="128">
        <f t="shared" si="289"/>
        <v>565.29999999999995</v>
      </c>
      <c r="I2544" s="326"/>
    </row>
    <row r="2545" spans="1:9" ht="15">
      <c r="A2545" s="216" t="s">
        <v>5289</v>
      </c>
      <c r="B2545" s="1301" t="s">
        <v>172</v>
      </c>
      <c r="C2545" s="1787">
        <v>7.03</v>
      </c>
      <c r="D2545" s="2108">
        <v>200</v>
      </c>
      <c r="E2545" s="2589">
        <v>258.44</v>
      </c>
      <c r="F2545" s="2109">
        <f t="shared" si="288"/>
        <v>258.44</v>
      </c>
      <c r="G2545" s="862">
        <f>'Заказ, cкидки и курсы валют'!$J$23*F2545</f>
        <v>3101.2799999999997</v>
      </c>
      <c r="H2545" s="128">
        <f t="shared" si="289"/>
        <v>620.26</v>
      </c>
      <c r="I2545" s="326"/>
    </row>
    <row r="2546" spans="1:9" ht="15">
      <c r="A2546" s="216" t="s">
        <v>11396</v>
      </c>
      <c r="B2546" s="1301" t="s">
        <v>1357</v>
      </c>
      <c r="C2546" s="1787">
        <v>7.9</v>
      </c>
      <c r="D2546" s="2108">
        <v>150</v>
      </c>
      <c r="E2546" s="2589">
        <v>330.23</v>
      </c>
      <c r="F2546" s="2109">
        <f t="shared" si="288"/>
        <v>330.23</v>
      </c>
      <c r="G2546" s="862">
        <f>'Заказ, cкидки и курсы валют'!$J$23*F2546</f>
        <v>3962.76</v>
      </c>
      <c r="H2546" s="128">
        <f t="shared" si="289"/>
        <v>594.41</v>
      </c>
      <c r="I2546" s="326"/>
    </row>
    <row r="2547" spans="1:9" ht="15">
      <c r="A2547" s="216" t="s">
        <v>5290</v>
      </c>
      <c r="B2547" s="1301" t="s">
        <v>173</v>
      </c>
      <c r="C2547" s="1787">
        <v>8.8000000000000007</v>
      </c>
      <c r="D2547" s="2108">
        <v>150</v>
      </c>
      <c r="E2547" s="2589">
        <v>322.08</v>
      </c>
      <c r="F2547" s="2109">
        <f t="shared" si="288"/>
        <v>322.08</v>
      </c>
      <c r="G2547" s="862">
        <f>'Заказ, cкидки и курсы валют'!$J$23*F2547</f>
        <v>3864.96</v>
      </c>
      <c r="H2547" s="128">
        <f t="shared" si="289"/>
        <v>579.74</v>
      </c>
      <c r="I2547" s="326"/>
    </row>
    <row r="2548" spans="1:9" ht="15">
      <c r="A2548" s="216" t="s">
        <v>11397</v>
      </c>
      <c r="B2548" s="1301" t="s">
        <v>4198</v>
      </c>
      <c r="C2548" s="1787">
        <v>9</v>
      </c>
      <c r="D2548" s="2108">
        <v>150</v>
      </c>
      <c r="E2548" s="2589">
        <v>364.87</v>
      </c>
      <c r="F2548" s="2109">
        <f t="shared" si="288"/>
        <v>364.87</v>
      </c>
      <c r="G2548" s="862">
        <f>'Заказ, cкидки и курсы валют'!$J$23*F2548</f>
        <v>4378.4400000000005</v>
      </c>
      <c r="H2548" s="128">
        <f t="shared" si="289"/>
        <v>656.77</v>
      </c>
      <c r="I2548" s="326"/>
    </row>
    <row r="2549" spans="1:9" ht="15">
      <c r="A2549" s="216" t="s">
        <v>5291</v>
      </c>
      <c r="B2549" s="1301" t="s">
        <v>174</v>
      </c>
      <c r="C2549" s="1787">
        <v>9.3699999999999992</v>
      </c>
      <c r="D2549" s="2108">
        <v>150</v>
      </c>
      <c r="E2549" s="2589">
        <v>371.92</v>
      </c>
      <c r="F2549" s="2109">
        <f t="shared" si="288"/>
        <v>371.92</v>
      </c>
      <c r="G2549" s="862">
        <f>'Заказ, cкидки и курсы валют'!$J$23*F2549</f>
        <v>4463.04</v>
      </c>
      <c r="H2549" s="128">
        <f t="shared" si="289"/>
        <v>669.46</v>
      </c>
      <c r="I2549" s="326"/>
    </row>
    <row r="2550" spans="1:9" ht="15">
      <c r="A2550" s="216" t="s">
        <v>11398</v>
      </c>
      <c r="B2550" s="1301" t="s">
        <v>986</v>
      </c>
      <c r="C2550" s="1787">
        <v>9.9</v>
      </c>
      <c r="D2550" s="2108">
        <v>100</v>
      </c>
      <c r="E2550" s="2589">
        <v>435.07</v>
      </c>
      <c r="F2550" s="2109">
        <f t="shared" si="288"/>
        <v>435.07</v>
      </c>
      <c r="G2550" s="862">
        <f>'Заказ, cкидки и курсы валют'!$J$23*F2550</f>
        <v>5220.84</v>
      </c>
      <c r="H2550" s="128">
        <f t="shared" si="289"/>
        <v>522.08000000000004</v>
      </c>
      <c r="I2550" s="326"/>
    </row>
    <row r="2551" spans="1:9">
      <c r="A2551" s="216" t="s">
        <v>11399</v>
      </c>
      <c r="B2551" s="525" t="s">
        <v>178</v>
      </c>
      <c r="C2551" s="1790">
        <v>7.62</v>
      </c>
      <c r="D2551" s="2107">
        <v>150</v>
      </c>
      <c r="E2551" s="2589">
        <v>349.81</v>
      </c>
      <c r="F2551" s="2109">
        <f t="shared" si="288"/>
        <v>349.81</v>
      </c>
      <c r="G2551" s="862">
        <f>'Заказ, cкидки и курсы валют'!$J$23*F2551</f>
        <v>4197.72</v>
      </c>
      <c r="H2551" s="128">
        <f t="shared" si="289"/>
        <v>629.66</v>
      </c>
      <c r="I2551" s="326"/>
    </row>
    <row r="2552" spans="1:9" ht="15">
      <c r="A2552" s="216" t="s">
        <v>11400</v>
      </c>
      <c r="B2552" s="525" t="s">
        <v>179</v>
      </c>
      <c r="C2552" s="794">
        <v>8</v>
      </c>
      <c r="D2552" s="2107">
        <v>200</v>
      </c>
      <c r="E2552" s="2589">
        <v>371.07</v>
      </c>
      <c r="F2552" s="2109">
        <f t="shared" si="288"/>
        <v>371.07</v>
      </c>
      <c r="G2552" s="862">
        <f>'Заказ, cкидки и курсы валют'!$J$23*F2552</f>
        <v>4452.84</v>
      </c>
      <c r="H2552" s="128">
        <f t="shared" si="289"/>
        <v>890.57</v>
      </c>
      <c r="I2552" s="326"/>
    </row>
    <row r="2553" spans="1:9">
      <c r="A2553" s="216" t="s">
        <v>5292</v>
      </c>
      <c r="B2553" s="525" t="s">
        <v>180</v>
      </c>
      <c r="C2553" s="1790">
        <v>10.210000000000001</v>
      </c>
      <c r="D2553" s="2107">
        <v>150</v>
      </c>
      <c r="E2553" s="2589">
        <v>398.51</v>
      </c>
      <c r="F2553" s="2109">
        <f t="shared" si="288"/>
        <v>398.51</v>
      </c>
      <c r="G2553" s="862">
        <f>'Заказ, cкидки и курсы валют'!$J$23*F2553</f>
        <v>4782.12</v>
      </c>
      <c r="H2553" s="128">
        <f t="shared" si="289"/>
        <v>717.32</v>
      </c>
      <c r="I2553" s="326"/>
    </row>
    <row r="2554" spans="1:9">
      <c r="A2554" s="216" t="s">
        <v>11401</v>
      </c>
      <c r="B2554" s="525" t="s">
        <v>181</v>
      </c>
      <c r="C2554" s="1790">
        <v>11.57</v>
      </c>
      <c r="D2554" s="2107">
        <v>150</v>
      </c>
      <c r="E2554" s="2589">
        <v>448.94</v>
      </c>
      <c r="F2554" s="2109">
        <f t="shared" si="288"/>
        <v>448.94</v>
      </c>
      <c r="G2554" s="862">
        <f>'Заказ, cкидки и курсы валют'!$J$23*F2554</f>
        <v>5387.28</v>
      </c>
      <c r="H2554" s="128">
        <f t="shared" si="289"/>
        <v>808.09</v>
      </c>
      <c r="I2554" s="326"/>
    </row>
    <row r="2555" spans="1:9" ht="15">
      <c r="A2555" s="216" t="s">
        <v>11402</v>
      </c>
      <c r="B2555" s="525" t="s">
        <v>4199</v>
      </c>
      <c r="C2555" s="794">
        <v>12.5</v>
      </c>
      <c r="D2555" s="2107">
        <v>150</v>
      </c>
      <c r="E2555" s="2589">
        <v>505.06</v>
      </c>
      <c r="F2555" s="2109">
        <f t="shared" si="288"/>
        <v>505.06</v>
      </c>
      <c r="G2555" s="862">
        <f>'Заказ, cкидки и курсы валют'!$J$23*F2555</f>
        <v>6060.72</v>
      </c>
      <c r="H2555" s="128">
        <f t="shared" si="289"/>
        <v>909.11</v>
      </c>
      <c r="I2555" s="326"/>
    </row>
    <row r="2556" spans="1:9">
      <c r="A2556" s="216" t="s">
        <v>5293</v>
      </c>
      <c r="B2556" s="525" t="s">
        <v>3848</v>
      </c>
      <c r="C2556" s="1790">
        <v>13.61</v>
      </c>
      <c r="D2556" s="525">
        <v>120</v>
      </c>
      <c r="E2556" s="2589">
        <v>502.12</v>
      </c>
      <c r="F2556" s="2109">
        <f t="shared" si="288"/>
        <v>502.12</v>
      </c>
      <c r="G2556" s="862">
        <f>'Заказ, cкидки и курсы валют'!$J$23*F2556</f>
        <v>6025.4400000000005</v>
      </c>
      <c r="H2556" s="128">
        <f t="shared" si="289"/>
        <v>723.05</v>
      </c>
      <c r="I2556" s="326"/>
    </row>
    <row r="2557" spans="1:9" ht="15">
      <c r="A2557" s="216" t="s">
        <v>5294</v>
      </c>
      <c r="B2557" s="1301" t="s">
        <v>183</v>
      </c>
      <c r="C2557" s="1787">
        <v>14.3</v>
      </c>
      <c r="D2557" s="2108">
        <v>100</v>
      </c>
      <c r="E2557" s="2589">
        <v>571.16999999999996</v>
      </c>
      <c r="F2557" s="2109">
        <f t="shared" si="288"/>
        <v>571.16999999999996</v>
      </c>
      <c r="G2557" s="862">
        <f>'Заказ, cкидки и курсы валют'!$J$23*F2557</f>
        <v>6854.0399999999991</v>
      </c>
      <c r="H2557" s="128">
        <f t="shared" si="289"/>
        <v>685.4</v>
      </c>
      <c r="I2557" s="326"/>
    </row>
    <row r="2558" spans="1:9">
      <c r="A2558" s="216" t="s">
        <v>5295</v>
      </c>
      <c r="B2558" s="525" t="s">
        <v>3851</v>
      </c>
      <c r="C2558" s="1790">
        <v>15.65</v>
      </c>
      <c r="D2558" s="525">
        <v>100</v>
      </c>
      <c r="E2558" s="2589">
        <v>640.9</v>
      </c>
      <c r="F2558" s="2109">
        <f t="shared" si="288"/>
        <v>640.9</v>
      </c>
      <c r="G2558" s="862">
        <f>'Заказ, cкидки и курсы валют'!$J$23*F2558</f>
        <v>7690.7999999999993</v>
      </c>
      <c r="H2558" s="128">
        <f t="shared" si="289"/>
        <v>769.08</v>
      </c>
      <c r="I2558" s="326"/>
    </row>
    <row r="2559" spans="1:9" ht="15">
      <c r="A2559" s="216" t="s">
        <v>5296</v>
      </c>
      <c r="B2559" s="1301" t="s">
        <v>185</v>
      </c>
      <c r="C2559" s="1787">
        <v>18.78</v>
      </c>
      <c r="D2559" s="2108">
        <v>100</v>
      </c>
      <c r="E2559" s="2589">
        <v>694.32</v>
      </c>
      <c r="F2559" s="2109">
        <f t="shared" si="288"/>
        <v>694.32</v>
      </c>
      <c r="G2559" s="862">
        <f>'Заказ, cкидки и курсы валют'!$J$23*F2559</f>
        <v>8331.84</v>
      </c>
      <c r="H2559" s="128">
        <f t="shared" si="289"/>
        <v>833.18</v>
      </c>
      <c r="I2559" s="326"/>
    </row>
    <row r="2560" spans="1:9">
      <c r="A2560" s="216" t="s">
        <v>11403</v>
      </c>
      <c r="B2560" s="525" t="s">
        <v>192</v>
      </c>
      <c r="C2560" s="1790">
        <v>19.600000000000001</v>
      </c>
      <c r="D2560" s="525">
        <v>100</v>
      </c>
      <c r="E2560" s="2589">
        <v>731.3</v>
      </c>
      <c r="F2560" s="2109">
        <f t="shared" ref="F2560:F2581" si="290">ROUND(E2560*(1-$F$11),2)</f>
        <v>731.3</v>
      </c>
      <c r="G2560" s="862">
        <f>'Заказ, cкидки и курсы валют'!$J$23*F2560</f>
        <v>8775.5999999999985</v>
      </c>
      <c r="H2560" s="128">
        <f t="shared" ref="H2560:H2581" si="291">ROUND((D2560/1000)*G2560,2)</f>
        <v>877.56</v>
      </c>
      <c r="I2560" s="326"/>
    </row>
    <row r="2561" spans="1:9">
      <c r="A2561" s="216" t="s">
        <v>11404</v>
      </c>
      <c r="B2561" s="525" t="s">
        <v>193</v>
      </c>
      <c r="C2561" s="1790">
        <v>22</v>
      </c>
      <c r="D2561" s="525">
        <v>80</v>
      </c>
      <c r="E2561" s="2589">
        <v>775.08</v>
      </c>
      <c r="F2561" s="2109">
        <f t="shared" si="290"/>
        <v>775.08</v>
      </c>
      <c r="G2561" s="862">
        <f>'Заказ, cкидки и курсы валют'!$J$23*F2561</f>
        <v>9300.9600000000009</v>
      </c>
      <c r="H2561" s="128">
        <f t="shared" si="291"/>
        <v>744.08</v>
      </c>
      <c r="I2561" s="326"/>
    </row>
    <row r="2562" spans="1:9">
      <c r="A2562" s="216" t="s">
        <v>5297</v>
      </c>
      <c r="B2562" s="525" t="s">
        <v>4192</v>
      </c>
      <c r="C2562" s="1790">
        <v>22.14</v>
      </c>
      <c r="D2562" s="525">
        <v>60</v>
      </c>
      <c r="E2562" s="2589">
        <v>870.86</v>
      </c>
      <c r="F2562" s="2109">
        <f t="shared" si="290"/>
        <v>870.86</v>
      </c>
      <c r="G2562" s="862">
        <f>'Заказ, cкидки и курсы валют'!$J$23*F2562</f>
        <v>10450.32</v>
      </c>
      <c r="H2562" s="128">
        <f t="shared" si="291"/>
        <v>627.02</v>
      </c>
      <c r="I2562" s="326"/>
    </row>
    <row r="2563" spans="1:9">
      <c r="A2563" s="216" t="s">
        <v>11405</v>
      </c>
      <c r="B2563" s="525" t="s">
        <v>238</v>
      </c>
      <c r="C2563" s="1790">
        <v>25.7</v>
      </c>
      <c r="D2563" s="525">
        <v>60</v>
      </c>
      <c r="E2563" s="2589">
        <v>905.32</v>
      </c>
      <c r="F2563" s="2109">
        <f t="shared" si="290"/>
        <v>905.32</v>
      </c>
      <c r="G2563" s="862">
        <f>'Заказ, cкидки и курсы валют'!$J$23*F2563</f>
        <v>10863.84</v>
      </c>
      <c r="H2563" s="128">
        <f t="shared" si="291"/>
        <v>651.83000000000004</v>
      </c>
      <c r="I2563" s="326"/>
    </row>
    <row r="2564" spans="1:9">
      <c r="A2564" s="216" t="s">
        <v>11406</v>
      </c>
      <c r="B2564" s="525" t="s">
        <v>3108</v>
      </c>
      <c r="C2564" s="1790">
        <v>26.9</v>
      </c>
      <c r="D2564" s="525">
        <v>50</v>
      </c>
      <c r="E2564" s="2589">
        <v>934.14</v>
      </c>
      <c r="F2564" s="2109">
        <f t="shared" si="290"/>
        <v>934.14</v>
      </c>
      <c r="G2564" s="862">
        <f>'Заказ, cкидки и курсы валют'!$J$23*F2564</f>
        <v>11209.68</v>
      </c>
      <c r="H2564" s="128">
        <f t="shared" si="291"/>
        <v>560.48</v>
      </c>
      <c r="I2564" s="326"/>
    </row>
    <row r="2565" spans="1:9">
      <c r="A2565" s="216" t="s">
        <v>5298</v>
      </c>
      <c r="B2565" s="525" t="s">
        <v>4193</v>
      </c>
      <c r="C2565" s="1790">
        <v>26.62</v>
      </c>
      <c r="D2565" s="525">
        <v>50</v>
      </c>
      <c r="E2565" s="2589">
        <v>1074.27</v>
      </c>
      <c r="F2565" s="2109">
        <f t="shared" si="290"/>
        <v>1074.27</v>
      </c>
      <c r="G2565" s="862">
        <f>'Заказ, cкидки и курсы валют'!$J$23*F2565</f>
        <v>12891.24</v>
      </c>
      <c r="H2565" s="128">
        <f t="shared" si="291"/>
        <v>644.55999999999995</v>
      </c>
      <c r="I2565" s="326"/>
    </row>
    <row r="2566" spans="1:9">
      <c r="A2566" s="216" t="s">
        <v>5299</v>
      </c>
      <c r="B2566" s="525" t="s">
        <v>3852</v>
      </c>
      <c r="C2566" s="1790">
        <v>32</v>
      </c>
      <c r="D2566" s="525">
        <v>50</v>
      </c>
      <c r="E2566" s="2589">
        <v>1229.1099999999999</v>
      </c>
      <c r="F2566" s="2109">
        <f t="shared" si="290"/>
        <v>1229.1099999999999</v>
      </c>
      <c r="G2566" s="862">
        <f>'Заказ, cкидки и курсы валют'!$J$23*F2566</f>
        <v>14749.32</v>
      </c>
      <c r="H2566" s="128">
        <f t="shared" si="291"/>
        <v>737.47</v>
      </c>
      <c r="I2566" s="326"/>
    </row>
    <row r="2567" spans="1:9">
      <c r="A2567" s="216" t="s">
        <v>5300</v>
      </c>
      <c r="B2567" s="525" t="s">
        <v>3853</v>
      </c>
      <c r="C2567" s="1790">
        <v>35.049999999999997</v>
      </c>
      <c r="D2567" s="525">
        <v>40</v>
      </c>
      <c r="E2567" s="2589">
        <v>1362.49</v>
      </c>
      <c r="F2567" s="2109">
        <f t="shared" si="290"/>
        <v>1362.49</v>
      </c>
      <c r="G2567" s="862">
        <f>'Заказ, cкидки и курсы валют'!$J$23*F2567</f>
        <v>16349.880000000001</v>
      </c>
      <c r="H2567" s="128">
        <f t="shared" si="291"/>
        <v>654</v>
      </c>
      <c r="I2567" s="326"/>
    </row>
    <row r="2568" spans="1:9">
      <c r="A2568" s="216" t="s">
        <v>5301</v>
      </c>
      <c r="B2568" s="525" t="s">
        <v>3854</v>
      </c>
      <c r="C2568" s="1790">
        <v>44.63</v>
      </c>
      <c r="D2568" s="525">
        <v>40</v>
      </c>
      <c r="E2568" s="2589">
        <v>1467.46</v>
      </c>
      <c r="F2568" s="2109">
        <f t="shared" si="290"/>
        <v>1467.46</v>
      </c>
      <c r="G2568" s="862">
        <f>'Заказ, cкидки и курсы валют'!$J$23*F2568</f>
        <v>17609.52</v>
      </c>
      <c r="H2568" s="128">
        <f t="shared" si="291"/>
        <v>704.38</v>
      </c>
      <c r="I2568" s="326"/>
    </row>
    <row r="2569" spans="1:9">
      <c r="A2569" s="216" t="s">
        <v>3150</v>
      </c>
      <c r="B2569" s="525" t="s">
        <v>3855</v>
      </c>
      <c r="C2569" s="1790">
        <v>48.6</v>
      </c>
      <c r="D2569" s="525">
        <v>520</v>
      </c>
      <c r="E2569" s="2589">
        <v>1650.03</v>
      </c>
      <c r="F2569" s="2109">
        <f t="shared" si="290"/>
        <v>1650.03</v>
      </c>
      <c r="G2569" s="862">
        <f>'Заказ, cкидки и курсы валют'!$J$23*F2569</f>
        <v>19800.36</v>
      </c>
      <c r="H2569" s="128">
        <f t="shared" si="291"/>
        <v>10296.19</v>
      </c>
      <c r="I2569" s="326"/>
    </row>
    <row r="2570" spans="1:9">
      <c r="A2570" s="216" t="s">
        <v>3151</v>
      </c>
      <c r="B2570" s="525" t="s">
        <v>3856</v>
      </c>
      <c r="C2570" s="1790">
        <v>56.92</v>
      </c>
      <c r="D2570" s="525">
        <v>460</v>
      </c>
      <c r="E2570" s="2589">
        <v>1840.14</v>
      </c>
      <c r="F2570" s="2109">
        <f t="shared" si="290"/>
        <v>1840.14</v>
      </c>
      <c r="G2570" s="862">
        <f>'Заказ, cкидки и курсы валют'!$J$23*F2570</f>
        <v>22081.68</v>
      </c>
      <c r="H2570" s="128">
        <f t="shared" si="291"/>
        <v>10157.57</v>
      </c>
      <c r="I2570" s="326"/>
    </row>
    <row r="2571" spans="1:9">
      <c r="A2571" s="216" t="s">
        <v>3152</v>
      </c>
      <c r="B2571" s="525" t="s">
        <v>2632</v>
      </c>
      <c r="C2571" s="1790">
        <v>45.52</v>
      </c>
      <c r="D2571" s="525">
        <v>520</v>
      </c>
      <c r="E2571" s="2589">
        <v>1583.06</v>
      </c>
      <c r="F2571" s="2109">
        <f t="shared" si="290"/>
        <v>1583.06</v>
      </c>
      <c r="G2571" s="862">
        <f>'Заказ, cкидки и курсы валют'!$J$23*F2571</f>
        <v>18996.72</v>
      </c>
      <c r="H2571" s="128">
        <f t="shared" si="291"/>
        <v>9878.2900000000009</v>
      </c>
      <c r="I2571" s="326"/>
    </row>
    <row r="2572" spans="1:9">
      <c r="A2572" s="216" t="s">
        <v>3153</v>
      </c>
      <c r="B2572" s="525" t="s">
        <v>2650</v>
      </c>
      <c r="C2572" s="1790">
        <v>62.19</v>
      </c>
      <c r="D2572" s="525">
        <v>450</v>
      </c>
      <c r="E2572" s="2589">
        <v>1820.26</v>
      </c>
      <c r="F2572" s="2109">
        <f t="shared" si="290"/>
        <v>1820.26</v>
      </c>
      <c r="G2572" s="862">
        <f>'Заказ, cкидки и курсы валют'!$J$23*F2572</f>
        <v>21843.119999999999</v>
      </c>
      <c r="H2572" s="128">
        <f t="shared" si="291"/>
        <v>9829.4</v>
      </c>
      <c r="I2572" s="326"/>
    </row>
    <row r="2573" spans="1:9">
      <c r="A2573" s="216" t="s">
        <v>11705</v>
      </c>
      <c r="B2573" s="15" t="s">
        <v>2651</v>
      </c>
      <c r="C2573" s="332">
        <v>59.55</v>
      </c>
      <c r="D2573" s="15">
        <v>320</v>
      </c>
      <c r="E2573" s="2589">
        <v>2012.96</v>
      </c>
      <c r="F2573" s="2109">
        <f t="shared" si="290"/>
        <v>2012.96</v>
      </c>
      <c r="G2573" s="862">
        <f>'[1]Заказ, cкидки и курсы валют'!$J$23*F2573</f>
        <v>25564.592000000001</v>
      </c>
      <c r="H2573" s="128">
        <f t="shared" si="291"/>
        <v>8180.67</v>
      </c>
      <c r="I2573" s="326"/>
    </row>
    <row r="2574" spans="1:9">
      <c r="A2574" s="216" t="s">
        <v>3154</v>
      </c>
      <c r="B2574" s="525" t="s">
        <v>2630</v>
      </c>
      <c r="C2574" s="1790">
        <v>60.51</v>
      </c>
      <c r="D2574" s="525">
        <v>380</v>
      </c>
      <c r="E2574" s="2589">
        <v>2037.91</v>
      </c>
      <c r="F2574" s="2109">
        <f t="shared" si="290"/>
        <v>2037.91</v>
      </c>
      <c r="G2574" s="862">
        <f>'Заказ, cкидки и курсы валют'!$J$23*F2574</f>
        <v>24454.920000000002</v>
      </c>
      <c r="H2574" s="128">
        <f t="shared" si="291"/>
        <v>9292.8700000000008</v>
      </c>
      <c r="I2574" s="326"/>
    </row>
    <row r="2575" spans="1:9">
      <c r="A2575" s="216" t="s">
        <v>3155</v>
      </c>
      <c r="B2575" s="525" t="s">
        <v>2652</v>
      </c>
      <c r="C2575" s="1790">
        <v>64.06</v>
      </c>
      <c r="D2575" s="525">
        <v>350</v>
      </c>
      <c r="E2575" s="2589">
        <v>2243.3200000000002</v>
      </c>
      <c r="F2575" s="2109">
        <f t="shared" si="290"/>
        <v>2243.3200000000002</v>
      </c>
      <c r="G2575" s="862">
        <f>'Заказ, cкидки и курсы валют'!$J$23*F2575</f>
        <v>26919.840000000004</v>
      </c>
      <c r="H2575" s="128">
        <f t="shared" si="291"/>
        <v>9421.94</v>
      </c>
      <c r="I2575" s="326"/>
    </row>
    <row r="2576" spans="1:9">
      <c r="A2576" s="216" t="s">
        <v>3156</v>
      </c>
      <c r="B2576" s="525" t="s">
        <v>2631</v>
      </c>
      <c r="C2576" s="1957">
        <v>84.14</v>
      </c>
      <c r="D2576" s="2108">
        <v>320</v>
      </c>
      <c r="E2576" s="2589">
        <v>2810.43</v>
      </c>
      <c r="F2576" s="2109">
        <f t="shared" si="290"/>
        <v>2810.43</v>
      </c>
      <c r="G2576" s="862">
        <f>'Заказ, cкидки и курсы валют'!$J$23*F2576</f>
        <v>33725.159999999996</v>
      </c>
      <c r="H2576" s="128">
        <f t="shared" si="291"/>
        <v>10792.05</v>
      </c>
      <c r="I2576" s="326"/>
    </row>
    <row r="2577" spans="1:10">
      <c r="A2577" s="216" t="s">
        <v>3157</v>
      </c>
      <c r="B2577" s="525" t="s">
        <v>2653</v>
      </c>
      <c r="C2577" s="1957">
        <v>78.3</v>
      </c>
      <c r="D2577" s="2108">
        <v>300</v>
      </c>
      <c r="E2577" s="2589">
        <v>2700.26</v>
      </c>
      <c r="F2577" s="2109">
        <f t="shared" si="290"/>
        <v>2700.26</v>
      </c>
      <c r="G2577" s="862">
        <f>'Заказ, cкидки и курсы валют'!$J$23*F2577</f>
        <v>32403.120000000003</v>
      </c>
      <c r="H2577" s="128">
        <f t="shared" si="291"/>
        <v>9720.94</v>
      </c>
      <c r="I2577" s="326"/>
    </row>
    <row r="2578" spans="1:10">
      <c r="A2578" s="216" t="s">
        <v>3158</v>
      </c>
      <c r="B2578" s="525" t="s">
        <v>2654</v>
      </c>
      <c r="C2578" s="1957">
        <v>85.4</v>
      </c>
      <c r="D2578" s="2108">
        <v>270</v>
      </c>
      <c r="E2578" s="2589">
        <v>2858.82</v>
      </c>
      <c r="F2578" s="2109">
        <f t="shared" si="290"/>
        <v>2858.82</v>
      </c>
      <c r="G2578" s="862">
        <f>'Заказ, cкидки и курсы валют'!$J$23*F2578</f>
        <v>34305.840000000004</v>
      </c>
      <c r="H2578" s="128">
        <f t="shared" si="291"/>
        <v>9262.58</v>
      </c>
      <c r="I2578" s="326"/>
    </row>
    <row r="2579" spans="1:10">
      <c r="A2579" s="216" t="s">
        <v>3159</v>
      </c>
      <c r="B2579" s="525" t="s">
        <v>2655</v>
      </c>
      <c r="C2579" s="1957">
        <v>98.77</v>
      </c>
      <c r="D2579" s="2108">
        <v>250</v>
      </c>
      <c r="E2579" s="2589">
        <v>3145.23</v>
      </c>
      <c r="F2579" s="2109">
        <f t="shared" si="290"/>
        <v>3145.23</v>
      </c>
      <c r="G2579" s="862">
        <f>'Заказ, cкидки и курсы валют'!$J$23*F2579</f>
        <v>37742.76</v>
      </c>
      <c r="H2579" s="128">
        <f t="shared" si="291"/>
        <v>9435.69</v>
      </c>
      <c r="I2579" s="326"/>
    </row>
    <row r="2580" spans="1:10">
      <c r="A2580" s="216" t="s">
        <v>3160</v>
      </c>
      <c r="B2580" s="525" t="s">
        <v>2656</v>
      </c>
      <c r="C2580" s="1957">
        <v>111.96</v>
      </c>
      <c r="D2580" s="2108">
        <v>230</v>
      </c>
      <c r="E2580" s="2589">
        <v>5255.8</v>
      </c>
      <c r="F2580" s="2109">
        <f t="shared" si="290"/>
        <v>5255.8</v>
      </c>
      <c r="G2580" s="862">
        <f>'Заказ, cкидки и курсы валют'!$J$23*F2580</f>
        <v>63069.600000000006</v>
      </c>
      <c r="H2580" s="128">
        <f t="shared" si="291"/>
        <v>14506.01</v>
      </c>
      <c r="I2580" s="326"/>
    </row>
    <row r="2581" spans="1:10" ht="13.5" thickBot="1">
      <c r="A2581" s="241" t="s">
        <v>3161</v>
      </c>
      <c r="B2581" s="941" t="s">
        <v>2657</v>
      </c>
      <c r="C2581" s="1958">
        <v>113.4</v>
      </c>
      <c r="D2581" s="2120">
        <v>220</v>
      </c>
      <c r="E2581" s="2589">
        <v>5390.95</v>
      </c>
      <c r="F2581" s="2121">
        <f t="shared" si="290"/>
        <v>5390.95</v>
      </c>
      <c r="G2581" s="960">
        <f>'Заказ, cкидки и курсы валют'!$J$23*F2581</f>
        <v>64691.399999999994</v>
      </c>
      <c r="H2581" s="181">
        <f t="shared" si="291"/>
        <v>14232.11</v>
      </c>
      <c r="I2581" s="327"/>
    </row>
    <row r="2582" spans="1:10" ht="13.5" thickBot="1"/>
    <row r="2583" spans="1:10" ht="18">
      <c r="A2583" s="1120"/>
      <c r="B2583" s="1121"/>
      <c r="C2583" s="1122" t="s">
        <v>3849</v>
      </c>
      <c r="D2583" s="1123"/>
      <c r="E2583" s="1124"/>
      <c r="F2583" s="1125"/>
      <c r="G2583" s="1126"/>
      <c r="H2583" s="1127"/>
      <c r="I2583" s="1128"/>
    </row>
    <row r="2584" spans="1:10">
      <c r="A2584" s="1106"/>
      <c r="B2584" s="545"/>
      <c r="C2584" s="1104"/>
      <c r="D2584" s="1104"/>
      <c r="E2584" s="1111"/>
      <c r="F2584" s="1112"/>
      <c r="G2584" s="1103"/>
      <c r="H2584" s="1129"/>
      <c r="I2584" s="1105"/>
    </row>
    <row r="2585" spans="1:10">
      <c r="A2585" s="1106"/>
      <c r="B2585" s="545"/>
      <c r="C2585" s="1104"/>
      <c r="D2585" s="1104"/>
      <c r="E2585" s="1111"/>
      <c r="F2585" s="1112"/>
      <c r="G2585" s="1103"/>
      <c r="H2585" s="1129"/>
      <c r="I2585" s="1105"/>
    </row>
    <row r="2586" spans="1:10">
      <c r="A2586" s="1106"/>
      <c r="B2586" s="545"/>
      <c r="C2586" s="1104"/>
      <c r="D2586" s="1104"/>
      <c r="E2586" s="1111"/>
      <c r="F2586" s="1112"/>
      <c r="G2586" s="1103"/>
      <c r="H2586" s="1129"/>
      <c r="I2586" s="1105"/>
    </row>
    <row r="2587" spans="1:10">
      <c r="A2587" s="1106"/>
      <c r="B2587" s="545"/>
      <c r="C2587" s="1104"/>
      <c r="D2587" s="1104"/>
      <c r="E2587" s="1111"/>
      <c r="F2587" s="1112"/>
      <c r="G2587" s="1103"/>
      <c r="H2587" s="1129"/>
      <c r="I2587" s="1105"/>
    </row>
    <row r="2588" spans="1:10" ht="16.5" thickBot="1">
      <c r="A2588" s="1171" t="s">
        <v>7052</v>
      </c>
      <c r="B2588" s="2545"/>
      <c r="C2588" s="1114"/>
      <c r="D2588" s="1114"/>
      <c r="E2588" s="1115"/>
      <c r="F2588" s="1116"/>
      <c r="G2588" s="1117"/>
      <c r="H2588" s="1130"/>
      <c r="I2588" s="1118"/>
    </row>
    <row r="2589" spans="1:10" ht="42">
      <c r="A2589" s="195" t="s">
        <v>1028</v>
      </c>
      <c r="B2589" s="196" t="s">
        <v>1029</v>
      </c>
      <c r="C2589" s="197" t="s">
        <v>678</v>
      </c>
      <c r="D2589" s="197" t="s">
        <v>3130</v>
      </c>
      <c r="E2589" s="605" t="s">
        <v>11188</v>
      </c>
      <c r="F2589" s="600" t="s">
        <v>2779</v>
      </c>
      <c r="G2589" s="2319" t="s">
        <v>2627</v>
      </c>
      <c r="H2589" s="1119" t="s">
        <v>497</v>
      </c>
      <c r="I2589" s="199" t="s">
        <v>4239</v>
      </c>
      <c r="J2589" s="2668" t="s">
        <v>12335</v>
      </c>
    </row>
    <row r="2590" spans="1:10" ht="20.25" customHeight="1" thickBot="1">
      <c r="A2590" s="195"/>
      <c r="B2590" s="389"/>
      <c r="C2590" s="197" t="s">
        <v>3629</v>
      </c>
      <c r="D2590" s="390" t="s">
        <v>2628</v>
      </c>
      <c r="E2590" s="601" t="s">
        <v>265</v>
      </c>
      <c r="F2590" s="607">
        <f>'Заказ, cкидки и курсы валют'!$I$12</f>
        <v>0</v>
      </c>
      <c r="G2590" s="2316"/>
      <c r="H2590" s="982"/>
      <c r="I2590" s="325"/>
      <c r="J2590" s="2669"/>
    </row>
    <row r="2591" spans="1:10" ht="13.5" thickBot="1">
      <c r="A2591" s="333" t="s">
        <v>7310</v>
      </c>
      <c r="B2591" s="334" t="s">
        <v>142</v>
      </c>
      <c r="C2591" s="1921"/>
      <c r="D2591" s="1076">
        <v>20</v>
      </c>
      <c r="E2591" s="2111">
        <f>(E2529*2)+(1000/D2591*7.5)</f>
        <v>511.18</v>
      </c>
      <c r="F2591" s="967">
        <f>ROUND(E2591*(1-$F$11),2)</f>
        <v>511.18</v>
      </c>
      <c r="G2591" s="968">
        <f>'Заказ, cкидки и курсы валют'!$J$23*F2591</f>
        <v>6134.16</v>
      </c>
      <c r="H2591" s="387">
        <f>ROUND((D2591/1000)*G2591,2)</f>
        <v>122.68</v>
      </c>
      <c r="I2591" s="336"/>
      <c r="J2591" s="128">
        <f>ROUND(IF(H2591&lt;'Заказ, cкидки и курсы валют'!$B$39,H2591*0.54*100/(100-'Заказ, cкидки и курсы валют'!$C$39),IF(H2591&lt;'Заказ, cкидки и курсы валют'!$B$40,H2591*0.54*100/(100-'Заказ, cкидки и курсы валют'!$C$40),IF(H2591&lt;'Заказ, cкидки и курсы валют'!$B$41,H2591*0.54*100/(100-'Заказ, cкидки и курсы валют'!$C$41),IF(H2591&lt;'Заказ, cкидки и курсы валют'!$B$42,H2591*0.54*100/(100-'Заказ, cкидки и курсы валют'!$C$42),IF(H2591&lt;'Заказ, cкидки и курсы валют'!$B$43,H2591*0.54*100/(100-'Заказ, cкидки и курсы валют'!$C$43),H2591))))),2)</f>
        <v>189.28</v>
      </c>
    </row>
    <row r="2592" spans="1:10" ht="13.5" thickBot="1">
      <c r="A2592" s="216" t="s">
        <v>7311</v>
      </c>
      <c r="B2592" s="15" t="s">
        <v>144</v>
      </c>
      <c r="C2592" s="1922"/>
      <c r="D2592" s="20">
        <v>20</v>
      </c>
      <c r="E2592" s="2111">
        <f t="shared" ref="E2592:E2623" si="292">(E2530*2)+(1000/D2592*7.5)</f>
        <v>532.22</v>
      </c>
      <c r="F2592" s="603">
        <f t="shared" ref="F2592:F2623" si="293">ROUND(E2592*(1-$F$11),2)</f>
        <v>532.22</v>
      </c>
      <c r="G2592" s="862">
        <f>'Заказ, cкидки и курсы валют'!$J$23*F2592</f>
        <v>6386.64</v>
      </c>
      <c r="H2592" s="128">
        <f t="shared" ref="H2592:H2623" si="294">ROUND((D2592/1000)*G2592,2)</f>
        <v>127.73</v>
      </c>
      <c r="I2592" s="326"/>
      <c r="J2592" s="128">
        <f>ROUND(IF(H2592&lt;'Заказ, cкидки и курсы валют'!$B$39,H2592*0.54*100/(100-'Заказ, cкидки и курсы валют'!$C$39),IF(H2592&lt;'Заказ, cкидки и курсы валют'!$B$40,H2592*0.54*100/(100-'Заказ, cкидки и курсы валют'!$C$40),IF(H2592&lt;'Заказ, cкидки и курсы валют'!$B$41,H2592*0.54*100/(100-'Заказ, cкидки и курсы валют'!$C$41),IF(H2592&lt;'Заказ, cкидки и курсы валют'!$B$42,H2592*0.54*100/(100-'Заказ, cкидки и курсы валют'!$C$42),IF(H2592&lt;'Заказ, cкидки и курсы валют'!$B$43,H2592*0.54*100/(100-'Заказ, cкидки и курсы валют'!$C$43),H2592))))),2)</f>
        <v>197.07</v>
      </c>
    </row>
    <row r="2593" spans="1:10" ht="13.5" thickBot="1">
      <c r="A2593" s="216" t="s">
        <v>7312</v>
      </c>
      <c r="B2593" s="15" t="s">
        <v>151</v>
      </c>
      <c r="C2593" s="1922"/>
      <c r="D2593" s="20">
        <v>20</v>
      </c>
      <c r="E2593" s="2111">
        <f t="shared" si="292"/>
        <v>554.86</v>
      </c>
      <c r="F2593" s="603">
        <f t="shared" si="293"/>
        <v>554.86</v>
      </c>
      <c r="G2593" s="862">
        <f>'Заказ, cкидки и курсы валют'!$J$23*F2593</f>
        <v>6658.32</v>
      </c>
      <c r="H2593" s="128">
        <f t="shared" si="294"/>
        <v>133.16999999999999</v>
      </c>
      <c r="I2593" s="326"/>
      <c r="J2593" s="128">
        <f>ROUND(IF(H2593&lt;'Заказ, cкидки и курсы валют'!$B$39,H2593*0.54*100/(100-'Заказ, cкидки и курсы валют'!$C$39),IF(H2593&lt;'Заказ, cкидки и курсы валют'!$B$40,H2593*0.54*100/(100-'Заказ, cкидки и курсы валют'!$C$40),IF(H2593&lt;'Заказ, cкидки и курсы валют'!$B$41,H2593*0.54*100/(100-'Заказ, cкидки и курсы валют'!$C$41),IF(H2593&lt;'Заказ, cкидки и курсы валют'!$B$42,H2593*0.54*100/(100-'Заказ, cкидки и курсы валют'!$C$42),IF(H2593&lt;'Заказ, cкидки и курсы валют'!$B$43,H2593*0.54*100/(100-'Заказ, cкидки и курсы валют'!$C$43),H2593))))),2)</f>
        <v>205.46</v>
      </c>
    </row>
    <row r="2594" spans="1:10" ht="13.5" thickBot="1">
      <c r="A2594" s="216" t="s">
        <v>7313</v>
      </c>
      <c r="B2594" s="15" t="s">
        <v>152</v>
      </c>
      <c r="C2594" s="1922"/>
      <c r="D2594" s="20">
        <v>20</v>
      </c>
      <c r="E2594" s="2111">
        <f t="shared" si="292"/>
        <v>579.78</v>
      </c>
      <c r="F2594" s="603">
        <f t="shared" si="293"/>
        <v>579.78</v>
      </c>
      <c r="G2594" s="862">
        <f>'Заказ, cкидки и курсы валют'!$J$23*F2594</f>
        <v>6957.36</v>
      </c>
      <c r="H2594" s="128">
        <f t="shared" si="294"/>
        <v>139.15</v>
      </c>
      <c r="I2594" s="326"/>
      <c r="J2594" s="128">
        <f>ROUND(IF(H2594&lt;'Заказ, cкидки и курсы валют'!$B$39,H2594*0.54*100/(100-'Заказ, cкидки и курсы валют'!$C$39),IF(H2594&lt;'Заказ, cкидки и курсы валют'!$B$40,H2594*0.54*100/(100-'Заказ, cкидки и курсы валют'!$C$40),IF(H2594&lt;'Заказ, cкидки и курсы валют'!$B$41,H2594*0.54*100/(100-'Заказ, cкидки и курсы валют'!$C$41),IF(H2594&lt;'Заказ, cкидки и курсы валют'!$B$42,H2594*0.54*100/(100-'Заказ, cкидки и курсы валют'!$C$42),IF(H2594&lt;'Заказ, cкидки и курсы валют'!$B$43,H2594*0.54*100/(100-'Заказ, cкидки и курсы валют'!$C$43),H2594))))),2)</f>
        <v>214.69</v>
      </c>
    </row>
    <row r="2595" spans="1:10" ht="13.5" thickBot="1">
      <c r="A2595" s="216" t="s">
        <v>7314</v>
      </c>
      <c r="B2595" s="15" t="s">
        <v>158</v>
      </c>
      <c r="C2595" s="1922"/>
      <c r="D2595" s="20">
        <v>20</v>
      </c>
      <c r="E2595" s="2111">
        <f t="shared" si="292"/>
        <v>599.94000000000005</v>
      </c>
      <c r="F2595" s="603">
        <f t="shared" si="293"/>
        <v>599.94000000000005</v>
      </c>
      <c r="G2595" s="862">
        <f>'Заказ, cкидки и курсы валют'!$J$23*F2595</f>
        <v>7199.2800000000007</v>
      </c>
      <c r="H2595" s="128">
        <f t="shared" si="294"/>
        <v>143.99</v>
      </c>
      <c r="I2595" s="326"/>
      <c r="J2595" s="128">
        <f>ROUND(IF(H2595&lt;'Заказ, cкидки и курсы валют'!$B$39,H2595*0.54*100/(100-'Заказ, cкидки и курсы валют'!$C$39),IF(H2595&lt;'Заказ, cкидки и курсы валют'!$B$40,H2595*0.54*100/(100-'Заказ, cкидки и курсы валют'!$C$40),IF(H2595&lt;'Заказ, cкидки и курсы валют'!$B$41,H2595*0.54*100/(100-'Заказ, cкидки и курсы валют'!$C$41),IF(H2595&lt;'Заказ, cкидки и курсы валют'!$B$42,H2595*0.54*100/(100-'Заказ, cкидки и курсы валют'!$C$42),IF(H2595&lt;'Заказ, cкидки и курсы валют'!$B$43,H2595*0.54*100/(100-'Заказ, cкидки и курсы валют'!$C$43),H2595))))),2)</f>
        <v>222.16</v>
      </c>
    </row>
    <row r="2596" spans="1:10" ht="13.5" thickBot="1">
      <c r="A2596" s="216" t="s">
        <v>7315</v>
      </c>
      <c r="B2596" s="15" t="s">
        <v>159</v>
      </c>
      <c r="C2596" s="1922"/>
      <c r="D2596" s="20">
        <v>20</v>
      </c>
      <c r="E2596" s="2111">
        <f t="shared" si="292"/>
        <v>616.76</v>
      </c>
      <c r="F2596" s="603">
        <f t="shared" si="293"/>
        <v>616.76</v>
      </c>
      <c r="G2596" s="862">
        <f>'Заказ, cкидки и курсы валют'!$J$23*F2596</f>
        <v>7401.12</v>
      </c>
      <c r="H2596" s="128">
        <f t="shared" si="294"/>
        <v>148.02000000000001</v>
      </c>
      <c r="I2596" s="326"/>
      <c r="J2596" s="128">
        <f>ROUND(IF(H2596&lt;'Заказ, cкидки и курсы валют'!$B$39,H2596*0.54*100/(100-'Заказ, cкидки и курсы валют'!$C$39),IF(H2596&lt;'Заказ, cкидки и курсы валют'!$B$40,H2596*0.54*100/(100-'Заказ, cкидки и курсы валют'!$C$40),IF(H2596&lt;'Заказ, cкидки и курсы валют'!$B$41,H2596*0.54*100/(100-'Заказ, cкидки и курсы валют'!$C$41),IF(H2596&lt;'Заказ, cкидки и курсы валют'!$B$42,H2596*0.54*100/(100-'Заказ, cкидки и курсы валют'!$C$42),IF(H2596&lt;'Заказ, cкидки и курсы валют'!$B$43,H2596*0.54*100/(100-'Заказ, cкидки и курсы валют'!$C$43),H2596))))),2)</f>
        <v>228.37</v>
      </c>
    </row>
    <row r="2597" spans="1:10" ht="13.5" thickBot="1">
      <c r="A2597" s="216" t="s">
        <v>7316</v>
      </c>
      <c r="B2597" s="15" t="s">
        <v>171</v>
      </c>
      <c r="C2597" s="1922"/>
      <c r="D2597" s="20">
        <v>10</v>
      </c>
      <c r="E2597" s="2111">
        <f t="shared" si="292"/>
        <v>963.84</v>
      </c>
      <c r="F2597" s="603">
        <f t="shared" si="293"/>
        <v>963.84</v>
      </c>
      <c r="G2597" s="862">
        <f>'Заказ, cкидки и курсы валют'!$J$23*F2597</f>
        <v>11566.08</v>
      </c>
      <c r="H2597" s="128">
        <f t="shared" si="294"/>
        <v>115.66</v>
      </c>
      <c r="I2597" s="326"/>
      <c r="J2597" s="128">
        <f>ROUND(IF(H2597&lt;'Заказ, cкидки и курсы валют'!$B$39,H2597*0.54*100/(100-'Заказ, cкидки и курсы валют'!$C$39),IF(H2597&lt;'Заказ, cкидки и курсы валют'!$B$40,H2597*0.54*100/(100-'Заказ, cкидки и курсы валют'!$C$40),IF(H2597&lt;'Заказ, cкидки и курсы валют'!$B$41,H2597*0.54*100/(100-'Заказ, cкидки и курсы валют'!$C$41),IF(H2597&lt;'Заказ, cкидки и курсы валют'!$B$42,H2597*0.54*100/(100-'Заказ, cкидки и курсы валют'!$C$42),IF(H2597&lt;'Заказ, cкидки и курсы валют'!$B$43,H2597*0.54*100/(100-'Заказ, cкидки и курсы валют'!$C$43),H2597))))),2)</f>
        <v>178.45</v>
      </c>
    </row>
    <row r="2598" spans="1:10" ht="13.5" thickBot="1">
      <c r="A2598" s="216" t="s">
        <v>7317</v>
      </c>
      <c r="B2598" s="15" t="s">
        <v>172</v>
      </c>
      <c r="C2598" s="1922"/>
      <c r="D2598" s="20">
        <v>10</v>
      </c>
      <c r="E2598" s="2111">
        <f t="shared" si="292"/>
        <v>986.4</v>
      </c>
      <c r="F2598" s="603">
        <f t="shared" si="293"/>
        <v>986.4</v>
      </c>
      <c r="G2598" s="862">
        <f>'Заказ, cкидки и курсы валют'!$J$23*F2598</f>
        <v>11836.8</v>
      </c>
      <c r="H2598" s="128">
        <f t="shared" si="294"/>
        <v>118.37</v>
      </c>
      <c r="I2598" s="326"/>
      <c r="J2598" s="128">
        <f>ROUND(IF(H2598&lt;'Заказ, cкидки и курсы валют'!$B$39,H2598*0.54*100/(100-'Заказ, cкидки и курсы валют'!$C$39),IF(H2598&lt;'Заказ, cкидки и курсы валют'!$B$40,H2598*0.54*100/(100-'Заказ, cкидки и курсы валют'!$C$40),IF(H2598&lt;'Заказ, cкидки и курсы валют'!$B$41,H2598*0.54*100/(100-'Заказ, cкидки и курсы валют'!$C$41),IF(H2598&lt;'Заказ, cкидки и курсы валют'!$B$42,H2598*0.54*100/(100-'Заказ, cкидки и курсы валют'!$C$42),IF(H2598&lt;'Заказ, cкидки и курсы валют'!$B$43,H2598*0.54*100/(100-'Заказ, cкидки и курсы валют'!$C$43),H2598))))),2)</f>
        <v>182.63</v>
      </c>
    </row>
    <row r="2599" spans="1:10" ht="13.5" thickBot="1">
      <c r="A2599" s="216" t="s">
        <v>7318</v>
      </c>
      <c r="B2599" s="15" t="s">
        <v>173</v>
      </c>
      <c r="C2599" s="1922"/>
      <c r="D2599" s="20">
        <v>10</v>
      </c>
      <c r="E2599" s="2111">
        <f t="shared" si="292"/>
        <v>1032.3800000000001</v>
      </c>
      <c r="F2599" s="603">
        <f t="shared" si="293"/>
        <v>1032.3800000000001</v>
      </c>
      <c r="G2599" s="862">
        <f>'Заказ, cкидки и курсы валют'!$J$23*F2599</f>
        <v>12388.560000000001</v>
      </c>
      <c r="H2599" s="128">
        <f t="shared" si="294"/>
        <v>123.89</v>
      </c>
      <c r="I2599" s="326"/>
      <c r="J2599" s="128">
        <f>ROUND(IF(H2599&lt;'Заказ, cкидки и курсы валют'!$B$39,H2599*0.54*100/(100-'Заказ, cкидки и курсы валют'!$C$39),IF(H2599&lt;'Заказ, cкидки и курсы валют'!$B$40,H2599*0.54*100/(100-'Заказ, cкидки и курсы валют'!$C$40),IF(H2599&lt;'Заказ, cкидки и курсы валют'!$B$41,H2599*0.54*100/(100-'Заказ, cкидки и курсы валют'!$C$41),IF(H2599&lt;'Заказ, cкидки и курсы валют'!$B$42,H2599*0.54*100/(100-'Заказ, cкидки и курсы валют'!$C$42),IF(H2599&lt;'Заказ, cкидки и курсы валют'!$B$43,H2599*0.54*100/(100-'Заказ, cкидки и курсы валют'!$C$43),H2599))))),2)</f>
        <v>191.14</v>
      </c>
    </row>
    <row r="2600" spans="1:10" ht="13.5" thickBot="1">
      <c r="A2600" s="216" t="s">
        <v>7319</v>
      </c>
      <c r="B2600" s="15" t="s">
        <v>174</v>
      </c>
      <c r="C2600" s="1922"/>
      <c r="D2600" s="20">
        <v>10</v>
      </c>
      <c r="E2600" s="2111">
        <f t="shared" si="292"/>
        <v>1072</v>
      </c>
      <c r="F2600" s="603">
        <f t="shared" si="293"/>
        <v>1072</v>
      </c>
      <c r="G2600" s="862">
        <f>'Заказ, cкидки и курсы валют'!$J$23*F2600</f>
        <v>12864</v>
      </c>
      <c r="H2600" s="128">
        <f t="shared" si="294"/>
        <v>128.63999999999999</v>
      </c>
      <c r="I2600" s="326"/>
      <c r="J2600" s="128">
        <f>ROUND(IF(H2600&lt;'Заказ, cкидки и курсы валют'!$B$39,H2600*0.54*100/(100-'Заказ, cкидки и курсы валют'!$C$39),IF(H2600&lt;'Заказ, cкидки и курсы валют'!$B$40,H2600*0.54*100/(100-'Заказ, cкидки и курсы валют'!$C$40),IF(H2600&lt;'Заказ, cкидки и курсы валют'!$B$41,H2600*0.54*100/(100-'Заказ, cкидки и курсы валют'!$C$41),IF(H2600&lt;'Заказ, cкидки и курсы валют'!$B$42,H2600*0.54*100/(100-'Заказ, cкидки и курсы валют'!$C$42),IF(H2600&lt;'Заказ, cкидки и курсы валют'!$B$43,H2600*0.54*100/(100-'Заказ, cкидки и курсы валют'!$C$43),H2600))))),2)</f>
        <v>198.47</v>
      </c>
    </row>
    <row r="2601" spans="1:10" ht="13.5" thickBot="1">
      <c r="A2601" s="216" t="s">
        <v>7320</v>
      </c>
      <c r="B2601" s="15" t="s">
        <v>180</v>
      </c>
      <c r="C2601" s="1922"/>
      <c r="D2601" s="20">
        <v>10</v>
      </c>
      <c r="E2601" s="2111">
        <f t="shared" si="292"/>
        <v>1111.6600000000001</v>
      </c>
      <c r="F2601" s="603">
        <f t="shared" si="293"/>
        <v>1111.6600000000001</v>
      </c>
      <c r="G2601" s="862">
        <f>'Заказ, cкидки и курсы валют'!$J$23*F2601</f>
        <v>13339.920000000002</v>
      </c>
      <c r="H2601" s="128">
        <f t="shared" si="294"/>
        <v>133.4</v>
      </c>
      <c r="I2601" s="326"/>
      <c r="J2601" s="128">
        <f>ROUND(IF(H2601&lt;'Заказ, cкидки и курсы валют'!$B$39,H2601*0.54*100/(100-'Заказ, cкидки и курсы валют'!$C$39),IF(H2601&lt;'Заказ, cкидки и курсы валют'!$B$40,H2601*0.54*100/(100-'Заказ, cкидки и курсы валют'!$C$40),IF(H2601&lt;'Заказ, cкидки и курсы валют'!$B$41,H2601*0.54*100/(100-'Заказ, cкидки и курсы валют'!$C$41),IF(H2601&lt;'Заказ, cкидки и курсы валют'!$B$42,H2601*0.54*100/(100-'Заказ, cкидки и курсы валют'!$C$42),IF(H2601&lt;'Заказ, cкидки и курсы валют'!$B$43,H2601*0.54*100/(100-'Заказ, cкидки и курсы валют'!$C$43),H2601))))),2)</f>
        <v>205.82</v>
      </c>
    </row>
    <row r="2602" spans="1:10" ht="13.5" thickBot="1">
      <c r="A2602" s="216" t="s">
        <v>7321</v>
      </c>
      <c r="B2602" s="15" t="s">
        <v>3848</v>
      </c>
      <c r="C2602" s="1922">
        <v>13</v>
      </c>
      <c r="D2602" s="20">
        <v>10</v>
      </c>
      <c r="E2602" s="2111">
        <f t="shared" si="292"/>
        <v>1163.04</v>
      </c>
      <c r="F2602" s="603">
        <f t="shared" si="293"/>
        <v>1163.04</v>
      </c>
      <c r="G2602" s="862">
        <f>'Заказ, cкидки и курсы валют'!$J$23*F2602</f>
        <v>13956.48</v>
      </c>
      <c r="H2602" s="128">
        <f t="shared" si="294"/>
        <v>139.56</v>
      </c>
      <c r="I2602" s="326"/>
      <c r="J2602" s="128">
        <f>ROUND(IF(H2602&lt;'Заказ, cкидки и курсы валют'!$B$39,H2602*0.54*100/(100-'Заказ, cкидки и курсы валют'!$C$39),IF(H2602&lt;'Заказ, cкидки и курсы валют'!$B$40,H2602*0.54*100/(100-'Заказ, cкидки и курсы валют'!$C$40),IF(H2602&lt;'Заказ, cкидки и курсы валют'!$B$41,H2602*0.54*100/(100-'Заказ, cкидки и курсы валют'!$C$41),IF(H2602&lt;'Заказ, cкидки и курсы валют'!$B$42,H2602*0.54*100/(100-'Заказ, cкидки и курсы валют'!$C$42),IF(H2602&lt;'Заказ, cкидки и курсы валют'!$B$43,H2602*0.54*100/(100-'Заказ, cкидки и курсы валют'!$C$43),H2602))))),2)</f>
        <v>215.32</v>
      </c>
    </row>
    <row r="2603" spans="1:10" ht="13.5" thickBot="1">
      <c r="A2603" s="216" t="s">
        <v>7322</v>
      </c>
      <c r="B2603" s="15" t="s">
        <v>183</v>
      </c>
      <c r="C2603" s="1922"/>
      <c r="D2603" s="20">
        <v>10</v>
      </c>
      <c r="E2603" s="2111">
        <f t="shared" si="292"/>
        <v>1076.82</v>
      </c>
      <c r="F2603" s="603">
        <f t="shared" si="293"/>
        <v>1076.82</v>
      </c>
      <c r="G2603" s="862">
        <f>'Заказ, cкидки и курсы валют'!$J$23*F2603</f>
        <v>12921.84</v>
      </c>
      <c r="H2603" s="128">
        <f t="shared" si="294"/>
        <v>129.22</v>
      </c>
      <c r="I2603" s="326"/>
      <c r="J2603" s="128">
        <f>ROUND(IF(H2603&lt;'Заказ, cкидки и курсы валют'!$B$39,H2603*0.54*100/(100-'Заказ, cкидки и курсы валют'!$C$39),IF(H2603&lt;'Заказ, cкидки и курсы валют'!$B$40,H2603*0.54*100/(100-'Заказ, cкидки и курсы валют'!$C$40),IF(H2603&lt;'Заказ, cкидки и курсы валют'!$B$41,H2603*0.54*100/(100-'Заказ, cкидки и курсы валют'!$C$41),IF(H2603&lt;'Заказ, cкидки и курсы валют'!$B$42,H2603*0.54*100/(100-'Заказ, cкидки и курсы валют'!$C$42),IF(H2603&lt;'Заказ, cкидки и курсы валют'!$B$43,H2603*0.54*100/(100-'Заказ, cкидки и курсы валют'!$C$43),H2603))))),2)</f>
        <v>199.37</v>
      </c>
    </row>
    <row r="2604" spans="1:10" ht="13.5" thickBot="1">
      <c r="A2604" s="216" t="s">
        <v>7323</v>
      </c>
      <c r="B2604" s="15" t="s">
        <v>3851</v>
      </c>
      <c r="C2604" s="1922">
        <v>16</v>
      </c>
      <c r="D2604" s="20">
        <v>10</v>
      </c>
      <c r="E2604" s="2111">
        <f t="shared" si="292"/>
        <v>1112.44</v>
      </c>
      <c r="F2604" s="603">
        <f t="shared" si="293"/>
        <v>1112.44</v>
      </c>
      <c r="G2604" s="862">
        <f>'Заказ, cкидки и курсы валют'!$J$23*F2604</f>
        <v>13349.28</v>
      </c>
      <c r="H2604" s="128">
        <f t="shared" si="294"/>
        <v>133.49</v>
      </c>
      <c r="I2604" s="326"/>
      <c r="J2604" s="128">
        <f>ROUND(IF(H2604&lt;'Заказ, cкидки и курсы валют'!$B$39,H2604*0.54*100/(100-'Заказ, cкидки и курсы валют'!$C$39),IF(H2604&lt;'Заказ, cкидки и курсы валют'!$B$40,H2604*0.54*100/(100-'Заказ, cкидки и курсы валют'!$C$40),IF(H2604&lt;'Заказ, cкидки и курсы валют'!$B$41,H2604*0.54*100/(100-'Заказ, cкидки и курсы валют'!$C$41),IF(H2604&lt;'Заказ, cкидки и курсы валют'!$B$42,H2604*0.54*100/(100-'Заказ, cкидки и курсы валют'!$C$42),IF(H2604&lt;'Заказ, cкидки и курсы валют'!$B$43,H2604*0.54*100/(100-'Заказ, cкидки и курсы валют'!$C$43),H2604))))),2)</f>
        <v>205.96</v>
      </c>
    </row>
    <row r="2605" spans="1:10" ht="13.5" thickBot="1">
      <c r="A2605" s="216" t="s">
        <v>7324</v>
      </c>
      <c r="B2605" s="15" t="s">
        <v>185</v>
      </c>
      <c r="C2605" s="1922"/>
      <c r="D2605" s="20">
        <v>10</v>
      </c>
      <c r="E2605" s="2111">
        <f t="shared" si="292"/>
        <v>1177.0999999999999</v>
      </c>
      <c r="F2605" s="603">
        <f t="shared" si="293"/>
        <v>1177.0999999999999</v>
      </c>
      <c r="G2605" s="862">
        <f>'Заказ, cкидки и курсы валют'!$J$23*F2605</f>
        <v>14125.199999999999</v>
      </c>
      <c r="H2605" s="128">
        <f t="shared" si="294"/>
        <v>141.25</v>
      </c>
      <c r="I2605" s="326"/>
      <c r="J2605" s="128">
        <f>ROUND(IF(H2605&lt;'Заказ, cкидки и курсы валют'!$B$39,H2605*0.54*100/(100-'Заказ, cкидки и курсы валют'!$C$39),IF(H2605&lt;'Заказ, cкидки и курсы валют'!$B$40,H2605*0.54*100/(100-'Заказ, cкидки и курсы валют'!$C$40),IF(H2605&lt;'Заказ, cкидки и курсы валют'!$B$41,H2605*0.54*100/(100-'Заказ, cкидки и курсы валют'!$C$41),IF(H2605&lt;'Заказ, cкидки и курсы валют'!$B$42,H2605*0.54*100/(100-'Заказ, cкидки и курсы валют'!$C$42),IF(H2605&lt;'Заказ, cкидки и курсы валют'!$B$43,H2605*0.54*100/(100-'Заказ, cкидки и курсы валют'!$C$43),H2605))))),2)</f>
        <v>217.93</v>
      </c>
    </row>
    <row r="2606" spans="1:10" ht="13.5" thickBot="1">
      <c r="A2606" s="216" t="s">
        <v>7325</v>
      </c>
      <c r="B2606" s="15" t="s">
        <v>4192</v>
      </c>
      <c r="C2606" s="1922">
        <v>24</v>
      </c>
      <c r="D2606" s="20">
        <v>5</v>
      </c>
      <c r="E2606" s="2111">
        <f t="shared" si="292"/>
        <v>1971.08</v>
      </c>
      <c r="F2606" s="603">
        <f t="shared" si="293"/>
        <v>1971.08</v>
      </c>
      <c r="G2606" s="862">
        <f>'Заказ, cкидки и курсы валют'!$J$23*F2606</f>
        <v>23652.959999999999</v>
      </c>
      <c r="H2606" s="128">
        <f t="shared" si="294"/>
        <v>118.26</v>
      </c>
      <c r="I2606" s="326"/>
      <c r="J2606" s="128">
        <f>ROUND(IF(H2606&lt;'Заказ, cкидки и курсы валют'!$B$39,H2606*0.54*100/(100-'Заказ, cкидки и курсы валют'!$C$39),IF(H2606&lt;'Заказ, cкидки и курсы валют'!$B$40,H2606*0.54*100/(100-'Заказ, cкидки и курсы валют'!$C$40),IF(H2606&lt;'Заказ, cкидки и курсы валют'!$B$41,H2606*0.54*100/(100-'Заказ, cкидки и курсы валют'!$C$41),IF(H2606&lt;'Заказ, cкидки и курсы валют'!$B$42,H2606*0.54*100/(100-'Заказ, cкидки и курсы валют'!$C$42),IF(H2606&lt;'Заказ, cкидки и курсы валют'!$B$43,H2606*0.54*100/(100-'Заказ, cкидки и курсы валют'!$C$43),H2606))))),2)</f>
        <v>182.46</v>
      </c>
    </row>
    <row r="2607" spans="1:10" ht="13.5" thickBot="1">
      <c r="A2607" s="216" t="s">
        <v>7326</v>
      </c>
      <c r="B2607" s="15" t="s">
        <v>4193</v>
      </c>
      <c r="C2607" s="1922">
        <v>29</v>
      </c>
      <c r="D2607" s="20">
        <v>5</v>
      </c>
      <c r="E2607" s="2111">
        <f t="shared" si="292"/>
        <v>2016.88</v>
      </c>
      <c r="F2607" s="603">
        <f t="shared" si="293"/>
        <v>2016.88</v>
      </c>
      <c r="G2607" s="862">
        <f>'Заказ, cкидки и курсы валют'!$J$23*F2607</f>
        <v>24202.560000000001</v>
      </c>
      <c r="H2607" s="128">
        <f t="shared" si="294"/>
        <v>121.01</v>
      </c>
      <c r="I2607" s="326"/>
      <c r="J2607" s="128">
        <f>ROUND(IF(H2607&lt;'Заказ, cкидки и курсы валют'!$B$39,H2607*0.54*100/(100-'Заказ, cкидки и курсы валют'!$C$39),IF(H2607&lt;'Заказ, cкидки и курсы валют'!$B$40,H2607*0.54*100/(100-'Заказ, cкидки и курсы валют'!$C$40),IF(H2607&lt;'Заказ, cкидки и курсы валют'!$B$41,H2607*0.54*100/(100-'Заказ, cкидки и курсы валют'!$C$41),IF(H2607&lt;'Заказ, cкидки и курсы валют'!$B$42,H2607*0.54*100/(100-'Заказ, cкидки и курсы валют'!$C$42),IF(H2607&lt;'Заказ, cкидки и курсы валют'!$B$43,H2607*0.54*100/(100-'Заказ, cкидки и курсы валют'!$C$43),H2607))))),2)</f>
        <v>186.7</v>
      </c>
    </row>
    <row r="2608" spans="1:10" ht="13.5" thickBot="1">
      <c r="A2608" s="216" t="s">
        <v>7327</v>
      </c>
      <c r="B2608" s="15" t="s">
        <v>3852</v>
      </c>
      <c r="C2608" s="1922">
        <v>34</v>
      </c>
      <c r="D2608" s="20">
        <v>5</v>
      </c>
      <c r="E2608" s="2111">
        <f t="shared" si="292"/>
        <v>2160.46</v>
      </c>
      <c r="F2608" s="603">
        <f t="shared" si="293"/>
        <v>2160.46</v>
      </c>
      <c r="G2608" s="862">
        <f>'Заказ, cкидки и курсы валют'!$J$23*F2608</f>
        <v>25925.52</v>
      </c>
      <c r="H2608" s="128">
        <f t="shared" si="294"/>
        <v>129.63</v>
      </c>
      <c r="I2608" s="326"/>
      <c r="J2608" s="128">
        <f>ROUND(IF(H2608&lt;'Заказ, cкидки и курсы валют'!$B$39,H2608*0.54*100/(100-'Заказ, cкидки и курсы валют'!$C$39),IF(H2608&lt;'Заказ, cкидки и курсы валют'!$B$40,H2608*0.54*100/(100-'Заказ, cкидки и курсы валют'!$C$40),IF(H2608&lt;'Заказ, cкидки и курсы валют'!$B$41,H2608*0.54*100/(100-'Заказ, cкидки и курсы валют'!$C$41),IF(H2608&lt;'Заказ, cкидки и курсы валют'!$B$42,H2608*0.54*100/(100-'Заказ, cкидки и курсы валют'!$C$42),IF(H2608&lt;'Заказ, cкидки и курсы валют'!$B$43,H2608*0.54*100/(100-'Заказ, cкидки и курсы валют'!$C$43),H2608))))),2)</f>
        <v>200</v>
      </c>
    </row>
    <row r="2609" spans="1:10" ht="13.5" thickBot="1">
      <c r="A2609" s="216" t="s">
        <v>7328</v>
      </c>
      <c r="B2609" s="15" t="s">
        <v>3853</v>
      </c>
      <c r="C2609" s="1922">
        <v>38</v>
      </c>
      <c r="D2609" s="20">
        <v>5</v>
      </c>
      <c r="E2609" s="2111">
        <f t="shared" si="292"/>
        <v>2144.16</v>
      </c>
      <c r="F2609" s="603">
        <f t="shared" si="293"/>
        <v>2144.16</v>
      </c>
      <c r="G2609" s="862">
        <f>'Заказ, cкидки и курсы валют'!$J$23*F2609</f>
        <v>25729.919999999998</v>
      </c>
      <c r="H2609" s="128">
        <f t="shared" si="294"/>
        <v>128.65</v>
      </c>
      <c r="I2609" s="326"/>
      <c r="J2609" s="128">
        <f>ROUND(IF(H2609&lt;'Заказ, cкидки и курсы валют'!$B$39,H2609*0.54*100/(100-'Заказ, cкидки и курсы валют'!$C$39),IF(H2609&lt;'Заказ, cкидки и курсы валют'!$B$40,H2609*0.54*100/(100-'Заказ, cкидки и курсы валют'!$C$40),IF(H2609&lt;'Заказ, cкидки и курсы валют'!$B$41,H2609*0.54*100/(100-'Заказ, cкидки и курсы валют'!$C$41),IF(H2609&lt;'Заказ, cкидки и курсы валют'!$B$42,H2609*0.54*100/(100-'Заказ, cкидки и курсы валют'!$C$42),IF(H2609&lt;'Заказ, cкидки и курсы валют'!$B$43,H2609*0.54*100/(100-'Заказ, cкидки и курсы валют'!$C$43),H2609))))),2)</f>
        <v>198.49</v>
      </c>
    </row>
    <row r="2610" spans="1:10" ht="13.5" thickBot="1">
      <c r="A2610" s="216" t="s">
        <v>7329</v>
      </c>
      <c r="B2610" s="15" t="s">
        <v>3854</v>
      </c>
      <c r="C2610" s="1922">
        <v>43</v>
      </c>
      <c r="D2610" s="20">
        <v>5</v>
      </c>
      <c r="E2610" s="2111">
        <f t="shared" si="292"/>
        <v>2229.7399999999998</v>
      </c>
      <c r="F2610" s="603">
        <f t="shared" si="293"/>
        <v>2229.7399999999998</v>
      </c>
      <c r="G2610" s="862">
        <f>'Заказ, cкидки и курсы валют'!$J$23*F2610</f>
        <v>26756.879999999997</v>
      </c>
      <c r="H2610" s="128">
        <f t="shared" si="294"/>
        <v>133.78</v>
      </c>
      <c r="I2610" s="326"/>
      <c r="J2610" s="128">
        <f>ROUND(IF(H2610&lt;'Заказ, cкидки и курсы валют'!$B$39,H2610*0.54*100/(100-'Заказ, cкидки и курсы валют'!$C$39),IF(H2610&lt;'Заказ, cкидки и курсы валют'!$B$40,H2610*0.54*100/(100-'Заказ, cкидки и курсы валют'!$C$40),IF(H2610&lt;'Заказ, cкидки и курсы валют'!$B$41,H2610*0.54*100/(100-'Заказ, cкидки и курсы валют'!$C$41),IF(H2610&lt;'Заказ, cкидки и курсы валют'!$B$42,H2610*0.54*100/(100-'Заказ, cкидки и курсы валют'!$C$42),IF(H2610&lt;'Заказ, cкидки и курсы валют'!$B$43,H2610*0.54*100/(100-'Заказ, cкидки и курсы валют'!$C$43),H2610))))),2)</f>
        <v>206.4</v>
      </c>
    </row>
    <row r="2611" spans="1:10" ht="13.5" thickBot="1">
      <c r="A2611" s="216" t="s">
        <v>7330</v>
      </c>
      <c r="B2611" s="15" t="s">
        <v>3855</v>
      </c>
      <c r="C2611" s="1922">
        <v>48</v>
      </c>
      <c r="D2611" s="20">
        <v>5</v>
      </c>
      <c r="E2611" s="2111">
        <f t="shared" si="292"/>
        <v>2243.84</v>
      </c>
      <c r="F2611" s="603">
        <f t="shared" si="293"/>
        <v>2243.84</v>
      </c>
      <c r="G2611" s="862">
        <f>'Заказ, cкидки и курсы валют'!$J$23*F2611</f>
        <v>26926.080000000002</v>
      </c>
      <c r="H2611" s="128">
        <f t="shared" si="294"/>
        <v>134.63</v>
      </c>
      <c r="I2611" s="326"/>
      <c r="J2611" s="128">
        <f>ROUND(IF(H2611&lt;'Заказ, cкидки и курсы валют'!$B$39,H2611*0.54*100/(100-'Заказ, cкидки и курсы валют'!$C$39),IF(H2611&lt;'Заказ, cкидки и курсы валют'!$B$40,H2611*0.54*100/(100-'Заказ, cкидки и курсы валют'!$C$40),IF(H2611&lt;'Заказ, cкидки и курсы валют'!$B$41,H2611*0.54*100/(100-'Заказ, cкидки и курсы валют'!$C$41),IF(H2611&lt;'Заказ, cкидки и курсы валют'!$B$42,H2611*0.54*100/(100-'Заказ, cкидки и курсы валют'!$C$42),IF(H2611&lt;'Заказ, cкидки и курсы валют'!$B$43,H2611*0.54*100/(100-'Заказ, cкидки и курсы валют'!$C$43),H2611))))),2)</f>
        <v>207.71</v>
      </c>
    </row>
    <row r="2612" spans="1:10" ht="13.5" thickBot="1">
      <c r="A2612" s="216" t="s">
        <v>7331</v>
      </c>
      <c r="B2612" s="15" t="s">
        <v>3856</v>
      </c>
      <c r="C2612" s="1922">
        <v>53</v>
      </c>
      <c r="D2612" s="20">
        <v>5</v>
      </c>
      <c r="E2612" s="2111">
        <f t="shared" si="292"/>
        <v>2370.14</v>
      </c>
      <c r="F2612" s="603">
        <f t="shared" si="293"/>
        <v>2370.14</v>
      </c>
      <c r="G2612" s="862">
        <f>'Заказ, cкидки и курсы валют'!$J$23*F2612</f>
        <v>28441.68</v>
      </c>
      <c r="H2612" s="128">
        <f t="shared" si="294"/>
        <v>142.21</v>
      </c>
      <c r="I2612" s="326"/>
      <c r="J2612" s="128">
        <f>ROUND(IF(H2612&lt;'Заказ, cкидки и курсы валют'!$B$39,H2612*0.54*100/(100-'Заказ, cкидки и курсы валют'!$C$39),IF(H2612&lt;'Заказ, cкидки и курсы валют'!$B$40,H2612*0.54*100/(100-'Заказ, cкидки и курсы валют'!$C$40),IF(H2612&lt;'Заказ, cкидки и курсы валют'!$B$41,H2612*0.54*100/(100-'Заказ, cкидки и курсы валют'!$C$41),IF(H2612&lt;'Заказ, cкидки и курсы валют'!$B$42,H2612*0.54*100/(100-'Заказ, cкидки и курсы валют'!$C$42),IF(H2612&lt;'Заказ, cкидки и курсы валют'!$B$43,H2612*0.54*100/(100-'Заказ, cкидки и курсы валют'!$C$43),H2612))))),2)</f>
        <v>219.41</v>
      </c>
    </row>
    <row r="2613" spans="1:10" ht="13.5" thickBot="1">
      <c r="A2613" s="216" t="s">
        <v>7332</v>
      </c>
      <c r="B2613" s="15" t="s">
        <v>2632</v>
      </c>
      <c r="C2613" s="1922">
        <v>47</v>
      </c>
      <c r="D2613" s="20">
        <v>2</v>
      </c>
      <c r="E2613" s="2111">
        <f t="shared" si="292"/>
        <v>4449.62</v>
      </c>
      <c r="F2613" s="603">
        <f t="shared" si="293"/>
        <v>4449.62</v>
      </c>
      <c r="G2613" s="862">
        <f>'Заказ, cкидки и курсы валют'!$J$23*F2613</f>
        <v>53395.44</v>
      </c>
      <c r="H2613" s="128">
        <f t="shared" si="294"/>
        <v>106.79</v>
      </c>
      <c r="I2613" s="326"/>
      <c r="J2613" s="128">
        <f>ROUND(IF(H2613&lt;'Заказ, cкидки и курсы валют'!$B$39,H2613*0.54*100/(100-'Заказ, cкидки и курсы валют'!$C$39),IF(H2613&lt;'Заказ, cкидки и курсы валют'!$B$40,H2613*0.54*100/(100-'Заказ, cкидки и курсы валют'!$C$40),IF(H2613&lt;'Заказ, cкидки и курсы валют'!$B$41,H2613*0.54*100/(100-'Заказ, cкидки и курсы валют'!$C$41),IF(H2613&lt;'Заказ, cкидки и курсы валют'!$B$42,H2613*0.54*100/(100-'Заказ, cкидки и курсы валют'!$C$42),IF(H2613&lt;'Заказ, cкидки и курсы валют'!$B$43,H2613*0.54*100/(100-'Заказ, cкидки и курсы валют'!$C$43),H2613))))),2)</f>
        <v>164.76</v>
      </c>
    </row>
    <row r="2614" spans="1:10" ht="13.5" thickBot="1">
      <c r="A2614" s="216" t="s">
        <v>7333</v>
      </c>
      <c r="B2614" s="15" t="s">
        <v>2650</v>
      </c>
      <c r="C2614" s="1922">
        <v>54</v>
      </c>
      <c r="D2614" s="20">
        <v>2</v>
      </c>
      <c r="E2614" s="2111">
        <f t="shared" si="292"/>
        <v>4492.1400000000003</v>
      </c>
      <c r="F2614" s="603">
        <f t="shared" si="293"/>
        <v>4492.1400000000003</v>
      </c>
      <c r="G2614" s="862">
        <f>'Заказ, cкидки и курсы валют'!$J$23*F2614</f>
        <v>53905.680000000008</v>
      </c>
      <c r="H2614" s="128">
        <f t="shared" si="294"/>
        <v>107.81</v>
      </c>
      <c r="I2614" s="326"/>
      <c r="J2614" s="128">
        <f>ROUND(IF(H2614&lt;'Заказ, cкидки и курсы валют'!$B$39,H2614*0.54*100/(100-'Заказ, cкидки и курсы валют'!$C$39),IF(H2614&lt;'Заказ, cкидки и курсы валют'!$B$40,H2614*0.54*100/(100-'Заказ, cкидки и курсы валют'!$C$40),IF(H2614&lt;'Заказ, cкидки и курсы валют'!$B$41,H2614*0.54*100/(100-'Заказ, cкидки и курсы валют'!$C$41),IF(H2614&lt;'Заказ, cкидки и курсы валют'!$B$42,H2614*0.54*100/(100-'Заказ, cкидки и курсы валют'!$C$42),IF(H2614&lt;'Заказ, cкидки и курсы валют'!$B$43,H2614*0.54*100/(100-'Заказ, cкидки и курсы валют'!$C$43),H2614))))),2)</f>
        <v>166.34</v>
      </c>
    </row>
    <row r="2615" spans="1:10" ht="13.5" thickBot="1">
      <c r="A2615" s="216" t="s">
        <v>7334</v>
      </c>
      <c r="B2615" s="15" t="s">
        <v>2651</v>
      </c>
      <c r="C2615" s="1922">
        <v>61</v>
      </c>
      <c r="D2615" s="20">
        <v>2</v>
      </c>
      <c r="E2615" s="2111">
        <f t="shared" si="292"/>
        <v>4547.0200000000004</v>
      </c>
      <c r="F2615" s="603">
        <f t="shared" si="293"/>
        <v>4547.0200000000004</v>
      </c>
      <c r="G2615" s="862">
        <f>'Заказ, cкидки и курсы валют'!$J$23*F2615</f>
        <v>54564.240000000005</v>
      </c>
      <c r="H2615" s="128">
        <f t="shared" si="294"/>
        <v>109.13</v>
      </c>
      <c r="I2615" s="326"/>
      <c r="J2615" s="128">
        <f>ROUND(IF(H2615&lt;'Заказ, cкидки и курсы валют'!$B$39,H2615*0.54*100/(100-'Заказ, cкидки и курсы валют'!$C$39),IF(H2615&lt;'Заказ, cкидки и курсы валют'!$B$40,H2615*0.54*100/(100-'Заказ, cкидки и курсы валют'!$C$40),IF(H2615&lt;'Заказ, cкидки и курсы валют'!$B$41,H2615*0.54*100/(100-'Заказ, cкидки и курсы валют'!$C$41),IF(H2615&lt;'Заказ, cкидки и курсы валют'!$B$42,H2615*0.54*100/(100-'Заказ, cкидки и курсы валют'!$C$42),IF(H2615&lt;'Заказ, cкидки и курсы валют'!$B$43,H2615*0.54*100/(100-'Заказ, cкидки и курсы валют'!$C$43),H2615))))),2)</f>
        <v>168.37</v>
      </c>
    </row>
    <row r="2616" spans="1:10" ht="13.5" thickBot="1">
      <c r="A2616" s="216" t="s">
        <v>7335</v>
      </c>
      <c r="B2616" s="15" t="s">
        <v>2630</v>
      </c>
      <c r="C2616" s="1922">
        <v>65</v>
      </c>
      <c r="D2616" s="20">
        <v>2</v>
      </c>
      <c r="E2616" s="2111">
        <f t="shared" si="292"/>
        <v>4647.88</v>
      </c>
      <c r="F2616" s="603">
        <f t="shared" si="293"/>
        <v>4647.88</v>
      </c>
      <c r="G2616" s="862">
        <f>'Заказ, cкидки и курсы валют'!$J$23*F2616</f>
        <v>55774.559999999998</v>
      </c>
      <c r="H2616" s="128">
        <f t="shared" si="294"/>
        <v>111.55</v>
      </c>
      <c r="I2616" s="326"/>
      <c r="J2616" s="128">
        <f>ROUND(IF(H2616&lt;'Заказ, cкидки и курсы валют'!$B$39,H2616*0.54*100/(100-'Заказ, cкидки и курсы валют'!$C$39),IF(H2616&lt;'Заказ, cкидки и курсы валют'!$B$40,H2616*0.54*100/(100-'Заказ, cкидки и курсы валют'!$C$40),IF(H2616&lt;'Заказ, cкидки и курсы валют'!$B$41,H2616*0.54*100/(100-'Заказ, cкидки и курсы валют'!$C$41),IF(H2616&lt;'Заказ, cкидки и курсы валют'!$B$42,H2616*0.54*100/(100-'Заказ, cкидки и курсы валют'!$C$42),IF(H2616&lt;'Заказ, cкидки и курсы валют'!$B$43,H2616*0.54*100/(100-'Заказ, cкидки и курсы валют'!$C$43),H2616))))),2)</f>
        <v>172.11</v>
      </c>
    </row>
    <row r="2617" spans="1:10" ht="13.5" thickBot="1">
      <c r="A2617" s="216" t="s">
        <v>7336</v>
      </c>
      <c r="B2617" s="15" t="s">
        <v>2652</v>
      </c>
      <c r="C2617" s="1922">
        <v>69</v>
      </c>
      <c r="D2617" s="20">
        <v>2</v>
      </c>
      <c r="E2617" s="2111">
        <f t="shared" si="292"/>
        <v>4760.12</v>
      </c>
      <c r="F2617" s="603">
        <f t="shared" si="293"/>
        <v>4760.12</v>
      </c>
      <c r="G2617" s="862">
        <f>'Заказ, cкидки и курсы валют'!$J$23*F2617</f>
        <v>57121.440000000002</v>
      </c>
      <c r="H2617" s="128">
        <f t="shared" si="294"/>
        <v>114.24</v>
      </c>
      <c r="I2617" s="326"/>
      <c r="J2617" s="128">
        <f>ROUND(IF(H2617&lt;'Заказ, cкидки и курсы валют'!$B$39,H2617*0.54*100/(100-'Заказ, cкидки и курсы валют'!$C$39),IF(H2617&lt;'Заказ, cкидки и курсы валют'!$B$40,H2617*0.54*100/(100-'Заказ, cкидки и курсы валют'!$C$40),IF(H2617&lt;'Заказ, cкидки и курсы валют'!$B$41,H2617*0.54*100/(100-'Заказ, cкидки и курсы валют'!$C$41),IF(H2617&lt;'Заказ, cкидки и курсы валют'!$B$42,H2617*0.54*100/(100-'Заказ, cкидки и курсы валют'!$C$42),IF(H2617&lt;'Заказ, cкидки и курсы валют'!$B$43,H2617*0.54*100/(100-'Заказ, cкидки и курсы валют'!$C$43),H2617))))),2)</f>
        <v>176.26</v>
      </c>
    </row>
    <row r="2618" spans="1:10" ht="13.5" thickBot="1">
      <c r="A2618" s="216" t="s">
        <v>7337</v>
      </c>
      <c r="B2618" s="15" t="s">
        <v>2631</v>
      </c>
      <c r="C2618" s="1922">
        <v>76</v>
      </c>
      <c r="D2618" s="20">
        <v>2</v>
      </c>
      <c r="E2618" s="2111">
        <f t="shared" si="292"/>
        <v>4754.24</v>
      </c>
      <c r="F2618" s="603">
        <f t="shared" si="293"/>
        <v>4754.24</v>
      </c>
      <c r="G2618" s="862">
        <f>'Заказ, cкидки и курсы валют'!$J$23*F2618</f>
        <v>57050.879999999997</v>
      </c>
      <c r="H2618" s="128">
        <f t="shared" si="294"/>
        <v>114.1</v>
      </c>
      <c r="I2618" s="326"/>
      <c r="J2618" s="128">
        <f>ROUND(IF(H2618&lt;'Заказ, cкидки и курсы валют'!$B$39,H2618*0.54*100/(100-'Заказ, cкидки и курсы валют'!$C$39),IF(H2618&lt;'Заказ, cкидки и курсы валют'!$B$40,H2618*0.54*100/(100-'Заказ, cкидки и курсы валют'!$C$40),IF(H2618&lt;'Заказ, cкидки и курсы валют'!$B$41,H2618*0.54*100/(100-'Заказ, cкидки и курсы валют'!$C$41),IF(H2618&lt;'Заказ, cкидки и курсы валют'!$B$42,H2618*0.54*100/(100-'Заказ, cкидки и курсы валют'!$C$42),IF(H2618&lt;'Заказ, cкидки и курсы валют'!$B$43,H2618*0.54*100/(100-'Заказ, cкидки и курсы валют'!$C$43),H2618))))),2)</f>
        <v>176.04</v>
      </c>
    </row>
    <row r="2619" spans="1:10" ht="13.5" thickBot="1">
      <c r="A2619" s="216" t="s">
        <v>7338</v>
      </c>
      <c r="B2619" s="15" t="s">
        <v>2653</v>
      </c>
      <c r="C2619" s="1922">
        <v>83</v>
      </c>
      <c r="D2619" s="20">
        <v>2</v>
      </c>
      <c r="E2619" s="2111">
        <f t="shared" si="292"/>
        <v>4892.34</v>
      </c>
      <c r="F2619" s="603">
        <f t="shared" si="293"/>
        <v>4892.34</v>
      </c>
      <c r="G2619" s="862">
        <f>'Заказ, cкидки и курсы валют'!$J$23*F2619</f>
        <v>58708.08</v>
      </c>
      <c r="H2619" s="128">
        <f t="shared" si="294"/>
        <v>117.42</v>
      </c>
      <c r="I2619" s="326"/>
      <c r="J2619" s="128">
        <f>ROUND(IF(H2619&lt;'Заказ, cкидки и курсы валют'!$B$39,H2619*0.54*100/(100-'Заказ, cкидки и курсы валют'!$C$39),IF(H2619&lt;'Заказ, cкидки и курсы валют'!$B$40,H2619*0.54*100/(100-'Заказ, cкидки и курсы валют'!$C$40),IF(H2619&lt;'Заказ, cкидки и курсы валют'!$B$41,H2619*0.54*100/(100-'Заказ, cкидки и курсы валют'!$C$41),IF(H2619&lt;'Заказ, cкидки и курсы валют'!$B$42,H2619*0.54*100/(100-'Заказ, cкидки и курсы валют'!$C$42),IF(H2619&lt;'Заказ, cкидки и курсы валют'!$B$43,H2619*0.54*100/(100-'Заказ, cкидки и курсы валют'!$C$43),H2619))))),2)</f>
        <v>181.16</v>
      </c>
    </row>
    <row r="2620" spans="1:10" ht="13.5" thickBot="1">
      <c r="A2620" s="216" t="s">
        <v>7339</v>
      </c>
      <c r="B2620" s="15" t="s">
        <v>2654</v>
      </c>
      <c r="C2620" s="1922">
        <v>91</v>
      </c>
      <c r="D2620" s="20">
        <v>2</v>
      </c>
      <c r="E2620" s="2111">
        <f t="shared" si="292"/>
        <v>5031.8</v>
      </c>
      <c r="F2620" s="603">
        <f t="shared" si="293"/>
        <v>5031.8</v>
      </c>
      <c r="G2620" s="862">
        <f>'Заказ, cкидки и курсы валют'!$J$23*F2620</f>
        <v>60381.600000000006</v>
      </c>
      <c r="H2620" s="128">
        <f t="shared" si="294"/>
        <v>120.76</v>
      </c>
      <c r="I2620" s="326"/>
      <c r="J2620" s="128">
        <f>ROUND(IF(H2620&lt;'Заказ, cкидки и курсы валют'!$B$39,H2620*0.54*100/(100-'Заказ, cкидки и курсы валют'!$C$39),IF(H2620&lt;'Заказ, cкидки и курсы валют'!$B$40,H2620*0.54*100/(100-'Заказ, cкидки и курсы валют'!$C$40),IF(H2620&lt;'Заказ, cкидки и курсы валют'!$B$41,H2620*0.54*100/(100-'Заказ, cкидки и курсы валют'!$C$41),IF(H2620&lt;'Заказ, cкидки и курсы валют'!$B$42,H2620*0.54*100/(100-'Заказ, cкидки и курсы валют'!$C$42),IF(H2620&lt;'Заказ, cкидки и курсы валют'!$B$43,H2620*0.54*100/(100-'Заказ, cкидки и курсы валют'!$C$43),H2620))))),2)</f>
        <v>186.32</v>
      </c>
    </row>
    <row r="2621" spans="1:10" ht="13.5" thickBot="1">
      <c r="A2621" s="216" t="s">
        <v>7340</v>
      </c>
      <c r="B2621" s="15" t="s">
        <v>2655</v>
      </c>
      <c r="C2621" s="1922">
        <v>98</v>
      </c>
      <c r="D2621" s="20">
        <v>2</v>
      </c>
      <c r="E2621" s="2111">
        <f t="shared" si="292"/>
        <v>5138.6400000000003</v>
      </c>
      <c r="F2621" s="603">
        <f t="shared" si="293"/>
        <v>5138.6400000000003</v>
      </c>
      <c r="G2621" s="862">
        <f>'Заказ, cкидки и курсы валют'!$J$23*F2621</f>
        <v>61663.680000000008</v>
      </c>
      <c r="H2621" s="128">
        <f t="shared" si="294"/>
        <v>123.33</v>
      </c>
      <c r="I2621" s="326"/>
      <c r="J2621" s="128">
        <f>ROUND(IF(H2621&lt;'Заказ, cкидки и курсы валют'!$B$39,H2621*0.54*100/(100-'Заказ, cкидки и курсы валют'!$C$39),IF(H2621&lt;'Заказ, cкидки и курсы валют'!$B$40,H2621*0.54*100/(100-'Заказ, cкидки и курсы валют'!$C$40),IF(H2621&lt;'Заказ, cкидки и курсы валют'!$B$41,H2621*0.54*100/(100-'Заказ, cкидки и курсы валют'!$C$41),IF(H2621&lt;'Заказ, cкидки и курсы валют'!$B$42,H2621*0.54*100/(100-'Заказ, cкидки и курсы валют'!$C$42),IF(H2621&lt;'Заказ, cкидки и курсы валют'!$B$43,H2621*0.54*100/(100-'Заказ, cкидки и курсы валют'!$C$43),H2621))))),2)</f>
        <v>190.28</v>
      </c>
    </row>
    <row r="2622" spans="1:10" ht="13.5" thickBot="1">
      <c r="A2622" s="216" t="s">
        <v>7341</v>
      </c>
      <c r="B2622" s="15" t="s">
        <v>2656</v>
      </c>
      <c r="C2622" s="1922">
        <v>105</v>
      </c>
      <c r="D2622" s="20">
        <v>2</v>
      </c>
      <c r="E2622" s="2111">
        <f t="shared" si="292"/>
        <v>5212.6000000000004</v>
      </c>
      <c r="F2622" s="603">
        <f t="shared" si="293"/>
        <v>5212.6000000000004</v>
      </c>
      <c r="G2622" s="862">
        <f>'Заказ, cкидки и курсы валют'!$J$23*F2622</f>
        <v>62551.200000000004</v>
      </c>
      <c r="H2622" s="128">
        <f t="shared" si="294"/>
        <v>125.1</v>
      </c>
      <c r="I2622" s="326"/>
      <c r="J2622" s="128">
        <f>ROUND(IF(H2622&lt;'Заказ, cкидки и курсы валют'!$B$39,H2622*0.54*100/(100-'Заказ, cкидки и курсы валют'!$C$39),IF(H2622&lt;'Заказ, cкидки и курсы валют'!$B$40,H2622*0.54*100/(100-'Заказ, cкидки и курсы валют'!$C$40),IF(H2622&lt;'Заказ, cкидки и курсы валют'!$B$41,H2622*0.54*100/(100-'Заказ, cкидки и курсы валют'!$C$41),IF(H2622&lt;'Заказ, cкидки и курсы валют'!$B$42,H2622*0.54*100/(100-'Заказ, cкидки и курсы валют'!$C$42),IF(H2622&lt;'Заказ, cкидки и курсы валют'!$B$43,H2622*0.54*100/(100-'Заказ, cкидки и курсы валют'!$C$43),H2622))))),2)</f>
        <v>193.01</v>
      </c>
    </row>
    <row r="2623" spans="1:10" ht="13.5" thickBot="1">
      <c r="A2623" s="241" t="s">
        <v>7342</v>
      </c>
      <c r="B2623" s="19" t="s">
        <v>2657</v>
      </c>
      <c r="C2623" s="1923">
        <v>113</v>
      </c>
      <c r="D2623" s="283">
        <v>2</v>
      </c>
      <c r="E2623" s="2111">
        <f t="shared" si="292"/>
        <v>5300.16</v>
      </c>
      <c r="F2623" s="959">
        <f t="shared" si="293"/>
        <v>5300.16</v>
      </c>
      <c r="G2623" s="960">
        <f>'Заказ, cкидки и курсы валют'!$J$23*F2623</f>
        <v>63601.919999999998</v>
      </c>
      <c r="H2623" s="181">
        <f t="shared" si="294"/>
        <v>127.2</v>
      </c>
      <c r="I2623" s="327"/>
      <c r="J2623" s="128">
        <f>ROUND(IF(H2623&lt;'Заказ, cкидки и курсы валют'!$B$39,H2623*0.54*100/(100-'Заказ, cкидки и курсы валют'!$C$39),IF(H2623&lt;'Заказ, cкидки и курсы валют'!$B$40,H2623*0.54*100/(100-'Заказ, cкидки и курсы валют'!$C$40),IF(H2623&lt;'Заказ, cкидки и курсы валют'!$B$41,H2623*0.54*100/(100-'Заказ, cкидки и курсы валют'!$C$41),IF(H2623&lt;'Заказ, cкидки и курсы валют'!$B$42,H2623*0.54*100/(100-'Заказ, cкидки и курсы валют'!$C$42),IF(H2623&lt;'Заказ, cкидки и курсы валют'!$B$43,H2623*0.54*100/(100-'Заказ, cкидки и курсы валют'!$C$43),H2623))))),2)</f>
        <v>196.25</v>
      </c>
    </row>
    <row r="2624" spans="1:10" ht="13.5" thickBot="1"/>
    <row r="2625" spans="1:9" ht="18">
      <c r="A2625" s="1120"/>
      <c r="B2625" s="1121"/>
      <c r="C2625" s="1122" t="s">
        <v>2658</v>
      </c>
      <c r="D2625" s="1123"/>
      <c r="E2625" s="1124"/>
      <c r="F2625" s="1125"/>
      <c r="G2625" s="1126"/>
      <c r="H2625" s="1127"/>
      <c r="I2625" s="1128"/>
    </row>
    <row r="2626" spans="1:9">
      <c r="A2626" s="1106"/>
      <c r="B2626" s="545"/>
      <c r="C2626" s="1104"/>
      <c r="D2626" s="1104"/>
      <c r="E2626" s="1111"/>
      <c r="F2626" s="1112"/>
      <c r="G2626" s="1103"/>
      <c r="H2626" s="1129"/>
      <c r="I2626" s="1105"/>
    </row>
    <row r="2627" spans="1:9">
      <c r="A2627" s="1106"/>
      <c r="B2627" s="545"/>
      <c r="C2627" s="1104"/>
      <c r="D2627" s="1104"/>
      <c r="E2627" s="1111"/>
      <c r="F2627" s="1112"/>
      <c r="G2627" s="1103"/>
      <c r="H2627" s="1129"/>
      <c r="I2627" s="1105"/>
    </row>
    <row r="2628" spans="1:9">
      <c r="A2628" s="1106"/>
      <c r="B2628" s="545"/>
      <c r="C2628" s="1104"/>
      <c r="D2628" s="1104"/>
      <c r="E2628" s="1111"/>
      <c r="F2628" s="1112"/>
      <c r="G2628" s="1103"/>
      <c r="H2628" s="1129"/>
      <c r="I2628" s="1105"/>
    </row>
    <row r="2629" spans="1:9">
      <c r="A2629" s="1106"/>
      <c r="B2629" s="545"/>
      <c r="C2629" s="1104"/>
      <c r="D2629" s="1104"/>
      <c r="E2629" s="1111"/>
      <c r="F2629" s="1112"/>
      <c r="G2629" s="1103"/>
      <c r="H2629" s="1129"/>
      <c r="I2629" s="1105"/>
    </row>
    <row r="2630" spans="1:9">
      <c r="A2630" s="1106"/>
      <c r="B2630" s="545"/>
      <c r="C2630" s="1104"/>
      <c r="D2630" s="1104"/>
      <c r="E2630" s="1111"/>
      <c r="F2630" s="1112"/>
      <c r="G2630" s="1103"/>
      <c r="H2630" s="1129"/>
      <c r="I2630" s="1105"/>
    </row>
    <row r="2631" spans="1:9" ht="16.5" thickBot="1">
      <c r="A2631" s="1950" t="s">
        <v>7051</v>
      </c>
      <c r="B2631" s="545"/>
      <c r="C2631" s="1104"/>
      <c r="D2631" s="1104"/>
      <c r="E2631" s="1111"/>
      <c r="F2631" s="1112"/>
      <c r="G2631" s="1103"/>
      <c r="H2631" s="1129"/>
      <c r="I2631" s="1105"/>
    </row>
    <row r="2632" spans="1:9" ht="42">
      <c r="A2632" s="187" t="s">
        <v>1028</v>
      </c>
      <c r="B2632" s="189" t="s">
        <v>1029</v>
      </c>
      <c r="C2632" s="192" t="s">
        <v>678</v>
      </c>
      <c r="D2632" s="192" t="s">
        <v>3130</v>
      </c>
      <c r="E2632" s="599" t="s">
        <v>11188</v>
      </c>
      <c r="F2632" s="611" t="s">
        <v>2779</v>
      </c>
      <c r="G2632" s="2315" t="s">
        <v>2627</v>
      </c>
      <c r="H2632" s="1963" t="s">
        <v>497</v>
      </c>
      <c r="I2632" s="173" t="s">
        <v>4239</v>
      </c>
    </row>
    <row r="2633" spans="1:9" ht="13.5" thickBot="1">
      <c r="A2633" s="195"/>
      <c r="B2633" s="389"/>
      <c r="C2633" s="197" t="s">
        <v>3629</v>
      </c>
      <c r="D2633" s="390" t="s">
        <v>2628</v>
      </c>
      <c r="E2633" s="601" t="s">
        <v>265</v>
      </c>
      <c r="F2633" s="607">
        <f>'Заказ, cкидки и курсы валют'!$I$12</f>
        <v>0</v>
      </c>
      <c r="G2633" s="2316"/>
      <c r="H2633" s="982"/>
      <c r="I2633" s="325"/>
    </row>
    <row r="2634" spans="1:9" ht="15">
      <c r="A2634" s="976" t="s">
        <v>5302</v>
      </c>
      <c r="B2634" s="1024" t="s">
        <v>142</v>
      </c>
      <c r="C2634" s="1791">
        <v>2.1</v>
      </c>
      <c r="D2634" s="2117">
        <v>1200</v>
      </c>
      <c r="E2634" s="2589">
        <v>93.48</v>
      </c>
      <c r="F2634" s="967">
        <f>ROUND(E2634*(1-$F$11),2)</f>
        <v>93.48</v>
      </c>
      <c r="G2634" s="968">
        <f>'Заказ, cкидки и курсы валют'!$J$23*F2634</f>
        <v>1121.76</v>
      </c>
      <c r="H2634" s="387">
        <f>ROUND((D2634/1000)*G2634,2)</f>
        <v>1346.11</v>
      </c>
      <c r="I2634" s="336"/>
    </row>
    <row r="2635" spans="1:9" ht="15">
      <c r="A2635" s="210" t="s">
        <v>5303</v>
      </c>
      <c r="B2635" s="877" t="s">
        <v>144</v>
      </c>
      <c r="C2635" s="1787">
        <v>2.5</v>
      </c>
      <c r="D2635" s="2056">
        <v>1000</v>
      </c>
      <c r="E2635" s="2589">
        <v>99.89</v>
      </c>
      <c r="F2635" s="603">
        <f t="shared" ref="F2635" si="295">ROUND(E2635*(1-$F$11),2)</f>
        <v>99.89</v>
      </c>
      <c r="G2635" s="862">
        <f>'Заказ, cкидки и курсы валют'!$J$23*F2635</f>
        <v>1198.68</v>
      </c>
      <c r="H2635" s="128">
        <f t="shared" ref="H2635" si="296">ROUND((D2635/1000)*G2635,2)</f>
        <v>1198.68</v>
      </c>
      <c r="I2635" s="326"/>
    </row>
    <row r="2636" spans="1:9" ht="15">
      <c r="A2636" s="210" t="s">
        <v>11407</v>
      </c>
      <c r="B2636" s="877" t="s">
        <v>156</v>
      </c>
      <c r="C2636" s="1787">
        <v>2.7</v>
      </c>
      <c r="D2636" s="2056">
        <v>1000</v>
      </c>
      <c r="E2636" s="2589">
        <v>126.79</v>
      </c>
      <c r="F2636" s="603">
        <f t="shared" ref="F2636:F2662" si="297">ROUND(E2636*(1-$F$11),2)</f>
        <v>126.79</v>
      </c>
      <c r="G2636" s="862">
        <f>'Заказ, cкидки и курсы валют'!$J$23*F2636</f>
        <v>1521.48</v>
      </c>
      <c r="H2636" s="128">
        <f t="shared" ref="H2636:H2662" si="298">ROUND((D2636/1000)*G2636,2)</f>
        <v>1521.48</v>
      </c>
      <c r="I2636" s="326"/>
    </row>
    <row r="2637" spans="1:9" ht="15">
      <c r="A2637" s="210" t="s">
        <v>11408</v>
      </c>
      <c r="B2637" s="877" t="s">
        <v>149</v>
      </c>
      <c r="C2637" s="1787">
        <v>3.4</v>
      </c>
      <c r="D2637" s="2056">
        <v>600</v>
      </c>
      <c r="E2637" s="2589">
        <v>131.19999999999999</v>
      </c>
      <c r="F2637" s="603">
        <f t="shared" si="297"/>
        <v>131.19999999999999</v>
      </c>
      <c r="G2637" s="862">
        <f>'Заказ, cкидки и курсы валют'!$J$23*F2637</f>
        <v>1574.3999999999999</v>
      </c>
      <c r="H2637" s="128">
        <f t="shared" si="298"/>
        <v>944.64</v>
      </c>
      <c r="I2637" s="326"/>
    </row>
    <row r="2638" spans="1:9" ht="15">
      <c r="A2638" s="210" t="s">
        <v>5304</v>
      </c>
      <c r="B2638" s="877" t="s">
        <v>151</v>
      </c>
      <c r="C2638" s="1787">
        <v>4</v>
      </c>
      <c r="D2638" s="2056">
        <v>500</v>
      </c>
      <c r="E2638" s="2589">
        <v>177.43</v>
      </c>
      <c r="F2638" s="603">
        <f t="shared" si="297"/>
        <v>177.43</v>
      </c>
      <c r="G2638" s="862">
        <f>'Заказ, cкидки и курсы валют'!$J$23*F2638</f>
        <v>2129.16</v>
      </c>
      <c r="H2638" s="128">
        <f t="shared" si="298"/>
        <v>1064.58</v>
      </c>
      <c r="I2638" s="326"/>
    </row>
    <row r="2639" spans="1:9">
      <c r="A2639" s="210" t="s">
        <v>5305</v>
      </c>
      <c r="B2639" s="524" t="s">
        <v>152</v>
      </c>
      <c r="C2639" s="1957">
        <v>5.42</v>
      </c>
      <c r="D2639" s="2113">
        <v>400</v>
      </c>
      <c r="E2639" s="2589">
        <v>191</v>
      </c>
      <c r="F2639" s="603">
        <f t="shared" si="297"/>
        <v>191</v>
      </c>
      <c r="G2639" s="862">
        <f>'Заказ, cкидки и курсы валют'!$J$23*F2639</f>
        <v>2292</v>
      </c>
      <c r="H2639" s="128">
        <f t="shared" si="298"/>
        <v>916.8</v>
      </c>
      <c r="I2639" s="326"/>
    </row>
    <row r="2640" spans="1:9">
      <c r="A2640" s="210" t="s">
        <v>5306</v>
      </c>
      <c r="B2640" s="524" t="s">
        <v>158</v>
      </c>
      <c r="C2640" s="1957">
        <v>6</v>
      </c>
      <c r="D2640" s="524">
        <v>350</v>
      </c>
      <c r="E2640" s="2589">
        <v>209.38</v>
      </c>
      <c r="F2640" s="603">
        <f t="shared" si="297"/>
        <v>209.38</v>
      </c>
      <c r="G2640" s="862">
        <f>'Заказ, cкидки и курсы валют'!$J$23*F2640</f>
        <v>2512.56</v>
      </c>
      <c r="H2640" s="128">
        <f t="shared" si="298"/>
        <v>879.4</v>
      </c>
      <c r="I2640" s="326"/>
    </row>
    <row r="2641" spans="1:9">
      <c r="A2641" s="210" t="s">
        <v>11409</v>
      </c>
      <c r="B2641" s="524" t="s">
        <v>4197</v>
      </c>
      <c r="C2641" s="1957">
        <v>6.7</v>
      </c>
      <c r="D2641" s="524">
        <v>300</v>
      </c>
      <c r="E2641" s="2589">
        <v>236.62</v>
      </c>
      <c r="F2641" s="603">
        <f t="shared" si="297"/>
        <v>236.62</v>
      </c>
      <c r="G2641" s="862">
        <f>'Заказ, cкидки и курсы валют'!$J$23*F2641</f>
        <v>2839.44</v>
      </c>
      <c r="H2641" s="128">
        <f t="shared" si="298"/>
        <v>851.83</v>
      </c>
      <c r="I2641" s="326"/>
    </row>
    <row r="2642" spans="1:9" ht="15">
      <c r="A2642" s="210" t="s">
        <v>5307</v>
      </c>
      <c r="B2642" s="877" t="s">
        <v>159</v>
      </c>
      <c r="C2642" s="1787">
        <v>7.42</v>
      </c>
      <c r="D2642" s="2056">
        <v>300</v>
      </c>
      <c r="E2642" s="2589">
        <v>243.81</v>
      </c>
      <c r="F2642" s="603">
        <f t="shared" si="297"/>
        <v>243.81</v>
      </c>
      <c r="G2642" s="862">
        <f>'Заказ, cкидки и курсы валют'!$J$23*F2642</f>
        <v>2925.7200000000003</v>
      </c>
      <c r="H2642" s="128">
        <f t="shared" si="298"/>
        <v>877.72</v>
      </c>
      <c r="I2642" s="326"/>
    </row>
    <row r="2643" spans="1:9">
      <c r="A2643" s="210" t="s">
        <v>11410</v>
      </c>
      <c r="B2643" s="524" t="s">
        <v>167</v>
      </c>
      <c r="C2643" s="1957">
        <v>6</v>
      </c>
      <c r="D2643" s="524">
        <v>300</v>
      </c>
      <c r="E2643" s="2589">
        <v>239.66</v>
      </c>
      <c r="F2643" s="603">
        <f t="shared" si="297"/>
        <v>239.66</v>
      </c>
      <c r="G2643" s="862">
        <f>'Заказ, cкидки и курсы валют'!$J$23*F2643</f>
        <v>2875.92</v>
      </c>
      <c r="H2643" s="128">
        <f t="shared" si="298"/>
        <v>862.78</v>
      </c>
      <c r="I2643" s="326"/>
    </row>
    <row r="2644" spans="1:9">
      <c r="A2644" s="210" t="s">
        <v>11411</v>
      </c>
      <c r="B2644" s="524" t="s">
        <v>170</v>
      </c>
      <c r="C2644" s="1957">
        <v>8.8699999999999992</v>
      </c>
      <c r="D2644" s="524">
        <v>200</v>
      </c>
      <c r="E2644" s="2589">
        <v>328.06</v>
      </c>
      <c r="F2644" s="603">
        <f t="shared" si="297"/>
        <v>328.06</v>
      </c>
      <c r="G2644" s="862">
        <f>'Заказ, cкидки и курсы валют'!$J$23*F2644</f>
        <v>3936.7200000000003</v>
      </c>
      <c r="H2644" s="128">
        <f t="shared" si="298"/>
        <v>787.34</v>
      </c>
      <c r="I2644" s="326"/>
    </row>
    <row r="2645" spans="1:9">
      <c r="A2645" s="210" t="s">
        <v>5308</v>
      </c>
      <c r="B2645" s="524" t="s">
        <v>171</v>
      </c>
      <c r="C2645" s="1957">
        <v>9.86</v>
      </c>
      <c r="D2645" s="524">
        <v>200</v>
      </c>
      <c r="E2645" s="2589">
        <v>305.33999999999997</v>
      </c>
      <c r="F2645" s="603">
        <f t="shared" si="297"/>
        <v>305.33999999999997</v>
      </c>
      <c r="G2645" s="862">
        <f>'Заказ, cкидки и курсы валют'!$J$23*F2645</f>
        <v>3664.08</v>
      </c>
      <c r="H2645" s="128">
        <f t="shared" si="298"/>
        <v>732.82</v>
      </c>
      <c r="I2645" s="326"/>
    </row>
    <row r="2646" spans="1:9">
      <c r="A2646" s="210" t="s">
        <v>5309</v>
      </c>
      <c r="B2646" s="524" t="s">
        <v>172</v>
      </c>
      <c r="C2646" s="1801">
        <v>10</v>
      </c>
      <c r="D2646" s="524">
        <v>200</v>
      </c>
      <c r="E2646" s="2589">
        <v>365.79</v>
      </c>
      <c r="F2646" s="603">
        <f t="shared" si="297"/>
        <v>365.79</v>
      </c>
      <c r="G2646" s="862">
        <f>'Заказ, cкидки и курсы валют'!$J$23*F2646</f>
        <v>4389.4800000000005</v>
      </c>
      <c r="H2646" s="128">
        <f t="shared" si="298"/>
        <v>877.9</v>
      </c>
      <c r="I2646" s="326"/>
    </row>
    <row r="2647" spans="1:9">
      <c r="A2647" s="210" t="s">
        <v>11412</v>
      </c>
      <c r="B2647" s="524" t="s">
        <v>1357</v>
      </c>
      <c r="C2647" s="1801">
        <v>10.5</v>
      </c>
      <c r="D2647" s="524">
        <v>150</v>
      </c>
      <c r="E2647" s="2589">
        <v>433.89</v>
      </c>
      <c r="F2647" s="603">
        <f t="shared" si="297"/>
        <v>433.89</v>
      </c>
      <c r="G2647" s="862">
        <f>'Заказ, cкидки и курсы валют'!$J$23*F2647</f>
        <v>5206.68</v>
      </c>
      <c r="H2647" s="128">
        <f t="shared" si="298"/>
        <v>781</v>
      </c>
      <c r="I2647" s="326"/>
    </row>
    <row r="2648" spans="1:9">
      <c r="A2648" s="210" t="s">
        <v>5310</v>
      </c>
      <c r="B2648" s="524" t="s">
        <v>173</v>
      </c>
      <c r="C2648" s="1801">
        <v>11.63</v>
      </c>
      <c r="D2648" s="524">
        <v>150</v>
      </c>
      <c r="E2648" s="2589">
        <v>441.42</v>
      </c>
      <c r="F2648" s="603">
        <f t="shared" si="297"/>
        <v>441.42</v>
      </c>
      <c r="G2648" s="862">
        <f>'Заказ, cкидки и курсы валют'!$J$23*F2648</f>
        <v>5297.04</v>
      </c>
      <c r="H2648" s="128">
        <f t="shared" si="298"/>
        <v>794.56</v>
      </c>
      <c r="I2648" s="326"/>
    </row>
    <row r="2649" spans="1:9">
      <c r="A2649" s="210" t="s">
        <v>5311</v>
      </c>
      <c r="B2649" s="524" t="s">
        <v>174</v>
      </c>
      <c r="C2649" s="1801">
        <v>12.65</v>
      </c>
      <c r="D2649" s="2113">
        <v>150</v>
      </c>
      <c r="E2649" s="2589">
        <v>472.25</v>
      </c>
      <c r="F2649" s="603">
        <f t="shared" si="297"/>
        <v>472.25</v>
      </c>
      <c r="G2649" s="862">
        <f>'Заказ, cкидки и курсы валют'!$J$23*F2649</f>
        <v>5667</v>
      </c>
      <c r="H2649" s="128">
        <f t="shared" si="298"/>
        <v>850.05</v>
      </c>
      <c r="I2649" s="326"/>
    </row>
    <row r="2650" spans="1:9">
      <c r="A2650" s="210" t="s">
        <v>11413</v>
      </c>
      <c r="B2650" s="524" t="s">
        <v>986</v>
      </c>
      <c r="C2650" s="1801">
        <v>11.9</v>
      </c>
      <c r="D2650" s="524">
        <v>100</v>
      </c>
      <c r="E2650" s="2589">
        <v>502.69</v>
      </c>
      <c r="F2650" s="603">
        <f t="shared" si="297"/>
        <v>502.69</v>
      </c>
      <c r="G2650" s="862">
        <f>'Заказ, cкидки и курсы валют'!$J$23*F2650</f>
        <v>6032.28</v>
      </c>
      <c r="H2650" s="128">
        <f t="shared" si="298"/>
        <v>603.23</v>
      </c>
      <c r="I2650" s="326"/>
    </row>
    <row r="2651" spans="1:9">
      <c r="A2651" s="210" t="s">
        <v>11414</v>
      </c>
      <c r="B2651" s="525" t="s">
        <v>178</v>
      </c>
      <c r="C2651" s="1801">
        <v>12</v>
      </c>
      <c r="D2651" s="524">
        <v>250</v>
      </c>
      <c r="E2651" s="2589">
        <v>486.81</v>
      </c>
      <c r="F2651" s="603">
        <f t="shared" si="297"/>
        <v>486.81</v>
      </c>
      <c r="G2651" s="862">
        <f>'Заказ, cкидки и курсы валют'!$J$23*F2651</f>
        <v>5841.72</v>
      </c>
      <c r="H2651" s="128">
        <f t="shared" si="298"/>
        <v>1460.43</v>
      </c>
      <c r="I2651" s="326"/>
    </row>
    <row r="2652" spans="1:9">
      <c r="A2652" s="210" t="s">
        <v>5312</v>
      </c>
      <c r="B2652" s="525" t="s">
        <v>180</v>
      </c>
      <c r="C2652" s="1801">
        <v>13.585000000000001</v>
      </c>
      <c r="D2652" s="524">
        <v>150</v>
      </c>
      <c r="E2652" s="2589">
        <v>521.37</v>
      </c>
      <c r="F2652" s="603">
        <f t="shared" si="297"/>
        <v>521.37</v>
      </c>
      <c r="G2652" s="862">
        <f>'Заказ, cкидки и курсы валют'!$J$23*F2652</f>
        <v>6256.4400000000005</v>
      </c>
      <c r="H2652" s="128">
        <f t="shared" si="298"/>
        <v>938.47</v>
      </c>
      <c r="I2652" s="326"/>
    </row>
    <row r="2653" spans="1:9">
      <c r="A2653" s="210" t="s">
        <v>5313</v>
      </c>
      <c r="B2653" s="1802" t="s">
        <v>3848</v>
      </c>
      <c r="C2653" s="1801">
        <v>18.38</v>
      </c>
      <c r="D2653" s="524">
        <v>120</v>
      </c>
      <c r="E2653" s="2589">
        <v>642.74</v>
      </c>
      <c r="F2653" s="603">
        <f t="shared" si="297"/>
        <v>642.74</v>
      </c>
      <c r="G2653" s="862">
        <f>'Заказ, cкидки и курсы валют'!$J$23*F2653</f>
        <v>7712.88</v>
      </c>
      <c r="H2653" s="128">
        <f t="shared" si="298"/>
        <v>925.55</v>
      </c>
      <c r="I2653" s="326"/>
    </row>
    <row r="2654" spans="1:9">
      <c r="A2654" s="210" t="s">
        <v>5314</v>
      </c>
      <c r="B2654" s="1802" t="s">
        <v>10881</v>
      </c>
      <c r="C2654" s="1801">
        <v>19.8</v>
      </c>
      <c r="D2654" s="524">
        <v>100</v>
      </c>
      <c r="E2654" s="2589">
        <v>691.6</v>
      </c>
      <c r="F2654" s="603">
        <f t="shared" si="297"/>
        <v>691.6</v>
      </c>
      <c r="G2654" s="862">
        <f>'Заказ, cкидки и курсы валют'!$J$23*F2654</f>
        <v>8299.2000000000007</v>
      </c>
      <c r="H2654" s="128">
        <f t="shared" si="298"/>
        <v>829.92</v>
      </c>
      <c r="I2654" s="326"/>
    </row>
    <row r="2655" spans="1:9">
      <c r="A2655" s="210" t="s">
        <v>6829</v>
      </c>
      <c r="B2655" s="1802" t="s">
        <v>3851</v>
      </c>
      <c r="C2655" s="1801">
        <v>21.1</v>
      </c>
      <c r="D2655" s="524">
        <v>100</v>
      </c>
      <c r="E2655" s="2589">
        <v>737.23</v>
      </c>
      <c r="F2655" s="603">
        <f t="shared" si="297"/>
        <v>737.23</v>
      </c>
      <c r="G2655" s="862">
        <f>'Заказ, cкидки и курсы валют'!$J$23*F2655</f>
        <v>8846.76</v>
      </c>
      <c r="H2655" s="128">
        <f t="shared" si="298"/>
        <v>884.68</v>
      </c>
      <c r="I2655" s="326"/>
    </row>
    <row r="2656" spans="1:9">
      <c r="A2656" s="210" t="s">
        <v>6830</v>
      </c>
      <c r="B2656" s="1802" t="s">
        <v>10882</v>
      </c>
      <c r="C2656" s="1801">
        <v>23.41</v>
      </c>
      <c r="D2656" s="524">
        <v>100</v>
      </c>
      <c r="E2656" s="2589">
        <v>861.11</v>
      </c>
      <c r="F2656" s="603">
        <f t="shared" si="297"/>
        <v>861.11</v>
      </c>
      <c r="G2656" s="862">
        <f>'Заказ, cкидки и курсы валют'!$J$23*F2656</f>
        <v>10333.32</v>
      </c>
      <c r="H2656" s="128">
        <f t="shared" si="298"/>
        <v>1033.33</v>
      </c>
      <c r="I2656" s="326"/>
    </row>
    <row r="2657" spans="1:10">
      <c r="A2657" s="210" t="s">
        <v>5315</v>
      </c>
      <c r="B2657" s="1802" t="s">
        <v>2635</v>
      </c>
      <c r="C2657" s="1423">
        <v>26.17</v>
      </c>
      <c r="D2657" s="524">
        <v>80</v>
      </c>
      <c r="E2657" s="2589">
        <v>1002.72</v>
      </c>
      <c r="F2657" s="603">
        <f t="shared" si="297"/>
        <v>1002.72</v>
      </c>
      <c r="G2657" s="862">
        <f>'Заказ, cкидки и курсы валют'!$J$23*F2657</f>
        <v>12032.64</v>
      </c>
      <c r="H2657" s="128">
        <f t="shared" si="298"/>
        <v>962.61</v>
      </c>
      <c r="I2657" s="326"/>
    </row>
    <row r="2658" spans="1:10">
      <c r="A2658" s="210" t="s">
        <v>5316</v>
      </c>
      <c r="B2658" s="1802" t="s">
        <v>4192</v>
      </c>
      <c r="C2658" s="1423">
        <v>30.17</v>
      </c>
      <c r="D2658" s="524">
        <v>60</v>
      </c>
      <c r="E2658" s="2589">
        <v>1169.76</v>
      </c>
      <c r="F2658" s="603">
        <f t="shared" si="297"/>
        <v>1169.76</v>
      </c>
      <c r="G2658" s="862">
        <f>'Заказ, cкидки и курсы валют'!$J$23*F2658</f>
        <v>14037.119999999999</v>
      </c>
      <c r="H2658" s="128">
        <f t="shared" si="298"/>
        <v>842.23</v>
      </c>
      <c r="I2658" s="326"/>
    </row>
    <row r="2659" spans="1:10">
      <c r="A2659" s="210" t="s">
        <v>5317</v>
      </c>
      <c r="B2659" s="1802" t="s">
        <v>4193</v>
      </c>
      <c r="C2659" s="1423">
        <v>37.19</v>
      </c>
      <c r="D2659" s="524">
        <v>50</v>
      </c>
      <c r="E2659" s="2589">
        <v>1287.48</v>
      </c>
      <c r="F2659" s="603">
        <f t="shared" si="297"/>
        <v>1287.48</v>
      </c>
      <c r="G2659" s="862">
        <f>'Заказ, cкидки и курсы валют'!$J$23*F2659</f>
        <v>15449.76</v>
      </c>
      <c r="H2659" s="128">
        <f t="shared" si="298"/>
        <v>772.49</v>
      </c>
      <c r="I2659" s="326"/>
    </row>
    <row r="2660" spans="1:10">
      <c r="A2660" s="210" t="s">
        <v>5318</v>
      </c>
      <c r="B2660" s="1802" t="s">
        <v>3852</v>
      </c>
      <c r="C2660" s="1790">
        <v>39.93</v>
      </c>
      <c r="D2660" s="525">
        <v>50</v>
      </c>
      <c r="E2660" s="2589">
        <v>1545.46</v>
      </c>
      <c r="F2660" s="603">
        <f t="shared" si="297"/>
        <v>1545.46</v>
      </c>
      <c r="G2660" s="862">
        <f>'Заказ, cкидки и курсы валют'!$J$23*F2660</f>
        <v>18545.52</v>
      </c>
      <c r="H2660" s="128">
        <f t="shared" si="298"/>
        <v>927.28</v>
      </c>
      <c r="I2660" s="326"/>
    </row>
    <row r="2661" spans="1:10">
      <c r="A2661" s="210" t="s">
        <v>5319</v>
      </c>
      <c r="B2661" s="1802" t="s">
        <v>3853</v>
      </c>
      <c r="C2661" s="1790">
        <v>44.36</v>
      </c>
      <c r="D2661" s="525">
        <v>40</v>
      </c>
      <c r="E2661" s="2589">
        <v>1583.08</v>
      </c>
      <c r="F2661" s="603">
        <f t="shared" si="297"/>
        <v>1583.08</v>
      </c>
      <c r="G2661" s="862">
        <f>'Заказ, cкидки и курсы валют'!$J$23*F2661</f>
        <v>18996.96</v>
      </c>
      <c r="H2661" s="128">
        <f t="shared" si="298"/>
        <v>759.88</v>
      </c>
      <c r="I2661" s="326"/>
    </row>
    <row r="2662" spans="1:10" ht="13.5" thickBot="1">
      <c r="A2662" s="235" t="s">
        <v>5320</v>
      </c>
      <c r="B2662" s="1961" t="s">
        <v>3854</v>
      </c>
      <c r="C2662" s="1962">
        <v>48.36</v>
      </c>
      <c r="D2662" s="941">
        <v>40</v>
      </c>
      <c r="E2662" s="2589">
        <v>1997.38</v>
      </c>
      <c r="F2662" s="959">
        <f t="shared" si="297"/>
        <v>1997.38</v>
      </c>
      <c r="G2662" s="960">
        <f>'Заказ, cкидки и курсы валют'!$J$23*F2662</f>
        <v>23968.560000000001</v>
      </c>
      <c r="H2662" s="181">
        <f t="shared" si="298"/>
        <v>958.74</v>
      </c>
      <c r="I2662" s="327"/>
    </row>
    <row r="2663" spans="1:10" ht="13.5" thickBot="1">
      <c r="H2663" s="494"/>
    </row>
    <row r="2664" spans="1:10" ht="18">
      <c r="A2664" s="1120"/>
      <c r="B2664" s="1121"/>
      <c r="C2664" s="1122" t="s">
        <v>2658</v>
      </c>
      <c r="D2664" s="1123"/>
      <c r="E2664" s="1124"/>
      <c r="F2664" s="1125"/>
      <c r="G2664" s="1126"/>
      <c r="H2664" s="1127"/>
      <c r="I2664" s="1128"/>
    </row>
    <row r="2665" spans="1:10">
      <c r="A2665" s="1106"/>
      <c r="B2665" s="545"/>
      <c r="C2665" s="1104"/>
      <c r="D2665" s="1104"/>
      <c r="E2665" s="1111"/>
      <c r="F2665" s="1112"/>
      <c r="G2665" s="1103"/>
      <c r="H2665" s="1129"/>
      <c r="I2665" s="1105"/>
    </row>
    <row r="2666" spans="1:10">
      <c r="A2666" s="1106"/>
      <c r="B2666" s="545"/>
      <c r="C2666" s="1104"/>
      <c r="D2666" s="1104"/>
      <c r="E2666" s="1111"/>
      <c r="F2666" s="1112"/>
      <c r="G2666" s="1103"/>
      <c r="H2666" s="1129"/>
      <c r="I2666" s="1105"/>
    </row>
    <row r="2667" spans="1:10">
      <c r="A2667" s="1106"/>
      <c r="B2667" s="545"/>
      <c r="C2667" s="1104"/>
      <c r="D2667" s="1104"/>
      <c r="E2667" s="1111"/>
      <c r="F2667" s="1112"/>
      <c r="G2667" s="1103"/>
      <c r="H2667" s="1129"/>
      <c r="I2667" s="1105"/>
    </row>
    <row r="2668" spans="1:10">
      <c r="A2668" s="1106"/>
      <c r="B2668" s="545"/>
      <c r="C2668" s="1104"/>
      <c r="D2668" s="1104"/>
      <c r="E2668" s="1111"/>
      <c r="F2668" s="1112"/>
      <c r="G2668" s="1103"/>
      <c r="H2668" s="1129"/>
      <c r="I2668" s="1105"/>
    </row>
    <row r="2669" spans="1:10">
      <c r="A2669" s="1106"/>
      <c r="B2669" s="545"/>
      <c r="C2669" s="1104"/>
      <c r="D2669" s="1104"/>
      <c r="E2669" s="1111"/>
      <c r="F2669" s="1112"/>
      <c r="G2669" s="1103"/>
      <c r="H2669" s="1129"/>
      <c r="I2669" s="1105"/>
    </row>
    <row r="2670" spans="1:10" ht="16.5" thickBot="1">
      <c r="A2670" s="2546" t="s">
        <v>7052</v>
      </c>
      <c r="B2670" s="2547"/>
      <c r="C2670" s="1104"/>
      <c r="D2670" s="1104"/>
      <c r="E2670" s="1111"/>
      <c r="F2670" s="1112"/>
      <c r="G2670" s="1103"/>
      <c r="H2670" s="1129"/>
      <c r="I2670" s="1105"/>
    </row>
    <row r="2671" spans="1:10" ht="42">
      <c r="A2671" s="187" t="s">
        <v>1028</v>
      </c>
      <c r="B2671" s="189" t="s">
        <v>1029</v>
      </c>
      <c r="C2671" s="192" t="s">
        <v>678</v>
      </c>
      <c r="D2671" s="192" t="s">
        <v>3130</v>
      </c>
      <c r="E2671" s="599" t="s">
        <v>11188</v>
      </c>
      <c r="F2671" s="611" t="s">
        <v>2779</v>
      </c>
      <c r="G2671" s="2315" t="s">
        <v>2627</v>
      </c>
      <c r="H2671" s="1963" t="s">
        <v>497</v>
      </c>
      <c r="I2671" s="173" t="s">
        <v>4239</v>
      </c>
      <c r="J2671" s="2668" t="s">
        <v>12335</v>
      </c>
    </row>
    <row r="2672" spans="1:10" ht="23.25" customHeight="1" thickBot="1">
      <c r="A2672" s="195"/>
      <c r="B2672" s="389"/>
      <c r="C2672" s="197" t="s">
        <v>3629</v>
      </c>
      <c r="D2672" s="390" t="s">
        <v>2628</v>
      </c>
      <c r="E2672" s="601" t="s">
        <v>265</v>
      </c>
      <c r="F2672" s="607">
        <f>'Заказ, cкидки и курсы валют'!$I$12</f>
        <v>0</v>
      </c>
      <c r="G2672" s="2316"/>
      <c r="H2672" s="982"/>
      <c r="I2672" s="325"/>
      <c r="J2672" s="2669"/>
    </row>
    <row r="2673" spans="1:10" ht="15.75" thickBot="1">
      <c r="A2673" s="976" t="s">
        <v>7343</v>
      </c>
      <c r="B2673" s="334" t="s">
        <v>142</v>
      </c>
      <c r="C2673" s="1964"/>
      <c r="D2673" s="2116">
        <v>20</v>
      </c>
      <c r="E2673" s="2103">
        <f>(E2634*2)+(1000/D2673*7.5)</f>
        <v>561.96</v>
      </c>
      <c r="F2673" s="967">
        <f>ROUND(E2673*(1-$F$11),2)</f>
        <v>561.96</v>
      </c>
      <c r="G2673" s="968">
        <f>'Заказ, cкидки и курсы валют'!$J$23*F2673</f>
        <v>6743.52</v>
      </c>
      <c r="H2673" s="387">
        <f>ROUND((D2673/1000)*G2673,2)</f>
        <v>134.87</v>
      </c>
      <c r="I2673" s="336"/>
      <c r="J2673" s="128">
        <f>ROUND(IF(H2673&lt;'Заказ, cкидки и курсы валют'!$B$39,H2673*0.54*100/(100-'Заказ, cкидки и курсы валют'!$C$39),IF(H2673&lt;'Заказ, cкидки и курсы валют'!$B$40,H2673*0.54*100/(100-'Заказ, cкидки и курсы валют'!$C$40),IF(H2673&lt;'Заказ, cкидки и курсы валют'!$B$41,H2673*0.54*100/(100-'Заказ, cкидки и курсы валют'!$C$41),IF(H2673&lt;'Заказ, cкидки и курсы валют'!$B$42,H2673*0.54*100/(100-'Заказ, cкидки и курсы валют'!$C$42),IF(H2673&lt;'Заказ, cкидки и курсы валют'!$B$43,H2673*0.54*100/(100-'Заказ, cкидки и курсы валют'!$C$43),H2673))))),2)</f>
        <v>208.09</v>
      </c>
    </row>
    <row r="2674" spans="1:10" ht="15.75" thickBot="1">
      <c r="A2674" s="210" t="s">
        <v>7344</v>
      </c>
      <c r="B2674" s="15" t="s">
        <v>144</v>
      </c>
      <c r="C2674" s="459"/>
      <c r="D2674" s="2106">
        <v>20</v>
      </c>
      <c r="E2674" s="2103">
        <f t="shared" ref="E2674:E2694" si="299">(E2635*2)+(1000/D2674*7.5)</f>
        <v>574.78</v>
      </c>
      <c r="F2674" s="603">
        <f t="shared" ref="F2674:F2694" si="300">ROUND(E2674*(1-$F$11),2)</f>
        <v>574.78</v>
      </c>
      <c r="G2674" s="862">
        <f>'Заказ, cкидки и курсы валют'!$J$23*F2674</f>
        <v>6897.36</v>
      </c>
      <c r="H2674" s="128">
        <f t="shared" ref="H2674:H2694" si="301">ROUND((D2674/1000)*G2674,2)</f>
        <v>137.94999999999999</v>
      </c>
      <c r="I2674" s="326"/>
      <c r="J2674" s="128">
        <f>ROUND(IF(H2674&lt;'Заказ, cкидки и курсы валют'!$B$39,H2674*0.54*100/(100-'Заказ, cкидки и курсы валют'!$C$39),IF(H2674&lt;'Заказ, cкидки и курсы валют'!$B$40,H2674*0.54*100/(100-'Заказ, cкидки и курсы валют'!$C$40),IF(H2674&lt;'Заказ, cкидки и курсы валют'!$B$41,H2674*0.54*100/(100-'Заказ, cкидки и курсы валют'!$C$41),IF(H2674&lt;'Заказ, cкидки и курсы валют'!$B$42,H2674*0.54*100/(100-'Заказ, cкидки и курсы валют'!$C$42),IF(H2674&lt;'Заказ, cкидки и курсы валют'!$B$43,H2674*0.54*100/(100-'Заказ, cкидки и курсы валют'!$C$43),H2674))))),2)</f>
        <v>212.84</v>
      </c>
    </row>
    <row r="2675" spans="1:10" ht="15.75" thickBot="1">
      <c r="A2675" s="210" t="s">
        <v>7345</v>
      </c>
      <c r="B2675" s="15" t="s">
        <v>151</v>
      </c>
      <c r="C2675" s="1924"/>
      <c r="D2675" s="20">
        <v>20</v>
      </c>
      <c r="E2675" s="2103">
        <f t="shared" si="299"/>
        <v>628.58000000000004</v>
      </c>
      <c r="F2675" s="603">
        <f t="shared" si="300"/>
        <v>628.58000000000004</v>
      </c>
      <c r="G2675" s="862">
        <f>'Заказ, cкидки и курсы валют'!$J$23*F2675</f>
        <v>7542.9600000000009</v>
      </c>
      <c r="H2675" s="128">
        <f t="shared" si="301"/>
        <v>150.86000000000001</v>
      </c>
      <c r="I2675" s="326"/>
      <c r="J2675" s="128">
        <f>ROUND(IF(H2675&lt;'Заказ, cкидки и курсы валют'!$B$39,H2675*0.54*100/(100-'Заказ, cкидки и курсы валют'!$C$39),IF(H2675&lt;'Заказ, cкидки и курсы валют'!$B$40,H2675*0.54*100/(100-'Заказ, cкидки и курсы валют'!$C$40),IF(H2675&lt;'Заказ, cкидки и курсы валют'!$B$41,H2675*0.54*100/(100-'Заказ, cкидки и курсы валют'!$C$41),IF(H2675&lt;'Заказ, cкидки и курсы валют'!$B$42,H2675*0.54*100/(100-'Заказ, cкидки и курсы валют'!$C$42),IF(H2675&lt;'Заказ, cкидки и курсы валют'!$B$43,H2675*0.54*100/(100-'Заказ, cкидки и курсы валют'!$C$43),H2675))))),2)</f>
        <v>232.76</v>
      </c>
    </row>
    <row r="2676" spans="1:10" ht="15.75" thickBot="1">
      <c r="A2676" s="210" t="s">
        <v>7346</v>
      </c>
      <c r="B2676" s="15" t="s">
        <v>152</v>
      </c>
      <c r="C2676" s="1924"/>
      <c r="D2676" s="20">
        <v>20</v>
      </c>
      <c r="E2676" s="2103">
        <f t="shared" si="299"/>
        <v>637.4</v>
      </c>
      <c r="F2676" s="603">
        <f t="shared" si="300"/>
        <v>637.4</v>
      </c>
      <c r="G2676" s="862">
        <f>'Заказ, cкидки и курсы валют'!$J$23*F2676</f>
        <v>7648.7999999999993</v>
      </c>
      <c r="H2676" s="128">
        <f t="shared" si="301"/>
        <v>152.97999999999999</v>
      </c>
      <c r="I2676" s="326"/>
      <c r="J2676" s="128">
        <f>ROUND(IF(H2676&lt;'Заказ, cкидки и курсы валют'!$B$39,H2676*0.54*100/(100-'Заказ, cкидки и курсы валют'!$C$39),IF(H2676&lt;'Заказ, cкидки и курсы валют'!$B$40,H2676*0.54*100/(100-'Заказ, cкидки и курсы валют'!$C$40),IF(H2676&lt;'Заказ, cкидки и курсы валют'!$B$41,H2676*0.54*100/(100-'Заказ, cкидки и курсы валют'!$C$41),IF(H2676&lt;'Заказ, cкидки и курсы валют'!$B$42,H2676*0.54*100/(100-'Заказ, cкидки и курсы валют'!$C$42),IF(H2676&lt;'Заказ, cкидки и курсы валют'!$B$43,H2676*0.54*100/(100-'Заказ, cкидки и курсы валют'!$C$43),H2676))))),2)</f>
        <v>236.03</v>
      </c>
    </row>
    <row r="2677" spans="1:10" ht="15.75" thickBot="1">
      <c r="A2677" s="210" t="s">
        <v>7347</v>
      </c>
      <c r="B2677" s="15" t="s">
        <v>158</v>
      </c>
      <c r="C2677" s="1924"/>
      <c r="D2677" s="20">
        <v>20</v>
      </c>
      <c r="E2677" s="2103">
        <f t="shared" si="299"/>
        <v>729.86</v>
      </c>
      <c r="F2677" s="603">
        <f t="shared" si="300"/>
        <v>729.86</v>
      </c>
      <c r="G2677" s="862">
        <f>'Заказ, cкидки и курсы валют'!$J$23*F2677</f>
        <v>8758.32</v>
      </c>
      <c r="H2677" s="128">
        <f t="shared" si="301"/>
        <v>175.17</v>
      </c>
      <c r="I2677" s="326"/>
      <c r="J2677" s="128">
        <f>ROUND(IF(H2677&lt;'Заказ, cкидки и курсы валют'!$B$39,H2677*0.54*100/(100-'Заказ, cкидки и курсы валют'!$C$39),IF(H2677&lt;'Заказ, cкидки и курсы валют'!$B$40,H2677*0.54*100/(100-'Заказ, cкидки и курсы валют'!$C$40),IF(H2677&lt;'Заказ, cкидки и курсы валют'!$B$41,H2677*0.54*100/(100-'Заказ, cкидки и курсы валют'!$C$41),IF(H2677&lt;'Заказ, cкидки и курсы валют'!$B$42,H2677*0.54*100/(100-'Заказ, cкидки и курсы валют'!$C$42),IF(H2677&lt;'Заказ, cкидки и курсы валют'!$B$43,H2677*0.54*100/(100-'Заказ, cкидки и курсы валют'!$C$43),H2677))))),2)</f>
        <v>270.26</v>
      </c>
    </row>
    <row r="2678" spans="1:10" ht="15.75" thickBot="1">
      <c r="A2678" s="210" t="s">
        <v>7348</v>
      </c>
      <c r="B2678" s="15" t="s">
        <v>159</v>
      </c>
      <c r="C2678" s="1924"/>
      <c r="D2678" s="20">
        <v>20</v>
      </c>
      <c r="E2678" s="2103">
        <f t="shared" si="299"/>
        <v>757</v>
      </c>
      <c r="F2678" s="603">
        <f t="shared" si="300"/>
        <v>757</v>
      </c>
      <c r="G2678" s="862">
        <f>'Заказ, cкидки и курсы валют'!$J$23*F2678</f>
        <v>9084</v>
      </c>
      <c r="H2678" s="128">
        <f t="shared" si="301"/>
        <v>181.68</v>
      </c>
      <c r="I2678" s="326"/>
      <c r="J2678" s="128">
        <f>ROUND(IF(H2678&lt;'Заказ, cкидки и курсы валют'!$B$39,H2678*0.54*100/(100-'Заказ, cкидки и курсы валют'!$C$39),IF(H2678&lt;'Заказ, cкидки и курсы валют'!$B$40,H2678*0.54*100/(100-'Заказ, cкидки и курсы валют'!$C$40),IF(H2678&lt;'Заказ, cкидки и курсы валют'!$B$41,H2678*0.54*100/(100-'Заказ, cкидки и курсы валют'!$C$41),IF(H2678&lt;'Заказ, cкидки и курсы валют'!$B$42,H2678*0.54*100/(100-'Заказ, cкидки и курсы валют'!$C$42),IF(H2678&lt;'Заказ, cкидки и курсы валют'!$B$43,H2678*0.54*100/(100-'Заказ, cкидки и курсы валют'!$C$43),H2678))))),2)</f>
        <v>280.31</v>
      </c>
    </row>
    <row r="2679" spans="1:10" ht="15.75" thickBot="1">
      <c r="A2679" s="210" t="s">
        <v>7349</v>
      </c>
      <c r="B2679" s="15" t="s">
        <v>171</v>
      </c>
      <c r="C2679" s="1924"/>
      <c r="D2679" s="20">
        <v>10</v>
      </c>
      <c r="E2679" s="2103">
        <f t="shared" si="299"/>
        <v>1168.76</v>
      </c>
      <c r="F2679" s="603">
        <f t="shared" si="300"/>
        <v>1168.76</v>
      </c>
      <c r="G2679" s="862">
        <f>'Заказ, cкидки и курсы валют'!$J$23*F2679</f>
        <v>14025.119999999999</v>
      </c>
      <c r="H2679" s="128">
        <f t="shared" si="301"/>
        <v>140.25</v>
      </c>
      <c r="I2679" s="326"/>
      <c r="J2679" s="128">
        <f>ROUND(IF(H2679&lt;'Заказ, cкидки и курсы валют'!$B$39,H2679*0.54*100/(100-'Заказ, cкидки и курсы валют'!$C$39),IF(H2679&lt;'Заказ, cкидки и курсы валют'!$B$40,H2679*0.54*100/(100-'Заказ, cкидки и курсы валют'!$C$40),IF(H2679&lt;'Заказ, cкидки и курсы валют'!$B$41,H2679*0.54*100/(100-'Заказ, cкидки и курсы валют'!$C$41),IF(H2679&lt;'Заказ, cкидки и курсы валют'!$B$42,H2679*0.54*100/(100-'Заказ, cкидки и курсы валют'!$C$42),IF(H2679&lt;'Заказ, cкидки и курсы валют'!$B$43,H2679*0.54*100/(100-'Заказ, cкидки и курсы валют'!$C$43),H2679))))),2)</f>
        <v>216.39</v>
      </c>
    </row>
    <row r="2680" spans="1:10" ht="15.75" thickBot="1">
      <c r="A2680" s="210" t="s">
        <v>7350</v>
      </c>
      <c r="B2680" s="15" t="s">
        <v>172</v>
      </c>
      <c r="C2680" s="1924"/>
      <c r="D2680" s="20">
        <v>10</v>
      </c>
      <c r="E2680" s="2103">
        <f t="shared" si="299"/>
        <v>1223.24</v>
      </c>
      <c r="F2680" s="603">
        <f t="shared" si="300"/>
        <v>1223.24</v>
      </c>
      <c r="G2680" s="862">
        <f>'Заказ, cкидки и курсы валют'!$J$23*F2680</f>
        <v>14678.880000000001</v>
      </c>
      <c r="H2680" s="128">
        <f t="shared" si="301"/>
        <v>146.79</v>
      </c>
      <c r="I2680" s="326"/>
      <c r="J2680" s="128">
        <f>ROUND(IF(H2680&lt;'Заказ, cкидки и курсы валют'!$B$39,H2680*0.54*100/(100-'Заказ, cкидки и курсы валют'!$C$39),IF(H2680&lt;'Заказ, cкидки и курсы валют'!$B$40,H2680*0.54*100/(100-'Заказ, cкидки и курсы валют'!$C$40),IF(H2680&lt;'Заказ, cкидки и курсы валют'!$B$41,H2680*0.54*100/(100-'Заказ, cкидки и курсы валют'!$C$41),IF(H2680&lt;'Заказ, cкидки и курсы валют'!$B$42,H2680*0.54*100/(100-'Заказ, cкидки и курсы валют'!$C$42),IF(H2680&lt;'Заказ, cкидки и курсы валют'!$B$43,H2680*0.54*100/(100-'Заказ, cкидки и курсы валют'!$C$43),H2680))))),2)</f>
        <v>226.48</v>
      </c>
    </row>
    <row r="2681" spans="1:10" ht="15.75" thickBot="1">
      <c r="A2681" s="210" t="s">
        <v>7351</v>
      </c>
      <c r="B2681" s="15" t="s">
        <v>173</v>
      </c>
      <c r="C2681" s="1924"/>
      <c r="D2681" s="20">
        <v>10</v>
      </c>
      <c r="E2681" s="2103">
        <f t="shared" si="299"/>
        <v>1237.6199999999999</v>
      </c>
      <c r="F2681" s="603">
        <f t="shared" si="300"/>
        <v>1237.6199999999999</v>
      </c>
      <c r="G2681" s="862">
        <f>'Заказ, cкидки и курсы валют'!$J$23*F2681</f>
        <v>14851.439999999999</v>
      </c>
      <c r="H2681" s="128">
        <f t="shared" si="301"/>
        <v>148.51</v>
      </c>
      <c r="I2681" s="326"/>
      <c r="J2681" s="128">
        <f>ROUND(IF(H2681&lt;'Заказ, cкидки и курсы валют'!$B$39,H2681*0.54*100/(100-'Заказ, cкидки и курсы валют'!$C$39),IF(H2681&lt;'Заказ, cкидки и курсы валют'!$B$40,H2681*0.54*100/(100-'Заказ, cкидки и курсы валют'!$C$40),IF(H2681&lt;'Заказ, cкидки и курсы валют'!$B$41,H2681*0.54*100/(100-'Заказ, cкидки и курсы валют'!$C$41),IF(H2681&lt;'Заказ, cкидки и курсы валют'!$B$42,H2681*0.54*100/(100-'Заказ, cкидки и курсы валют'!$C$42),IF(H2681&lt;'Заказ, cкидки и курсы валют'!$B$43,H2681*0.54*100/(100-'Заказ, cкидки и курсы валют'!$C$43),H2681))))),2)</f>
        <v>229.13</v>
      </c>
    </row>
    <row r="2682" spans="1:10" ht="15.75" thickBot="1">
      <c r="A2682" s="210" t="s">
        <v>7352</v>
      </c>
      <c r="B2682" s="20" t="s">
        <v>174</v>
      </c>
      <c r="C2682" s="1924"/>
      <c r="D2682" s="20">
        <v>10</v>
      </c>
      <c r="E2682" s="2103">
        <f t="shared" si="299"/>
        <v>1229.32</v>
      </c>
      <c r="F2682" s="603">
        <f>ROUND(E2682*(1-$F$11),2)</f>
        <v>1229.32</v>
      </c>
      <c r="G2682" s="862">
        <f>'Заказ, cкидки и курсы валют'!$J$23*F2682</f>
        <v>14751.84</v>
      </c>
      <c r="H2682" s="128">
        <f>ROUND((D2682/1000)*G2682,2)</f>
        <v>147.52000000000001</v>
      </c>
      <c r="I2682" s="326"/>
      <c r="J2682" s="128">
        <f>ROUND(IF(H2682&lt;'Заказ, cкидки и курсы валют'!$B$39,H2682*0.54*100/(100-'Заказ, cкидки и курсы валют'!$C$39),IF(H2682&lt;'Заказ, cкидки и курсы валют'!$B$40,H2682*0.54*100/(100-'Заказ, cкидки и курсы валют'!$C$40),IF(H2682&lt;'Заказ, cкидки и курсы валют'!$B$41,H2682*0.54*100/(100-'Заказ, cкидки и курсы валют'!$C$41),IF(H2682&lt;'Заказ, cкидки и курсы валют'!$B$42,H2682*0.54*100/(100-'Заказ, cкидки и курсы валют'!$C$42),IF(H2682&lt;'Заказ, cкидки и курсы валют'!$B$43,H2682*0.54*100/(100-'Заказ, cкидки и курсы валют'!$C$43),H2682))))),2)</f>
        <v>227.6</v>
      </c>
    </row>
    <row r="2683" spans="1:10" ht="15.75" thickBot="1">
      <c r="A2683" s="210" t="s">
        <v>11706</v>
      </c>
      <c r="B2683" s="20" t="s">
        <v>178</v>
      </c>
      <c r="C2683" s="1924">
        <v>10</v>
      </c>
      <c r="D2683" s="20">
        <v>10</v>
      </c>
      <c r="E2683" s="2103">
        <f t="shared" si="299"/>
        <v>1406.12</v>
      </c>
      <c r="F2683" s="603">
        <f t="shared" si="300"/>
        <v>1406.12</v>
      </c>
      <c r="G2683" s="862">
        <f>'Заказ, cкидки и курсы валют'!$J$23*F2683</f>
        <v>16873.439999999999</v>
      </c>
      <c r="H2683" s="128">
        <f>ROUND((D2683/1000)*G2683,2)</f>
        <v>168.73</v>
      </c>
      <c r="I2683" s="326"/>
      <c r="J2683" s="128">
        <f>ROUND(IF(H2683&lt;'Заказ, cкидки и курсы валют'!$B$39,H2683*0.54*100/(100-'Заказ, cкидки и курсы валют'!$C$39),IF(H2683&lt;'Заказ, cкидки и курсы валют'!$B$40,H2683*0.54*100/(100-'Заказ, cкидки и курсы валют'!$C$40),IF(H2683&lt;'Заказ, cкидки и курсы валют'!$B$41,H2683*0.54*100/(100-'Заказ, cкидки и курсы валют'!$C$41),IF(H2683&lt;'Заказ, cкидки и курсы валют'!$B$42,H2683*0.54*100/(100-'Заказ, cкидки и курсы валют'!$C$42),IF(H2683&lt;'Заказ, cкидки и курсы валют'!$B$43,H2683*0.54*100/(100-'Заказ, cкидки и курсы валют'!$C$43),H2683))))),2)</f>
        <v>260.33</v>
      </c>
    </row>
    <row r="2684" spans="1:10" ht="15.75" thickBot="1">
      <c r="A2684" s="210" t="s">
        <v>7353</v>
      </c>
      <c r="B2684" s="20" t="s">
        <v>180</v>
      </c>
      <c r="C2684" s="1924">
        <v>14</v>
      </c>
      <c r="D2684" s="20">
        <v>10</v>
      </c>
      <c r="E2684" s="2103">
        <f t="shared" si="299"/>
        <v>1360.6799999999998</v>
      </c>
      <c r="F2684" s="603">
        <f t="shared" si="300"/>
        <v>1360.68</v>
      </c>
      <c r="G2684" s="862">
        <f>'Заказ, cкидки и курсы валют'!$J$23*F2684</f>
        <v>16328.16</v>
      </c>
      <c r="H2684" s="128">
        <f t="shared" si="301"/>
        <v>163.28</v>
      </c>
      <c r="I2684" s="326"/>
      <c r="J2684" s="128">
        <f>ROUND(IF(H2684&lt;'Заказ, cкидки и курсы валют'!$B$39,H2684*0.54*100/(100-'Заказ, cкидки и курсы валют'!$C$39),IF(H2684&lt;'Заказ, cкидки и курсы валют'!$B$40,H2684*0.54*100/(100-'Заказ, cкидки и курсы валют'!$C$40),IF(H2684&lt;'Заказ, cкидки и курсы валют'!$B$41,H2684*0.54*100/(100-'Заказ, cкидки и курсы валют'!$C$41),IF(H2684&lt;'Заказ, cкидки и курсы валют'!$B$42,H2684*0.54*100/(100-'Заказ, cкидки и курсы валют'!$C$42),IF(H2684&lt;'Заказ, cкидки и курсы валют'!$B$43,H2684*0.54*100/(100-'Заказ, cкидки и курсы валют'!$C$43),H2684))))),2)</f>
        <v>251.92</v>
      </c>
    </row>
    <row r="2685" spans="1:10" ht="15.75" thickBot="1">
      <c r="A2685" s="210" t="s">
        <v>7354</v>
      </c>
      <c r="B2685" s="20" t="s">
        <v>3848</v>
      </c>
      <c r="C2685" s="1924">
        <v>16</v>
      </c>
      <c r="D2685" s="20">
        <v>10</v>
      </c>
      <c r="E2685" s="2103">
        <f t="shared" si="299"/>
        <v>1481.58</v>
      </c>
      <c r="F2685" s="603">
        <f t="shared" si="300"/>
        <v>1481.58</v>
      </c>
      <c r="G2685" s="862">
        <f>'Заказ, cкидки и курсы валют'!$J$23*F2685</f>
        <v>17778.96</v>
      </c>
      <c r="H2685" s="128">
        <f t="shared" si="301"/>
        <v>177.79</v>
      </c>
      <c r="I2685" s="326"/>
      <c r="J2685" s="128">
        <f>ROUND(IF(H2685&lt;'Заказ, cкидки и курсы валют'!$B$39,H2685*0.54*100/(100-'Заказ, cкидки и курсы валют'!$C$39),IF(H2685&lt;'Заказ, cкидки и курсы валют'!$B$40,H2685*0.54*100/(100-'Заказ, cкидки и курсы валют'!$C$40),IF(H2685&lt;'Заказ, cкидки и курсы валют'!$B$41,H2685*0.54*100/(100-'Заказ, cкидки и курсы валют'!$C$41),IF(H2685&lt;'Заказ, cкидки и курсы валют'!$B$42,H2685*0.54*100/(100-'Заказ, cкидки и курсы валют'!$C$42),IF(H2685&lt;'Заказ, cкидки и курсы валют'!$B$43,H2685*0.54*100/(100-'Заказ, cкидки и курсы валют'!$C$43),H2685))))),2)</f>
        <v>274.3</v>
      </c>
    </row>
    <row r="2686" spans="1:10" ht="15.75" thickBot="1">
      <c r="A2686" s="210" t="s">
        <v>7355</v>
      </c>
      <c r="B2686" s="20" t="s">
        <v>183</v>
      </c>
      <c r="C2686" s="1924">
        <v>16</v>
      </c>
      <c r="D2686" s="20">
        <v>10</v>
      </c>
      <c r="E2686" s="2103">
        <f t="shared" si="299"/>
        <v>1617.78</v>
      </c>
      <c r="F2686" s="603">
        <f t="shared" si="300"/>
        <v>1617.78</v>
      </c>
      <c r="G2686" s="862">
        <f>'Заказ, cкидки и курсы валют'!$J$23*F2686</f>
        <v>19413.36</v>
      </c>
      <c r="H2686" s="128">
        <f t="shared" si="301"/>
        <v>194.13</v>
      </c>
      <c r="I2686" s="326"/>
      <c r="J2686" s="128">
        <f>ROUND(IF(H2686&lt;'Заказ, cкидки и курсы валют'!$B$39,H2686*0.54*100/(100-'Заказ, cкидки и курсы валют'!$C$39),IF(H2686&lt;'Заказ, cкидки и курсы валют'!$B$40,H2686*0.54*100/(100-'Заказ, cкидки и курсы валют'!$C$40),IF(H2686&lt;'Заказ, cкидки и курсы валют'!$B$41,H2686*0.54*100/(100-'Заказ, cкидки и курсы валют'!$C$41),IF(H2686&lt;'Заказ, cкидки и курсы валют'!$B$42,H2686*0.54*100/(100-'Заказ, cкидки и курсы валют'!$C$42),IF(H2686&lt;'Заказ, cкидки и курсы валют'!$B$43,H2686*0.54*100/(100-'Заказ, cкидки и курсы валют'!$C$43),H2686))))),2)</f>
        <v>262.08</v>
      </c>
    </row>
    <row r="2687" spans="1:10" ht="15.75" thickBot="1">
      <c r="A2687" s="210" t="s">
        <v>7356</v>
      </c>
      <c r="B2687" s="20" t="s">
        <v>184</v>
      </c>
      <c r="C2687" s="1924">
        <v>16</v>
      </c>
      <c r="D2687" s="20">
        <v>10</v>
      </c>
      <c r="E2687" s="2103">
        <f t="shared" si="299"/>
        <v>1632.8400000000001</v>
      </c>
      <c r="F2687" s="603">
        <f t="shared" si="300"/>
        <v>1632.84</v>
      </c>
      <c r="G2687" s="862">
        <f>'Заказ, cкидки и курсы валют'!$J$23*F2687</f>
        <v>19594.079999999998</v>
      </c>
      <c r="H2687" s="128">
        <f t="shared" si="301"/>
        <v>195.94</v>
      </c>
      <c r="I2687" s="326"/>
      <c r="J2687" s="128">
        <f>ROUND(IF(H2687&lt;'Заказ, cкидки и курсы валют'!$B$39,H2687*0.54*100/(100-'Заказ, cкидки и курсы валют'!$C$39),IF(H2687&lt;'Заказ, cкидки и курсы валют'!$B$40,H2687*0.54*100/(100-'Заказ, cкидки и курсы валют'!$C$40),IF(H2687&lt;'Заказ, cкидки и курсы валют'!$B$41,H2687*0.54*100/(100-'Заказ, cкидки и курсы валют'!$C$41),IF(H2687&lt;'Заказ, cкидки и курсы валют'!$B$42,H2687*0.54*100/(100-'Заказ, cкидки и курсы валют'!$C$42),IF(H2687&lt;'Заказ, cкидки и курсы валют'!$B$43,H2687*0.54*100/(100-'Заказ, cкидки и курсы валют'!$C$43),H2687))))),2)</f>
        <v>264.52</v>
      </c>
    </row>
    <row r="2688" spans="1:10" ht="15.75" thickBot="1">
      <c r="A2688" s="210" t="s">
        <v>7357</v>
      </c>
      <c r="B2688" s="20" t="s">
        <v>185</v>
      </c>
      <c r="C2688" s="1924">
        <v>16</v>
      </c>
      <c r="D2688" s="20">
        <v>10</v>
      </c>
      <c r="E2688" s="2103">
        <f t="shared" si="299"/>
        <v>1694.5</v>
      </c>
      <c r="F2688" s="603">
        <f t="shared" si="300"/>
        <v>1694.5</v>
      </c>
      <c r="G2688" s="862">
        <f>'Заказ, cкидки и курсы валют'!$J$23*F2688</f>
        <v>20334</v>
      </c>
      <c r="H2688" s="128">
        <f t="shared" si="301"/>
        <v>203.34</v>
      </c>
      <c r="I2688" s="326"/>
      <c r="J2688" s="128">
        <f>ROUND(IF(H2688&lt;'Заказ, cкидки и курсы валют'!$B$39,H2688*0.54*100/(100-'Заказ, cкидки и курсы валют'!$C$39),IF(H2688&lt;'Заказ, cкидки и курсы валют'!$B$40,H2688*0.54*100/(100-'Заказ, cкидки и курсы валют'!$C$40),IF(H2688&lt;'Заказ, cкидки и курсы валют'!$B$41,H2688*0.54*100/(100-'Заказ, cкидки и курсы валют'!$C$41),IF(H2688&lt;'Заказ, cкидки и курсы валют'!$B$42,H2688*0.54*100/(100-'Заказ, cкидки и курсы валют'!$C$42),IF(H2688&lt;'Заказ, cкидки и курсы валют'!$B$43,H2688*0.54*100/(100-'Заказ, cкидки и курсы валют'!$C$43),H2688))))),2)</f>
        <v>274.51</v>
      </c>
    </row>
    <row r="2689" spans="1:10" ht="15.75" thickBot="1">
      <c r="A2689" s="210" t="s">
        <v>7358</v>
      </c>
      <c r="B2689" s="20" t="s">
        <v>2635</v>
      </c>
      <c r="C2689" s="1924">
        <v>27</v>
      </c>
      <c r="D2689" s="20">
        <v>5</v>
      </c>
      <c r="E2689" s="2103">
        <f t="shared" si="299"/>
        <v>2505.38</v>
      </c>
      <c r="F2689" s="603">
        <f t="shared" si="300"/>
        <v>2505.38</v>
      </c>
      <c r="G2689" s="862">
        <f>'Заказ, cкидки и курсы валют'!$J$23*F2689</f>
        <v>30064.560000000001</v>
      </c>
      <c r="H2689" s="128">
        <f t="shared" si="301"/>
        <v>150.32</v>
      </c>
      <c r="I2689" s="326"/>
      <c r="J2689" s="128">
        <f>ROUND(IF(H2689&lt;'Заказ, cкидки и курсы валют'!$B$39,H2689*0.54*100/(100-'Заказ, cкидки и курсы валют'!$C$39),IF(H2689&lt;'Заказ, cкидки и курсы валют'!$B$40,H2689*0.54*100/(100-'Заказ, cкидки и курсы валют'!$C$40),IF(H2689&lt;'Заказ, cкидки и курсы валют'!$B$41,H2689*0.54*100/(100-'Заказ, cкидки и курсы валют'!$C$41),IF(H2689&lt;'Заказ, cкидки и курсы валют'!$B$42,H2689*0.54*100/(100-'Заказ, cкидки и курсы валют'!$C$42),IF(H2689&lt;'Заказ, cкидки и курсы валют'!$B$43,H2689*0.54*100/(100-'Заказ, cкидки и курсы валют'!$C$43),H2689))))),2)</f>
        <v>231.92</v>
      </c>
    </row>
    <row r="2690" spans="1:10" ht="15.75" thickBot="1">
      <c r="A2690" s="210" t="s">
        <v>7359</v>
      </c>
      <c r="B2690" s="20" t="s">
        <v>4192</v>
      </c>
      <c r="C2690" s="1924">
        <v>32</v>
      </c>
      <c r="D2690" s="20">
        <v>5</v>
      </c>
      <c r="E2690" s="2103">
        <f t="shared" si="299"/>
        <v>2473.62</v>
      </c>
      <c r="F2690" s="603">
        <f t="shared" si="300"/>
        <v>2473.62</v>
      </c>
      <c r="G2690" s="862">
        <f>'Заказ, cкидки и курсы валют'!$J$23*F2690</f>
        <v>29683.439999999999</v>
      </c>
      <c r="H2690" s="128">
        <f t="shared" si="301"/>
        <v>148.41999999999999</v>
      </c>
      <c r="I2690" s="326"/>
      <c r="J2690" s="128">
        <f>ROUND(IF(H2690&lt;'Заказ, cкидки и курсы валют'!$B$39,H2690*0.54*100/(100-'Заказ, cкидки и курсы валют'!$C$39),IF(H2690&lt;'Заказ, cкидки и курсы валют'!$B$40,H2690*0.54*100/(100-'Заказ, cкидки и курсы валют'!$C$40),IF(H2690&lt;'Заказ, cкидки и курсы валют'!$B$41,H2690*0.54*100/(100-'Заказ, cкидки и курсы валют'!$C$41),IF(H2690&lt;'Заказ, cкидки и курсы валют'!$B$42,H2690*0.54*100/(100-'Заказ, cкидки и курсы валют'!$C$42),IF(H2690&lt;'Заказ, cкидки и курсы валют'!$B$43,H2690*0.54*100/(100-'Заказ, cкидки и курсы валют'!$C$43),H2690))))),2)</f>
        <v>228.99</v>
      </c>
    </row>
    <row r="2691" spans="1:10" ht="15.75" thickBot="1">
      <c r="A2691" s="210" t="s">
        <v>7360</v>
      </c>
      <c r="B2691" s="20" t="s">
        <v>4193</v>
      </c>
      <c r="C2691" s="1924">
        <v>36</v>
      </c>
      <c r="D2691" s="20">
        <v>2</v>
      </c>
      <c r="E2691" s="2103">
        <f t="shared" si="299"/>
        <v>4792.74</v>
      </c>
      <c r="F2691" s="603">
        <f t="shared" si="300"/>
        <v>4792.74</v>
      </c>
      <c r="G2691" s="862">
        <f>'Заказ, cкидки и курсы валют'!$J$23*F2691</f>
        <v>57512.88</v>
      </c>
      <c r="H2691" s="128">
        <f t="shared" si="301"/>
        <v>115.03</v>
      </c>
      <c r="I2691" s="326"/>
      <c r="J2691" s="128">
        <f>ROUND(IF(H2691&lt;'Заказ, cкидки и курсы валют'!$B$39,H2691*0.54*100/(100-'Заказ, cкидки и курсы валют'!$C$39),IF(H2691&lt;'Заказ, cкидки и курсы валют'!$B$40,H2691*0.54*100/(100-'Заказ, cкидки и курсы валют'!$C$40),IF(H2691&lt;'Заказ, cкидки и курсы валют'!$B$41,H2691*0.54*100/(100-'Заказ, cкидки и курсы валют'!$C$41),IF(H2691&lt;'Заказ, cкидки и курсы валют'!$B$42,H2691*0.54*100/(100-'Заказ, cкидки и курсы валют'!$C$42),IF(H2691&lt;'Заказ, cкидки и курсы валют'!$B$43,H2691*0.54*100/(100-'Заказ, cкидки и курсы валют'!$C$43),H2691))))),2)</f>
        <v>177.47</v>
      </c>
    </row>
    <row r="2692" spans="1:10" ht="15.75" thickBot="1">
      <c r="A2692" s="210" t="s">
        <v>7361</v>
      </c>
      <c r="B2692" s="20" t="s">
        <v>3852</v>
      </c>
      <c r="C2692" s="1924">
        <v>41</v>
      </c>
      <c r="D2692" s="20">
        <v>2</v>
      </c>
      <c r="E2692" s="2103">
        <f t="shared" si="299"/>
        <v>5035.4799999999996</v>
      </c>
      <c r="F2692" s="603">
        <f t="shared" si="300"/>
        <v>5035.4799999999996</v>
      </c>
      <c r="G2692" s="862">
        <f>'Заказ, cкидки и курсы валют'!$J$23*F2692</f>
        <v>60425.759999999995</v>
      </c>
      <c r="H2692" s="128">
        <f t="shared" si="301"/>
        <v>120.85</v>
      </c>
      <c r="I2692" s="326"/>
      <c r="J2692" s="128">
        <f>ROUND(IF(H2692&lt;'Заказ, cкидки и курсы валют'!$B$39,H2692*0.54*100/(100-'Заказ, cкидки и курсы валют'!$C$39),IF(H2692&lt;'Заказ, cкидки и курсы валют'!$B$40,H2692*0.54*100/(100-'Заказ, cкидки и курсы валют'!$C$40),IF(H2692&lt;'Заказ, cкидки и курсы валют'!$B$41,H2692*0.54*100/(100-'Заказ, cкидки и курсы валют'!$C$41),IF(H2692&lt;'Заказ, cкидки и курсы валют'!$B$42,H2692*0.54*100/(100-'Заказ, cкидки и курсы валют'!$C$42),IF(H2692&lt;'Заказ, cкидки и курсы валют'!$B$43,H2692*0.54*100/(100-'Заказ, cкидки и курсы валют'!$C$43),H2692))))),2)</f>
        <v>186.45</v>
      </c>
    </row>
    <row r="2693" spans="1:10" ht="15.75" thickBot="1">
      <c r="A2693" s="210" t="s">
        <v>7362</v>
      </c>
      <c r="B2693" s="20" t="s">
        <v>3853</v>
      </c>
      <c r="C2693" s="1924">
        <v>46</v>
      </c>
      <c r="D2693" s="20">
        <v>2</v>
      </c>
      <c r="E2693" s="2103">
        <f t="shared" si="299"/>
        <v>5133.2</v>
      </c>
      <c r="F2693" s="603">
        <f t="shared" si="300"/>
        <v>5133.2</v>
      </c>
      <c r="G2693" s="862">
        <f>'Заказ, cкидки и курсы валют'!$J$23*F2693</f>
        <v>61598.399999999994</v>
      </c>
      <c r="H2693" s="128">
        <f t="shared" si="301"/>
        <v>123.2</v>
      </c>
      <c r="I2693" s="326"/>
      <c r="J2693" s="128">
        <f>ROUND(IF(H2693&lt;'Заказ, cкидки и курсы валют'!$B$39,H2693*0.54*100/(100-'Заказ, cкидки и курсы валют'!$C$39),IF(H2693&lt;'Заказ, cкидки и курсы валют'!$B$40,H2693*0.54*100/(100-'Заказ, cкидки и курсы валют'!$C$40),IF(H2693&lt;'Заказ, cкидки и курсы валют'!$B$41,H2693*0.54*100/(100-'Заказ, cкидки и курсы валют'!$C$41),IF(H2693&lt;'Заказ, cкидки и курсы валют'!$B$42,H2693*0.54*100/(100-'Заказ, cкидки и курсы валют'!$C$42),IF(H2693&lt;'Заказ, cкидки и курсы валют'!$B$43,H2693*0.54*100/(100-'Заказ, cкидки и курсы валют'!$C$43),H2693))))),2)</f>
        <v>190.08</v>
      </c>
    </row>
    <row r="2694" spans="1:10" ht="15.75" thickBot="1">
      <c r="A2694" s="235" t="s">
        <v>7363</v>
      </c>
      <c r="B2694" s="283" t="s">
        <v>3854</v>
      </c>
      <c r="C2694" s="1925">
        <v>51</v>
      </c>
      <c r="D2694" s="283">
        <v>2</v>
      </c>
      <c r="E2694" s="2103">
        <f t="shared" si="299"/>
        <v>5224.46</v>
      </c>
      <c r="F2694" s="959">
        <f t="shared" si="300"/>
        <v>5224.46</v>
      </c>
      <c r="G2694" s="960">
        <f>'Заказ, cкидки и курсы валют'!$J$23*F2694</f>
        <v>62693.520000000004</v>
      </c>
      <c r="H2694" s="181">
        <f t="shared" si="301"/>
        <v>125.39</v>
      </c>
      <c r="I2694" s="327"/>
      <c r="J2694" s="128">
        <f>ROUND(IF(H2694&lt;'Заказ, cкидки и курсы валют'!$B$39,H2694*0.54*100/(100-'Заказ, cкидки и курсы валют'!$C$39),IF(H2694&lt;'Заказ, cкидки и курсы валют'!$B$40,H2694*0.54*100/(100-'Заказ, cкидки и курсы валют'!$C$40),IF(H2694&lt;'Заказ, cкидки и курсы валют'!$B$41,H2694*0.54*100/(100-'Заказ, cкидки и курсы валют'!$C$41),IF(H2694&lt;'Заказ, cкидки и курсы валют'!$B$42,H2694*0.54*100/(100-'Заказ, cкидки и курсы валют'!$C$42),IF(H2694&lt;'Заказ, cкидки и курсы валют'!$B$43,H2694*0.54*100/(100-'Заказ, cкидки и курсы валют'!$C$43),H2694))))),2)</f>
        <v>193.46</v>
      </c>
    </row>
    <row r="2695" spans="1:10" ht="13.5" thickBot="1">
      <c r="H2695" s="494"/>
    </row>
    <row r="2696" spans="1:10" ht="18">
      <c r="A2696" s="247"/>
      <c r="B2696" s="243"/>
      <c r="C2696" s="91" t="s">
        <v>11202</v>
      </c>
      <c r="D2696" s="96"/>
      <c r="E2696" s="591"/>
      <c r="F2696" s="592"/>
      <c r="G2696" s="859"/>
      <c r="H2696" s="163"/>
      <c r="I2696" s="95"/>
    </row>
    <row r="2697" spans="1:10" ht="18">
      <c r="A2697" s="248"/>
      <c r="B2697" s="108" t="s">
        <v>11203</v>
      </c>
      <c r="C2697" s="108"/>
      <c r="D2697" s="166"/>
      <c r="E2697" s="593"/>
      <c r="F2697" s="553"/>
      <c r="G2697" s="340"/>
      <c r="H2697" s="17"/>
      <c r="I2697" s="167"/>
    </row>
    <row r="2698" spans="1:10">
      <c r="A2698" s="248"/>
      <c r="B2698" s="222"/>
      <c r="C2698" s="97"/>
      <c r="D2698" s="97"/>
      <c r="E2698" s="595"/>
      <c r="F2698" s="596"/>
      <c r="G2698" s="860"/>
      <c r="H2698" s="228"/>
      <c r="I2698" s="167"/>
    </row>
    <row r="2699" spans="1:10">
      <c r="A2699" s="248"/>
      <c r="B2699" s="222"/>
      <c r="C2699" s="97"/>
      <c r="D2699" s="97"/>
      <c r="E2699" s="595"/>
      <c r="F2699" s="596"/>
      <c r="G2699" s="860"/>
      <c r="H2699" s="228"/>
      <c r="I2699" s="167"/>
    </row>
    <row r="2700" spans="1:10">
      <c r="A2700" s="248"/>
      <c r="B2700" s="222"/>
      <c r="C2700" s="97"/>
      <c r="D2700" s="97"/>
      <c r="E2700" s="595"/>
      <c r="F2700" s="596"/>
      <c r="G2700" s="860"/>
      <c r="H2700" s="228"/>
      <c r="I2700" s="167"/>
    </row>
    <row r="2701" spans="1:10" ht="16.5" thickBot="1">
      <c r="A2701" s="201" t="s">
        <v>7051</v>
      </c>
      <c r="B2701" s="224"/>
      <c r="C2701" s="99"/>
      <c r="D2701" s="99"/>
      <c r="E2701" s="597"/>
      <c r="F2701" s="598"/>
      <c r="G2701" s="861"/>
      <c r="H2701" s="229"/>
      <c r="I2701" s="172"/>
    </row>
    <row r="2702" spans="1:10" ht="42">
      <c r="A2702" s="195" t="s">
        <v>1028</v>
      </c>
      <c r="B2702" s="196" t="s">
        <v>1029</v>
      </c>
      <c r="C2702" s="197" t="s">
        <v>678</v>
      </c>
      <c r="D2702" s="197" t="s">
        <v>3130</v>
      </c>
      <c r="E2702" s="1134" t="s">
        <v>11188</v>
      </c>
      <c r="F2702" s="600" t="s">
        <v>2779</v>
      </c>
      <c r="G2702" s="2319" t="s">
        <v>2627</v>
      </c>
      <c r="H2702" s="2320" t="s">
        <v>497</v>
      </c>
      <c r="I2702" s="199" t="s">
        <v>4239</v>
      </c>
    </row>
    <row r="2703" spans="1:10" ht="13.5" thickBot="1">
      <c r="A2703" s="195"/>
      <c r="B2703" s="389"/>
      <c r="C2703" s="197" t="s">
        <v>3629</v>
      </c>
      <c r="D2703" s="390" t="s">
        <v>2628</v>
      </c>
      <c r="E2703" s="601" t="s">
        <v>265</v>
      </c>
      <c r="F2703" s="607">
        <f>'Заказ, cкидки и курсы валют'!$I$12</f>
        <v>0</v>
      </c>
      <c r="G2703" s="2316"/>
      <c r="H2703" s="2318"/>
      <c r="I2703" s="325"/>
    </row>
    <row r="2704" spans="1:10" ht="15">
      <c r="A2704" s="2340" t="s">
        <v>11967</v>
      </c>
      <c r="B2704" s="979" t="s">
        <v>139</v>
      </c>
      <c r="C2704" s="1725">
        <v>0.5</v>
      </c>
      <c r="D2704" s="2115">
        <v>1000</v>
      </c>
      <c r="E2704" s="574">
        <v>39.42</v>
      </c>
      <c r="F2704" s="967">
        <f>ROUND(E2704*(1-$F$11),2)</f>
        <v>39.42</v>
      </c>
      <c r="G2704" s="968">
        <f>'Заказ, cкидки и курсы валют'!$J$23*F2704</f>
        <v>473.04</v>
      </c>
      <c r="H2704" s="2341">
        <f>ROUND((D2704/1000)*G2704,2)</f>
        <v>473.04</v>
      </c>
      <c r="I2704" s="2342"/>
    </row>
    <row r="2705" spans="1:9" ht="15">
      <c r="A2705" s="2343" t="s">
        <v>12326</v>
      </c>
      <c r="B2705" s="60" t="s">
        <v>140</v>
      </c>
      <c r="C2705" s="2595">
        <v>0.73</v>
      </c>
      <c r="D2705" s="2114">
        <v>1000</v>
      </c>
      <c r="E2705" s="574">
        <v>47.5</v>
      </c>
      <c r="F2705" s="603">
        <f>ROUND(E2705*(1-$F$11),2)</f>
        <v>47.5</v>
      </c>
      <c r="G2705" s="862">
        <f>'Заказ, cкидки и курсы валют'!$J$23*F2705</f>
        <v>570</v>
      </c>
      <c r="H2705" s="2344">
        <f>ROUND((D2705/1000)*G2705,2)</f>
        <v>570</v>
      </c>
      <c r="I2705" s="2345"/>
    </row>
    <row r="2706" spans="1:9" ht="15">
      <c r="A2706" s="2343" t="s">
        <v>11240</v>
      </c>
      <c r="B2706" s="60" t="s">
        <v>141</v>
      </c>
      <c r="C2706" s="2339">
        <v>0.77</v>
      </c>
      <c r="D2706" s="2114">
        <v>500</v>
      </c>
      <c r="E2706" s="574">
        <v>54.41</v>
      </c>
      <c r="F2706" s="603">
        <f>ROUND(E2706*(1-$F$11),2)</f>
        <v>54.41</v>
      </c>
      <c r="G2706" s="862">
        <f>'Заказ, cкидки и курсы валют'!$J$23*F2706</f>
        <v>652.91999999999996</v>
      </c>
      <c r="H2706" s="2344">
        <f>ROUND((D2706/1000)*G2706,2)</f>
        <v>326.45999999999998</v>
      </c>
      <c r="I2706" s="2345"/>
    </row>
    <row r="2707" spans="1:9" ht="15">
      <c r="A2707" s="2343" t="s">
        <v>11241</v>
      </c>
      <c r="B2707" s="1799" t="s">
        <v>142</v>
      </c>
      <c r="C2707" s="1724">
        <v>0.91</v>
      </c>
      <c r="D2707" s="1799">
        <v>500</v>
      </c>
      <c r="E2707" s="574">
        <v>59.04</v>
      </c>
      <c r="F2707" s="603">
        <f>ROUND(E2707*(1-$F$11),2)</f>
        <v>59.04</v>
      </c>
      <c r="G2707" s="862">
        <f>'Заказ, cкидки и курсы валют'!$J$23*F2707</f>
        <v>708.48</v>
      </c>
      <c r="H2707" s="2344">
        <f>ROUND((D2707/1000)*G2707,2)</f>
        <v>354.24</v>
      </c>
      <c r="I2707" s="2345"/>
    </row>
    <row r="2708" spans="1:9" ht="15">
      <c r="A2708" s="2343" t="s">
        <v>11242</v>
      </c>
      <c r="B2708" s="1799" t="s">
        <v>144</v>
      </c>
      <c r="C2708" s="1724">
        <v>1.17</v>
      </c>
      <c r="D2708" s="1799">
        <v>500</v>
      </c>
      <c r="E2708" s="574">
        <v>74.260000000000005</v>
      </c>
      <c r="F2708" s="603">
        <f>ROUND(E2708*(1-$F$11),2)</f>
        <v>74.260000000000005</v>
      </c>
      <c r="G2708" s="862">
        <f>'Заказ, cкидки и курсы валют'!$J$23*F2708</f>
        <v>891.12000000000012</v>
      </c>
      <c r="H2708" s="2344">
        <f>ROUND((D2708/1000)*G2708,2)</f>
        <v>445.56</v>
      </c>
      <c r="I2708" s="2345"/>
    </row>
    <row r="2709" spans="1:9" ht="15">
      <c r="A2709" s="2343" t="s">
        <v>11968</v>
      </c>
      <c r="B2709" s="1799" t="s">
        <v>105</v>
      </c>
      <c r="C2709" s="1724">
        <v>0.7</v>
      </c>
      <c r="D2709" s="1799">
        <v>1000</v>
      </c>
      <c r="E2709" s="574">
        <v>48.27</v>
      </c>
      <c r="F2709" s="603">
        <f t="shared" ref="F2709" si="302">ROUND(E2709*(1-$F$11),2)</f>
        <v>48.27</v>
      </c>
      <c r="G2709" s="862">
        <f>'Заказ, cкидки и курсы валют'!$J$23*F2709</f>
        <v>579.24</v>
      </c>
      <c r="H2709" s="2344">
        <f t="shared" ref="H2709" si="303">ROUND((D2709/1000)*G2709,2)</f>
        <v>579.24</v>
      </c>
      <c r="I2709" s="2345"/>
    </row>
    <row r="2710" spans="1:9" ht="15">
      <c r="A2710" s="2343" t="s">
        <v>11969</v>
      </c>
      <c r="B2710" s="1799" t="s">
        <v>154</v>
      </c>
      <c r="C2710" s="1724">
        <v>0.81</v>
      </c>
      <c r="D2710" s="1799">
        <v>1000</v>
      </c>
      <c r="E2710" s="574">
        <v>53.05</v>
      </c>
      <c r="F2710" s="603">
        <f t="shared" ref="F2710" si="304">ROUND(E2710*(1-$F$11),2)</f>
        <v>53.05</v>
      </c>
      <c r="G2710" s="862">
        <f>'Заказ, cкидки и курсы валют'!$J$23*F2710</f>
        <v>636.59999999999991</v>
      </c>
      <c r="H2710" s="2344">
        <f t="shared" ref="H2710" si="305">ROUND((D2710/1000)*G2710,2)</f>
        <v>636.6</v>
      </c>
      <c r="I2710" s="2345"/>
    </row>
    <row r="2711" spans="1:9" ht="15">
      <c r="A2711" s="2343" t="s">
        <v>11970</v>
      </c>
      <c r="B2711" s="1799" t="s">
        <v>8969</v>
      </c>
      <c r="C2711" s="1724">
        <v>0.98</v>
      </c>
      <c r="D2711" s="1799">
        <v>500</v>
      </c>
      <c r="E2711" s="574">
        <v>60.64</v>
      </c>
      <c r="F2711" s="603">
        <f t="shared" ref="F2711" si="306">ROUND(E2711*(1-$F$11),2)</f>
        <v>60.64</v>
      </c>
      <c r="G2711" s="862">
        <f>'Заказ, cкидки и курсы валют'!$J$23*F2711</f>
        <v>727.68000000000006</v>
      </c>
      <c r="H2711" s="2344">
        <f t="shared" ref="H2711" si="307">ROUND((D2711/1000)*G2711,2)</f>
        <v>363.84</v>
      </c>
      <c r="I2711" s="2345"/>
    </row>
    <row r="2712" spans="1:9" ht="15">
      <c r="A2712" s="2343" t="s">
        <v>11243</v>
      </c>
      <c r="B2712" s="1799" t="s">
        <v>155</v>
      </c>
      <c r="C2712" s="1724">
        <v>1.26</v>
      </c>
      <c r="D2712" s="1799">
        <v>500</v>
      </c>
      <c r="E2712" s="574">
        <v>66.38</v>
      </c>
      <c r="F2712" s="603">
        <f>ROUND(E2712*(1-$F$11),2)</f>
        <v>66.38</v>
      </c>
      <c r="G2712" s="862">
        <f>'Заказ, cкидки и курсы валют'!$J$23*F2712</f>
        <v>796.56</v>
      </c>
      <c r="H2712" s="2344">
        <f>ROUND((D2712/1000)*G2712,2)</f>
        <v>398.28</v>
      </c>
      <c r="I2712" s="2345"/>
    </row>
    <row r="2713" spans="1:9" ht="15">
      <c r="A2713" s="2343" t="s">
        <v>11244</v>
      </c>
      <c r="B2713" s="1799" t="s">
        <v>109</v>
      </c>
      <c r="C2713" s="1724">
        <v>1.44</v>
      </c>
      <c r="D2713" s="1799">
        <v>500</v>
      </c>
      <c r="E2713" s="574">
        <v>77.67</v>
      </c>
      <c r="F2713" s="603">
        <f>ROUND(E2713*(1-$F$11),2)</f>
        <v>77.67</v>
      </c>
      <c r="G2713" s="862">
        <f>'Заказ, cкидки и курсы валют'!$J$23*F2713</f>
        <v>932.04</v>
      </c>
      <c r="H2713" s="2344">
        <f>ROUND((D2713/1000)*G2713,2)</f>
        <v>466.02</v>
      </c>
      <c r="I2713" s="2345"/>
    </row>
    <row r="2714" spans="1:9" ht="15">
      <c r="A2714" s="2343" t="s">
        <v>11245</v>
      </c>
      <c r="B2714" s="1799" t="s">
        <v>156</v>
      </c>
      <c r="C2714" s="1724">
        <v>1.62</v>
      </c>
      <c r="D2714" s="1799">
        <v>500</v>
      </c>
      <c r="E2714" s="574">
        <v>84.08</v>
      </c>
      <c r="F2714" s="603">
        <f>ROUND(E2714*(1-$F$11),2)</f>
        <v>84.08</v>
      </c>
      <c r="G2714" s="862">
        <f>'Заказ, cкидки и курсы валют'!$J$23*F2714</f>
        <v>1008.96</v>
      </c>
      <c r="H2714" s="2344">
        <f>ROUND((D2714/1000)*G2714,2)</f>
        <v>504.48</v>
      </c>
      <c r="I2714" s="2345"/>
    </row>
    <row r="2715" spans="1:9" ht="15">
      <c r="A2715" s="2343" t="s">
        <v>11246</v>
      </c>
      <c r="B2715" s="1799" t="s">
        <v>111</v>
      </c>
      <c r="C2715" s="1724">
        <v>1.8</v>
      </c>
      <c r="D2715" s="1799">
        <v>500</v>
      </c>
      <c r="E2715" s="574">
        <v>91.78</v>
      </c>
      <c r="F2715" s="603">
        <f>ROUND(E2715*(1-$F$11),2)</f>
        <v>91.78</v>
      </c>
      <c r="G2715" s="862">
        <f>'Заказ, cкидки и курсы валют'!$J$23*F2715</f>
        <v>1101.3600000000001</v>
      </c>
      <c r="H2715" s="2344">
        <f>ROUND((D2715/1000)*G2715,2)</f>
        <v>550.67999999999995</v>
      </c>
      <c r="I2715" s="2345"/>
    </row>
    <row r="2716" spans="1:9" ht="15">
      <c r="A2716" s="2343" t="s">
        <v>11247</v>
      </c>
      <c r="B2716" s="1799" t="s">
        <v>157</v>
      </c>
      <c r="C2716" s="1724">
        <v>1.97</v>
      </c>
      <c r="D2716" s="1799">
        <v>500</v>
      </c>
      <c r="E2716" s="574">
        <v>100.69</v>
      </c>
      <c r="F2716" s="603">
        <f>ROUND(E2716*(1-$F$11),2)</f>
        <v>100.69</v>
      </c>
      <c r="G2716" s="862">
        <f>'Заказ, cкидки и курсы валют'!$J$23*F2716</f>
        <v>1208.28</v>
      </c>
      <c r="H2716" s="2344">
        <f>ROUND((D2716/1000)*G2716,2)</f>
        <v>604.14</v>
      </c>
      <c r="I2716" s="2345"/>
    </row>
    <row r="2717" spans="1:9" ht="15">
      <c r="A2717" s="2343" t="s">
        <v>11971</v>
      </c>
      <c r="B2717" s="1799" t="s">
        <v>146</v>
      </c>
      <c r="C2717" s="1724">
        <v>1.1299999999999999</v>
      </c>
      <c r="D2717" s="1799">
        <v>500</v>
      </c>
      <c r="E2717" s="574">
        <v>57.47</v>
      </c>
      <c r="F2717" s="603">
        <f t="shared" ref="F2717" si="308">ROUND(E2717*(1-$F$11),2)</f>
        <v>57.47</v>
      </c>
      <c r="G2717" s="862">
        <f>'Заказ, cкидки и курсы валют'!$J$23*F2717</f>
        <v>689.64</v>
      </c>
      <c r="H2717" s="2344">
        <f t="shared" ref="H2717" si="309">ROUND((D2717/1000)*G2717,2)</f>
        <v>344.82</v>
      </c>
      <c r="I2717" s="2345"/>
    </row>
    <row r="2718" spans="1:9" ht="15">
      <c r="A2718" s="2343" t="s">
        <v>11972</v>
      </c>
      <c r="B2718" s="1799" t="s">
        <v>147</v>
      </c>
      <c r="C2718" s="1724">
        <v>1.33</v>
      </c>
      <c r="D2718" s="1799">
        <v>500</v>
      </c>
      <c r="E2718" s="574">
        <v>62.18</v>
      </c>
      <c r="F2718" s="603">
        <f t="shared" ref="F2718" si="310">ROUND(E2718*(1-$F$11),2)</f>
        <v>62.18</v>
      </c>
      <c r="G2718" s="862">
        <f>'Заказ, cкидки и курсы валют'!$J$23*F2718</f>
        <v>746.16</v>
      </c>
      <c r="H2718" s="2344">
        <f t="shared" ref="H2718" si="311">ROUND((D2718/1000)*G2718,2)</f>
        <v>373.08</v>
      </c>
      <c r="I2718" s="2345"/>
    </row>
    <row r="2719" spans="1:9" ht="15">
      <c r="A2719" s="2343" t="s">
        <v>12093</v>
      </c>
      <c r="B2719" s="1799" t="s">
        <v>148</v>
      </c>
      <c r="C2719" s="1724">
        <v>1.52</v>
      </c>
      <c r="D2719" s="1799">
        <v>500</v>
      </c>
      <c r="E2719" s="574">
        <v>69.94</v>
      </c>
      <c r="F2719" s="603">
        <f t="shared" ref="F2719" si="312">ROUND(E2719*(1-$F$11),2)</f>
        <v>69.94</v>
      </c>
      <c r="G2719" s="862">
        <f>'Заказ, cкидки и курсы валют'!$J$23*F2719</f>
        <v>839.28</v>
      </c>
      <c r="H2719" s="2344">
        <f t="shared" ref="H2719" si="313">ROUND((D2719/1000)*G2719,2)</f>
        <v>419.64</v>
      </c>
      <c r="I2719" s="2345"/>
    </row>
    <row r="2720" spans="1:9" ht="15">
      <c r="A2720" s="2343" t="s">
        <v>11248</v>
      </c>
      <c r="B2720" s="1799" t="s">
        <v>149</v>
      </c>
      <c r="C2720" s="1724">
        <v>1.68</v>
      </c>
      <c r="D2720" s="1799">
        <v>500</v>
      </c>
      <c r="E2720" s="574">
        <v>84.33</v>
      </c>
      <c r="F2720" s="603">
        <f t="shared" ref="F2720:F2726" si="314">ROUND(E2720*(1-$F$11),2)</f>
        <v>84.33</v>
      </c>
      <c r="G2720" s="862">
        <f>'Заказ, cкидки и курсы валют'!$J$23*F2720</f>
        <v>1011.96</v>
      </c>
      <c r="H2720" s="2344">
        <f t="shared" ref="H2720:H2726" si="315">ROUND((D2720/1000)*G2720,2)</f>
        <v>505.98</v>
      </c>
      <c r="I2720" s="2345"/>
    </row>
    <row r="2721" spans="1:9" ht="15">
      <c r="A2721" s="2343" t="s">
        <v>11249</v>
      </c>
      <c r="B2721" s="1799" t="s">
        <v>150</v>
      </c>
      <c r="C2721" s="1724">
        <v>1.9</v>
      </c>
      <c r="D2721" s="1799">
        <v>500</v>
      </c>
      <c r="E2721" s="574">
        <v>94.67</v>
      </c>
      <c r="F2721" s="603">
        <f t="shared" si="314"/>
        <v>94.67</v>
      </c>
      <c r="G2721" s="862">
        <f>'Заказ, cкидки и курсы валют'!$J$23*F2721</f>
        <v>1136.04</v>
      </c>
      <c r="H2721" s="2344">
        <f t="shared" si="315"/>
        <v>568.02</v>
      </c>
      <c r="I2721" s="2345"/>
    </row>
    <row r="2722" spans="1:9" ht="15">
      <c r="A2722" s="2343" t="s">
        <v>11250</v>
      </c>
      <c r="B2722" s="1799" t="s">
        <v>151</v>
      </c>
      <c r="C2722" s="1724">
        <v>2.15</v>
      </c>
      <c r="D2722" s="1799">
        <v>500</v>
      </c>
      <c r="E2722" s="574">
        <v>103.17</v>
      </c>
      <c r="F2722" s="603">
        <f t="shared" si="314"/>
        <v>103.17</v>
      </c>
      <c r="G2722" s="862">
        <f>'Заказ, cкидки и курсы валют'!$J$23*F2722</f>
        <v>1238.04</v>
      </c>
      <c r="H2722" s="2344">
        <f t="shared" si="315"/>
        <v>619.02</v>
      </c>
      <c r="I2722" s="2345"/>
    </row>
    <row r="2723" spans="1:9" ht="15">
      <c r="A2723" s="2343" t="s">
        <v>11251</v>
      </c>
      <c r="B2723" s="1799" t="s">
        <v>79</v>
      </c>
      <c r="C2723" s="1724">
        <v>2.35</v>
      </c>
      <c r="D2723" s="1799">
        <v>200</v>
      </c>
      <c r="E2723" s="574">
        <v>112.93</v>
      </c>
      <c r="F2723" s="603">
        <f t="shared" si="314"/>
        <v>112.93</v>
      </c>
      <c r="G2723" s="862">
        <f>'Заказ, cкидки и курсы валют'!$J$23*F2723</f>
        <v>1355.16</v>
      </c>
      <c r="H2723" s="2344">
        <f t="shared" si="315"/>
        <v>271.02999999999997</v>
      </c>
      <c r="I2723" s="2345"/>
    </row>
    <row r="2724" spans="1:9" ht="15">
      <c r="A2724" s="2343" t="s">
        <v>11252</v>
      </c>
      <c r="B2724" s="1799" t="s">
        <v>152</v>
      </c>
      <c r="C2724" s="1724">
        <v>2.6</v>
      </c>
      <c r="D2724" s="1799">
        <v>200</v>
      </c>
      <c r="E2724" s="574">
        <v>122.42</v>
      </c>
      <c r="F2724" s="603">
        <f t="shared" si="314"/>
        <v>122.42</v>
      </c>
      <c r="G2724" s="862">
        <f>'Заказ, cкидки и курсы валют'!$J$23*F2724</f>
        <v>1469.04</v>
      </c>
      <c r="H2724" s="2344">
        <f t="shared" si="315"/>
        <v>293.81</v>
      </c>
      <c r="I2724" s="2345"/>
    </row>
    <row r="2725" spans="1:9" ht="15">
      <c r="A2725" s="2343" t="s">
        <v>11253</v>
      </c>
      <c r="B2725" s="1799" t="s">
        <v>158</v>
      </c>
      <c r="C2725" s="1724">
        <v>3.05</v>
      </c>
      <c r="D2725" s="1799">
        <v>200</v>
      </c>
      <c r="E2725" s="574">
        <v>143.66</v>
      </c>
      <c r="F2725" s="603">
        <f t="shared" si="314"/>
        <v>143.66</v>
      </c>
      <c r="G2725" s="862">
        <f>'Заказ, cкидки и курсы валют'!$J$23*F2725</f>
        <v>1723.92</v>
      </c>
      <c r="H2725" s="2344">
        <f t="shared" si="315"/>
        <v>344.78</v>
      </c>
      <c r="I2725" s="2345"/>
    </row>
    <row r="2726" spans="1:9" ht="15">
      <c r="A2726" s="2343" t="s">
        <v>11254</v>
      </c>
      <c r="B2726" s="1799" t="s">
        <v>159</v>
      </c>
      <c r="C2726" s="1724">
        <v>3.5</v>
      </c>
      <c r="D2726" s="1799">
        <v>200</v>
      </c>
      <c r="E2726" s="574">
        <v>163.99</v>
      </c>
      <c r="F2726" s="603">
        <f t="shared" si="314"/>
        <v>163.99</v>
      </c>
      <c r="G2726" s="862">
        <f>'Заказ, cкидки и курсы валют'!$J$23*F2726</f>
        <v>1967.88</v>
      </c>
      <c r="H2726" s="2344">
        <f t="shared" si="315"/>
        <v>393.58</v>
      </c>
      <c r="I2726" s="2345"/>
    </row>
    <row r="2727" spans="1:9" ht="15">
      <c r="A2727" s="2343" t="s">
        <v>11973</v>
      </c>
      <c r="B2727" s="1799" t="s">
        <v>162</v>
      </c>
      <c r="C2727" s="1724">
        <v>2.21</v>
      </c>
      <c r="D2727" s="1799">
        <v>250</v>
      </c>
      <c r="E2727" s="574">
        <v>109.5</v>
      </c>
      <c r="F2727" s="603">
        <f t="shared" ref="F2727" si="316">ROUND(E2727*(1-$F$11),2)</f>
        <v>109.5</v>
      </c>
      <c r="G2727" s="862">
        <f>'Заказ, cкидки и курсы валют'!$J$23*F2727</f>
        <v>1314</v>
      </c>
      <c r="H2727" s="2344">
        <f t="shared" ref="H2727" si="317">ROUND((D2727/1000)*G2727,2)</f>
        <v>328.5</v>
      </c>
      <c r="I2727" s="2345"/>
    </row>
    <row r="2728" spans="1:9" ht="15">
      <c r="A2728" s="2343" t="s">
        <v>12327</v>
      </c>
      <c r="B2728" s="1799" t="s">
        <v>81</v>
      </c>
      <c r="C2728" s="1724">
        <v>2.57</v>
      </c>
      <c r="D2728" s="1799">
        <v>200</v>
      </c>
      <c r="E2728" s="574">
        <v>121.49</v>
      </c>
      <c r="F2728" s="603">
        <f t="shared" ref="F2728" si="318">ROUND(E2728*(1-$F$11),2)</f>
        <v>121.49</v>
      </c>
      <c r="G2728" s="862">
        <f>'Заказ, cкидки и курсы валют'!$J$23*F2728</f>
        <v>1457.8799999999999</v>
      </c>
      <c r="H2728" s="2344">
        <f t="shared" ref="H2728" si="319">ROUND((D2728/1000)*G2728,2)</f>
        <v>291.58</v>
      </c>
      <c r="I2728" s="2345"/>
    </row>
    <row r="2729" spans="1:9" ht="15">
      <c r="A2729" s="2343" t="s">
        <v>11255</v>
      </c>
      <c r="B2729" s="1799" t="s">
        <v>163</v>
      </c>
      <c r="C2729" s="1724">
        <v>2.8</v>
      </c>
      <c r="D2729" s="1799">
        <v>200</v>
      </c>
      <c r="E2729" s="574">
        <v>132.27000000000001</v>
      </c>
      <c r="F2729" s="603">
        <f t="shared" ref="F2729:F2734" si="320">ROUND(E2729*(1-$F$11),2)</f>
        <v>132.27000000000001</v>
      </c>
      <c r="G2729" s="862">
        <f>'Заказ, cкидки и курсы валют'!$J$23*F2729</f>
        <v>1587.2400000000002</v>
      </c>
      <c r="H2729" s="2344">
        <f t="shared" ref="H2729:H2734" si="321">ROUND((D2729/1000)*G2729,2)</f>
        <v>317.45</v>
      </c>
      <c r="I2729" s="2345"/>
    </row>
    <row r="2730" spans="1:9" ht="15">
      <c r="A2730" s="2343" t="s">
        <v>11256</v>
      </c>
      <c r="B2730" s="1799" t="s">
        <v>82</v>
      </c>
      <c r="C2730" s="1724">
        <v>3.1</v>
      </c>
      <c r="D2730" s="1799">
        <v>200</v>
      </c>
      <c r="E2730" s="574">
        <v>145.33000000000001</v>
      </c>
      <c r="F2730" s="603">
        <f t="shared" si="320"/>
        <v>145.33000000000001</v>
      </c>
      <c r="G2730" s="862">
        <f>'Заказ, cкидки и курсы валют'!$J$23*F2730</f>
        <v>1743.96</v>
      </c>
      <c r="H2730" s="2344">
        <f t="shared" si="321"/>
        <v>348.79</v>
      </c>
      <c r="I2730" s="2345"/>
    </row>
    <row r="2731" spans="1:9" ht="15">
      <c r="A2731" s="2343" t="s">
        <v>11257</v>
      </c>
      <c r="B2731" s="1799" t="s">
        <v>164</v>
      </c>
      <c r="C2731" s="1724">
        <v>3.4</v>
      </c>
      <c r="D2731" s="1799">
        <v>200</v>
      </c>
      <c r="E2731" s="574">
        <v>159.22999999999999</v>
      </c>
      <c r="F2731" s="603">
        <f t="shared" si="320"/>
        <v>159.22999999999999</v>
      </c>
      <c r="G2731" s="862">
        <f>'Заказ, cкидки и курсы валют'!$J$23*F2731</f>
        <v>1910.7599999999998</v>
      </c>
      <c r="H2731" s="2344">
        <f t="shared" si="321"/>
        <v>382.15</v>
      </c>
      <c r="I2731" s="2345"/>
    </row>
    <row r="2732" spans="1:9" ht="15">
      <c r="A2732" s="2343" t="s">
        <v>11258</v>
      </c>
      <c r="B2732" s="1799" t="s">
        <v>165</v>
      </c>
      <c r="C2732" s="1724">
        <v>4</v>
      </c>
      <c r="D2732" s="1799">
        <v>200</v>
      </c>
      <c r="E2732" s="574">
        <v>184.67</v>
      </c>
      <c r="F2732" s="603">
        <f t="shared" si="320"/>
        <v>184.67</v>
      </c>
      <c r="G2732" s="862">
        <f>'Заказ, cкидки и курсы валют'!$J$23*F2732</f>
        <v>2216.04</v>
      </c>
      <c r="H2732" s="2344">
        <f t="shared" si="321"/>
        <v>443.21</v>
      </c>
      <c r="I2732" s="2345"/>
    </row>
    <row r="2733" spans="1:9" ht="15">
      <c r="A2733" s="2343" t="s">
        <v>11259</v>
      </c>
      <c r="B2733" s="1799" t="s">
        <v>166</v>
      </c>
      <c r="C2733" s="1724">
        <v>4.5999999999999996</v>
      </c>
      <c r="D2733" s="1799">
        <v>200</v>
      </c>
      <c r="E2733" s="574">
        <v>212.67</v>
      </c>
      <c r="F2733" s="603">
        <f t="shared" si="320"/>
        <v>212.67</v>
      </c>
      <c r="G2733" s="862">
        <f>'Заказ, cкидки и курсы валют'!$J$23*F2733</f>
        <v>2552.04</v>
      </c>
      <c r="H2733" s="2344">
        <f t="shared" si="321"/>
        <v>510.41</v>
      </c>
      <c r="I2733" s="2345"/>
    </row>
    <row r="2734" spans="1:9" ht="15">
      <c r="A2734" s="2343" t="s">
        <v>11260</v>
      </c>
      <c r="B2734" s="1799" t="s">
        <v>83</v>
      </c>
      <c r="C2734" s="1724">
        <v>5.2</v>
      </c>
      <c r="D2734" s="1799">
        <v>200</v>
      </c>
      <c r="E2734" s="574">
        <v>252.41</v>
      </c>
      <c r="F2734" s="603">
        <f t="shared" si="320"/>
        <v>252.41</v>
      </c>
      <c r="G2734" s="862">
        <f>'Заказ, cкидки и курсы валют'!$J$23*F2734</f>
        <v>3028.92</v>
      </c>
      <c r="H2734" s="2344">
        <f t="shared" si="321"/>
        <v>605.78</v>
      </c>
      <c r="I2734" s="2345"/>
    </row>
    <row r="2735" spans="1:9" ht="15">
      <c r="A2735" s="2343" t="s">
        <v>12328</v>
      </c>
      <c r="B2735" s="1799" t="s">
        <v>169</v>
      </c>
      <c r="C2735" s="1724">
        <v>2.86</v>
      </c>
      <c r="D2735" s="1799">
        <v>200</v>
      </c>
      <c r="E2735" s="574">
        <v>134.41999999999999</v>
      </c>
      <c r="F2735" s="603">
        <f t="shared" ref="F2735" si="322">ROUND(E2735*(1-$F$11),2)</f>
        <v>134.41999999999999</v>
      </c>
      <c r="G2735" s="862">
        <f>'Заказ, cкидки и курсы валют'!$J$23*F2735</f>
        <v>1613.04</v>
      </c>
      <c r="H2735" s="2344">
        <f t="shared" ref="H2735" si="323">ROUND((D2735/1000)*G2735,2)</f>
        <v>322.61</v>
      </c>
      <c r="I2735" s="2345"/>
    </row>
    <row r="2736" spans="1:9" ht="15">
      <c r="A2736" s="2343" t="s">
        <v>12329</v>
      </c>
      <c r="B2736" s="1799" t="s">
        <v>611</v>
      </c>
      <c r="C2736" s="1724">
        <v>3.21</v>
      </c>
      <c r="D2736" s="1799">
        <v>200</v>
      </c>
      <c r="E2736" s="574">
        <v>149.94999999999999</v>
      </c>
      <c r="F2736" s="603">
        <f t="shared" ref="F2736" si="324">ROUND(E2736*(1-$F$11),2)</f>
        <v>149.94999999999999</v>
      </c>
      <c r="G2736" s="862">
        <f>'Заказ, cкидки и курсы валют'!$J$23*F2736</f>
        <v>1799.3999999999999</v>
      </c>
      <c r="H2736" s="2344">
        <f t="shared" ref="H2736" si="325">ROUND((D2736/1000)*G2736,2)</f>
        <v>359.88</v>
      </c>
      <c r="I2736" s="2345"/>
    </row>
    <row r="2737" spans="1:9" ht="15">
      <c r="A2737" s="2343" t="s">
        <v>11261</v>
      </c>
      <c r="B2737" s="1799" t="s">
        <v>170</v>
      </c>
      <c r="C2737" s="1724">
        <v>3.68</v>
      </c>
      <c r="D2737" s="1799">
        <v>200</v>
      </c>
      <c r="E2737" s="574">
        <v>165.6</v>
      </c>
      <c r="F2737" s="603">
        <f t="shared" ref="F2737:F2763" si="326">ROUND(E2737*(1-$F$11),2)</f>
        <v>165.6</v>
      </c>
      <c r="G2737" s="862">
        <f>'Заказ, cкидки и курсы валют'!$J$23*F2737</f>
        <v>1987.1999999999998</v>
      </c>
      <c r="H2737" s="2344">
        <f t="shared" ref="H2737:H2763" si="327">ROUND((D2737/1000)*G2737,2)</f>
        <v>397.44</v>
      </c>
      <c r="I2737" s="2345"/>
    </row>
    <row r="2738" spans="1:9" ht="15">
      <c r="A2738" s="2343" t="s">
        <v>11262</v>
      </c>
      <c r="B2738" s="1799" t="s">
        <v>612</v>
      </c>
      <c r="C2738" s="1724">
        <v>4.08</v>
      </c>
      <c r="D2738" s="1799">
        <v>200</v>
      </c>
      <c r="E2738" s="574">
        <v>182.8</v>
      </c>
      <c r="F2738" s="603">
        <f t="shared" si="326"/>
        <v>182.8</v>
      </c>
      <c r="G2738" s="862">
        <f>'Заказ, cкидки и курсы валют'!$J$23*F2738</f>
        <v>2193.6000000000004</v>
      </c>
      <c r="H2738" s="2344">
        <f t="shared" si="327"/>
        <v>438.72</v>
      </c>
      <c r="I2738" s="2345"/>
    </row>
    <row r="2739" spans="1:9" ht="15">
      <c r="A2739" s="2343" t="s">
        <v>11263</v>
      </c>
      <c r="B2739" s="1799" t="s">
        <v>171</v>
      </c>
      <c r="C2739" s="1724">
        <v>4.4800000000000004</v>
      </c>
      <c r="D2739" s="1799">
        <v>200</v>
      </c>
      <c r="E2739" s="574">
        <v>200.01</v>
      </c>
      <c r="F2739" s="603">
        <f t="shared" si="326"/>
        <v>200.01</v>
      </c>
      <c r="G2739" s="862">
        <f>'Заказ, cкидки и курсы валют'!$J$23*F2739</f>
        <v>2400.12</v>
      </c>
      <c r="H2739" s="2344">
        <f t="shared" si="327"/>
        <v>480.02</v>
      </c>
      <c r="I2739" s="2345"/>
    </row>
    <row r="2740" spans="1:9" ht="15">
      <c r="A2740" s="2343" t="s">
        <v>11264</v>
      </c>
      <c r="B2740" s="1799" t="s">
        <v>172</v>
      </c>
      <c r="C2740" s="1724">
        <v>5.25</v>
      </c>
      <c r="D2740" s="1799">
        <v>200</v>
      </c>
      <c r="E2740" s="574">
        <v>233.82</v>
      </c>
      <c r="F2740" s="603">
        <f t="shared" si="326"/>
        <v>233.82</v>
      </c>
      <c r="G2740" s="862">
        <f>'Заказ, cкидки и курсы валют'!$J$23*F2740</f>
        <v>2805.84</v>
      </c>
      <c r="H2740" s="2344">
        <f t="shared" si="327"/>
        <v>561.16999999999996</v>
      </c>
      <c r="I2740" s="2345"/>
    </row>
    <row r="2741" spans="1:9" ht="15">
      <c r="A2741" s="2343" t="s">
        <v>11265</v>
      </c>
      <c r="B2741" s="1799" t="s">
        <v>173</v>
      </c>
      <c r="C2741" s="1724">
        <v>6</v>
      </c>
      <c r="D2741" s="1799">
        <v>200</v>
      </c>
      <c r="E2741" s="574">
        <v>267.51</v>
      </c>
      <c r="F2741" s="603">
        <f t="shared" si="326"/>
        <v>267.51</v>
      </c>
      <c r="G2741" s="862">
        <f>'Заказ, cкидки и курсы валют'!$J$23*F2741</f>
        <v>3210.12</v>
      </c>
      <c r="H2741" s="2344">
        <f t="shared" si="327"/>
        <v>642.02</v>
      </c>
      <c r="I2741" s="2345"/>
    </row>
    <row r="2742" spans="1:9" ht="15">
      <c r="A2742" s="2343" t="s">
        <v>11266</v>
      </c>
      <c r="B2742" s="1799" t="s">
        <v>174</v>
      </c>
      <c r="C2742" s="1724">
        <v>6.8</v>
      </c>
      <c r="D2742" s="1799">
        <v>200</v>
      </c>
      <c r="E2742" s="574">
        <v>301.92</v>
      </c>
      <c r="F2742" s="603">
        <f t="shared" si="326"/>
        <v>301.92</v>
      </c>
      <c r="G2742" s="862">
        <f>'Заказ, cкидки и курсы валют'!$J$23*F2742</f>
        <v>3623.04</v>
      </c>
      <c r="H2742" s="2344">
        <f t="shared" si="327"/>
        <v>724.61</v>
      </c>
      <c r="I2742" s="2345"/>
    </row>
    <row r="2743" spans="1:9" ht="15">
      <c r="A2743" s="2343" t="s">
        <v>11267</v>
      </c>
      <c r="B2743" s="1799" t="s">
        <v>175</v>
      </c>
      <c r="C2743" s="1724">
        <v>7.58</v>
      </c>
      <c r="D2743" s="1799">
        <v>100</v>
      </c>
      <c r="E2743" s="574">
        <v>335.79</v>
      </c>
      <c r="F2743" s="603">
        <f t="shared" si="326"/>
        <v>335.79</v>
      </c>
      <c r="G2743" s="862">
        <f>'Заказ, cкидки и курсы валют'!$J$23*F2743</f>
        <v>4029.4800000000005</v>
      </c>
      <c r="H2743" s="2344">
        <f t="shared" si="327"/>
        <v>402.95</v>
      </c>
      <c r="I2743" s="2345"/>
    </row>
    <row r="2744" spans="1:9" ht="15">
      <c r="A2744" s="2343" t="s">
        <v>11268</v>
      </c>
      <c r="B2744" s="1799" t="s">
        <v>176</v>
      </c>
      <c r="C2744" s="1724">
        <v>8.35</v>
      </c>
      <c r="D2744" s="1799">
        <v>100</v>
      </c>
      <c r="E2744" s="574">
        <v>370.01</v>
      </c>
      <c r="F2744" s="603">
        <f t="shared" si="326"/>
        <v>370.01</v>
      </c>
      <c r="G2744" s="862">
        <f>'Заказ, cкидки и курсы валют'!$J$23*F2744</f>
        <v>4440.12</v>
      </c>
      <c r="H2744" s="2344">
        <f t="shared" si="327"/>
        <v>444.01</v>
      </c>
      <c r="I2744" s="2345"/>
    </row>
    <row r="2745" spans="1:9" ht="15">
      <c r="A2745" s="2343" t="s">
        <v>11269</v>
      </c>
      <c r="B2745" s="1799" t="s">
        <v>177</v>
      </c>
      <c r="C2745" s="1724">
        <v>9.9</v>
      </c>
      <c r="D2745" s="1799">
        <v>100</v>
      </c>
      <c r="E2745" s="574">
        <v>434.55</v>
      </c>
      <c r="F2745" s="603">
        <f t="shared" si="326"/>
        <v>434.55</v>
      </c>
      <c r="G2745" s="862">
        <f>'Заказ, cкидки и курсы валют'!$J$23*F2745</f>
        <v>5214.6000000000004</v>
      </c>
      <c r="H2745" s="2344">
        <f t="shared" si="327"/>
        <v>521.46</v>
      </c>
      <c r="I2745" s="2345"/>
    </row>
    <row r="2746" spans="1:9" ht="15">
      <c r="A2746" s="2343" t="s">
        <v>11270</v>
      </c>
      <c r="B2746" s="1799" t="s">
        <v>179</v>
      </c>
      <c r="C2746" s="1724">
        <v>6.65</v>
      </c>
      <c r="D2746" s="1799">
        <v>200</v>
      </c>
      <c r="E2746" s="574">
        <v>299.20999999999998</v>
      </c>
      <c r="F2746" s="603">
        <f t="shared" si="326"/>
        <v>299.20999999999998</v>
      </c>
      <c r="G2746" s="862">
        <f>'Заказ, cкидки и курсы валют'!$J$23*F2746</f>
        <v>3590.5199999999995</v>
      </c>
      <c r="H2746" s="2344">
        <f t="shared" si="327"/>
        <v>718.1</v>
      </c>
      <c r="I2746" s="2345"/>
    </row>
    <row r="2747" spans="1:9" ht="15">
      <c r="A2747" s="2343" t="s">
        <v>11271</v>
      </c>
      <c r="B2747" s="1799" t="s">
        <v>180</v>
      </c>
      <c r="C2747" s="1724">
        <v>7.75</v>
      </c>
      <c r="D2747" s="1799">
        <v>200</v>
      </c>
      <c r="E2747" s="574">
        <v>350.37</v>
      </c>
      <c r="F2747" s="603">
        <f t="shared" si="326"/>
        <v>350.37</v>
      </c>
      <c r="G2747" s="862">
        <f>'Заказ, cкидки и курсы валют'!$J$23*F2747</f>
        <v>4204.4400000000005</v>
      </c>
      <c r="H2747" s="2344">
        <f t="shared" si="327"/>
        <v>840.89</v>
      </c>
      <c r="I2747" s="2345"/>
    </row>
    <row r="2748" spans="1:9" ht="15">
      <c r="A2748" s="2343" t="s">
        <v>11272</v>
      </c>
      <c r="B2748" s="1799" t="s">
        <v>181</v>
      </c>
      <c r="C2748" s="1724">
        <v>8.9</v>
      </c>
      <c r="D2748" s="1799">
        <v>200</v>
      </c>
      <c r="E2748" s="574">
        <v>397.41</v>
      </c>
      <c r="F2748" s="603">
        <f t="shared" si="326"/>
        <v>397.41</v>
      </c>
      <c r="G2748" s="862">
        <f>'Заказ, cкидки и курсы валют'!$J$23*F2748</f>
        <v>4768.92</v>
      </c>
      <c r="H2748" s="2344">
        <f t="shared" si="327"/>
        <v>953.78</v>
      </c>
      <c r="I2748" s="2345"/>
    </row>
    <row r="2749" spans="1:9" ht="15">
      <c r="A2749" s="2343" t="s">
        <v>11273</v>
      </c>
      <c r="B2749" s="1799" t="s">
        <v>182</v>
      </c>
      <c r="C2749" s="1724">
        <v>10</v>
      </c>
      <c r="D2749" s="1799">
        <v>100</v>
      </c>
      <c r="E2749" s="574">
        <v>456.02</v>
      </c>
      <c r="F2749" s="603">
        <f t="shared" si="326"/>
        <v>456.02</v>
      </c>
      <c r="G2749" s="862">
        <f>'Заказ, cкидки и курсы валют'!$J$23*F2749</f>
        <v>5472.24</v>
      </c>
      <c r="H2749" s="2344">
        <f t="shared" si="327"/>
        <v>547.22</v>
      </c>
      <c r="I2749" s="2345"/>
    </row>
    <row r="2750" spans="1:9" ht="15">
      <c r="A2750" s="2343" t="s">
        <v>11274</v>
      </c>
      <c r="B2750" s="1799" t="s">
        <v>183</v>
      </c>
      <c r="C2750" s="1724">
        <v>11.1</v>
      </c>
      <c r="D2750" s="1799">
        <v>100</v>
      </c>
      <c r="E2750" s="574">
        <v>509.79</v>
      </c>
      <c r="F2750" s="603">
        <f t="shared" si="326"/>
        <v>509.79</v>
      </c>
      <c r="G2750" s="862">
        <f>'Заказ, cкидки и курсы валют'!$J$23*F2750</f>
        <v>6117.4800000000005</v>
      </c>
      <c r="H2750" s="2344">
        <f t="shared" si="327"/>
        <v>611.75</v>
      </c>
      <c r="I2750" s="2345"/>
    </row>
    <row r="2751" spans="1:9" ht="15">
      <c r="A2751" s="2343" t="s">
        <v>11275</v>
      </c>
      <c r="B2751" s="1799" t="s">
        <v>184</v>
      </c>
      <c r="C2751" s="1724">
        <v>12.2</v>
      </c>
      <c r="D2751" s="1799">
        <v>100</v>
      </c>
      <c r="E2751" s="574">
        <v>560.78</v>
      </c>
      <c r="F2751" s="603">
        <f t="shared" si="326"/>
        <v>560.78</v>
      </c>
      <c r="G2751" s="862">
        <f>'Заказ, cкидки и курсы валют'!$J$23*F2751</f>
        <v>6729.36</v>
      </c>
      <c r="H2751" s="2344">
        <f t="shared" si="327"/>
        <v>672.94</v>
      </c>
      <c r="I2751" s="2345"/>
    </row>
    <row r="2752" spans="1:9" ht="15">
      <c r="A2752" s="2343" t="s">
        <v>11276</v>
      </c>
      <c r="B2752" s="1799" t="s">
        <v>185</v>
      </c>
      <c r="C2752" s="1724">
        <v>14.45</v>
      </c>
      <c r="D2752" s="1799">
        <v>100</v>
      </c>
      <c r="E2752" s="574">
        <v>663.91</v>
      </c>
      <c r="F2752" s="603">
        <f t="shared" si="326"/>
        <v>663.91</v>
      </c>
      <c r="G2752" s="862">
        <f>'Заказ, cкидки и курсы валют'!$J$23*F2752</f>
        <v>7966.92</v>
      </c>
      <c r="H2752" s="2344">
        <f t="shared" si="327"/>
        <v>796.69</v>
      </c>
      <c r="I2752" s="2345"/>
    </row>
    <row r="2753" spans="1:9" ht="15">
      <c r="A2753" s="2343" t="s">
        <v>11277</v>
      </c>
      <c r="B2753" s="1799" t="s">
        <v>186</v>
      </c>
      <c r="C2753" s="1724">
        <v>16.7</v>
      </c>
      <c r="D2753" s="1799">
        <v>100</v>
      </c>
      <c r="E2753" s="574">
        <v>767.04</v>
      </c>
      <c r="F2753" s="603">
        <f t="shared" si="326"/>
        <v>767.04</v>
      </c>
      <c r="G2753" s="862">
        <f>'Заказ, cкидки и курсы валют'!$J$23*F2753</f>
        <v>9204.48</v>
      </c>
      <c r="H2753" s="2344">
        <f t="shared" si="327"/>
        <v>920.45</v>
      </c>
      <c r="I2753" s="2345"/>
    </row>
    <row r="2754" spans="1:9" ht="15">
      <c r="A2754" s="2343" t="s">
        <v>11278</v>
      </c>
      <c r="B2754" s="1799" t="s">
        <v>187</v>
      </c>
      <c r="C2754" s="1724">
        <v>18.899999999999999</v>
      </c>
      <c r="D2754" s="1799">
        <v>100</v>
      </c>
      <c r="E2754" s="574">
        <v>994.87</v>
      </c>
      <c r="F2754" s="603">
        <f t="shared" si="326"/>
        <v>994.87</v>
      </c>
      <c r="G2754" s="862">
        <f>'Заказ, cкидки и курсы валют'!$J$23*F2754</f>
        <v>11938.44</v>
      </c>
      <c r="H2754" s="2344">
        <f t="shared" si="327"/>
        <v>1193.8399999999999</v>
      </c>
      <c r="I2754" s="2345"/>
    </row>
    <row r="2755" spans="1:9" ht="15">
      <c r="A2755" s="2343" t="s">
        <v>12330</v>
      </c>
      <c r="B2755" s="1799" t="s">
        <v>85</v>
      </c>
      <c r="C2755" s="1724">
        <v>21.58</v>
      </c>
      <c r="D2755" s="1799">
        <v>100</v>
      </c>
      <c r="E2755" s="574">
        <v>1127.43</v>
      </c>
      <c r="F2755" s="603">
        <f t="shared" si="326"/>
        <v>1127.43</v>
      </c>
      <c r="G2755" s="862">
        <f>'Заказ, cкидки и курсы валют'!$J$23*F2755</f>
        <v>13529.16</v>
      </c>
      <c r="H2755" s="2344">
        <f t="shared" si="327"/>
        <v>1352.92</v>
      </c>
      <c r="I2755" s="2345"/>
    </row>
    <row r="2756" spans="1:9" ht="15">
      <c r="A2756" s="2343" t="s">
        <v>11279</v>
      </c>
      <c r="B2756" s="1799" t="s">
        <v>188</v>
      </c>
      <c r="C2756" s="1724">
        <v>23.4</v>
      </c>
      <c r="D2756" s="1799">
        <v>100</v>
      </c>
      <c r="E2756" s="574">
        <v>1261.56</v>
      </c>
      <c r="F2756" s="603">
        <f t="shared" si="326"/>
        <v>1261.56</v>
      </c>
      <c r="G2756" s="862">
        <f>'Заказ, cкидки и курсы валют'!$J$23*F2756</f>
        <v>15138.72</v>
      </c>
      <c r="H2756" s="2344">
        <f t="shared" si="327"/>
        <v>1513.87</v>
      </c>
      <c r="I2756" s="2345"/>
    </row>
    <row r="2757" spans="1:9" ht="15">
      <c r="A2757" s="2343" t="s">
        <v>11280</v>
      </c>
      <c r="B2757" s="1799" t="s">
        <v>11204</v>
      </c>
      <c r="C2757" s="1724">
        <v>27.8</v>
      </c>
      <c r="D2757" s="1799">
        <v>100</v>
      </c>
      <c r="E2757" s="574">
        <v>1836.54</v>
      </c>
      <c r="F2757" s="603">
        <f t="shared" si="326"/>
        <v>1836.54</v>
      </c>
      <c r="G2757" s="862">
        <f>'Заказ, cкидки и курсы валют'!$J$23*F2757</f>
        <v>22038.48</v>
      </c>
      <c r="H2757" s="2344">
        <f t="shared" si="327"/>
        <v>2203.85</v>
      </c>
      <c r="I2757" s="2345"/>
    </row>
    <row r="2758" spans="1:9" ht="15">
      <c r="A2758" s="2343" t="s">
        <v>11281</v>
      </c>
      <c r="B2758" s="1799" t="s">
        <v>195</v>
      </c>
      <c r="C2758" s="1724">
        <v>22.2</v>
      </c>
      <c r="D2758" s="1799">
        <v>100</v>
      </c>
      <c r="E2758" s="574">
        <v>1042.82</v>
      </c>
      <c r="F2758" s="603">
        <f t="shared" si="326"/>
        <v>1042.82</v>
      </c>
      <c r="G2758" s="862">
        <f>'Заказ, cкидки и курсы валют'!$J$23*F2758</f>
        <v>12513.84</v>
      </c>
      <c r="H2758" s="2344">
        <f t="shared" si="327"/>
        <v>1251.3800000000001</v>
      </c>
      <c r="I2758" s="2345"/>
    </row>
    <row r="2759" spans="1:9" ht="15">
      <c r="A2759" s="2343" t="s">
        <v>11282</v>
      </c>
      <c r="B2759" s="1799" t="s">
        <v>196</v>
      </c>
      <c r="C2759" s="1724">
        <v>26.2</v>
      </c>
      <c r="D2759" s="1799">
        <v>100</v>
      </c>
      <c r="E2759" s="574">
        <v>1279.45</v>
      </c>
      <c r="F2759" s="603">
        <f t="shared" si="326"/>
        <v>1279.45</v>
      </c>
      <c r="G2759" s="862">
        <f>'Заказ, cкидки и курсы валют'!$J$23*F2759</f>
        <v>15353.400000000001</v>
      </c>
      <c r="H2759" s="2344">
        <f t="shared" si="327"/>
        <v>1535.34</v>
      </c>
      <c r="I2759" s="2345"/>
    </row>
    <row r="2760" spans="1:9" ht="15">
      <c r="A2760" s="2343" t="s">
        <v>11283</v>
      </c>
      <c r="B2760" s="1799" t="s">
        <v>197</v>
      </c>
      <c r="C2760" s="1724">
        <v>30.3</v>
      </c>
      <c r="D2760" s="1799">
        <v>100</v>
      </c>
      <c r="E2760" s="574">
        <v>1477.93</v>
      </c>
      <c r="F2760" s="603">
        <f t="shared" si="326"/>
        <v>1477.93</v>
      </c>
      <c r="G2760" s="862">
        <f>'Заказ, cкидки и курсы валют'!$J$23*F2760</f>
        <v>17735.16</v>
      </c>
      <c r="H2760" s="2344">
        <f t="shared" si="327"/>
        <v>1773.52</v>
      </c>
      <c r="I2760" s="2345"/>
    </row>
    <row r="2761" spans="1:9" ht="15">
      <c r="A2761" s="2343" t="s">
        <v>11284</v>
      </c>
      <c r="B2761" s="1799" t="s">
        <v>198</v>
      </c>
      <c r="C2761" s="1724">
        <v>34.299999999999997</v>
      </c>
      <c r="D2761" s="1799">
        <v>100</v>
      </c>
      <c r="E2761" s="574">
        <v>1845.23</v>
      </c>
      <c r="F2761" s="603">
        <f t="shared" si="326"/>
        <v>1845.23</v>
      </c>
      <c r="G2761" s="862">
        <f>'Заказ, cкидки и курсы валют'!$J$23*F2761</f>
        <v>22142.760000000002</v>
      </c>
      <c r="H2761" s="2344">
        <f t="shared" si="327"/>
        <v>2214.2800000000002</v>
      </c>
      <c r="I2761" s="2345"/>
    </row>
    <row r="2762" spans="1:9" ht="15">
      <c r="A2762" s="2343" t="s">
        <v>11285</v>
      </c>
      <c r="B2762" s="1799" t="s">
        <v>200</v>
      </c>
      <c r="C2762" s="1724">
        <v>42.3</v>
      </c>
      <c r="D2762" s="1799">
        <v>50</v>
      </c>
      <c r="E2762" s="574">
        <v>2288.9499999999998</v>
      </c>
      <c r="F2762" s="603">
        <f t="shared" si="326"/>
        <v>2288.9499999999998</v>
      </c>
      <c r="G2762" s="862">
        <f>'Заказ, cкидки и курсы валют'!$J$23*F2762</f>
        <v>27467.399999999998</v>
      </c>
      <c r="H2762" s="2344">
        <f t="shared" si="327"/>
        <v>1373.37</v>
      </c>
      <c r="I2762" s="2345"/>
    </row>
    <row r="2763" spans="1:9" ht="15.75" thickBot="1">
      <c r="A2763" s="2346" t="s">
        <v>12331</v>
      </c>
      <c r="B2763" s="1800" t="s">
        <v>12332</v>
      </c>
      <c r="C2763" s="1726">
        <v>54</v>
      </c>
      <c r="D2763" s="1800">
        <v>50</v>
      </c>
      <c r="E2763" s="574">
        <v>3089.22</v>
      </c>
      <c r="F2763" s="959">
        <f t="shared" si="326"/>
        <v>3089.22</v>
      </c>
      <c r="G2763" s="960">
        <f>'Заказ, cкидки и курсы валют'!$J$23*F2763</f>
        <v>37070.639999999999</v>
      </c>
      <c r="H2763" s="2347">
        <f t="shared" si="327"/>
        <v>1853.53</v>
      </c>
      <c r="I2763" s="2348"/>
    </row>
    <row r="2764" spans="1:9" ht="13.5" thickBot="1"/>
    <row r="2765" spans="1:9" ht="18">
      <c r="A2765" s="247"/>
      <c r="B2765" s="243"/>
      <c r="C2765" s="91" t="s">
        <v>11205</v>
      </c>
      <c r="D2765" s="96"/>
      <c r="E2765" s="591"/>
      <c r="F2765" s="592"/>
      <c r="G2765" s="859"/>
      <c r="H2765" s="163"/>
      <c r="I2765" s="95"/>
    </row>
    <row r="2766" spans="1:9" ht="18">
      <c r="A2766" s="248"/>
      <c r="B2766" s="108" t="s">
        <v>11203</v>
      </c>
      <c r="C2766" s="108"/>
      <c r="D2766" s="166"/>
      <c r="E2766" s="593"/>
      <c r="F2766" s="553"/>
      <c r="G2766" s="340"/>
      <c r="H2766" s="17"/>
      <c r="I2766" s="167"/>
    </row>
    <row r="2767" spans="1:9">
      <c r="A2767" s="248"/>
      <c r="B2767" s="222"/>
      <c r="C2767" s="97"/>
      <c r="D2767" s="97"/>
      <c r="E2767" s="595"/>
      <c r="F2767" s="596"/>
      <c r="G2767" s="860"/>
      <c r="H2767" s="228"/>
      <c r="I2767" s="167"/>
    </row>
    <row r="2768" spans="1:9">
      <c r="A2768" s="248"/>
      <c r="B2768" s="222"/>
      <c r="C2768" s="97"/>
      <c r="D2768" s="97"/>
      <c r="E2768" s="595"/>
      <c r="F2768" s="596"/>
      <c r="G2768" s="860"/>
      <c r="H2768" s="228"/>
      <c r="I2768" s="167"/>
    </row>
    <row r="2769" spans="1:9">
      <c r="A2769" s="248"/>
      <c r="B2769" s="222"/>
      <c r="C2769" s="97"/>
      <c r="D2769" s="97"/>
      <c r="E2769" s="595"/>
      <c r="F2769" s="596"/>
      <c r="G2769" s="860"/>
      <c r="H2769" s="228"/>
      <c r="I2769" s="167"/>
    </row>
    <row r="2770" spans="1:9" ht="16.5" thickBot="1">
      <c r="A2770" s="201" t="s">
        <v>7051</v>
      </c>
      <c r="B2770" s="224"/>
      <c r="C2770" s="99"/>
      <c r="D2770" s="99"/>
      <c r="E2770" s="597"/>
      <c r="F2770" s="598"/>
      <c r="G2770" s="861"/>
      <c r="H2770" s="229"/>
      <c r="I2770" s="172"/>
    </row>
    <row r="2771" spans="1:9" ht="42">
      <c r="A2771" s="195" t="s">
        <v>1028</v>
      </c>
      <c r="B2771" s="196" t="s">
        <v>1029</v>
      </c>
      <c r="C2771" s="197" t="s">
        <v>678</v>
      </c>
      <c r="D2771" s="197" t="s">
        <v>3130</v>
      </c>
      <c r="E2771" s="1134" t="s">
        <v>11188</v>
      </c>
      <c r="F2771" s="600" t="s">
        <v>2779</v>
      </c>
      <c r="G2771" s="2319" t="s">
        <v>2627</v>
      </c>
      <c r="H2771" s="2320" t="s">
        <v>497</v>
      </c>
      <c r="I2771" s="199" t="s">
        <v>4239</v>
      </c>
    </row>
    <row r="2772" spans="1:9" ht="13.5" thickBot="1">
      <c r="A2772" s="195"/>
      <c r="B2772" s="389"/>
      <c r="C2772" s="197" t="s">
        <v>3629</v>
      </c>
      <c r="D2772" s="390" t="s">
        <v>2628</v>
      </c>
      <c r="E2772" s="601" t="s">
        <v>265</v>
      </c>
      <c r="F2772" s="607">
        <f>'Заказ, cкидки и курсы валют'!$I$12</f>
        <v>0</v>
      </c>
      <c r="G2772" s="2316"/>
      <c r="H2772" s="2318"/>
      <c r="I2772" s="325"/>
    </row>
    <row r="2773" spans="1:9" ht="15">
      <c r="A2773" s="333" t="s">
        <v>11227</v>
      </c>
      <c r="B2773" s="979" t="s">
        <v>189</v>
      </c>
      <c r="C2773" s="1725">
        <v>5.25</v>
      </c>
      <c r="D2773" s="2115">
        <v>200</v>
      </c>
      <c r="E2773" s="574">
        <v>281.89</v>
      </c>
      <c r="F2773" s="967">
        <f>ROUND(E2773*(1-$F$11),2)</f>
        <v>281.89</v>
      </c>
      <c r="G2773" s="968">
        <f>'Заказ, cкидки и курсы валют'!$J$23*F2773</f>
        <v>3382.68</v>
      </c>
      <c r="H2773" s="387">
        <f>ROUND((D2773/1000)*G2773,2)</f>
        <v>676.54</v>
      </c>
      <c r="I2773" s="337"/>
    </row>
    <row r="2774" spans="1:9" ht="15">
      <c r="A2774" s="216" t="s">
        <v>11228</v>
      </c>
      <c r="B2774" s="15" t="s">
        <v>178</v>
      </c>
      <c r="C2774" s="525">
        <v>6.35</v>
      </c>
      <c r="D2774" s="15">
        <v>200</v>
      </c>
      <c r="E2774" s="574">
        <v>283.08</v>
      </c>
      <c r="F2774" s="603">
        <f t="shared" ref="F2774:F2786" si="328">ROUND(E2774*(1-$F$11),2)</f>
        <v>283.08</v>
      </c>
      <c r="G2774" s="862">
        <f>'Заказ, cкидки и курсы валют'!$J$23*F2774</f>
        <v>3396.96</v>
      </c>
      <c r="H2774" s="128">
        <f t="shared" ref="H2774:H2786" si="329">ROUND((D2774/1000)*G2774,2)</f>
        <v>679.39</v>
      </c>
      <c r="I2774" s="212"/>
    </row>
    <row r="2775" spans="1:9" ht="15">
      <c r="A2775" s="216" t="s">
        <v>11226</v>
      </c>
      <c r="B2775" s="15" t="s">
        <v>179</v>
      </c>
      <c r="C2775" s="525">
        <v>7.45</v>
      </c>
      <c r="D2775" s="15">
        <v>200</v>
      </c>
      <c r="E2775" s="574">
        <v>336.22</v>
      </c>
      <c r="F2775" s="603">
        <f t="shared" si="328"/>
        <v>336.22</v>
      </c>
      <c r="G2775" s="862">
        <f>'Заказ, cкидки и курсы валют'!$J$23*F2775</f>
        <v>4034.6400000000003</v>
      </c>
      <c r="H2775" s="128">
        <f t="shared" si="329"/>
        <v>806.93</v>
      </c>
      <c r="I2775" s="212"/>
    </row>
    <row r="2776" spans="1:9" ht="15">
      <c r="A2776" s="216" t="s">
        <v>11229</v>
      </c>
      <c r="B2776" s="15" t="s">
        <v>180</v>
      </c>
      <c r="C2776" s="525">
        <v>8.6</v>
      </c>
      <c r="D2776" s="15">
        <v>200</v>
      </c>
      <c r="E2776" s="574">
        <v>417.52</v>
      </c>
      <c r="F2776" s="603">
        <f t="shared" si="328"/>
        <v>417.52</v>
      </c>
      <c r="G2776" s="862">
        <f>'Заказ, cкидки и курсы валют'!$J$23*F2776</f>
        <v>5010.24</v>
      </c>
      <c r="H2776" s="128">
        <f t="shared" si="329"/>
        <v>1002.05</v>
      </c>
      <c r="I2776" s="212"/>
    </row>
    <row r="2777" spans="1:9" ht="15">
      <c r="A2777" s="216" t="s">
        <v>11230</v>
      </c>
      <c r="B2777" s="15" t="s">
        <v>181</v>
      </c>
      <c r="C2777" s="525">
        <v>9.6999999999999993</v>
      </c>
      <c r="D2777" s="15">
        <v>200</v>
      </c>
      <c r="E2777" s="574">
        <v>432.36</v>
      </c>
      <c r="F2777" s="603">
        <f t="shared" si="328"/>
        <v>432.36</v>
      </c>
      <c r="G2777" s="862">
        <f>'Заказ, cкидки и курсы валют'!$J$23*F2777</f>
        <v>5188.32</v>
      </c>
      <c r="H2777" s="128">
        <f t="shared" si="329"/>
        <v>1037.6600000000001</v>
      </c>
      <c r="I2777" s="212"/>
    </row>
    <row r="2778" spans="1:9" ht="15">
      <c r="A2778" s="216" t="s">
        <v>11231</v>
      </c>
      <c r="B2778" s="15" t="s">
        <v>182</v>
      </c>
      <c r="C2778" s="525">
        <v>10.8</v>
      </c>
      <c r="D2778" s="15">
        <v>200</v>
      </c>
      <c r="E2778" s="574">
        <v>480.5</v>
      </c>
      <c r="F2778" s="603">
        <f t="shared" si="328"/>
        <v>480.5</v>
      </c>
      <c r="G2778" s="862">
        <f>'Заказ, cкидки и курсы валют'!$J$23*F2778</f>
        <v>5766</v>
      </c>
      <c r="H2778" s="128">
        <f t="shared" si="329"/>
        <v>1153.2</v>
      </c>
      <c r="I2778" s="212"/>
    </row>
    <row r="2779" spans="1:9" ht="15">
      <c r="A2779" s="216" t="s">
        <v>11232</v>
      </c>
      <c r="B2779" s="15" t="s">
        <v>183</v>
      </c>
      <c r="C2779" s="525">
        <v>12</v>
      </c>
      <c r="D2779" s="15">
        <v>100</v>
      </c>
      <c r="E2779" s="574">
        <v>592.05999999999995</v>
      </c>
      <c r="F2779" s="603">
        <f t="shared" si="328"/>
        <v>592.05999999999995</v>
      </c>
      <c r="G2779" s="862">
        <f>'Заказ, cкидки и курсы валют'!$J$23*F2779</f>
        <v>7104.7199999999993</v>
      </c>
      <c r="H2779" s="128">
        <f t="shared" si="329"/>
        <v>710.47</v>
      </c>
      <c r="I2779" s="212"/>
    </row>
    <row r="2780" spans="1:9" ht="15">
      <c r="A2780" s="216" t="s">
        <v>11233</v>
      </c>
      <c r="B2780" s="15" t="s">
        <v>184</v>
      </c>
      <c r="C2780" s="525">
        <v>13.1</v>
      </c>
      <c r="D2780" s="15">
        <v>100</v>
      </c>
      <c r="E2780" s="574">
        <v>588.32000000000005</v>
      </c>
      <c r="F2780" s="603">
        <f t="shared" si="328"/>
        <v>588.32000000000005</v>
      </c>
      <c r="G2780" s="862">
        <f>'Заказ, cкидки и курсы валют'!$J$23*F2780</f>
        <v>7059.84</v>
      </c>
      <c r="H2780" s="128">
        <f t="shared" si="329"/>
        <v>705.98</v>
      </c>
      <c r="I2780" s="212"/>
    </row>
    <row r="2781" spans="1:9" ht="15">
      <c r="A2781" s="216" t="s">
        <v>11234</v>
      </c>
      <c r="B2781" s="15" t="s">
        <v>185</v>
      </c>
      <c r="C2781" s="525">
        <v>15.3</v>
      </c>
      <c r="D2781" s="15">
        <v>100</v>
      </c>
      <c r="E2781" s="574">
        <v>691.8</v>
      </c>
      <c r="F2781" s="603">
        <f t="shared" si="328"/>
        <v>691.8</v>
      </c>
      <c r="G2781" s="862">
        <f>'Заказ, cкидки и курсы валют'!$J$23*F2781</f>
        <v>8301.5999999999985</v>
      </c>
      <c r="H2781" s="128">
        <f t="shared" si="329"/>
        <v>830.16</v>
      </c>
      <c r="I2781" s="212"/>
    </row>
    <row r="2782" spans="1:9" ht="15">
      <c r="A2782" s="216" t="s">
        <v>11235</v>
      </c>
      <c r="B2782" s="15" t="s">
        <v>188</v>
      </c>
      <c r="C2782" s="525">
        <v>24.2</v>
      </c>
      <c r="D2782" s="15">
        <v>100</v>
      </c>
      <c r="E2782" s="574">
        <v>1400.22</v>
      </c>
      <c r="F2782" s="603">
        <f t="shared" si="328"/>
        <v>1400.22</v>
      </c>
      <c r="G2782" s="862">
        <f>'Заказ, cкидки и курсы валют'!$J$23*F2782</f>
        <v>16802.64</v>
      </c>
      <c r="H2782" s="128">
        <f t="shared" si="329"/>
        <v>1680.26</v>
      </c>
      <c r="I2782" s="212"/>
    </row>
    <row r="2783" spans="1:9" ht="15">
      <c r="A2783" s="216" t="s">
        <v>11236</v>
      </c>
      <c r="B2783" s="15" t="s">
        <v>194</v>
      </c>
      <c r="C2783" s="525">
        <v>21.6</v>
      </c>
      <c r="D2783" s="15">
        <v>50</v>
      </c>
      <c r="E2783" s="574">
        <v>1026.32</v>
      </c>
      <c r="F2783" s="603">
        <f t="shared" si="328"/>
        <v>1026.32</v>
      </c>
      <c r="G2783" s="862">
        <f>'Заказ, cкидки и курсы валют'!$J$23*F2783</f>
        <v>12315.84</v>
      </c>
      <c r="H2783" s="128">
        <f t="shared" si="329"/>
        <v>615.79</v>
      </c>
      <c r="I2783" s="212"/>
    </row>
    <row r="2784" spans="1:9" ht="15">
      <c r="A2784" s="216" t="s">
        <v>11237</v>
      </c>
      <c r="B2784" s="15" t="s">
        <v>195</v>
      </c>
      <c r="C2784" s="525">
        <v>25.6</v>
      </c>
      <c r="D2784" s="15">
        <v>50</v>
      </c>
      <c r="E2784" s="574">
        <v>1260.92</v>
      </c>
      <c r="F2784" s="603">
        <f t="shared" si="328"/>
        <v>1260.92</v>
      </c>
      <c r="G2784" s="862">
        <f>'Заказ, cкидки и курсы валют'!$J$23*F2784</f>
        <v>15131.04</v>
      </c>
      <c r="H2784" s="128">
        <f t="shared" si="329"/>
        <v>756.55</v>
      </c>
      <c r="I2784" s="212"/>
    </row>
    <row r="2785" spans="1:9" ht="15">
      <c r="A2785" s="216" t="s">
        <v>11238</v>
      </c>
      <c r="B2785" s="15" t="s">
        <v>196</v>
      </c>
      <c r="C2785" s="525">
        <v>29.6</v>
      </c>
      <c r="D2785" s="15">
        <v>50</v>
      </c>
      <c r="E2785" s="574">
        <v>1516.9</v>
      </c>
      <c r="F2785" s="603">
        <f t="shared" si="328"/>
        <v>1516.9</v>
      </c>
      <c r="G2785" s="862">
        <f>'Заказ, cкидки и курсы валют'!$J$23*F2785</f>
        <v>18202.800000000003</v>
      </c>
      <c r="H2785" s="128">
        <f t="shared" si="329"/>
        <v>910.14</v>
      </c>
      <c r="I2785" s="212"/>
    </row>
    <row r="2786" spans="1:9" ht="15">
      <c r="A2786" s="216" t="s">
        <v>11239</v>
      </c>
      <c r="B2786" s="15" t="s">
        <v>197</v>
      </c>
      <c r="C2786" s="525">
        <v>33.6</v>
      </c>
      <c r="D2786" s="15">
        <v>50</v>
      </c>
      <c r="E2786" s="574">
        <v>1757.21</v>
      </c>
      <c r="F2786" s="603">
        <f t="shared" si="328"/>
        <v>1757.21</v>
      </c>
      <c r="G2786" s="862">
        <f>'Заказ, cкидки и курсы валют'!$J$23*F2786</f>
        <v>21086.52</v>
      </c>
      <c r="H2786" s="128">
        <f t="shared" si="329"/>
        <v>1054.33</v>
      </c>
      <c r="I2786" s="212"/>
    </row>
    <row r="2787" spans="1:9" ht="15">
      <c r="A2787" s="216" t="s">
        <v>12333</v>
      </c>
      <c r="B2787" s="15" t="s">
        <v>198</v>
      </c>
      <c r="C2787" s="525">
        <v>38.590000000000003</v>
      </c>
      <c r="D2787" s="15">
        <v>50</v>
      </c>
      <c r="E2787" s="574">
        <v>1979.08</v>
      </c>
      <c r="F2787" s="603">
        <f t="shared" ref="F2787:F2788" si="330">ROUND(E2787*(1-$F$11),2)</f>
        <v>1979.08</v>
      </c>
      <c r="G2787" s="862">
        <f>'Заказ, cкидки и курсы валют'!$J$23*F2787</f>
        <v>23748.959999999999</v>
      </c>
      <c r="H2787" s="128">
        <f t="shared" ref="H2787:H2788" si="331">ROUND((D2787/1000)*G2787,2)</f>
        <v>1187.45</v>
      </c>
      <c r="I2787" s="212"/>
    </row>
    <row r="2788" spans="1:9" ht="15.75" thickBot="1">
      <c r="A2788" s="241" t="s">
        <v>12334</v>
      </c>
      <c r="B2788" s="19" t="s">
        <v>199</v>
      </c>
      <c r="C2788" s="941">
        <v>42.52</v>
      </c>
      <c r="D2788" s="19">
        <v>50</v>
      </c>
      <c r="E2788" s="574">
        <v>2170.1799999999998</v>
      </c>
      <c r="F2788" s="959">
        <f t="shared" si="330"/>
        <v>2170.1799999999998</v>
      </c>
      <c r="G2788" s="960">
        <f>'Заказ, cкидки и курсы валют'!$J$23*F2788</f>
        <v>26042.159999999996</v>
      </c>
      <c r="H2788" s="181">
        <f t="shared" si="331"/>
        <v>1302.1099999999999</v>
      </c>
      <c r="I2788" s="214"/>
    </row>
  </sheetData>
  <mergeCells count="74">
    <mergeCell ref="I68:I69"/>
    <mergeCell ref="J68:J69"/>
    <mergeCell ref="A68:A69"/>
    <mergeCell ref="B68:B69"/>
    <mergeCell ref="B39:B40"/>
    <mergeCell ref="I39:I40"/>
    <mergeCell ref="J39:J40"/>
    <mergeCell ref="A133:A134"/>
    <mergeCell ref="B133:B134"/>
    <mergeCell ref="I133:I134"/>
    <mergeCell ref="A1:I1"/>
    <mergeCell ref="H10:H11"/>
    <mergeCell ref="G10:G11"/>
    <mergeCell ref="G39:G40"/>
    <mergeCell ref="H39:H40"/>
    <mergeCell ref="I10:I11"/>
    <mergeCell ref="A10:A11"/>
    <mergeCell ref="B10:B11"/>
    <mergeCell ref="A39:A40"/>
    <mergeCell ref="G133:G134"/>
    <mergeCell ref="H133:H134"/>
    <mergeCell ref="G68:G69"/>
    <mergeCell ref="H68:H69"/>
    <mergeCell ref="J329:J330"/>
    <mergeCell ref="J378:J379"/>
    <mergeCell ref="J398:J399"/>
    <mergeCell ref="J115:J116"/>
    <mergeCell ref="J163:J164"/>
    <mergeCell ref="J193:J194"/>
    <mergeCell ref="J247:J248"/>
    <mergeCell ref="J300:J301"/>
    <mergeCell ref="J458:J459"/>
    <mergeCell ref="J478:J479"/>
    <mergeCell ref="J536:J537"/>
    <mergeCell ref="J554:J555"/>
    <mergeCell ref="J584:J585"/>
    <mergeCell ref="J899:J900"/>
    <mergeCell ref="J910:J911"/>
    <mergeCell ref="J933:J934"/>
    <mergeCell ref="J944:J945"/>
    <mergeCell ref="J830:J831"/>
    <mergeCell ref="J841:J842"/>
    <mergeCell ref="J864:J865"/>
    <mergeCell ref="J875:J876"/>
    <mergeCell ref="J970:J971"/>
    <mergeCell ref="J1002:J1003"/>
    <mergeCell ref="J1020:J1021"/>
    <mergeCell ref="J1056:J1057"/>
    <mergeCell ref="J1074:J1075"/>
    <mergeCell ref="J1133:J1134"/>
    <mergeCell ref="J1153:J1154"/>
    <mergeCell ref="J1202:J1203"/>
    <mergeCell ref="J1218:J1219"/>
    <mergeCell ref="J1250:J1251"/>
    <mergeCell ref="J1266:J1267"/>
    <mergeCell ref="J1296:J1297"/>
    <mergeCell ref="J1310:J1311"/>
    <mergeCell ref="J1410:J1411"/>
    <mergeCell ref="J1496:J1497"/>
    <mergeCell ref="J2044:J2045"/>
    <mergeCell ref="J2137:J2138"/>
    <mergeCell ref="J2214:J2215"/>
    <mergeCell ref="J1668:J1669"/>
    <mergeCell ref="J1753:J1754"/>
    <mergeCell ref="J1915:J1916"/>
    <mergeCell ref="J1946:J1947"/>
    <mergeCell ref="J2033:J2034"/>
    <mergeCell ref="J2589:J2590"/>
    <mergeCell ref="J2671:J2672"/>
    <mergeCell ref="J2311:J2312"/>
    <mergeCell ref="J2328:J2329"/>
    <mergeCell ref="J2398:J2399"/>
    <mergeCell ref="J2436:J2437"/>
    <mergeCell ref="J2496:J2497"/>
  </mergeCells>
  <phoneticPr fontId="0" type="noConversion"/>
  <hyperlinks>
    <hyperlink ref="A1:I1" location="ОГЛАВЛЕНИЕ!R1C1" display="Нажмите ЗДЕСЬ для возврата в оглавление "/>
  </hyperlinks>
  <pageMargins left="0.25" right="0.25" top="0.75" bottom="0.75" header="0.3" footer="0.3"/>
  <pageSetup paperSize="9" scale="80" orientation="portrait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tabColor rgb="FF00B0F0"/>
  </sheetPr>
  <dimension ref="A1:L1984"/>
  <sheetViews>
    <sheetView workbookViewId="0">
      <pane xSplit="9" ySplit="1" topLeftCell="J2" activePane="bottomRight" state="frozen"/>
      <selection pane="topRight" activeCell="J1" sqref="J1"/>
      <selection pane="bottomLeft" activeCell="A2" sqref="A2"/>
      <selection pane="bottomRight" activeCell="A1105" sqref="A1105:J1106"/>
    </sheetView>
  </sheetViews>
  <sheetFormatPr defaultRowHeight="12.75"/>
  <cols>
    <col min="1" max="1" width="13.42578125" customWidth="1"/>
    <col min="2" max="2" width="14" customWidth="1"/>
    <col min="3" max="3" width="10.85546875" customWidth="1"/>
    <col min="4" max="4" width="10.5703125" customWidth="1"/>
    <col min="5" max="5" width="10.28515625" style="548" hidden="1" customWidth="1"/>
    <col min="6" max="6" width="10" style="548" customWidth="1"/>
    <col min="7" max="7" width="13.5703125" style="548" customWidth="1"/>
    <col min="8" max="8" width="12.42578125" customWidth="1"/>
    <col min="9" max="9" width="26.5703125" customWidth="1"/>
    <col min="10" max="10" width="10.5703125" customWidth="1"/>
  </cols>
  <sheetData>
    <row r="1" spans="1:12" s="132" customFormat="1" ht="30" customHeight="1">
      <c r="A1" s="2676" t="s">
        <v>3</v>
      </c>
      <c r="B1" s="2676"/>
      <c r="C1" s="2676"/>
      <c r="D1" s="2676"/>
      <c r="E1" s="2676"/>
      <c r="F1" s="2676"/>
      <c r="G1" s="2676"/>
      <c r="H1" s="2676"/>
      <c r="I1" s="2676"/>
      <c r="J1" s="666" t="s">
        <v>12320</v>
      </c>
      <c r="K1" s="666"/>
      <c r="L1" s="666"/>
    </row>
    <row r="2" spans="1:12" ht="30.75">
      <c r="A2" s="158" t="s">
        <v>4387</v>
      </c>
      <c r="B2" s="158"/>
      <c r="C2" s="158"/>
      <c r="D2" s="158"/>
      <c r="E2" s="573"/>
      <c r="F2" s="573"/>
      <c r="G2" s="573"/>
      <c r="H2" s="160"/>
      <c r="I2" s="161"/>
    </row>
    <row r="3" spans="1:12" ht="18.75" thickBot="1">
      <c r="A3" s="183"/>
      <c r="B3" s="108"/>
      <c r="C3" s="108"/>
      <c r="D3" s="166"/>
      <c r="E3" s="571"/>
      <c r="F3" s="553"/>
      <c r="G3" s="553"/>
      <c r="H3" s="17"/>
      <c r="I3" s="17"/>
    </row>
    <row r="4" spans="1:12" ht="18">
      <c r="A4" s="247"/>
      <c r="B4" s="163"/>
      <c r="C4" s="91" t="s">
        <v>4388</v>
      </c>
      <c r="D4" s="91"/>
      <c r="E4" s="855"/>
      <c r="F4" s="562"/>
      <c r="G4" s="592"/>
      <c r="H4" s="163"/>
      <c r="I4" s="95"/>
    </row>
    <row r="5" spans="1:12">
      <c r="A5" s="248"/>
      <c r="B5" s="17"/>
      <c r="C5" s="97"/>
      <c r="D5" s="97"/>
      <c r="E5" s="557"/>
      <c r="F5" s="596"/>
      <c r="G5" s="620"/>
      <c r="H5" s="17"/>
      <c r="I5" s="167"/>
    </row>
    <row r="6" spans="1:12">
      <c r="A6" s="248"/>
      <c r="B6" s="17"/>
      <c r="C6" s="97"/>
      <c r="D6" s="97"/>
      <c r="E6" s="557"/>
      <c r="F6" s="596"/>
      <c r="G6" s="620"/>
      <c r="H6" s="17"/>
      <c r="I6" s="167"/>
    </row>
    <row r="7" spans="1:12">
      <c r="A7" s="248"/>
      <c r="B7" s="17"/>
      <c r="C7" s="97"/>
      <c r="D7" s="97"/>
      <c r="E7" s="557"/>
      <c r="F7" s="596"/>
      <c r="G7" s="620"/>
      <c r="H7" s="17"/>
      <c r="I7" s="167"/>
    </row>
    <row r="8" spans="1:12" ht="34.5" customHeight="1" thickBot="1">
      <c r="A8" s="1171" t="s">
        <v>7051</v>
      </c>
      <c r="B8" s="270"/>
      <c r="C8" s="99"/>
      <c r="D8" s="99"/>
      <c r="E8" s="558"/>
      <c r="F8" s="598"/>
      <c r="G8" s="621"/>
      <c r="H8" s="171"/>
      <c r="I8" s="172"/>
    </row>
    <row r="9" spans="1:12" ht="30" customHeight="1">
      <c r="A9" s="195" t="s">
        <v>1028</v>
      </c>
      <c r="B9" s="196" t="s">
        <v>1029</v>
      </c>
      <c r="C9" s="197" t="s">
        <v>678</v>
      </c>
      <c r="D9" s="197" t="s">
        <v>3130</v>
      </c>
      <c r="E9" s="605" t="s">
        <v>11188</v>
      </c>
      <c r="F9" s="600" t="s">
        <v>2779</v>
      </c>
      <c r="G9" s="2681" t="s">
        <v>2627</v>
      </c>
      <c r="H9" s="2669" t="s">
        <v>497</v>
      </c>
      <c r="I9" s="199" t="s">
        <v>4239</v>
      </c>
    </row>
    <row r="10" spans="1:12" ht="21" customHeight="1" thickBot="1">
      <c r="A10" s="195"/>
      <c r="B10" s="389"/>
      <c r="C10" s="197" t="s">
        <v>3629</v>
      </c>
      <c r="D10" s="390" t="s">
        <v>2628</v>
      </c>
      <c r="E10" s="564" t="s">
        <v>265</v>
      </c>
      <c r="F10" s="607">
        <f>'Заказ, cкидки и курсы валют'!$I$12</f>
        <v>0</v>
      </c>
      <c r="G10" s="2684"/>
      <c r="H10" s="2677"/>
      <c r="I10" s="325"/>
    </row>
    <row r="11" spans="1:12" ht="13.5" customHeight="1">
      <c r="A11" s="333" t="s">
        <v>4259</v>
      </c>
      <c r="B11" s="983" t="s">
        <v>86</v>
      </c>
      <c r="C11" s="983">
        <v>18.88</v>
      </c>
      <c r="D11" s="1857">
        <v>100</v>
      </c>
      <c r="E11" s="1092">
        <v>644.73</v>
      </c>
      <c r="F11" s="1089">
        <f>ROUND(E11*(1-$F$10),2)</f>
        <v>644.73</v>
      </c>
      <c r="G11" s="968">
        <f>'Заказ, cкидки и курсы валют'!$J$23*F11</f>
        <v>7736.76</v>
      </c>
      <c r="H11" s="387">
        <f>ROUND((D11/1000)*G11,2)</f>
        <v>773.68</v>
      </c>
      <c r="I11" s="337"/>
    </row>
    <row r="12" spans="1:12" ht="13.5" customHeight="1">
      <c r="A12" s="216" t="s">
        <v>4260</v>
      </c>
      <c r="B12" s="62" t="s">
        <v>87</v>
      </c>
      <c r="C12" s="53">
        <v>21.63</v>
      </c>
      <c r="D12" s="1858">
        <v>100</v>
      </c>
      <c r="E12" s="1092">
        <v>742.38</v>
      </c>
      <c r="F12" s="1090">
        <f t="shared" ref="F12:F24" si="0">ROUND(E12*(1-$F$10),2)</f>
        <v>742.38</v>
      </c>
      <c r="G12" s="862">
        <f>'Заказ, cкидки и курсы валют'!$J$23*F12</f>
        <v>8908.56</v>
      </c>
      <c r="H12" s="128">
        <f t="shared" ref="H12:H24" si="1">ROUND((D12/1000)*G12,2)</f>
        <v>890.86</v>
      </c>
      <c r="I12" s="212"/>
    </row>
    <row r="13" spans="1:12" ht="13.5" customHeight="1">
      <c r="A13" s="216" t="s">
        <v>4261</v>
      </c>
      <c r="B13" s="62" t="s">
        <v>88</v>
      </c>
      <c r="C13" s="58">
        <v>28</v>
      </c>
      <c r="D13" s="1858">
        <v>100</v>
      </c>
      <c r="E13" s="1092">
        <v>890.44</v>
      </c>
      <c r="F13" s="1090">
        <f t="shared" si="0"/>
        <v>890.44</v>
      </c>
      <c r="G13" s="862">
        <f>'Заказ, cкидки и курсы валют'!$J$23*F13</f>
        <v>10685.28</v>
      </c>
      <c r="H13" s="128">
        <f t="shared" si="1"/>
        <v>1068.53</v>
      </c>
      <c r="I13" s="212"/>
    </row>
    <row r="14" spans="1:12" ht="13.5" customHeight="1">
      <c r="A14" s="216" t="s">
        <v>4262</v>
      </c>
      <c r="B14" s="62" t="s">
        <v>89</v>
      </c>
      <c r="C14" s="795">
        <v>32.17</v>
      </c>
      <c r="D14" s="1858">
        <v>100</v>
      </c>
      <c r="E14" s="1092">
        <v>1066.03</v>
      </c>
      <c r="F14" s="1090">
        <f t="shared" si="0"/>
        <v>1066.03</v>
      </c>
      <c r="G14" s="862">
        <f>'Заказ, cкидки и курсы валют'!$J$23*F14</f>
        <v>12792.36</v>
      </c>
      <c r="H14" s="128">
        <f t="shared" si="1"/>
        <v>1279.24</v>
      </c>
      <c r="I14" s="212"/>
    </row>
    <row r="15" spans="1:12" ht="13.5" customHeight="1">
      <c r="A15" s="216" t="s">
        <v>3512</v>
      </c>
      <c r="B15" s="63" t="s">
        <v>3320</v>
      </c>
      <c r="C15" s="58">
        <v>38.130000000000003</v>
      </c>
      <c r="D15" s="1859">
        <v>100</v>
      </c>
      <c r="E15" s="1092">
        <v>1196.94</v>
      </c>
      <c r="F15" s="1090">
        <f t="shared" si="0"/>
        <v>1196.94</v>
      </c>
      <c r="G15" s="862">
        <f>'Заказ, cкидки и курсы валют'!$J$23*F15</f>
        <v>14363.28</v>
      </c>
      <c r="H15" s="128">
        <f t="shared" si="1"/>
        <v>1436.33</v>
      </c>
      <c r="I15" s="212"/>
    </row>
    <row r="16" spans="1:12" ht="13.5" customHeight="1">
      <c r="A16" s="216" t="s">
        <v>257</v>
      </c>
      <c r="B16" s="62" t="s">
        <v>90</v>
      </c>
      <c r="C16" s="53">
        <v>43.15</v>
      </c>
      <c r="D16" s="72">
        <v>100</v>
      </c>
      <c r="E16" s="1092">
        <v>1289.8399999999999</v>
      </c>
      <c r="F16" s="1090">
        <f t="shared" si="0"/>
        <v>1289.8399999999999</v>
      </c>
      <c r="G16" s="862">
        <f>'Заказ, cкидки и курсы валют'!$J$23*F16</f>
        <v>15478.079999999998</v>
      </c>
      <c r="H16" s="128">
        <f t="shared" si="1"/>
        <v>1547.81</v>
      </c>
      <c r="I16" s="212"/>
    </row>
    <row r="17" spans="1:10" ht="13.5" customHeight="1">
      <c r="A17" s="216" t="s">
        <v>5329</v>
      </c>
      <c r="B17" s="62" t="s">
        <v>222</v>
      </c>
      <c r="C17" s="53">
        <v>19.25</v>
      </c>
      <c r="D17" s="72">
        <v>100</v>
      </c>
      <c r="E17" s="1092">
        <v>676.84</v>
      </c>
      <c r="F17" s="1090">
        <f t="shared" si="0"/>
        <v>676.84</v>
      </c>
      <c r="G17" s="862">
        <f>'Заказ, cкидки и курсы валют'!$J$23*F17</f>
        <v>8122.08</v>
      </c>
      <c r="H17" s="128">
        <f t="shared" si="1"/>
        <v>812.21</v>
      </c>
      <c r="I17" s="212"/>
    </row>
    <row r="18" spans="1:10" ht="13.5" customHeight="1">
      <c r="A18" s="216" t="s">
        <v>5330</v>
      </c>
      <c r="B18" s="62" t="s">
        <v>223</v>
      </c>
      <c r="C18" s="53">
        <v>25.25</v>
      </c>
      <c r="D18" s="72">
        <v>100</v>
      </c>
      <c r="E18" s="1092">
        <v>707.39</v>
      </c>
      <c r="F18" s="1090">
        <f t="shared" si="0"/>
        <v>707.39</v>
      </c>
      <c r="G18" s="862">
        <f>'Заказ, cкидки и курсы валют'!$J$23*F18</f>
        <v>8488.68</v>
      </c>
      <c r="H18" s="128">
        <f t="shared" si="1"/>
        <v>848.87</v>
      </c>
      <c r="I18" s="212"/>
    </row>
    <row r="19" spans="1:10" ht="13.5" customHeight="1">
      <c r="A19" s="216" t="s">
        <v>5331</v>
      </c>
      <c r="B19" s="62" t="s">
        <v>224</v>
      </c>
      <c r="C19" s="53">
        <v>30.4</v>
      </c>
      <c r="D19" s="72">
        <v>100</v>
      </c>
      <c r="E19" s="1092">
        <v>864.19</v>
      </c>
      <c r="F19" s="1090">
        <f t="shared" si="0"/>
        <v>864.19</v>
      </c>
      <c r="G19" s="862">
        <f>'Заказ, cкидки и курсы валют'!$J$23*F19</f>
        <v>10370.280000000001</v>
      </c>
      <c r="H19" s="128">
        <f t="shared" si="1"/>
        <v>1037.03</v>
      </c>
      <c r="I19" s="212"/>
    </row>
    <row r="20" spans="1:10" ht="13.5" customHeight="1">
      <c r="A20" s="216" t="s">
        <v>5332</v>
      </c>
      <c r="B20" s="62" t="s">
        <v>225</v>
      </c>
      <c r="C20" s="53">
        <v>37</v>
      </c>
      <c r="D20" s="72">
        <v>100</v>
      </c>
      <c r="E20" s="1092">
        <v>1025.1199999999999</v>
      </c>
      <c r="F20" s="1090">
        <f t="shared" si="0"/>
        <v>1025.1199999999999</v>
      </c>
      <c r="G20" s="862">
        <f>'Заказ, cкидки и курсы валют'!$J$23*F20</f>
        <v>12301.439999999999</v>
      </c>
      <c r="H20" s="128">
        <f t="shared" si="1"/>
        <v>1230.1400000000001</v>
      </c>
      <c r="I20" s="212"/>
    </row>
    <row r="21" spans="1:10" ht="13.5" customHeight="1">
      <c r="A21" s="216" t="s">
        <v>5333</v>
      </c>
      <c r="B21" s="62" t="s">
        <v>226</v>
      </c>
      <c r="C21" s="53">
        <v>42.75</v>
      </c>
      <c r="D21" s="72">
        <v>100</v>
      </c>
      <c r="E21" s="1092">
        <v>1245.8900000000001</v>
      </c>
      <c r="F21" s="1090">
        <f t="shared" si="0"/>
        <v>1245.8900000000001</v>
      </c>
      <c r="G21" s="862">
        <f>'Заказ, cкидки и курсы валют'!$J$23*F21</f>
        <v>14950.68</v>
      </c>
      <c r="H21" s="128">
        <f t="shared" si="1"/>
        <v>1495.07</v>
      </c>
      <c r="I21" s="212"/>
    </row>
    <row r="22" spans="1:10" ht="13.5" customHeight="1">
      <c r="A22" s="216" t="s">
        <v>5334</v>
      </c>
      <c r="B22" s="62" t="s">
        <v>227</v>
      </c>
      <c r="C22" s="58">
        <v>47.5</v>
      </c>
      <c r="D22" s="72">
        <v>100</v>
      </c>
      <c r="E22" s="1092">
        <v>1318.67</v>
      </c>
      <c r="F22" s="1090">
        <f t="shared" si="0"/>
        <v>1318.67</v>
      </c>
      <c r="G22" s="862">
        <f>'Заказ, cкидки и курсы валют'!$J$23*F22</f>
        <v>15824.04</v>
      </c>
      <c r="H22" s="128">
        <f t="shared" si="1"/>
        <v>1582.4</v>
      </c>
      <c r="I22" s="212"/>
    </row>
    <row r="23" spans="1:10" ht="13.5" customHeight="1">
      <c r="A23" s="216" t="s">
        <v>5335</v>
      </c>
      <c r="B23" s="62" t="s">
        <v>228</v>
      </c>
      <c r="C23" s="53">
        <v>56.67</v>
      </c>
      <c r="D23" s="72">
        <v>50</v>
      </c>
      <c r="E23" s="1092">
        <v>1589.77</v>
      </c>
      <c r="F23" s="1090">
        <f t="shared" si="0"/>
        <v>1589.77</v>
      </c>
      <c r="G23" s="862">
        <f>'Заказ, cкидки и курсы валют'!$J$23*F23</f>
        <v>19077.239999999998</v>
      </c>
      <c r="H23" s="128">
        <f t="shared" si="1"/>
        <v>953.86</v>
      </c>
      <c r="I23" s="212"/>
    </row>
    <row r="24" spans="1:10" ht="13.5" customHeight="1" thickBot="1">
      <c r="A24" s="241" t="s">
        <v>5336</v>
      </c>
      <c r="B24" s="266" t="s">
        <v>229</v>
      </c>
      <c r="C24" s="266">
        <v>61.33</v>
      </c>
      <c r="D24" s="1010">
        <v>50</v>
      </c>
      <c r="E24" s="1092">
        <v>1701.53</v>
      </c>
      <c r="F24" s="1091">
        <f t="shared" si="0"/>
        <v>1701.53</v>
      </c>
      <c r="G24" s="960">
        <f>'Заказ, cкидки и курсы валют'!$J$23*F24</f>
        <v>20418.36</v>
      </c>
      <c r="H24" s="181">
        <f t="shared" si="1"/>
        <v>1020.92</v>
      </c>
      <c r="I24" s="214"/>
    </row>
    <row r="25" spans="1:10" ht="13.5" thickBot="1"/>
    <row r="26" spans="1:10" ht="18">
      <c r="A26" s="247"/>
      <c r="B26" s="163"/>
      <c r="C26" s="91" t="s">
        <v>4388</v>
      </c>
      <c r="D26" s="91"/>
      <c r="E26" s="855"/>
      <c r="F26" s="562"/>
      <c r="G26" s="592"/>
      <c r="H26" s="163"/>
      <c r="I26" s="95"/>
    </row>
    <row r="27" spans="1:10">
      <c r="A27" s="248"/>
      <c r="B27" s="17"/>
      <c r="C27" s="97"/>
      <c r="D27" s="97"/>
      <c r="E27" s="557"/>
      <c r="F27" s="596"/>
      <c r="G27" s="620"/>
      <c r="H27" s="17"/>
      <c r="I27" s="167"/>
    </row>
    <row r="28" spans="1:10">
      <c r="A28" s="248"/>
      <c r="B28" s="17"/>
      <c r="C28" s="97"/>
      <c r="D28" s="97"/>
      <c r="E28" s="557"/>
      <c r="F28" s="596"/>
      <c r="G28" s="620"/>
      <c r="H28" s="17"/>
      <c r="I28" s="167"/>
    </row>
    <row r="29" spans="1:10">
      <c r="A29" s="248"/>
      <c r="B29" s="17"/>
      <c r="C29" s="97"/>
      <c r="D29" s="97"/>
      <c r="E29" s="557"/>
      <c r="F29" s="596"/>
      <c r="G29" s="620"/>
      <c r="H29" s="17"/>
      <c r="I29" s="167"/>
    </row>
    <row r="30" spans="1:10" ht="19.7" customHeight="1" thickBot="1">
      <c r="A30" s="1171" t="s">
        <v>7052</v>
      </c>
      <c r="B30" s="2548"/>
      <c r="C30" s="99"/>
      <c r="D30" s="99"/>
      <c r="E30" s="558"/>
      <c r="F30" s="598"/>
      <c r="G30" s="621"/>
      <c r="H30" s="171"/>
      <c r="I30" s="172"/>
    </row>
    <row r="31" spans="1:10" ht="30" customHeight="1">
      <c r="A31" s="195" t="s">
        <v>1028</v>
      </c>
      <c r="B31" s="196" t="s">
        <v>1029</v>
      </c>
      <c r="C31" s="197" t="s">
        <v>678</v>
      </c>
      <c r="D31" s="197" t="s">
        <v>3130</v>
      </c>
      <c r="E31" s="605" t="s">
        <v>11188</v>
      </c>
      <c r="F31" s="600" t="s">
        <v>2779</v>
      </c>
      <c r="G31" s="2681" t="s">
        <v>2627</v>
      </c>
      <c r="H31" s="2669" t="s">
        <v>497</v>
      </c>
      <c r="I31" s="199" t="s">
        <v>4239</v>
      </c>
      <c r="J31" s="2668" t="s">
        <v>12335</v>
      </c>
    </row>
    <row r="32" spans="1:10" ht="30" customHeight="1" thickBot="1">
      <c r="A32" s="195"/>
      <c r="B32" s="389"/>
      <c r="C32" s="197" t="s">
        <v>3629</v>
      </c>
      <c r="D32" s="390" t="s">
        <v>2628</v>
      </c>
      <c r="E32" s="564" t="s">
        <v>265</v>
      </c>
      <c r="F32" s="607">
        <f>'Заказ, cкидки и курсы валют'!$I$12</f>
        <v>0</v>
      </c>
      <c r="G32" s="2684"/>
      <c r="H32" s="2677"/>
      <c r="I32" s="325"/>
      <c r="J32" s="2669"/>
    </row>
    <row r="33" spans="1:10" ht="13.5" thickBot="1">
      <c r="A33" s="333" t="s">
        <v>7365</v>
      </c>
      <c r="B33" s="983" t="s">
        <v>86</v>
      </c>
      <c r="C33" s="983">
        <v>18.88</v>
      </c>
      <c r="D33" s="1857">
        <v>10</v>
      </c>
      <c r="E33" s="2029">
        <f>(E11*2)+(1000/D33*7.5)</f>
        <v>2039.46</v>
      </c>
      <c r="F33" s="1089">
        <f>ROUND(E33*(1-$F$10),2)</f>
        <v>2039.46</v>
      </c>
      <c r="G33" s="968">
        <f>'Заказ, cкидки и курсы валют'!$J$23*F33</f>
        <v>24473.52</v>
      </c>
      <c r="H33" s="387">
        <f>ROUND((D33/1000)*G33,2)</f>
        <v>244.74</v>
      </c>
      <c r="I33" s="337"/>
      <c r="J33" s="128">
        <f>ROUND(IF(H33&lt;'Заказ, cкидки и курсы валют'!$B$39,H33*0.54*100/(100-'Заказ, cкидки и курсы валют'!$C$39),IF(H33&lt;'Заказ, cкидки и курсы валют'!$B$40,H33*0.54*100/(100-'Заказ, cкидки и курсы валют'!$C$40),IF(H33&lt;'Заказ, cкидки и курсы валют'!$B$41,H33*0.54*100/(100-'Заказ, cкидки и курсы валют'!$C$41),IF(H33&lt;'Заказ, cкидки и курсы валют'!$B$42,H33*0.54*100/(100-'Заказ, cкидки и курсы валют'!$C$42),IF(H33&lt;'Заказ, cкидки и курсы валют'!$B$43,H33*0.54*100/(100-'Заказ, cкидки и курсы валют'!$C$43),H33))))),2)</f>
        <v>330.4</v>
      </c>
    </row>
    <row r="34" spans="1:10" ht="13.5" thickBot="1">
      <c r="A34" s="216" t="s">
        <v>7366</v>
      </c>
      <c r="B34" s="62" t="s">
        <v>87</v>
      </c>
      <c r="C34" s="53">
        <v>21.63</v>
      </c>
      <c r="D34" s="1858">
        <v>10</v>
      </c>
      <c r="E34" s="2029">
        <f t="shared" ref="E34:E46" si="2">(E12*2)+(1000/D34*7.5)</f>
        <v>2234.7600000000002</v>
      </c>
      <c r="F34" s="1090">
        <f t="shared" ref="F34:F46" si="3">ROUND(E34*(1-$F$10),2)</f>
        <v>2234.7600000000002</v>
      </c>
      <c r="G34" s="862">
        <f>'Заказ, cкидки и курсы валют'!$J$23*F34</f>
        <v>26817.120000000003</v>
      </c>
      <c r="H34" s="128">
        <f t="shared" ref="H34:H46" si="4">ROUND((D34/1000)*G34,2)</f>
        <v>268.17</v>
      </c>
      <c r="I34" s="212"/>
      <c r="J34" s="128">
        <f>ROUND(IF(H34&lt;'Заказ, cкидки и курсы валют'!$B$39,H34*0.54*100/(100-'Заказ, cкидки и курсы валют'!$C$39),IF(H34&lt;'Заказ, cкидки и курсы валют'!$B$40,H34*0.54*100/(100-'Заказ, cкидки и курсы валют'!$C$40),IF(H34&lt;'Заказ, cкидки и курсы валют'!$B$41,H34*0.54*100/(100-'Заказ, cкидки и курсы валют'!$C$41),IF(H34&lt;'Заказ, cкидки и курсы валют'!$B$42,H34*0.54*100/(100-'Заказ, cкидки и курсы валют'!$C$42),IF(H34&lt;'Заказ, cкидки и курсы валют'!$B$43,H34*0.54*100/(100-'Заказ, cкидки и курсы валют'!$C$43),H34))))),2)</f>
        <v>362.03</v>
      </c>
    </row>
    <row r="35" spans="1:10" ht="13.5" thickBot="1">
      <c r="A35" s="216" t="s">
        <v>7367</v>
      </c>
      <c r="B35" s="62" t="s">
        <v>88</v>
      </c>
      <c r="C35" s="58">
        <v>28</v>
      </c>
      <c r="D35" s="1858">
        <v>10</v>
      </c>
      <c r="E35" s="2029">
        <f t="shared" si="2"/>
        <v>2530.88</v>
      </c>
      <c r="F35" s="1090">
        <f t="shared" si="3"/>
        <v>2530.88</v>
      </c>
      <c r="G35" s="862">
        <f>'Заказ, cкидки и курсы валют'!$J$23*F35</f>
        <v>30370.560000000001</v>
      </c>
      <c r="H35" s="128">
        <f t="shared" si="4"/>
        <v>303.70999999999998</v>
      </c>
      <c r="I35" s="212"/>
      <c r="J35" s="128">
        <f>ROUND(IF(H35&lt;'Заказ, cкидки и курсы валют'!$B$39,H35*0.54*100/(100-'Заказ, cкидки и курсы валют'!$C$39),IF(H35&lt;'Заказ, cкидки и курсы валют'!$B$40,H35*0.54*100/(100-'Заказ, cкидки и курсы валют'!$C$40),IF(H35&lt;'Заказ, cкидки и курсы валют'!$B$41,H35*0.54*100/(100-'Заказ, cкидки и курсы валют'!$C$41),IF(H35&lt;'Заказ, cкидки и курсы валют'!$B$42,H35*0.54*100/(100-'Заказ, cкидки и курсы валют'!$C$42),IF(H35&lt;'Заказ, cкидки и курсы валют'!$B$43,H35*0.54*100/(100-'Заказ, cкидки и курсы валют'!$C$43),H35))))),2)</f>
        <v>410.01</v>
      </c>
    </row>
    <row r="36" spans="1:10" ht="15" thickBot="1">
      <c r="A36" s="216" t="s">
        <v>7368</v>
      </c>
      <c r="B36" s="62" t="s">
        <v>89</v>
      </c>
      <c r="C36" s="795">
        <v>32.17</v>
      </c>
      <c r="D36" s="1858">
        <v>10</v>
      </c>
      <c r="E36" s="2029">
        <f t="shared" si="2"/>
        <v>2882.06</v>
      </c>
      <c r="F36" s="1090">
        <f t="shared" si="3"/>
        <v>2882.06</v>
      </c>
      <c r="G36" s="862">
        <f>'Заказ, cкидки и курсы валют'!$J$23*F36</f>
        <v>34584.720000000001</v>
      </c>
      <c r="H36" s="128">
        <f t="shared" si="4"/>
        <v>345.85</v>
      </c>
      <c r="I36" s="212"/>
      <c r="J36" s="128">
        <f>ROUND(IF(H36&lt;'Заказ, cкидки и курсы валют'!$B$39,H36*0.54*100/(100-'Заказ, cкидки и курсы валют'!$C$39),IF(H36&lt;'Заказ, cкидки и курсы валют'!$B$40,H36*0.54*100/(100-'Заказ, cкидки и курсы валют'!$C$40),IF(H36&lt;'Заказ, cкидки и курсы валют'!$B$41,H36*0.54*100/(100-'Заказ, cкидки и курсы валют'!$C$41),IF(H36&lt;'Заказ, cкидки и курсы валют'!$B$42,H36*0.54*100/(100-'Заказ, cкидки и курсы валют'!$C$42),IF(H36&lt;'Заказ, cкидки и курсы валют'!$B$43,H36*0.54*100/(100-'Заказ, cкидки и курсы валют'!$C$43),H36))))),2)</f>
        <v>466.9</v>
      </c>
    </row>
    <row r="37" spans="1:10" ht="13.5" thickBot="1">
      <c r="A37" s="216" t="s">
        <v>7369</v>
      </c>
      <c r="B37" s="63" t="s">
        <v>3320</v>
      </c>
      <c r="C37" s="58">
        <v>38.130000000000003</v>
      </c>
      <c r="D37" s="1859">
        <v>10</v>
      </c>
      <c r="E37" s="2029">
        <f t="shared" si="2"/>
        <v>3143.88</v>
      </c>
      <c r="F37" s="1090">
        <f t="shared" si="3"/>
        <v>3143.88</v>
      </c>
      <c r="G37" s="862">
        <f>'Заказ, cкидки и курсы валют'!$J$23*F37</f>
        <v>37726.559999999998</v>
      </c>
      <c r="H37" s="128">
        <f t="shared" si="4"/>
        <v>377.27</v>
      </c>
      <c r="I37" s="212"/>
      <c r="J37" s="128">
        <f>ROUND(IF(H37&lt;'Заказ, cкидки и курсы валют'!$B$39,H37*0.54*100/(100-'Заказ, cкидки и курсы валют'!$C$39),IF(H37&lt;'Заказ, cкидки и курсы валют'!$B$40,H37*0.54*100/(100-'Заказ, cкидки и курсы валют'!$C$40),IF(H37&lt;'Заказ, cкидки и курсы валют'!$B$41,H37*0.54*100/(100-'Заказ, cкидки и курсы валют'!$C$41),IF(H37&lt;'Заказ, cкидки и курсы валют'!$B$42,H37*0.54*100/(100-'Заказ, cкидки и курсы валют'!$C$42),IF(H37&lt;'Заказ, cкидки и курсы валют'!$B$43,H37*0.54*100/(100-'Заказ, cкидки и курсы валют'!$C$43),H37))))),2)</f>
        <v>452.72</v>
      </c>
    </row>
    <row r="38" spans="1:10" ht="13.5" thickBot="1">
      <c r="A38" s="216" t="s">
        <v>7370</v>
      </c>
      <c r="B38" s="62" t="s">
        <v>90</v>
      </c>
      <c r="C38" s="53">
        <v>43.15</v>
      </c>
      <c r="D38" s="72">
        <v>10</v>
      </c>
      <c r="E38" s="2029">
        <f t="shared" si="2"/>
        <v>3329.68</v>
      </c>
      <c r="F38" s="1090">
        <f t="shared" si="3"/>
        <v>3329.68</v>
      </c>
      <c r="G38" s="862">
        <f>'Заказ, cкидки и курсы валют'!$J$23*F38</f>
        <v>39956.159999999996</v>
      </c>
      <c r="H38" s="128">
        <f t="shared" si="4"/>
        <v>399.56</v>
      </c>
      <c r="I38" s="212"/>
      <c r="J38" s="128">
        <f>ROUND(IF(H38&lt;'Заказ, cкидки и курсы валют'!$B$39,H38*0.54*100/(100-'Заказ, cкидки и курсы валют'!$C$39),IF(H38&lt;'Заказ, cкидки и курсы валют'!$B$40,H38*0.54*100/(100-'Заказ, cкидки и курсы валют'!$C$40),IF(H38&lt;'Заказ, cкидки и курсы валют'!$B$41,H38*0.54*100/(100-'Заказ, cкидки и курсы валют'!$C$41),IF(H38&lt;'Заказ, cкидки и курсы валют'!$B$42,H38*0.54*100/(100-'Заказ, cкидки и курсы валют'!$C$42),IF(H38&lt;'Заказ, cкидки и курсы валют'!$B$43,H38*0.54*100/(100-'Заказ, cкидки и курсы валют'!$C$43),H38))))),2)</f>
        <v>479.47</v>
      </c>
    </row>
    <row r="39" spans="1:10" ht="13.5" thickBot="1">
      <c r="A39" s="216" t="s">
        <v>7371</v>
      </c>
      <c r="B39" s="62" t="s">
        <v>222</v>
      </c>
      <c r="C39" s="53">
        <v>19.25</v>
      </c>
      <c r="D39" s="72">
        <v>10</v>
      </c>
      <c r="E39" s="2029">
        <f t="shared" si="2"/>
        <v>2103.6800000000003</v>
      </c>
      <c r="F39" s="1090">
        <f t="shared" si="3"/>
        <v>2103.6799999999998</v>
      </c>
      <c r="G39" s="862">
        <f>'Заказ, cкидки и курсы валют'!$J$23*F39</f>
        <v>25244.159999999996</v>
      </c>
      <c r="H39" s="128">
        <f t="shared" si="4"/>
        <v>252.44</v>
      </c>
      <c r="I39" s="212"/>
      <c r="J39" s="128">
        <f>ROUND(IF(H39&lt;'Заказ, cкидки и курсы валют'!$B$39,H39*0.54*100/(100-'Заказ, cкидки и курсы валют'!$C$39),IF(H39&lt;'Заказ, cкидки и курсы валют'!$B$40,H39*0.54*100/(100-'Заказ, cкидки и курсы валют'!$C$40),IF(H39&lt;'Заказ, cкидки и курсы валют'!$B$41,H39*0.54*100/(100-'Заказ, cкидки и курсы валют'!$C$41),IF(H39&lt;'Заказ, cкидки и курсы валют'!$B$42,H39*0.54*100/(100-'Заказ, cкидки и курсы валют'!$C$42),IF(H39&lt;'Заказ, cкидки и курсы валют'!$B$43,H39*0.54*100/(100-'Заказ, cкидки и курсы валют'!$C$43),H39))))),2)</f>
        <v>340.79</v>
      </c>
    </row>
    <row r="40" spans="1:10" ht="13.5" thickBot="1">
      <c r="A40" s="216" t="s">
        <v>7372</v>
      </c>
      <c r="B40" s="62" t="s">
        <v>223</v>
      </c>
      <c r="C40" s="53">
        <v>25.25</v>
      </c>
      <c r="D40" s="72">
        <v>10</v>
      </c>
      <c r="E40" s="2029">
        <f t="shared" si="2"/>
        <v>2164.7799999999997</v>
      </c>
      <c r="F40" s="1090">
        <f t="shared" si="3"/>
        <v>2164.7800000000002</v>
      </c>
      <c r="G40" s="862">
        <f>'Заказ, cкидки и курсы валют'!$J$23*F40</f>
        <v>25977.360000000001</v>
      </c>
      <c r="H40" s="128">
        <f t="shared" si="4"/>
        <v>259.77</v>
      </c>
      <c r="I40" s="212"/>
      <c r="J40" s="128">
        <f>ROUND(IF(H40&lt;'Заказ, cкидки и курсы валют'!$B$39,H40*0.54*100/(100-'Заказ, cкидки и курсы валют'!$C$39),IF(H40&lt;'Заказ, cкидки и курсы валют'!$B$40,H40*0.54*100/(100-'Заказ, cкидки и курсы валют'!$C$40),IF(H40&lt;'Заказ, cкидки и курсы валют'!$B$41,H40*0.54*100/(100-'Заказ, cкидки и курсы валют'!$C$41),IF(H40&lt;'Заказ, cкидки и курсы валют'!$B$42,H40*0.54*100/(100-'Заказ, cкидки и курсы валют'!$C$42),IF(H40&lt;'Заказ, cкидки и курсы валют'!$B$43,H40*0.54*100/(100-'Заказ, cкидки и курсы валют'!$C$43),H40))))),2)</f>
        <v>350.69</v>
      </c>
    </row>
    <row r="41" spans="1:10" ht="13.5" thickBot="1">
      <c r="A41" s="216" t="s">
        <v>7373</v>
      </c>
      <c r="B41" s="62" t="s">
        <v>224</v>
      </c>
      <c r="C41" s="53">
        <v>30.4</v>
      </c>
      <c r="D41" s="72">
        <v>10</v>
      </c>
      <c r="E41" s="2029">
        <f t="shared" si="2"/>
        <v>2478.38</v>
      </c>
      <c r="F41" s="1090">
        <f t="shared" si="3"/>
        <v>2478.38</v>
      </c>
      <c r="G41" s="862">
        <f>'Заказ, cкидки и курсы валют'!$J$23*F41</f>
        <v>29740.560000000001</v>
      </c>
      <c r="H41" s="128">
        <f t="shared" si="4"/>
        <v>297.41000000000003</v>
      </c>
      <c r="I41" s="212"/>
      <c r="J41" s="128">
        <f>ROUND(IF(H41&lt;'Заказ, cкидки и курсы валют'!$B$39,H41*0.54*100/(100-'Заказ, cкидки и курсы валют'!$C$39),IF(H41&lt;'Заказ, cкидки и курсы валют'!$B$40,H41*0.54*100/(100-'Заказ, cкидки и курсы валют'!$C$40),IF(H41&lt;'Заказ, cкидки и курсы валют'!$B$41,H41*0.54*100/(100-'Заказ, cкидки и курсы валют'!$C$41),IF(H41&lt;'Заказ, cкидки и курсы валют'!$B$42,H41*0.54*100/(100-'Заказ, cкидки и курсы валют'!$C$42),IF(H41&lt;'Заказ, cкидки и курсы валют'!$B$43,H41*0.54*100/(100-'Заказ, cкидки и курсы валют'!$C$43),H41))))),2)</f>
        <v>401.5</v>
      </c>
    </row>
    <row r="42" spans="1:10" ht="13.5" thickBot="1">
      <c r="A42" s="216" t="s">
        <v>7374</v>
      </c>
      <c r="B42" s="62" t="s">
        <v>225</v>
      </c>
      <c r="C42" s="53">
        <v>37</v>
      </c>
      <c r="D42" s="72">
        <v>10</v>
      </c>
      <c r="E42" s="2029">
        <f t="shared" si="2"/>
        <v>2800.24</v>
      </c>
      <c r="F42" s="1090">
        <f t="shared" si="3"/>
        <v>2800.24</v>
      </c>
      <c r="G42" s="862">
        <f>'Заказ, cкидки и курсы валют'!$J$23*F42</f>
        <v>33602.879999999997</v>
      </c>
      <c r="H42" s="128">
        <f t="shared" si="4"/>
        <v>336.03</v>
      </c>
      <c r="I42" s="212"/>
      <c r="J42" s="128">
        <f>ROUND(IF(H42&lt;'Заказ, cкидки и курсы валют'!$B$39,H42*0.54*100/(100-'Заказ, cкидки и курсы валют'!$C$39),IF(H42&lt;'Заказ, cкидки и курсы валют'!$B$40,H42*0.54*100/(100-'Заказ, cкидки и курсы валют'!$C$40),IF(H42&lt;'Заказ, cкидки и курсы валют'!$B$41,H42*0.54*100/(100-'Заказ, cкидки и курсы валют'!$C$41),IF(H42&lt;'Заказ, cкидки и курсы валют'!$B$42,H42*0.54*100/(100-'Заказ, cкидки и курсы валют'!$C$42),IF(H42&lt;'Заказ, cкидки и курсы валют'!$B$43,H42*0.54*100/(100-'Заказ, cкидки и курсы валют'!$C$43),H42))))),2)</f>
        <v>453.64</v>
      </c>
    </row>
    <row r="43" spans="1:10" ht="13.5" thickBot="1">
      <c r="A43" s="216" t="s">
        <v>7375</v>
      </c>
      <c r="B43" s="62" t="s">
        <v>226</v>
      </c>
      <c r="C43" s="53">
        <v>42.75</v>
      </c>
      <c r="D43" s="72">
        <v>10</v>
      </c>
      <c r="E43" s="2029">
        <f t="shared" si="2"/>
        <v>3241.78</v>
      </c>
      <c r="F43" s="1090">
        <f t="shared" si="3"/>
        <v>3241.78</v>
      </c>
      <c r="G43" s="862">
        <f>'Заказ, cкидки и курсы валют'!$J$23*F43</f>
        <v>38901.360000000001</v>
      </c>
      <c r="H43" s="128">
        <f t="shared" si="4"/>
        <v>389.01</v>
      </c>
      <c r="I43" s="212"/>
      <c r="J43" s="128">
        <f>ROUND(IF(H43&lt;'Заказ, cкидки и курсы валют'!$B$39,H43*0.54*100/(100-'Заказ, cкидки и курсы валют'!$C$39),IF(H43&lt;'Заказ, cкидки и курсы валют'!$B$40,H43*0.54*100/(100-'Заказ, cкидки и курсы валют'!$C$40),IF(H43&lt;'Заказ, cкидки и курсы валют'!$B$41,H43*0.54*100/(100-'Заказ, cкидки и курсы валют'!$C$41),IF(H43&lt;'Заказ, cкидки и курсы валют'!$B$42,H43*0.54*100/(100-'Заказ, cкидки и курсы валют'!$C$42),IF(H43&lt;'Заказ, cкидки и курсы валют'!$B$43,H43*0.54*100/(100-'Заказ, cкидки и курсы валют'!$C$43),H43))))),2)</f>
        <v>466.81</v>
      </c>
    </row>
    <row r="44" spans="1:10" ht="13.5" thickBot="1">
      <c r="A44" s="216" t="s">
        <v>7376</v>
      </c>
      <c r="B44" s="62" t="s">
        <v>227</v>
      </c>
      <c r="C44" s="58">
        <v>47.5</v>
      </c>
      <c r="D44" s="72">
        <v>5</v>
      </c>
      <c r="E44" s="2029">
        <f t="shared" si="2"/>
        <v>4137.34</v>
      </c>
      <c r="F44" s="1090">
        <f t="shared" si="3"/>
        <v>4137.34</v>
      </c>
      <c r="G44" s="862">
        <f>'Заказ, cкидки и курсы валют'!$J$23*F44</f>
        <v>49648.08</v>
      </c>
      <c r="H44" s="128">
        <f t="shared" si="4"/>
        <v>248.24</v>
      </c>
      <c r="I44" s="212"/>
      <c r="J44" s="128">
        <f>ROUND(IF(H44&lt;'Заказ, cкидки и курсы валют'!$B$39,H44*0.54*100/(100-'Заказ, cкидки и курсы валют'!$C$39),IF(H44&lt;'Заказ, cкидки и курсы валют'!$B$40,H44*0.54*100/(100-'Заказ, cкидки и курсы валют'!$C$40),IF(H44&lt;'Заказ, cкидки и курсы валют'!$B$41,H44*0.54*100/(100-'Заказ, cкидки и курсы валют'!$C$41),IF(H44&lt;'Заказ, cкидки и курсы валют'!$B$42,H44*0.54*100/(100-'Заказ, cкидки и курсы валют'!$C$42),IF(H44&lt;'Заказ, cкидки и курсы валют'!$B$43,H44*0.54*100/(100-'Заказ, cкидки и курсы валют'!$C$43),H44))))),2)</f>
        <v>335.12</v>
      </c>
    </row>
    <row r="45" spans="1:10" ht="13.5" thickBot="1">
      <c r="A45" s="216" t="s">
        <v>7377</v>
      </c>
      <c r="B45" s="62" t="s">
        <v>228</v>
      </c>
      <c r="C45" s="53">
        <v>56.67</v>
      </c>
      <c r="D45" s="72">
        <v>5</v>
      </c>
      <c r="E45" s="2029">
        <f t="shared" si="2"/>
        <v>4679.54</v>
      </c>
      <c r="F45" s="1090">
        <f t="shared" si="3"/>
        <v>4679.54</v>
      </c>
      <c r="G45" s="862">
        <f>'Заказ, cкидки и курсы валют'!$J$23*F45</f>
        <v>56154.479999999996</v>
      </c>
      <c r="H45" s="128">
        <f t="shared" si="4"/>
        <v>280.77</v>
      </c>
      <c r="I45" s="212"/>
      <c r="J45" s="128">
        <f>ROUND(IF(H45&lt;'Заказ, cкидки и курсы валют'!$B$39,H45*0.54*100/(100-'Заказ, cкидки и курсы валют'!$C$39),IF(H45&lt;'Заказ, cкидки и курсы валют'!$B$40,H45*0.54*100/(100-'Заказ, cкидки и курсы валют'!$C$40),IF(H45&lt;'Заказ, cкидки и курсы валют'!$B$41,H45*0.54*100/(100-'Заказ, cкидки и курсы валют'!$C$41),IF(H45&lt;'Заказ, cкидки и курсы валют'!$B$42,H45*0.54*100/(100-'Заказ, cкидки и курсы валют'!$C$42),IF(H45&lt;'Заказ, cкидки и курсы валют'!$B$43,H45*0.54*100/(100-'Заказ, cкидки и курсы валют'!$C$43),H45))))),2)</f>
        <v>379.04</v>
      </c>
    </row>
    <row r="46" spans="1:10" ht="13.5" thickBot="1">
      <c r="A46" s="241" t="s">
        <v>7378</v>
      </c>
      <c r="B46" s="266" t="s">
        <v>229</v>
      </c>
      <c r="C46" s="266">
        <v>61.33</v>
      </c>
      <c r="D46" s="1010">
        <v>5</v>
      </c>
      <c r="E46" s="2029">
        <f t="shared" si="2"/>
        <v>4903.0599999999995</v>
      </c>
      <c r="F46" s="1091">
        <f t="shared" si="3"/>
        <v>4903.0600000000004</v>
      </c>
      <c r="G46" s="960">
        <f>'Заказ, cкидки и курсы валют'!$J$23*F46</f>
        <v>58836.72</v>
      </c>
      <c r="H46" s="181">
        <f t="shared" si="4"/>
        <v>294.18</v>
      </c>
      <c r="I46" s="214"/>
      <c r="J46" s="128">
        <f>ROUND(IF(H46&lt;'Заказ, cкидки и курсы валют'!$B$39,H46*0.54*100/(100-'Заказ, cкидки и курсы валют'!$C$39),IF(H46&lt;'Заказ, cкидки и курсы валют'!$B$40,H46*0.54*100/(100-'Заказ, cкидки и курсы валют'!$C$40),IF(H46&lt;'Заказ, cкидки и курсы валют'!$B$41,H46*0.54*100/(100-'Заказ, cкидки и курсы валют'!$C$41),IF(H46&lt;'Заказ, cкидки и курсы валют'!$B$42,H46*0.54*100/(100-'Заказ, cкидки и курсы валют'!$C$42),IF(H46&lt;'Заказ, cкидки и курсы валют'!$B$43,H46*0.54*100/(100-'Заказ, cкидки и курсы валют'!$C$43),H46))))),2)</f>
        <v>397.14</v>
      </c>
    </row>
    <row r="47" spans="1:10" ht="13.5" thickBot="1"/>
    <row r="48" spans="1:10" ht="18">
      <c r="A48" s="247"/>
      <c r="B48" s="163"/>
      <c r="C48" s="163"/>
      <c r="D48" s="91" t="s">
        <v>4389</v>
      </c>
      <c r="E48" s="853"/>
      <c r="F48" s="569"/>
      <c r="G48" s="562"/>
      <c r="H48" s="163"/>
      <c r="I48" s="95"/>
    </row>
    <row r="49" spans="1:9">
      <c r="A49" s="248"/>
      <c r="B49" s="17"/>
      <c r="C49" s="97"/>
      <c r="D49" s="97"/>
      <c r="E49" s="557"/>
      <c r="F49" s="596"/>
      <c r="G49" s="620"/>
      <c r="H49" s="17"/>
      <c r="I49" s="167"/>
    </row>
    <row r="50" spans="1:9">
      <c r="A50" s="248"/>
      <c r="B50" s="17"/>
      <c r="C50" s="97"/>
      <c r="D50" s="97"/>
      <c r="E50" s="557"/>
      <c r="F50" s="596"/>
      <c r="G50" s="620"/>
      <c r="H50" s="17"/>
      <c r="I50" s="167"/>
    </row>
    <row r="51" spans="1:9" ht="36" customHeight="1" thickBot="1">
      <c r="A51" s="201" t="s">
        <v>7051</v>
      </c>
      <c r="B51" s="270"/>
      <c r="C51" s="99"/>
      <c r="D51" s="99"/>
      <c r="E51" s="558"/>
      <c r="F51" s="598"/>
      <c r="G51" s="621"/>
      <c r="H51" s="171"/>
      <c r="I51" s="172"/>
    </row>
    <row r="52" spans="1:9" ht="33.950000000000003" customHeight="1">
      <c r="A52" s="195" t="s">
        <v>1028</v>
      </c>
      <c r="B52" s="196" t="s">
        <v>1029</v>
      </c>
      <c r="C52" s="197" t="s">
        <v>678</v>
      </c>
      <c r="D52" s="197" t="s">
        <v>3130</v>
      </c>
      <c r="E52" s="605" t="s">
        <v>11188</v>
      </c>
      <c r="F52" s="600" t="s">
        <v>2779</v>
      </c>
      <c r="G52" s="2681" t="s">
        <v>2627</v>
      </c>
      <c r="H52" s="2669" t="s">
        <v>497</v>
      </c>
      <c r="I52" s="199" t="s">
        <v>4239</v>
      </c>
    </row>
    <row r="53" spans="1:9" ht="14.25" customHeight="1" thickBot="1">
      <c r="A53" s="195"/>
      <c r="B53" s="389"/>
      <c r="C53" s="197" t="s">
        <v>3629</v>
      </c>
      <c r="D53" s="390" t="s">
        <v>2628</v>
      </c>
      <c r="E53" s="564" t="s">
        <v>265</v>
      </c>
      <c r="F53" s="607">
        <f>'Заказ, cкидки и курсы валют'!$I$12</f>
        <v>0</v>
      </c>
      <c r="G53" s="2684"/>
      <c r="H53" s="2677"/>
      <c r="I53" s="325"/>
    </row>
    <row r="54" spans="1:9" ht="13.5" customHeight="1">
      <c r="A54" s="333" t="s">
        <v>258</v>
      </c>
      <c r="B54" s="983" t="s">
        <v>3630</v>
      </c>
      <c r="C54" s="984">
        <v>7.9</v>
      </c>
      <c r="D54" s="1860">
        <v>100</v>
      </c>
      <c r="E54" s="1092">
        <v>261.89</v>
      </c>
      <c r="F54" s="1089">
        <f>ROUND(E54*(1-$F$10),2)</f>
        <v>261.89</v>
      </c>
      <c r="G54" s="968">
        <f>'Заказ, cкидки и курсы валют'!$J$23*F54</f>
        <v>3142.68</v>
      </c>
      <c r="H54" s="387">
        <f>ROUND((D54/1000)*G54,2)</f>
        <v>314.27</v>
      </c>
      <c r="I54" s="337"/>
    </row>
    <row r="55" spans="1:9" ht="13.5" customHeight="1">
      <c r="A55" s="216" t="s">
        <v>259</v>
      </c>
      <c r="B55" s="64" t="s">
        <v>230</v>
      </c>
      <c r="C55" s="58">
        <v>12.3</v>
      </c>
      <c r="D55" s="57">
        <v>100</v>
      </c>
      <c r="E55" s="1092">
        <v>353.17</v>
      </c>
      <c r="F55" s="1090">
        <f t="shared" ref="F55:F63" si="5">ROUND(E55*(1-$F$10),2)</f>
        <v>353.17</v>
      </c>
      <c r="G55" s="862">
        <f>'Заказ, cкидки и курсы валют'!$J$23*F55</f>
        <v>4238.04</v>
      </c>
      <c r="H55" s="128">
        <f t="shared" ref="H55:H63" si="6">ROUND((D55/1000)*G55,2)</f>
        <v>423.8</v>
      </c>
      <c r="I55" s="212"/>
    </row>
    <row r="56" spans="1:9" ht="13.5" customHeight="1">
      <c r="A56" s="216" t="s">
        <v>260</v>
      </c>
      <c r="B56" s="62" t="s">
        <v>231</v>
      </c>
      <c r="C56" s="58">
        <v>16</v>
      </c>
      <c r="D56" s="57">
        <v>100</v>
      </c>
      <c r="E56" s="1092">
        <v>447.81</v>
      </c>
      <c r="F56" s="1090">
        <f t="shared" si="5"/>
        <v>447.81</v>
      </c>
      <c r="G56" s="862">
        <f>'Заказ, cкидки и курсы валют'!$J$23*F56</f>
        <v>5373.72</v>
      </c>
      <c r="H56" s="128">
        <f t="shared" si="6"/>
        <v>537.37</v>
      </c>
      <c r="I56" s="212"/>
    </row>
    <row r="57" spans="1:9" ht="13.5" customHeight="1">
      <c r="A57" s="216" t="s">
        <v>261</v>
      </c>
      <c r="B57" s="62" t="s">
        <v>232</v>
      </c>
      <c r="C57" s="58">
        <v>19</v>
      </c>
      <c r="D57" s="57">
        <v>100</v>
      </c>
      <c r="E57" s="1092">
        <v>545.1</v>
      </c>
      <c r="F57" s="1090">
        <f t="shared" si="5"/>
        <v>545.1</v>
      </c>
      <c r="G57" s="862">
        <f>'Заказ, cкидки и курсы валют'!$J$23*F57</f>
        <v>6541.2000000000007</v>
      </c>
      <c r="H57" s="128">
        <f t="shared" si="6"/>
        <v>654.12</v>
      </c>
      <c r="I57" s="212"/>
    </row>
    <row r="58" spans="1:9" ht="13.5" customHeight="1">
      <c r="A58" s="216" t="s">
        <v>262</v>
      </c>
      <c r="B58" s="62" t="s">
        <v>233</v>
      </c>
      <c r="C58" s="58">
        <v>22.8</v>
      </c>
      <c r="D58" s="57">
        <v>100</v>
      </c>
      <c r="E58" s="1092">
        <v>633.21</v>
      </c>
      <c r="F58" s="1090">
        <f t="shared" si="5"/>
        <v>633.21</v>
      </c>
      <c r="G58" s="862">
        <f>'Заказ, cкидки и курсы валют'!$J$23*F58</f>
        <v>7598.52</v>
      </c>
      <c r="H58" s="128">
        <f t="shared" si="6"/>
        <v>759.85</v>
      </c>
      <c r="I58" s="212"/>
    </row>
    <row r="59" spans="1:9" ht="13.5" customHeight="1">
      <c r="A59" s="216" t="s">
        <v>263</v>
      </c>
      <c r="B59" s="62" t="s">
        <v>234</v>
      </c>
      <c r="C59" s="53">
        <v>26</v>
      </c>
      <c r="D59" s="57">
        <v>100</v>
      </c>
      <c r="E59" s="1092">
        <v>764.77</v>
      </c>
      <c r="F59" s="1090">
        <f t="shared" si="5"/>
        <v>764.77</v>
      </c>
      <c r="G59" s="862">
        <f>'Заказ, cкидки и курсы валют'!$J$23*F59</f>
        <v>9177.24</v>
      </c>
      <c r="H59" s="128">
        <f t="shared" si="6"/>
        <v>917.72</v>
      </c>
      <c r="I59" s="212"/>
    </row>
    <row r="60" spans="1:9" ht="13.5" customHeight="1">
      <c r="A60" s="216" t="s">
        <v>2495</v>
      </c>
      <c r="B60" s="62" t="s">
        <v>235</v>
      </c>
      <c r="C60" s="53">
        <v>31.6</v>
      </c>
      <c r="D60" s="57">
        <v>100</v>
      </c>
      <c r="E60" s="1092">
        <v>977.14</v>
      </c>
      <c r="F60" s="1090">
        <f t="shared" si="5"/>
        <v>977.14</v>
      </c>
      <c r="G60" s="862">
        <f>'Заказ, cкидки и курсы валют'!$J$23*F60</f>
        <v>11725.68</v>
      </c>
      <c r="H60" s="128">
        <f t="shared" si="6"/>
        <v>1172.57</v>
      </c>
      <c r="I60" s="212"/>
    </row>
    <row r="61" spans="1:9" ht="13.5" customHeight="1">
      <c r="A61" s="216" t="s">
        <v>2496</v>
      </c>
      <c r="B61" s="62" t="s">
        <v>236</v>
      </c>
      <c r="C61" s="58">
        <v>34.5</v>
      </c>
      <c r="D61" s="57">
        <v>100</v>
      </c>
      <c r="E61" s="1092">
        <v>1054.93</v>
      </c>
      <c r="F61" s="1090">
        <f t="shared" si="5"/>
        <v>1054.93</v>
      </c>
      <c r="G61" s="862">
        <f>'Заказ, cкидки и курсы валют'!$J$23*F61</f>
        <v>12659.16</v>
      </c>
      <c r="H61" s="128">
        <f t="shared" si="6"/>
        <v>1265.92</v>
      </c>
      <c r="I61" s="212"/>
    </row>
    <row r="62" spans="1:9" ht="13.5" customHeight="1">
      <c r="A62" s="216" t="s">
        <v>2497</v>
      </c>
      <c r="B62" s="62" t="s">
        <v>3336</v>
      </c>
      <c r="C62" s="58">
        <v>35.299999999999997</v>
      </c>
      <c r="D62" s="57">
        <v>100</v>
      </c>
      <c r="E62" s="1092">
        <v>1091.9100000000001</v>
      </c>
      <c r="F62" s="1090">
        <f t="shared" si="5"/>
        <v>1091.9100000000001</v>
      </c>
      <c r="G62" s="862">
        <f>'Заказ, cкидки и курсы валют'!$J$23*F62</f>
        <v>13102.920000000002</v>
      </c>
      <c r="H62" s="128">
        <f t="shared" si="6"/>
        <v>1310.29</v>
      </c>
      <c r="I62" s="212"/>
    </row>
    <row r="63" spans="1:9" ht="13.5" customHeight="1" thickBot="1">
      <c r="A63" s="241" t="s">
        <v>2498</v>
      </c>
      <c r="B63" s="266" t="s">
        <v>3990</v>
      </c>
      <c r="C63" s="796">
        <v>48.5</v>
      </c>
      <c r="D63" s="242">
        <v>100</v>
      </c>
      <c r="E63" s="1092">
        <v>2333.7600000000002</v>
      </c>
      <c r="F63" s="1091">
        <f t="shared" si="5"/>
        <v>2333.7600000000002</v>
      </c>
      <c r="G63" s="960">
        <f>'Заказ, cкидки и курсы валют'!$J$23*F63</f>
        <v>28005.120000000003</v>
      </c>
      <c r="H63" s="181">
        <f t="shared" si="6"/>
        <v>2800.51</v>
      </c>
      <c r="I63" s="214"/>
    </row>
    <row r="64" spans="1:9" ht="13.5" thickBot="1"/>
    <row r="65" spans="1:10" ht="18">
      <c r="A65" s="247"/>
      <c r="B65" s="163"/>
      <c r="C65" s="163"/>
      <c r="D65" s="91" t="s">
        <v>4389</v>
      </c>
      <c r="E65" s="853"/>
      <c r="F65" s="569"/>
      <c r="G65" s="562"/>
      <c r="H65" s="163"/>
      <c r="I65" s="95"/>
    </row>
    <row r="66" spans="1:10">
      <c r="A66" s="248"/>
      <c r="B66" s="17"/>
      <c r="C66" s="97"/>
      <c r="D66" s="97"/>
      <c r="E66" s="557"/>
      <c r="F66" s="596"/>
      <c r="G66" s="620"/>
      <c r="H66" s="17"/>
      <c r="I66" s="167"/>
    </row>
    <row r="67" spans="1:10">
      <c r="A67" s="248"/>
      <c r="B67" s="17"/>
      <c r="C67" s="97"/>
      <c r="D67" s="97"/>
      <c r="E67" s="557"/>
      <c r="F67" s="596"/>
      <c r="G67" s="620"/>
      <c r="H67" s="17"/>
      <c r="I67" s="167"/>
    </row>
    <row r="68" spans="1:10" ht="23.45" customHeight="1" thickBot="1">
      <c r="A68" s="1171" t="s">
        <v>7052</v>
      </c>
      <c r="B68" s="2548"/>
      <c r="C68" s="99"/>
      <c r="D68" s="99"/>
      <c r="E68" s="558"/>
      <c r="F68" s="598"/>
      <c r="G68" s="621"/>
      <c r="H68" s="171"/>
      <c r="I68" s="172"/>
    </row>
    <row r="69" spans="1:10" ht="31.5" customHeight="1">
      <c r="A69" s="195" t="s">
        <v>1028</v>
      </c>
      <c r="B69" s="196" t="s">
        <v>1029</v>
      </c>
      <c r="C69" s="197" t="s">
        <v>678</v>
      </c>
      <c r="D69" s="197" t="s">
        <v>3130</v>
      </c>
      <c r="E69" s="605" t="s">
        <v>11188</v>
      </c>
      <c r="F69" s="600" t="s">
        <v>2779</v>
      </c>
      <c r="G69" s="2681" t="s">
        <v>2627</v>
      </c>
      <c r="H69" s="2669" t="s">
        <v>497</v>
      </c>
      <c r="I69" s="199" t="s">
        <v>4239</v>
      </c>
      <c r="J69" s="2668" t="s">
        <v>12335</v>
      </c>
    </row>
    <row r="70" spans="1:10" ht="27.75" customHeight="1" thickBot="1">
      <c r="A70" s="195"/>
      <c r="B70" s="389"/>
      <c r="C70" s="197" t="s">
        <v>3629</v>
      </c>
      <c r="D70" s="390" t="s">
        <v>2628</v>
      </c>
      <c r="E70" s="564" t="s">
        <v>265</v>
      </c>
      <c r="F70" s="607">
        <f>'Заказ, cкидки и курсы валют'!$I$12</f>
        <v>0</v>
      </c>
      <c r="G70" s="2684"/>
      <c r="H70" s="2677"/>
      <c r="I70" s="325"/>
      <c r="J70" s="2669"/>
    </row>
    <row r="71" spans="1:10" ht="13.5" thickBot="1">
      <c r="A71" s="333" t="s">
        <v>7379</v>
      </c>
      <c r="B71" s="983" t="s">
        <v>3630</v>
      </c>
      <c r="C71" s="984">
        <v>7.9</v>
      </c>
      <c r="D71" s="1860">
        <v>10</v>
      </c>
      <c r="E71" s="2029">
        <f>(E54*2)+(1000/D54*7.5)</f>
        <v>598.78</v>
      </c>
      <c r="F71" s="1089">
        <f>ROUND(E71*(1-$F$10),2)</f>
        <v>598.78</v>
      </c>
      <c r="G71" s="968">
        <f>'Заказ, cкидки и курсы валют'!$J$23*F71</f>
        <v>7185.36</v>
      </c>
      <c r="H71" s="387">
        <f>ROUND((D71/1000)*G71,2)</f>
        <v>71.849999999999994</v>
      </c>
      <c r="I71" s="337"/>
      <c r="J71" s="128">
        <f>ROUND(IF(H71&lt;'Заказ, cкидки и курсы валют'!$B$39,H71*0.54*100/(100-'Заказ, cкидки и курсы валют'!$C$39),IF(H71&lt;'Заказ, cкидки и курсы валют'!$B$40,H71*0.54*100/(100-'Заказ, cкидки и курсы валют'!$C$40),IF(H71&lt;'Заказ, cкидки и курсы валют'!$B$41,H71*0.54*100/(100-'Заказ, cкидки и курсы валют'!$C$41),IF(H71&lt;'Заказ, cкидки и курсы валют'!$B$42,H71*0.54*100/(100-'Заказ, cкидки и курсы валют'!$C$42),IF(H71&lt;'Заказ, cкидки и курсы валют'!$B$43,H71*0.54*100/(100-'Заказ, cкидки и курсы валют'!$C$43),H71))))),2)</f>
        <v>129.33000000000001</v>
      </c>
    </row>
    <row r="72" spans="1:10" ht="13.5" thickBot="1">
      <c r="A72" s="216" t="s">
        <v>7380</v>
      </c>
      <c r="B72" s="64" t="s">
        <v>230</v>
      </c>
      <c r="C72" s="58">
        <v>12.3</v>
      </c>
      <c r="D72" s="57">
        <v>10</v>
      </c>
      <c r="E72" s="2029">
        <f t="shared" ref="E72:E80" si="7">(E55*2)+(1000/D55*7.5)</f>
        <v>781.34</v>
      </c>
      <c r="F72" s="1090">
        <f t="shared" ref="F72:F80" si="8">ROUND(E72*(1-$F$10),2)</f>
        <v>781.34</v>
      </c>
      <c r="G72" s="862">
        <f>'Заказ, cкидки и курсы валют'!$J$23*F72</f>
        <v>9376.08</v>
      </c>
      <c r="H72" s="128">
        <f t="shared" ref="H72:H80" si="9">ROUND((D72/1000)*G72,2)</f>
        <v>93.76</v>
      </c>
      <c r="I72" s="212"/>
      <c r="J72" s="128">
        <f>ROUND(IF(H72&lt;'Заказ, cкидки и курсы валют'!$B$39,H72*0.54*100/(100-'Заказ, cкидки и курсы валют'!$C$39),IF(H72&lt;'Заказ, cкидки и курсы валют'!$B$40,H72*0.54*100/(100-'Заказ, cкидки и курсы валют'!$C$40),IF(H72&lt;'Заказ, cкидки и курсы валют'!$B$41,H72*0.54*100/(100-'Заказ, cкидки и курсы валют'!$C$41),IF(H72&lt;'Заказ, cкидки и курсы валют'!$B$42,H72*0.54*100/(100-'Заказ, cкидки и курсы валют'!$C$42),IF(H72&lt;'Заказ, cкидки и курсы валют'!$B$43,H72*0.54*100/(100-'Заказ, cкидки и курсы валют'!$C$43),H72))))),2)</f>
        <v>144.66</v>
      </c>
    </row>
    <row r="73" spans="1:10" ht="13.5" thickBot="1">
      <c r="A73" s="216" t="s">
        <v>7381</v>
      </c>
      <c r="B73" s="62" t="s">
        <v>231</v>
      </c>
      <c r="C73" s="58">
        <v>16</v>
      </c>
      <c r="D73" s="57">
        <v>10</v>
      </c>
      <c r="E73" s="2029">
        <f t="shared" si="7"/>
        <v>970.62</v>
      </c>
      <c r="F73" s="1090">
        <f t="shared" si="8"/>
        <v>970.62</v>
      </c>
      <c r="G73" s="862">
        <f>'Заказ, cкидки и курсы валют'!$J$23*F73</f>
        <v>11647.44</v>
      </c>
      <c r="H73" s="128">
        <f t="shared" si="9"/>
        <v>116.47</v>
      </c>
      <c r="I73" s="212"/>
      <c r="J73" s="128">
        <f>ROUND(IF(H73&lt;'Заказ, cкидки и курсы валют'!$B$39,H73*0.54*100/(100-'Заказ, cкидки и курсы валют'!$C$39),IF(H73&lt;'Заказ, cкидки и курсы валют'!$B$40,H73*0.54*100/(100-'Заказ, cкидки и курсы валют'!$C$40),IF(H73&lt;'Заказ, cкидки и курсы валют'!$B$41,H73*0.54*100/(100-'Заказ, cкидки и курсы валют'!$C$41),IF(H73&lt;'Заказ, cкидки и курсы валют'!$B$42,H73*0.54*100/(100-'Заказ, cкидки и курсы валют'!$C$42),IF(H73&lt;'Заказ, cкидки и курсы валют'!$B$43,H73*0.54*100/(100-'Заказ, cкидки и курсы валют'!$C$43),H73))))),2)</f>
        <v>179.7</v>
      </c>
    </row>
    <row r="74" spans="1:10" ht="13.5" thickBot="1">
      <c r="A74" s="216" t="s">
        <v>7382</v>
      </c>
      <c r="B74" s="62" t="s">
        <v>232</v>
      </c>
      <c r="C74" s="58">
        <v>19</v>
      </c>
      <c r="D74" s="57">
        <v>10</v>
      </c>
      <c r="E74" s="2029">
        <f t="shared" si="7"/>
        <v>1165.2</v>
      </c>
      <c r="F74" s="1090">
        <f t="shared" si="8"/>
        <v>1165.2</v>
      </c>
      <c r="G74" s="862">
        <f>'Заказ, cкидки и курсы валют'!$J$23*F74</f>
        <v>13982.400000000001</v>
      </c>
      <c r="H74" s="128">
        <f t="shared" si="9"/>
        <v>139.82</v>
      </c>
      <c r="I74" s="212"/>
      <c r="J74" s="128">
        <f>ROUND(IF(H74&lt;'Заказ, cкидки и курсы валют'!$B$39,H74*0.54*100/(100-'Заказ, cкидки и курсы валют'!$C$39),IF(H74&lt;'Заказ, cкидки и курсы валют'!$B$40,H74*0.54*100/(100-'Заказ, cкидки и курсы валют'!$C$40),IF(H74&lt;'Заказ, cкидки и курсы валют'!$B$41,H74*0.54*100/(100-'Заказ, cкидки и курсы валют'!$C$41),IF(H74&lt;'Заказ, cкидки и курсы валют'!$B$42,H74*0.54*100/(100-'Заказ, cкидки и курсы валют'!$C$42),IF(H74&lt;'Заказ, cкидки и курсы валют'!$B$43,H74*0.54*100/(100-'Заказ, cкидки и курсы валют'!$C$43),H74))))),2)</f>
        <v>215.72</v>
      </c>
    </row>
    <row r="75" spans="1:10" ht="13.5" thickBot="1">
      <c r="A75" s="216" t="s">
        <v>7383</v>
      </c>
      <c r="B75" s="62" t="s">
        <v>233</v>
      </c>
      <c r="C75" s="58">
        <v>22.8</v>
      </c>
      <c r="D75" s="57">
        <v>10</v>
      </c>
      <c r="E75" s="2029">
        <f t="shared" si="7"/>
        <v>1341.42</v>
      </c>
      <c r="F75" s="1090">
        <f t="shared" si="8"/>
        <v>1341.42</v>
      </c>
      <c r="G75" s="862">
        <f>'Заказ, cкидки и курсы валют'!$J$23*F75</f>
        <v>16097.04</v>
      </c>
      <c r="H75" s="128">
        <f t="shared" si="9"/>
        <v>160.97</v>
      </c>
      <c r="I75" s="212"/>
      <c r="J75" s="128">
        <f>ROUND(IF(H75&lt;'Заказ, cкидки и курсы валют'!$B$39,H75*0.54*100/(100-'Заказ, cкидки и курсы валют'!$C$39),IF(H75&lt;'Заказ, cкидки и курсы валют'!$B$40,H75*0.54*100/(100-'Заказ, cкидки и курсы валют'!$C$40),IF(H75&lt;'Заказ, cкидки и курсы валют'!$B$41,H75*0.54*100/(100-'Заказ, cкидки и курсы валют'!$C$41),IF(H75&lt;'Заказ, cкидки и курсы валют'!$B$42,H75*0.54*100/(100-'Заказ, cкидки и курсы валют'!$C$42),IF(H75&lt;'Заказ, cкидки и курсы валют'!$B$43,H75*0.54*100/(100-'Заказ, cкидки и курсы валют'!$C$43),H75))))),2)</f>
        <v>248.35</v>
      </c>
    </row>
    <row r="76" spans="1:10" ht="13.5" thickBot="1">
      <c r="A76" s="216" t="s">
        <v>7384</v>
      </c>
      <c r="B76" s="62" t="s">
        <v>234</v>
      </c>
      <c r="C76" s="53">
        <v>26</v>
      </c>
      <c r="D76" s="57">
        <v>10</v>
      </c>
      <c r="E76" s="2029">
        <f t="shared" si="7"/>
        <v>1604.54</v>
      </c>
      <c r="F76" s="1090">
        <f t="shared" si="8"/>
        <v>1604.54</v>
      </c>
      <c r="G76" s="862">
        <f>'Заказ, cкидки и курсы валют'!$J$23*F76</f>
        <v>19254.48</v>
      </c>
      <c r="H76" s="128">
        <f t="shared" si="9"/>
        <v>192.54</v>
      </c>
      <c r="I76" s="212"/>
      <c r="J76" s="128">
        <f>ROUND(IF(H76&lt;'Заказ, cкидки и курсы валют'!$B$39,H76*0.54*100/(100-'Заказ, cкидки и курсы валют'!$C$39),IF(H76&lt;'Заказ, cкидки и курсы валют'!$B$40,H76*0.54*100/(100-'Заказ, cкидки и курсы валют'!$C$40),IF(H76&lt;'Заказ, cкидки и курсы валют'!$B$41,H76*0.54*100/(100-'Заказ, cкидки и курсы валют'!$C$41),IF(H76&lt;'Заказ, cкидки и курсы валют'!$B$42,H76*0.54*100/(100-'Заказ, cкидки и курсы валют'!$C$42),IF(H76&lt;'Заказ, cкидки и курсы валют'!$B$43,H76*0.54*100/(100-'Заказ, cкидки и курсы валют'!$C$43),H76))))),2)</f>
        <v>259.93</v>
      </c>
    </row>
    <row r="77" spans="1:10" ht="13.5" thickBot="1">
      <c r="A77" s="216" t="s">
        <v>7385</v>
      </c>
      <c r="B77" s="62" t="s">
        <v>235</v>
      </c>
      <c r="C77" s="53">
        <v>31.6</v>
      </c>
      <c r="D77" s="57">
        <v>10</v>
      </c>
      <c r="E77" s="2029">
        <f t="shared" si="7"/>
        <v>2029.28</v>
      </c>
      <c r="F77" s="1090">
        <f t="shared" si="8"/>
        <v>2029.28</v>
      </c>
      <c r="G77" s="862">
        <f>'Заказ, cкидки и курсы валют'!$J$23*F77</f>
        <v>24351.360000000001</v>
      </c>
      <c r="H77" s="128">
        <f t="shared" si="9"/>
        <v>243.51</v>
      </c>
      <c r="I77" s="212"/>
      <c r="J77" s="128">
        <f>ROUND(IF(H77&lt;'Заказ, cкидки и курсы валют'!$B$39,H77*0.54*100/(100-'Заказ, cкидки и курсы валют'!$C$39),IF(H77&lt;'Заказ, cкидки и курсы валют'!$B$40,H77*0.54*100/(100-'Заказ, cкидки и курсы валют'!$C$40),IF(H77&lt;'Заказ, cкидки и курсы валют'!$B$41,H77*0.54*100/(100-'Заказ, cкидки и курсы валют'!$C$41),IF(H77&lt;'Заказ, cкидки и курсы валют'!$B$42,H77*0.54*100/(100-'Заказ, cкидки и курсы валют'!$C$42),IF(H77&lt;'Заказ, cкидки и курсы валют'!$B$43,H77*0.54*100/(100-'Заказ, cкидки и курсы валют'!$C$43),H77))))),2)</f>
        <v>328.74</v>
      </c>
    </row>
    <row r="78" spans="1:10" ht="13.5" thickBot="1">
      <c r="A78" s="216" t="s">
        <v>7386</v>
      </c>
      <c r="B78" s="62" t="s">
        <v>236</v>
      </c>
      <c r="C78" s="58">
        <v>34.5</v>
      </c>
      <c r="D78" s="57">
        <v>10</v>
      </c>
      <c r="E78" s="2029">
        <f t="shared" si="7"/>
        <v>2184.86</v>
      </c>
      <c r="F78" s="1090">
        <f t="shared" si="8"/>
        <v>2184.86</v>
      </c>
      <c r="G78" s="862">
        <f>'Заказ, cкидки и курсы валют'!$J$23*F78</f>
        <v>26218.32</v>
      </c>
      <c r="H78" s="128">
        <f t="shared" si="9"/>
        <v>262.18</v>
      </c>
      <c r="I78" s="212"/>
      <c r="J78" s="128">
        <f>ROUND(IF(H78&lt;'Заказ, cкидки и курсы валют'!$B$39,H78*0.54*100/(100-'Заказ, cкидки и курсы валют'!$C$39),IF(H78&lt;'Заказ, cкидки и курсы валют'!$B$40,H78*0.54*100/(100-'Заказ, cкидки и курсы валют'!$C$40),IF(H78&lt;'Заказ, cкидки и курсы валют'!$B$41,H78*0.54*100/(100-'Заказ, cкидки и курсы валют'!$C$41),IF(H78&lt;'Заказ, cкидки и курсы валют'!$B$42,H78*0.54*100/(100-'Заказ, cкидки и курсы валют'!$C$42),IF(H78&lt;'Заказ, cкидки и курсы валют'!$B$43,H78*0.54*100/(100-'Заказ, cкидки и курсы валют'!$C$43),H78))))),2)</f>
        <v>353.94</v>
      </c>
    </row>
    <row r="79" spans="1:10" ht="13.5" thickBot="1">
      <c r="A79" s="216" t="s">
        <v>7387</v>
      </c>
      <c r="B79" s="62" t="s">
        <v>3336</v>
      </c>
      <c r="C79" s="58">
        <v>35.299999999999997</v>
      </c>
      <c r="D79" s="57">
        <v>10</v>
      </c>
      <c r="E79" s="2029">
        <f t="shared" si="7"/>
        <v>2258.8200000000002</v>
      </c>
      <c r="F79" s="1090">
        <f t="shared" si="8"/>
        <v>2258.8200000000002</v>
      </c>
      <c r="G79" s="862">
        <f>'Заказ, cкидки и курсы валют'!$J$23*F79</f>
        <v>27105.840000000004</v>
      </c>
      <c r="H79" s="128">
        <f t="shared" si="9"/>
        <v>271.06</v>
      </c>
      <c r="I79" s="212"/>
      <c r="J79" s="128">
        <f>ROUND(IF(H79&lt;'Заказ, cкидки и курсы валют'!$B$39,H79*0.54*100/(100-'Заказ, cкидки и курсы валют'!$C$39),IF(H79&lt;'Заказ, cкидки и курсы валют'!$B$40,H79*0.54*100/(100-'Заказ, cкидки и курсы валют'!$C$40),IF(H79&lt;'Заказ, cкидки и курсы валют'!$B$41,H79*0.54*100/(100-'Заказ, cкидки и курсы валют'!$C$41),IF(H79&lt;'Заказ, cкидки и курсы валют'!$B$42,H79*0.54*100/(100-'Заказ, cкидки и курсы валют'!$C$42),IF(H79&lt;'Заказ, cкидки и курсы валют'!$B$43,H79*0.54*100/(100-'Заказ, cкидки и курсы валют'!$C$43),H79))))),2)</f>
        <v>365.93</v>
      </c>
    </row>
    <row r="80" spans="1:10" ht="13.5" thickBot="1">
      <c r="A80" s="241" t="s">
        <v>7388</v>
      </c>
      <c r="B80" s="266" t="s">
        <v>3990</v>
      </c>
      <c r="C80" s="796">
        <v>48.5</v>
      </c>
      <c r="D80" s="242">
        <v>10</v>
      </c>
      <c r="E80" s="2029">
        <f t="shared" si="7"/>
        <v>4742.5200000000004</v>
      </c>
      <c r="F80" s="1091">
        <f t="shared" si="8"/>
        <v>4742.5200000000004</v>
      </c>
      <c r="G80" s="960">
        <f>'Заказ, cкидки и курсы валют'!$J$23*F80</f>
        <v>56910.240000000005</v>
      </c>
      <c r="H80" s="181">
        <f t="shared" si="9"/>
        <v>569.1</v>
      </c>
      <c r="I80" s="214"/>
      <c r="J80" s="128">
        <f>ROUND(IF(H80&lt;'Заказ, cкидки и курсы валют'!$B$39,H80*0.54*100/(100-'Заказ, cкидки и курсы валют'!$C$39),IF(H80&lt;'Заказ, cкидки и курсы валют'!$B$40,H80*0.54*100/(100-'Заказ, cкидки и курсы валют'!$C$40),IF(H80&lt;'Заказ, cкидки и курсы валют'!$B$41,H80*0.54*100/(100-'Заказ, cкидки и курсы валют'!$C$41),IF(H80&lt;'Заказ, cкидки и курсы валют'!$B$42,H80*0.54*100/(100-'Заказ, cкидки и курсы валют'!$C$42),IF(H80&lt;'Заказ, cкидки и курсы валют'!$B$43,H80*0.54*100/(100-'Заказ, cкидки и курсы валют'!$C$43),H80))))),2)</f>
        <v>614.63</v>
      </c>
    </row>
    <row r="81" spans="1:11" ht="13.5" thickBot="1"/>
    <row r="82" spans="1:11" ht="18">
      <c r="A82" s="247"/>
      <c r="B82" s="163"/>
      <c r="C82" s="91" t="s">
        <v>4390</v>
      </c>
      <c r="D82" s="91"/>
      <c r="E82" s="855"/>
      <c r="F82" s="562"/>
      <c r="G82" s="592"/>
      <c r="H82" s="163"/>
      <c r="I82" s="95"/>
    </row>
    <row r="83" spans="1:11">
      <c r="A83" s="248"/>
      <c r="B83" s="17"/>
      <c r="C83" s="97"/>
      <c r="D83" s="97"/>
      <c r="E83" s="557"/>
      <c r="F83" s="596"/>
      <c r="G83" s="620"/>
      <c r="H83" s="17"/>
      <c r="I83" s="167"/>
    </row>
    <row r="84" spans="1:11">
      <c r="A84" s="248"/>
      <c r="B84" s="17"/>
      <c r="C84" s="97"/>
      <c r="D84" s="97"/>
      <c r="E84" s="557"/>
      <c r="F84" s="596"/>
      <c r="G84" s="620"/>
      <c r="H84" s="17"/>
      <c r="I84" s="167"/>
    </row>
    <row r="85" spans="1:11">
      <c r="A85" s="248"/>
      <c r="B85" s="17"/>
      <c r="C85" s="97"/>
      <c r="D85" s="97"/>
      <c r="E85" s="557"/>
      <c r="F85" s="596"/>
      <c r="G85" s="620"/>
      <c r="H85" s="17"/>
      <c r="I85" s="167"/>
    </row>
    <row r="86" spans="1:11" ht="33.950000000000003" customHeight="1" thickBot="1">
      <c r="A86" s="201" t="s">
        <v>7051</v>
      </c>
      <c r="B86" s="270"/>
      <c r="C86" s="99"/>
      <c r="D86" s="99"/>
      <c r="E86" s="558"/>
      <c r="F86" s="598"/>
      <c r="G86" s="621"/>
      <c r="H86" s="171"/>
      <c r="I86" s="172"/>
    </row>
    <row r="87" spans="1:11" ht="30.75" customHeight="1">
      <c r="A87" s="195" t="s">
        <v>1028</v>
      </c>
      <c r="B87" s="196" t="s">
        <v>1029</v>
      </c>
      <c r="C87" s="197" t="s">
        <v>678</v>
      </c>
      <c r="D87" s="197" t="s">
        <v>3130</v>
      </c>
      <c r="E87" s="605" t="s">
        <v>11188</v>
      </c>
      <c r="F87" s="600" t="s">
        <v>2779</v>
      </c>
      <c r="G87" s="2681" t="s">
        <v>2627</v>
      </c>
      <c r="H87" s="2669" t="s">
        <v>497</v>
      </c>
      <c r="I87" s="199" t="s">
        <v>4239</v>
      </c>
    </row>
    <row r="88" spans="1:11" ht="17.25" customHeight="1" thickBot="1">
      <c r="A88" s="188"/>
      <c r="B88" s="190"/>
      <c r="C88" s="193" t="s">
        <v>3629</v>
      </c>
      <c r="D88" s="194" t="s">
        <v>2628</v>
      </c>
      <c r="E88" s="564" t="s">
        <v>265</v>
      </c>
      <c r="F88" s="602">
        <f>'Заказ, cкидки и курсы валют'!$I$12</f>
        <v>0</v>
      </c>
      <c r="G88" s="2682"/>
      <c r="H88" s="2683"/>
      <c r="I88" s="186"/>
    </row>
    <row r="89" spans="1:11" ht="15">
      <c r="A89" s="333" t="s">
        <v>10955</v>
      </c>
      <c r="B89" s="981" t="s">
        <v>10954</v>
      </c>
      <c r="C89" s="977">
        <v>6.5</v>
      </c>
      <c r="D89" s="1854">
        <v>200</v>
      </c>
      <c r="E89" s="1092">
        <v>500.15</v>
      </c>
      <c r="F89" s="1955">
        <f t="shared" ref="F89" si="10">ROUND(E89*(1-$F$10),2)</f>
        <v>500.15</v>
      </c>
      <c r="G89" s="968">
        <f>'Заказ, cкидки и курсы валют'!$J$23*F89</f>
        <v>6001.7999999999993</v>
      </c>
      <c r="H89" s="387">
        <f t="shared" ref="H89" si="11">ROUND((D89/1000)*G89,2)</f>
        <v>1200.3599999999999</v>
      </c>
      <c r="I89" s="337"/>
      <c r="J89" s="574"/>
      <c r="K89" s="816"/>
    </row>
    <row r="90" spans="1:11" ht="15">
      <c r="A90" s="216" t="s">
        <v>2499</v>
      </c>
      <c r="B90" s="67" t="s">
        <v>3991</v>
      </c>
      <c r="C90" s="58">
        <v>7</v>
      </c>
      <c r="D90" s="1855">
        <v>200</v>
      </c>
      <c r="E90" s="1092">
        <v>654.1</v>
      </c>
      <c r="F90" s="1956">
        <f t="shared" ref="F90:F119" si="12">ROUND(E90*(1-$F$10),2)</f>
        <v>654.1</v>
      </c>
      <c r="G90" s="862">
        <f>'Заказ, cкидки и курсы валют'!$J$23*F90</f>
        <v>7849.2000000000007</v>
      </c>
      <c r="H90" s="128">
        <f t="shared" ref="H90:H119" si="13">ROUND((D90/1000)*G90,2)</f>
        <v>1569.84</v>
      </c>
      <c r="I90" s="212"/>
      <c r="J90" s="574"/>
      <c r="K90" s="816"/>
    </row>
    <row r="91" spans="1:11" ht="15">
      <c r="A91" s="216" t="s">
        <v>2500</v>
      </c>
      <c r="B91" s="67" t="s">
        <v>3992</v>
      </c>
      <c r="C91" s="58">
        <v>9</v>
      </c>
      <c r="D91" s="1855">
        <v>200</v>
      </c>
      <c r="E91" s="1092">
        <v>665.8</v>
      </c>
      <c r="F91" s="1956">
        <f t="shared" si="12"/>
        <v>665.8</v>
      </c>
      <c r="G91" s="862">
        <f>'Заказ, cкидки и курсы валют'!$J$23*F91</f>
        <v>7989.5999999999995</v>
      </c>
      <c r="H91" s="128">
        <f t="shared" si="13"/>
        <v>1597.92</v>
      </c>
      <c r="I91" s="212"/>
      <c r="J91" s="574"/>
      <c r="K91" s="816"/>
    </row>
    <row r="92" spans="1:11" ht="15">
      <c r="A92" s="216" t="s">
        <v>2501</v>
      </c>
      <c r="B92" s="64" t="s">
        <v>3346</v>
      </c>
      <c r="C92" s="58">
        <v>11.86</v>
      </c>
      <c r="D92" s="1145">
        <v>150</v>
      </c>
      <c r="E92" s="1092">
        <v>775.95</v>
      </c>
      <c r="F92" s="1956">
        <f t="shared" si="12"/>
        <v>775.95</v>
      </c>
      <c r="G92" s="862">
        <f>'Заказ, cкидки и курсы валют'!$J$23*F92</f>
        <v>9311.4000000000015</v>
      </c>
      <c r="H92" s="128">
        <f t="shared" si="13"/>
        <v>1396.71</v>
      </c>
      <c r="I92" s="212"/>
      <c r="J92" s="574"/>
      <c r="K92" s="816"/>
    </row>
    <row r="93" spans="1:11" ht="15">
      <c r="A93" s="216" t="s">
        <v>5564</v>
      </c>
      <c r="B93" s="64" t="s">
        <v>5565</v>
      </c>
      <c r="C93" s="65">
        <v>13</v>
      </c>
      <c r="D93" s="1145">
        <v>150</v>
      </c>
      <c r="E93" s="1092">
        <v>914.09</v>
      </c>
      <c r="F93" s="1956">
        <f t="shared" si="12"/>
        <v>914.09</v>
      </c>
      <c r="G93" s="862">
        <f>'Заказ, cкидки и курсы валют'!$J$23*F93</f>
        <v>10969.08</v>
      </c>
      <c r="H93" s="128">
        <f t="shared" si="13"/>
        <v>1645.36</v>
      </c>
      <c r="I93" s="212"/>
      <c r="J93" s="574"/>
      <c r="K93" s="574"/>
    </row>
    <row r="94" spans="1:11" ht="15">
      <c r="A94" s="216" t="s">
        <v>2502</v>
      </c>
      <c r="B94" s="64" t="s">
        <v>3106</v>
      </c>
      <c r="C94" s="58">
        <v>9.2799999999999994</v>
      </c>
      <c r="D94" s="1145">
        <v>150</v>
      </c>
      <c r="E94" s="1092">
        <v>350.34</v>
      </c>
      <c r="F94" s="1956">
        <f t="shared" si="12"/>
        <v>350.34</v>
      </c>
      <c r="G94" s="862">
        <f>'Заказ, cкидки и курсы валют'!$J$23*F94</f>
        <v>4204.08</v>
      </c>
      <c r="H94" s="128">
        <f t="shared" si="13"/>
        <v>630.61</v>
      </c>
      <c r="I94" s="212"/>
      <c r="J94" s="574"/>
      <c r="K94" s="574"/>
    </row>
    <row r="95" spans="1:11" ht="15">
      <c r="A95" s="216" t="s">
        <v>2503</v>
      </c>
      <c r="B95" s="64" t="s">
        <v>190</v>
      </c>
      <c r="C95" s="58">
        <v>13.08</v>
      </c>
      <c r="D95" s="1145">
        <v>100</v>
      </c>
      <c r="E95" s="1092">
        <v>372.99</v>
      </c>
      <c r="F95" s="1956">
        <f t="shared" si="12"/>
        <v>372.99</v>
      </c>
      <c r="G95" s="862">
        <f>'Заказ, cкидки и курсы валют'!$J$23*F95</f>
        <v>4475.88</v>
      </c>
      <c r="H95" s="128">
        <f t="shared" si="13"/>
        <v>447.59</v>
      </c>
      <c r="I95" s="212"/>
      <c r="J95" s="574"/>
      <c r="K95" s="574"/>
    </row>
    <row r="96" spans="1:11" ht="15">
      <c r="A96" s="216" t="s">
        <v>2504</v>
      </c>
      <c r="B96" s="64" t="s">
        <v>237</v>
      </c>
      <c r="C96" s="58">
        <v>20.65</v>
      </c>
      <c r="D96" s="1145">
        <v>80</v>
      </c>
      <c r="E96" s="1092">
        <v>598.66999999999996</v>
      </c>
      <c r="F96" s="1956">
        <f t="shared" si="12"/>
        <v>598.66999999999996</v>
      </c>
      <c r="G96" s="862">
        <f>'Заказ, cкидки и курсы валют'!$J$23*F96</f>
        <v>7184.0399999999991</v>
      </c>
      <c r="H96" s="128">
        <f t="shared" si="13"/>
        <v>574.72</v>
      </c>
      <c r="I96" s="212"/>
      <c r="J96" s="574"/>
      <c r="K96" s="574"/>
    </row>
    <row r="97" spans="1:11" ht="15">
      <c r="A97" s="216" t="s">
        <v>2505</v>
      </c>
      <c r="B97" s="64" t="s">
        <v>238</v>
      </c>
      <c r="C97" s="58">
        <v>25.8</v>
      </c>
      <c r="D97" s="1145">
        <v>60</v>
      </c>
      <c r="E97" s="1092">
        <v>740.54</v>
      </c>
      <c r="F97" s="1956">
        <f t="shared" si="12"/>
        <v>740.54</v>
      </c>
      <c r="G97" s="862">
        <f>'Заказ, cкидки и курсы валют'!$J$23*F97</f>
        <v>8886.48</v>
      </c>
      <c r="H97" s="128">
        <f t="shared" si="13"/>
        <v>533.19000000000005</v>
      </c>
      <c r="I97" s="212"/>
      <c r="J97" s="574"/>
      <c r="K97" s="574"/>
    </row>
    <row r="98" spans="1:11" ht="15">
      <c r="A98" s="216" t="s">
        <v>2506</v>
      </c>
      <c r="B98" s="64" t="s">
        <v>195</v>
      </c>
      <c r="C98" s="58">
        <v>30.62</v>
      </c>
      <c r="D98" s="1145">
        <v>60</v>
      </c>
      <c r="E98" s="1092">
        <v>843.47</v>
      </c>
      <c r="F98" s="1956">
        <f t="shared" si="12"/>
        <v>843.47</v>
      </c>
      <c r="G98" s="862">
        <f>'Заказ, cкидки и курсы валют'!$J$23*F98</f>
        <v>10121.64</v>
      </c>
      <c r="H98" s="128">
        <f t="shared" si="13"/>
        <v>607.29999999999995</v>
      </c>
      <c r="I98" s="212"/>
      <c r="J98" s="574"/>
      <c r="K98" s="574"/>
    </row>
    <row r="99" spans="1:11" ht="15">
      <c r="A99" s="216" t="s">
        <v>2507</v>
      </c>
      <c r="B99" s="64" t="s">
        <v>969</v>
      </c>
      <c r="C99" s="58">
        <v>33.200000000000003</v>
      </c>
      <c r="D99" s="1145">
        <v>50</v>
      </c>
      <c r="E99" s="1092">
        <v>871.19</v>
      </c>
      <c r="F99" s="1956">
        <f t="shared" si="12"/>
        <v>871.19</v>
      </c>
      <c r="G99" s="862">
        <f>'Заказ, cкидки и курсы валют'!$J$23*F99</f>
        <v>10454.280000000001</v>
      </c>
      <c r="H99" s="128">
        <f t="shared" si="13"/>
        <v>522.71</v>
      </c>
      <c r="I99" s="212"/>
      <c r="J99" s="574"/>
      <c r="K99" s="574"/>
    </row>
    <row r="100" spans="1:11" ht="15">
      <c r="A100" s="216" t="s">
        <v>2508</v>
      </c>
      <c r="B100" s="64" t="s">
        <v>196</v>
      </c>
      <c r="C100" s="58">
        <v>36.1</v>
      </c>
      <c r="D100" s="1145">
        <v>50</v>
      </c>
      <c r="E100" s="1092">
        <v>1031.33</v>
      </c>
      <c r="F100" s="1956">
        <f t="shared" si="12"/>
        <v>1031.33</v>
      </c>
      <c r="G100" s="862">
        <f>'Заказ, cкидки и курсы валют'!$J$23*F100</f>
        <v>12375.96</v>
      </c>
      <c r="H100" s="128">
        <f t="shared" si="13"/>
        <v>618.79999999999995</v>
      </c>
      <c r="I100" s="212"/>
      <c r="J100" s="574"/>
      <c r="K100" s="574"/>
    </row>
    <row r="101" spans="1:11" ht="15">
      <c r="A101" s="216" t="s">
        <v>2509</v>
      </c>
      <c r="B101" s="64" t="s">
        <v>3111</v>
      </c>
      <c r="C101" s="58">
        <v>22.2</v>
      </c>
      <c r="D101" s="1145">
        <v>60</v>
      </c>
      <c r="E101" s="1092">
        <v>516.28</v>
      </c>
      <c r="F101" s="1956">
        <f t="shared" si="12"/>
        <v>516.28</v>
      </c>
      <c r="G101" s="862">
        <f>'Заказ, cкидки и курсы валют'!$J$23*F101</f>
        <v>6195.36</v>
      </c>
      <c r="H101" s="128">
        <f t="shared" si="13"/>
        <v>371.72</v>
      </c>
      <c r="I101" s="212"/>
      <c r="J101" s="574"/>
      <c r="K101" s="574"/>
    </row>
    <row r="102" spans="1:11" ht="15">
      <c r="A102" s="216" t="s">
        <v>2510</v>
      </c>
      <c r="B102" s="64" t="s">
        <v>201</v>
      </c>
      <c r="C102" s="58">
        <v>26.8</v>
      </c>
      <c r="D102" s="1145">
        <v>60</v>
      </c>
      <c r="E102" s="1092">
        <v>727.22</v>
      </c>
      <c r="F102" s="1956">
        <f t="shared" si="12"/>
        <v>727.22</v>
      </c>
      <c r="G102" s="862">
        <f>'Заказ, cкидки и курсы валют'!$J$23*F102</f>
        <v>8726.64</v>
      </c>
      <c r="H102" s="128">
        <f t="shared" si="13"/>
        <v>523.6</v>
      </c>
      <c r="I102" s="212"/>
      <c r="J102" s="574"/>
      <c r="K102" s="574"/>
    </row>
    <row r="103" spans="1:11" ht="15">
      <c r="A103" s="216" t="s">
        <v>2511</v>
      </c>
      <c r="B103" s="64" t="s">
        <v>202</v>
      </c>
      <c r="C103" s="58">
        <v>30.6</v>
      </c>
      <c r="D103" s="1145">
        <v>50</v>
      </c>
      <c r="E103" s="1092">
        <v>784.69</v>
      </c>
      <c r="F103" s="1956">
        <f t="shared" si="12"/>
        <v>784.69</v>
      </c>
      <c r="G103" s="862">
        <f>'Заказ, cкидки и курсы валют'!$J$23*F103</f>
        <v>9416.2800000000007</v>
      </c>
      <c r="H103" s="128">
        <f t="shared" si="13"/>
        <v>470.81</v>
      </c>
      <c r="I103" s="212"/>
      <c r="J103" s="574"/>
      <c r="K103" s="574"/>
    </row>
    <row r="104" spans="1:11" ht="15">
      <c r="A104" s="216" t="s">
        <v>2512</v>
      </c>
      <c r="B104" s="64" t="s">
        <v>239</v>
      </c>
      <c r="C104" s="58">
        <v>38.299999999999997</v>
      </c>
      <c r="D104" s="1145">
        <v>50</v>
      </c>
      <c r="E104" s="1092">
        <v>1033.1400000000001</v>
      </c>
      <c r="F104" s="1956">
        <f t="shared" si="12"/>
        <v>1033.1400000000001</v>
      </c>
      <c r="G104" s="862">
        <f>'Заказ, cкидки и курсы валют'!$J$23*F104</f>
        <v>12397.68</v>
      </c>
      <c r="H104" s="128">
        <f t="shared" si="13"/>
        <v>619.88</v>
      </c>
      <c r="I104" s="212"/>
      <c r="J104" s="574"/>
      <c r="K104" s="574"/>
    </row>
    <row r="105" spans="1:11" ht="15">
      <c r="A105" s="216" t="s">
        <v>4776</v>
      </c>
      <c r="B105" s="64" t="s">
        <v>240</v>
      </c>
      <c r="C105" s="58">
        <v>47.4</v>
      </c>
      <c r="D105" s="1145">
        <v>40</v>
      </c>
      <c r="E105" s="1092">
        <v>1194.74</v>
      </c>
      <c r="F105" s="1956">
        <f t="shared" si="12"/>
        <v>1194.74</v>
      </c>
      <c r="G105" s="862">
        <f>'Заказ, cкидки и курсы валют'!$J$23*F105</f>
        <v>14336.880000000001</v>
      </c>
      <c r="H105" s="128">
        <f t="shared" si="13"/>
        <v>573.48</v>
      </c>
      <c r="I105" s="212"/>
      <c r="J105" s="574"/>
      <c r="K105" s="574"/>
    </row>
    <row r="106" spans="1:11" ht="15">
      <c r="A106" s="216" t="s">
        <v>4777</v>
      </c>
      <c r="B106" s="64" t="s">
        <v>241</v>
      </c>
      <c r="C106" s="58">
        <v>59.1</v>
      </c>
      <c r="D106" s="1145">
        <v>30</v>
      </c>
      <c r="E106" s="1092">
        <v>1452.7</v>
      </c>
      <c r="F106" s="1956">
        <f t="shared" si="12"/>
        <v>1452.7</v>
      </c>
      <c r="G106" s="862">
        <f>'Заказ, cкидки и курсы валют'!$J$23*F106</f>
        <v>17432.400000000001</v>
      </c>
      <c r="H106" s="128">
        <f t="shared" si="13"/>
        <v>522.97</v>
      </c>
      <c r="I106" s="212"/>
      <c r="J106" s="574"/>
      <c r="K106" s="574"/>
    </row>
    <row r="107" spans="1:11" ht="15">
      <c r="A107" s="216" t="s">
        <v>4778</v>
      </c>
      <c r="B107" s="64" t="s">
        <v>242</v>
      </c>
      <c r="C107" s="58">
        <v>61.8</v>
      </c>
      <c r="D107" s="1145">
        <v>40</v>
      </c>
      <c r="E107" s="1092">
        <v>1669.14</v>
      </c>
      <c r="F107" s="1956">
        <f t="shared" si="12"/>
        <v>1669.14</v>
      </c>
      <c r="G107" s="862">
        <f>'Заказ, cкидки и курсы валют'!$J$23*F107</f>
        <v>20029.68</v>
      </c>
      <c r="H107" s="128">
        <f t="shared" si="13"/>
        <v>801.19</v>
      </c>
      <c r="I107" s="212"/>
      <c r="J107" s="574"/>
      <c r="K107" s="574"/>
    </row>
    <row r="108" spans="1:11" ht="15">
      <c r="A108" s="216" t="s">
        <v>4779</v>
      </c>
      <c r="B108" s="64" t="s">
        <v>2630</v>
      </c>
      <c r="C108" s="58">
        <v>71.41</v>
      </c>
      <c r="D108" s="1145">
        <v>40</v>
      </c>
      <c r="E108" s="1092">
        <v>1910.45</v>
      </c>
      <c r="F108" s="1956">
        <f t="shared" si="12"/>
        <v>1910.45</v>
      </c>
      <c r="G108" s="862">
        <f>'Заказ, cкидки и курсы валют'!$J$23*F108</f>
        <v>22925.4</v>
      </c>
      <c r="H108" s="128">
        <f t="shared" si="13"/>
        <v>917.02</v>
      </c>
      <c r="I108" s="212"/>
      <c r="J108" s="574"/>
      <c r="K108" s="574"/>
    </row>
    <row r="109" spans="1:11" ht="15">
      <c r="A109" s="216" t="s">
        <v>4780</v>
      </c>
      <c r="B109" s="64" t="s">
        <v>2631</v>
      </c>
      <c r="C109" s="58">
        <v>84.22</v>
      </c>
      <c r="D109" s="1145">
        <v>30</v>
      </c>
      <c r="E109" s="1092">
        <v>2216.96</v>
      </c>
      <c r="F109" s="1956">
        <f t="shared" si="12"/>
        <v>2216.96</v>
      </c>
      <c r="G109" s="862">
        <f>'Заказ, cкидки и курсы валют'!$J$23*F109</f>
        <v>26603.52</v>
      </c>
      <c r="H109" s="128">
        <f t="shared" si="13"/>
        <v>798.11</v>
      </c>
      <c r="I109" s="212"/>
      <c r="J109" s="574"/>
      <c r="K109" s="574"/>
    </row>
    <row r="110" spans="1:11" ht="15">
      <c r="A110" s="216" t="s">
        <v>4781</v>
      </c>
      <c r="B110" s="64" t="s">
        <v>209</v>
      </c>
      <c r="C110" s="58">
        <v>96.01</v>
      </c>
      <c r="D110" s="1145">
        <v>20</v>
      </c>
      <c r="E110" s="1092">
        <v>2524.86</v>
      </c>
      <c r="F110" s="1956">
        <f t="shared" si="12"/>
        <v>2524.86</v>
      </c>
      <c r="G110" s="862">
        <f>'Заказ, cкидки и курсы валют'!$J$23*F110</f>
        <v>30298.32</v>
      </c>
      <c r="H110" s="128">
        <f t="shared" si="13"/>
        <v>605.97</v>
      </c>
      <c r="I110" s="212"/>
      <c r="J110" s="574"/>
      <c r="K110" s="574"/>
    </row>
    <row r="111" spans="1:11" ht="15">
      <c r="A111" s="216" t="s">
        <v>4782</v>
      </c>
      <c r="B111" s="64" t="s">
        <v>3993</v>
      </c>
      <c r="C111" s="58">
        <v>127</v>
      </c>
      <c r="D111" s="1145">
        <v>20</v>
      </c>
      <c r="E111" s="1092">
        <v>3542.91</v>
      </c>
      <c r="F111" s="1956">
        <f t="shared" si="12"/>
        <v>3542.91</v>
      </c>
      <c r="G111" s="862">
        <f>'Заказ, cкидки и курсы валют'!$J$23*F111</f>
        <v>42514.92</v>
      </c>
      <c r="H111" s="128">
        <f t="shared" si="13"/>
        <v>850.3</v>
      </c>
      <c r="I111" s="212"/>
      <c r="J111" s="574"/>
      <c r="K111" s="574"/>
    </row>
    <row r="112" spans="1:11" ht="15">
      <c r="A112" s="216" t="s">
        <v>4783</v>
      </c>
      <c r="B112" s="64" t="s">
        <v>243</v>
      </c>
      <c r="C112" s="58">
        <v>47</v>
      </c>
      <c r="D112" s="1145">
        <v>30</v>
      </c>
      <c r="E112" s="1092">
        <v>1154.58</v>
      </c>
      <c r="F112" s="1956">
        <f t="shared" si="12"/>
        <v>1154.58</v>
      </c>
      <c r="G112" s="862">
        <f>'Заказ, cкидки и курсы валют'!$J$23*F112</f>
        <v>13854.96</v>
      </c>
      <c r="H112" s="128">
        <f t="shared" si="13"/>
        <v>415.65</v>
      </c>
      <c r="I112" s="212"/>
      <c r="J112" s="574"/>
      <c r="K112" s="574"/>
    </row>
    <row r="113" spans="1:11" ht="15">
      <c r="A113" s="216" t="s">
        <v>4784</v>
      </c>
      <c r="B113" s="64" t="s">
        <v>244</v>
      </c>
      <c r="C113" s="58">
        <v>57</v>
      </c>
      <c r="D113" s="1145">
        <v>30</v>
      </c>
      <c r="E113" s="1092">
        <v>1389.22</v>
      </c>
      <c r="F113" s="1956">
        <f t="shared" si="12"/>
        <v>1389.22</v>
      </c>
      <c r="G113" s="862">
        <f>'Заказ, cкидки и курсы валют'!$J$23*F113</f>
        <v>16670.64</v>
      </c>
      <c r="H113" s="128">
        <f t="shared" si="13"/>
        <v>500.12</v>
      </c>
      <c r="I113" s="212"/>
      <c r="J113" s="574"/>
      <c r="K113" s="574"/>
    </row>
    <row r="114" spans="1:11" ht="15">
      <c r="A114" s="216" t="s">
        <v>4785</v>
      </c>
      <c r="B114" s="64" t="s">
        <v>245</v>
      </c>
      <c r="C114" s="58">
        <v>73.3</v>
      </c>
      <c r="D114" s="1145">
        <v>30</v>
      </c>
      <c r="E114" s="1092">
        <v>1753.73</v>
      </c>
      <c r="F114" s="1956">
        <f t="shared" si="12"/>
        <v>1753.73</v>
      </c>
      <c r="G114" s="862">
        <f>'Заказ, cкидки и курсы валют'!$J$23*F114</f>
        <v>21044.760000000002</v>
      </c>
      <c r="H114" s="128">
        <f t="shared" si="13"/>
        <v>631.34</v>
      </c>
      <c r="I114" s="212"/>
      <c r="J114" s="574"/>
      <c r="K114" s="574"/>
    </row>
    <row r="115" spans="1:11" ht="15">
      <c r="A115" s="216" t="s">
        <v>4786</v>
      </c>
      <c r="B115" s="64" t="s">
        <v>1325</v>
      </c>
      <c r="C115" s="58">
        <v>87.58</v>
      </c>
      <c r="D115" s="1145">
        <v>30</v>
      </c>
      <c r="E115" s="1092">
        <v>2226.17</v>
      </c>
      <c r="F115" s="1956">
        <f t="shared" si="12"/>
        <v>2226.17</v>
      </c>
      <c r="G115" s="862">
        <f>'Заказ, cкидки и курсы валют'!$J$23*F115</f>
        <v>26714.04</v>
      </c>
      <c r="H115" s="128">
        <f t="shared" si="13"/>
        <v>801.42</v>
      </c>
      <c r="I115" s="212"/>
      <c r="J115" s="574"/>
      <c r="K115" s="574"/>
    </row>
    <row r="116" spans="1:11" ht="15">
      <c r="A116" s="216" t="s">
        <v>4787</v>
      </c>
      <c r="B116" s="64" t="s">
        <v>246</v>
      </c>
      <c r="C116" s="58">
        <v>93.25</v>
      </c>
      <c r="D116" s="1145">
        <v>30</v>
      </c>
      <c r="E116" s="1092">
        <v>2321.77</v>
      </c>
      <c r="F116" s="1956">
        <f t="shared" si="12"/>
        <v>2321.77</v>
      </c>
      <c r="G116" s="862">
        <f>'Заказ, cкидки и курсы валют'!$J$23*F116</f>
        <v>27861.239999999998</v>
      </c>
      <c r="H116" s="128">
        <f t="shared" si="13"/>
        <v>835.84</v>
      </c>
      <c r="I116" s="212"/>
      <c r="J116" s="574"/>
      <c r="K116" s="574"/>
    </row>
    <row r="117" spans="1:11" ht="15">
      <c r="A117" s="216" t="s">
        <v>4788</v>
      </c>
      <c r="B117" s="1978" t="s">
        <v>1326</v>
      </c>
      <c r="C117" s="58">
        <v>107.61</v>
      </c>
      <c r="D117" s="1979">
        <v>30</v>
      </c>
      <c r="E117" s="1092">
        <v>2654.44</v>
      </c>
      <c r="F117" s="1956">
        <f t="shared" si="12"/>
        <v>2654.44</v>
      </c>
      <c r="G117" s="862">
        <f>'Заказ, cкидки и курсы валют'!$J$23*F117</f>
        <v>31853.279999999999</v>
      </c>
      <c r="H117" s="128">
        <f t="shared" si="13"/>
        <v>955.6</v>
      </c>
      <c r="I117" s="212"/>
      <c r="J117" s="574"/>
      <c r="K117" s="574"/>
    </row>
    <row r="118" spans="1:11" ht="15">
      <c r="A118" s="216" t="s">
        <v>4789</v>
      </c>
      <c r="B118" s="64" t="s">
        <v>215</v>
      </c>
      <c r="C118" s="58">
        <v>127.6</v>
      </c>
      <c r="D118" s="1145">
        <v>25</v>
      </c>
      <c r="E118" s="1092">
        <v>3323.97</v>
      </c>
      <c r="F118" s="1956">
        <f t="shared" si="12"/>
        <v>3323.97</v>
      </c>
      <c r="G118" s="862">
        <f>'Заказ, cкидки и курсы валют'!$J$23*F118</f>
        <v>39887.64</v>
      </c>
      <c r="H118" s="128">
        <f t="shared" si="13"/>
        <v>997.19</v>
      </c>
      <c r="I118" s="212"/>
      <c r="J118" s="574"/>
      <c r="K118" s="574"/>
    </row>
    <row r="119" spans="1:11">
      <c r="A119" s="216" t="s">
        <v>4790</v>
      </c>
      <c r="B119" s="64" t="s">
        <v>216</v>
      </c>
      <c r="C119" s="58">
        <v>141.4</v>
      </c>
      <c r="D119" s="1145">
        <v>25</v>
      </c>
      <c r="E119" s="1092">
        <v>3629.41</v>
      </c>
      <c r="F119" s="1956">
        <f t="shared" si="12"/>
        <v>3629.41</v>
      </c>
      <c r="G119" s="862">
        <f>'Заказ, cкидки и курсы валют'!$J$23*F119</f>
        <v>43552.92</v>
      </c>
      <c r="H119" s="128">
        <f t="shared" si="13"/>
        <v>1088.82</v>
      </c>
      <c r="I119" s="212"/>
    </row>
    <row r="120" spans="1:11">
      <c r="A120" s="216" t="s">
        <v>10502</v>
      </c>
      <c r="B120" s="64" t="s">
        <v>217</v>
      </c>
      <c r="C120" s="58">
        <v>155</v>
      </c>
      <c r="D120" s="1145">
        <v>25</v>
      </c>
      <c r="E120" s="1092">
        <v>4064.07</v>
      </c>
      <c r="F120" s="1956">
        <f t="shared" ref="F120" si="14">ROUND(E120*(1-$F$10),2)</f>
        <v>4064.07</v>
      </c>
      <c r="G120" s="862">
        <f>'Заказ, cкидки и курсы валют'!$J$23*F120</f>
        <v>48768.840000000004</v>
      </c>
      <c r="H120" s="128">
        <f t="shared" ref="H120" si="15">ROUND((D120/1000)*G120,2)</f>
        <v>1219.22</v>
      </c>
      <c r="I120" s="212"/>
    </row>
    <row r="121" spans="1:11">
      <c r="A121" s="216" t="s">
        <v>4791</v>
      </c>
      <c r="B121" s="64" t="s">
        <v>1361</v>
      </c>
      <c r="C121" s="58">
        <v>175</v>
      </c>
      <c r="D121" s="1145">
        <v>30</v>
      </c>
      <c r="E121" s="1092">
        <v>4919.25</v>
      </c>
      <c r="F121" s="1956">
        <f t="shared" ref="F121:F140" si="16">ROUND(E121*(1-$F$10),2)</f>
        <v>4919.25</v>
      </c>
      <c r="G121" s="862">
        <f>'Заказ, cкидки и курсы валют'!$J$23*F121</f>
        <v>59031</v>
      </c>
      <c r="H121" s="128">
        <f t="shared" ref="H121:H140" si="17">ROUND((D121/1000)*G121,2)</f>
        <v>1770.93</v>
      </c>
      <c r="I121" s="212"/>
    </row>
    <row r="122" spans="1:11" ht="15">
      <c r="A122" s="216" t="s">
        <v>4792</v>
      </c>
      <c r="B122" s="64" t="s">
        <v>220</v>
      </c>
      <c r="C122" s="58">
        <v>200.25</v>
      </c>
      <c r="D122" s="1145">
        <v>40</v>
      </c>
      <c r="E122" s="1092">
        <v>5993.24</v>
      </c>
      <c r="F122" s="1956">
        <f t="shared" si="16"/>
        <v>5993.24</v>
      </c>
      <c r="G122" s="862">
        <f>'Заказ, cкидки и курсы валют'!$J$23*F122</f>
        <v>71918.880000000005</v>
      </c>
      <c r="H122" s="128">
        <f t="shared" si="17"/>
        <v>2876.76</v>
      </c>
      <c r="I122" s="212"/>
      <c r="J122" s="574"/>
      <c r="K122" s="574"/>
    </row>
    <row r="123" spans="1:11" ht="15">
      <c r="A123" s="216" t="s">
        <v>4793</v>
      </c>
      <c r="B123" s="64" t="s">
        <v>221</v>
      </c>
      <c r="C123" s="58">
        <v>217.53</v>
      </c>
      <c r="D123" s="1145">
        <v>25</v>
      </c>
      <c r="E123" s="1092">
        <v>5227.42</v>
      </c>
      <c r="F123" s="1956">
        <f t="shared" si="16"/>
        <v>5227.42</v>
      </c>
      <c r="G123" s="862">
        <f>'Заказ, cкидки и курсы валют'!$J$23*F123</f>
        <v>62729.04</v>
      </c>
      <c r="H123" s="128">
        <f t="shared" si="17"/>
        <v>1568.23</v>
      </c>
      <c r="I123" s="212"/>
      <c r="J123" s="574"/>
      <c r="K123" s="574"/>
    </row>
    <row r="124" spans="1:11" ht="15">
      <c r="A124" s="216" t="s">
        <v>4794</v>
      </c>
      <c r="B124" s="64" t="s">
        <v>3994</v>
      </c>
      <c r="C124" s="58">
        <v>79</v>
      </c>
      <c r="D124" s="1145">
        <v>20</v>
      </c>
      <c r="E124" s="1092">
        <v>1889.65</v>
      </c>
      <c r="F124" s="1956">
        <f t="shared" si="16"/>
        <v>1889.65</v>
      </c>
      <c r="G124" s="862">
        <f>'Заказ, cкидки и курсы валют'!$J$23*F124</f>
        <v>22675.800000000003</v>
      </c>
      <c r="H124" s="128">
        <f t="shared" si="17"/>
        <v>453.52</v>
      </c>
      <c r="I124" s="212"/>
      <c r="J124" s="574"/>
      <c r="K124" s="574"/>
    </row>
    <row r="125" spans="1:11" ht="15">
      <c r="A125" s="216" t="s">
        <v>4795</v>
      </c>
      <c r="B125" s="64" t="s">
        <v>4188</v>
      </c>
      <c r="C125" s="58">
        <v>95</v>
      </c>
      <c r="D125" s="1145">
        <v>20</v>
      </c>
      <c r="E125" s="1092">
        <v>2390.96</v>
      </c>
      <c r="F125" s="1956">
        <f t="shared" si="16"/>
        <v>2390.96</v>
      </c>
      <c r="G125" s="862">
        <f>'Заказ, cкидки и курсы валют'!$J$23*F125</f>
        <v>28691.52</v>
      </c>
      <c r="H125" s="128">
        <f t="shared" si="17"/>
        <v>573.83000000000004</v>
      </c>
      <c r="I125" s="212"/>
      <c r="J125" s="574"/>
      <c r="K125" s="574"/>
    </row>
    <row r="126" spans="1:11" ht="15">
      <c r="A126" s="216" t="s">
        <v>4796</v>
      </c>
      <c r="B126" s="64" t="s">
        <v>4189</v>
      </c>
      <c r="C126" s="58">
        <v>96</v>
      </c>
      <c r="D126" s="1145">
        <v>20</v>
      </c>
      <c r="E126" s="1092">
        <v>2792.32</v>
      </c>
      <c r="F126" s="1956">
        <f t="shared" si="16"/>
        <v>2792.32</v>
      </c>
      <c r="G126" s="862">
        <f>'Заказ, cкидки и курсы валют'!$J$23*F126</f>
        <v>33507.840000000004</v>
      </c>
      <c r="H126" s="128">
        <f t="shared" si="17"/>
        <v>670.16</v>
      </c>
      <c r="I126" s="212"/>
      <c r="J126" s="574"/>
      <c r="K126" s="574"/>
    </row>
    <row r="127" spans="1:11" ht="15">
      <c r="A127" s="216" t="s">
        <v>4797</v>
      </c>
      <c r="B127" s="64" t="s">
        <v>1363</v>
      </c>
      <c r="C127" s="58">
        <v>150.83000000000001</v>
      </c>
      <c r="D127" s="1145">
        <v>20</v>
      </c>
      <c r="E127" s="1092">
        <v>4163.45</v>
      </c>
      <c r="F127" s="1956">
        <f t="shared" si="16"/>
        <v>4163.45</v>
      </c>
      <c r="G127" s="862">
        <f>'Заказ, cкидки и курсы валют'!$J$23*F127</f>
        <v>49961.399999999994</v>
      </c>
      <c r="H127" s="128">
        <f t="shared" si="17"/>
        <v>999.23</v>
      </c>
      <c r="I127" s="212"/>
      <c r="J127" s="574"/>
      <c r="K127" s="574"/>
    </row>
    <row r="128" spans="1:11" ht="15">
      <c r="A128" s="216" t="s">
        <v>4798</v>
      </c>
      <c r="B128" s="64" t="s">
        <v>1364</v>
      </c>
      <c r="C128" s="58">
        <v>192</v>
      </c>
      <c r="D128" s="1145">
        <v>20</v>
      </c>
      <c r="E128" s="1092">
        <v>5767.98</v>
      </c>
      <c r="F128" s="1956">
        <f t="shared" si="16"/>
        <v>5767.98</v>
      </c>
      <c r="G128" s="862">
        <f>'Заказ, cкидки и курсы валют'!$J$23*F128</f>
        <v>69215.759999999995</v>
      </c>
      <c r="H128" s="128">
        <f t="shared" si="17"/>
        <v>1384.32</v>
      </c>
      <c r="I128" s="212"/>
      <c r="J128" s="574"/>
      <c r="K128" s="574"/>
    </row>
    <row r="129" spans="1:11" ht="15">
      <c r="A129" s="216" t="s">
        <v>4799</v>
      </c>
      <c r="B129" s="64" t="s">
        <v>3120</v>
      </c>
      <c r="C129" s="58">
        <v>87.6</v>
      </c>
      <c r="D129" s="1145">
        <v>25</v>
      </c>
      <c r="E129" s="1092">
        <v>2152.33</v>
      </c>
      <c r="F129" s="1956">
        <f t="shared" si="16"/>
        <v>2152.33</v>
      </c>
      <c r="G129" s="862">
        <f>'Заказ, cкидки и курсы валют'!$J$23*F129</f>
        <v>25827.96</v>
      </c>
      <c r="H129" s="128">
        <f t="shared" si="17"/>
        <v>645.70000000000005</v>
      </c>
      <c r="I129" s="212"/>
      <c r="J129" s="574"/>
      <c r="K129" s="574"/>
    </row>
    <row r="130" spans="1:11" ht="15">
      <c r="A130" s="216" t="s">
        <v>4800</v>
      </c>
      <c r="B130" s="64" t="s">
        <v>247</v>
      </c>
      <c r="C130" s="58">
        <v>130</v>
      </c>
      <c r="D130" s="1145">
        <v>25</v>
      </c>
      <c r="E130" s="1092">
        <v>3354.42</v>
      </c>
      <c r="F130" s="1956">
        <f t="shared" si="16"/>
        <v>3354.42</v>
      </c>
      <c r="G130" s="862">
        <f>'Заказ, cкидки и курсы валют'!$J$23*F130</f>
        <v>40253.040000000001</v>
      </c>
      <c r="H130" s="128">
        <f t="shared" si="17"/>
        <v>1006.33</v>
      </c>
      <c r="I130" s="212"/>
      <c r="J130" s="574"/>
      <c r="K130" s="574"/>
    </row>
    <row r="131" spans="1:11" ht="15">
      <c r="A131" s="216" t="s">
        <v>4801</v>
      </c>
      <c r="B131" s="64" t="s">
        <v>248</v>
      </c>
      <c r="C131" s="58">
        <v>172</v>
      </c>
      <c r="D131" s="1145">
        <v>20</v>
      </c>
      <c r="E131" s="1092">
        <v>4376.01</v>
      </c>
      <c r="F131" s="1956">
        <f t="shared" si="16"/>
        <v>4376.01</v>
      </c>
      <c r="G131" s="862">
        <f>'Заказ, cкидки и курсы валют'!$J$23*F131</f>
        <v>52512.12</v>
      </c>
      <c r="H131" s="128">
        <f t="shared" si="17"/>
        <v>1050.24</v>
      </c>
      <c r="I131" s="212"/>
      <c r="J131" s="574"/>
      <c r="K131" s="574"/>
    </row>
    <row r="132" spans="1:11" ht="15">
      <c r="A132" s="216" t="s">
        <v>4802</v>
      </c>
      <c r="B132" s="64" t="s">
        <v>249</v>
      </c>
      <c r="C132" s="58">
        <v>207.89</v>
      </c>
      <c r="D132" s="1145">
        <v>15</v>
      </c>
      <c r="E132" s="1092">
        <v>5316.69</v>
      </c>
      <c r="F132" s="1956">
        <f t="shared" si="16"/>
        <v>5316.69</v>
      </c>
      <c r="G132" s="862">
        <f>'Заказ, cкидки и курсы валют'!$J$23*F132</f>
        <v>63800.28</v>
      </c>
      <c r="H132" s="128">
        <f t="shared" si="17"/>
        <v>957</v>
      </c>
      <c r="I132" s="212"/>
      <c r="J132" s="574"/>
      <c r="K132" s="574"/>
    </row>
    <row r="133" spans="1:11" ht="15">
      <c r="A133" s="216" t="s">
        <v>10503</v>
      </c>
      <c r="B133" s="64" t="s">
        <v>1366</v>
      </c>
      <c r="C133" s="58">
        <v>237</v>
      </c>
      <c r="D133" s="1145">
        <v>20</v>
      </c>
      <c r="E133" s="1092">
        <v>5902.57</v>
      </c>
      <c r="F133" s="1956">
        <f t="shared" si="16"/>
        <v>5902.57</v>
      </c>
      <c r="G133" s="862">
        <f>'Заказ, cкидки и курсы валют'!$J$23*F133</f>
        <v>70830.84</v>
      </c>
      <c r="H133" s="128">
        <f t="shared" si="17"/>
        <v>1416.62</v>
      </c>
      <c r="I133" s="212"/>
      <c r="J133" s="574"/>
      <c r="K133" s="574"/>
    </row>
    <row r="134" spans="1:11" ht="15">
      <c r="A134" s="216" t="s">
        <v>4803</v>
      </c>
      <c r="B134" s="64" t="s">
        <v>250</v>
      </c>
      <c r="C134" s="58">
        <v>258.02</v>
      </c>
      <c r="D134" s="1145">
        <v>12</v>
      </c>
      <c r="E134" s="1092">
        <v>6392.01</v>
      </c>
      <c r="F134" s="1956">
        <f t="shared" si="16"/>
        <v>6392.01</v>
      </c>
      <c r="G134" s="862">
        <f>'Заказ, cкидки и курсы валют'!$J$23*F134</f>
        <v>76704.12</v>
      </c>
      <c r="H134" s="128">
        <f t="shared" si="17"/>
        <v>920.45</v>
      </c>
      <c r="I134" s="212"/>
      <c r="J134" s="574"/>
      <c r="K134" s="574"/>
    </row>
    <row r="135" spans="1:11" ht="15">
      <c r="A135" s="216" t="s">
        <v>4804</v>
      </c>
      <c r="B135" s="64" t="s">
        <v>1367</v>
      </c>
      <c r="C135" s="58">
        <v>286.63</v>
      </c>
      <c r="D135" s="1145">
        <v>20</v>
      </c>
      <c r="E135" s="1092">
        <v>7957.32</v>
      </c>
      <c r="F135" s="1956">
        <f t="shared" si="16"/>
        <v>7957.32</v>
      </c>
      <c r="G135" s="862">
        <f>'Заказ, cкидки и курсы валют'!$J$23*F135</f>
        <v>95487.84</v>
      </c>
      <c r="H135" s="128">
        <f t="shared" si="17"/>
        <v>1909.76</v>
      </c>
      <c r="I135" s="212"/>
      <c r="J135" s="574"/>
      <c r="K135" s="574"/>
    </row>
    <row r="136" spans="1:11" ht="15">
      <c r="A136" s="216" t="s">
        <v>4805</v>
      </c>
      <c r="B136" s="64" t="s">
        <v>971</v>
      </c>
      <c r="C136" s="58">
        <v>342.63</v>
      </c>
      <c r="D136" s="1145">
        <v>20</v>
      </c>
      <c r="E136" s="1092">
        <v>8966.09</v>
      </c>
      <c r="F136" s="1956">
        <f t="shared" si="16"/>
        <v>8966.09</v>
      </c>
      <c r="G136" s="862">
        <f>'Заказ, cкидки и курсы валют'!$J$23*F136</f>
        <v>107593.08</v>
      </c>
      <c r="H136" s="128">
        <f t="shared" si="17"/>
        <v>2151.86</v>
      </c>
      <c r="I136" s="212"/>
      <c r="J136" s="574"/>
      <c r="K136" s="574"/>
    </row>
    <row r="137" spans="1:11" ht="15">
      <c r="A137" s="216" t="s">
        <v>4806</v>
      </c>
      <c r="B137" s="64" t="s">
        <v>4190</v>
      </c>
      <c r="C137" s="58">
        <v>415.88</v>
      </c>
      <c r="D137" s="1145">
        <v>20</v>
      </c>
      <c r="E137" s="1092">
        <v>11580.03</v>
      </c>
      <c r="F137" s="1956">
        <f t="shared" si="16"/>
        <v>11580.03</v>
      </c>
      <c r="G137" s="862">
        <f>'Заказ, cкидки и курсы валют'!$J$23*F137</f>
        <v>138960.36000000002</v>
      </c>
      <c r="H137" s="128">
        <f t="shared" si="17"/>
        <v>2779.21</v>
      </c>
      <c r="I137" s="212"/>
      <c r="J137" s="574"/>
      <c r="K137" s="574"/>
    </row>
    <row r="138" spans="1:11" ht="15">
      <c r="A138" s="216" t="s">
        <v>10509</v>
      </c>
      <c r="B138" s="64" t="s">
        <v>10504</v>
      </c>
      <c r="C138" s="58">
        <v>518</v>
      </c>
      <c r="D138" s="1145">
        <v>10</v>
      </c>
      <c r="E138" s="1092">
        <v>13445.27</v>
      </c>
      <c r="F138" s="1956">
        <f t="shared" si="16"/>
        <v>13445.27</v>
      </c>
      <c r="G138" s="862">
        <f>'Заказ, cкидки и курсы валют'!$J$23*F138</f>
        <v>161343.24</v>
      </c>
      <c r="H138" s="128">
        <f t="shared" si="17"/>
        <v>1613.43</v>
      </c>
      <c r="I138" s="212"/>
      <c r="J138" s="574"/>
      <c r="K138" s="574"/>
    </row>
    <row r="139" spans="1:11" ht="15">
      <c r="A139" s="216" t="s">
        <v>4807</v>
      </c>
      <c r="B139" s="64" t="s">
        <v>3121</v>
      </c>
      <c r="C139" s="58">
        <v>174</v>
      </c>
      <c r="D139" s="1145">
        <v>15</v>
      </c>
      <c r="E139" s="1092">
        <v>4583.8999999999996</v>
      </c>
      <c r="F139" s="1956">
        <f t="shared" si="16"/>
        <v>4583.8999999999996</v>
      </c>
      <c r="G139" s="862">
        <f>'Заказ, cкидки и курсы валют'!$J$23*F139</f>
        <v>55006.799999999996</v>
      </c>
      <c r="H139" s="128">
        <f t="shared" si="17"/>
        <v>825.1</v>
      </c>
      <c r="I139" s="212"/>
      <c r="J139" s="574"/>
      <c r="K139" s="574"/>
    </row>
    <row r="140" spans="1:11" ht="15">
      <c r="A140" s="216" t="s">
        <v>4808</v>
      </c>
      <c r="B140" s="64" t="s">
        <v>251</v>
      </c>
      <c r="C140" s="58">
        <v>227</v>
      </c>
      <c r="D140" s="1145">
        <v>15</v>
      </c>
      <c r="E140" s="1092">
        <v>5591.71</v>
      </c>
      <c r="F140" s="1956">
        <f t="shared" si="16"/>
        <v>5591.71</v>
      </c>
      <c r="G140" s="862">
        <f>'Заказ, cкидки и курсы валют'!$J$23*F140</f>
        <v>67100.52</v>
      </c>
      <c r="H140" s="128">
        <f t="shared" si="17"/>
        <v>1006.51</v>
      </c>
      <c r="I140" s="212"/>
      <c r="J140" s="574"/>
      <c r="K140" s="574"/>
    </row>
    <row r="141" spans="1:11" ht="15">
      <c r="A141" s="216" t="s">
        <v>11415</v>
      </c>
      <c r="B141" s="64" t="s">
        <v>4296</v>
      </c>
      <c r="C141" s="58">
        <v>305</v>
      </c>
      <c r="D141" s="1145">
        <v>15</v>
      </c>
      <c r="E141" s="1092">
        <v>8242.2999999999993</v>
      </c>
      <c r="F141" s="1956">
        <f t="shared" ref="F141" si="18">ROUND(E141*(1-$F$10),2)</f>
        <v>8242.2999999999993</v>
      </c>
      <c r="G141" s="862">
        <f>'Заказ, cкидки и курсы валют'!$J$23*F141</f>
        <v>98907.599999999991</v>
      </c>
      <c r="H141" s="128">
        <f t="shared" ref="H141" si="19">ROUND((D141/1000)*G141,2)</f>
        <v>1483.61</v>
      </c>
      <c r="I141" s="212"/>
      <c r="J141" s="574"/>
      <c r="K141" s="574"/>
    </row>
    <row r="142" spans="1:11" ht="15">
      <c r="A142" s="216" t="s">
        <v>4809</v>
      </c>
      <c r="B142" s="64" t="s">
        <v>252</v>
      </c>
      <c r="C142" s="58">
        <v>312</v>
      </c>
      <c r="D142" s="1145">
        <v>15</v>
      </c>
      <c r="E142" s="1092">
        <v>8026.19</v>
      </c>
      <c r="F142" s="1956">
        <f t="shared" ref="F142:F148" si="20">ROUND(E142*(1-$F$10),2)</f>
        <v>8026.19</v>
      </c>
      <c r="G142" s="862">
        <f>'Заказ, cкидки и курсы валют'!$J$23*F142</f>
        <v>96314.28</v>
      </c>
      <c r="H142" s="128">
        <f t="shared" ref="H142:H148" si="21">ROUND((D142/1000)*G142,2)</f>
        <v>1444.71</v>
      </c>
      <c r="I142" s="212"/>
      <c r="J142" s="574"/>
      <c r="K142" s="574"/>
    </row>
    <row r="143" spans="1:11" ht="15">
      <c r="A143" s="216" t="s">
        <v>3915</v>
      </c>
      <c r="B143" s="64" t="s">
        <v>3628</v>
      </c>
      <c r="C143" s="58">
        <v>352</v>
      </c>
      <c r="D143" s="1145">
        <v>10</v>
      </c>
      <c r="E143" s="1092">
        <v>9873.75</v>
      </c>
      <c r="F143" s="1956">
        <f t="shared" si="20"/>
        <v>9873.75</v>
      </c>
      <c r="G143" s="862">
        <f>'Заказ, cкидки и курсы валют'!$J$23*F143</f>
        <v>118485</v>
      </c>
      <c r="H143" s="128">
        <f t="shared" si="21"/>
        <v>1184.8499999999999</v>
      </c>
      <c r="I143" s="212"/>
      <c r="J143" s="574"/>
      <c r="K143" s="574"/>
    </row>
    <row r="144" spans="1:11" ht="15">
      <c r="A144" s="216" t="s">
        <v>4810</v>
      </c>
      <c r="B144" s="64" t="s">
        <v>1330</v>
      </c>
      <c r="C144" s="58">
        <v>398</v>
      </c>
      <c r="D144" s="1145">
        <v>10</v>
      </c>
      <c r="E144" s="1092">
        <v>11122.52</v>
      </c>
      <c r="F144" s="1956">
        <f t="shared" si="20"/>
        <v>11122.52</v>
      </c>
      <c r="G144" s="862">
        <f>'Заказ, cкидки и курсы валют'!$J$23*F144</f>
        <v>133470.24</v>
      </c>
      <c r="H144" s="128">
        <f t="shared" si="21"/>
        <v>1334.7</v>
      </c>
      <c r="I144" s="212"/>
      <c r="J144" s="574"/>
      <c r="K144" s="574"/>
    </row>
    <row r="145" spans="1:11" ht="15">
      <c r="A145" s="216" t="s">
        <v>4811</v>
      </c>
      <c r="B145" s="64" t="s">
        <v>1369</v>
      </c>
      <c r="C145" s="58">
        <v>486</v>
      </c>
      <c r="D145" s="1145">
        <v>10</v>
      </c>
      <c r="E145" s="1092">
        <v>14123.17</v>
      </c>
      <c r="F145" s="1956">
        <f t="shared" si="20"/>
        <v>14123.17</v>
      </c>
      <c r="G145" s="862">
        <f>'Заказ, cкидки и курсы валют'!$J$23*F145</f>
        <v>169478.04</v>
      </c>
      <c r="H145" s="128">
        <f t="shared" si="21"/>
        <v>1694.78</v>
      </c>
      <c r="I145" s="212"/>
      <c r="J145" s="574"/>
      <c r="K145" s="574"/>
    </row>
    <row r="146" spans="1:11" ht="15">
      <c r="A146" s="216" t="s">
        <v>4812</v>
      </c>
      <c r="B146" s="64" t="s">
        <v>1331</v>
      </c>
      <c r="C146" s="58">
        <v>576.25</v>
      </c>
      <c r="D146" s="1145">
        <v>10</v>
      </c>
      <c r="E146" s="1092">
        <v>15209.22</v>
      </c>
      <c r="F146" s="1956">
        <f t="shared" si="20"/>
        <v>15209.22</v>
      </c>
      <c r="G146" s="862">
        <f>'Заказ, cкидки и курсы валют'!$J$23*F146</f>
        <v>182510.63999999998</v>
      </c>
      <c r="H146" s="128">
        <f t="shared" si="21"/>
        <v>1825.11</v>
      </c>
      <c r="I146" s="212"/>
      <c r="J146" s="574"/>
      <c r="K146" s="574"/>
    </row>
    <row r="147" spans="1:11" ht="15">
      <c r="A147" s="216" t="s">
        <v>4813</v>
      </c>
      <c r="B147" s="64" t="s">
        <v>2645</v>
      </c>
      <c r="C147" s="58">
        <v>662</v>
      </c>
      <c r="D147" s="1145">
        <v>20</v>
      </c>
      <c r="E147" s="1092">
        <v>17533.849999999999</v>
      </c>
      <c r="F147" s="1956">
        <f t="shared" si="20"/>
        <v>17533.849999999999</v>
      </c>
      <c r="G147" s="862">
        <f>'Заказ, cкидки и курсы валют'!$J$23*F147</f>
        <v>210406.19999999998</v>
      </c>
      <c r="H147" s="128">
        <f t="shared" si="21"/>
        <v>4208.12</v>
      </c>
      <c r="I147" s="212"/>
      <c r="J147" s="574"/>
      <c r="K147" s="574"/>
    </row>
    <row r="148" spans="1:11" ht="13.5" thickBot="1">
      <c r="A148" s="241" t="s">
        <v>4814</v>
      </c>
      <c r="B148" s="1980" t="s">
        <v>972</v>
      </c>
      <c r="C148" s="1981">
        <v>750</v>
      </c>
      <c r="D148" s="1146">
        <v>20</v>
      </c>
      <c r="E148" s="1092">
        <v>20510.71</v>
      </c>
      <c r="F148" s="1959">
        <f t="shared" si="20"/>
        <v>20510.71</v>
      </c>
      <c r="G148" s="960">
        <f>'Заказ, cкидки и курсы валют'!$J$23*F148</f>
        <v>246128.52</v>
      </c>
      <c r="H148" s="181">
        <f t="shared" si="21"/>
        <v>4922.57</v>
      </c>
      <c r="I148" s="214"/>
    </row>
    <row r="149" spans="1:11" ht="13.5" thickBot="1">
      <c r="A149" s="1139"/>
      <c r="B149" s="80"/>
      <c r="C149" s="86"/>
      <c r="D149" s="80"/>
      <c r="E149" s="1092"/>
      <c r="F149" s="1096"/>
      <c r="G149" s="865"/>
      <c r="H149" s="23"/>
      <c r="I149" s="513"/>
    </row>
    <row r="150" spans="1:11" ht="18">
      <c r="A150" s="247"/>
      <c r="B150" s="163"/>
      <c r="C150" s="91" t="s">
        <v>4390</v>
      </c>
      <c r="D150" s="91"/>
      <c r="E150" s="855"/>
      <c r="F150" s="562"/>
      <c r="G150" s="592"/>
      <c r="H150" s="163"/>
      <c r="I150" s="95"/>
    </row>
    <row r="151" spans="1:11">
      <c r="A151" s="248"/>
      <c r="B151" s="17"/>
      <c r="C151" s="97"/>
      <c r="D151" s="97"/>
      <c r="E151" s="557"/>
      <c r="F151" s="596"/>
      <c r="G151" s="620"/>
      <c r="H151" s="17"/>
      <c r="I151" s="167"/>
    </row>
    <row r="152" spans="1:11" ht="22.5" customHeight="1">
      <c r="A152" s="248"/>
      <c r="B152" s="17"/>
      <c r="C152" s="97"/>
      <c r="D152" s="97"/>
      <c r="E152" s="557"/>
      <c r="F152" s="596"/>
      <c r="G152" s="620"/>
      <c r="H152" s="17"/>
      <c r="I152" s="167"/>
    </row>
    <row r="153" spans="1:11" ht="14.25" customHeight="1">
      <c r="A153" s="248"/>
      <c r="B153" s="17"/>
      <c r="C153" s="97"/>
      <c r="D153" s="97"/>
      <c r="E153" s="557"/>
      <c r="F153" s="596"/>
      <c r="G153" s="620"/>
      <c r="H153" s="17"/>
      <c r="I153" s="167"/>
    </row>
    <row r="154" spans="1:11" ht="20.25" customHeight="1" thickBot="1">
      <c r="A154" s="1171" t="s">
        <v>7052</v>
      </c>
      <c r="B154" s="2548"/>
      <c r="C154" s="99"/>
      <c r="D154" s="99"/>
      <c r="E154" s="558"/>
      <c r="F154" s="598"/>
      <c r="G154" s="621"/>
      <c r="H154" s="171"/>
      <c r="I154" s="172"/>
    </row>
    <row r="155" spans="1:11" ht="52.5">
      <c r="A155" s="195" t="s">
        <v>1028</v>
      </c>
      <c r="B155" s="196" t="s">
        <v>1029</v>
      </c>
      <c r="C155" s="197" t="s">
        <v>678</v>
      </c>
      <c r="D155" s="197" t="s">
        <v>3130</v>
      </c>
      <c r="E155" s="605" t="s">
        <v>11188</v>
      </c>
      <c r="F155" s="600" t="s">
        <v>2779</v>
      </c>
      <c r="G155" s="638" t="s">
        <v>2627</v>
      </c>
      <c r="H155" s="338" t="s">
        <v>497</v>
      </c>
      <c r="I155" s="199" t="s">
        <v>4239</v>
      </c>
      <c r="J155" s="2668" t="s">
        <v>12335</v>
      </c>
      <c r="K155" s="816"/>
    </row>
    <row r="156" spans="1:11" ht="13.5" thickBot="1">
      <c r="A156" s="188"/>
      <c r="B156" s="190"/>
      <c r="C156" s="193" t="s">
        <v>3629</v>
      </c>
      <c r="D156" s="194" t="s">
        <v>2628</v>
      </c>
      <c r="E156" s="564" t="s">
        <v>265</v>
      </c>
      <c r="F156" s="602">
        <f>'Заказ, cкидки и курсы валют'!$I$12</f>
        <v>0</v>
      </c>
      <c r="G156" s="639"/>
      <c r="H156" s="339"/>
      <c r="I156" s="186"/>
      <c r="J156" s="2669"/>
      <c r="K156" s="816"/>
    </row>
    <row r="157" spans="1:11" ht="13.5" thickBot="1">
      <c r="A157" s="333" t="s">
        <v>11715</v>
      </c>
      <c r="B157" s="979" t="s">
        <v>10954</v>
      </c>
      <c r="C157" s="977">
        <v>5.25</v>
      </c>
      <c r="D157" s="1977">
        <v>20</v>
      </c>
      <c r="E157" s="2030">
        <f>(E89*2)+(1000/D157*7.5)</f>
        <v>1375.3</v>
      </c>
      <c r="F157" s="1089">
        <f>ROUND(E157*(1-$F$10),2)</f>
        <v>1375.3</v>
      </c>
      <c r="G157" s="968">
        <f>'Заказ, cкидки и курсы валют'!$J$23*F157</f>
        <v>16503.599999999999</v>
      </c>
      <c r="H157" s="387">
        <f>ROUND((D157/1000)*G157,2)</f>
        <v>330.07</v>
      </c>
      <c r="I157" s="337"/>
      <c r="J157" s="128">
        <f>ROUND(IF(H157&lt;'Заказ, cкидки и курсы валют'!$B$39,H157*0.54*100/(100-'Заказ, cкидки и курсы валют'!$C$39),IF(H157&lt;'Заказ, cкидки и курсы валют'!$B$40,H157*0.54*100/(100-'Заказ, cкидки и курсы валют'!$C$40),IF(H157&lt;'Заказ, cкидки и курсы валют'!$B$41,H157*0.54*100/(100-'Заказ, cкидки и курсы валют'!$C$41),IF(H157&lt;'Заказ, cкидки и курсы валют'!$B$42,H157*0.54*100/(100-'Заказ, cкидки и курсы валют'!$C$42),IF(H157&lt;'Заказ, cкидки и курсы валют'!$B$43,H157*0.54*100/(100-'Заказ, cкидки и курсы валют'!$C$43),H157))))),2)</f>
        <v>445.59</v>
      </c>
      <c r="K157" s="816"/>
    </row>
    <row r="158" spans="1:11" ht="13.5" thickBot="1">
      <c r="A158" s="216" t="s">
        <v>7389</v>
      </c>
      <c r="B158" s="38" t="s">
        <v>3991</v>
      </c>
      <c r="C158" s="58">
        <v>7</v>
      </c>
      <c r="D158" s="1861">
        <v>20</v>
      </c>
      <c r="E158" s="2030">
        <f t="shared" ref="E158:E213" si="22">(E90*2)+(1000/D158*7.5)</f>
        <v>1683.2</v>
      </c>
      <c r="F158" s="1090">
        <f t="shared" ref="F158:F213" si="23">ROUND(E158*(1-$F$10),2)</f>
        <v>1683.2</v>
      </c>
      <c r="G158" s="862">
        <f>'Заказ, cкидки и курсы валют'!$J$23*F158</f>
        <v>20198.400000000001</v>
      </c>
      <c r="H158" s="128">
        <f t="shared" ref="H158:H213" si="24">ROUND((D158/1000)*G158,2)</f>
        <v>403.97</v>
      </c>
      <c r="I158" s="212"/>
      <c r="J158" s="128">
        <f>ROUND(IF(H158&lt;'Заказ, cкидки и курсы валют'!$B$39,H158*0.54*100/(100-'Заказ, cкидки и курсы валют'!$C$39),IF(H158&lt;'Заказ, cкидки и курсы валют'!$B$40,H158*0.54*100/(100-'Заказ, cкидки и курсы валют'!$C$40),IF(H158&lt;'Заказ, cкидки и курсы валют'!$B$41,H158*0.54*100/(100-'Заказ, cкидки и курсы валют'!$C$41),IF(H158&lt;'Заказ, cкидки и курсы валют'!$B$42,H158*0.54*100/(100-'Заказ, cкидки и курсы валют'!$C$42),IF(H158&lt;'Заказ, cкидки и курсы валют'!$B$43,H158*0.54*100/(100-'Заказ, cкидки и курсы валют'!$C$43),H158))))),2)</f>
        <v>484.76</v>
      </c>
      <c r="K158" s="816"/>
    </row>
    <row r="159" spans="1:11" ht="13.5" thickBot="1">
      <c r="A159" s="216" t="s">
        <v>7390</v>
      </c>
      <c r="B159" s="38" t="s">
        <v>3992</v>
      </c>
      <c r="C159" s="58">
        <v>9</v>
      </c>
      <c r="D159" s="1861">
        <v>20</v>
      </c>
      <c r="E159" s="2030">
        <f t="shared" si="22"/>
        <v>1706.6</v>
      </c>
      <c r="F159" s="1090">
        <f t="shared" si="23"/>
        <v>1706.6</v>
      </c>
      <c r="G159" s="862">
        <f>'Заказ, cкидки и курсы валют'!$J$23*F159</f>
        <v>20479.199999999997</v>
      </c>
      <c r="H159" s="128">
        <f t="shared" si="24"/>
        <v>409.58</v>
      </c>
      <c r="I159" s="212"/>
      <c r="J159" s="128">
        <f>ROUND(IF(H159&lt;'Заказ, cкидки и курсы валют'!$B$39,H159*0.54*100/(100-'Заказ, cкидки и курсы валют'!$C$39),IF(H159&lt;'Заказ, cкидки и курсы валют'!$B$40,H159*0.54*100/(100-'Заказ, cкидки и курсы валют'!$C$40),IF(H159&lt;'Заказ, cкидки и курсы валют'!$B$41,H159*0.54*100/(100-'Заказ, cкидки и курсы валют'!$C$41),IF(H159&lt;'Заказ, cкидки и курсы валют'!$B$42,H159*0.54*100/(100-'Заказ, cкидки и курсы валют'!$C$42),IF(H159&lt;'Заказ, cкидки и курсы валют'!$B$43,H159*0.54*100/(100-'Заказ, cкидки и курсы валют'!$C$43),H159))))),2)</f>
        <v>491.5</v>
      </c>
      <c r="K159" s="816"/>
    </row>
    <row r="160" spans="1:11" ht="15.75" thickBot="1">
      <c r="A160" s="216" t="s">
        <v>7391</v>
      </c>
      <c r="B160" s="39" t="s">
        <v>3346</v>
      </c>
      <c r="C160" s="58">
        <v>11.86</v>
      </c>
      <c r="D160" s="420">
        <v>15</v>
      </c>
      <c r="E160" s="2030">
        <f t="shared" si="22"/>
        <v>2051.9</v>
      </c>
      <c r="F160" s="1090">
        <f t="shared" si="23"/>
        <v>2051.9</v>
      </c>
      <c r="G160" s="862">
        <f>'Заказ, cкидки и курсы валют'!$J$23*F160</f>
        <v>24622.800000000003</v>
      </c>
      <c r="H160" s="128">
        <f t="shared" si="24"/>
        <v>369.34</v>
      </c>
      <c r="I160" s="212"/>
      <c r="J160" s="128">
        <f>ROUND(IF(H160&lt;'Заказ, cкидки и курсы валют'!$B$39,H160*0.54*100/(100-'Заказ, cкидки и курсы валют'!$C$39),IF(H160&lt;'Заказ, cкидки и курсы валют'!$B$40,H160*0.54*100/(100-'Заказ, cкидки и курсы валют'!$C$40),IF(H160&lt;'Заказ, cкидки и курсы валют'!$B$41,H160*0.54*100/(100-'Заказ, cкидки и курсы валют'!$C$41),IF(H160&lt;'Заказ, cкидки и курсы валют'!$B$42,H160*0.54*100/(100-'Заказ, cкидки и курсы валют'!$C$42),IF(H160&lt;'Заказ, cкидки и курсы валют'!$B$43,H160*0.54*100/(100-'Заказ, cкидки и курсы валют'!$C$43),H160))))),2)</f>
        <v>498.61</v>
      </c>
      <c r="K160" s="574"/>
    </row>
    <row r="161" spans="1:11" ht="15.75" thickBot="1">
      <c r="A161" s="216" t="s">
        <v>7392</v>
      </c>
      <c r="B161" s="62" t="s">
        <v>5565</v>
      </c>
      <c r="C161" s="65">
        <v>13</v>
      </c>
      <c r="D161" s="420">
        <v>15</v>
      </c>
      <c r="E161" s="2030">
        <f t="shared" si="22"/>
        <v>2328.1800000000003</v>
      </c>
      <c r="F161" s="1090">
        <f t="shared" si="23"/>
        <v>2328.1799999999998</v>
      </c>
      <c r="G161" s="862">
        <f>'Заказ, cкидки и курсы валют'!$J$23*F161</f>
        <v>27938.159999999996</v>
      </c>
      <c r="H161" s="128">
        <f t="shared" si="24"/>
        <v>419.07</v>
      </c>
      <c r="I161" s="212"/>
      <c r="J161" s="128">
        <f>ROUND(IF(H161&lt;'Заказ, cкидки и курсы валют'!$B$39,H161*0.54*100/(100-'Заказ, cкидки и курсы валют'!$C$39),IF(H161&lt;'Заказ, cкидки и курсы валют'!$B$40,H161*0.54*100/(100-'Заказ, cкидки и курсы валют'!$C$40),IF(H161&lt;'Заказ, cкидки и курсы валют'!$B$41,H161*0.54*100/(100-'Заказ, cкидки и курсы валют'!$C$41),IF(H161&lt;'Заказ, cкидки и курсы валют'!$B$42,H161*0.54*100/(100-'Заказ, cкидки и курсы валют'!$C$42),IF(H161&lt;'Заказ, cкидки и курсы валют'!$B$43,H161*0.54*100/(100-'Заказ, cкидки и курсы валют'!$C$43),H161))))),2)</f>
        <v>502.88</v>
      </c>
      <c r="K161" s="574"/>
    </row>
    <row r="162" spans="1:11" ht="15.75" thickBot="1">
      <c r="A162" s="216" t="s">
        <v>7393</v>
      </c>
      <c r="B162" s="39" t="s">
        <v>3106</v>
      </c>
      <c r="C162" s="58">
        <v>9.2799999999999994</v>
      </c>
      <c r="D162" s="420">
        <v>15</v>
      </c>
      <c r="E162" s="2030">
        <f t="shared" si="22"/>
        <v>1200.68</v>
      </c>
      <c r="F162" s="1090">
        <f t="shared" si="23"/>
        <v>1200.68</v>
      </c>
      <c r="G162" s="862">
        <f>'Заказ, cкидки и курсы валют'!$J$23*F162</f>
        <v>14408.16</v>
      </c>
      <c r="H162" s="128">
        <f t="shared" si="24"/>
        <v>216.12</v>
      </c>
      <c r="I162" s="212"/>
      <c r="J162" s="128">
        <f>ROUND(IF(H162&lt;'Заказ, cкидки и курсы валют'!$B$39,H162*0.54*100/(100-'Заказ, cкидки и курсы валют'!$C$39),IF(H162&lt;'Заказ, cкидки и курсы валют'!$B$40,H162*0.54*100/(100-'Заказ, cкидки и курсы валют'!$C$40),IF(H162&lt;'Заказ, cкидки и курсы валют'!$B$41,H162*0.54*100/(100-'Заказ, cкидки и курсы валют'!$C$41),IF(H162&lt;'Заказ, cкидки и курсы валют'!$B$42,H162*0.54*100/(100-'Заказ, cкидки и курсы валют'!$C$42),IF(H162&lt;'Заказ, cкидки и курсы валют'!$B$43,H162*0.54*100/(100-'Заказ, cкидки и курсы валют'!$C$43),H162))))),2)</f>
        <v>291.76</v>
      </c>
      <c r="K162" s="574"/>
    </row>
    <row r="163" spans="1:11" ht="15.75" thickBot="1">
      <c r="A163" s="216" t="s">
        <v>7394</v>
      </c>
      <c r="B163" s="39" t="s">
        <v>190</v>
      </c>
      <c r="C163" s="58">
        <v>13.08</v>
      </c>
      <c r="D163" s="420">
        <v>10</v>
      </c>
      <c r="E163" s="2030">
        <f t="shared" si="22"/>
        <v>1495.98</v>
      </c>
      <c r="F163" s="1090">
        <f t="shared" si="23"/>
        <v>1495.98</v>
      </c>
      <c r="G163" s="862">
        <f>'Заказ, cкидки и курсы валют'!$J$23*F163</f>
        <v>17951.760000000002</v>
      </c>
      <c r="H163" s="128">
        <f t="shared" si="24"/>
        <v>179.52</v>
      </c>
      <c r="I163" s="212"/>
      <c r="J163" s="128">
        <f>ROUND(IF(H163&lt;'Заказ, cкидки и курсы валют'!$B$39,H163*0.54*100/(100-'Заказ, cкидки и курсы валют'!$C$39),IF(H163&lt;'Заказ, cкидки и курсы валют'!$B$40,H163*0.54*100/(100-'Заказ, cкидки и курсы валют'!$C$40),IF(H163&lt;'Заказ, cкидки и курсы валют'!$B$41,H163*0.54*100/(100-'Заказ, cкидки и курсы валют'!$C$41),IF(H163&lt;'Заказ, cкидки и курсы валют'!$B$42,H163*0.54*100/(100-'Заказ, cкидки и курсы валют'!$C$42),IF(H163&lt;'Заказ, cкидки и курсы валют'!$B$43,H163*0.54*100/(100-'Заказ, cкидки и курсы валют'!$C$43),H163))))),2)</f>
        <v>276.97000000000003</v>
      </c>
      <c r="K163" s="574"/>
    </row>
    <row r="164" spans="1:11" ht="15.75" thickBot="1">
      <c r="A164" s="216" t="s">
        <v>7395</v>
      </c>
      <c r="B164" s="39" t="s">
        <v>237</v>
      </c>
      <c r="C164" s="58">
        <v>20.65</v>
      </c>
      <c r="D164" s="420">
        <v>8</v>
      </c>
      <c r="E164" s="2030">
        <f t="shared" si="22"/>
        <v>2134.84</v>
      </c>
      <c r="F164" s="1090">
        <f t="shared" si="23"/>
        <v>2134.84</v>
      </c>
      <c r="G164" s="862">
        <f>'Заказ, cкидки и курсы валют'!$J$23*F164</f>
        <v>25618.080000000002</v>
      </c>
      <c r="H164" s="128">
        <f t="shared" si="24"/>
        <v>204.94</v>
      </c>
      <c r="I164" s="212"/>
      <c r="J164" s="128">
        <f>ROUND(IF(H164&lt;'Заказ, cкидки и курсы валют'!$B$39,H164*0.54*100/(100-'Заказ, cкидки и курсы валют'!$C$39),IF(H164&lt;'Заказ, cкидки и курсы валют'!$B$40,H164*0.54*100/(100-'Заказ, cкидки и курсы валют'!$C$40),IF(H164&lt;'Заказ, cкидки и курсы валют'!$B$41,H164*0.54*100/(100-'Заказ, cкидки и курсы валют'!$C$41),IF(H164&lt;'Заказ, cкидки и курсы валют'!$B$42,H164*0.54*100/(100-'Заказ, cкидки и курсы валют'!$C$42),IF(H164&lt;'Заказ, cкидки и курсы валют'!$B$43,H164*0.54*100/(100-'Заказ, cкидки и курсы валют'!$C$43),H164))))),2)</f>
        <v>276.67</v>
      </c>
      <c r="K164" s="574"/>
    </row>
    <row r="165" spans="1:11" ht="15.75" thickBot="1">
      <c r="A165" s="216" t="s">
        <v>7396</v>
      </c>
      <c r="B165" s="39" t="s">
        <v>238</v>
      </c>
      <c r="C165" s="58">
        <v>25.8</v>
      </c>
      <c r="D165" s="420">
        <v>6</v>
      </c>
      <c r="E165" s="2030">
        <f t="shared" si="22"/>
        <v>2731.08</v>
      </c>
      <c r="F165" s="1090">
        <f t="shared" si="23"/>
        <v>2731.08</v>
      </c>
      <c r="G165" s="862">
        <f>'Заказ, cкидки и курсы валют'!$J$23*F165</f>
        <v>32772.959999999999</v>
      </c>
      <c r="H165" s="128">
        <f t="shared" si="24"/>
        <v>196.64</v>
      </c>
      <c r="I165" s="212"/>
      <c r="J165" s="128">
        <f>ROUND(IF(H165&lt;'Заказ, cкидки и курсы валют'!$B$39,H165*0.54*100/(100-'Заказ, cкидки и курсы валют'!$C$39),IF(H165&lt;'Заказ, cкидки и курсы валют'!$B$40,H165*0.54*100/(100-'Заказ, cкидки и курсы валют'!$C$40),IF(H165&lt;'Заказ, cкидки и курсы валют'!$B$41,H165*0.54*100/(100-'Заказ, cкидки и курсы валют'!$C$41),IF(H165&lt;'Заказ, cкидки и курсы валют'!$B$42,H165*0.54*100/(100-'Заказ, cкидки и курсы валют'!$C$42),IF(H165&lt;'Заказ, cкидки и курсы валют'!$B$43,H165*0.54*100/(100-'Заказ, cкидки и курсы валют'!$C$43),H165))))),2)</f>
        <v>265.45999999999998</v>
      </c>
      <c r="K165" s="574"/>
    </row>
    <row r="166" spans="1:11" ht="15.75" thickBot="1">
      <c r="A166" s="216" t="s">
        <v>7397</v>
      </c>
      <c r="B166" s="39" t="s">
        <v>195</v>
      </c>
      <c r="C166" s="58">
        <v>30.62</v>
      </c>
      <c r="D166" s="420">
        <v>6</v>
      </c>
      <c r="E166" s="2030">
        <f t="shared" si="22"/>
        <v>2936.94</v>
      </c>
      <c r="F166" s="1090">
        <f t="shared" si="23"/>
        <v>2936.94</v>
      </c>
      <c r="G166" s="862">
        <f>'Заказ, cкидки и курсы валют'!$J$23*F166</f>
        <v>35243.279999999999</v>
      </c>
      <c r="H166" s="128">
        <f t="shared" si="24"/>
        <v>211.46</v>
      </c>
      <c r="I166" s="212"/>
      <c r="J166" s="128">
        <f>ROUND(IF(H166&lt;'Заказ, cкидки и курсы валют'!$B$39,H166*0.54*100/(100-'Заказ, cкидки и курсы валют'!$C$39),IF(H166&lt;'Заказ, cкидки и курсы валют'!$B$40,H166*0.54*100/(100-'Заказ, cкидки и курсы валют'!$C$40),IF(H166&lt;'Заказ, cкидки и курсы валют'!$B$41,H166*0.54*100/(100-'Заказ, cкидки и курсы валют'!$C$41),IF(H166&lt;'Заказ, cкидки и курсы валют'!$B$42,H166*0.54*100/(100-'Заказ, cкидки и курсы валют'!$C$42),IF(H166&lt;'Заказ, cкидки и курсы валют'!$B$43,H166*0.54*100/(100-'Заказ, cкидки и курсы валют'!$C$43),H166))))),2)</f>
        <v>285.47000000000003</v>
      </c>
      <c r="K166" s="574"/>
    </row>
    <row r="167" spans="1:11" ht="15.75" thickBot="1">
      <c r="A167" s="216" t="s">
        <v>7398</v>
      </c>
      <c r="B167" s="39" t="s">
        <v>969</v>
      </c>
      <c r="C167" s="58">
        <v>33.200000000000003</v>
      </c>
      <c r="D167" s="420">
        <v>5</v>
      </c>
      <c r="E167" s="2030">
        <f t="shared" si="22"/>
        <v>3242.38</v>
      </c>
      <c r="F167" s="1090">
        <f t="shared" si="23"/>
        <v>3242.38</v>
      </c>
      <c r="G167" s="862">
        <f>'Заказ, cкидки и курсы валют'!$J$23*F167</f>
        <v>38908.559999999998</v>
      </c>
      <c r="H167" s="128">
        <f t="shared" si="24"/>
        <v>194.54</v>
      </c>
      <c r="I167" s="212"/>
      <c r="J167" s="128">
        <f>ROUND(IF(H167&lt;'Заказ, cкидки и курсы валют'!$B$39,H167*0.54*100/(100-'Заказ, cкидки и курсы валют'!$C$39),IF(H167&lt;'Заказ, cкидки и курсы валют'!$B$40,H167*0.54*100/(100-'Заказ, cкидки и курсы валют'!$C$40),IF(H167&lt;'Заказ, cкидки и курсы валют'!$B$41,H167*0.54*100/(100-'Заказ, cкидки и курсы валют'!$C$41),IF(H167&lt;'Заказ, cкидки и курсы валют'!$B$42,H167*0.54*100/(100-'Заказ, cкидки и курсы валют'!$C$42),IF(H167&lt;'Заказ, cкидки и курсы валют'!$B$43,H167*0.54*100/(100-'Заказ, cкидки и курсы валют'!$C$43),H167))))),2)</f>
        <v>262.63</v>
      </c>
      <c r="K167" s="574"/>
    </row>
    <row r="168" spans="1:11" ht="15.75" thickBot="1">
      <c r="A168" s="216" t="s">
        <v>7399</v>
      </c>
      <c r="B168" s="39" t="s">
        <v>196</v>
      </c>
      <c r="C168" s="58">
        <v>36.1</v>
      </c>
      <c r="D168" s="420">
        <v>5</v>
      </c>
      <c r="E168" s="2030">
        <f t="shared" si="22"/>
        <v>3562.66</v>
      </c>
      <c r="F168" s="1090">
        <f t="shared" si="23"/>
        <v>3562.66</v>
      </c>
      <c r="G168" s="862">
        <f>'Заказ, cкидки и курсы валют'!$J$23*F168</f>
        <v>42751.92</v>
      </c>
      <c r="H168" s="128">
        <f t="shared" si="24"/>
        <v>213.76</v>
      </c>
      <c r="I168" s="212"/>
      <c r="J168" s="128">
        <f>ROUND(IF(H168&lt;'Заказ, cкидки и курсы валют'!$B$39,H168*0.54*100/(100-'Заказ, cкидки и курсы валют'!$C$39),IF(H168&lt;'Заказ, cкидки и курсы валют'!$B$40,H168*0.54*100/(100-'Заказ, cкидки и курсы валют'!$C$40),IF(H168&lt;'Заказ, cкидки и курсы валют'!$B$41,H168*0.54*100/(100-'Заказ, cкидки и курсы валют'!$C$41),IF(H168&lt;'Заказ, cкидки и курсы валют'!$B$42,H168*0.54*100/(100-'Заказ, cкидки и курсы валют'!$C$42),IF(H168&lt;'Заказ, cкидки и курсы валют'!$B$43,H168*0.54*100/(100-'Заказ, cкидки и курсы валют'!$C$43),H168))))),2)</f>
        <v>288.58</v>
      </c>
      <c r="K168" s="574"/>
    </row>
    <row r="169" spans="1:11" ht="15.75" thickBot="1">
      <c r="A169" s="216" t="s">
        <v>7400</v>
      </c>
      <c r="B169" s="39" t="s">
        <v>3111</v>
      </c>
      <c r="C169" s="58">
        <v>22.2</v>
      </c>
      <c r="D169" s="420">
        <v>6</v>
      </c>
      <c r="E169" s="2030">
        <f t="shared" si="22"/>
        <v>2282.56</v>
      </c>
      <c r="F169" s="1090">
        <f t="shared" si="23"/>
        <v>2282.56</v>
      </c>
      <c r="G169" s="862">
        <f>'Заказ, cкидки и курсы валют'!$J$23*F169</f>
        <v>27390.720000000001</v>
      </c>
      <c r="H169" s="128">
        <f t="shared" si="24"/>
        <v>164.34</v>
      </c>
      <c r="I169" s="212"/>
      <c r="J169" s="128">
        <f>ROUND(IF(H169&lt;'Заказ, cкидки и курсы валют'!$B$39,H169*0.54*100/(100-'Заказ, cкидки и курсы валют'!$C$39),IF(H169&lt;'Заказ, cкидки и курсы валют'!$B$40,H169*0.54*100/(100-'Заказ, cкидки и курсы валют'!$C$40),IF(H169&lt;'Заказ, cкидки и курсы валют'!$B$41,H169*0.54*100/(100-'Заказ, cкидки и курсы валют'!$C$41),IF(H169&lt;'Заказ, cкидки и курсы валют'!$B$42,H169*0.54*100/(100-'Заказ, cкидки и курсы валют'!$C$42),IF(H169&lt;'Заказ, cкидки и курсы валют'!$B$43,H169*0.54*100/(100-'Заказ, cкидки и курсы валют'!$C$43),H169))))),2)</f>
        <v>253.55</v>
      </c>
      <c r="K169" s="574"/>
    </row>
    <row r="170" spans="1:11" ht="15.75" thickBot="1">
      <c r="A170" s="216" t="s">
        <v>7401</v>
      </c>
      <c r="B170" s="39" t="s">
        <v>201</v>
      </c>
      <c r="C170" s="58">
        <v>26.8</v>
      </c>
      <c r="D170" s="420">
        <v>6</v>
      </c>
      <c r="E170" s="2030">
        <f t="shared" si="22"/>
        <v>2704.44</v>
      </c>
      <c r="F170" s="1090">
        <f t="shared" si="23"/>
        <v>2704.44</v>
      </c>
      <c r="G170" s="862">
        <f>'Заказ, cкидки и курсы валют'!$J$23*F170</f>
        <v>32453.279999999999</v>
      </c>
      <c r="H170" s="128">
        <f t="shared" si="24"/>
        <v>194.72</v>
      </c>
      <c r="I170" s="212"/>
      <c r="J170" s="128">
        <f>ROUND(IF(H170&lt;'Заказ, cкидки и курсы валют'!$B$39,H170*0.54*100/(100-'Заказ, cкидки и курсы валют'!$C$39),IF(H170&lt;'Заказ, cкидки и курсы валют'!$B$40,H170*0.54*100/(100-'Заказ, cкидки и курсы валют'!$C$40),IF(H170&lt;'Заказ, cкидки и курсы валют'!$B$41,H170*0.54*100/(100-'Заказ, cкидки и курсы валют'!$C$41),IF(H170&lt;'Заказ, cкидки и курсы валют'!$B$42,H170*0.54*100/(100-'Заказ, cкидки и курсы валют'!$C$42),IF(H170&lt;'Заказ, cкидки и курсы валют'!$B$43,H170*0.54*100/(100-'Заказ, cкидки и курсы валют'!$C$43),H170))))),2)</f>
        <v>262.87</v>
      </c>
      <c r="K170" s="574"/>
    </row>
    <row r="171" spans="1:11" ht="15.75" thickBot="1">
      <c r="A171" s="216" t="s">
        <v>7402</v>
      </c>
      <c r="B171" s="39" t="s">
        <v>202</v>
      </c>
      <c r="C171" s="58">
        <v>30.6</v>
      </c>
      <c r="D171" s="420">
        <v>5</v>
      </c>
      <c r="E171" s="2030">
        <f t="shared" si="22"/>
        <v>3069.38</v>
      </c>
      <c r="F171" s="1090">
        <f t="shared" si="23"/>
        <v>3069.38</v>
      </c>
      <c r="G171" s="862">
        <f>'Заказ, cкидки и курсы валют'!$J$23*F171</f>
        <v>36832.559999999998</v>
      </c>
      <c r="H171" s="128">
        <f t="shared" si="24"/>
        <v>184.16</v>
      </c>
      <c r="I171" s="212"/>
      <c r="J171" s="128">
        <f>ROUND(IF(H171&lt;'Заказ, cкидки и курсы валют'!$B$39,H171*0.54*100/(100-'Заказ, cкидки и курсы валют'!$C$39),IF(H171&lt;'Заказ, cкидки и курсы валют'!$B$40,H171*0.54*100/(100-'Заказ, cкидки и курсы валют'!$C$40),IF(H171&lt;'Заказ, cкидки и курсы валют'!$B$41,H171*0.54*100/(100-'Заказ, cкидки и курсы валют'!$C$41),IF(H171&lt;'Заказ, cкидки и курсы валют'!$B$42,H171*0.54*100/(100-'Заказ, cкидки и курсы валют'!$C$42),IF(H171&lt;'Заказ, cкидки и курсы валют'!$B$43,H171*0.54*100/(100-'Заказ, cкидки и курсы валют'!$C$43),H171))))),2)</f>
        <v>284.13</v>
      </c>
      <c r="K171" s="574"/>
    </row>
    <row r="172" spans="1:11" ht="15.75" thickBot="1">
      <c r="A172" s="216" t="s">
        <v>7403</v>
      </c>
      <c r="B172" s="39" t="s">
        <v>239</v>
      </c>
      <c r="C172" s="58">
        <v>38.299999999999997</v>
      </c>
      <c r="D172" s="420">
        <v>5</v>
      </c>
      <c r="E172" s="2030">
        <f t="shared" si="22"/>
        <v>3566.28</v>
      </c>
      <c r="F172" s="1090">
        <f t="shared" si="23"/>
        <v>3566.28</v>
      </c>
      <c r="G172" s="862">
        <f>'Заказ, cкидки и курсы валют'!$J$23*F172</f>
        <v>42795.360000000001</v>
      </c>
      <c r="H172" s="128">
        <f t="shared" si="24"/>
        <v>213.98</v>
      </c>
      <c r="I172" s="212"/>
      <c r="J172" s="128">
        <f>ROUND(IF(H172&lt;'Заказ, cкидки и курсы валют'!$B$39,H172*0.54*100/(100-'Заказ, cкидки и курсы валют'!$C$39),IF(H172&lt;'Заказ, cкидки и курсы валют'!$B$40,H172*0.54*100/(100-'Заказ, cкидки и курсы валют'!$C$40),IF(H172&lt;'Заказ, cкидки и курсы валют'!$B$41,H172*0.54*100/(100-'Заказ, cкидки и курсы валют'!$C$41),IF(H172&lt;'Заказ, cкидки и курсы валют'!$B$42,H172*0.54*100/(100-'Заказ, cкидки и курсы валют'!$C$42),IF(H172&lt;'Заказ, cкидки и курсы валют'!$B$43,H172*0.54*100/(100-'Заказ, cкидки и курсы валют'!$C$43),H172))))),2)</f>
        <v>288.87</v>
      </c>
      <c r="K172" s="574"/>
    </row>
    <row r="173" spans="1:11" ht="15.75" thickBot="1">
      <c r="A173" s="216" t="s">
        <v>7404</v>
      </c>
      <c r="B173" s="39" t="s">
        <v>240</v>
      </c>
      <c r="C173" s="58">
        <v>47.4</v>
      </c>
      <c r="D173" s="420">
        <v>4</v>
      </c>
      <c r="E173" s="2030">
        <f t="shared" si="22"/>
        <v>4264.4799999999996</v>
      </c>
      <c r="F173" s="1090">
        <f t="shared" si="23"/>
        <v>4264.4799999999996</v>
      </c>
      <c r="G173" s="862">
        <f>'Заказ, cкидки и курсы валют'!$J$23*F173</f>
        <v>51173.759999999995</v>
      </c>
      <c r="H173" s="128">
        <f t="shared" si="24"/>
        <v>204.7</v>
      </c>
      <c r="I173" s="212"/>
      <c r="J173" s="128">
        <f>ROUND(IF(H173&lt;'Заказ, cкидки и курсы валют'!$B$39,H173*0.54*100/(100-'Заказ, cкидки и курсы валют'!$C$39),IF(H173&lt;'Заказ, cкидки и курсы валют'!$B$40,H173*0.54*100/(100-'Заказ, cкидки и курсы валют'!$C$40),IF(H173&lt;'Заказ, cкидки и курсы валют'!$B$41,H173*0.54*100/(100-'Заказ, cкидки и курсы валют'!$C$41),IF(H173&lt;'Заказ, cкидки и курсы валют'!$B$42,H173*0.54*100/(100-'Заказ, cкидки и курсы валют'!$C$42),IF(H173&lt;'Заказ, cкидки и курсы валют'!$B$43,H173*0.54*100/(100-'Заказ, cкидки и курсы валют'!$C$43),H173))))),2)</f>
        <v>276.35000000000002</v>
      </c>
      <c r="K173" s="574"/>
    </row>
    <row r="174" spans="1:11" ht="15.75" thickBot="1">
      <c r="A174" s="216" t="s">
        <v>7405</v>
      </c>
      <c r="B174" s="39" t="s">
        <v>241</v>
      </c>
      <c r="C174" s="58">
        <v>59.1</v>
      </c>
      <c r="D174" s="420">
        <v>3</v>
      </c>
      <c r="E174" s="2030">
        <f t="shared" si="22"/>
        <v>5405.4</v>
      </c>
      <c r="F174" s="1090">
        <f t="shared" si="23"/>
        <v>5405.4</v>
      </c>
      <c r="G174" s="862">
        <f>'Заказ, cкидки и курсы валют'!$J$23*F174</f>
        <v>64864.799999999996</v>
      </c>
      <c r="H174" s="128">
        <f t="shared" si="24"/>
        <v>194.59</v>
      </c>
      <c r="I174" s="212"/>
      <c r="J174" s="128">
        <f>ROUND(IF(H174&lt;'Заказ, cкидки и курсы валют'!$B$39,H174*0.54*100/(100-'Заказ, cкидки и курсы валют'!$C$39),IF(H174&lt;'Заказ, cкидки и курсы валют'!$B$40,H174*0.54*100/(100-'Заказ, cкидки и курсы валют'!$C$40),IF(H174&lt;'Заказ, cкидки и курсы валют'!$B$41,H174*0.54*100/(100-'Заказ, cкидки и курсы валют'!$C$41),IF(H174&lt;'Заказ, cкидки и курсы валют'!$B$42,H174*0.54*100/(100-'Заказ, cкидки и курсы валют'!$C$42),IF(H174&lt;'Заказ, cкидки и курсы валют'!$B$43,H174*0.54*100/(100-'Заказ, cкидки и курсы валют'!$C$43),H174))))),2)</f>
        <v>262.7</v>
      </c>
      <c r="K174" s="574"/>
    </row>
    <row r="175" spans="1:11" ht="15.75" thickBot="1">
      <c r="A175" s="216" t="s">
        <v>7406</v>
      </c>
      <c r="B175" s="39" t="s">
        <v>242</v>
      </c>
      <c r="C175" s="58">
        <v>61.8</v>
      </c>
      <c r="D175" s="420">
        <v>4</v>
      </c>
      <c r="E175" s="2030">
        <f t="shared" si="22"/>
        <v>5213.2800000000007</v>
      </c>
      <c r="F175" s="1090">
        <f t="shared" si="23"/>
        <v>5213.28</v>
      </c>
      <c r="G175" s="862">
        <f>'Заказ, cкидки и курсы валют'!$J$23*F175</f>
        <v>62559.360000000001</v>
      </c>
      <c r="H175" s="128">
        <f t="shared" si="24"/>
        <v>250.24</v>
      </c>
      <c r="I175" s="212"/>
      <c r="J175" s="128">
        <f>ROUND(IF(H175&lt;'Заказ, cкидки и курсы валют'!$B$39,H175*0.54*100/(100-'Заказ, cкидки и курсы валют'!$C$39),IF(H175&lt;'Заказ, cкидки и курсы валют'!$B$40,H175*0.54*100/(100-'Заказ, cкидки и курсы валют'!$C$40),IF(H175&lt;'Заказ, cкидки и курсы валют'!$B$41,H175*0.54*100/(100-'Заказ, cкидки и курсы валют'!$C$41),IF(H175&lt;'Заказ, cкидки и курсы валют'!$B$42,H175*0.54*100/(100-'Заказ, cкидки и курсы валют'!$C$42),IF(H175&lt;'Заказ, cкидки и курсы валют'!$B$43,H175*0.54*100/(100-'Заказ, cкидки и курсы валют'!$C$43),H175))))),2)</f>
        <v>337.82</v>
      </c>
      <c r="K175" s="574"/>
    </row>
    <row r="176" spans="1:11" ht="15.75" thickBot="1">
      <c r="A176" s="216" t="s">
        <v>7407</v>
      </c>
      <c r="B176" s="39" t="s">
        <v>2630</v>
      </c>
      <c r="C176" s="58">
        <v>71.41</v>
      </c>
      <c r="D176" s="420">
        <v>4</v>
      </c>
      <c r="E176" s="2030">
        <f t="shared" si="22"/>
        <v>5695.9</v>
      </c>
      <c r="F176" s="1090">
        <f t="shared" si="23"/>
        <v>5695.9</v>
      </c>
      <c r="G176" s="862">
        <f>'Заказ, cкидки и курсы валют'!$J$23*F176</f>
        <v>68350.799999999988</v>
      </c>
      <c r="H176" s="128">
        <f t="shared" si="24"/>
        <v>273.39999999999998</v>
      </c>
      <c r="I176" s="212"/>
      <c r="J176" s="128">
        <f>ROUND(IF(H176&lt;'Заказ, cкидки и курсы валют'!$B$39,H176*0.54*100/(100-'Заказ, cкидки и курсы валют'!$C$39),IF(H176&lt;'Заказ, cкидки и курсы валют'!$B$40,H176*0.54*100/(100-'Заказ, cкидки и курсы валют'!$C$40),IF(H176&lt;'Заказ, cкидки и курсы валют'!$B$41,H176*0.54*100/(100-'Заказ, cкидки и курсы валют'!$C$41),IF(H176&lt;'Заказ, cкидки и курсы валют'!$B$42,H176*0.54*100/(100-'Заказ, cкидки и курсы валют'!$C$42),IF(H176&lt;'Заказ, cкидки и курсы валют'!$B$43,H176*0.54*100/(100-'Заказ, cкидки и курсы валют'!$C$43),H176))))),2)</f>
        <v>369.09</v>
      </c>
      <c r="K176" s="574"/>
    </row>
    <row r="177" spans="1:11" ht="15.75" thickBot="1">
      <c r="A177" s="216" t="s">
        <v>7408</v>
      </c>
      <c r="B177" s="39" t="s">
        <v>2631</v>
      </c>
      <c r="C177" s="58">
        <v>84.22</v>
      </c>
      <c r="D177" s="420">
        <v>3</v>
      </c>
      <c r="E177" s="2030">
        <f t="shared" si="22"/>
        <v>6933.92</v>
      </c>
      <c r="F177" s="1090">
        <f t="shared" si="23"/>
        <v>6933.92</v>
      </c>
      <c r="G177" s="862">
        <f>'Заказ, cкидки и курсы валют'!$J$23*F177</f>
        <v>83207.040000000008</v>
      </c>
      <c r="H177" s="128">
        <f t="shared" si="24"/>
        <v>249.62</v>
      </c>
      <c r="I177" s="212"/>
      <c r="J177" s="128">
        <f>ROUND(IF(H177&lt;'Заказ, cкидки и курсы валют'!$B$39,H177*0.54*100/(100-'Заказ, cкидки и курсы валют'!$C$39),IF(H177&lt;'Заказ, cкидки и курсы валют'!$B$40,H177*0.54*100/(100-'Заказ, cкидки и курсы валют'!$C$40),IF(H177&lt;'Заказ, cкидки и курсы валют'!$B$41,H177*0.54*100/(100-'Заказ, cкидки и курсы валют'!$C$41),IF(H177&lt;'Заказ, cкидки и курсы валют'!$B$42,H177*0.54*100/(100-'Заказ, cкидки и курсы валют'!$C$42),IF(H177&lt;'Заказ, cкидки и курсы валют'!$B$43,H177*0.54*100/(100-'Заказ, cкидки и курсы валют'!$C$43),H177))))),2)</f>
        <v>336.99</v>
      </c>
      <c r="K177" s="574"/>
    </row>
    <row r="178" spans="1:11" ht="15.75" thickBot="1">
      <c r="A178" s="216" t="s">
        <v>7409</v>
      </c>
      <c r="B178" s="39" t="s">
        <v>209</v>
      </c>
      <c r="C178" s="58">
        <v>96.01</v>
      </c>
      <c r="D178" s="420">
        <v>2</v>
      </c>
      <c r="E178" s="2030">
        <f t="shared" si="22"/>
        <v>8799.7200000000012</v>
      </c>
      <c r="F178" s="1090">
        <f t="shared" si="23"/>
        <v>8799.7199999999993</v>
      </c>
      <c r="G178" s="862">
        <f>'Заказ, cкидки и курсы валют'!$J$23*F178</f>
        <v>105596.63999999998</v>
      </c>
      <c r="H178" s="128">
        <f t="shared" si="24"/>
        <v>211.19</v>
      </c>
      <c r="I178" s="212"/>
      <c r="J178" s="128">
        <f>ROUND(IF(H178&lt;'Заказ, cкидки и курсы валют'!$B$39,H178*0.54*100/(100-'Заказ, cкидки и курсы валют'!$C$39),IF(H178&lt;'Заказ, cкидки и курсы валют'!$B$40,H178*0.54*100/(100-'Заказ, cкидки и курсы валют'!$C$40),IF(H178&lt;'Заказ, cкидки и курсы валют'!$B$41,H178*0.54*100/(100-'Заказ, cкидки и курсы валют'!$C$41),IF(H178&lt;'Заказ, cкидки и курсы валют'!$B$42,H178*0.54*100/(100-'Заказ, cкидки и курсы валют'!$C$42),IF(H178&lt;'Заказ, cкидки и курсы валют'!$B$43,H178*0.54*100/(100-'Заказ, cкидки и курсы валют'!$C$43),H178))))),2)</f>
        <v>285.11</v>
      </c>
      <c r="K178" s="574"/>
    </row>
    <row r="179" spans="1:11" ht="15.75" thickBot="1">
      <c r="A179" s="216" t="s">
        <v>7410</v>
      </c>
      <c r="B179" s="39" t="s">
        <v>3993</v>
      </c>
      <c r="C179" s="58">
        <v>127</v>
      </c>
      <c r="D179" s="420">
        <v>2</v>
      </c>
      <c r="E179" s="2030">
        <f t="shared" si="22"/>
        <v>10835.82</v>
      </c>
      <c r="F179" s="1090">
        <f t="shared" si="23"/>
        <v>10835.82</v>
      </c>
      <c r="G179" s="862">
        <f>'Заказ, cкидки и курсы валют'!$J$23*F179</f>
        <v>130029.84</v>
      </c>
      <c r="H179" s="128">
        <f t="shared" si="24"/>
        <v>260.06</v>
      </c>
      <c r="I179" s="212"/>
      <c r="J179" s="128">
        <f>ROUND(IF(H179&lt;'Заказ, cкидки и курсы валют'!$B$39,H179*0.54*100/(100-'Заказ, cкидки и курсы валют'!$C$39),IF(H179&lt;'Заказ, cкидки и курсы валют'!$B$40,H179*0.54*100/(100-'Заказ, cкидки и курсы валют'!$C$40),IF(H179&lt;'Заказ, cкидки и курсы валют'!$B$41,H179*0.54*100/(100-'Заказ, cкидки и курсы валют'!$C$41),IF(H179&lt;'Заказ, cкидки и курсы валют'!$B$42,H179*0.54*100/(100-'Заказ, cкидки и курсы валют'!$C$42),IF(H179&lt;'Заказ, cкидки и курсы валют'!$B$43,H179*0.54*100/(100-'Заказ, cкидки и курсы валют'!$C$43),H179))))),2)</f>
        <v>351.08</v>
      </c>
      <c r="K179" s="574"/>
    </row>
    <row r="180" spans="1:11" ht="15.75" thickBot="1">
      <c r="A180" s="216" t="s">
        <v>7411</v>
      </c>
      <c r="B180" s="39" t="s">
        <v>243</v>
      </c>
      <c r="C180" s="58">
        <v>47</v>
      </c>
      <c r="D180" s="420">
        <v>3</v>
      </c>
      <c r="E180" s="2030">
        <f t="shared" si="22"/>
        <v>4809.16</v>
      </c>
      <c r="F180" s="1090">
        <f t="shared" si="23"/>
        <v>4809.16</v>
      </c>
      <c r="G180" s="862">
        <f>'Заказ, cкидки и курсы валют'!$J$23*F180</f>
        <v>57709.919999999998</v>
      </c>
      <c r="H180" s="128">
        <f t="shared" si="24"/>
        <v>173.13</v>
      </c>
      <c r="I180" s="212"/>
      <c r="J180" s="128">
        <f>ROUND(IF(H180&lt;'Заказ, cкидки и курсы валют'!$B$39,H180*0.54*100/(100-'Заказ, cкидки и курсы валют'!$C$39),IF(H180&lt;'Заказ, cкидки и курсы валют'!$B$40,H180*0.54*100/(100-'Заказ, cкидки и курсы валют'!$C$40),IF(H180&lt;'Заказ, cкидки и курсы валют'!$B$41,H180*0.54*100/(100-'Заказ, cкидки и курсы валют'!$C$41),IF(H180&lt;'Заказ, cкидки и курсы валют'!$B$42,H180*0.54*100/(100-'Заказ, cкидки и курсы валют'!$C$42),IF(H180&lt;'Заказ, cкидки и курсы валют'!$B$43,H180*0.54*100/(100-'Заказ, cкидки и курсы валют'!$C$43),H180))))),2)</f>
        <v>267.11</v>
      </c>
      <c r="K180" s="574"/>
    </row>
    <row r="181" spans="1:11" ht="15.75" thickBot="1">
      <c r="A181" s="216" t="s">
        <v>7412</v>
      </c>
      <c r="B181" s="39" t="s">
        <v>244</v>
      </c>
      <c r="C181" s="58">
        <v>57</v>
      </c>
      <c r="D181" s="420">
        <v>3</v>
      </c>
      <c r="E181" s="2030">
        <f t="shared" si="22"/>
        <v>5278.4400000000005</v>
      </c>
      <c r="F181" s="1090">
        <f t="shared" si="23"/>
        <v>5278.44</v>
      </c>
      <c r="G181" s="862">
        <f>'Заказ, cкидки и курсы валют'!$J$23*F181</f>
        <v>63341.279999999999</v>
      </c>
      <c r="H181" s="128">
        <f t="shared" si="24"/>
        <v>190.02</v>
      </c>
      <c r="I181" s="212"/>
      <c r="J181" s="128">
        <f>ROUND(IF(H181&lt;'Заказ, cкидки и курсы валют'!$B$39,H181*0.54*100/(100-'Заказ, cкидки и курсы валют'!$C$39),IF(H181&lt;'Заказ, cкидки и курсы валют'!$B$40,H181*0.54*100/(100-'Заказ, cкидки и курсы валют'!$C$40),IF(H181&lt;'Заказ, cкидки и курсы валют'!$B$41,H181*0.54*100/(100-'Заказ, cкидки и курсы валют'!$C$41),IF(H181&lt;'Заказ, cкидки и курсы валют'!$B$42,H181*0.54*100/(100-'Заказ, cкидки и курсы валют'!$C$42),IF(H181&lt;'Заказ, cкидки и курсы валют'!$B$43,H181*0.54*100/(100-'Заказ, cкидки и курсы валют'!$C$43),H181))))),2)</f>
        <v>256.52999999999997</v>
      </c>
      <c r="K181" s="574"/>
    </row>
    <row r="182" spans="1:11" ht="15.75" thickBot="1">
      <c r="A182" s="216" t="s">
        <v>7413</v>
      </c>
      <c r="B182" s="39" t="s">
        <v>245</v>
      </c>
      <c r="C182" s="58">
        <v>73.3</v>
      </c>
      <c r="D182" s="420">
        <v>3</v>
      </c>
      <c r="E182" s="2030">
        <f t="shared" si="22"/>
        <v>6007.46</v>
      </c>
      <c r="F182" s="1090">
        <f t="shared" si="23"/>
        <v>6007.46</v>
      </c>
      <c r="G182" s="862">
        <f>'Заказ, cкидки и курсы валют'!$J$23*F182</f>
        <v>72089.52</v>
      </c>
      <c r="H182" s="128">
        <f t="shared" si="24"/>
        <v>216.27</v>
      </c>
      <c r="I182" s="212"/>
      <c r="J182" s="128">
        <f>ROUND(IF(H182&lt;'Заказ, cкидки и курсы валют'!$B$39,H182*0.54*100/(100-'Заказ, cкидки и курсы валют'!$C$39),IF(H182&lt;'Заказ, cкидки и курсы валют'!$B$40,H182*0.54*100/(100-'Заказ, cкидки и курсы валют'!$C$40),IF(H182&lt;'Заказ, cкидки и курсы валют'!$B$41,H182*0.54*100/(100-'Заказ, cкидки и курсы валют'!$C$41),IF(H182&lt;'Заказ, cкидки и курсы валют'!$B$42,H182*0.54*100/(100-'Заказ, cкидки и курсы валют'!$C$42),IF(H182&lt;'Заказ, cкидки и курсы валют'!$B$43,H182*0.54*100/(100-'Заказ, cкидки и курсы валют'!$C$43),H182))))),2)</f>
        <v>291.95999999999998</v>
      </c>
      <c r="K182" s="574"/>
    </row>
    <row r="183" spans="1:11" ht="15.75" thickBot="1">
      <c r="A183" s="216" t="s">
        <v>7414</v>
      </c>
      <c r="B183" s="39" t="s">
        <v>1325</v>
      </c>
      <c r="C183" s="58">
        <v>87.58</v>
      </c>
      <c r="D183" s="420">
        <v>3</v>
      </c>
      <c r="E183" s="2030">
        <f t="shared" si="22"/>
        <v>6952.34</v>
      </c>
      <c r="F183" s="1090">
        <f t="shared" si="23"/>
        <v>6952.34</v>
      </c>
      <c r="G183" s="862">
        <f>'Заказ, cкидки и курсы валют'!$J$23*F183</f>
        <v>83428.08</v>
      </c>
      <c r="H183" s="128">
        <f t="shared" si="24"/>
        <v>250.28</v>
      </c>
      <c r="I183" s="212"/>
      <c r="J183" s="128">
        <f>ROUND(IF(H183&lt;'Заказ, cкидки и курсы валют'!$B$39,H183*0.54*100/(100-'Заказ, cкидки и курсы валют'!$C$39),IF(H183&lt;'Заказ, cкидки и курсы валют'!$B$40,H183*0.54*100/(100-'Заказ, cкидки и курсы валют'!$C$40),IF(H183&lt;'Заказ, cкидки и курсы валют'!$B$41,H183*0.54*100/(100-'Заказ, cкидки и курсы валют'!$C$41),IF(H183&lt;'Заказ, cкидки и курсы валют'!$B$42,H183*0.54*100/(100-'Заказ, cкидки и курсы валют'!$C$42),IF(H183&lt;'Заказ, cкидки и курсы валют'!$B$43,H183*0.54*100/(100-'Заказ, cкидки и курсы валют'!$C$43),H183))))),2)</f>
        <v>337.88</v>
      </c>
      <c r="K183" s="574"/>
    </row>
    <row r="184" spans="1:11" ht="15.75" thickBot="1">
      <c r="A184" s="216" t="s">
        <v>7415</v>
      </c>
      <c r="B184" s="39" t="s">
        <v>246</v>
      </c>
      <c r="C184" s="58">
        <v>93.25</v>
      </c>
      <c r="D184" s="420">
        <v>3</v>
      </c>
      <c r="E184" s="2030">
        <f t="shared" si="22"/>
        <v>7143.54</v>
      </c>
      <c r="F184" s="1090">
        <f t="shared" si="23"/>
        <v>7143.54</v>
      </c>
      <c r="G184" s="862">
        <f>'Заказ, cкидки и курсы валют'!$J$23*F184</f>
        <v>85722.48</v>
      </c>
      <c r="H184" s="128">
        <f t="shared" si="24"/>
        <v>257.17</v>
      </c>
      <c r="I184" s="212"/>
      <c r="J184" s="128">
        <f>ROUND(IF(H184&lt;'Заказ, cкидки и курсы валют'!$B$39,H184*0.54*100/(100-'Заказ, cкидки и курсы валют'!$C$39),IF(H184&lt;'Заказ, cкидки и курсы валют'!$B$40,H184*0.54*100/(100-'Заказ, cкидки и курсы валют'!$C$40),IF(H184&lt;'Заказ, cкидки и курсы валют'!$B$41,H184*0.54*100/(100-'Заказ, cкидки и курсы валют'!$C$41),IF(H184&lt;'Заказ, cкидки и курсы валют'!$B$42,H184*0.54*100/(100-'Заказ, cкидки и курсы валют'!$C$42),IF(H184&lt;'Заказ, cкидки и курсы валют'!$B$43,H184*0.54*100/(100-'Заказ, cкидки и курсы валют'!$C$43),H184))))),2)</f>
        <v>347.18</v>
      </c>
      <c r="K184" s="574"/>
    </row>
    <row r="185" spans="1:11" ht="15.75" thickBot="1">
      <c r="A185" s="216" t="s">
        <v>7416</v>
      </c>
      <c r="B185" s="66" t="s">
        <v>1326</v>
      </c>
      <c r="C185" s="58">
        <v>107.61</v>
      </c>
      <c r="D185" s="1862">
        <v>3</v>
      </c>
      <c r="E185" s="2030">
        <f t="shared" si="22"/>
        <v>7808.88</v>
      </c>
      <c r="F185" s="1090">
        <f t="shared" si="23"/>
        <v>7808.88</v>
      </c>
      <c r="G185" s="862">
        <f>'Заказ, cкидки и курсы валют'!$J$23*F185</f>
        <v>93706.559999999998</v>
      </c>
      <c r="H185" s="128">
        <f t="shared" si="24"/>
        <v>281.12</v>
      </c>
      <c r="I185" s="212"/>
      <c r="J185" s="128">
        <f>ROUND(IF(H185&lt;'Заказ, cкидки и курсы валют'!$B$39,H185*0.54*100/(100-'Заказ, cкидки и курсы валют'!$C$39),IF(H185&lt;'Заказ, cкидки и курсы валют'!$B$40,H185*0.54*100/(100-'Заказ, cкидки и курсы валют'!$C$40),IF(H185&lt;'Заказ, cкидки и курсы валют'!$B$41,H185*0.54*100/(100-'Заказ, cкидки и курсы валют'!$C$41),IF(H185&lt;'Заказ, cкидки и курсы валют'!$B$42,H185*0.54*100/(100-'Заказ, cкидки и курсы валют'!$C$42),IF(H185&lt;'Заказ, cкидки и курсы валют'!$B$43,H185*0.54*100/(100-'Заказ, cкидки и курсы валют'!$C$43),H185))))),2)</f>
        <v>379.51</v>
      </c>
      <c r="K185" s="574"/>
    </row>
    <row r="186" spans="1:11" ht="15.75" thickBot="1">
      <c r="A186" s="216" t="s">
        <v>7417</v>
      </c>
      <c r="B186" s="39" t="s">
        <v>215</v>
      </c>
      <c r="C186" s="58">
        <v>127.6</v>
      </c>
      <c r="D186" s="420">
        <v>3</v>
      </c>
      <c r="E186" s="2030">
        <f t="shared" si="22"/>
        <v>9147.9399999999987</v>
      </c>
      <c r="F186" s="1090">
        <f t="shared" si="23"/>
        <v>9147.94</v>
      </c>
      <c r="G186" s="862">
        <f>'Заказ, cкидки и курсы валют'!$J$23*F186</f>
        <v>109775.28</v>
      </c>
      <c r="H186" s="128">
        <f t="shared" si="24"/>
        <v>329.33</v>
      </c>
      <c r="I186" s="212"/>
      <c r="J186" s="128">
        <f>ROUND(IF(H186&lt;'Заказ, cкидки и курсы валют'!$B$39,H186*0.54*100/(100-'Заказ, cкидки и курсы валют'!$C$39),IF(H186&lt;'Заказ, cкидки и курсы валют'!$B$40,H186*0.54*100/(100-'Заказ, cкидки и курсы валют'!$C$40),IF(H186&lt;'Заказ, cкидки и курсы валют'!$B$41,H186*0.54*100/(100-'Заказ, cкидки и курсы валют'!$C$41),IF(H186&lt;'Заказ, cкидки и курсы валют'!$B$42,H186*0.54*100/(100-'Заказ, cкидки и курсы валют'!$C$42),IF(H186&lt;'Заказ, cкидки и курсы валют'!$B$43,H186*0.54*100/(100-'Заказ, cкидки и курсы валют'!$C$43),H186))))),2)</f>
        <v>444.6</v>
      </c>
      <c r="K186" s="574"/>
    </row>
    <row r="187" spans="1:11" ht="15.75" thickBot="1">
      <c r="A187" s="216" t="s">
        <v>7418</v>
      </c>
      <c r="B187" s="39" t="s">
        <v>216</v>
      </c>
      <c r="C187" s="58">
        <v>141.4</v>
      </c>
      <c r="D187" s="420">
        <v>5</v>
      </c>
      <c r="E187" s="2030">
        <f t="shared" si="22"/>
        <v>8758.82</v>
      </c>
      <c r="F187" s="1090">
        <f t="shared" si="23"/>
        <v>8758.82</v>
      </c>
      <c r="G187" s="862">
        <f>'Заказ, cкидки и курсы валют'!$J$23*F187</f>
        <v>105105.84</v>
      </c>
      <c r="H187" s="128">
        <f t="shared" si="24"/>
        <v>525.53</v>
      </c>
      <c r="I187" s="212"/>
      <c r="J187" s="128">
        <f>ROUND(IF(H187&lt;'Заказ, cкидки и курсы валют'!$B$39,H187*0.54*100/(100-'Заказ, cкидки и курсы валют'!$C$39),IF(H187&lt;'Заказ, cкидки и курсы валют'!$B$40,H187*0.54*100/(100-'Заказ, cкидки и курсы валют'!$C$40),IF(H187&lt;'Заказ, cкидки и курсы валют'!$B$41,H187*0.54*100/(100-'Заказ, cкидки и курсы валют'!$C$41),IF(H187&lt;'Заказ, cкидки и курсы валют'!$B$42,H187*0.54*100/(100-'Заказ, cкидки и курсы валют'!$C$42),IF(H187&lt;'Заказ, cкидки и курсы валют'!$B$43,H187*0.54*100/(100-'Заказ, cкидки и курсы валют'!$C$43),H187))))),2)</f>
        <v>630.64</v>
      </c>
      <c r="K187" s="574"/>
    </row>
    <row r="188" spans="1:11" ht="15.75" thickBot="1">
      <c r="A188" s="216" t="s">
        <v>7419</v>
      </c>
      <c r="B188" s="39" t="s">
        <v>1361</v>
      </c>
      <c r="C188" s="58">
        <v>175</v>
      </c>
      <c r="D188" s="420">
        <v>3</v>
      </c>
      <c r="E188" s="2030">
        <f t="shared" si="22"/>
        <v>10628.14</v>
      </c>
      <c r="F188" s="1090">
        <f t="shared" si="23"/>
        <v>10628.14</v>
      </c>
      <c r="G188" s="862">
        <f>'Заказ, cкидки и курсы валют'!$J$23*F188</f>
        <v>127537.68</v>
      </c>
      <c r="H188" s="128">
        <f t="shared" si="24"/>
        <v>382.61</v>
      </c>
      <c r="I188" s="212"/>
      <c r="J188" s="128">
        <f>ROUND(IF(H188&lt;'Заказ, cкидки и курсы валют'!$B$39,H188*0.54*100/(100-'Заказ, cкидки и курсы валют'!$C$39),IF(H188&lt;'Заказ, cкидки и курсы валют'!$B$40,H188*0.54*100/(100-'Заказ, cкидки и курсы валют'!$C$40),IF(H188&lt;'Заказ, cкидки и курсы валют'!$B$41,H188*0.54*100/(100-'Заказ, cкидки и курсы валют'!$C$41),IF(H188&lt;'Заказ, cкидки и курсы валют'!$B$42,H188*0.54*100/(100-'Заказ, cкидки и курсы валют'!$C$42),IF(H188&lt;'Заказ, cкидки и курсы валют'!$B$43,H188*0.54*100/(100-'Заказ, cкидки и курсы валют'!$C$43),H188))))),2)</f>
        <v>459.13</v>
      </c>
      <c r="K188" s="574"/>
    </row>
    <row r="189" spans="1:11" ht="15.75" thickBot="1">
      <c r="A189" s="216" t="s">
        <v>7420</v>
      </c>
      <c r="B189" s="39" t="s">
        <v>220</v>
      </c>
      <c r="C189" s="58">
        <v>200.25</v>
      </c>
      <c r="D189" s="420">
        <v>4</v>
      </c>
      <c r="E189" s="2030">
        <f t="shared" si="22"/>
        <v>11713.5</v>
      </c>
      <c r="F189" s="1090">
        <f t="shared" si="23"/>
        <v>11713.5</v>
      </c>
      <c r="G189" s="862">
        <f>'Заказ, cкидки и курсы валют'!$J$23*F189</f>
        <v>140562</v>
      </c>
      <c r="H189" s="128">
        <f t="shared" si="24"/>
        <v>562.25</v>
      </c>
      <c r="I189" s="212"/>
      <c r="J189" s="128">
        <f>ROUND(IF(H189&lt;'Заказ, cкидки и курсы валют'!$B$39,H189*0.54*100/(100-'Заказ, cкидки и курсы валют'!$C$39),IF(H189&lt;'Заказ, cкидки и курсы валют'!$B$40,H189*0.54*100/(100-'Заказ, cкидки и курсы валют'!$C$40),IF(H189&lt;'Заказ, cкидки и курсы валют'!$B$41,H189*0.54*100/(100-'Заказ, cкидки и курсы валют'!$C$41),IF(H189&lt;'Заказ, cкидки и курсы валют'!$B$42,H189*0.54*100/(100-'Заказ, cкидки и курсы валют'!$C$42),IF(H189&lt;'Заказ, cкидки и курсы валют'!$B$43,H189*0.54*100/(100-'Заказ, cкидки и курсы валют'!$C$43),H189))))),2)</f>
        <v>607.23</v>
      </c>
      <c r="K189" s="574"/>
    </row>
    <row r="190" spans="1:11" ht="15.75" thickBot="1">
      <c r="A190" s="216" t="s">
        <v>7421</v>
      </c>
      <c r="B190" s="39" t="s">
        <v>221</v>
      </c>
      <c r="C190" s="58">
        <v>217.53</v>
      </c>
      <c r="D190" s="420">
        <v>2</v>
      </c>
      <c r="E190" s="2030">
        <f t="shared" si="22"/>
        <v>15736.48</v>
      </c>
      <c r="F190" s="1090">
        <f t="shared" si="23"/>
        <v>15736.48</v>
      </c>
      <c r="G190" s="862">
        <f>'Заказ, cкидки и курсы валют'!$J$23*F190</f>
        <v>188837.76000000001</v>
      </c>
      <c r="H190" s="128">
        <f t="shared" si="24"/>
        <v>377.68</v>
      </c>
      <c r="I190" s="212"/>
      <c r="J190" s="128">
        <f>ROUND(IF(H190&lt;'Заказ, cкидки и курсы валют'!$B$39,H190*0.54*100/(100-'Заказ, cкидки и курсы валют'!$C$39),IF(H190&lt;'Заказ, cкидки и курсы валют'!$B$40,H190*0.54*100/(100-'Заказ, cкидки и курсы валют'!$C$40),IF(H190&lt;'Заказ, cкидки и курсы валют'!$B$41,H190*0.54*100/(100-'Заказ, cкидки и курсы валют'!$C$41),IF(H190&lt;'Заказ, cкидки и курсы валют'!$B$42,H190*0.54*100/(100-'Заказ, cкидки и курсы валют'!$C$42),IF(H190&lt;'Заказ, cкидки и курсы валют'!$B$43,H190*0.54*100/(100-'Заказ, cкидки и курсы валют'!$C$43),H190))))),2)</f>
        <v>453.22</v>
      </c>
      <c r="K190" s="574"/>
    </row>
    <row r="191" spans="1:11" ht="15.75" thickBot="1">
      <c r="A191" s="216" t="s">
        <v>7422</v>
      </c>
      <c r="B191" s="39" t="s">
        <v>3994</v>
      </c>
      <c r="C191" s="58">
        <v>79</v>
      </c>
      <c r="D191" s="420">
        <v>2</v>
      </c>
      <c r="E191" s="2030">
        <f t="shared" si="22"/>
        <v>14204.84</v>
      </c>
      <c r="F191" s="1090">
        <f t="shared" si="23"/>
        <v>14204.84</v>
      </c>
      <c r="G191" s="862">
        <f>'Заказ, cкидки и курсы валют'!$J$23*F191</f>
        <v>170458.08000000002</v>
      </c>
      <c r="H191" s="128">
        <f t="shared" si="24"/>
        <v>340.92</v>
      </c>
      <c r="I191" s="212"/>
      <c r="J191" s="128">
        <f>ROUND(IF(H191&lt;'Заказ, cкидки и курсы валют'!$B$39,H191*0.54*100/(100-'Заказ, cкидки и курсы валют'!$C$39),IF(H191&lt;'Заказ, cкидки и курсы валют'!$B$40,H191*0.54*100/(100-'Заказ, cкидки и курсы валют'!$C$40),IF(H191&lt;'Заказ, cкидки и курсы валют'!$B$41,H191*0.54*100/(100-'Заказ, cкидки и курсы валют'!$C$41),IF(H191&lt;'Заказ, cкидки и курсы валют'!$B$42,H191*0.54*100/(100-'Заказ, cкидки и курсы валют'!$C$42),IF(H191&lt;'Заказ, cкидки и курсы валют'!$B$43,H191*0.54*100/(100-'Заказ, cкидки и курсы валют'!$C$43),H191))))),2)</f>
        <v>460.24</v>
      </c>
      <c r="K191" s="574"/>
    </row>
    <row r="192" spans="1:11" ht="15.75" thickBot="1">
      <c r="A192" s="216" t="s">
        <v>7423</v>
      </c>
      <c r="B192" s="39" t="s">
        <v>4188</v>
      </c>
      <c r="C192" s="58">
        <v>95</v>
      </c>
      <c r="D192" s="420">
        <v>2</v>
      </c>
      <c r="E192" s="2030">
        <f t="shared" si="22"/>
        <v>7529.3</v>
      </c>
      <c r="F192" s="1090">
        <f t="shared" si="23"/>
        <v>7529.3</v>
      </c>
      <c r="G192" s="862">
        <f>'Заказ, cкидки и курсы валют'!$J$23*F192</f>
        <v>90351.6</v>
      </c>
      <c r="H192" s="128">
        <f t="shared" si="24"/>
        <v>180.7</v>
      </c>
      <c r="I192" s="212"/>
      <c r="J192" s="128">
        <f>ROUND(IF(H192&lt;'Заказ, cкидки и курсы валют'!$B$39,H192*0.54*100/(100-'Заказ, cкидки и курсы валют'!$C$39),IF(H192&lt;'Заказ, cкидки и курсы валют'!$B$40,H192*0.54*100/(100-'Заказ, cкидки и курсы валют'!$C$40),IF(H192&lt;'Заказ, cкидки и курсы валют'!$B$41,H192*0.54*100/(100-'Заказ, cкидки и курсы валют'!$C$41),IF(H192&lt;'Заказ, cкидки и курсы валют'!$B$42,H192*0.54*100/(100-'Заказ, cкидки и курсы валют'!$C$42),IF(H192&lt;'Заказ, cкидки и курсы валют'!$B$43,H192*0.54*100/(100-'Заказ, cкидки и курсы валют'!$C$43),H192))))),2)</f>
        <v>278.79000000000002</v>
      </c>
      <c r="K192" s="574"/>
    </row>
    <row r="193" spans="1:11" ht="15.75" thickBot="1">
      <c r="A193" s="216" t="s">
        <v>7424</v>
      </c>
      <c r="B193" s="39" t="s">
        <v>4189</v>
      </c>
      <c r="C193" s="58">
        <v>96</v>
      </c>
      <c r="D193" s="420">
        <v>2</v>
      </c>
      <c r="E193" s="2030">
        <f t="shared" si="22"/>
        <v>8531.92</v>
      </c>
      <c r="F193" s="1090">
        <f t="shared" si="23"/>
        <v>8531.92</v>
      </c>
      <c r="G193" s="862">
        <f>'Заказ, cкидки и курсы валют'!$J$23*F193</f>
        <v>102383.04000000001</v>
      </c>
      <c r="H193" s="128">
        <f t="shared" si="24"/>
        <v>204.77</v>
      </c>
      <c r="I193" s="212"/>
      <c r="J193" s="128">
        <f>ROUND(IF(H193&lt;'Заказ, cкидки и курсы валют'!$B$39,H193*0.54*100/(100-'Заказ, cкидки и курсы валют'!$C$39),IF(H193&lt;'Заказ, cкидки и курсы валют'!$B$40,H193*0.54*100/(100-'Заказ, cкидки и курсы валют'!$C$40),IF(H193&lt;'Заказ, cкидки и курсы валют'!$B$41,H193*0.54*100/(100-'Заказ, cкидки и курсы валют'!$C$41),IF(H193&lt;'Заказ, cкидки и курсы валют'!$B$42,H193*0.54*100/(100-'Заказ, cкидки и курсы валют'!$C$42),IF(H193&lt;'Заказ, cкидки и курсы валют'!$B$43,H193*0.54*100/(100-'Заказ, cкидки и курсы валют'!$C$43),H193))))),2)</f>
        <v>276.44</v>
      </c>
      <c r="K193" s="574"/>
    </row>
    <row r="194" spans="1:11" ht="15.75" thickBot="1">
      <c r="A194" s="216" t="s">
        <v>7425</v>
      </c>
      <c r="B194" s="39" t="s">
        <v>1363</v>
      </c>
      <c r="C194" s="58">
        <v>150.83000000000001</v>
      </c>
      <c r="D194" s="420">
        <v>2</v>
      </c>
      <c r="E194" s="2030">
        <f t="shared" si="22"/>
        <v>9334.64</v>
      </c>
      <c r="F194" s="1090">
        <f t="shared" si="23"/>
        <v>9334.64</v>
      </c>
      <c r="G194" s="862">
        <f>'Заказ, cкидки и курсы валют'!$J$23*F194</f>
        <v>112015.67999999999</v>
      </c>
      <c r="H194" s="128">
        <f t="shared" si="24"/>
        <v>224.03</v>
      </c>
      <c r="I194" s="212"/>
      <c r="J194" s="128">
        <f>ROUND(IF(H194&lt;'Заказ, cкидки и курсы валют'!$B$39,H194*0.54*100/(100-'Заказ, cкидки и курсы валют'!$C$39),IF(H194&lt;'Заказ, cкидки и курсы валют'!$B$40,H194*0.54*100/(100-'Заказ, cкидки и курсы валют'!$C$40),IF(H194&lt;'Заказ, cкидки и курсы валют'!$B$41,H194*0.54*100/(100-'Заказ, cкидки и курсы валют'!$C$41),IF(H194&lt;'Заказ, cкидки и курсы валют'!$B$42,H194*0.54*100/(100-'Заказ, cкидки и курсы валют'!$C$42),IF(H194&lt;'Заказ, cкидки и курсы валют'!$B$43,H194*0.54*100/(100-'Заказ, cкидки и курсы валют'!$C$43),H194))))),2)</f>
        <v>302.44</v>
      </c>
      <c r="K194" s="574"/>
    </row>
    <row r="195" spans="1:11" ht="15.75" thickBot="1">
      <c r="A195" s="216" t="s">
        <v>7426</v>
      </c>
      <c r="B195" s="39" t="s">
        <v>1364</v>
      </c>
      <c r="C195" s="58">
        <v>192</v>
      </c>
      <c r="D195" s="420">
        <v>2</v>
      </c>
      <c r="E195" s="2030">
        <f t="shared" si="22"/>
        <v>12076.9</v>
      </c>
      <c r="F195" s="1090">
        <f t="shared" si="23"/>
        <v>12076.9</v>
      </c>
      <c r="G195" s="862">
        <f>'Заказ, cкидки и курсы валют'!$J$23*F195</f>
        <v>144922.79999999999</v>
      </c>
      <c r="H195" s="128">
        <f t="shared" si="24"/>
        <v>289.85000000000002</v>
      </c>
      <c r="I195" s="212"/>
      <c r="J195" s="128">
        <f>ROUND(IF(H195&lt;'Заказ, cкидки и курсы валют'!$B$39,H195*0.54*100/(100-'Заказ, cкидки и курсы валют'!$C$39),IF(H195&lt;'Заказ, cкидки и курсы валют'!$B$40,H195*0.54*100/(100-'Заказ, cкидки и курсы валют'!$C$40),IF(H195&lt;'Заказ, cкидки и курсы валют'!$B$41,H195*0.54*100/(100-'Заказ, cкидки и курсы валют'!$C$41),IF(H195&lt;'Заказ, cкидки и курсы валют'!$B$42,H195*0.54*100/(100-'Заказ, cкидки и курсы валют'!$C$42),IF(H195&lt;'Заказ, cкидки и курсы валют'!$B$43,H195*0.54*100/(100-'Заказ, cкидки и курсы валют'!$C$43),H195))))),2)</f>
        <v>391.3</v>
      </c>
      <c r="K195" s="574"/>
    </row>
    <row r="196" spans="1:11" ht="15.75" thickBot="1">
      <c r="A196" s="216" t="s">
        <v>7427</v>
      </c>
      <c r="B196" s="39" t="s">
        <v>3120</v>
      </c>
      <c r="C196" s="58">
        <v>87.6</v>
      </c>
      <c r="D196" s="420">
        <v>5</v>
      </c>
      <c r="E196" s="2030">
        <f t="shared" si="22"/>
        <v>13035.96</v>
      </c>
      <c r="F196" s="1090">
        <f t="shared" si="23"/>
        <v>13035.96</v>
      </c>
      <c r="G196" s="862">
        <f>'Заказ, cкидки и курсы валют'!$J$23*F196</f>
        <v>156431.51999999999</v>
      </c>
      <c r="H196" s="128">
        <f t="shared" si="24"/>
        <v>782.16</v>
      </c>
      <c r="I196" s="212"/>
      <c r="J196" s="128">
        <f>ROUND(IF(H196&lt;'Заказ, cкидки и курсы валют'!$B$39,H196*0.54*100/(100-'Заказ, cкидки и курсы валют'!$C$39),IF(H196&lt;'Заказ, cкидки и курсы валют'!$B$40,H196*0.54*100/(100-'Заказ, cкидки и курсы валют'!$C$40),IF(H196&lt;'Заказ, cкидки и курсы валют'!$B$41,H196*0.54*100/(100-'Заказ, cкидки и курсы валют'!$C$41),IF(H196&lt;'Заказ, cкидки и курсы валют'!$B$42,H196*0.54*100/(100-'Заказ, cкидки и курсы валют'!$C$42),IF(H196&lt;'Заказ, cкидки и курсы валют'!$B$43,H196*0.54*100/(100-'Заказ, cкидки и курсы валют'!$C$43),H196))))),2)</f>
        <v>844.73</v>
      </c>
      <c r="K196" s="574"/>
    </row>
    <row r="197" spans="1:11" ht="15.75" thickBot="1">
      <c r="A197" s="216" t="s">
        <v>7428</v>
      </c>
      <c r="B197" s="39" t="s">
        <v>247</v>
      </c>
      <c r="C197" s="58">
        <v>130</v>
      </c>
      <c r="D197" s="420">
        <v>5</v>
      </c>
      <c r="E197" s="2030">
        <f t="shared" si="22"/>
        <v>5804.66</v>
      </c>
      <c r="F197" s="1090">
        <f t="shared" si="23"/>
        <v>5804.66</v>
      </c>
      <c r="G197" s="862">
        <f>'Заказ, cкидки и курсы валют'!$J$23*F197</f>
        <v>69655.92</v>
      </c>
      <c r="H197" s="128">
        <f t="shared" si="24"/>
        <v>348.28</v>
      </c>
      <c r="I197" s="212"/>
      <c r="J197" s="128">
        <f>ROUND(IF(H197&lt;'Заказ, cкидки и курсы валют'!$B$39,H197*0.54*100/(100-'Заказ, cкидки и курсы валют'!$C$39),IF(H197&lt;'Заказ, cкидки и курсы валют'!$B$40,H197*0.54*100/(100-'Заказ, cкидки и курсы валют'!$C$40),IF(H197&lt;'Заказ, cкидки и курсы валют'!$B$41,H197*0.54*100/(100-'Заказ, cкидки и курсы валют'!$C$41),IF(H197&lt;'Заказ, cкидки и курсы валют'!$B$42,H197*0.54*100/(100-'Заказ, cкидки и курсы валют'!$C$42),IF(H197&lt;'Заказ, cкидки и курсы валют'!$B$43,H197*0.54*100/(100-'Заказ, cкидки и курсы валют'!$C$43),H197))))),2)</f>
        <v>470.18</v>
      </c>
      <c r="K197" s="574"/>
    </row>
    <row r="198" spans="1:11" ht="15.75" thickBot="1">
      <c r="A198" s="216" t="s">
        <v>7429</v>
      </c>
      <c r="B198" s="39" t="s">
        <v>248</v>
      </c>
      <c r="C198" s="58">
        <v>172</v>
      </c>
      <c r="D198" s="420">
        <v>4</v>
      </c>
      <c r="E198" s="2030">
        <f t="shared" si="22"/>
        <v>8583.84</v>
      </c>
      <c r="F198" s="1090">
        <f t="shared" si="23"/>
        <v>8583.84</v>
      </c>
      <c r="G198" s="862">
        <f>'Заказ, cкидки и курсы валют'!$J$23*F198</f>
        <v>103006.08</v>
      </c>
      <c r="H198" s="128">
        <f t="shared" si="24"/>
        <v>412.02</v>
      </c>
      <c r="I198" s="212"/>
      <c r="J198" s="128">
        <f>ROUND(IF(H198&lt;'Заказ, cкидки и курсы валют'!$B$39,H198*0.54*100/(100-'Заказ, cкидки и курсы валют'!$C$39),IF(H198&lt;'Заказ, cкидки и курсы валют'!$B$40,H198*0.54*100/(100-'Заказ, cкидки и курсы валют'!$C$40),IF(H198&lt;'Заказ, cкидки и курсы валют'!$B$41,H198*0.54*100/(100-'Заказ, cкидки и курсы валют'!$C$41),IF(H198&lt;'Заказ, cкидки и курсы валют'!$B$42,H198*0.54*100/(100-'Заказ, cкидки и курсы валют'!$C$42),IF(H198&lt;'Заказ, cкидки и курсы валют'!$B$43,H198*0.54*100/(100-'Заказ, cкидки и курсы валют'!$C$43),H198))))),2)</f>
        <v>494.42</v>
      </c>
      <c r="K198" s="574"/>
    </row>
    <row r="199" spans="1:11" ht="15.75" thickBot="1">
      <c r="A199" s="216" t="s">
        <v>7430</v>
      </c>
      <c r="B199" s="39" t="s">
        <v>249</v>
      </c>
      <c r="C199" s="58">
        <v>207.89</v>
      </c>
      <c r="D199" s="420">
        <v>3</v>
      </c>
      <c r="E199" s="2030">
        <f t="shared" si="22"/>
        <v>11252.02</v>
      </c>
      <c r="F199" s="1090">
        <f t="shared" si="23"/>
        <v>11252.02</v>
      </c>
      <c r="G199" s="862">
        <f>'Заказ, cкидки и курсы валют'!$J$23*F199</f>
        <v>135024.24</v>
      </c>
      <c r="H199" s="128">
        <f t="shared" si="24"/>
        <v>405.07</v>
      </c>
      <c r="I199" s="212"/>
      <c r="J199" s="128">
        <f>ROUND(IF(H199&lt;'Заказ, cкидки и курсы валют'!$B$39,H199*0.54*100/(100-'Заказ, cкидки и курсы валют'!$C$39),IF(H199&lt;'Заказ, cкидки и курсы валют'!$B$40,H199*0.54*100/(100-'Заказ, cкидки и курсы валют'!$C$40),IF(H199&lt;'Заказ, cкидки и курсы валют'!$B$41,H199*0.54*100/(100-'Заказ, cкидки и курсы валют'!$C$41),IF(H199&lt;'Заказ, cкидки и курсы валют'!$B$42,H199*0.54*100/(100-'Заказ, cкидки и курсы валют'!$C$42),IF(H199&lt;'Заказ, cкидки и курсы валют'!$B$43,H199*0.54*100/(100-'Заказ, cкидки и курсы валют'!$C$43),H199))))),2)</f>
        <v>486.08</v>
      </c>
      <c r="K199" s="574"/>
    </row>
    <row r="200" spans="1:11" ht="15.75" thickBot="1">
      <c r="A200" s="216" t="s">
        <v>7431</v>
      </c>
      <c r="B200" s="39" t="s">
        <v>250</v>
      </c>
      <c r="C200" s="58">
        <v>258.02</v>
      </c>
      <c r="D200" s="420">
        <v>2</v>
      </c>
      <c r="E200" s="2030">
        <f t="shared" si="22"/>
        <v>14383.38</v>
      </c>
      <c r="F200" s="1090">
        <f t="shared" si="23"/>
        <v>14383.38</v>
      </c>
      <c r="G200" s="862">
        <f>'Заказ, cкидки и курсы валют'!$J$23*F200</f>
        <v>172600.56</v>
      </c>
      <c r="H200" s="128">
        <f t="shared" si="24"/>
        <v>345.2</v>
      </c>
      <c r="I200" s="212"/>
      <c r="J200" s="128">
        <f>ROUND(IF(H200&lt;'Заказ, cкидки и курсы валют'!$B$39,H200*0.54*100/(100-'Заказ, cкидки и курсы валют'!$C$39),IF(H200&lt;'Заказ, cкидки и курсы валют'!$B$40,H200*0.54*100/(100-'Заказ, cкидки и курсы валют'!$C$40),IF(H200&lt;'Заказ, cкидки и курсы валют'!$B$41,H200*0.54*100/(100-'Заказ, cкидки и курсы валют'!$C$41),IF(H200&lt;'Заказ, cкидки и курсы валют'!$B$42,H200*0.54*100/(100-'Заказ, cкидки и курсы валют'!$C$42),IF(H200&lt;'Заказ, cкидки и курсы валют'!$B$43,H200*0.54*100/(100-'Заказ, cкидки и курсы валют'!$C$43),H200))))),2)</f>
        <v>466.02</v>
      </c>
      <c r="K200" s="574"/>
    </row>
    <row r="201" spans="1:11" ht="15.75" thickBot="1">
      <c r="A201" s="216" t="s">
        <v>7432</v>
      </c>
      <c r="B201" s="39" t="s">
        <v>1367</v>
      </c>
      <c r="C201" s="58">
        <v>286.63</v>
      </c>
      <c r="D201" s="420">
        <v>2</v>
      </c>
      <c r="E201" s="2030">
        <f t="shared" si="22"/>
        <v>15555.14</v>
      </c>
      <c r="F201" s="1090">
        <f t="shared" si="23"/>
        <v>15555.14</v>
      </c>
      <c r="G201" s="862">
        <f>'Заказ, cкидки и курсы валют'!$J$23*F201</f>
        <v>186661.68</v>
      </c>
      <c r="H201" s="128">
        <f t="shared" si="24"/>
        <v>373.32</v>
      </c>
      <c r="I201" s="212"/>
      <c r="J201" s="128">
        <f>ROUND(IF(H201&lt;'Заказ, cкидки и курсы валют'!$B$39,H201*0.54*100/(100-'Заказ, cкидки и курсы валют'!$C$39),IF(H201&lt;'Заказ, cкидки и курсы валют'!$B$40,H201*0.54*100/(100-'Заказ, cкидки и курсы валют'!$C$40),IF(H201&lt;'Заказ, cкидки и курсы валют'!$B$41,H201*0.54*100/(100-'Заказ, cкидки и курсы валют'!$C$41),IF(H201&lt;'Заказ, cкидки и курсы валют'!$B$42,H201*0.54*100/(100-'Заказ, cкидки и курсы валют'!$C$42),IF(H201&lt;'Заказ, cкидки и курсы валют'!$B$43,H201*0.54*100/(100-'Заказ, cкидки и курсы валют'!$C$43),H201))))),2)</f>
        <v>447.98</v>
      </c>
      <c r="K201" s="574"/>
    </row>
    <row r="202" spans="1:11" ht="15.75" thickBot="1">
      <c r="A202" s="216" t="s">
        <v>7433</v>
      </c>
      <c r="B202" s="39" t="s">
        <v>971</v>
      </c>
      <c r="C202" s="58">
        <v>342.63</v>
      </c>
      <c r="D202" s="420">
        <v>2</v>
      </c>
      <c r="E202" s="2030">
        <f t="shared" si="22"/>
        <v>16534.02</v>
      </c>
      <c r="F202" s="1090">
        <f t="shared" si="23"/>
        <v>16534.02</v>
      </c>
      <c r="G202" s="862">
        <f>'Заказ, cкидки и курсы валют'!$J$23*F202</f>
        <v>198408.24</v>
      </c>
      <c r="H202" s="128">
        <f t="shared" si="24"/>
        <v>396.82</v>
      </c>
      <c r="I202" s="212"/>
      <c r="J202" s="128">
        <f>ROUND(IF(H202&lt;'Заказ, cкидки и курсы валют'!$B$39,H202*0.54*100/(100-'Заказ, cкидки и курсы валют'!$C$39),IF(H202&lt;'Заказ, cкидки и курсы валют'!$B$40,H202*0.54*100/(100-'Заказ, cкидки и курсы валют'!$C$40),IF(H202&lt;'Заказ, cкидки и курсы валют'!$B$41,H202*0.54*100/(100-'Заказ, cкидки и курсы валют'!$C$41),IF(H202&lt;'Заказ, cкидки и курсы валют'!$B$42,H202*0.54*100/(100-'Заказ, cкидки и курсы валют'!$C$42),IF(H202&lt;'Заказ, cкидки и курсы валют'!$B$43,H202*0.54*100/(100-'Заказ, cкидки и курсы валют'!$C$43),H202))))),2)</f>
        <v>476.18</v>
      </c>
      <c r="K202" s="574"/>
    </row>
    <row r="203" spans="1:11" ht="15.75" thickBot="1">
      <c r="A203" s="216" t="s">
        <v>7434</v>
      </c>
      <c r="B203" s="39" t="s">
        <v>4190</v>
      </c>
      <c r="C203" s="58">
        <v>415.88</v>
      </c>
      <c r="D203" s="420">
        <v>2</v>
      </c>
      <c r="E203" s="2030">
        <f t="shared" si="22"/>
        <v>19664.64</v>
      </c>
      <c r="F203" s="1090">
        <f t="shared" si="23"/>
        <v>19664.64</v>
      </c>
      <c r="G203" s="862">
        <f>'Заказ, cкидки и курсы валют'!$J$23*F203</f>
        <v>235975.67999999999</v>
      </c>
      <c r="H203" s="128">
        <f t="shared" si="24"/>
        <v>471.95</v>
      </c>
      <c r="I203" s="212"/>
      <c r="J203" s="128">
        <f>ROUND(IF(H203&lt;'Заказ, cкидки и курсы валют'!$B$39,H203*0.54*100/(100-'Заказ, cкидки и курсы валют'!$C$39),IF(H203&lt;'Заказ, cкидки и курсы валют'!$B$40,H203*0.54*100/(100-'Заказ, cкидки и курсы валют'!$C$40),IF(H203&lt;'Заказ, cкидки и курсы валют'!$B$41,H203*0.54*100/(100-'Заказ, cкидки и курсы валют'!$C$41),IF(H203&lt;'Заказ, cкидки и курсы валют'!$B$42,H203*0.54*100/(100-'Заказ, cкидки и курсы валют'!$C$42),IF(H203&lt;'Заказ, cкидки и курсы валют'!$B$43,H203*0.54*100/(100-'Заказ, cкидки и курсы валют'!$C$43),H203))))),2)</f>
        <v>566.34</v>
      </c>
      <c r="K203" s="574"/>
    </row>
    <row r="204" spans="1:11" ht="15.75" thickBot="1">
      <c r="A204" s="216" t="s">
        <v>7435</v>
      </c>
      <c r="B204" s="39" t="s">
        <v>3121</v>
      </c>
      <c r="C204" s="58">
        <v>174</v>
      </c>
      <c r="D204" s="420">
        <v>3</v>
      </c>
      <c r="E204" s="2030">
        <f t="shared" si="22"/>
        <v>20432.18</v>
      </c>
      <c r="F204" s="1090">
        <f t="shared" si="23"/>
        <v>20432.18</v>
      </c>
      <c r="G204" s="862">
        <f>'Заказ, cкидки и курсы валют'!$J$23*F204</f>
        <v>245186.16</v>
      </c>
      <c r="H204" s="128">
        <f t="shared" si="24"/>
        <v>735.56</v>
      </c>
      <c r="I204" s="212"/>
      <c r="J204" s="128">
        <f>ROUND(IF(H204&lt;'Заказ, cкидки и курсы валют'!$B$39,H204*0.54*100/(100-'Заказ, cкидки и курсы валют'!$C$39),IF(H204&lt;'Заказ, cкидки и курсы валют'!$B$40,H204*0.54*100/(100-'Заказ, cкидки и курсы валют'!$C$40),IF(H204&lt;'Заказ, cкидки и курсы валют'!$B$41,H204*0.54*100/(100-'Заказ, cкидки и курсы валют'!$C$41),IF(H204&lt;'Заказ, cкидки и курсы валют'!$B$42,H204*0.54*100/(100-'Заказ, cкидки и курсы валют'!$C$42),IF(H204&lt;'Заказ, cкидки и курсы валют'!$B$43,H204*0.54*100/(100-'Заказ, cкидки и курсы валют'!$C$43),H204))))),2)</f>
        <v>794.4</v>
      </c>
      <c r="K204" s="574"/>
    </row>
    <row r="205" spans="1:11" ht="15.75" thickBot="1">
      <c r="A205" s="216" t="s">
        <v>7436</v>
      </c>
      <c r="B205" s="39" t="s">
        <v>251</v>
      </c>
      <c r="C205" s="58">
        <v>227</v>
      </c>
      <c r="D205" s="420">
        <v>3</v>
      </c>
      <c r="E205" s="2030">
        <f t="shared" si="22"/>
        <v>25660.06</v>
      </c>
      <c r="F205" s="1090">
        <f t="shared" si="23"/>
        <v>25660.06</v>
      </c>
      <c r="G205" s="862">
        <f>'Заказ, cкидки и курсы валют'!$J$23*F205</f>
        <v>307920.72000000003</v>
      </c>
      <c r="H205" s="128">
        <f t="shared" si="24"/>
        <v>923.76</v>
      </c>
      <c r="I205" s="212"/>
      <c r="J205" s="128">
        <f>ROUND(IF(H205&lt;'Заказ, cкидки и курсы валют'!$B$39,H205*0.54*100/(100-'Заказ, cкидки и курсы валют'!$C$39),IF(H205&lt;'Заказ, cкидки и курсы валют'!$B$40,H205*0.54*100/(100-'Заказ, cкидки и курсы валют'!$C$40),IF(H205&lt;'Заказ, cкидки и курсы валют'!$B$41,H205*0.54*100/(100-'Заказ, cкидки и курсы валют'!$C$41),IF(H205&lt;'Заказ, cкидки и курсы валют'!$B$42,H205*0.54*100/(100-'Заказ, cкидки и курсы валют'!$C$42),IF(H205&lt;'Заказ, cкидки и курсы валют'!$B$43,H205*0.54*100/(100-'Заказ, cкидки и курсы валют'!$C$43),H205))))),2)</f>
        <v>997.66</v>
      </c>
      <c r="K205" s="574"/>
    </row>
    <row r="206" spans="1:11" ht="15.75" thickBot="1">
      <c r="A206" s="216" t="s">
        <v>11716</v>
      </c>
      <c r="B206" s="44" t="s">
        <v>4296</v>
      </c>
      <c r="C206" s="58">
        <v>260</v>
      </c>
      <c r="D206" s="57">
        <v>3</v>
      </c>
      <c r="E206" s="2030">
        <f t="shared" si="22"/>
        <v>29390.54</v>
      </c>
      <c r="F206" s="1090">
        <f t="shared" si="23"/>
        <v>29390.54</v>
      </c>
      <c r="G206" s="862">
        <f>'Заказ, cкидки и курсы валют'!$J$23*F206</f>
        <v>352686.48</v>
      </c>
      <c r="H206" s="128">
        <f t="shared" si="24"/>
        <v>1058.06</v>
      </c>
      <c r="I206" s="212"/>
      <c r="J206" s="128">
        <f>ROUND(IF(H206&lt;'Заказ, cкидки и курсы валют'!$B$39,H206*0.54*100/(100-'Заказ, cкидки и курсы валют'!$C$39),IF(H206&lt;'Заказ, cкидки и курсы валют'!$B$40,H206*0.54*100/(100-'Заказ, cкидки и курсы валют'!$C$40),IF(H206&lt;'Заказ, cкидки и курсы валют'!$B$41,H206*0.54*100/(100-'Заказ, cкидки и курсы валют'!$C$41),IF(H206&lt;'Заказ, cкидки и курсы валют'!$B$42,H206*0.54*100/(100-'Заказ, cкидки и курсы валют'!$C$42),IF(H206&lt;'Заказ, cкидки и курсы валют'!$B$43,H206*0.54*100/(100-'Заказ, cкидки и курсы валют'!$C$43),H206))))),2)</f>
        <v>1058.06</v>
      </c>
      <c r="K206" s="574"/>
    </row>
    <row r="207" spans="1:11" ht="15.75" thickBot="1">
      <c r="A207" s="216" t="s">
        <v>7437</v>
      </c>
      <c r="B207" s="39" t="s">
        <v>252</v>
      </c>
      <c r="C207" s="58">
        <v>312</v>
      </c>
      <c r="D207" s="420">
        <v>1</v>
      </c>
      <c r="E207" s="2030">
        <f t="shared" si="22"/>
        <v>16667.8</v>
      </c>
      <c r="F207" s="1090">
        <f t="shared" si="23"/>
        <v>16667.8</v>
      </c>
      <c r="G207" s="862">
        <f>'Заказ, cкидки и курсы валют'!$J$23*F207</f>
        <v>200013.59999999998</v>
      </c>
      <c r="H207" s="128">
        <f t="shared" si="24"/>
        <v>200.01</v>
      </c>
      <c r="I207" s="212"/>
      <c r="J207" s="128">
        <f>ROUND(IF(H207&lt;'Заказ, cкидки и курсы валют'!$B$39,H207*0.54*100/(100-'Заказ, cкидки и курсы валют'!$C$39),IF(H207&lt;'Заказ, cкидки и курсы валют'!$B$40,H207*0.54*100/(100-'Заказ, cкидки и курсы валют'!$C$40),IF(H207&lt;'Заказ, cкидки и курсы валют'!$B$41,H207*0.54*100/(100-'Заказ, cкидки и курсы валют'!$C$41),IF(H207&lt;'Заказ, cкидки и курсы валют'!$B$42,H207*0.54*100/(100-'Заказ, cкидки и курсы валют'!$C$42),IF(H207&lt;'Заказ, cкидки и курсы валют'!$B$43,H207*0.54*100/(100-'Заказ, cкидки и курсы валют'!$C$43),H207))))),2)</f>
        <v>270.01</v>
      </c>
      <c r="K207" s="574"/>
    </row>
    <row r="208" spans="1:11" ht="15.75" thickBot="1">
      <c r="A208" s="216" t="s">
        <v>7438</v>
      </c>
      <c r="B208" s="62" t="s">
        <v>3628</v>
      </c>
      <c r="C208" s="58">
        <v>352</v>
      </c>
      <c r="D208" s="420">
        <v>1</v>
      </c>
      <c r="E208" s="2030">
        <f t="shared" si="22"/>
        <v>18683.419999999998</v>
      </c>
      <c r="F208" s="1090">
        <f t="shared" si="23"/>
        <v>18683.419999999998</v>
      </c>
      <c r="G208" s="862">
        <f>'Заказ, cкидки и курсы валют'!$J$23*F208</f>
        <v>224201.03999999998</v>
      </c>
      <c r="H208" s="128">
        <f t="shared" si="24"/>
        <v>224.2</v>
      </c>
      <c r="I208" s="212"/>
      <c r="J208" s="128">
        <f>ROUND(IF(H208&lt;'Заказ, cкидки и курсы валют'!$B$39,H208*0.54*100/(100-'Заказ, cкидки и курсы валют'!$C$39),IF(H208&lt;'Заказ, cкидки и курсы валют'!$B$40,H208*0.54*100/(100-'Заказ, cкидки и курсы валют'!$C$40),IF(H208&lt;'Заказ, cкидки и курсы валют'!$B$41,H208*0.54*100/(100-'Заказ, cкидки и курсы валют'!$C$41),IF(H208&lt;'Заказ, cкидки и курсы валют'!$B$42,H208*0.54*100/(100-'Заказ, cкидки и курсы валют'!$C$42),IF(H208&lt;'Заказ, cкидки и курсы валют'!$B$43,H208*0.54*100/(100-'Заказ, cкидки и курсы валют'!$C$43),H208))))),2)</f>
        <v>302.67</v>
      </c>
      <c r="K208" s="574"/>
    </row>
    <row r="209" spans="1:11" ht="15.75" thickBot="1">
      <c r="A209" s="216" t="s">
        <v>7439</v>
      </c>
      <c r="B209" s="39" t="s">
        <v>1330</v>
      </c>
      <c r="C209" s="58">
        <v>398</v>
      </c>
      <c r="D209" s="420">
        <v>1</v>
      </c>
      <c r="E209" s="2030">
        <f t="shared" si="22"/>
        <v>23984.6</v>
      </c>
      <c r="F209" s="1090">
        <f t="shared" si="23"/>
        <v>23984.6</v>
      </c>
      <c r="G209" s="862">
        <f>'Заказ, cкидки и курсы валют'!$J$23*F209</f>
        <v>287815.19999999995</v>
      </c>
      <c r="H209" s="128">
        <f t="shared" si="24"/>
        <v>287.82</v>
      </c>
      <c r="I209" s="212"/>
      <c r="J209" s="128">
        <f>ROUND(IF(H209&lt;'Заказ, cкидки и курсы валют'!$B$39,H209*0.54*100/(100-'Заказ, cкидки и курсы валют'!$C$39),IF(H209&lt;'Заказ, cкидки и курсы валют'!$B$40,H209*0.54*100/(100-'Заказ, cкидки и курсы валют'!$C$40),IF(H209&lt;'Заказ, cкидки и курсы валют'!$B$41,H209*0.54*100/(100-'Заказ, cкидки и курсы валют'!$C$41),IF(H209&lt;'Заказ, cкидки и курсы валют'!$B$42,H209*0.54*100/(100-'Заказ, cкидки и курсы валют'!$C$42),IF(H209&lt;'Заказ, cкидки и курсы валют'!$B$43,H209*0.54*100/(100-'Заказ, cкидки и курсы валют'!$C$43),H209))))),2)</f>
        <v>388.56</v>
      </c>
      <c r="K209" s="574"/>
    </row>
    <row r="210" spans="1:11" ht="15.75" thickBot="1">
      <c r="A210" s="216" t="s">
        <v>7440</v>
      </c>
      <c r="B210" s="39" t="s">
        <v>1369</v>
      </c>
      <c r="C210" s="58">
        <v>486</v>
      </c>
      <c r="D210" s="420">
        <v>1</v>
      </c>
      <c r="E210" s="2030">
        <f t="shared" si="22"/>
        <v>23552.379999999997</v>
      </c>
      <c r="F210" s="1090">
        <f t="shared" si="23"/>
        <v>23552.38</v>
      </c>
      <c r="G210" s="862">
        <f>'Заказ, cкидки и курсы валют'!$J$23*F210</f>
        <v>282628.56</v>
      </c>
      <c r="H210" s="128">
        <f t="shared" si="24"/>
        <v>282.63</v>
      </c>
      <c r="I210" s="212"/>
      <c r="J210" s="128">
        <f>ROUND(IF(H210&lt;'Заказ, cкидки и курсы валют'!$B$39,H210*0.54*100/(100-'Заказ, cкидки и курсы валют'!$C$39),IF(H210&lt;'Заказ, cкидки и курсы валют'!$B$40,H210*0.54*100/(100-'Заказ, cкидки и курсы валют'!$C$40),IF(H210&lt;'Заказ, cкидки и курсы валют'!$B$41,H210*0.54*100/(100-'Заказ, cкидки и курсы валют'!$C$41),IF(H210&lt;'Заказ, cкидки и курсы валют'!$B$42,H210*0.54*100/(100-'Заказ, cкидки и курсы валют'!$C$42),IF(H210&lt;'Заказ, cкидки и курсы валют'!$B$43,H210*0.54*100/(100-'Заказ, cкидки и курсы валют'!$C$43),H210))))),2)</f>
        <v>381.55</v>
      </c>
      <c r="K210" s="574"/>
    </row>
    <row r="211" spans="1:11" ht="15.75" thickBot="1">
      <c r="A211" s="216" t="s">
        <v>7441</v>
      </c>
      <c r="B211" s="39" t="s">
        <v>1331</v>
      </c>
      <c r="C211" s="58">
        <v>576.25</v>
      </c>
      <c r="D211" s="420">
        <v>1</v>
      </c>
      <c r="E211" s="2030">
        <f t="shared" si="22"/>
        <v>27247.5</v>
      </c>
      <c r="F211" s="1090">
        <f t="shared" si="23"/>
        <v>27247.5</v>
      </c>
      <c r="G211" s="862">
        <f>'Заказ, cкидки и курсы валют'!$J$23*F211</f>
        <v>326970</v>
      </c>
      <c r="H211" s="128">
        <f t="shared" si="24"/>
        <v>326.97000000000003</v>
      </c>
      <c r="I211" s="212"/>
      <c r="J211" s="128">
        <f>ROUND(IF(H211&lt;'Заказ, cкидки и курсы валют'!$B$39,H211*0.54*100/(100-'Заказ, cкидки и курсы валют'!$C$39),IF(H211&lt;'Заказ, cкидки и курсы валют'!$B$40,H211*0.54*100/(100-'Заказ, cкидки и курсы валют'!$C$40),IF(H211&lt;'Заказ, cкидки и курсы валют'!$B$41,H211*0.54*100/(100-'Заказ, cкидки и курсы валют'!$C$41),IF(H211&lt;'Заказ, cкидки и курсы валют'!$B$42,H211*0.54*100/(100-'Заказ, cкидки и курсы валют'!$C$42),IF(H211&lt;'Заказ, cкидки и курсы валют'!$B$43,H211*0.54*100/(100-'Заказ, cкидки и курсы валют'!$C$43),H211))))),2)</f>
        <v>441.41</v>
      </c>
      <c r="K211" s="574"/>
    </row>
    <row r="212" spans="1:11" ht="15.75" thickBot="1">
      <c r="A212" s="216" t="s">
        <v>7442</v>
      </c>
      <c r="B212" s="39" t="s">
        <v>2645</v>
      </c>
      <c r="C212" s="58">
        <v>662</v>
      </c>
      <c r="D212" s="420">
        <v>1</v>
      </c>
      <c r="E212" s="2030">
        <f t="shared" si="22"/>
        <v>29745.040000000001</v>
      </c>
      <c r="F212" s="1090">
        <f t="shared" si="23"/>
        <v>29745.040000000001</v>
      </c>
      <c r="G212" s="862">
        <f>'Заказ, cкидки и курсы валют'!$J$23*F212</f>
        <v>356940.48</v>
      </c>
      <c r="H212" s="128">
        <f t="shared" si="24"/>
        <v>356.94</v>
      </c>
      <c r="I212" s="212"/>
      <c r="J212" s="128">
        <f>ROUND(IF(H212&lt;'Заказ, cкидки и курсы валют'!$B$39,H212*0.54*100/(100-'Заказ, cкидки и курсы валют'!$C$39),IF(H212&lt;'Заказ, cкидки и курсы валют'!$B$40,H212*0.54*100/(100-'Заказ, cкидки и курсы валют'!$C$40),IF(H212&lt;'Заказ, cкидки и курсы валют'!$B$41,H212*0.54*100/(100-'Заказ, cкидки и курсы валют'!$C$41),IF(H212&lt;'Заказ, cкидки и курсы валют'!$B$42,H212*0.54*100/(100-'Заказ, cкидки и курсы валют'!$C$42),IF(H212&lt;'Заказ, cкидки и курсы валют'!$B$43,H212*0.54*100/(100-'Заказ, cкидки и курсы валют'!$C$43),H212))))),2)</f>
        <v>481.87</v>
      </c>
      <c r="K212" s="574"/>
    </row>
    <row r="213" spans="1:11" ht="13.5" thickBot="1">
      <c r="A213" s="241" t="s">
        <v>7443</v>
      </c>
      <c r="B213" s="271" t="s">
        <v>972</v>
      </c>
      <c r="C213" s="796">
        <v>750</v>
      </c>
      <c r="D213" s="421">
        <v>1</v>
      </c>
      <c r="E213" s="2030">
        <f t="shared" si="22"/>
        <v>35746.339999999997</v>
      </c>
      <c r="F213" s="1091">
        <f t="shared" si="23"/>
        <v>35746.339999999997</v>
      </c>
      <c r="G213" s="960">
        <f>'Заказ, cкидки и курсы валют'!$J$23*F213</f>
        <v>428956.07999999996</v>
      </c>
      <c r="H213" s="181">
        <f t="shared" si="24"/>
        <v>428.96</v>
      </c>
      <c r="I213" s="214"/>
      <c r="J213" s="128">
        <f>ROUND(IF(H213&lt;'Заказ, cкидки и курсы валют'!$B$39,H213*0.54*100/(100-'Заказ, cкидки и курсы валют'!$C$39),IF(H213&lt;'Заказ, cкидки и курсы валют'!$B$40,H213*0.54*100/(100-'Заказ, cкидки и курсы валют'!$C$40),IF(H213&lt;'Заказ, cкидки и курсы валют'!$B$41,H213*0.54*100/(100-'Заказ, cкидки и курсы валют'!$C$41),IF(H213&lt;'Заказ, cкидки и курсы валют'!$B$42,H213*0.54*100/(100-'Заказ, cкидки и курсы валют'!$C$42),IF(H213&lt;'Заказ, cкидки и курсы валют'!$B$43,H213*0.54*100/(100-'Заказ, cкидки и курсы валют'!$C$43),H213))))),2)</f>
        <v>514.75</v>
      </c>
      <c r="K213" s="879"/>
    </row>
    <row r="214" spans="1:11" ht="13.5" thickBot="1">
      <c r="A214" s="1139"/>
      <c r="B214" s="80"/>
      <c r="C214" s="86"/>
      <c r="D214" s="80"/>
      <c r="E214" s="1092"/>
      <c r="F214" s="1096"/>
      <c r="G214" s="865"/>
      <c r="H214" s="23"/>
      <c r="I214" s="513"/>
      <c r="K214" s="879"/>
    </row>
    <row r="215" spans="1:11" ht="18">
      <c r="A215" s="247"/>
      <c r="B215" s="163"/>
      <c r="C215" s="91" t="s">
        <v>4391</v>
      </c>
      <c r="D215" s="91"/>
      <c r="E215" s="855"/>
      <c r="F215" s="562"/>
      <c r="G215" s="592"/>
      <c r="H215" s="163"/>
      <c r="I215" s="95"/>
      <c r="K215" s="879"/>
    </row>
    <row r="216" spans="1:11" ht="33.950000000000003" customHeight="1">
      <c r="A216" s="248"/>
      <c r="B216" s="17"/>
      <c r="C216" s="97"/>
      <c r="D216" s="97"/>
      <c r="E216" s="557"/>
      <c r="F216" s="596"/>
      <c r="G216" s="620"/>
      <c r="H216" s="17"/>
      <c r="I216" s="167"/>
      <c r="K216" s="879"/>
    </row>
    <row r="217" spans="1:11" ht="24.75" customHeight="1">
      <c r="A217" s="248"/>
      <c r="B217" s="17"/>
      <c r="C217" s="97"/>
      <c r="D217" s="97"/>
      <c r="E217" s="557"/>
      <c r="F217" s="596"/>
      <c r="G217" s="620"/>
      <c r="H217" s="17"/>
      <c r="I217" s="167"/>
      <c r="K217" s="879"/>
    </row>
    <row r="218" spans="1:11" ht="49.5" customHeight="1">
      <c r="A218" s="248"/>
      <c r="B218" s="17"/>
      <c r="C218" s="97"/>
      <c r="D218" s="97"/>
      <c r="E218" s="557"/>
      <c r="F218" s="596"/>
      <c r="G218" s="620"/>
      <c r="H218" s="17"/>
      <c r="I218" s="167"/>
      <c r="K218" s="879"/>
    </row>
    <row r="219" spans="1:11" ht="16.5" thickBot="1">
      <c r="A219" s="201" t="s">
        <v>7051</v>
      </c>
      <c r="B219" s="270"/>
      <c r="C219" s="99"/>
      <c r="D219" s="99"/>
      <c r="E219" s="558"/>
      <c r="F219" s="598"/>
      <c r="G219" s="621"/>
      <c r="H219" s="171"/>
      <c r="I219" s="172"/>
      <c r="K219" s="879"/>
    </row>
    <row r="220" spans="1:11" ht="52.5">
      <c r="A220" s="195" t="s">
        <v>1028</v>
      </c>
      <c r="B220" s="196" t="s">
        <v>1029</v>
      </c>
      <c r="C220" s="197" t="s">
        <v>678</v>
      </c>
      <c r="D220" s="197" t="s">
        <v>3130</v>
      </c>
      <c r="E220" s="605" t="s">
        <v>11188</v>
      </c>
      <c r="F220" s="600" t="s">
        <v>2779</v>
      </c>
      <c r="G220" s="638" t="s">
        <v>2627</v>
      </c>
      <c r="H220" s="338" t="s">
        <v>497</v>
      </c>
      <c r="I220" s="199" t="s">
        <v>4239</v>
      </c>
      <c r="K220" s="816"/>
    </row>
    <row r="221" spans="1:11" ht="14.1" customHeight="1" thickBot="1">
      <c r="A221" s="195"/>
      <c r="B221" s="389"/>
      <c r="C221" s="197" t="s">
        <v>3629</v>
      </c>
      <c r="D221" s="390" t="s">
        <v>2628</v>
      </c>
      <c r="E221" s="564" t="s">
        <v>265</v>
      </c>
      <c r="F221" s="607">
        <f>'Заказ, cкидки и курсы валют'!$I$12</f>
        <v>0</v>
      </c>
      <c r="G221" s="949"/>
      <c r="H221" s="455"/>
      <c r="I221" s="325"/>
      <c r="K221" s="816"/>
    </row>
    <row r="222" spans="1:11" ht="14.1" customHeight="1">
      <c r="A222" s="333" t="s">
        <v>4815</v>
      </c>
      <c r="B222" s="985" t="s">
        <v>178</v>
      </c>
      <c r="C222" s="984">
        <v>10.3</v>
      </c>
      <c r="D222" s="1863">
        <v>200</v>
      </c>
      <c r="E222" s="1092">
        <v>557.48</v>
      </c>
      <c r="F222" s="1089">
        <f>ROUND(E222*(1-$F$10),2)</f>
        <v>557.48</v>
      </c>
      <c r="G222" s="968">
        <f>'Заказ, cкидки и курсы валют'!$J$23*F222</f>
        <v>6689.76</v>
      </c>
      <c r="H222" s="387">
        <f>ROUND((D222/1000)*G222,2)</f>
        <v>1337.95</v>
      </c>
      <c r="I222" s="337"/>
      <c r="K222" s="816"/>
    </row>
    <row r="223" spans="1:11" ht="14.1" customHeight="1">
      <c r="A223" s="216" t="s">
        <v>4816</v>
      </c>
      <c r="B223" s="39" t="s">
        <v>3122</v>
      </c>
      <c r="C223" s="53">
        <v>12.7</v>
      </c>
      <c r="D223" s="1856">
        <v>150</v>
      </c>
      <c r="E223" s="1092">
        <v>611.24</v>
      </c>
      <c r="F223" s="1090">
        <f t="shared" ref="F223:F225" si="25">ROUND(E223*(1-$F$10),2)</f>
        <v>611.24</v>
      </c>
      <c r="G223" s="862">
        <f>'Заказ, cкидки и курсы валют'!$J$23*F223</f>
        <v>7334.88</v>
      </c>
      <c r="H223" s="128">
        <f t="shared" ref="H223:H225" si="26">ROUND((D223/1000)*G223,2)</f>
        <v>1100.23</v>
      </c>
      <c r="I223" s="212"/>
      <c r="K223" s="816"/>
    </row>
    <row r="224" spans="1:11" ht="14.1" customHeight="1">
      <c r="A224" s="216" t="s">
        <v>5226</v>
      </c>
      <c r="B224" s="62" t="s">
        <v>1347</v>
      </c>
      <c r="C224" s="53">
        <v>14.1</v>
      </c>
      <c r="D224" s="1856">
        <v>100</v>
      </c>
      <c r="E224" s="1092">
        <v>675.72</v>
      </c>
      <c r="F224" s="1090">
        <f t="shared" si="25"/>
        <v>675.72</v>
      </c>
      <c r="G224" s="862">
        <f>'Заказ, cкидки и курсы валют'!$J$23*F224</f>
        <v>8108.64</v>
      </c>
      <c r="H224" s="128">
        <f t="shared" si="26"/>
        <v>810.86</v>
      </c>
      <c r="I224" s="212"/>
      <c r="K224" s="816"/>
    </row>
    <row r="225" spans="1:11" ht="14.1" customHeight="1">
      <c r="A225" s="216" t="s">
        <v>4817</v>
      </c>
      <c r="B225" s="39" t="s">
        <v>181</v>
      </c>
      <c r="C225" s="53">
        <v>15</v>
      </c>
      <c r="D225" s="1856">
        <v>100</v>
      </c>
      <c r="E225" s="1092">
        <v>707.55</v>
      </c>
      <c r="F225" s="1090">
        <f t="shared" si="25"/>
        <v>707.55</v>
      </c>
      <c r="G225" s="862">
        <f>'Заказ, cкидки и курсы валют'!$J$23*F225</f>
        <v>8490.5999999999985</v>
      </c>
      <c r="H225" s="128">
        <f t="shared" si="26"/>
        <v>849.06</v>
      </c>
      <c r="I225" s="212"/>
      <c r="K225" s="816"/>
    </row>
    <row r="226" spans="1:11" ht="14.1" customHeight="1">
      <c r="A226" s="216" t="s">
        <v>10803</v>
      </c>
      <c r="B226" s="62" t="s">
        <v>4200</v>
      </c>
      <c r="C226" s="53">
        <v>18</v>
      </c>
      <c r="D226" s="1856">
        <v>100</v>
      </c>
      <c r="E226" s="1092">
        <v>809.45</v>
      </c>
      <c r="F226" s="1090">
        <f t="shared" ref="F226" si="27">ROUND(E226*(1-$F$10),2)</f>
        <v>809.45</v>
      </c>
      <c r="G226" s="862">
        <f>'Заказ, cкидки и курсы валют'!$J$23*F226</f>
        <v>9713.4000000000015</v>
      </c>
      <c r="H226" s="128">
        <f t="shared" ref="H226" si="28">ROUND((D226/1000)*G226,2)</f>
        <v>971.34</v>
      </c>
      <c r="I226" s="212"/>
      <c r="K226" s="574"/>
    </row>
    <row r="227" spans="1:11" ht="14.1" customHeight="1">
      <c r="A227" s="216" t="s">
        <v>4818</v>
      </c>
      <c r="B227" s="39" t="s">
        <v>253</v>
      </c>
      <c r="C227" s="53">
        <v>19.2</v>
      </c>
      <c r="D227" s="1856">
        <v>100</v>
      </c>
      <c r="E227" s="1092">
        <v>911.55</v>
      </c>
      <c r="F227" s="1090">
        <f t="shared" ref="F227:F251" si="29">ROUND(E227*(1-$F$10),2)</f>
        <v>911.55</v>
      </c>
      <c r="G227" s="862">
        <f>'Заказ, cкидки и курсы валют'!$J$23*F227</f>
        <v>10938.599999999999</v>
      </c>
      <c r="H227" s="128">
        <f t="shared" ref="H227:H251" si="30">ROUND((D227/1000)*G227,2)</f>
        <v>1093.8599999999999</v>
      </c>
      <c r="I227" s="212"/>
      <c r="K227" s="574"/>
    </row>
    <row r="228" spans="1:11" ht="14.1" customHeight="1">
      <c r="A228" s="216" t="s">
        <v>4819</v>
      </c>
      <c r="B228" s="39" t="s">
        <v>3123</v>
      </c>
      <c r="C228" s="53">
        <v>21</v>
      </c>
      <c r="D228" s="1856">
        <v>100</v>
      </c>
      <c r="E228" s="1092">
        <v>997.18</v>
      </c>
      <c r="F228" s="1090">
        <f t="shared" si="29"/>
        <v>997.18</v>
      </c>
      <c r="G228" s="862">
        <f>'Заказ, cкидки и курсы валют'!$J$23*F228</f>
        <v>11966.16</v>
      </c>
      <c r="H228" s="128">
        <f t="shared" si="30"/>
        <v>1196.6199999999999</v>
      </c>
      <c r="I228" s="212"/>
      <c r="K228" s="574"/>
    </row>
    <row r="229" spans="1:11" ht="14.1" customHeight="1">
      <c r="A229" s="216" t="s">
        <v>4820</v>
      </c>
      <c r="B229" s="39" t="s">
        <v>191</v>
      </c>
      <c r="C229" s="53">
        <v>22.5</v>
      </c>
      <c r="D229" s="1856">
        <v>100</v>
      </c>
      <c r="E229" s="1092">
        <v>702.3</v>
      </c>
      <c r="F229" s="1090">
        <f t="shared" si="29"/>
        <v>702.3</v>
      </c>
      <c r="G229" s="862">
        <f>'Заказ, cкидки и курсы валют'!$J$23*F229</f>
        <v>8427.5999999999985</v>
      </c>
      <c r="H229" s="128">
        <f t="shared" si="30"/>
        <v>842.76</v>
      </c>
      <c r="I229" s="212"/>
      <c r="K229" s="574"/>
    </row>
    <row r="230" spans="1:11" ht="14.1" customHeight="1">
      <c r="A230" s="216" t="s">
        <v>10804</v>
      </c>
      <c r="B230" s="62" t="s">
        <v>193</v>
      </c>
      <c r="C230" s="53">
        <v>29</v>
      </c>
      <c r="D230" s="1856">
        <v>100</v>
      </c>
      <c r="E230" s="1092">
        <v>788.22</v>
      </c>
      <c r="F230" s="1090">
        <f t="shared" si="29"/>
        <v>788.22</v>
      </c>
      <c r="G230" s="862">
        <f>'Заказ, cкидки и курсы валют'!$J$23*F230</f>
        <v>9458.64</v>
      </c>
      <c r="H230" s="128">
        <f t="shared" si="30"/>
        <v>945.86</v>
      </c>
      <c r="I230" s="212"/>
      <c r="K230" s="574"/>
    </row>
    <row r="231" spans="1:11" ht="14.1" customHeight="1">
      <c r="A231" s="216" t="s">
        <v>4821</v>
      </c>
      <c r="B231" s="39" t="s">
        <v>194</v>
      </c>
      <c r="C231" s="53">
        <v>31</v>
      </c>
      <c r="D231" s="1856">
        <v>100</v>
      </c>
      <c r="E231" s="1092">
        <v>859.11</v>
      </c>
      <c r="F231" s="1090">
        <f t="shared" si="29"/>
        <v>859.11</v>
      </c>
      <c r="G231" s="862">
        <f>'Заказ, cкидки и курсы валют'!$J$23*F231</f>
        <v>10309.32</v>
      </c>
      <c r="H231" s="128">
        <f t="shared" si="30"/>
        <v>1030.93</v>
      </c>
      <c r="I231" s="212"/>
      <c r="K231" s="574"/>
    </row>
    <row r="232" spans="1:11" ht="14.1" customHeight="1">
      <c r="A232" s="216" t="s">
        <v>4822</v>
      </c>
      <c r="B232" s="39" t="s">
        <v>4295</v>
      </c>
      <c r="C232" s="53">
        <v>35</v>
      </c>
      <c r="D232" s="1856">
        <v>100</v>
      </c>
      <c r="E232" s="1092">
        <v>956.84</v>
      </c>
      <c r="F232" s="1090">
        <f t="shared" si="29"/>
        <v>956.84</v>
      </c>
      <c r="G232" s="862">
        <f>'Заказ, cкидки и курсы валют'!$J$23*F232</f>
        <v>11482.08</v>
      </c>
      <c r="H232" s="128">
        <f t="shared" si="30"/>
        <v>1148.21</v>
      </c>
      <c r="I232" s="212"/>
      <c r="K232" s="574"/>
    </row>
    <row r="233" spans="1:11" ht="14.1" customHeight="1">
      <c r="A233" s="216" t="s">
        <v>4823</v>
      </c>
      <c r="B233" s="39" t="s">
        <v>254</v>
      </c>
      <c r="C233" s="53">
        <v>38.299999999999997</v>
      </c>
      <c r="D233" s="420">
        <v>50</v>
      </c>
      <c r="E233" s="1092">
        <v>1055.79</v>
      </c>
      <c r="F233" s="1090">
        <f t="shared" si="29"/>
        <v>1055.79</v>
      </c>
      <c r="G233" s="862">
        <f>'Заказ, cкидки и курсы валют'!$J$23*F233</f>
        <v>12669.48</v>
      </c>
      <c r="H233" s="128">
        <f t="shared" si="30"/>
        <v>633.47</v>
      </c>
      <c r="I233" s="212"/>
      <c r="K233" s="574"/>
    </row>
    <row r="234" spans="1:11" ht="14.1" customHeight="1">
      <c r="A234" s="216" t="s">
        <v>4824</v>
      </c>
      <c r="B234" s="39" t="s">
        <v>196</v>
      </c>
      <c r="C234" s="53">
        <v>42.2</v>
      </c>
      <c r="D234" s="1856">
        <v>50</v>
      </c>
      <c r="E234" s="1092">
        <v>1173.6199999999999</v>
      </c>
      <c r="F234" s="1090">
        <f t="shared" si="29"/>
        <v>1173.6199999999999</v>
      </c>
      <c r="G234" s="862">
        <f>'Заказ, cкидки и курсы валют'!$J$23*F234</f>
        <v>14083.439999999999</v>
      </c>
      <c r="H234" s="128">
        <f t="shared" si="30"/>
        <v>704.17</v>
      </c>
      <c r="I234" s="212"/>
      <c r="K234" s="574"/>
    </row>
    <row r="235" spans="1:11" ht="14.1" customHeight="1">
      <c r="A235" s="216" t="s">
        <v>3916</v>
      </c>
      <c r="B235" s="62" t="s">
        <v>1637</v>
      </c>
      <c r="C235" s="53">
        <v>51.2</v>
      </c>
      <c r="D235" s="1856">
        <v>30</v>
      </c>
      <c r="E235" s="1092">
        <v>1448.81</v>
      </c>
      <c r="F235" s="1090">
        <f t="shared" si="29"/>
        <v>1448.81</v>
      </c>
      <c r="G235" s="862">
        <f>'Заказ, cкидки и курсы валют'!$J$23*F235</f>
        <v>17385.72</v>
      </c>
      <c r="H235" s="128">
        <f t="shared" si="30"/>
        <v>521.57000000000005</v>
      </c>
      <c r="I235" s="212"/>
      <c r="K235" s="574"/>
    </row>
    <row r="236" spans="1:11" ht="14.1" customHeight="1">
      <c r="A236" s="216" t="s">
        <v>4825</v>
      </c>
      <c r="B236" s="39" t="s">
        <v>255</v>
      </c>
      <c r="C236" s="53">
        <v>46</v>
      </c>
      <c r="D236" s="1856">
        <v>50</v>
      </c>
      <c r="E236" s="1092">
        <v>1172.3399999999999</v>
      </c>
      <c r="F236" s="1090">
        <f t="shared" si="29"/>
        <v>1172.3399999999999</v>
      </c>
      <c r="G236" s="862">
        <f>'Заказ, cкидки и курсы валют'!$J$23*F236</f>
        <v>14068.079999999998</v>
      </c>
      <c r="H236" s="128">
        <f t="shared" si="30"/>
        <v>703.4</v>
      </c>
      <c r="I236" s="212"/>
      <c r="K236" s="574"/>
    </row>
    <row r="237" spans="1:11" ht="14.1" customHeight="1">
      <c r="A237" s="216" t="s">
        <v>4826</v>
      </c>
      <c r="B237" s="39" t="s">
        <v>203</v>
      </c>
      <c r="C237" s="53">
        <v>53.3</v>
      </c>
      <c r="D237" s="1856">
        <v>50</v>
      </c>
      <c r="E237" s="1092">
        <v>1308.24</v>
      </c>
      <c r="F237" s="1090">
        <f t="shared" si="29"/>
        <v>1308.24</v>
      </c>
      <c r="G237" s="862">
        <f>'Заказ, cкидки и курсы валют'!$J$23*F237</f>
        <v>15698.880000000001</v>
      </c>
      <c r="H237" s="128">
        <f t="shared" si="30"/>
        <v>784.94</v>
      </c>
      <c r="I237" s="212"/>
      <c r="K237" s="574"/>
    </row>
    <row r="238" spans="1:11" ht="14.1" customHeight="1">
      <c r="A238" s="216" t="s">
        <v>4827</v>
      </c>
      <c r="B238" s="39" t="s">
        <v>1323</v>
      </c>
      <c r="C238" s="53">
        <v>60.7</v>
      </c>
      <c r="D238" s="1856">
        <v>50</v>
      </c>
      <c r="E238" s="1092">
        <v>1432.93</v>
      </c>
      <c r="F238" s="1090">
        <f t="shared" si="29"/>
        <v>1432.93</v>
      </c>
      <c r="G238" s="862">
        <f>'Заказ, cкидки и курсы валют'!$J$23*F238</f>
        <v>17195.16</v>
      </c>
      <c r="H238" s="128">
        <f t="shared" si="30"/>
        <v>859.76</v>
      </c>
      <c r="I238" s="212"/>
      <c r="K238" s="574"/>
    </row>
    <row r="239" spans="1:11" ht="14.1" customHeight="1">
      <c r="A239" s="216" t="s">
        <v>4828</v>
      </c>
      <c r="B239" s="39" t="s">
        <v>204</v>
      </c>
      <c r="C239" s="53">
        <v>63.6</v>
      </c>
      <c r="D239" s="1856">
        <v>50</v>
      </c>
      <c r="E239" s="1092">
        <v>1542.77</v>
      </c>
      <c r="F239" s="1090">
        <f t="shared" si="29"/>
        <v>1542.77</v>
      </c>
      <c r="G239" s="862">
        <f>'Заказ, cкидки и курсы валют'!$J$23*F239</f>
        <v>18513.239999999998</v>
      </c>
      <c r="H239" s="128">
        <f t="shared" si="30"/>
        <v>925.66</v>
      </c>
      <c r="I239" s="212"/>
      <c r="K239" s="574"/>
    </row>
    <row r="240" spans="1:11" ht="14.1" customHeight="1">
      <c r="A240" s="216" t="s">
        <v>10805</v>
      </c>
      <c r="B240" s="62" t="s">
        <v>3126</v>
      </c>
      <c r="C240" s="53">
        <v>69</v>
      </c>
      <c r="D240" s="1856">
        <v>50</v>
      </c>
      <c r="E240" s="1092">
        <v>1718.33</v>
      </c>
      <c r="F240" s="1090">
        <f t="shared" si="29"/>
        <v>1718.33</v>
      </c>
      <c r="G240" s="862">
        <f>'Заказ, cкидки и курсы валют'!$J$23*F240</f>
        <v>20619.96</v>
      </c>
      <c r="H240" s="128">
        <f t="shared" si="30"/>
        <v>1031</v>
      </c>
      <c r="I240" s="212"/>
      <c r="K240" s="574"/>
    </row>
    <row r="241" spans="1:11" ht="14.1" customHeight="1">
      <c r="A241" s="216" t="s">
        <v>4829</v>
      </c>
      <c r="B241" s="39" t="s">
        <v>205</v>
      </c>
      <c r="C241" s="53">
        <v>74.599999999999994</v>
      </c>
      <c r="D241" s="1856">
        <v>50</v>
      </c>
      <c r="E241" s="1092">
        <v>1767.93</v>
      </c>
      <c r="F241" s="1090">
        <f t="shared" si="29"/>
        <v>1767.93</v>
      </c>
      <c r="G241" s="862">
        <f>'Заказ, cкидки и курсы валют'!$J$23*F241</f>
        <v>21215.16</v>
      </c>
      <c r="H241" s="128">
        <f t="shared" si="30"/>
        <v>1060.76</v>
      </c>
      <c r="I241" s="212"/>
      <c r="K241" s="574"/>
    </row>
    <row r="242" spans="1:11" ht="14.1" customHeight="1">
      <c r="A242" s="216" t="s">
        <v>2727</v>
      </c>
      <c r="B242" s="39" t="s">
        <v>242</v>
      </c>
      <c r="C242" s="53">
        <v>78.400000000000006</v>
      </c>
      <c r="D242" s="1856">
        <v>50</v>
      </c>
      <c r="E242" s="1092">
        <v>1884.1</v>
      </c>
      <c r="F242" s="1090">
        <f t="shared" si="29"/>
        <v>1884.1</v>
      </c>
      <c r="G242" s="862">
        <f>'Заказ, cкидки и курсы валют'!$J$23*F242</f>
        <v>22609.199999999997</v>
      </c>
      <c r="H242" s="128">
        <f t="shared" si="30"/>
        <v>1130.46</v>
      </c>
      <c r="I242" s="212"/>
      <c r="K242" s="574"/>
    </row>
    <row r="243" spans="1:11" ht="14.1" customHeight="1">
      <c r="A243" s="216" t="s">
        <v>2728</v>
      </c>
      <c r="B243" s="39" t="s">
        <v>1360</v>
      </c>
      <c r="C243" s="53">
        <v>88.7</v>
      </c>
      <c r="D243" s="1856">
        <v>50</v>
      </c>
      <c r="E243" s="1092">
        <v>2078.1</v>
      </c>
      <c r="F243" s="1090">
        <f t="shared" si="29"/>
        <v>2078.1</v>
      </c>
      <c r="G243" s="862">
        <f>'Заказ, cкидки и курсы валют'!$J$23*F243</f>
        <v>24937.199999999997</v>
      </c>
      <c r="H243" s="128">
        <f t="shared" si="30"/>
        <v>1246.8599999999999</v>
      </c>
      <c r="I243" s="212"/>
      <c r="K243" s="574"/>
    </row>
    <row r="244" spans="1:11" ht="14.1" customHeight="1">
      <c r="A244" s="216" t="s">
        <v>2729</v>
      </c>
      <c r="B244" s="39" t="s">
        <v>618</v>
      </c>
      <c r="C244" s="53">
        <v>69</v>
      </c>
      <c r="D244" s="1856">
        <v>50</v>
      </c>
      <c r="E244" s="1092">
        <v>1748.22</v>
      </c>
      <c r="F244" s="1090">
        <f t="shared" si="29"/>
        <v>1748.22</v>
      </c>
      <c r="G244" s="862">
        <f>'Заказ, cкидки и курсы валют'!$J$23*F244</f>
        <v>20978.639999999999</v>
      </c>
      <c r="H244" s="128">
        <f t="shared" si="30"/>
        <v>1048.93</v>
      </c>
      <c r="I244" s="212"/>
      <c r="K244" s="574"/>
    </row>
    <row r="245" spans="1:11" ht="14.1" customHeight="1">
      <c r="A245" s="216" t="s">
        <v>10806</v>
      </c>
      <c r="B245" s="62" t="s">
        <v>3115</v>
      </c>
      <c r="C245" s="53">
        <v>72</v>
      </c>
      <c r="D245" s="1856">
        <v>50</v>
      </c>
      <c r="E245" s="1092">
        <v>1804.73</v>
      </c>
      <c r="F245" s="1090">
        <f t="shared" si="29"/>
        <v>1804.73</v>
      </c>
      <c r="G245" s="862">
        <f>'Заказ, cкидки и курсы валют'!$J$23*F245</f>
        <v>21656.760000000002</v>
      </c>
      <c r="H245" s="128">
        <f t="shared" si="30"/>
        <v>1082.8399999999999</v>
      </c>
      <c r="I245" s="212"/>
      <c r="K245" s="574"/>
    </row>
    <row r="246" spans="1:11" ht="14.1" customHeight="1">
      <c r="A246" s="216" t="s">
        <v>2730</v>
      </c>
      <c r="B246" s="39" t="s">
        <v>1324</v>
      </c>
      <c r="C246" s="53">
        <v>90.5</v>
      </c>
      <c r="D246" s="1856">
        <v>50</v>
      </c>
      <c r="E246" s="1092">
        <v>2106.81</v>
      </c>
      <c r="F246" s="1090">
        <f t="shared" si="29"/>
        <v>2106.81</v>
      </c>
      <c r="G246" s="862">
        <f>'Заказ, cкидки и курсы валют'!$J$23*F246</f>
        <v>25281.72</v>
      </c>
      <c r="H246" s="128">
        <f t="shared" si="30"/>
        <v>1264.0899999999999</v>
      </c>
      <c r="I246" s="212"/>
      <c r="K246" s="574"/>
    </row>
    <row r="247" spans="1:11" ht="14.1" customHeight="1">
      <c r="A247" s="216" t="s">
        <v>2731</v>
      </c>
      <c r="B247" s="39" t="s">
        <v>3127</v>
      </c>
      <c r="C247" s="58">
        <v>97.8</v>
      </c>
      <c r="D247" s="1856">
        <v>50</v>
      </c>
      <c r="E247" s="1092">
        <v>2331.5700000000002</v>
      </c>
      <c r="F247" s="1090">
        <f t="shared" si="29"/>
        <v>2331.5700000000002</v>
      </c>
      <c r="G247" s="862">
        <f>'Заказ, cкидки и курсы валют'!$J$23*F247</f>
        <v>27978.840000000004</v>
      </c>
      <c r="H247" s="128">
        <f t="shared" si="30"/>
        <v>1398.94</v>
      </c>
      <c r="I247" s="212"/>
      <c r="K247" s="574"/>
    </row>
    <row r="248" spans="1:11" ht="14.1" customHeight="1">
      <c r="A248" s="216" t="s">
        <v>2732</v>
      </c>
      <c r="B248" s="39" t="s">
        <v>1325</v>
      </c>
      <c r="C248" s="53">
        <v>99.5</v>
      </c>
      <c r="D248" s="1864">
        <v>50</v>
      </c>
      <c r="E248" s="1092">
        <v>2476.13</v>
      </c>
      <c r="F248" s="1090">
        <f t="shared" si="29"/>
        <v>2476.13</v>
      </c>
      <c r="G248" s="862">
        <f>'Заказ, cкидки и курсы валют'!$J$23*F248</f>
        <v>29713.56</v>
      </c>
      <c r="H248" s="128">
        <f t="shared" si="30"/>
        <v>1485.68</v>
      </c>
      <c r="I248" s="212"/>
      <c r="K248" s="574"/>
    </row>
    <row r="249" spans="1:11" ht="14.1" customHeight="1">
      <c r="A249" s="216" t="s">
        <v>2733</v>
      </c>
      <c r="B249" s="39" t="s">
        <v>4191</v>
      </c>
      <c r="C249" s="53">
        <v>113.88</v>
      </c>
      <c r="D249" s="1856">
        <v>40</v>
      </c>
      <c r="E249" s="1092">
        <v>2747.62</v>
      </c>
      <c r="F249" s="1090">
        <f t="shared" si="29"/>
        <v>2747.62</v>
      </c>
      <c r="G249" s="862">
        <f>'Заказ, cкидки и курсы валют'!$J$23*F249</f>
        <v>32971.440000000002</v>
      </c>
      <c r="H249" s="128">
        <f t="shared" si="30"/>
        <v>1318.86</v>
      </c>
      <c r="I249" s="212"/>
      <c r="K249" s="574"/>
    </row>
    <row r="250" spans="1:11" ht="14.1" customHeight="1">
      <c r="A250" s="216" t="s">
        <v>10807</v>
      </c>
      <c r="B250" s="62" t="s">
        <v>213</v>
      </c>
      <c r="C250" s="53">
        <v>116</v>
      </c>
      <c r="D250" s="1856">
        <v>40</v>
      </c>
      <c r="E250" s="1092">
        <v>2781.87</v>
      </c>
      <c r="F250" s="1090">
        <f t="shared" si="29"/>
        <v>2781.87</v>
      </c>
      <c r="G250" s="862">
        <f>'Заказ, cкидки и курсы валют'!$J$23*F250</f>
        <v>33382.44</v>
      </c>
      <c r="H250" s="128">
        <f t="shared" si="30"/>
        <v>1335.3</v>
      </c>
      <c r="I250" s="212"/>
      <c r="K250" s="574"/>
    </row>
    <row r="251" spans="1:11" ht="14.1" customHeight="1">
      <c r="A251" s="216" t="s">
        <v>2734</v>
      </c>
      <c r="B251" s="39" t="s">
        <v>1326</v>
      </c>
      <c r="C251" s="53">
        <v>124.2</v>
      </c>
      <c r="D251" s="1856">
        <v>25</v>
      </c>
      <c r="E251" s="1092">
        <v>2925.58</v>
      </c>
      <c r="F251" s="1090">
        <f t="shared" si="29"/>
        <v>2925.58</v>
      </c>
      <c r="G251" s="862">
        <f>'Заказ, cкидки и курсы валют'!$J$23*F251</f>
        <v>35106.959999999999</v>
      </c>
      <c r="H251" s="128">
        <f t="shared" si="30"/>
        <v>877.67</v>
      </c>
      <c r="I251" s="212"/>
      <c r="K251" s="574"/>
    </row>
    <row r="252" spans="1:11" ht="14.1" customHeight="1">
      <c r="A252" s="216" t="s">
        <v>10808</v>
      </c>
      <c r="B252" s="62" t="s">
        <v>214</v>
      </c>
      <c r="C252" s="53">
        <v>132</v>
      </c>
      <c r="D252" s="1856">
        <v>25</v>
      </c>
      <c r="E252" s="1092">
        <v>3403.73</v>
      </c>
      <c r="F252" s="1090">
        <f t="shared" ref="F252:F254" si="31">ROUND(E252*(1-$F$10),2)</f>
        <v>3403.73</v>
      </c>
      <c r="G252" s="862">
        <f>'Заказ, cкидки и курсы валют'!$J$23*F252</f>
        <v>40844.76</v>
      </c>
      <c r="H252" s="128">
        <f t="shared" ref="H252:H254" si="32">ROUND((D252/1000)*G252,2)</f>
        <v>1021.12</v>
      </c>
      <c r="I252" s="212"/>
      <c r="K252" s="574"/>
    </row>
    <row r="253" spans="1:11" ht="14.1" customHeight="1">
      <c r="A253" s="216" t="s">
        <v>10809</v>
      </c>
      <c r="B253" s="62" t="s">
        <v>215</v>
      </c>
      <c r="C253" s="53">
        <v>152</v>
      </c>
      <c r="D253" s="1856">
        <v>20</v>
      </c>
      <c r="E253" s="1092">
        <v>3508.94</v>
      </c>
      <c r="F253" s="1090">
        <f t="shared" si="31"/>
        <v>3508.94</v>
      </c>
      <c r="G253" s="862">
        <f>'Заказ, cкидки и курсы валют'!$J$23*F253</f>
        <v>42107.28</v>
      </c>
      <c r="H253" s="128">
        <f t="shared" si="32"/>
        <v>842.15</v>
      </c>
      <c r="I253" s="212"/>
      <c r="K253" s="574"/>
    </row>
    <row r="254" spans="1:11" ht="14.1" customHeight="1">
      <c r="A254" s="216" t="s">
        <v>10810</v>
      </c>
      <c r="B254" s="62" t="s">
        <v>216</v>
      </c>
      <c r="C254" s="53">
        <v>172</v>
      </c>
      <c r="D254" s="1856">
        <v>20</v>
      </c>
      <c r="E254" s="1092">
        <v>4097.74</v>
      </c>
      <c r="F254" s="1090">
        <f t="shared" si="31"/>
        <v>4097.74</v>
      </c>
      <c r="G254" s="862">
        <f>'Заказ, cкидки и курсы валют'!$J$23*F254</f>
        <v>49172.88</v>
      </c>
      <c r="H254" s="128">
        <f t="shared" si="32"/>
        <v>983.46</v>
      </c>
      <c r="I254" s="212"/>
      <c r="K254" s="574"/>
    </row>
    <row r="255" spans="1:11" ht="14.1" customHeight="1">
      <c r="A255" s="216" t="s">
        <v>2735</v>
      </c>
      <c r="B255" s="39" t="s">
        <v>1327</v>
      </c>
      <c r="C255" s="53">
        <v>174</v>
      </c>
      <c r="D255" s="1856">
        <v>25</v>
      </c>
      <c r="E255" s="1092">
        <v>4238.92</v>
      </c>
      <c r="F255" s="1090">
        <f t="shared" ref="F255:F268" si="33">ROUND(E255*(1-$F$10),2)</f>
        <v>4238.92</v>
      </c>
      <c r="G255" s="862">
        <f>'Заказ, cкидки и курсы валют'!$J$23*F255</f>
        <v>50867.040000000001</v>
      </c>
      <c r="H255" s="128">
        <f t="shared" ref="H255:H268" si="34">ROUND((D255/1000)*G255,2)</f>
        <v>1271.68</v>
      </c>
      <c r="I255" s="212"/>
      <c r="K255" s="574"/>
    </row>
    <row r="256" spans="1:11" ht="14.1" customHeight="1">
      <c r="A256" s="216" t="s">
        <v>2736</v>
      </c>
      <c r="B256" s="39" t="s">
        <v>3124</v>
      </c>
      <c r="C256" s="53">
        <v>197.5</v>
      </c>
      <c r="D256" s="1856">
        <v>25</v>
      </c>
      <c r="E256" s="1092">
        <v>4809.8</v>
      </c>
      <c r="F256" s="1090">
        <f t="shared" si="33"/>
        <v>4809.8</v>
      </c>
      <c r="G256" s="862">
        <f>'Заказ, cкидки и курсы валют'!$J$23*F256</f>
        <v>57717.600000000006</v>
      </c>
      <c r="H256" s="128">
        <f t="shared" si="34"/>
        <v>1442.94</v>
      </c>
      <c r="I256" s="212"/>
      <c r="K256" s="574"/>
    </row>
    <row r="257" spans="1:11" ht="14.1" customHeight="1">
      <c r="A257" s="216" t="s">
        <v>2737</v>
      </c>
      <c r="B257" s="39" t="s">
        <v>3125</v>
      </c>
      <c r="C257" s="53">
        <v>195.9</v>
      </c>
      <c r="D257" s="1856">
        <v>25</v>
      </c>
      <c r="E257" s="1092">
        <v>4825.0200000000004</v>
      </c>
      <c r="F257" s="1090">
        <f t="shared" si="33"/>
        <v>4825.0200000000004</v>
      </c>
      <c r="G257" s="862">
        <f>'Заказ, cкидки и курсы валют'!$J$23*F257</f>
        <v>57900.240000000005</v>
      </c>
      <c r="H257" s="128">
        <f t="shared" si="34"/>
        <v>1447.51</v>
      </c>
      <c r="I257" s="212"/>
      <c r="K257" s="574"/>
    </row>
    <row r="258" spans="1:11" ht="14.1" customHeight="1">
      <c r="A258" s="216" t="s">
        <v>2738</v>
      </c>
      <c r="B258" s="39" t="s">
        <v>1328</v>
      </c>
      <c r="C258" s="53">
        <v>216.13</v>
      </c>
      <c r="D258" s="1856">
        <v>20</v>
      </c>
      <c r="E258" s="1092">
        <v>5350.89</v>
      </c>
      <c r="F258" s="1090">
        <f t="shared" si="33"/>
        <v>5350.89</v>
      </c>
      <c r="G258" s="862">
        <f>'Заказ, cкидки и курсы валют'!$J$23*F258</f>
        <v>64210.680000000008</v>
      </c>
      <c r="H258" s="128">
        <f t="shared" si="34"/>
        <v>1284.21</v>
      </c>
      <c r="I258" s="212"/>
      <c r="K258" s="879"/>
    </row>
    <row r="259" spans="1:11" ht="14.1" customHeight="1">
      <c r="A259" s="216" t="s">
        <v>10811</v>
      </c>
      <c r="B259" s="62" t="s">
        <v>3377</v>
      </c>
      <c r="C259" s="53">
        <v>230</v>
      </c>
      <c r="D259" s="1856">
        <v>20</v>
      </c>
      <c r="E259" s="1092">
        <v>5459.03</v>
      </c>
      <c r="F259" s="1090">
        <f t="shared" si="33"/>
        <v>5459.03</v>
      </c>
      <c r="G259" s="862">
        <f>'Заказ, cкидки и курсы валют'!$J$23*F259</f>
        <v>65508.36</v>
      </c>
      <c r="H259" s="128">
        <f t="shared" si="34"/>
        <v>1310.17</v>
      </c>
      <c r="I259" s="212"/>
      <c r="K259" s="879"/>
    </row>
    <row r="260" spans="1:11" ht="14.1" customHeight="1">
      <c r="A260" s="216" t="s">
        <v>5321</v>
      </c>
      <c r="B260" s="39" t="s">
        <v>3393</v>
      </c>
      <c r="C260" s="58">
        <v>244.13</v>
      </c>
      <c r="D260" s="1856">
        <v>20</v>
      </c>
      <c r="E260" s="1092">
        <v>5881.11</v>
      </c>
      <c r="F260" s="1090">
        <f t="shared" si="33"/>
        <v>5881.11</v>
      </c>
      <c r="G260" s="862">
        <f>'Заказ, cкидки и курсы валют'!$J$23*F260</f>
        <v>70573.319999999992</v>
      </c>
      <c r="H260" s="128">
        <f t="shared" si="34"/>
        <v>1411.47</v>
      </c>
      <c r="I260" s="212"/>
      <c r="K260" s="879"/>
    </row>
    <row r="261" spans="1:11" ht="14.1" customHeight="1">
      <c r="A261" s="216" t="s">
        <v>2739</v>
      </c>
      <c r="B261" s="39" t="s">
        <v>249</v>
      </c>
      <c r="C261" s="53">
        <v>267.75</v>
      </c>
      <c r="D261" s="1856">
        <v>20</v>
      </c>
      <c r="E261" s="1092">
        <v>6362.91</v>
      </c>
      <c r="F261" s="1090">
        <f t="shared" si="33"/>
        <v>6362.91</v>
      </c>
      <c r="G261" s="862">
        <f>'Заказ, cкидки и курсы валют'!$J$23*F261</f>
        <v>76354.92</v>
      </c>
      <c r="H261" s="128">
        <f t="shared" si="34"/>
        <v>1527.1</v>
      </c>
      <c r="I261" s="212"/>
      <c r="K261" s="879"/>
    </row>
    <row r="262" spans="1:11" ht="14.1" customHeight="1">
      <c r="A262" s="216" t="s">
        <v>2740</v>
      </c>
      <c r="B262" s="39" t="s">
        <v>1366</v>
      </c>
      <c r="C262" s="53">
        <v>297</v>
      </c>
      <c r="D262" s="1856">
        <v>10</v>
      </c>
      <c r="E262" s="1092">
        <v>7399.73</v>
      </c>
      <c r="F262" s="1090">
        <f t="shared" si="33"/>
        <v>7399.73</v>
      </c>
      <c r="G262" s="862">
        <f>'Заказ, cкидки и курсы валют'!$J$23*F262</f>
        <v>88796.76</v>
      </c>
      <c r="H262" s="128">
        <f t="shared" si="34"/>
        <v>887.97</v>
      </c>
      <c r="I262" s="212"/>
      <c r="K262" s="879"/>
    </row>
    <row r="263" spans="1:11" ht="14.1" customHeight="1">
      <c r="A263" s="216" t="s">
        <v>2741</v>
      </c>
      <c r="B263" s="39" t="s">
        <v>250</v>
      </c>
      <c r="C263" s="53">
        <v>320</v>
      </c>
      <c r="D263" s="1856">
        <v>10</v>
      </c>
      <c r="E263" s="1092">
        <v>8747.48</v>
      </c>
      <c r="F263" s="1090">
        <f t="shared" si="33"/>
        <v>8747.48</v>
      </c>
      <c r="G263" s="862">
        <f>'Заказ, cкидки и курсы валют'!$J$23*F263</f>
        <v>104969.76</v>
      </c>
      <c r="H263" s="128">
        <f t="shared" si="34"/>
        <v>1049.7</v>
      </c>
      <c r="I263" s="212"/>
      <c r="K263" s="879"/>
    </row>
    <row r="264" spans="1:11" ht="14.1" customHeight="1">
      <c r="A264" s="216" t="s">
        <v>2742</v>
      </c>
      <c r="B264" s="39" t="s">
        <v>3396</v>
      </c>
      <c r="C264" s="53">
        <v>322.75</v>
      </c>
      <c r="D264" s="1856">
        <v>10</v>
      </c>
      <c r="E264" s="1092">
        <v>8029.32</v>
      </c>
      <c r="F264" s="1090">
        <f t="shared" si="33"/>
        <v>8029.32</v>
      </c>
      <c r="G264" s="862">
        <f>'Заказ, cкидки и курсы валют'!$J$23*F264</f>
        <v>96351.84</v>
      </c>
      <c r="H264" s="128">
        <f t="shared" si="34"/>
        <v>963.52</v>
      </c>
      <c r="I264" s="212"/>
      <c r="K264" s="879"/>
    </row>
    <row r="265" spans="1:11" ht="14.1" customHeight="1">
      <c r="A265" s="216" t="s">
        <v>2743</v>
      </c>
      <c r="B265" s="39" t="s">
        <v>1329</v>
      </c>
      <c r="C265" s="53">
        <v>385.83</v>
      </c>
      <c r="D265" s="1856">
        <v>10</v>
      </c>
      <c r="E265" s="1092">
        <v>9985.92</v>
      </c>
      <c r="F265" s="1090">
        <f t="shared" si="33"/>
        <v>9985.92</v>
      </c>
      <c r="G265" s="862">
        <f>'Заказ, cкидки и курсы валют'!$J$23*F265</f>
        <v>119831.04000000001</v>
      </c>
      <c r="H265" s="128">
        <f t="shared" si="34"/>
        <v>1198.31</v>
      </c>
      <c r="I265" s="212"/>
      <c r="K265" s="879"/>
    </row>
    <row r="266" spans="1:11" ht="14.1" customHeight="1">
      <c r="A266" s="216" t="s">
        <v>2744</v>
      </c>
      <c r="B266" s="39" t="s">
        <v>1330</v>
      </c>
      <c r="C266" s="53">
        <v>463.96</v>
      </c>
      <c r="D266" s="1856">
        <v>12</v>
      </c>
      <c r="E266" s="1092">
        <v>11647.99</v>
      </c>
      <c r="F266" s="1090">
        <f t="shared" si="33"/>
        <v>11647.99</v>
      </c>
      <c r="G266" s="862">
        <f>'Заказ, cкидки и курсы валют'!$J$23*F266</f>
        <v>139775.88</v>
      </c>
      <c r="H266" s="128">
        <f t="shared" si="34"/>
        <v>1677.31</v>
      </c>
      <c r="I266" s="212"/>
      <c r="K266" s="816"/>
    </row>
    <row r="267" spans="1:11" ht="14.1" customHeight="1">
      <c r="A267" s="216" t="s">
        <v>10812</v>
      </c>
      <c r="B267" s="62" t="s">
        <v>1369</v>
      </c>
      <c r="C267" s="53">
        <v>510</v>
      </c>
      <c r="D267" s="1856">
        <v>10</v>
      </c>
      <c r="E267" s="1092">
        <v>14094.38</v>
      </c>
      <c r="F267" s="1090">
        <f t="shared" si="33"/>
        <v>14094.38</v>
      </c>
      <c r="G267" s="862">
        <f>'Заказ, cкидки и курсы валют'!$J$23*F267</f>
        <v>169132.56</v>
      </c>
      <c r="H267" s="128">
        <f t="shared" si="34"/>
        <v>1691.33</v>
      </c>
      <c r="I267" s="212"/>
      <c r="K267" s="816"/>
    </row>
    <row r="268" spans="1:11" ht="14.1" customHeight="1">
      <c r="A268" s="216" t="s">
        <v>2745</v>
      </c>
      <c r="B268" s="39" t="s">
        <v>1331</v>
      </c>
      <c r="C268" s="53">
        <v>677.25</v>
      </c>
      <c r="D268" s="1856">
        <v>10</v>
      </c>
      <c r="E268" s="1092">
        <v>17457.2</v>
      </c>
      <c r="F268" s="1090">
        <f t="shared" si="33"/>
        <v>17457.2</v>
      </c>
      <c r="G268" s="862">
        <f>'Заказ, cкидки и курсы валют'!$J$23*F268</f>
        <v>209486.40000000002</v>
      </c>
      <c r="H268" s="128">
        <f t="shared" si="34"/>
        <v>2094.86</v>
      </c>
      <c r="I268" s="212"/>
      <c r="K268" s="816"/>
    </row>
    <row r="269" spans="1:11" ht="14.1" customHeight="1">
      <c r="A269" s="216" t="s">
        <v>10813</v>
      </c>
      <c r="B269" s="62" t="s">
        <v>6673</v>
      </c>
      <c r="C269" s="814">
        <v>700</v>
      </c>
      <c r="D269" s="420">
        <v>10</v>
      </c>
      <c r="E269" s="1092">
        <v>23546.87</v>
      </c>
      <c r="F269" s="1090">
        <f t="shared" ref="F269:F270" si="35">ROUND(E269*(1-$F$10),2)</f>
        <v>23546.87</v>
      </c>
      <c r="G269" s="862">
        <f>'Заказ, cкидки и курсы валют'!$J$23*F269</f>
        <v>282562.44</v>
      </c>
      <c r="H269" s="128">
        <f t="shared" ref="H269:H270" si="36">ROUND((D269/1000)*G269,2)</f>
        <v>2825.62</v>
      </c>
      <c r="I269" s="212"/>
      <c r="K269" s="816"/>
    </row>
    <row r="270" spans="1:11" ht="14.1" customHeight="1">
      <c r="A270" s="216" t="s">
        <v>10891</v>
      </c>
      <c r="B270" s="62" t="s">
        <v>10814</v>
      </c>
      <c r="C270" s="814">
        <v>900</v>
      </c>
      <c r="D270" s="420">
        <v>5</v>
      </c>
      <c r="E270" s="1092">
        <v>28351.85</v>
      </c>
      <c r="F270" s="1090">
        <f t="shared" si="35"/>
        <v>28351.85</v>
      </c>
      <c r="G270" s="862">
        <f>'Заказ, cкидки и курсы валют'!$J$23*F270</f>
        <v>340222.19999999995</v>
      </c>
      <c r="H270" s="128">
        <f t="shared" si="36"/>
        <v>1701.11</v>
      </c>
      <c r="I270" s="212"/>
      <c r="K270" s="816"/>
    </row>
    <row r="271" spans="1:11">
      <c r="A271" s="216" t="s">
        <v>12033</v>
      </c>
      <c r="B271" s="62" t="s">
        <v>12034</v>
      </c>
      <c r="C271" s="814">
        <v>1050</v>
      </c>
      <c r="D271" s="420">
        <v>5</v>
      </c>
      <c r="E271" s="1092">
        <v>32639.41</v>
      </c>
      <c r="F271" s="1090">
        <f t="shared" ref="F271" si="37">ROUND(E271*(1-$F$10),2)</f>
        <v>32639.41</v>
      </c>
      <c r="G271" s="862">
        <f>'Заказ, cкидки и курсы валют'!$J$23*F271</f>
        <v>391672.92</v>
      </c>
      <c r="H271" s="128">
        <f t="shared" ref="H271" si="38">ROUND((D271/1000)*G271,2)</f>
        <v>1958.36</v>
      </c>
      <c r="I271" s="212"/>
      <c r="K271" s="816"/>
    </row>
    <row r="272" spans="1:11" ht="15.75" thickBot="1">
      <c r="A272" s="241" t="s">
        <v>2746</v>
      </c>
      <c r="B272" s="271" t="s">
        <v>2642</v>
      </c>
      <c r="C272" s="796">
        <v>1245</v>
      </c>
      <c r="D272" s="421">
        <v>18</v>
      </c>
      <c r="E272" s="1092">
        <v>39442.21</v>
      </c>
      <c r="F272" s="1091">
        <f>ROUND(E272*(1-$F$10),2)</f>
        <v>39442.21</v>
      </c>
      <c r="G272" s="960">
        <f>'Заказ, cкидки и курсы валют'!$J$23*F272</f>
        <v>473306.52</v>
      </c>
      <c r="H272" s="181">
        <f>ROUND((D272/1000)*G272,2)</f>
        <v>8519.52</v>
      </c>
      <c r="I272" s="214"/>
      <c r="K272" s="574"/>
    </row>
    <row r="273" spans="1:11" ht="15.75" thickBot="1">
      <c r="K273" s="574"/>
    </row>
    <row r="274" spans="1:11" ht="18">
      <c r="A274" s="247"/>
      <c r="B274" s="163"/>
      <c r="C274" s="91" t="s">
        <v>4391</v>
      </c>
      <c r="D274" s="91"/>
      <c r="E274" s="855"/>
      <c r="F274" s="562"/>
      <c r="G274" s="592"/>
      <c r="H274" s="163"/>
      <c r="I274" s="95"/>
      <c r="K274" s="574"/>
    </row>
    <row r="275" spans="1:11" ht="15">
      <c r="A275" s="248"/>
      <c r="B275" s="17"/>
      <c r="C275" s="97"/>
      <c r="D275" s="97"/>
      <c r="E275" s="557"/>
      <c r="F275" s="596"/>
      <c r="G275" s="620"/>
      <c r="H275" s="17"/>
      <c r="I275" s="167"/>
      <c r="K275" s="574"/>
    </row>
    <row r="276" spans="1:11" ht="15">
      <c r="A276" s="248"/>
      <c r="B276" s="17"/>
      <c r="C276" s="97"/>
      <c r="D276" s="97"/>
      <c r="E276" s="557"/>
      <c r="F276" s="596"/>
      <c r="G276" s="620"/>
      <c r="H276" s="17"/>
      <c r="I276" s="167"/>
      <c r="K276" s="574"/>
    </row>
    <row r="277" spans="1:11" ht="15">
      <c r="A277" s="248"/>
      <c r="B277" s="17"/>
      <c r="C277" s="97"/>
      <c r="D277" s="97"/>
      <c r="E277" s="557"/>
      <c r="F277" s="596"/>
      <c r="G277" s="620"/>
      <c r="H277" s="17"/>
      <c r="I277" s="167"/>
      <c r="K277" s="574"/>
    </row>
    <row r="278" spans="1:11" ht="16.5" thickBot="1">
      <c r="A278" s="1171" t="s">
        <v>7052</v>
      </c>
      <c r="B278" s="2548"/>
      <c r="C278" s="99"/>
      <c r="D278" s="99"/>
      <c r="E278" s="558"/>
      <c r="F278" s="598"/>
      <c r="G278" s="621"/>
      <c r="H278" s="171"/>
      <c r="I278" s="172"/>
      <c r="K278" s="574"/>
    </row>
    <row r="279" spans="1:11" ht="52.5">
      <c r="A279" s="195" t="s">
        <v>1028</v>
      </c>
      <c r="B279" s="196" t="s">
        <v>1029</v>
      </c>
      <c r="C279" s="197" t="s">
        <v>678</v>
      </c>
      <c r="D279" s="197" t="s">
        <v>3130</v>
      </c>
      <c r="E279" s="605" t="s">
        <v>11188</v>
      </c>
      <c r="F279" s="600" t="s">
        <v>2779</v>
      </c>
      <c r="G279" s="638" t="s">
        <v>2627</v>
      </c>
      <c r="H279" s="338" t="s">
        <v>497</v>
      </c>
      <c r="I279" s="199" t="s">
        <v>4239</v>
      </c>
      <c r="J279" s="2668" t="s">
        <v>12335</v>
      </c>
      <c r="K279" s="574"/>
    </row>
    <row r="280" spans="1:11" ht="14.1" customHeight="1" thickBot="1">
      <c r="A280" s="195"/>
      <c r="B280" s="389"/>
      <c r="C280" s="197" t="s">
        <v>3629</v>
      </c>
      <c r="D280" s="390" t="s">
        <v>2628</v>
      </c>
      <c r="E280" s="564" t="s">
        <v>265</v>
      </c>
      <c r="F280" s="607">
        <f>'Заказ, cкидки и курсы валют'!$I$12</f>
        <v>0</v>
      </c>
      <c r="G280" s="949"/>
      <c r="H280" s="455"/>
      <c r="I280" s="325"/>
      <c r="J280" s="2669"/>
      <c r="K280" s="574"/>
    </row>
    <row r="281" spans="1:11" ht="14.1" customHeight="1" thickBot="1">
      <c r="A281" s="333" t="s">
        <v>7444</v>
      </c>
      <c r="B281" s="985" t="s">
        <v>178</v>
      </c>
      <c r="C281" s="984">
        <v>10.3</v>
      </c>
      <c r="D281" s="1863">
        <v>20</v>
      </c>
      <c r="E281" s="2029">
        <f>(E222*2)+(1000/D281*7.5)</f>
        <v>1489.96</v>
      </c>
      <c r="F281" s="1089">
        <f>ROUND(E281*(1-$F$10),2)</f>
        <v>1489.96</v>
      </c>
      <c r="G281" s="968">
        <f>'Заказ, cкидки и курсы валют'!$J$23*F281</f>
        <v>17879.52</v>
      </c>
      <c r="H281" s="387">
        <f>ROUND((D281/1000)*G281,2)</f>
        <v>357.59</v>
      </c>
      <c r="I281" s="337"/>
      <c r="J281" s="128">
        <f>ROUND(IF(H281&lt;'Заказ, cкидки и курсы валют'!$B$39,H281*0.54*100/(100-'Заказ, cкидки и курсы валют'!$C$39),IF(H281&lt;'Заказ, cкидки и курсы валют'!$B$40,H281*0.54*100/(100-'Заказ, cкидки и курсы валют'!$C$40),IF(H281&lt;'Заказ, cкидки и курсы валют'!$B$41,H281*0.54*100/(100-'Заказ, cкидки и курсы валют'!$C$41),IF(H281&lt;'Заказ, cкидки и курсы валют'!$B$42,H281*0.54*100/(100-'Заказ, cкидки и курсы валют'!$C$42),IF(H281&lt;'Заказ, cкидки и курсы валют'!$B$43,H281*0.54*100/(100-'Заказ, cкидки и курсы валют'!$C$43),H281))))),2)</f>
        <v>482.75</v>
      </c>
      <c r="K281" s="574"/>
    </row>
    <row r="282" spans="1:11" ht="14.1" customHeight="1" thickBot="1">
      <c r="A282" s="216" t="s">
        <v>7445</v>
      </c>
      <c r="B282" s="39" t="s">
        <v>3122</v>
      </c>
      <c r="C282" s="53">
        <v>12.7</v>
      </c>
      <c r="D282" s="1856">
        <v>15</v>
      </c>
      <c r="E282" s="2029">
        <f t="shared" ref="E282:E330" si="39">(E223*2)+(1000/D282*7.5)</f>
        <v>1722.48</v>
      </c>
      <c r="F282" s="1090">
        <f t="shared" ref="F282:F284" si="40">ROUND(E282*(1-$F$10),2)</f>
        <v>1722.48</v>
      </c>
      <c r="G282" s="862">
        <f>'Заказ, cкидки и курсы валют'!$J$23*F282</f>
        <v>20669.760000000002</v>
      </c>
      <c r="H282" s="128">
        <f t="shared" ref="H282:H284" si="41">ROUND((D282/1000)*G282,2)</f>
        <v>310.05</v>
      </c>
      <c r="I282" s="212"/>
      <c r="J282" s="128">
        <f>ROUND(IF(H282&lt;'Заказ, cкидки и курсы валют'!$B$39,H282*0.54*100/(100-'Заказ, cкидки и курсы валют'!$C$39),IF(H282&lt;'Заказ, cкидки и курсы валют'!$B$40,H282*0.54*100/(100-'Заказ, cкидки и курсы валют'!$C$40),IF(H282&lt;'Заказ, cкидки и курсы валют'!$B$41,H282*0.54*100/(100-'Заказ, cкидки и курсы валют'!$C$41),IF(H282&lt;'Заказ, cкидки и курсы валют'!$B$42,H282*0.54*100/(100-'Заказ, cкидки и курсы валют'!$C$42),IF(H282&lt;'Заказ, cкидки и курсы валют'!$B$43,H282*0.54*100/(100-'Заказ, cкидки и курсы валют'!$C$43),H282))))),2)</f>
        <v>418.57</v>
      </c>
      <c r="K282" s="574"/>
    </row>
    <row r="283" spans="1:11" ht="14.1" customHeight="1" thickBot="1">
      <c r="A283" s="216" t="s">
        <v>7446</v>
      </c>
      <c r="B283" s="62" t="s">
        <v>1347</v>
      </c>
      <c r="C283" s="53">
        <v>14.1</v>
      </c>
      <c r="D283" s="1856">
        <v>10</v>
      </c>
      <c r="E283" s="2029">
        <f t="shared" si="39"/>
        <v>2101.44</v>
      </c>
      <c r="F283" s="1090">
        <f t="shared" si="40"/>
        <v>2101.44</v>
      </c>
      <c r="G283" s="862">
        <f>'Заказ, cкидки и курсы валют'!$J$23*F283</f>
        <v>25217.279999999999</v>
      </c>
      <c r="H283" s="128">
        <f t="shared" si="41"/>
        <v>252.17</v>
      </c>
      <c r="I283" s="212"/>
      <c r="J283" s="128">
        <f>ROUND(IF(H283&lt;'Заказ, cкидки и курсы валют'!$B$39,H283*0.54*100/(100-'Заказ, cкидки и курсы валют'!$C$39),IF(H283&lt;'Заказ, cкидки и курсы валют'!$B$40,H283*0.54*100/(100-'Заказ, cкидки и курсы валют'!$C$40),IF(H283&lt;'Заказ, cкидки и курсы валют'!$B$41,H283*0.54*100/(100-'Заказ, cкидки и курсы валют'!$C$41),IF(H283&lt;'Заказ, cкидки и курсы валют'!$B$42,H283*0.54*100/(100-'Заказ, cкидки и курсы валют'!$C$42),IF(H283&lt;'Заказ, cкидки и курсы валют'!$B$43,H283*0.54*100/(100-'Заказ, cкидки и курсы валют'!$C$43),H283))))),2)</f>
        <v>340.43</v>
      </c>
      <c r="K283" s="574"/>
    </row>
    <row r="284" spans="1:11" ht="14.1" customHeight="1" thickBot="1">
      <c r="A284" s="216" t="s">
        <v>7447</v>
      </c>
      <c r="B284" s="39" t="s">
        <v>181</v>
      </c>
      <c r="C284" s="53">
        <v>15</v>
      </c>
      <c r="D284" s="1856">
        <v>10</v>
      </c>
      <c r="E284" s="2029">
        <f t="shared" si="39"/>
        <v>2165.1</v>
      </c>
      <c r="F284" s="1090">
        <f t="shared" si="40"/>
        <v>2165.1</v>
      </c>
      <c r="G284" s="862">
        <f>'Заказ, cкидки и курсы валют'!$J$23*F284</f>
        <v>25981.199999999997</v>
      </c>
      <c r="H284" s="128">
        <f t="shared" si="41"/>
        <v>259.81</v>
      </c>
      <c r="I284" s="212"/>
      <c r="J284" s="128">
        <f>ROUND(IF(H284&lt;'Заказ, cкидки и курсы валют'!$B$39,H284*0.54*100/(100-'Заказ, cкидки и курсы валют'!$C$39),IF(H284&lt;'Заказ, cкидки и курсы валют'!$B$40,H284*0.54*100/(100-'Заказ, cкидки и курсы валют'!$C$40),IF(H284&lt;'Заказ, cкидки и курсы валют'!$B$41,H284*0.54*100/(100-'Заказ, cкидки и курсы валют'!$C$41),IF(H284&lt;'Заказ, cкидки и курсы валют'!$B$42,H284*0.54*100/(100-'Заказ, cкидки и курсы валют'!$C$42),IF(H284&lt;'Заказ, cкидки и курсы валют'!$B$43,H284*0.54*100/(100-'Заказ, cкидки и курсы валют'!$C$43),H284))))),2)</f>
        <v>350.74</v>
      </c>
      <c r="K284" s="574"/>
    </row>
    <row r="285" spans="1:11" ht="14.1" customHeight="1" thickBot="1">
      <c r="A285" s="216" t="s">
        <v>10815</v>
      </c>
      <c r="B285" s="62" t="s">
        <v>4200</v>
      </c>
      <c r="C285" s="53">
        <v>18</v>
      </c>
      <c r="D285" s="1856">
        <v>10</v>
      </c>
      <c r="E285" s="2029">
        <f t="shared" si="39"/>
        <v>2368.9</v>
      </c>
      <c r="F285" s="1090">
        <f t="shared" ref="F285" si="42">ROUND(E285*(1-$F$10),2)</f>
        <v>2368.9</v>
      </c>
      <c r="G285" s="862">
        <f>'Заказ, cкидки и курсы валют'!$J$23*F285</f>
        <v>28426.800000000003</v>
      </c>
      <c r="H285" s="128">
        <f t="shared" ref="H285" si="43">ROUND((D285/1000)*G285,2)</f>
        <v>284.27</v>
      </c>
      <c r="I285" s="212"/>
      <c r="J285" s="128">
        <f>ROUND(IF(H285&lt;'Заказ, cкидки и курсы валют'!$B$39,H285*0.54*100/(100-'Заказ, cкидки и курсы валют'!$C$39),IF(H285&lt;'Заказ, cкидки и курсы валют'!$B$40,H285*0.54*100/(100-'Заказ, cкидки и курсы валют'!$C$40),IF(H285&lt;'Заказ, cкидки и курсы валют'!$B$41,H285*0.54*100/(100-'Заказ, cкидки и курсы валют'!$C$41),IF(H285&lt;'Заказ, cкидки и курсы валют'!$B$42,H285*0.54*100/(100-'Заказ, cкидки и курсы валют'!$C$42),IF(H285&lt;'Заказ, cкидки и курсы валют'!$B$43,H285*0.54*100/(100-'Заказ, cкидки и курсы валют'!$C$43),H285))))),2)</f>
        <v>383.76</v>
      </c>
      <c r="K285" s="574"/>
    </row>
    <row r="286" spans="1:11" ht="14.1" customHeight="1" thickBot="1">
      <c r="A286" s="216" t="s">
        <v>7448</v>
      </c>
      <c r="B286" s="39" t="s">
        <v>253</v>
      </c>
      <c r="C286" s="53">
        <v>19.2</v>
      </c>
      <c r="D286" s="1856">
        <v>10</v>
      </c>
      <c r="E286" s="2029">
        <f t="shared" si="39"/>
        <v>2573.1</v>
      </c>
      <c r="F286" s="1090">
        <f t="shared" ref="F286:F310" si="44">ROUND(E286*(1-$F$10),2)</f>
        <v>2573.1</v>
      </c>
      <c r="G286" s="862">
        <f>'Заказ, cкидки и курсы валют'!$J$23*F286</f>
        <v>30877.199999999997</v>
      </c>
      <c r="H286" s="128">
        <f t="shared" ref="H286:H310" si="45">ROUND((D286/1000)*G286,2)</f>
        <v>308.77</v>
      </c>
      <c r="I286" s="212"/>
      <c r="J286" s="128">
        <f>ROUND(IF(H286&lt;'Заказ, cкидки и курсы валют'!$B$39,H286*0.54*100/(100-'Заказ, cкидки и курсы валют'!$C$39),IF(H286&lt;'Заказ, cкидки и курсы валют'!$B$40,H286*0.54*100/(100-'Заказ, cкидки и курсы валют'!$C$40),IF(H286&lt;'Заказ, cкидки и курсы валют'!$B$41,H286*0.54*100/(100-'Заказ, cкидки и курсы валют'!$C$41),IF(H286&lt;'Заказ, cкидки и курсы валют'!$B$42,H286*0.54*100/(100-'Заказ, cкидки и курсы валют'!$C$42),IF(H286&lt;'Заказ, cкидки и курсы валют'!$B$43,H286*0.54*100/(100-'Заказ, cкидки и курсы валют'!$C$43),H286))))),2)</f>
        <v>416.84</v>
      </c>
      <c r="K286" s="574"/>
    </row>
    <row r="287" spans="1:11" ht="14.1" customHeight="1" thickBot="1">
      <c r="A287" s="216" t="s">
        <v>7449</v>
      </c>
      <c r="B287" s="39" t="s">
        <v>3123</v>
      </c>
      <c r="C287" s="53">
        <v>21</v>
      </c>
      <c r="D287" s="1856">
        <v>10</v>
      </c>
      <c r="E287" s="2029">
        <f t="shared" si="39"/>
        <v>2744.3599999999997</v>
      </c>
      <c r="F287" s="1090">
        <f t="shared" si="44"/>
        <v>2744.36</v>
      </c>
      <c r="G287" s="862">
        <f>'Заказ, cкидки и курсы валют'!$J$23*F287</f>
        <v>32932.32</v>
      </c>
      <c r="H287" s="128">
        <f t="shared" si="45"/>
        <v>329.32</v>
      </c>
      <c r="I287" s="212"/>
      <c r="J287" s="128">
        <f>ROUND(IF(H287&lt;'Заказ, cкидки и курсы валют'!$B$39,H287*0.54*100/(100-'Заказ, cкидки и курсы валют'!$C$39),IF(H287&lt;'Заказ, cкидки и курсы валют'!$B$40,H287*0.54*100/(100-'Заказ, cкидки и курсы валют'!$C$40),IF(H287&lt;'Заказ, cкидки и курсы валют'!$B$41,H287*0.54*100/(100-'Заказ, cкидки и курсы валют'!$C$41),IF(H287&lt;'Заказ, cкидки и курсы валют'!$B$42,H287*0.54*100/(100-'Заказ, cкидки и курсы валют'!$C$42),IF(H287&lt;'Заказ, cкидки и курсы валют'!$B$43,H287*0.54*100/(100-'Заказ, cкидки и курсы валют'!$C$43),H287))))),2)</f>
        <v>444.58</v>
      </c>
      <c r="K287" s="574"/>
    </row>
    <row r="288" spans="1:11" ht="14.1" customHeight="1" thickBot="1">
      <c r="A288" s="216" t="s">
        <v>7450</v>
      </c>
      <c r="B288" s="39" t="s">
        <v>191</v>
      </c>
      <c r="C288" s="53">
        <v>22.5</v>
      </c>
      <c r="D288" s="1856">
        <v>10</v>
      </c>
      <c r="E288" s="2029">
        <f t="shared" si="39"/>
        <v>2154.6</v>
      </c>
      <c r="F288" s="1090">
        <f t="shared" si="44"/>
        <v>2154.6</v>
      </c>
      <c r="G288" s="862">
        <f>'Заказ, cкидки и курсы валют'!$J$23*F288</f>
        <v>25855.199999999997</v>
      </c>
      <c r="H288" s="128">
        <f t="shared" si="45"/>
        <v>258.55</v>
      </c>
      <c r="I288" s="212"/>
      <c r="J288" s="128">
        <f>ROUND(IF(H288&lt;'Заказ, cкидки и курсы валют'!$B$39,H288*0.54*100/(100-'Заказ, cкидки и курсы валют'!$C$39),IF(H288&lt;'Заказ, cкидки и курсы валют'!$B$40,H288*0.54*100/(100-'Заказ, cкидки и курсы валют'!$C$40),IF(H288&lt;'Заказ, cкидки и курсы валют'!$B$41,H288*0.54*100/(100-'Заказ, cкидки и курсы валют'!$C$41),IF(H288&lt;'Заказ, cкидки и курсы валют'!$B$42,H288*0.54*100/(100-'Заказ, cкидки и курсы валют'!$C$42),IF(H288&lt;'Заказ, cкидки и курсы валют'!$B$43,H288*0.54*100/(100-'Заказ, cкидки и курсы валют'!$C$43),H288))))),2)</f>
        <v>349.04</v>
      </c>
      <c r="K288" s="574"/>
    </row>
    <row r="289" spans="1:11" ht="14.1" customHeight="1" thickBot="1">
      <c r="A289" s="216" t="s">
        <v>10816</v>
      </c>
      <c r="B289" s="62" t="s">
        <v>193</v>
      </c>
      <c r="C289" s="53">
        <v>29</v>
      </c>
      <c r="D289" s="1856">
        <v>10</v>
      </c>
      <c r="E289" s="2029">
        <f t="shared" si="39"/>
        <v>2326.44</v>
      </c>
      <c r="F289" s="1090">
        <f t="shared" si="44"/>
        <v>2326.44</v>
      </c>
      <c r="G289" s="862">
        <f>'Заказ, cкидки и курсы валют'!$J$23*F289</f>
        <v>27917.279999999999</v>
      </c>
      <c r="H289" s="128">
        <f t="shared" si="45"/>
        <v>279.17</v>
      </c>
      <c r="I289" s="212"/>
      <c r="J289" s="128">
        <f>ROUND(IF(H289&lt;'Заказ, cкидки и курсы валют'!$B$39,H289*0.54*100/(100-'Заказ, cкидки и курсы валют'!$C$39),IF(H289&lt;'Заказ, cкидки и курсы валют'!$B$40,H289*0.54*100/(100-'Заказ, cкидки и курсы валют'!$C$40),IF(H289&lt;'Заказ, cкидки и курсы валют'!$B$41,H289*0.54*100/(100-'Заказ, cкидки и курсы валют'!$C$41),IF(H289&lt;'Заказ, cкидки и курсы валют'!$B$42,H289*0.54*100/(100-'Заказ, cкидки и курсы валют'!$C$42),IF(H289&lt;'Заказ, cкидки и курсы валют'!$B$43,H289*0.54*100/(100-'Заказ, cкидки и курсы валют'!$C$43),H289))))),2)</f>
        <v>376.88</v>
      </c>
      <c r="K289" s="574"/>
    </row>
    <row r="290" spans="1:11" ht="14.1" customHeight="1" thickBot="1">
      <c r="A290" s="216" t="s">
        <v>7451</v>
      </c>
      <c r="B290" s="39" t="s">
        <v>194</v>
      </c>
      <c r="C290" s="53">
        <v>31</v>
      </c>
      <c r="D290" s="1856">
        <v>10</v>
      </c>
      <c r="E290" s="2029">
        <f t="shared" si="39"/>
        <v>2468.2200000000003</v>
      </c>
      <c r="F290" s="1090">
        <f t="shared" si="44"/>
        <v>2468.2199999999998</v>
      </c>
      <c r="G290" s="862">
        <f>'Заказ, cкидки и курсы валют'!$J$23*F290</f>
        <v>29618.639999999999</v>
      </c>
      <c r="H290" s="128">
        <f t="shared" si="45"/>
        <v>296.19</v>
      </c>
      <c r="I290" s="212"/>
      <c r="J290" s="128">
        <f>ROUND(IF(H290&lt;'Заказ, cкидки и курсы валют'!$B$39,H290*0.54*100/(100-'Заказ, cкидки и курсы валют'!$C$39),IF(H290&lt;'Заказ, cкидки и курсы валют'!$B$40,H290*0.54*100/(100-'Заказ, cкидки и курсы валют'!$C$40),IF(H290&lt;'Заказ, cкидки и курсы валют'!$B$41,H290*0.54*100/(100-'Заказ, cкидки и курсы валют'!$C$41),IF(H290&lt;'Заказ, cкидки и курсы валют'!$B$42,H290*0.54*100/(100-'Заказ, cкидки и курсы валют'!$C$42),IF(H290&lt;'Заказ, cкидки и курсы валют'!$B$43,H290*0.54*100/(100-'Заказ, cкидки и курсы валют'!$C$43),H290))))),2)</f>
        <v>399.86</v>
      </c>
      <c r="K290" s="574"/>
    </row>
    <row r="291" spans="1:11" ht="14.1" customHeight="1" thickBot="1">
      <c r="A291" s="216" t="s">
        <v>7452</v>
      </c>
      <c r="B291" s="39" t="s">
        <v>4295</v>
      </c>
      <c r="C291" s="53">
        <v>35</v>
      </c>
      <c r="D291" s="1856">
        <v>10</v>
      </c>
      <c r="E291" s="2029">
        <f t="shared" si="39"/>
        <v>2663.6800000000003</v>
      </c>
      <c r="F291" s="1090">
        <f t="shared" si="44"/>
        <v>2663.68</v>
      </c>
      <c r="G291" s="862">
        <f>'Заказ, cкидки и курсы валют'!$J$23*F291</f>
        <v>31964.159999999996</v>
      </c>
      <c r="H291" s="128">
        <f t="shared" si="45"/>
        <v>319.64</v>
      </c>
      <c r="I291" s="212"/>
      <c r="J291" s="128">
        <f>ROUND(IF(H291&lt;'Заказ, cкидки и курсы валют'!$B$39,H291*0.54*100/(100-'Заказ, cкидки и курсы валют'!$C$39),IF(H291&lt;'Заказ, cкидки и курсы валют'!$B$40,H291*0.54*100/(100-'Заказ, cкидки и курсы валют'!$C$40),IF(H291&lt;'Заказ, cкидки и курсы валют'!$B$41,H291*0.54*100/(100-'Заказ, cкидки и курсы валют'!$C$41),IF(H291&lt;'Заказ, cкидки и курсы валют'!$B$42,H291*0.54*100/(100-'Заказ, cкидки и курсы валют'!$C$42),IF(H291&lt;'Заказ, cкидки и курсы валют'!$B$43,H291*0.54*100/(100-'Заказ, cкидки и курсы валют'!$C$43),H291))))),2)</f>
        <v>431.51</v>
      </c>
      <c r="K291" s="574"/>
    </row>
    <row r="292" spans="1:11" ht="14.1" customHeight="1" thickBot="1">
      <c r="A292" s="216" t="s">
        <v>7453</v>
      </c>
      <c r="B292" s="39" t="s">
        <v>254</v>
      </c>
      <c r="C292" s="53">
        <v>38.299999999999997</v>
      </c>
      <c r="D292" s="420">
        <v>5</v>
      </c>
      <c r="E292" s="2029">
        <f t="shared" si="39"/>
        <v>3611.58</v>
      </c>
      <c r="F292" s="1090">
        <f t="shared" si="44"/>
        <v>3611.58</v>
      </c>
      <c r="G292" s="862">
        <f>'Заказ, cкидки и курсы валют'!$J$23*F292</f>
        <v>43338.96</v>
      </c>
      <c r="H292" s="128">
        <f t="shared" si="45"/>
        <v>216.69</v>
      </c>
      <c r="I292" s="212"/>
      <c r="J292" s="128">
        <f>ROUND(IF(H292&lt;'Заказ, cкидки и курсы валют'!$B$39,H292*0.54*100/(100-'Заказ, cкидки и курсы валют'!$C$39),IF(H292&lt;'Заказ, cкидки и курсы валют'!$B$40,H292*0.54*100/(100-'Заказ, cкидки и курсы валют'!$C$40),IF(H292&lt;'Заказ, cкидки и курсы валют'!$B$41,H292*0.54*100/(100-'Заказ, cкидки и курсы валют'!$C$41),IF(H292&lt;'Заказ, cкидки и курсы валют'!$B$42,H292*0.54*100/(100-'Заказ, cкидки и курсы валют'!$C$42),IF(H292&lt;'Заказ, cкидки и курсы валют'!$B$43,H292*0.54*100/(100-'Заказ, cкидки и курсы валют'!$C$43),H292))))),2)</f>
        <v>292.52999999999997</v>
      </c>
      <c r="K292" s="574"/>
    </row>
    <row r="293" spans="1:11" ht="14.1" customHeight="1" thickBot="1">
      <c r="A293" s="216" t="s">
        <v>7454</v>
      </c>
      <c r="B293" s="39" t="s">
        <v>196</v>
      </c>
      <c r="C293" s="53">
        <v>42.2</v>
      </c>
      <c r="D293" s="1856">
        <v>5</v>
      </c>
      <c r="E293" s="2029">
        <f t="shared" si="39"/>
        <v>3847.24</v>
      </c>
      <c r="F293" s="1090">
        <f t="shared" si="44"/>
        <v>3847.24</v>
      </c>
      <c r="G293" s="862">
        <f>'Заказ, cкидки и курсы валют'!$J$23*F293</f>
        <v>46166.879999999997</v>
      </c>
      <c r="H293" s="128">
        <f t="shared" si="45"/>
        <v>230.83</v>
      </c>
      <c r="I293" s="212"/>
      <c r="J293" s="128">
        <f>ROUND(IF(H293&lt;'Заказ, cкидки и курсы валют'!$B$39,H293*0.54*100/(100-'Заказ, cкидки и курсы валют'!$C$39),IF(H293&lt;'Заказ, cкидки и курсы валют'!$B$40,H293*0.54*100/(100-'Заказ, cкидки и курсы валют'!$C$40),IF(H293&lt;'Заказ, cкидки и курсы валют'!$B$41,H293*0.54*100/(100-'Заказ, cкидки и курсы валют'!$C$41),IF(H293&lt;'Заказ, cкидки и курсы валют'!$B$42,H293*0.54*100/(100-'Заказ, cкидки и курсы валют'!$C$42),IF(H293&lt;'Заказ, cкидки и курсы валют'!$B$43,H293*0.54*100/(100-'Заказ, cкидки и курсы валют'!$C$43),H293))))),2)</f>
        <v>311.62</v>
      </c>
      <c r="K293" s="574"/>
    </row>
    <row r="294" spans="1:11" ht="14.1" customHeight="1" thickBot="1">
      <c r="A294" s="216" t="s">
        <v>7455</v>
      </c>
      <c r="B294" s="62" t="s">
        <v>1637</v>
      </c>
      <c r="C294" s="53">
        <v>51.2</v>
      </c>
      <c r="D294" s="1856">
        <v>3</v>
      </c>
      <c r="E294" s="2029">
        <f t="shared" si="39"/>
        <v>5397.62</v>
      </c>
      <c r="F294" s="1090">
        <f t="shared" si="44"/>
        <v>5397.62</v>
      </c>
      <c r="G294" s="862">
        <f>'Заказ, cкидки и курсы валют'!$J$23*F294</f>
        <v>64771.44</v>
      </c>
      <c r="H294" s="128">
        <f t="shared" si="45"/>
        <v>194.31</v>
      </c>
      <c r="I294" s="212"/>
      <c r="J294" s="128">
        <f>ROUND(IF(H294&lt;'Заказ, cкидки и курсы валют'!$B$39,H294*0.54*100/(100-'Заказ, cкидки и курсы валют'!$C$39),IF(H294&lt;'Заказ, cкидки и курсы валют'!$B$40,H294*0.54*100/(100-'Заказ, cкидки и курсы валют'!$C$40),IF(H294&lt;'Заказ, cкидки и курсы валют'!$B$41,H294*0.54*100/(100-'Заказ, cкидки и курсы валют'!$C$41),IF(H294&lt;'Заказ, cкидки и курсы валют'!$B$42,H294*0.54*100/(100-'Заказ, cкидки и курсы валют'!$C$42),IF(H294&lt;'Заказ, cкидки и курсы валют'!$B$43,H294*0.54*100/(100-'Заказ, cкидки и курсы валют'!$C$43),H294))))),2)</f>
        <v>262.32</v>
      </c>
      <c r="K294" s="574"/>
    </row>
    <row r="295" spans="1:11" ht="14.1" customHeight="1" thickBot="1">
      <c r="A295" s="216" t="s">
        <v>7456</v>
      </c>
      <c r="B295" s="39" t="s">
        <v>255</v>
      </c>
      <c r="C295" s="53">
        <v>46</v>
      </c>
      <c r="D295" s="1856">
        <v>5</v>
      </c>
      <c r="E295" s="2029">
        <f t="shared" si="39"/>
        <v>3844.68</v>
      </c>
      <c r="F295" s="1090">
        <f t="shared" si="44"/>
        <v>3844.68</v>
      </c>
      <c r="G295" s="862">
        <f>'Заказ, cкидки и курсы валют'!$J$23*F295</f>
        <v>46136.159999999996</v>
      </c>
      <c r="H295" s="128">
        <f t="shared" si="45"/>
        <v>230.68</v>
      </c>
      <c r="I295" s="212"/>
      <c r="J295" s="128">
        <f>ROUND(IF(H295&lt;'Заказ, cкидки и курсы валют'!$B$39,H295*0.54*100/(100-'Заказ, cкидки и курсы валют'!$C$39),IF(H295&lt;'Заказ, cкидки и курсы валют'!$B$40,H295*0.54*100/(100-'Заказ, cкидки и курсы валют'!$C$40),IF(H295&lt;'Заказ, cкидки и курсы валют'!$B$41,H295*0.54*100/(100-'Заказ, cкидки и курсы валют'!$C$41),IF(H295&lt;'Заказ, cкидки и курсы валют'!$B$42,H295*0.54*100/(100-'Заказ, cкидки и курсы валют'!$C$42),IF(H295&lt;'Заказ, cкидки и курсы валют'!$B$43,H295*0.54*100/(100-'Заказ, cкидки и курсы валют'!$C$43),H295))))),2)</f>
        <v>311.42</v>
      </c>
      <c r="K295" s="574"/>
    </row>
    <row r="296" spans="1:11" ht="14.1" customHeight="1" thickBot="1">
      <c r="A296" s="216" t="s">
        <v>7457</v>
      </c>
      <c r="B296" s="39" t="s">
        <v>203</v>
      </c>
      <c r="C296" s="53">
        <v>53.3</v>
      </c>
      <c r="D296" s="1856">
        <v>5</v>
      </c>
      <c r="E296" s="2029">
        <f t="shared" si="39"/>
        <v>4116.4799999999996</v>
      </c>
      <c r="F296" s="1090">
        <f t="shared" si="44"/>
        <v>4116.4799999999996</v>
      </c>
      <c r="G296" s="862">
        <f>'Заказ, cкидки и курсы валют'!$J$23*F296</f>
        <v>49397.759999999995</v>
      </c>
      <c r="H296" s="128">
        <f t="shared" si="45"/>
        <v>246.99</v>
      </c>
      <c r="I296" s="212"/>
      <c r="J296" s="128">
        <f>ROUND(IF(H296&lt;'Заказ, cкидки и курсы валют'!$B$39,H296*0.54*100/(100-'Заказ, cкидки и курсы валют'!$C$39),IF(H296&lt;'Заказ, cкидки и курсы валют'!$B$40,H296*0.54*100/(100-'Заказ, cкидки и курсы валют'!$C$40),IF(H296&lt;'Заказ, cкидки и курсы валют'!$B$41,H296*0.54*100/(100-'Заказ, cкидки и курсы валют'!$C$41),IF(H296&lt;'Заказ, cкидки и курсы валют'!$B$42,H296*0.54*100/(100-'Заказ, cкидки и курсы валют'!$C$42),IF(H296&lt;'Заказ, cкидки и курсы валют'!$B$43,H296*0.54*100/(100-'Заказ, cкидки и курсы валют'!$C$43),H296))))),2)</f>
        <v>333.44</v>
      </c>
      <c r="K296" s="574"/>
    </row>
    <row r="297" spans="1:11" ht="14.1" customHeight="1" thickBot="1">
      <c r="A297" s="216" t="s">
        <v>7458</v>
      </c>
      <c r="B297" s="39" t="s">
        <v>1323</v>
      </c>
      <c r="C297" s="53">
        <v>60.7</v>
      </c>
      <c r="D297" s="1856">
        <v>5</v>
      </c>
      <c r="E297" s="2029">
        <f t="shared" si="39"/>
        <v>4365.8600000000006</v>
      </c>
      <c r="F297" s="1090">
        <f t="shared" si="44"/>
        <v>4365.8599999999997</v>
      </c>
      <c r="G297" s="862">
        <f>'Заказ, cкидки и курсы валют'!$J$23*F297</f>
        <v>52390.319999999992</v>
      </c>
      <c r="H297" s="128">
        <f t="shared" si="45"/>
        <v>261.95</v>
      </c>
      <c r="I297" s="212"/>
      <c r="J297" s="128">
        <f>ROUND(IF(H297&lt;'Заказ, cкидки и курсы валют'!$B$39,H297*0.54*100/(100-'Заказ, cкидки и курсы валют'!$C$39),IF(H297&lt;'Заказ, cкидки и курсы валют'!$B$40,H297*0.54*100/(100-'Заказ, cкидки и курсы валют'!$C$40),IF(H297&lt;'Заказ, cкидки и курсы валют'!$B$41,H297*0.54*100/(100-'Заказ, cкидки и курсы валют'!$C$41),IF(H297&lt;'Заказ, cкидки и курсы валют'!$B$42,H297*0.54*100/(100-'Заказ, cкидки и курсы валют'!$C$42),IF(H297&lt;'Заказ, cкидки и курсы валют'!$B$43,H297*0.54*100/(100-'Заказ, cкидки и курсы валют'!$C$43),H297))))),2)</f>
        <v>353.63</v>
      </c>
      <c r="K297" s="574"/>
    </row>
    <row r="298" spans="1:11" ht="14.1" customHeight="1" thickBot="1">
      <c r="A298" s="216" t="s">
        <v>7459</v>
      </c>
      <c r="B298" s="39" t="s">
        <v>204</v>
      </c>
      <c r="C298" s="53">
        <v>63.6</v>
      </c>
      <c r="D298" s="1856">
        <v>5</v>
      </c>
      <c r="E298" s="2029">
        <f t="shared" si="39"/>
        <v>4585.54</v>
      </c>
      <c r="F298" s="1090">
        <f t="shared" si="44"/>
        <v>4585.54</v>
      </c>
      <c r="G298" s="862">
        <f>'Заказ, cкидки и курсы валют'!$J$23*F298</f>
        <v>55026.479999999996</v>
      </c>
      <c r="H298" s="128">
        <f t="shared" si="45"/>
        <v>275.13</v>
      </c>
      <c r="I298" s="212"/>
      <c r="J298" s="128">
        <f>ROUND(IF(H298&lt;'Заказ, cкидки и курсы валют'!$B$39,H298*0.54*100/(100-'Заказ, cкидки и курсы валют'!$C$39),IF(H298&lt;'Заказ, cкидки и курсы валют'!$B$40,H298*0.54*100/(100-'Заказ, cкидки и курсы валют'!$C$40),IF(H298&lt;'Заказ, cкидки и курсы валют'!$B$41,H298*0.54*100/(100-'Заказ, cкидки и курсы валют'!$C$41),IF(H298&lt;'Заказ, cкидки и курсы валют'!$B$42,H298*0.54*100/(100-'Заказ, cкидки и курсы валют'!$C$42),IF(H298&lt;'Заказ, cкидки и курсы валют'!$B$43,H298*0.54*100/(100-'Заказ, cкидки и курсы валют'!$C$43),H298))))),2)</f>
        <v>371.43</v>
      </c>
      <c r="K298" s="574"/>
    </row>
    <row r="299" spans="1:11" ht="14.1" customHeight="1" thickBot="1">
      <c r="A299" s="216" t="s">
        <v>10817</v>
      </c>
      <c r="B299" s="62" t="s">
        <v>3126</v>
      </c>
      <c r="C299" s="53">
        <v>69</v>
      </c>
      <c r="D299" s="1856">
        <v>5</v>
      </c>
      <c r="E299" s="2029">
        <f t="shared" si="39"/>
        <v>4936.66</v>
      </c>
      <c r="F299" s="1090">
        <f t="shared" si="44"/>
        <v>4936.66</v>
      </c>
      <c r="G299" s="862">
        <f>'Заказ, cкидки и курсы валют'!$J$23*F299</f>
        <v>59239.92</v>
      </c>
      <c r="H299" s="128">
        <f t="shared" si="45"/>
        <v>296.2</v>
      </c>
      <c r="I299" s="212"/>
      <c r="J299" s="128">
        <f>ROUND(IF(H299&lt;'Заказ, cкидки и курсы валют'!$B$39,H299*0.54*100/(100-'Заказ, cкидки и курсы валют'!$C$39),IF(H299&lt;'Заказ, cкидки и курсы валют'!$B$40,H299*0.54*100/(100-'Заказ, cкидки и курсы валют'!$C$40),IF(H299&lt;'Заказ, cкидки и курсы валют'!$B$41,H299*0.54*100/(100-'Заказ, cкидки и курсы валют'!$C$41),IF(H299&lt;'Заказ, cкидки и курсы валют'!$B$42,H299*0.54*100/(100-'Заказ, cкидки и курсы валют'!$C$42),IF(H299&lt;'Заказ, cкидки и курсы валют'!$B$43,H299*0.54*100/(100-'Заказ, cкидки и курсы валют'!$C$43),H299))))),2)</f>
        <v>399.87</v>
      </c>
      <c r="K299" s="574"/>
    </row>
    <row r="300" spans="1:11" ht="14.1" customHeight="1" thickBot="1">
      <c r="A300" s="216" t="s">
        <v>7460</v>
      </c>
      <c r="B300" s="39" t="s">
        <v>205</v>
      </c>
      <c r="C300" s="53">
        <v>74.599999999999994</v>
      </c>
      <c r="D300" s="1856">
        <v>5</v>
      </c>
      <c r="E300" s="2029">
        <f t="shared" si="39"/>
        <v>5035.8600000000006</v>
      </c>
      <c r="F300" s="1090">
        <f t="shared" si="44"/>
        <v>5035.8599999999997</v>
      </c>
      <c r="G300" s="862">
        <f>'Заказ, cкидки и курсы валют'!$J$23*F300</f>
        <v>60430.319999999992</v>
      </c>
      <c r="H300" s="128">
        <f t="shared" si="45"/>
        <v>302.14999999999998</v>
      </c>
      <c r="I300" s="212"/>
      <c r="J300" s="128">
        <f>ROUND(IF(H300&lt;'Заказ, cкидки и курсы валют'!$B$39,H300*0.54*100/(100-'Заказ, cкидки и курсы валют'!$C$39),IF(H300&lt;'Заказ, cкидки и курсы валют'!$B$40,H300*0.54*100/(100-'Заказ, cкидки и курсы валют'!$C$40),IF(H300&lt;'Заказ, cкидки и курсы валют'!$B$41,H300*0.54*100/(100-'Заказ, cкидки и курсы валют'!$C$41),IF(H300&lt;'Заказ, cкидки и курсы валют'!$B$42,H300*0.54*100/(100-'Заказ, cкидки и курсы валют'!$C$42),IF(H300&lt;'Заказ, cкидки и курсы валют'!$B$43,H300*0.54*100/(100-'Заказ, cкидки и курсы валют'!$C$43),H300))))),2)</f>
        <v>407.9</v>
      </c>
      <c r="K300" s="574"/>
    </row>
    <row r="301" spans="1:11" ht="14.1" customHeight="1" thickBot="1">
      <c r="A301" s="216" t="s">
        <v>7461</v>
      </c>
      <c r="B301" s="39" t="s">
        <v>242</v>
      </c>
      <c r="C301" s="53">
        <v>78.400000000000006</v>
      </c>
      <c r="D301" s="1856">
        <v>5</v>
      </c>
      <c r="E301" s="2029">
        <f t="shared" si="39"/>
        <v>5268.2</v>
      </c>
      <c r="F301" s="1090">
        <f t="shared" si="44"/>
        <v>5268.2</v>
      </c>
      <c r="G301" s="862">
        <f>'Заказ, cкидки и курсы валют'!$J$23*F301</f>
        <v>63218.399999999994</v>
      </c>
      <c r="H301" s="128">
        <f t="shared" si="45"/>
        <v>316.08999999999997</v>
      </c>
      <c r="I301" s="212"/>
      <c r="J301" s="128">
        <f>ROUND(IF(H301&lt;'Заказ, cкидки и курсы валют'!$B$39,H301*0.54*100/(100-'Заказ, cкидки и курсы валют'!$C$39),IF(H301&lt;'Заказ, cкидки и курсы валют'!$B$40,H301*0.54*100/(100-'Заказ, cкидки и курсы валют'!$C$40),IF(H301&lt;'Заказ, cкидки и курсы валют'!$B$41,H301*0.54*100/(100-'Заказ, cкидки и курсы валют'!$C$41),IF(H301&lt;'Заказ, cкидки и курсы валют'!$B$42,H301*0.54*100/(100-'Заказ, cкидки и курсы валют'!$C$42),IF(H301&lt;'Заказ, cкидки и курсы валют'!$B$43,H301*0.54*100/(100-'Заказ, cкидки и курсы валют'!$C$43),H301))))),2)</f>
        <v>426.72</v>
      </c>
      <c r="K301" s="574"/>
    </row>
    <row r="302" spans="1:11" ht="14.1" customHeight="1" thickBot="1">
      <c r="A302" s="216" t="s">
        <v>7462</v>
      </c>
      <c r="B302" s="39" t="s">
        <v>1360</v>
      </c>
      <c r="C302" s="53">
        <v>88.7</v>
      </c>
      <c r="D302" s="1856">
        <v>5</v>
      </c>
      <c r="E302" s="2029">
        <f t="shared" si="39"/>
        <v>5656.2</v>
      </c>
      <c r="F302" s="1090">
        <f t="shared" si="44"/>
        <v>5656.2</v>
      </c>
      <c r="G302" s="862">
        <f>'Заказ, cкидки и курсы валют'!$J$23*F302</f>
        <v>67874.399999999994</v>
      </c>
      <c r="H302" s="128">
        <f t="shared" si="45"/>
        <v>339.37</v>
      </c>
      <c r="I302" s="212"/>
      <c r="J302" s="128">
        <f>ROUND(IF(H302&lt;'Заказ, cкидки и курсы валют'!$B$39,H302*0.54*100/(100-'Заказ, cкидки и курсы валют'!$C$39),IF(H302&lt;'Заказ, cкидки и курсы валют'!$B$40,H302*0.54*100/(100-'Заказ, cкидки и курсы валют'!$C$40),IF(H302&lt;'Заказ, cкидки и курсы валют'!$B$41,H302*0.54*100/(100-'Заказ, cкидки и курсы валют'!$C$41),IF(H302&lt;'Заказ, cкидки и курсы валют'!$B$42,H302*0.54*100/(100-'Заказ, cкидки и курсы валют'!$C$42),IF(H302&lt;'Заказ, cкидки и курсы валют'!$B$43,H302*0.54*100/(100-'Заказ, cкидки и курсы валют'!$C$43),H302))))),2)</f>
        <v>458.15</v>
      </c>
      <c r="K302" s="574"/>
    </row>
    <row r="303" spans="1:11" ht="14.1" customHeight="1" thickBot="1">
      <c r="A303" s="216" t="s">
        <v>7463</v>
      </c>
      <c r="B303" s="39" t="s">
        <v>618</v>
      </c>
      <c r="C303" s="53">
        <v>69</v>
      </c>
      <c r="D303" s="1856">
        <v>5</v>
      </c>
      <c r="E303" s="2029">
        <f t="shared" si="39"/>
        <v>4996.4400000000005</v>
      </c>
      <c r="F303" s="1090">
        <f t="shared" si="44"/>
        <v>4996.4399999999996</v>
      </c>
      <c r="G303" s="862">
        <f>'Заказ, cкидки и курсы валют'!$J$23*F303</f>
        <v>59957.279999999999</v>
      </c>
      <c r="H303" s="128">
        <f t="shared" si="45"/>
        <v>299.79000000000002</v>
      </c>
      <c r="I303" s="212"/>
      <c r="J303" s="128">
        <f>ROUND(IF(H303&lt;'Заказ, cкидки и курсы валют'!$B$39,H303*0.54*100/(100-'Заказ, cкидки и курсы валют'!$C$39),IF(H303&lt;'Заказ, cкидки и курсы валют'!$B$40,H303*0.54*100/(100-'Заказ, cкидки и курсы валют'!$C$40),IF(H303&lt;'Заказ, cкидки и курсы валют'!$B$41,H303*0.54*100/(100-'Заказ, cкидки и курсы валют'!$C$41),IF(H303&lt;'Заказ, cкидки и курсы валют'!$B$42,H303*0.54*100/(100-'Заказ, cкидки и курсы валют'!$C$42),IF(H303&lt;'Заказ, cкидки и курсы валют'!$B$43,H303*0.54*100/(100-'Заказ, cкидки и курсы валют'!$C$43),H303))))),2)</f>
        <v>404.72</v>
      </c>
      <c r="K303" s="574"/>
    </row>
    <row r="304" spans="1:11" ht="14.1" customHeight="1" thickBot="1">
      <c r="A304" s="216" t="s">
        <v>10818</v>
      </c>
      <c r="B304" s="62" t="s">
        <v>3115</v>
      </c>
      <c r="C304" s="53">
        <v>72</v>
      </c>
      <c r="D304" s="1856">
        <v>5</v>
      </c>
      <c r="E304" s="2029">
        <f t="shared" si="39"/>
        <v>5109.46</v>
      </c>
      <c r="F304" s="1090">
        <f t="shared" si="44"/>
        <v>5109.46</v>
      </c>
      <c r="G304" s="862">
        <f>'Заказ, cкидки и курсы валют'!$J$23*F304</f>
        <v>61313.520000000004</v>
      </c>
      <c r="H304" s="128">
        <f t="shared" si="45"/>
        <v>306.57</v>
      </c>
      <c r="I304" s="212"/>
      <c r="J304" s="128">
        <f>ROUND(IF(H304&lt;'Заказ, cкидки и курсы валют'!$B$39,H304*0.54*100/(100-'Заказ, cкидки и курсы валют'!$C$39),IF(H304&lt;'Заказ, cкидки и курсы валют'!$B$40,H304*0.54*100/(100-'Заказ, cкидки и курсы валют'!$C$40),IF(H304&lt;'Заказ, cкидки и курсы валют'!$B$41,H304*0.54*100/(100-'Заказ, cкидки и курсы валют'!$C$41),IF(H304&lt;'Заказ, cкидки и курсы валют'!$B$42,H304*0.54*100/(100-'Заказ, cкидки и курсы валют'!$C$42),IF(H304&lt;'Заказ, cкидки и курсы валют'!$B$43,H304*0.54*100/(100-'Заказ, cкидки и курсы валют'!$C$43),H304))))),2)</f>
        <v>413.87</v>
      </c>
      <c r="K304" s="879"/>
    </row>
    <row r="305" spans="1:11" ht="14.1" customHeight="1" thickBot="1">
      <c r="A305" s="216" t="s">
        <v>7464</v>
      </c>
      <c r="B305" s="39" t="s">
        <v>1324</v>
      </c>
      <c r="C305" s="53">
        <v>90.5</v>
      </c>
      <c r="D305" s="1856">
        <v>5</v>
      </c>
      <c r="E305" s="2029">
        <f t="shared" si="39"/>
        <v>5713.62</v>
      </c>
      <c r="F305" s="1090">
        <f t="shared" si="44"/>
        <v>5713.62</v>
      </c>
      <c r="G305" s="862">
        <f>'Заказ, cкидки и курсы валют'!$J$23*F305</f>
        <v>68563.44</v>
      </c>
      <c r="H305" s="128">
        <f t="shared" si="45"/>
        <v>342.82</v>
      </c>
      <c r="I305" s="212"/>
      <c r="J305" s="128">
        <f>ROUND(IF(H305&lt;'Заказ, cкидки и курсы валют'!$B$39,H305*0.54*100/(100-'Заказ, cкидки и курсы валют'!$C$39),IF(H305&lt;'Заказ, cкидки и курсы валют'!$B$40,H305*0.54*100/(100-'Заказ, cкидки и курсы валют'!$C$40),IF(H305&lt;'Заказ, cкидки и курсы валют'!$B$41,H305*0.54*100/(100-'Заказ, cкидки и курсы валют'!$C$41),IF(H305&lt;'Заказ, cкидки и курсы валют'!$B$42,H305*0.54*100/(100-'Заказ, cкидки и курсы валют'!$C$42),IF(H305&lt;'Заказ, cкидки и курсы валют'!$B$43,H305*0.54*100/(100-'Заказ, cкидки и курсы валют'!$C$43),H305))))),2)</f>
        <v>462.81</v>
      </c>
      <c r="K305" s="879"/>
    </row>
    <row r="306" spans="1:11" ht="14.1" customHeight="1" thickBot="1">
      <c r="A306" s="216" t="s">
        <v>7465</v>
      </c>
      <c r="B306" s="39" t="s">
        <v>3127</v>
      </c>
      <c r="C306" s="58">
        <v>97.8</v>
      </c>
      <c r="D306" s="1856">
        <v>5</v>
      </c>
      <c r="E306" s="2029">
        <f t="shared" si="39"/>
        <v>6163.14</v>
      </c>
      <c r="F306" s="1090">
        <f t="shared" si="44"/>
        <v>6163.14</v>
      </c>
      <c r="G306" s="862">
        <f>'Заказ, cкидки и курсы валют'!$J$23*F306</f>
        <v>73957.680000000008</v>
      </c>
      <c r="H306" s="128">
        <f t="shared" si="45"/>
        <v>369.79</v>
      </c>
      <c r="I306" s="212"/>
      <c r="J306" s="128">
        <f>ROUND(IF(H306&lt;'Заказ, cкидки и курсы валют'!$B$39,H306*0.54*100/(100-'Заказ, cкидки и курсы валют'!$C$39),IF(H306&lt;'Заказ, cкидки и курсы валют'!$B$40,H306*0.54*100/(100-'Заказ, cкидки и курсы валют'!$C$40),IF(H306&lt;'Заказ, cкидки и курсы валют'!$B$41,H306*0.54*100/(100-'Заказ, cкидки и курсы валют'!$C$41),IF(H306&lt;'Заказ, cкидки и курсы валют'!$B$42,H306*0.54*100/(100-'Заказ, cкидки и курсы валют'!$C$42),IF(H306&lt;'Заказ, cкидки и курсы валют'!$B$43,H306*0.54*100/(100-'Заказ, cкидки и курсы валют'!$C$43),H306))))),2)</f>
        <v>499.22</v>
      </c>
      <c r="K306" s="879"/>
    </row>
    <row r="307" spans="1:11" ht="14.1" customHeight="1" thickBot="1">
      <c r="A307" s="216" t="s">
        <v>7466</v>
      </c>
      <c r="B307" s="39" t="s">
        <v>1325</v>
      </c>
      <c r="C307" s="53">
        <v>99.5</v>
      </c>
      <c r="D307" s="1864">
        <v>5</v>
      </c>
      <c r="E307" s="2029">
        <f t="shared" si="39"/>
        <v>6452.26</v>
      </c>
      <c r="F307" s="1090">
        <f t="shared" si="44"/>
        <v>6452.26</v>
      </c>
      <c r="G307" s="862">
        <f>'Заказ, cкидки и курсы валют'!$J$23*F307</f>
        <v>77427.12</v>
      </c>
      <c r="H307" s="128">
        <f t="shared" si="45"/>
        <v>387.14</v>
      </c>
      <c r="I307" s="212"/>
      <c r="J307" s="128">
        <f>ROUND(IF(H307&lt;'Заказ, cкидки и курсы валют'!$B$39,H307*0.54*100/(100-'Заказ, cкидки и курсы валют'!$C$39),IF(H307&lt;'Заказ, cкидки и курсы валют'!$B$40,H307*0.54*100/(100-'Заказ, cкидки и курсы валют'!$C$40),IF(H307&lt;'Заказ, cкидки и курсы валют'!$B$41,H307*0.54*100/(100-'Заказ, cкидки и курсы валют'!$C$41),IF(H307&lt;'Заказ, cкидки и курсы валют'!$B$42,H307*0.54*100/(100-'Заказ, cкидки и курсы валют'!$C$42),IF(H307&lt;'Заказ, cкидки и курсы валют'!$B$43,H307*0.54*100/(100-'Заказ, cкидки и курсы валют'!$C$43),H307))))),2)</f>
        <v>464.57</v>
      </c>
      <c r="K307" s="879"/>
    </row>
    <row r="308" spans="1:11" ht="14.1" customHeight="1" thickBot="1">
      <c r="A308" s="216" t="s">
        <v>7467</v>
      </c>
      <c r="B308" s="39" t="s">
        <v>4191</v>
      </c>
      <c r="C308" s="53">
        <v>113.88</v>
      </c>
      <c r="D308" s="1856">
        <v>5</v>
      </c>
      <c r="E308" s="2029">
        <f t="shared" si="39"/>
        <v>6995.24</v>
      </c>
      <c r="F308" s="1090">
        <f t="shared" si="44"/>
        <v>6995.24</v>
      </c>
      <c r="G308" s="862">
        <f>'Заказ, cкидки и курсы валют'!$J$23*F308</f>
        <v>83942.88</v>
      </c>
      <c r="H308" s="128">
        <f t="shared" si="45"/>
        <v>419.71</v>
      </c>
      <c r="I308" s="212"/>
      <c r="J308" s="128">
        <f>ROUND(IF(H308&lt;'Заказ, cкидки и курсы валют'!$B$39,H308*0.54*100/(100-'Заказ, cкидки и курсы валют'!$C$39),IF(H308&lt;'Заказ, cкидки и курсы валют'!$B$40,H308*0.54*100/(100-'Заказ, cкидки и курсы валют'!$C$40),IF(H308&lt;'Заказ, cкидки и курсы валют'!$B$41,H308*0.54*100/(100-'Заказ, cкидки и курсы валют'!$C$41),IF(H308&lt;'Заказ, cкидки и курсы валют'!$B$42,H308*0.54*100/(100-'Заказ, cкидки и курсы валют'!$C$42),IF(H308&lt;'Заказ, cкидки и курсы валют'!$B$43,H308*0.54*100/(100-'Заказ, cкидки и курсы валют'!$C$43),H308))))),2)</f>
        <v>503.65</v>
      </c>
      <c r="K308" s="879"/>
    </row>
    <row r="309" spans="1:11" ht="14.1" customHeight="1" thickBot="1">
      <c r="A309" s="216" t="s">
        <v>10819</v>
      </c>
      <c r="B309" s="62" t="s">
        <v>213</v>
      </c>
      <c r="C309" s="53">
        <v>116</v>
      </c>
      <c r="D309" s="1856">
        <v>5</v>
      </c>
      <c r="E309" s="2029">
        <f t="shared" si="39"/>
        <v>7063.74</v>
      </c>
      <c r="F309" s="1090">
        <f t="shared" si="44"/>
        <v>7063.74</v>
      </c>
      <c r="G309" s="862">
        <f>'Заказ, cкидки и курсы валют'!$J$23*F309</f>
        <v>84764.88</v>
      </c>
      <c r="H309" s="128">
        <f t="shared" si="45"/>
        <v>423.82</v>
      </c>
      <c r="I309" s="212"/>
      <c r="J309" s="128">
        <f>ROUND(IF(H309&lt;'Заказ, cкидки и курсы валют'!$B$39,H309*0.54*100/(100-'Заказ, cкидки и курсы валют'!$C$39),IF(H309&lt;'Заказ, cкидки и курсы валют'!$B$40,H309*0.54*100/(100-'Заказ, cкидки и курсы валют'!$C$40),IF(H309&lt;'Заказ, cкидки и курсы валют'!$B$41,H309*0.54*100/(100-'Заказ, cкидки и курсы валют'!$C$41),IF(H309&lt;'Заказ, cкидки и курсы валют'!$B$42,H309*0.54*100/(100-'Заказ, cкидки и курсы валют'!$C$42),IF(H309&lt;'Заказ, cкидки и курсы валют'!$B$43,H309*0.54*100/(100-'Заказ, cкидки и курсы валют'!$C$43),H309))))),2)</f>
        <v>508.58</v>
      </c>
      <c r="K309" s="879"/>
    </row>
    <row r="310" spans="1:11" ht="14.1" customHeight="1" thickBot="1">
      <c r="A310" s="216" t="s">
        <v>7468</v>
      </c>
      <c r="B310" s="39" t="s">
        <v>1326</v>
      </c>
      <c r="C310" s="53">
        <v>124.2</v>
      </c>
      <c r="D310" s="1856">
        <v>5</v>
      </c>
      <c r="E310" s="2029">
        <f t="shared" si="39"/>
        <v>7351.16</v>
      </c>
      <c r="F310" s="1090">
        <f t="shared" si="44"/>
        <v>7351.16</v>
      </c>
      <c r="G310" s="862">
        <f>'Заказ, cкидки и курсы валют'!$J$23*F310</f>
        <v>88213.92</v>
      </c>
      <c r="H310" s="128">
        <f t="shared" si="45"/>
        <v>441.07</v>
      </c>
      <c r="I310" s="212"/>
      <c r="J310" s="128">
        <f>ROUND(IF(H310&lt;'Заказ, cкидки и курсы валют'!$B$39,H310*0.54*100/(100-'Заказ, cкидки и курсы валют'!$C$39),IF(H310&lt;'Заказ, cкидки и курсы валют'!$B$40,H310*0.54*100/(100-'Заказ, cкидки и курсы валют'!$C$40),IF(H310&lt;'Заказ, cкидки и курсы валют'!$B$41,H310*0.54*100/(100-'Заказ, cкидки и курсы валют'!$C$41),IF(H310&lt;'Заказ, cкидки и курсы валют'!$B$42,H310*0.54*100/(100-'Заказ, cкидки и курсы валют'!$C$42),IF(H310&lt;'Заказ, cкидки и курсы валют'!$B$43,H310*0.54*100/(100-'Заказ, cкидки и курсы валют'!$C$43),H310))))),2)</f>
        <v>529.28</v>
      </c>
      <c r="K310" s="879"/>
    </row>
    <row r="311" spans="1:11" ht="14.1" customHeight="1" thickBot="1">
      <c r="A311" s="216" t="s">
        <v>10820</v>
      </c>
      <c r="B311" s="62" t="s">
        <v>214</v>
      </c>
      <c r="C311" s="53">
        <v>132</v>
      </c>
      <c r="D311" s="1856">
        <v>5</v>
      </c>
      <c r="E311" s="2029">
        <f t="shared" si="39"/>
        <v>8307.4599999999991</v>
      </c>
      <c r="F311" s="1090">
        <f t="shared" ref="F311:F313" si="46">ROUND(E311*(1-$F$10),2)</f>
        <v>8307.4599999999991</v>
      </c>
      <c r="G311" s="862">
        <f>'Заказ, cкидки и курсы валют'!$J$23*F311</f>
        <v>99689.51999999999</v>
      </c>
      <c r="H311" s="128">
        <f t="shared" ref="H311:H313" si="47">ROUND((D311/1000)*G311,2)</f>
        <v>498.45</v>
      </c>
      <c r="I311" s="212"/>
      <c r="J311" s="128">
        <f>ROUND(IF(H311&lt;'Заказ, cкидки и курсы валют'!$B$39,H311*0.54*100/(100-'Заказ, cкидки и курсы валют'!$C$39),IF(H311&lt;'Заказ, cкидки и курсы валют'!$B$40,H311*0.54*100/(100-'Заказ, cкидки и курсы валют'!$C$40),IF(H311&lt;'Заказ, cкидки и курсы валют'!$B$41,H311*0.54*100/(100-'Заказ, cкидки и курсы валют'!$C$41),IF(H311&lt;'Заказ, cкидки и курсы валют'!$B$42,H311*0.54*100/(100-'Заказ, cкидки и курсы валют'!$C$42),IF(H311&lt;'Заказ, cкидки и курсы валют'!$B$43,H311*0.54*100/(100-'Заказ, cкидки и курсы валют'!$C$43),H311))))),2)</f>
        <v>598.14</v>
      </c>
      <c r="K311" s="879"/>
    </row>
    <row r="312" spans="1:11" ht="14.1" customHeight="1" thickBot="1">
      <c r="A312" s="216" t="s">
        <v>10821</v>
      </c>
      <c r="B312" s="62" t="s">
        <v>215</v>
      </c>
      <c r="C312" s="53">
        <v>152</v>
      </c>
      <c r="D312" s="1856">
        <v>5</v>
      </c>
      <c r="E312" s="2029">
        <f t="shared" si="39"/>
        <v>8517.880000000001</v>
      </c>
      <c r="F312" s="1090">
        <f t="shared" si="46"/>
        <v>8517.8799999999992</v>
      </c>
      <c r="G312" s="862">
        <f>'Заказ, cкидки и курсы валют'!$J$23*F312</f>
        <v>102214.56</v>
      </c>
      <c r="H312" s="128">
        <f t="shared" si="47"/>
        <v>511.07</v>
      </c>
      <c r="I312" s="212"/>
      <c r="J312" s="128">
        <f>ROUND(IF(H312&lt;'Заказ, cкидки и курсы валют'!$B$39,H312*0.54*100/(100-'Заказ, cкидки и курсы валют'!$C$39),IF(H312&lt;'Заказ, cкидки и курсы валют'!$B$40,H312*0.54*100/(100-'Заказ, cкидки и курсы валют'!$C$40),IF(H312&lt;'Заказ, cкидки и курсы валют'!$B$41,H312*0.54*100/(100-'Заказ, cкидки и курсы валют'!$C$41),IF(H312&lt;'Заказ, cкидки и курсы валют'!$B$42,H312*0.54*100/(100-'Заказ, cкидки и курсы валют'!$C$42),IF(H312&lt;'Заказ, cкидки и курсы валют'!$B$43,H312*0.54*100/(100-'Заказ, cкидки и курсы валют'!$C$43),H312))))),2)</f>
        <v>613.28</v>
      </c>
      <c r="K312" s="879"/>
    </row>
    <row r="313" spans="1:11" ht="14.1" customHeight="1" thickBot="1">
      <c r="A313" s="216" t="s">
        <v>10822</v>
      </c>
      <c r="B313" s="62" t="s">
        <v>216</v>
      </c>
      <c r="C313" s="53">
        <v>172</v>
      </c>
      <c r="D313" s="1856">
        <v>5</v>
      </c>
      <c r="E313" s="2029">
        <f t="shared" si="39"/>
        <v>9695.48</v>
      </c>
      <c r="F313" s="1090">
        <f t="shared" si="46"/>
        <v>9695.48</v>
      </c>
      <c r="G313" s="862">
        <f>'Заказ, cкидки и курсы валют'!$J$23*F313</f>
        <v>116345.76</v>
      </c>
      <c r="H313" s="128">
        <f t="shared" si="47"/>
        <v>581.73</v>
      </c>
      <c r="I313" s="212"/>
      <c r="J313" s="128">
        <f>ROUND(IF(H313&lt;'Заказ, cкидки и курсы валют'!$B$39,H313*0.54*100/(100-'Заказ, cкидки и курсы валют'!$C$39),IF(H313&lt;'Заказ, cкидки и курсы валют'!$B$40,H313*0.54*100/(100-'Заказ, cкидки и курсы валют'!$C$40),IF(H313&lt;'Заказ, cкидки и курсы валют'!$B$41,H313*0.54*100/(100-'Заказ, cкидки и курсы валют'!$C$41),IF(H313&lt;'Заказ, cкидки и курсы валют'!$B$42,H313*0.54*100/(100-'Заказ, cкидки и курсы валют'!$C$42),IF(H313&lt;'Заказ, cкидки и курсы валют'!$B$43,H313*0.54*100/(100-'Заказ, cкидки и курсы валют'!$C$43),H313))))),2)</f>
        <v>628.27</v>
      </c>
      <c r="K313" s="879"/>
    </row>
    <row r="314" spans="1:11" ht="14.1" customHeight="1" thickBot="1">
      <c r="A314" s="216" t="s">
        <v>7469</v>
      </c>
      <c r="B314" s="39" t="s">
        <v>1327</v>
      </c>
      <c r="C314" s="53">
        <v>174</v>
      </c>
      <c r="D314" s="1856">
        <v>5</v>
      </c>
      <c r="E314" s="2029">
        <f t="shared" si="39"/>
        <v>9977.84</v>
      </c>
      <c r="F314" s="1090">
        <f t="shared" ref="F314:F327" si="48">ROUND(E314*(1-$F$10),2)</f>
        <v>9977.84</v>
      </c>
      <c r="G314" s="862">
        <f>'Заказ, cкидки и курсы валют'!$J$23*F314</f>
        <v>119734.08</v>
      </c>
      <c r="H314" s="128">
        <f t="shared" ref="H314:H327" si="49">ROUND((D314/1000)*G314,2)</f>
        <v>598.66999999999996</v>
      </c>
      <c r="I314" s="212"/>
      <c r="J314" s="128">
        <f>ROUND(IF(H314&lt;'Заказ, cкидки и курсы валют'!$B$39,H314*0.54*100/(100-'Заказ, cкидки и курсы валют'!$C$39),IF(H314&lt;'Заказ, cкидки и курсы валют'!$B$40,H314*0.54*100/(100-'Заказ, cкидки и курсы валют'!$C$40),IF(H314&lt;'Заказ, cкидки и курсы валют'!$B$41,H314*0.54*100/(100-'Заказ, cкидки и курсы валют'!$C$41),IF(H314&lt;'Заказ, cкидки и курсы валют'!$B$42,H314*0.54*100/(100-'Заказ, cкидки и курсы валют'!$C$42),IF(H314&lt;'Заказ, cкидки и курсы валют'!$B$43,H314*0.54*100/(100-'Заказ, cкидки и курсы валют'!$C$43),H314))))),2)</f>
        <v>646.55999999999995</v>
      </c>
      <c r="K314" s="879"/>
    </row>
    <row r="315" spans="1:11" ht="14.1" customHeight="1" thickBot="1">
      <c r="A315" s="216" t="s">
        <v>7470</v>
      </c>
      <c r="B315" s="39" t="s">
        <v>3124</v>
      </c>
      <c r="C315" s="53">
        <v>197.5</v>
      </c>
      <c r="D315" s="1856">
        <v>5</v>
      </c>
      <c r="E315" s="2029">
        <f t="shared" si="39"/>
        <v>11119.6</v>
      </c>
      <c r="F315" s="1090">
        <f t="shared" si="48"/>
        <v>11119.6</v>
      </c>
      <c r="G315" s="862">
        <f>'Заказ, cкидки и курсы валют'!$J$23*F315</f>
        <v>133435.20000000001</v>
      </c>
      <c r="H315" s="128">
        <f t="shared" si="49"/>
        <v>667.18</v>
      </c>
      <c r="I315" s="212"/>
      <c r="J315" s="128">
        <f>ROUND(IF(H315&lt;'Заказ, cкидки и курсы валют'!$B$39,H315*0.54*100/(100-'Заказ, cкидки и курсы валют'!$C$39),IF(H315&lt;'Заказ, cкидки и курсы валют'!$B$40,H315*0.54*100/(100-'Заказ, cкидки и курсы валют'!$C$40),IF(H315&lt;'Заказ, cкидки и курсы валют'!$B$41,H315*0.54*100/(100-'Заказ, cкидки и курсы валют'!$C$41),IF(H315&lt;'Заказ, cкидки и курсы валют'!$B$42,H315*0.54*100/(100-'Заказ, cкидки и курсы валют'!$C$42),IF(H315&lt;'Заказ, cкидки и курсы валют'!$B$43,H315*0.54*100/(100-'Заказ, cкидки и курсы валют'!$C$43),H315))))),2)</f>
        <v>720.55</v>
      </c>
      <c r="K315" s="879"/>
    </row>
    <row r="316" spans="1:11" ht="14.1" customHeight="1" thickBot="1">
      <c r="A316" s="216" t="s">
        <v>7471</v>
      </c>
      <c r="B316" s="39" t="s">
        <v>3125</v>
      </c>
      <c r="C316" s="53">
        <v>195.9</v>
      </c>
      <c r="D316" s="1856">
        <v>5</v>
      </c>
      <c r="E316" s="2029">
        <f t="shared" si="39"/>
        <v>11150.04</v>
      </c>
      <c r="F316" s="1090">
        <f t="shared" si="48"/>
        <v>11150.04</v>
      </c>
      <c r="G316" s="862">
        <f>'Заказ, cкидки и курсы валют'!$J$23*F316</f>
        <v>133800.48000000001</v>
      </c>
      <c r="H316" s="128">
        <f t="shared" si="49"/>
        <v>669</v>
      </c>
      <c r="I316" s="212"/>
      <c r="J316" s="128">
        <f>ROUND(IF(H316&lt;'Заказ, cкидки и курсы валют'!$B$39,H316*0.54*100/(100-'Заказ, cкидки и курсы валют'!$C$39),IF(H316&lt;'Заказ, cкидки и курсы валют'!$B$40,H316*0.54*100/(100-'Заказ, cкидки и курсы валют'!$C$40),IF(H316&lt;'Заказ, cкидки и курсы валют'!$B$41,H316*0.54*100/(100-'Заказ, cкидки и курсы валют'!$C$41),IF(H316&lt;'Заказ, cкидки и курсы валют'!$B$42,H316*0.54*100/(100-'Заказ, cкидки и курсы валют'!$C$42),IF(H316&lt;'Заказ, cкидки и курсы валют'!$B$43,H316*0.54*100/(100-'Заказ, cкидки и курсы валют'!$C$43),H316))))),2)</f>
        <v>722.52</v>
      </c>
      <c r="K316" s="879"/>
    </row>
    <row r="317" spans="1:11" ht="14.1" customHeight="1" thickBot="1">
      <c r="A317" s="216" t="s">
        <v>7472</v>
      </c>
      <c r="B317" s="39" t="s">
        <v>1328</v>
      </c>
      <c r="C317" s="53">
        <v>216.13</v>
      </c>
      <c r="D317" s="1856">
        <v>4</v>
      </c>
      <c r="E317" s="2029">
        <f t="shared" si="39"/>
        <v>12576.78</v>
      </c>
      <c r="F317" s="1090">
        <f t="shared" si="48"/>
        <v>12576.78</v>
      </c>
      <c r="G317" s="862">
        <f>'Заказ, cкидки и курсы валют'!$J$23*F317</f>
        <v>150921.36000000002</v>
      </c>
      <c r="H317" s="128">
        <f t="shared" si="49"/>
        <v>603.69000000000005</v>
      </c>
      <c r="I317" s="212"/>
      <c r="J317" s="128">
        <f>ROUND(IF(H317&lt;'Заказ, cкидки и курсы валют'!$B$39,H317*0.54*100/(100-'Заказ, cкидки и курсы валют'!$C$39),IF(H317&lt;'Заказ, cкидки и курсы валют'!$B$40,H317*0.54*100/(100-'Заказ, cкидки и курсы валют'!$C$40),IF(H317&lt;'Заказ, cкидки и курсы валют'!$B$41,H317*0.54*100/(100-'Заказ, cкидки и курсы валют'!$C$41),IF(H317&lt;'Заказ, cкидки и курсы валют'!$B$42,H317*0.54*100/(100-'Заказ, cкидки и курсы валют'!$C$42),IF(H317&lt;'Заказ, cкидки и курсы валют'!$B$43,H317*0.54*100/(100-'Заказ, cкидки и курсы валют'!$C$43),H317))))),2)</f>
        <v>651.99</v>
      </c>
      <c r="K317" s="879"/>
    </row>
    <row r="318" spans="1:11" ht="14.1" customHeight="1" thickBot="1">
      <c r="A318" s="216" t="s">
        <v>10823</v>
      </c>
      <c r="B318" s="62" t="s">
        <v>3377</v>
      </c>
      <c r="C318" s="53">
        <v>230</v>
      </c>
      <c r="D318" s="1856">
        <v>4</v>
      </c>
      <c r="E318" s="2029">
        <f t="shared" si="39"/>
        <v>12793.06</v>
      </c>
      <c r="F318" s="1090">
        <f t="shared" si="48"/>
        <v>12793.06</v>
      </c>
      <c r="G318" s="862">
        <f>'Заказ, cкидки и курсы валют'!$J$23*F318</f>
        <v>153516.72</v>
      </c>
      <c r="H318" s="128">
        <f t="shared" si="49"/>
        <v>614.07000000000005</v>
      </c>
      <c r="I318" s="212"/>
      <c r="J318" s="128">
        <f>ROUND(IF(H318&lt;'Заказ, cкидки и курсы валют'!$B$39,H318*0.54*100/(100-'Заказ, cкидки и курсы валют'!$C$39),IF(H318&lt;'Заказ, cкидки и курсы валют'!$B$40,H318*0.54*100/(100-'Заказ, cкидки и курсы валют'!$C$40),IF(H318&lt;'Заказ, cкидки и курсы валют'!$B$41,H318*0.54*100/(100-'Заказ, cкидки и курсы валют'!$C$41),IF(H318&lt;'Заказ, cкидки и курсы валют'!$B$42,H318*0.54*100/(100-'Заказ, cкидки и курсы валют'!$C$42),IF(H318&lt;'Заказ, cкидки и курсы валют'!$B$43,H318*0.54*100/(100-'Заказ, cкидки и курсы валют'!$C$43),H318))))),2)</f>
        <v>663.2</v>
      </c>
      <c r="K318" s="879"/>
    </row>
    <row r="319" spans="1:11" ht="14.1" customHeight="1" thickBot="1">
      <c r="A319" s="216" t="s">
        <v>7473</v>
      </c>
      <c r="B319" s="39" t="s">
        <v>3393</v>
      </c>
      <c r="C319" s="58">
        <v>244.13</v>
      </c>
      <c r="D319" s="1856">
        <v>4</v>
      </c>
      <c r="E319" s="2029">
        <f t="shared" si="39"/>
        <v>13637.22</v>
      </c>
      <c r="F319" s="1090">
        <f t="shared" si="48"/>
        <v>13637.22</v>
      </c>
      <c r="G319" s="862">
        <f>'Заказ, cкидки и курсы валют'!$J$23*F319</f>
        <v>163646.63999999998</v>
      </c>
      <c r="H319" s="128">
        <f t="shared" si="49"/>
        <v>654.59</v>
      </c>
      <c r="I319" s="212"/>
      <c r="J319" s="128">
        <f>ROUND(IF(H319&lt;'Заказ, cкидки и курсы валют'!$B$39,H319*0.54*100/(100-'Заказ, cкидки и курсы валют'!$C$39),IF(H319&lt;'Заказ, cкидки и курсы валют'!$B$40,H319*0.54*100/(100-'Заказ, cкидки и курсы валют'!$C$40),IF(H319&lt;'Заказ, cкидки и курсы валют'!$B$41,H319*0.54*100/(100-'Заказ, cкидки и курсы валют'!$C$41),IF(H319&lt;'Заказ, cкидки и курсы валют'!$B$42,H319*0.54*100/(100-'Заказ, cкидки и курсы валют'!$C$42),IF(H319&lt;'Заказ, cкидки и курсы валют'!$B$43,H319*0.54*100/(100-'Заказ, cкидки и курсы валют'!$C$43),H319))))),2)</f>
        <v>706.96</v>
      </c>
      <c r="K319" s="879"/>
    </row>
    <row r="320" spans="1:11" ht="14.1" customHeight="1" thickBot="1">
      <c r="A320" s="216" t="s">
        <v>7474</v>
      </c>
      <c r="B320" s="39" t="s">
        <v>249</v>
      </c>
      <c r="C320" s="53">
        <v>267.75</v>
      </c>
      <c r="D320" s="1856">
        <v>4</v>
      </c>
      <c r="E320" s="2029">
        <f t="shared" si="39"/>
        <v>14600.82</v>
      </c>
      <c r="F320" s="1090">
        <f t="shared" si="48"/>
        <v>14600.82</v>
      </c>
      <c r="G320" s="862">
        <f>'Заказ, cкидки и курсы валют'!$J$23*F320</f>
        <v>175209.84</v>
      </c>
      <c r="H320" s="128">
        <f t="shared" si="49"/>
        <v>700.84</v>
      </c>
      <c r="I320" s="212"/>
      <c r="J320" s="128">
        <f>ROUND(IF(H320&lt;'Заказ, cкидки и курсы валют'!$B$39,H320*0.54*100/(100-'Заказ, cкидки и курсы валют'!$C$39),IF(H320&lt;'Заказ, cкидки и курсы валют'!$B$40,H320*0.54*100/(100-'Заказ, cкидки и курсы валют'!$C$40),IF(H320&lt;'Заказ, cкидки и курсы валют'!$B$41,H320*0.54*100/(100-'Заказ, cкидки и курсы валют'!$C$41),IF(H320&lt;'Заказ, cкидки и курсы валют'!$B$42,H320*0.54*100/(100-'Заказ, cкидки и курсы валют'!$C$42),IF(H320&lt;'Заказ, cкидки и курсы валют'!$B$43,H320*0.54*100/(100-'Заказ, cкидки и курсы валют'!$C$43),H320))))),2)</f>
        <v>756.91</v>
      </c>
      <c r="K320" s="879"/>
    </row>
    <row r="321" spans="1:11" ht="14.1" customHeight="1" thickBot="1">
      <c r="A321" s="216" t="s">
        <v>7475</v>
      </c>
      <c r="B321" s="39" t="s">
        <v>1366</v>
      </c>
      <c r="C321" s="53">
        <v>297</v>
      </c>
      <c r="D321" s="1856">
        <v>2</v>
      </c>
      <c r="E321" s="2029">
        <f t="shared" si="39"/>
        <v>18549.46</v>
      </c>
      <c r="F321" s="1090">
        <f t="shared" si="48"/>
        <v>18549.46</v>
      </c>
      <c r="G321" s="862">
        <f>'Заказ, cкидки и курсы валют'!$J$23*F321</f>
        <v>222593.52</v>
      </c>
      <c r="H321" s="128">
        <f t="shared" si="49"/>
        <v>445.19</v>
      </c>
      <c r="I321" s="212"/>
      <c r="J321" s="128">
        <f>ROUND(IF(H321&lt;'Заказ, cкидки и курсы валют'!$B$39,H321*0.54*100/(100-'Заказ, cкидки и курсы валют'!$C$39),IF(H321&lt;'Заказ, cкидки и курсы валют'!$B$40,H321*0.54*100/(100-'Заказ, cкидки и курсы валют'!$C$40),IF(H321&lt;'Заказ, cкидки и курсы валют'!$B$41,H321*0.54*100/(100-'Заказ, cкидки и курсы валют'!$C$41),IF(H321&lt;'Заказ, cкидки и курсы валют'!$B$42,H321*0.54*100/(100-'Заказ, cкидки и курсы валют'!$C$42),IF(H321&lt;'Заказ, cкидки и курсы валют'!$B$43,H321*0.54*100/(100-'Заказ, cкидки и курсы валют'!$C$43),H321))))),2)</f>
        <v>534.23</v>
      </c>
      <c r="K321" s="879"/>
    </row>
    <row r="322" spans="1:11" ht="14.1" customHeight="1" thickBot="1">
      <c r="A322" s="216" t="s">
        <v>7476</v>
      </c>
      <c r="B322" s="39" t="s">
        <v>250</v>
      </c>
      <c r="C322" s="53">
        <v>320</v>
      </c>
      <c r="D322" s="1856">
        <v>2</v>
      </c>
      <c r="E322" s="2029">
        <f t="shared" si="39"/>
        <v>21244.959999999999</v>
      </c>
      <c r="F322" s="1090">
        <f t="shared" si="48"/>
        <v>21244.959999999999</v>
      </c>
      <c r="G322" s="862">
        <f>'Заказ, cкидки и курсы валют'!$J$23*F322</f>
        <v>254939.51999999999</v>
      </c>
      <c r="H322" s="128">
        <f t="shared" si="49"/>
        <v>509.88</v>
      </c>
      <c r="I322" s="212"/>
      <c r="J322" s="128">
        <f>ROUND(IF(H322&lt;'Заказ, cкидки и курсы валют'!$B$39,H322*0.54*100/(100-'Заказ, cкидки и курсы валют'!$C$39),IF(H322&lt;'Заказ, cкидки и курсы валют'!$B$40,H322*0.54*100/(100-'Заказ, cкидки и курсы валют'!$C$40),IF(H322&lt;'Заказ, cкидки и курсы валют'!$B$41,H322*0.54*100/(100-'Заказ, cкидки и курсы валют'!$C$41),IF(H322&lt;'Заказ, cкидки и курсы валют'!$B$42,H322*0.54*100/(100-'Заказ, cкидки и курсы валют'!$C$42),IF(H322&lt;'Заказ, cкидки и курсы валют'!$B$43,H322*0.54*100/(100-'Заказ, cкидки и курсы валют'!$C$43),H322))))),2)</f>
        <v>611.86</v>
      </c>
      <c r="K322" s="879"/>
    </row>
    <row r="323" spans="1:11" ht="14.1" customHeight="1" thickBot="1">
      <c r="A323" s="216" t="s">
        <v>7477</v>
      </c>
      <c r="B323" s="39" t="s">
        <v>3396</v>
      </c>
      <c r="C323" s="53">
        <v>322.75</v>
      </c>
      <c r="D323" s="1856">
        <v>2</v>
      </c>
      <c r="E323" s="2029">
        <f t="shared" si="39"/>
        <v>19808.64</v>
      </c>
      <c r="F323" s="1090">
        <f t="shared" si="48"/>
        <v>19808.64</v>
      </c>
      <c r="G323" s="862">
        <f>'Заказ, cкидки и курсы валют'!$J$23*F323</f>
        <v>237703.67999999999</v>
      </c>
      <c r="H323" s="128">
        <f t="shared" si="49"/>
        <v>475.41</v>
      </c>
      <c r="I323" s="212"/>
      <c r="J323" s="128">
        <f>ROUND(IF(H323&lt;'Заказ, cкидки и курсы валют'!$B$39,H323*0.54*100/(100-'Заказ, cкидки и курсы валют'!$C$39),IF(H323&lt;'Заказ, cкидки и курсы валют'!$B$40,H323*0.54*100/(100-'Заказ, cкидки и курсы валют'!$C$40),IF(H323&lt;'Заказ, cкидки и курсы валют'!$B$41,H323*0.54*100/(100-'Заказ, cкидки и курсы валют'!$C$41),IF(H323&lt;'Заказ, cкидки и курсы валют'!$B$42,H323*0.54*100/(100-'Заказ, cкидки и курсы валют'!$C$42),IF(H323&lt;'Заказ, cкидки и курсы валют'!$B$43,H323*0.54*100/(100-'Заказ, cкидки и курсы валют'!$C$43),H323))))),2)</f>
        <v>570.49</v>
      </c>
      <c r="K323" s="879"/>
    </row>
    <row r="324" spans="1:11" ht="14.1" customHeight="1" thickBot="1">
      <c r="A324" s="216" t="s">
        <v>7478</v>
      </c>
      <c r="B324" s="39" t="s">
        <v>1329</v>
      </c>
      <c r="C324" s="53">
        <v>385.83</v>
      </c>
      <c r="D324" s="1856">
        <v>2</v>
      </c>
      <c r="E324" s="2029">
        <f t="shared" si="39"/>
        <v>23721.84</v>
      </c>
      <c r="F324" s="1090">
        <f t="shared" si="48"/>
        <v>23721.84</v>
      </c>
      <c r="G324" s="862">
        <f>'Заказ, cкидки и курсы валют'!$J$23*F324</f>
        <v>284662.08</v>
      </c>
      <c r="H324" s="128">
        <f t="shared" si="49"/>
        <v>569.32000000000005</v>
      </c>
      <c r="I324" s="212"/>
      <c r="J324" s="128">
        <f>ROUND(IF(H324&lt;'Заказ, cкидки и курсы валют'!$B$39,H324*0.54*100/(100-'Заказ, cкидки и курсы валют'!$C$39),IF(H324&lt;'Заказ, cкидки и курсы валют'!$B$40,H324*0.54*100/(100-'Заказ, cкидки и курсы валют'!$C$40),IF(H324&lt;'Заказ, cкидки и курсы валют'!$B$41,H324*0.54*100/(100-'Заказ, cкидки и курсы валют'!$C$41),IF(H324&lt;'Заказ, cкидки и курсы валют'!$B$42,H324*0.54*100/(100-'Заказ, cкидки и курсы валют'!$C$42),IF(H324&lt;'Заказ, cкидки и курсы валют'!$B$43,H324*0.54*100/(100-'Заказ, cкидки и курсы валют'!$C$43),H324))))),2)</f>
        <v>614.87</v>
      </c>
      <c r="K324" s="879"/>
    </row>
    <row r="325" spans="1:11" ht="14.1" customHeight="1" thickBot="1">
      <c r="A325" s="216" t="s">
        <v>7479</v>
      </c>
      <c r="B325" s="39" t="s">
        <v>1330</v>
      </c>
      <c r="C325" s="53">
        <v>463.96</v>
      </c>
      <c r="D325" s="1856">
        <v>2</v>
      </c>
      <c r="E325" s="2029">
        <f t="shared" si="39"/>
        <v>27045.98</v>
      </c>
      <c r="F325" s="1090">
        <f t="shared" si="48"/>
        <v>27045.98</v>
      </c>
      <c r="G325" s="862">
        <f>'Заказ, cкидки и курсы валют'!$J$23*F325</f>
        <v>324551.76</v>
      </c>
      <c r="H325" s="128">
        <f t="shared" si="49"/>
        <v>649.1</v>
      </c>
      <c r="I325" s="212"/>
      <c r="J325" s="128">
        <f>ROUND(IF(H325&lt;'Заказ, cкидки и курсы валют'!$B$39,H325*0.54*100/(100-'Заказ, cкидки и курсы валют'!$C$39),IF(H325&lt;'Заказ, cкидки и курсы валют'!$B$40,H325*0.54*100/(100-'Заказ, cкидки и курсы валют'!$C$40),IF(H325&lt;'Заказ, cкидки и курсы валют'!$B$41,H325*0.54*100/(100-'Заказ, cкидки и курсы валют'!$C$41),IF(H325&lt;'Заказ, cкидки и курсы валют'!$B$42,H325*0.54*100/(100-'Заказ, cкидки и курсы валют'!$C$42),IF(H325&lt;'Заказ, cкидки и курсы валют'!$B$43,H325*0.54*100/(100-'Заказ, cкидки и курсы валют'!$C$43),H325))))),2)</f>
        <v>701.03</v>
      </c>
      <c r="K325" s="879"/>
    </row>
    <row r="326" spans="1:11" ht="14.1" customHeight="1" thickBot="1">
      <c r="A326" s="216" t="s">
        <v>10824</v>
      </c>
      <c r="B326" s="62" t="s">
        <v>1369</v>
      </c>
      <c r="C326" s="53">
        <v>510</v>
      </c>
      <c r="D326" s="1856">
        <v>2</v>
      </c>
      <c r="E326" s="2029">
        <f t="shared" si="39"/>
        <v>31938.76</v>
      </c>
      <c r="F326" s="1090">
        <f t="shared" si="48"/>
        <v>31938.76</v>
      </c>
      <c r="G326" s="862">
        <f>'Заказ, cкидки и курсы валют'!$J$23*F326</f>
        <v>383265.12</v>
      </c>
      <c r="H326" s="128">
        <f t="shared" si="49"/>
        <v>766.53</v>
      </c>
      <c r="I326" s="212"/>
      <c r="J326" s="128">
        <f>ROUND(IF(H326&lt;'Заказ, cкидки и курсы валют'!$B$39,H326*0.54*100/(100-'Заказ, cкидки и курсы валют'!$C$39),IF(H326&lt;'Заказ, cкидки и курсы валют'!$B$40,H326*0.54*100/(100-'Заказ, cкидки и курсы валют'!$C$40),IF(H326&lt;'Заказ, cкидки и курсы валют'!$B$41,H326*0.54*100/(100-'Заказ, cкидки и курсы валют'!$C$41),IF(H326&lt;'Заказ, cкидки и курсы валют'!$B$42,H326*0.54*100/(100-'Заказ, cкидки и курсы валют'!$C$42),IF(H326&lt;'Заказ, cкидки и курсы валют'!$B$43,H326*0.54*100/(100-'Заказ, cкидки и курсы валют'!$C$43),H326))))),2)</f>
        <v>827.85</v>
      </c>
      <c r="K326" s="879"/>
    </row>
    <row r="327" spans="1:11" ht="14.1" customHeight="1" thickBot="1">
      <c r="A327" s="216" t="s">
        <v>7480</v>
      </c>
      <c r="B327" s="39" t="s">
        <v>1331</v>
      </c>
      <c r="C327" s="53">
        <v>677.25</v>
      </c>
      <c r="D327" s="1856">
        <v>2</v>
      </c>
      <c r="E327" s="2029">
        <f t="shared" si="39"/>
        <v>38664.400000000001</v>
      </c>
      <c r="F327" s="1090">
        <f t="shared" si="48"/>
        <v>38664.400000000001</v>
      </c>
      <c r="G327" s="862">
        <f>'Заказ, cкидки и курсы валют'!$J$23*F327</f>
        <v>463972.80000000005</v>
      </c>
      <c r="H327" s="128">
        <f t="shared" si="49"/>
        <v>927.95</v>
      </c>
      <c r="I327" s="212"/>
      <c r="J327" s="128">
        <f>ROUND(IF(H327&lt;'Заказ, cкидки и курсы валют'!$B$39,H327*0.54*100/(100-'Заказ, cкидки и курсы валют'!$C$39),IF(H327&lt;'Заказ, cкидки и курсы валют'!$B$40,H327*0.54*100/(100-'Заказ, cкидки и курсы валют'!$C$40),IF(H327&lt;'Заказ, cкидки и курсы валют'!$B$41,H327*0.54*100/(100-'Заказ, cкидки и курсы валют'!$C$41),IF(H327&lt;'Заказ, cкидки и курсы валют'!$B$42,H327*0.54*100/(100-'Заказ, cкидки и курсы валют'!$C$42),IF(H327&lt;'Заказ, cкидки и курсы валют'!$B$43,H327*0.54*100/(100-'Заказ, cкидки и курсы валют'!$C$43),H327))))),2)</f>
        <v>927.95</v>
      </c>
      <c r="K327" s="879"/>
    </row>
    <row r="328" spans="1:11" ht="14.1" customHeight="1" thickBot="1">
      <c r="A328" s="216" t="s">
        <v>10825</v>
      </c>
      <c r="B328" s="62" t="s">
        <v>6673</v>
      </c>
      <c r="C328" s="814">
        <v>700</v>
      </c>
      <c r="D328" s="420">
        <v>2</v>
      </c>
      <c r="E328" s="2029">
        <f t="shared" si="39"/>
        <v>50843.74</v>
      </c>
      <c r="F328" s="1090">
        <f t="shared" ref="F328:F329" si="50">ROUND(E328*(1-$F$10),2)</f>
        <v>50843.74</v>
      </c>
      <c r="G328" s="862">
        <f>'Заказ, cкидки и курсы валют'!$J$23*F328</f>
        <v>610124.88</v>
      </c>
      <c r="H328" s="128">
        <f t="shared" ref="H328:H329" si="51">ROUND((D328/1000)*G328,2)</f>
        <v>1220.25</v>
      </c>
      <c r="I328" s="212"/>
      <c r="J328" s="128">
        <f>ROUND(IF(H328&lt;'Заказ, cкидки и курсы валют'!$B$39,H328*0.54*100/(100-'Заказ, cкидки и курсы валют'!$C$39),IF(H328&lt;'Заказ, cкидки и курсы валют'!$B$40,H328*0.54*100/(100-'Заказ, cкидки и курсы валют'!$C$40),IF(H328&lt;'Заказ, cкидки и курсы валют'!$B$41,H328*0.54*100/(100-'Заказ, cкидки и курсы валют'!$C$41),IF(H328&lt;'Заказ, cкидки и курсы валют'!$B$42,H328*0.54*100/(100-'Заказ, cкидки и курсы валют'!$C$42),IF(H328&lt;'Заказ, cкидки и курсы валют'!$B$43,H328*0.54*100/(100-'Заказ, cкидки и курсы валют'!$C$43),H328))))),2)</f>
        <v>1220.25</v>
      </c>
      <c r="K328" s="879"/>
    </row>
    <row r="329" spans="1:11" ht="14.1" customHeight="1" thickBot="1">
      <c r="A329" s="216" t="s">
        <v>10892</v>
      </c>
      <c r="B329" s="62" t="s">
        <v>11717</v>
      </c>
      <c r="C329" s="814">
        <v>700</v>
      </c>
      <c r="D329" s="420">
        <v>2</v>
      </c>
      <c r="E329" s="2029">
        <f t="shared" si="39"/>
        <v>60453.7</v>
      </c>
      <c r="F329" s="1090">
        <f t="shared" si="50"/>
        <v>60453.7</v>
      </c>
      <c r="G329" s="862">
        <f>'Заказ, cкидки и курсы валют'!$J$23*F329</f>
        <v>725444.39999999991</v>
      </c>
      <c r="H329" s="128">
        <f t="shared" si="51"/>
        <v>1450.89</v>
      </c>
      <c r="I329" s="212"/>
      <c r="J329" s="128">
        <f>ROUND(IF(H329&lt;'Заказ, cкидки и курсы валют'!$B$39,H329*0.54*100/(100-'Заказ, cкидки и курсы валют'!$C$39),IF(H329&lt;'Заказ, cкидки и курсы валют'!$B$40,H329*0.54*100/(100-'Заказ, cкидки и курсы валют'!$C$40),IF(H329&lt;'Заказ, cкидки и курсы валют'!$B$41,H329*0.54*100/(100-'Заказ, cкидки и курсы валют'!$C$41),IF(H329&lt;'Заказ, cкидки и курсы валют'!$B$42,H329*0.54*100/(100-'Заказ, cкидки и курсы валют'!$C$42),IF(H329&lt;'Заказ, cкидки и курсы валют'!$B$43,H329*0.54*100/(100-'Заказ, cкидки и курсы валют'!$C$43),H329))))),2)</f>
        <v>1450.89</v>
      </c>
      <c r="K329" s="879"/>
    </row>
    <row r="330" spans="1:11" ht="13.5" thickBot="1">
      <c r="A330" s="241" t="s">
        <v>7481</v>
      </c>
      <c r="B330" s="271" t="s">
        <v>2642</v>
      </c>
      <c r="C330" s="796">
        <v>1245</v>
      </c>
      <c r="D330" s="421">
        <v>2</v>
      </c>
      <c r="E330" s="2029">
        <f t="shared" si="39"/>
        <v>69028.820000000007</v>
      </c>
      <c r="F330" s="1091">
        <f>ROUND(E330*(1-$F$10),2)</f>
        <v>69028.820000000007</v>
      </c>
      <c r="G330" s="960">
        <f>'Заказ, cкидки и курсы валют'!$J$23*F330</f>
        <v>828345.84000000008</v>
      </c>
      <c r="H330" s="181">
        <f>ROUND((D330/1000)*G330,2)</f>
        <v>1656.69</v>
      </c>
      <c r="I330" s="214"/>
      <c r="J330" s="128">
        <f>ROUND(IF(H330&lt;'Заказ, cкидки и курсы валют'!$B$39,H330*0.54*100/(100-'Заказ, cкидки и курсы валют'!$C$39),IF(H330&lt;'Заказ, cкидки и курсы валют'!$B$40,H330*0.54*100/(100-'Заказ, cкидки и курсы валют'!$C$40),IF(H330&lt;'Заказ, cкидки и курсы валют'!$B$41,H330*0.54*100/(100-'Заказ, cкидки и курсы валют'!$C$41),IF(H330&lt;'Заказ, cкидки и курсы валют'!$B$42,H330*0.54*100/(100-'Заказ, cкидки и курсы валют'!$C$42),IF(H330&lt;'Заказ, cкидки и курсы валют'!$B$43,H330*0.54*100/(100-'Заказ, cкидки и курсы валют'!$C$43),H330))))),2)</f>
        <v>1656.69</v>
      </c>
      <c r="K330" s="879"/>
    </row>
    <row r="331" spans="1:11" ht="13.5" thickBot="1">
      <c r="J331" s="822"/>
      <c r="K331" s="879"/>
    </row>
    <row r="332" spans="1:11" ht="18">
      <c r="A332" s="247"/>
      <c r="B332" s="163"/>
      <c r="C332" s="91" t="s">
        <v>4392</v>
      </c>
      <c r="D332" s="91"/>
      <c r="E332" s="855"/>
      <c r="F332" s="562"/>
      <c r="G332" s="592"/>
      <c r="H332" s="163"/>
      <c r="I332" s="95"/>
      <c r="J332" s="822"/>
      <c r="K332" s="879"/>
    </row>
    <row r="333" spans="1:11">
      <c r="A333" s="248"/>
      <c r="B333" s="17"/>
      <c r="C333" s="97"/>
      <c r="D333" s="97"/>
      <c r="E333" s="557"/>
      <c r="F333" s="596"/>
      <c r="G333" s="620"/>
      <c r="H333" s="17"/>
      <c r="I333" s="167"/>
      <c r="J333" s="822"/>
      <c r="K333" s="879"/>
    </row>
    <row r="334" spans="1:11">
      <c r="A334" s="248"/>
      <c r="B334" s="17"/>
      <c r="C334" s="97"/>
      <c r="D334" s="97"/>
      <c r="E334" s="557"/>
      <c r="F334" s="596"/>
      <c r="G334" s="620"/>
      <c r="H334" s="17"/>
      <c r="I334" s="167"/>
      <c r="J334" s="822"/>
      <c r="K334" s="879"/>
    </row>
    <row r="335" spans="1:11">
      <c r="A335" s="248"/>
      <c r="B335" s="17"/>
      <c r="C335" s="97"/>
      <c r="D335" s="97"/>
      <c r="E335" s="557"/>
      <c r="F335" s="596"/>
      <c r="G335" s="620"/>
      <c r="H335" s="17"/>
      <c r="I335" s="167"/>
      <c r="J335" s="822"/>
      <c r="K335" s="879"/>
    </row>
    <row r="336" spans="1:11" ht="16.5" thickBot="1">
      <c r="A336" s="201" t="s">
        <v>7051</v>
      </c>
      <c r="B336" s="270"/>
      <c r="C336" s="99"/>
      <c r="D336" s="99"/>
      <c r="E336" s="558"/>
      <c r="F336" s="598"/>
      <c r="G336" s="621"/>
      <c r="H336" s="171"/>
      <c r="I336" s="172"/>
      <c r="J336" s="822"/>
      <c r="K336" s="879"/>
    </row>
    <row r="337" spans="1:11" ht="53.25" customHeight="1">
      <c r="A337" s="195" t="s">
        <v>1028</v>
      </c>
      <c r="B337" s="196" t="s">
        <v>1029</v>
      </c>
      <c r="C337" s="197" t="s">
        <v>678</v>
      </c>
      <c r="D337" s="197" t="s">
        <v>3130</v>
      </c>
      <c r="E337" s="605" t="s">
        <v>11188</v>
      </c>
      <c r="F337" s="600" t="s">
        <v>2779</v>
      </c>
      <c r="G337" s="640" t="s">
        <v>2627</v>
      </c>
      <c r="H337" s="419" t="s">
        <v>497</v>
      </c>
      <c r="I337" s="199" t="s">
        <v>4239</v>
      </c>
      <c r="J337" s="822"/>
      <c r="K337" s="879"/>
    </row>
    <row r="338" spans="1:11" ht="12" customHeight="1" thickBot="1">
      <c r="A338" s="195"/>
      <c r="B338" s="389"/>
      <c r="C338" s="197" t="s">
        <v>3629</v>
      </c>
      <c r="D338" s="390" t="s">
        <v>2628</v>
      </c>
      <c r="E338" s="564" t="s">
        <v>265</v>
      </c>
      <c r="F338" s="607">
        <f>'Заказ, cкидки и курсы валют'!$I$12</f>
        <v>0</v>
      </c>
      <c r="G338" s="638"/>
      <c r="H338" s="338"/>
      <c r="I338" s="325"/>
      <c r="J338" s="822"/>
      <c r="K338" s="879"/>
    </row>
    <row r="339" spans="1:11" ht="12" customHeight="1">
      <c r="A339" s="333" t="s">
        <v>2747</v>
      </c>
      <c r="B339" s="985" t="s">
        <v>1332</v>
      </c>
      <c r="C339" s="974">
        <v>16.146000000000001</v>
      </c>
      <c r="D339" s="1865">
        <v>100</v>
      </c>
      <c r="E339" s="1092">
        <v>448.88</v>
      </c>
      <c r="F339" s="1089">
        <f>ROUND(E339*(1-$F$10),2)</f>
        <v>448.88</v>
      </c>
      <c r="G339" s="968">
        <f>'Заказ, cкидки и курсы валют'!$J$23*F339</f>
        <v>5386.5599999999995</v>
      </c>
      <c r="H339" s="387">
        <f>ROUND((D339/1000)*G339,2)</f>
        <v>538.66</v>
      </c>
      <c r="I339" s="337"/>
      <c r="J339" s="822"/>
      <c r="K339" s="879"/>
    </row>
    <row r="340" spans="1:11" ht="12" customHeight="1">
      <c r="A340" s="216" t="s">
        <v>2748</v>
      </c>
      <c r="B340" s="39" t="s">
        <v>192</v>
      </c>
      <c r="C340" s="58">
        <v>20.3</v>
      </c>
      <c r="D340" s="420">
        <v>100</v>
      </c>
      <c r="E340" s="1092">
        <v>645.1</v>
      </c>
      <c r="F340" s="1090">
        <f t="shared" ref="F340:F354" si="52">ROUND(E340*(1-$F$10),2)</f>
        <v>645.1</v>
      </c>
      <c r="G340" s="862">
        <f>'Заказ, cкидки и курсы валют'!$J$23*F340</f>
        <v>7741.2000000000007</v>
      </c>
      <c r="H340" s="128">
        <f t="shared" ref="H340:H354" si="53">ROUND((D340/1000)*G340,2)</f>
        <v>774.12</v>
      </c>
      <c r="I340" s="212"/>
      <c r="J340" s="822"/>
      <c r="K340" s="879"/>
    </row>
    <row r="341" spans="1:11" ht="12" customHeight="1">
      <c r="A341" s="216" t="s">
        <v>2749</v>
      </c>
      <c r="B341" s="39" t="s">
        <v>194</v>
      </c>
      <c r="C341" s="73">
        <v>26.571999999999999</v>
      </c>
      <c r="D341" s="420">
        <v>60</v>
      </c>
      <c r="E341" s="1092">
        <v>791.49</v>
      </c>
      <c r="F341" s="1090">
        <f t="shared" si="52"/>
        <v>791.49</v>
      </c>
      <c r="G341" s="862">
        <f>'Заказ, cкидки и курсы валют'!$J$23*F341</f>
        <v>9497.880000000001</v>
      </c>
      <c r="H341" s="128">
        <f t="shared" si="53"/>
        <v>569.87</v>
      </c>
      <c r="I341" s="212"/>
      <c r="J341" s="822"/>
      <c r="K341" s="879"/>
    </row>
    <row r="342" spans="1:11" ht="12" customHeight="1">
      <c r="A342" s="216" t="s">
        <v>2750</v>
      </c>
      <c r="B342" s="39" t="s">
        <v>238</v>
      </c>
      <c r="C342" s="73">
        <v>28.09</v>
      </c>
      <c r="D342" s="420">
        <v>60</v>
      </c>
      <c r="E342" s="1092">
        <v>777.23</v>
      </c>
      <c r="F342" s="1090">
        <f t="shared" si="52"/>
        <v>777.23</v>
      </c>
      <c r="G342" s="862">
        <f>'Заказ, cкидки и курсы валют'!$J$23*F342</f>
        <v>9326.76</v>
      </c>
      <c r="H342" s="128">
        <f t="shared" si="53"/>
        <v>559.61</v>
      </c>
      <c r="I342" s="212"/>
      <c r="J342" s="822"/>
      <c r="K342" s="879"/>
    </row>
    <row r="343" spans="1:11" ht="12" customHeight="1">
      <c r="A343" s="216" t="s">
        <v>2751</v>
      </c>
      <c r="B343" s="39" t="s">
        <v>195</v>
      </c>
      <c r="C343" s="58">
        <v>32</v>
      </c>
      <c r="D343" s="420">
        <v>60</v>
      </c>
      <c r="E343" s="1092">
        <v>936.85</v>
      </c>
      <c r="F343" s="1090">
        <f t="shared" si="52"/>
        <v>936.85</v>
      </c>
      <c r="G343" s="862">
        <f>'Заказ, cкидки и курсы валют'!$J$23*F343</f>
        <v>11242.2</v>
      </c>
      <c r="H343" s="128">
        <f t="shared" si="53"/>
        <v>674.53</v>
      </c>
      <c r="I343" s="212"/>
      <c r="J343" s="822"/>
      <c r="K343" s="879"/>
    </row>
    <row r="344" spans="1:11" ht="12" customHeight="1">
      <c r="A344" s="216" t="s">
        <v>2752</v>
      </c>
      <c r="B344" s="39" t="s">
        <v>201</v>
      </c>
      <c r="C344" s="58">
        <v>30.67</v>
      </c>
      <c r="D344" s="420">
        <v>60</v>
      </c>
      <c r="E344" s="1092">
        <v>830.38</v>
      </c>
      <c r="F344" s="1090">
        <f t="shared" si="52"/>
        <v>830.38</v>
      </c>
      <c r="G344" s="862">
        <f>'Заказ, cкидки и курсы валют'!$J$23*F344</f>
        <v>9964.56</v>
      </c>
      <c r="H344" s="128">
        <f t="shared" si="53"/>
        <v>597.87</v>
      </c>
      <c r="I344" s="212"/>
    </row>
    <row r="345" spans="1:11" ht="12" customHeight="1">
      <c r="A345" s="216" t="s">
        <v>2753</v>
      </c>
      <c r="B345" s="39" t="s">
        <v>1333</v>
      </c>
      <c r="C345" s="73">
        <v>33.663799999999995</v>
      </c>
      <c r="D345" s="420">
        <v>60</v>
      </c>
      <c r="E345" s="1092">
        <v>861.25</v>
      </c>
      <c r="F345" s="1090">
        <f t="shared" si="52"/>
        <v>861.25</v>
      </c>
      <c r="G345" s="862">
        <f>'Заказ, cкидки и курсы валют'!$J$23*F345</f>
        <v>10335</v>
      </c>
      <c r="H345" s="128">
        <f t="shared" si="53"/>
        <v>620.1</v>
      </c>
      <c r="I345" s="212"/>
      <c r="J345" s="822"/>
      <c r="K345" s="879"/>
    </row>
    <row r="346" spans="1:11" ht="12" customHeight="1">
      <c r="A346" s="216" t="s">
        <v>2754</v>
      </c>
      <c r="B346" s="39" t="s">
        <v>202</v>
      </c>
      <c r="C346" s="73">
        <v>36.046800000000005</v>
      </c>
      <c r="D346" s="420">
        <v>60</v>
      </c>
      <c r="E346" s="1092">
        <v>906.31</v>
      </c>
      <c r="F346" s="1090">
        <f t="shared" si="52"/>
        <v>906.31</v>
      </c>
      <c r="G346" s="862">
        <f>'Заказ, cкидки и курсы валют'!$J$23*F346</f>
        <v>10875.72</v>
      </c>
      <c r="H346" s="128">
        <f t="shared" si="53"/>
        <v>652.54</v>
      </c>
      <c r="I346" s="212"/>
      <c r="J346" s="822"/>
      <c r="K346" s="879"/>
    </row>
    <row r="347" spans="1:11" ht="12" customHeight="1">
      <c r="A347" s="216" t="s">
        <v>2755</v>
      </c>
      <c r="B347" s="39" t="s">
        <v>203</v>
      </c>
      <c r="C347" s="58">
        <v>42.8</v>
      </c>
      <c r="D347" s="420">
        <v>50</v>
      </c>
      <c r="E347" s="1092">
        <v>1105.3900000000001</v>
      </c>
      <c r="F347" s="1090">
        <f t="shared" si="52"/>
        <v>1105.3900000000001</v>
      </c>
      <c r="G347" s="862">
        <f>'Заказ, cкидки и курсы валют'!$J$23*F347</f>
        <v>13264.68</v>
      </c>
      <c r="H347" s="128">
        <f t="shared" si="53"/>
        <v>663.23</v>
      </c>
      <c r="I347" s="212"/>
      <c r="J347" s="822"/>
      <c r="K347" s="879"/>
    </row>
    <row r="348" spans="1:11" ht="12" customHeight="1">
      <c r="A348" s="216" t="s">
        <v>2756</v>
      </c>
      <c r="B348" s="39" t="s">
        <v>1334</v>
      </c>
      <c r="C348" s="58">
        <v>44.2</v>
      </c>
      <c r="D348" s="420">
        <v>50</v>
      </c>
      <c r="E348" s="1092">
        <v>1255.0999999999999</v>
      </c>
      <c r="F348" s="1090">
        <f t="shared" si="52"/>
        <v>1255.0999999999999</v>
      </c>
      <c r="G348" s="862">
        <f>'Заказ, cкидки и курсы валют'!$J$23*F348</f>
        <v>15061.199999999999</v>
      </c>
      <c r="H348" s="128">
        <f t="shared" si="53"/>
        <v>753.06</v>
      </c>
      <c r="I348" s="212"/>
      <c r="J348" s="822"/>
      <c r="K348" s="879"/>
    </row>
    <row r="349" spans="1:11" ht="12" customHeight="1">
      <c r="A349" s="216" t="s">
        <v>2757</v>
      </c>
      <c r="B349" s="39" t="s">
        <v>2632</v>
      </c>
      <c r="C349" s="58">
        <v>50.94</v>
      </c>
      <c r="D349" s="420">
        <v>40</v>
      </c>
      <c r="E349" s="1092">
        <v>1378.88</v>
      </c>
      <c r="F349" s="1090">
        <f t="shared" si="52"/>
        <v>1378.88</v>
      </c>
      <c r="G349" s="862">
        <f>'Заказ, cкидки и курсы валют'!$J$23*F349</f>
        <v>16546.560000000001</v>
      </c>
      <c r="H349" s="128">
        <f t="shared" si="53"/>
        <v>661.86</v>
      </c>
      <c r="I349" s="212"/>
      <c r="J349" s="822"/>
      <c r="K349" s="879"/>
    </row>
    <row r="350" spans="1:11" ht="12" customHeight="1">
      <c r="A350" s="216" t="s">
        <v>2758</v>
      </c>
      <c r="B350" s="39" t="s">
        <v>3126</v>
      </c>
      <c r="C350" s="58">
        <v>53.3</v>
      </c>
      <c r="D350" s="420">
        <v>40</v>
      </c>
      <c r="E350" s="1092">
        <v>1400.87</v>
      </c>
      <c r="F350" s="1090">
        <f t="shared" si="52"/>
        <v>1400.87</v>
      </c>
      <c r="G350" s="862">
        <f>'Заказ, cкидки и курсы валют'!$J$23*F350</f>
        <v>16810.439999999999</v>
      </c>
      <c r="H350" s="128">
        <f t="shared" si="53"/>
        <v>672.42</v>
      </c>
      <c r="I350" s="212"/>
      <c r="J350" s="822"/>
      <c r="K350" s="879"/>
    </row>
    <row r="351" spans="1:11" ht="12" customHeight="1">
      <c r="A351" s="216" t="s">
        <v>2759</v>
      </c>
      <c r="B351" s="39" t="s">
        <v>205</v>
      </c>
      <c r="C351" s="58">
        <v>61.58</v>
      </c>
      <c r="D351" s="420">
        <v>40</v>
      </c>
      <c r="E351" s="1092">
        <v>1608.78</v>
      </c>
      <c r="F351" s="1090">
        <f t="shared" si="52"/>
        <v>1608.78</v>
      </c>
      <c r="G351" s="862">
        <f>'Заказ, cкидки и курсы валют'!$J$23*F351</f>
        <v>19305.36</v>
      </c>
      <c r="H351" s="128">
        <f t="shared" si="53"/>
        <v>772.21</v>
      </c>
      <c r="I351" s="212"/>
      <c r="K351" s="879"/>
    </row>
    <row r="352" spans="1:11" ht="12" customHeight="1">
      <c r="A352" s="216" t="s">
        <v>2760</v>
      </c>
      <c r="B352" s="39" t="s">
        <v>241</v>
      </c>
      <c r="C352" s="58">
        <v>63.47</v>
      </c>
      <c r="D352" s="420">
        <v>40</v>
      </c>
      <c r="E352" s="1092">
        <v>1840.58</v>
      </c>
      <c r="F352" s="1090">
        <f t="shared" si="52"/>
        <v>1840.58</v>
      </c>
      <c r="G352" s="862">
        <f>'Заказ, cкидки и курсы валют'!$J$23*F352</f>
        <v>22086.959999999999</v>
      </c>
      <c r="H352" s="128">
        <f t="shared" si="53"/>
        <v>883.48</v>
      </c>
      <c r="I352" s="212"/>
      <c r="K352" s="879"/>
    </row>
    <row r="353" spans="1:11" ht="12" customHeight="1">
      <c r="A353" s="216" t="s">
        <v>2761</v>
      </c>
      <c r="B353" s="39" t="s">
        <v>2633</v>
      </c>
      <c r="C353" s="58">
        <v>65.5</v>
      </c>
      <c r="D353" s="420">
        <v>40</v>
      </c>
      <c r="E353" s="1092">
        <v>1871.77</v>
      </c>
      <c r="F353" s="1090">
        <f t="shared" si="52"/>
        <v>1871.77</v>
      </c>
      <c r="G353" s="862">
        <f>'Заказ, cкидки и курсы валют'!$J$23*F353</f>
        <v>22461.239999999998</v>
      </c>
      <c r="H353" s="128">
        <f t="shared" si="53"/>
        <v>898.45</v>
      </c>
      <c r="I353" s="212"/>
      <c r="K353" s="879"/>
    </row>
    <row r="354" spans="1:11" ht="12" customHeight="1">
      <c r="A354" s="216" t="s">
        <v>2762</v>
      </c>
      <c r="B354" s="39" t="s">
        <v>206</v>
      </c>
      <c r="C354" s="58">
        <v>75.92</v>
      </c>
      <c r="D354" s="420">
        <v>40</v>
      </c>
      <c r="E354" s="1092">
        <v>1959.93</v>
      </c>
      <c r="F354" s="1090">
        <f t="shared" si="52"/>
        <v>1959.93</v>
      </c>
      <c r="G354" s="862">
        <f>'Заказ, cкидки и курсы валют'!$J$23*F354</f>
        <v>23519.16</v>
      </c>
      <c r="H354" s="128">
        <f t="shared" si="53"/>
        <v>940.77</v>
      </c>
      <c r="I354" s="212"/>
      <c r="K354" s="879"/>
    </row>
    <row r="355" spans="1:11" ht="12" customHeight="1">
      <c r="A355" s="216" t="s">
        <v>10505</v>
      </c>
      <c r="B355" s="62" t="s">
        <v>1360</v>
      </c>
      <c r="C355" s="58">
        <v>85.5</v>
      </c>
      <c r="D355" s="420">
        <v>30</v>
      </c>
      <c r="E355" s="1092">
        <v>2227.84</v>
      </c>
      <c r="F355" s="1090">
        <f t="shared" ref="F355" si="54">ROUND(E355*(1-$F$10),2)</f>
        <v>2227.84</v>
      </c>
      <c r="G355" s="862">
        <f>'Заказ, cкидки и курсы валют'!$J$23*F355</f>
        <v>26734.080000000002</v>
      </c>
      <c r="H355" s="128">
        <f t="shared" ref="H355" si="55">ROUND((D355/1000)*G355,2)</f>
        <v>802.02</v>
      </c>
      <c r="I355" s="212"/>
      <c r="K355" s="879"/>
    </row>
    <row r="356" spans="1:11" ht="12" customHeight="1">
      <c r="A356" s="216" t="s">
        <v>2763</v>
      </c>
      <c r="B356" s="39" t="s">
        <v>1335</v>
      </c>
      <c r="C356" s="58">
        <v>58.67</v>
      </c>
      <c r="D356" s="420">
        <v>30</v>
      </c>
      <c r="E356" s="1092">
        <v>1337.44</v>
      </c>
      <c r="F356" s="1090">
        <f t="shared" ref="F356:F370" si="56">ROUND(E356*(1-$F$10),2)</f>
        <v>1337.44</v>
      </c>
      <c r="G356" s="862">
        <f>'Заказ, cкидки и курсы валют'!$J$23*F356</f>
        <v>16049.28</v>
      </c>
      <c r="H356" s="128">
        <f t="shared" ref="H356:H370" si="57">ROUND((D356/1000)*G356,2)</f>
        <v>481.48</v>
      </c>
      <c r="I356" s="212"/>
      <c r="K356" s="879"/>
    </row>
    <row r="357" spans="1:11" ht="12" customHeight="1">
      <c r="A357" s="216" t="s">
        <v>2764</v>
      </c>
      <c r="B357" s="39" t="s">
        <v>618</v>
      </c>
      <c r="C357" s="58">
        <v>63</v>
      </c>
      <c r="D357" s="420">
        <v>30</v>
      </c>
      <c r="E357" s="1092">
        <v>1452.8</v>
      </c>
      <c r="F357" s="1090">
        <f t="shared" si="56"/>
        <v>1452.8</v>
      </c>
      <c r="G357" s="862">
        <f>'Заказ, cкидки и курсы валют'!$J$23*F357</f>
        <v>17433.599999999999</v>
      </c>
      <c r="H357" s="128">
        <f t="shared" si="57"/>
        <v>523.01</v>
      </c>
      <c r="I357" s="212"/>
      <c r="K357" s="879"/>
    </row>
    <row r="358" spans="1:11" ht="12" customHeight="1">
      <c r="A358" s="216" t="s">
        <v>2765</v>
      </c>
      <c r="B358" s="39" t="s">
        <v>3115</v>
      </c>
      <c r="C358" s="58">
        <v>68</v>
      </c>
      <c r="D358" s="420">
        <v>30</v>
      </c>
      <c r="E358" s="1092">
        <v>1784.98</v>
      </c>
      <c r="F358" s="1090">
        <f t="shared" si="56"/>
        <v>1784.98</v>
      </c>
      <c r="G358" s="862">
        <f>'Заказ, cкидки и курсы валют'!$J$23*F358</f>
        <v>21419.760000000002</v>
      </c>
      <c r="H358" s="128">
        <f t="shared" si="57"/>
        <v>642.59</v>
      </c>
      <c r="I358" s="212"/>
      <c r="J358" s="821"/>
      <c r="K358" s="879"/>
    </row>
    <row r="359" spans="1:11" ht="12" customHeight="1">
      <c r="A359" s="216" t="s">
        <v>2766</v>
      </c>
      <c r="B359" s="39" t="s">
        <v>1324</v>
      </c>
      <c r="C359" s="58">
        <v>82.33</v>
      </c>
      <c r="D359" s="420">
        <v>30</v>
      </c>
      <c r="E359" s="1092">
        <v>2012.37</v>
      </c>
      <c r="F359" s="1090">
        <f t="shared" si="56"/>
        <v>2012.37</v>
      </c>
      <c r="G359" s="862">
        <f>'Заказ, cкидки и курсы валют'!$J$23*F359</f>
        <v>24148.44</v>
      </c>
      <c r="H359" s="128">
        <f t="shared" si="57"/>
        <v>724.45</v>
      </c>
      <c r="I359" s="212"/>
      <c r="J359" s="822"/>
      <c r="K359" s="879"/>
    </row>
    <row r="360" spans="1:11" ht="12" customHeight="1">
      <c r="A360" s="216" t="s">
        <v>2767</v>
      </c>
      <c r="B360" s="39" t="s">
        <v>3127</v>
      </c>
      <c r="C360" s="58">
        <v>88</v>
      </c>
      <c r="D360" s="420">
        <v>25</v>
      </c>
      <c r="E360" s="1092">
        <v>2201.7600000000002</v>
      </c>
      <c r="F360" s="1090">
        <f t="shared" si="56"/>
        <v>2201.7600000000002</v>
      </c>
      <c r="G360" s="862">
        <f>'Заказ, cкидки и курсы валют'!$J$23*F360</f>
        <v>26421.120000000003</v>
      </c>
      <c r="H360" s="128">
        <f t="shared" si="57"/>
        <v>660.53</v>
      </c>
      <c r="I360" s="212"/>
      <c r="J360" s="821"/>
      <c r="K360" s="879"/>
    </row>
    <row r="361" spans="1:11" ht="12" customHeight="1">
      <c r="A361" s="216" t="s">
        <v>2768</v>
      </c>
      <c r="B361" s="39" t="s">
        <v>1325</v>
      </c>
      <c r="C361" s="58">
        <v>97.2</v>
      </c>
      <c r="D361" s="420">
        <v>25</v>
      </c>
      <c r="E361" s="1092">
        <v>2147.2800000000002</v>
      </c>
      <c r="F361" s="1090">
        <f t="shared" si="56"/>
        <v>2147.2800000000002</v>
      </c>
      <c r="G361" s="862">
        <f>'Заказ, cкидки и курсы валют'!$J$23*F361</f>
        <v>25767.360000000001</v>
      </c>
      <c r="H361" s="128">
        <f t="shared" si="57"/>
        <v>644.17999999999995</v>
      </c>
      <c r="I361" s="212"/>
      <c r="J361" s="821"/>
      <c r="K361" s="879"/>
    </row>
    <row r="362" spans="1:11" ht="12" customHeight="1">
      <c r="A362" s="216" t="s">
        <v>2769</v>
      </c>
      <c r="B362" s="39" t="s">
        <v>2644</v>
      </c>
      <c r="C362" s="58">
        <v>107</v>
      </c>
      <c r="D362" s="420">
        <v>30</v>
      </c>
      <c r="E362" s="1092">
        <v>2859.07</v>
      </c>
      <c r="F362" s="1090">
        <f t="shared" si="56"/>
        <v>2859.07</v>
      </c>
      <c r="G362" s="862">
        <f>'Заказ, cкидки и курсы валют'!$J$23*F362</f>
        <v>34308.840000000004</v>
      </c>
      <c r="H362" s="128">
        <f t="shared" si="57"/>
        <v>1029.27</v>
      </c>
      <c r="I362" s="212"/>
      <c r="J362" s="823"/>
      <c r="K362" s="879"/>
    </row>
    <row r="363" spans="1:11" ht="12" customHeight="1">
      <c r="A363" s="216" t="s">
        <v>2770</v>
      </c>
      <c r="B363" s="39" t="s">
        <v>213</v>
      </c>
      <c r="C363" s="58">
        <v>108.28</v>
      </c>
      <c r="D363" s="420">
        <v>30</v>
      </c>
      <c r="E363" s="1092">
        <v>2788.87</v>
      </c>
      <c r="F363" s="1090">
        <f t="shared" si="56"/>
        <v>2788.87</v>
      </c>
      <c r="G363" s="862">
        <f>'Заказ, cкидки и курсы валют'!$J$23*F363</f>
        <v>33466.44</v>
      </c>
      <c r="H363" s="128">
        <f t="shared" si="57"/>
        <v>1003.99</v>
      </c>
      <c r="I363" s="212"/>
      <c r="J363" s="822"/>
      <c r="K363" s="879"/>
    </row>
    <row r="364" spans="1:11" ht="12" customHeight="1">
      <c r="A364" s="216" t="s">
        <v>2771</v>
      </c>
      <c r="B364" s="39" t="s">
        <v>1326</v>
      </c>
      <c r="C364" s="58">
        <v>116</v>
      </c>
      <c r="D364" s="420">
        <v>25</v>
      </c>
      <c r="E364" s="1092">
        <v>3077.45</v>
      </c>
      <c r="F364" s="1090">
        <f t="shared" si="56"/>
        <v>3077.45</v>
      </c>
      <c r="G364" s="862">
        <f>'Заказ, cкидки и курсы валют'!$J$23*F364</f>
        <v>36929.399999999994</v>
      </c>
      <c r="H364" s="128">
        <f t="shared" si="57"/>
        <v>923.24</v>
      </c>
      <c r="I364" s="212"/>
      <c r="J364" s="822"/>
      <c r="K364" s="879"/>
    </row>
    <row r="365" spans="1:11" ht="12" customHeight="1">
      <c r="A365" s="216" t="s">
        <v>2772</v>
      </c>
      <c r="B365" s="39" t="s">
        <v>214</v>
      </c>
      <c r="C365" s="58">
        <v>128</v>
      </c>
      <c r="D365" s="420">
        <v>25</v>
      </c>
      <c r="E365" s="1092">
        <v>3381.53</v>
      </c>
      <c r="F365" s="1090">
        <f t="shared" si="56"/>
        <v>3381.53</v>
      </c>
      <c r="G365" s="862">
        <f>'Заказ, cкидки и курсы валют'!$J$23*F365</f>
        <v>40578.36</v>
      </c>
      <c r="H365" s="128">
        <f t="shared" si="57"/>
        <v>1014.46</v>
      </c>
      <c r="I365" s="212"/>
      <c r="J365" s="821"/>
      <c r="K365" s="879"/>
    </row>
    <row r="366" spans="1:11" ht="12" customHeight="1">
      <c r="A366" s="216" t="s">
        <v>2773</v>
      </c>
      <c r="B366" s="39" t="s">
        <v>3128</v>
      </c>
      <c r="C366" s="58">
        <v>112</v>
      </c>
      <c r="D366" s="420">
        <v>30</v>
      </c>
      <c r="E366" s="1092">
        <v>2867.57</v>
      </c>
      <c r="F366" s="1090">
        <f t="shared" si="56"/>
        <v>2867.57</v>
      </c>
      <c r="G366" s="862">
        <f>'Заказ, cкидки и курсы валют'!$J$23*F366</f>
        <v>34410.840000000004</v>
      </c>
      <c r="H366" s="128">
        <f t="shared" si="57"/>
        <v>1032.33</v>
      </c>
      <c r="I366" s="212"/>
      <c r="J366" s="821"/>
      <c r="K366" s="879"/>
    </row>
    <row r="367" spans="1:11" ht="12" customHeight="1">
      <c r="A367" s="216" t="s">
        <v>2774</v>
      </c>
      <c r="B367" s="39" t="s">
        <v>3392</v>
      </c>
      <c r="C367" s="58">
        <v>136</v>
      </c>
      <c r="D367" s="420">
        <v>15</v>
      </c>
      <c r="E367" s="1092">
        <v>3578.06</v>
      </c>
      <c r="F367" s="1090">
        <f t="shared" si="56"/>
        <v>3578.06</v>
      </c>
      <c r="G367" s="862">
        <f>'Заказ, cкидки и курсы валют'!$J$23*F367</f>
        <v>42936.72</v>
      </c>
      <c r="H367" s="128">
        <f t="shared" si="57"/>
        <v>644.04999999999995</v>
      </c>
      <c r="I367" s="212"/>
      <c r="J367" s="822"/>
      <c r="K367" s="879"/>
    </row>
    <row r="368" spans="1:11" ht="12" customHeight="1">
      <c r="A368" s="216" t="s">
        <v>2775</v>
      </c>
      <c r="B368" s="39" t="s">
        <v>2254</v>
      </c>
      <c r="C368" s="58">
        <v>143</v>
      </c>
      <c r="D368" s="420">
        <v>15</v>
      </c>
      <c r="E368" s="1092">
        <v>3862.1</v>
      </c>
      <c r="F368" s="1090">
        <f t="shared" si="56"/>
        <v>3862.1</v>
      </c>
      <c r="G368" s="862">
        <f>'Заказ, cкидки и курсы валют'!$J$23*F368</f>
        <v>46345.2</v>
      </c>
      <c r="H368" s="128">
        <f t="shared" si="57"/>
        <v>695.18</v>
      </c>
      <c r="I368" s="212"/>
      <c r="J368" s="822"/>
      <c r="K368" s="879"/>
    </row>
    <row r="369" spans="1:11" ht="12" customHeight="1">
      <c r="A369" s="216" t="s">
        <v>2776</v>
      </c>
      <c r="B369" s="39" t="s">
        <v>2255</v>
      </c>
      <c r="C369" s="58">
        <v>163</v>
      </c>
      <c r="D369" s="420">
        <v>20</v>
      </c>
      <c r="E369" s="1092">
        <v>4421.22</v>
      </c>
      <c r="F369" s="1090">
        <f t="shared" si="56"/>
        <v>4421.22</v>
      </c>
      <c r="G369" s="862">
        <f>'Заказ, cкидки и курсы валют'!$J$23*F369</f>
        <v>53054.64</v>
      </c>
      <c r="H369" s="128">
        <f t="shared" si="57"/>
        <v>1061.0899999999999</v>
      </c>
      <c r="I369" s="212"/>
      <c r="J369" s="822"/>
      <c r="K369" s="879"/>
    </row>
    <row r="370" spans="1:11" ht="12" customHeight="1">
      <c r="A370" s="216" t="s">
        <v>2777</v>
      </c>
      <c r="B370" s="39" t="s">
        <v>3377</v>
      </c>
      <c r="C370" s="58">
        <v>193.22</v>
      </c>
      <c r="D370" s="420">
        <v>15</v>
      </c>
      <c r="E370" s="1092">
        <v>4968.97</v>
      </c>
      <c r="F370" s="1090">
        <f t="shared" si="56"/>
        <v>4968.97</v>
      </c>
      <c r="G370" s="862">
        <f>'Заказ, cкидки и курсы валют'!$J$23*F370</f>
        <v>59627.64</v>
      </c>
      <c r="H370" s="128">
        <f t="shared" si="57"/>
        <v>894.41</v>
      </c>
      <c r="I370" s="212"/>
      <c r="J370" s="822"/>
      <c r="K370" s="879"/>
    </row>
    <row r="371" spans="1:11" ht="12" customHeight="1">
      <c r="A371" s="216" t="s">
        <v>10826</v>
      </c>
      <c r="B371" s="62" t="s">
        <v>249</v>
      </c>
      <c r="C371" s="58">
        <v>230</v>
      </c>
      <c r="D371" s="420">
        <v>10</v>
      </c>
      <c r="E371" s="1092">
        <v>5916.18</v>
      </c>
      <c r="F371" s="1090">
        <f t="shared" ref="F371:F372" si="58">ROUND(E371*(1-$F$10),2)</f>
        <v>5916.18</v>
      </c>
      <c r="G371" s="862">
        <f>'Заказ, cкидки и курсы валют'!$J$23*F371</f>
        <v>70994.16</v>
      </c>
      <c r="H371" s="128">
        <f t="shared" ref="H371:H372" si="59">ROUND((D371/1000)*G371,2)</f>
        <v>709.94</v>
      </c>
      <c r="I371" s="212"/>
      <c r="J371" s="822"/>
      <c r="K371" s="879"/>
    </row>
    <row r="372" spans="1:11" ht="12" customHeight="1">
      <c r="A372" s="216" t="s">
        <v>10827</v>
      </c>
      <c r="B372" s="62" t="s">
        <v>1366</v>
      </c>
      <c r="C372" s="58">
        <v>240</v>
      </c>
      <c r="D372" s="420">
        <v>10</v>
      </c>
      <c r="E372" s="1092">
        <v>6389.62</v>
      </c>
      <c r="F372" s="1090">
        <f t="shared" si="58"/>
        <v>6389.62</v>
      </c>
      <c r="G372" s="862">
        <f>'Заказ, cкидки и курсы валют'!$J$23*F372</f>
        <v>76675.44</v>
      </c>
      <c r="H372" s="128">
        <f t="shared" si="59"/>
        <v>766.75</v>
      </c>
      <c r="I372" s="212"/>
      <c r="J372" s="822"/>
      <c r="K372" s="879"/>
    </row>
    <row r="373" spans="1:11" ht="12" customHeight="1">
      <c r="A373" s="216" t="s">
        <v>2778</v>
      </c>
      <c r="B373" s="39" t="s">
        <v>250</v>
      </c>
      <c r="C373" s="58">
        <v>253</v>
      </c>
      <c r="D373" s="420">
        <v>10</v>
      </c>
      <c r="E373" s="1092">
        <v>6505.57</v>
      </c>
      <c r="F373" s="1090">
        <f t="shared" ref="F373:F379" si="60">ROUND(E373*(1-$F$10),2)</f>
        <v>6505.57</v>
      </c>
      <c r="G373" s="862">
        <f>'Заказ, cкидки и курсы валют'!$J$23*F373</f>
        <v>78066.84</v>
      </c>
      <c r="H373" s="128">
        <f t="shared" ref="H373:H379" si="61">ROUND((D373/1000)*G373,2)</f>
        <v>780.67</v>
      </c>
      <c r="I373" s="212"/>
      <c r="J373" s="822"/>
      <c r="K373" s="879"/>
    </row>
    <row r="374" spans="1:11" ht="12" customHeight="1">
      <c r="A374" s="216" t="s">
        <v>6604</v>
      </c>
      <c r="B374" s="62" t="s">
        <v>3626</v>
      </c>
      <c r="C374" s="58">
        <v>240.42</v>
      </c>
      <c r="D374" s="420">
        <v>10</v>
      </c>
      <c r="E374" s="1092">
        <v>6888.3</v>
      </c>
      <c r="F374" s="1090">
        <f t="shared" si="60"/>
        <v>6888.3</v>
      </c>
      <c r="G374" s="862">
        <f>'Заказ, cкидки и курсы валют'!$J$23*F374</f>
        <v>82659.600000000006</v>
      </c>
      <c r="H374" s="128">
        <f t="shared" si="61"/>
        <v>826.6</v>
      </c>
      <c r="I374" s="212"/>
      <c r="J374" s="822"/>
      <c r="K374" s="879"/>
    </row>
    <row r="375" spans="1:11" ht="12" customHeight="1">
      <c r="A375" s="216" t="s">
        <v>1609</v>
      </c>
      <c r="B375" s="39" t="s">
        <v>3378</v>
      </c>
      <c r="C375" s="58">
        <v>247.42</v>
      </c>
      <c r="D375" s="420">
        <v>10</v>
      </c>
      <c r="E375" s="1092">
        <v>7019.42</v>
      </c>
      <c r="F375" s="1090">
        <f t="shared" si="60"/>
        <v>7019.42</v>
      </c>
      <c r="G375" s="862">
        <f>'Заказ, cкидки и курсы валют'!$J$23*F375</f>
        <v>84233.040000000008</v>
      </c>
      <c r="H375" s="128">
        <f t="shared" si="61"/>
        <v>842.33</v>
      </c>
      <c r="I375" s="212"/>
      <c r="J375" s="822"/>
      <c r="K375" s="879"/>
    </row>
    <row r="376" spans="1:11" ht="12" customHeight="1">
      <c r="A376" s="216" t="s">
        <v>1610</v>
      </c>
      <c r="B376" s="39" t="s">
        <v>3379</v>
      </c>
      <c r="C376" s="58">
        <v>308</v>
      </c>
      <c r="D376" s="420">
        <v>10</v>
      </c>
      <c r="E376" s="1092">
        <v>7986.44</v>
      </c>
      <c r="F376" s="1090">
        <f t="shared" si="60"/>
        <v>7986.44</v>
      </c>
      <c r="G376" s="862">
        <f>'Заказ, cкидки и курсы валют'!$J$23*F376</f>
        <v>95837.28</v>
      </c>
      <c r="H376" s="128">
        <f t="shared" si="61"/>
        <v>958.37</v>
      </c>
      <c r="I376" s="212"/>
      <c r="J376" s="822"/>
      <c r="K376" s="879"/>
    </row>
    <row r="377" spans="1:11" ht="12" customHeight="1">
      <c r="A377" s="216" t="s">
        <v>1611</v>
      </c>
      <c r="B377" s="39" t="s">
        <v>3963</v>
      </c>
      <c r="C377" s="58">
        <v>323</v>
      </c>
      <c r="D377" s="420">
        <v>10</v>
      </c>
      <c r="E377" s="1092">
        <v>8579.94</v>
      </c>
      <c r="F377" s="1090">
        <f t="shared" si="60"/>
        <v>8579.94</v>
      </c>
      <c r="G377" s="862">
        <f>'Заказ, cкидки и курсы валют'!$J$23*F377</f>
        <v>102959.28</v>
      </c>
      <c r="H377" s="128">
        <f t="shared" si="61"/>
        <v>1029.5899999999999</v>
      </c>
      <c r="I377" s="212"/>
      <c r="J377" s="822"/>
      <c r="K377" s="879"/>
    </row>
    <row r="378" spans="1:11" ht="12" customHeight="1">
      <c r="A378" s="216" t="s">
        <v>1612</v>
      </c>
      <c r="B378" s="39" t="s">
        <v>1329</v>
      </c>
      <c r="C378" s="58">
        <v>343</v>
      </c>
      <c r="D378" s="420">
        <v>10</v>
      </c>
      <c r="E378" s="1092">
        <v>9316.91</v>
      </c>
      <c r="F378" s="1090">
        <f t="shared" si="60"/>
        <v>9316.91</v>
      </c>
      <c r="G378" s="862">
        <f>'Заказ, cкидки и курсы валют'!$J$23*F378</f>
        <v>111802.92</v>
      </c>
      <c r="H378" s="128">
        <f t="shared" si="61"/>
        <v>1118.03</v>
      </c>
      <c r="I378" s="212"/>
      <c r="J378" s="822"/>
      <c r="K378" s="879"/>
    </row>
    <row r="379" spans="1:11" ht="12" customHeight="1">
      <c r="A379" s="216" t="s">
        <v>3917</v>
      </c>
      <c r="B379" s="62" t="s">
        <v>1330</v>
      </c>
      <c r="C379" s="814">
        <v>416.5</v>
      </c>
      <c r="D379" s="420">
        <v>10</v>
      </c>
      <c r="E379" s="1092">
        <v>11903.87</v>
      </c>
      <c r="F379" s="1090">
        <f t="shared" si="60"/>
        <v>11903.87</v>
      </c>
      <c r="G379" s="862">
        <f>'Заказ, cкидки и курсы валют'!$J$23*F379</f>
        <v>142846.44</v>
      </c>
      <c r="H379" s="128">
        <f t="shared" si="61"/>
        <v>1428.46</v>
      </c>
      <c r="I379" s="212"/>
      <c r="J379" s="822"/>
      <c r="K379" s="879"/>
    </row>
    <row r="380" spans="1:11">
      <c r="A380" s="216" t="s">
        <v>10828</v>
      </c>
      <c r="B380" s="62" t="s">
        <v>1369</v>
      </c>
      <c r="C380" s="814">
        <v>486</v>
      </c>
      <c r="D380" s="420">
        <v>10</v>
      </c>
      <c r="E380" s="1092">
        <v>15288.79</v>
      </c>
      <c r="F380" s="1090">
        <f t="shared" ref="F380:F381" si="62">ROUND(E380*(1-$F$10),2)</f>
        <v>15288.79</v>
      </c>
      <c r="G380" s="862">
        <f>'Заказ, cкидки и курсы валют'!$J$23*F380</f>
        <v>183465.48</v>
      </c>
      <c r="H380" s="128">
        <f t="shared" ref="H380:H381" si="63">ROUND((D380/1000)*G380,2)</f>
        <v>1834.65</v>
      </c>
      <c r="I380" s="212"/>
      <c r="J380" s="822"/>
      <c r="K380" s="879"/>
    </row>
    <row r="381" spans="1:11" ht="13.5" thickBot="1">
      <c r="A381" s="241" t="s">
        <v>10829</v>
      </c>
      <c r="B381" s="266" t="s">
        <v>1331</v>
      </c>
      <c r="C381" s="796">
        <v>576</v>
      </c>
      <c r="D381" s="421">
        <v>10</v>
      </c>
      <c r="E381" s="1092">
        <v>18330.07</v>
      </c>
      <c r="F381" s="1091">
        <f t="shared" si="62"/>
        <v>18330.07</v>
      </c>
      <c r="G381" s="960">
        <f>'Заказ, cкидки и курсы валют'!$J$23*F381</f>
        <v>219960.84</v>
      </c>
      <c r="H381" s="181">
        <f t="shared" si="63"/>
        <v>2199.61</v>
      </c>
      <c r="I381" s="214"/>
      <c r="J381" s="822"/>
      <c r="K381" s="879"/>
    </row>
    <row r="382" spans="1:11" ht="13.5" thickBot="1">
      <c r="J382" s="822"/>
      <c r="K382" s="879"/>
    </row>
    <row r="383" spans="1:11" ht="18">
      <c r="A383" s="247"/>
      <c r="B383" s="163"/>
      <c r="C383" s="91" t="s">
        <v>4392</v>
      </c>
      <c r="D383" s="91"/>
      <c r="E383" s="855"/>
      <c r="F383" s="562"/>
      <c r="G383" s="592"/>
      <c r="H383" s="163"/>
      <c r="I383" s="95"/>
      <c r="J383" s="822"/>
      <c r="K383" s="879"/>
    </row>
    <row r="384" spans="1:11">
      <c r="A384" s="248"/>
      <c r="B384" s="17"/>
      <c r="C384" s="97"/>
      <c r="D384" s="97"/>
      <c r="E384" s="557"/>
      <c r="F384" s="596"/>
      <c r="G384" s="620"/>
      <c r="H384" s="17"/>
      <c r="I384" s="167"/>
      <c r="J384" s="822"/>
      <c r="K384" s="879"/>
    </row>
    <row r="385" spans="1:11">
      <c r="A385" s="248"/>
      <c r="B385" s="17"/>
      <c r="C385" s="97"/>
      <c r="D385" s="97"/>
      <c r="E385" s="557"/>
      <c r="F385" s="596"/>
      <c r="G385" s="620"/>
      <c r="H385" s="17"/>
      <c r="I385" s="167"/>
      <c r="J385" s="822"/>
      <c r="K385" s="879"/>
    </row>
    <row r="386" spans="1:11">
      <c r="A386" s="248"/>
      <c r="B386" s="17"/>
      <c r="C386" s="97"/>
      <c r="D386" s="97"/>
      <c r="E386" s="557"/>
      <c r="F386" s="596"/>
      <c r="G386" s="620"/>
      <c r="H386" s="17"/>
      <c r="I386" s="167"/>
      <c r="J386" s="822"/>
      <c r="K386" s="879"/>
    </row>
    <row r="387" spans="1:11" ht="16.5" thickBot="1">
      <c r="A387" s="1171" t="s">
        <v>7052</v>
      </c>
      <c r="B387" s="2548"/>
      <c r="C387" s="99"/>
      <c r="D387" s="99"/>
      <c r="E387" s="558"/>
      <c r="F387" s="598"/>
      <c r="G387" s="621"/>
      <c r="H387" s="171"/>
      <c r="I387" s="172"/>
      <c r="J387" s="822"/>
      <c r="K387" s="879"/>
    </row>
    <row r="388" spans="1:11" ht="31.5" customHeight="1">
      <c r="A388" s="195" t="s">
        <v>1028</v>
      </c>
      <c r="B388" s="196" t="s">
        <v>1029</v>
      </c>
      <c r="C388" s="197" t="s">
        <v>678</v>
      </c>
      <c r="D388" s="197" t="s">
        <v>3130</v>
      </c>
      <c r="E388" s="605" t="s">
        <v>11188</v>
      </c>
      <c r="F388" s="600" t="s">
        <v>2779</v>
      </c>
      <c r="G388" s="640" t="s">
        <v>2627</v>
      </c>
      <c r="H388" s="419" t="s">
        <v>497</v>
      </c>
      <c r="I388" s="199" t="s">
        <v>4239</v>
      </c>
      <c r="J388" s="2668" t="s">
        <v>12335</v>
      </c>
      <c r="K388" s="879"/>
    </row>
    <row r="389" spans="1:11" ht="30" customHeight="1" thickBot="1">
      <c r="A389" s="195"/>
      <c r="B389" s="389"/>
      <c r="C389" s="197" t="s">
        <v>3629</v>
      </c>
      <c r="D389" s="390" t="s">
        <v>2628</v>
      </c>
      <c r="E389" s="564" t="s">
        <v>265</v>
      </c>
      <c r="F389" s="607">
        <f>'Заказ, cкидки и курсы валют'!$I$12</f>
        <v>0</v>
      </c>
      <c r="G389" s="638"/>
      <c r="H389" s="338"/>
      <c r="I389" s="325"/>
      <c r="J389" s="2669"/>
      <c r="K389" s="879"/>
    </row>
    <row r="390" spans="1:11" ht="14.1" customHeight="1" thickBot="1">
      <c r="A390" s="333" t="s">
        <v>7482</v>
      </c>
      <c r="B390" s="985" t="s">
        <v>1332</v>
      </c>
      <c r="C390" s="974">
        <v>16.146000000000001</v>
      </c>
      <c r="D390" s="1865">
        <v>10</v>
      </c>
      <c r="E390" s="2029">
        <f>(E339*2)+(1000/D390*7.5)</f>
        <v>1647.76</v>
      </c>
      <c r="F390" s="1089">
        <f t="shared" ref="F390:F421" si="64">ROUND(E390*(1-$F$10),2)</f>
        <v>1647.76</v>
      </c>
      <c r="G390" s="968">
        <f>'Заказ, cкидки и курсы валют'!$J$23*F390</f>
        <v>19773.12</v>
      </c>
      <c r="H390" s="387">
        <f t="shared" ref="H390:H421" si="65">ROUND((D390/1000)*G390,2)</f>
        <v>197.73</v>
      </c>
      <c r="I390" s="337"/>
      <c r="J390" s="128">
        <f>ROUND(IF(H390&lt;'Заказ, cкидки и курсы валют'!$B$39,H390*0.54*100/(100-'Заказ, cкидки и курсы валют'!$C$39),IF(H390&lt;'Заказ, cкидки и курсы валют'!$B$40,H390*0.54*100/(100-'Заказ, cкидки и курсы валют'!$C$40),IF(H390&lt;'Заказ, cкидки и курсы валют'!$B$41,H390*0.54*100/(100-'Заказ, cкидки и курсы валют'!$C$41),IF(H390&lt;'Заказ, cкидки и курсы валют'!$B$42,H390*0.54*100/(100-'Заказ, cкидки и курсы валют'!$C$42),IF(H390&lt;'Заказ, cкидки и курсы валют'!$B$43,H390*0.54*100/(100-'Заказ, cкидки и курсы валют'!$C$43),H390))))),2)</f>
        <v>266.94</v>
      </c>
    </row>
    <row r="391" spans="1:11" ht="14.1" customHeight="1" thickBot="1">
      <c r="A391" s="216" t="s">
        <v>7483</v>
      </c>
      <c r="B391" s="39" t="s">
        <v>192</v>
      </c>
      <c r="C391" s="58">
        <v>20.3</v>
      </c>
      <c r="D391" s="420">
        <v>10</v>
      </c>
      <c r="E391" s="2029">
        <f t="shared" ref="E391:E432" si="66">(E340*2)+(1000/D391*7.5)</f>
        <v>2040.2</v>
      </c>
      <c r="F391" s="1090">
        <f t="shared" si="64"/>
        <v>2040.2</v>
      </c>
      <c r="G391" s="862">
        <f>'Заказ, cкидки и курсы валют'!$J$23*F391</f>
        <v>24482.400000000001</v>
      </c>
      <c r="H391" s="128">
        <f t="shared" si="65"/>
        <v>244.82</v>
      </c>
      <c r="I391" s="212"/>
      <c r="J391" s="128">
        <f>ROUND(IF(H391&lt;'Заказ, cкидки и курсы валют'!$B$39,H391*0.54*100/(100-'Заказ, cкидки и курсы валют'!$C$39),IF(H391&lt;'Заказ, cкидки и курсы валют'!$B$40,H391*0.54*100/(100-'Заказ, cкидки и курсы валют'!$C$40),IF(H391&lt;'Заказ, cкидки и курсы валют'!$B$41,H391*0.54*100/(100-'Заказ, cкидки и курсы валют'!$C$41),IF(H391&lt;'Заказ, cкидки и курсы валют'!$B$42,H391*0.54*100/(100-'Заказ, cкидки и курсы валют'!$C$42),IF(H391&lt;'Заказ, cкидки и курсы валют'!$B$43,H391*0.54*100/(100-'Заказ, cкидки и курсы валют'!$C$43),H391))))),2)</f>
        <v>330.51</v>
      </c>
      <c r="K391" s="879"/>
    </row>
    <row r="392" spans="1:11" ht="14.1" customHeight="1" thickBot="1">
      <c r="A392" s="216" t="s">
        <v>7484</v>
      </c>
      <c r="B392" s="39" t="s">
        <v>194</v>
      </c>
      <c r="C392" s="73">
        <v>26.571999999999999</v>
      </c>
      <c r="D392" s="420">
        <v>6</v>
      </c>
      <c r="E392" s="2029">
        <f t="shared" si="66"/>
        <v>2832.98</v>
      </c>
      <c r="F392" s="1090">
        <f t="shared" si="64"/>
        <v>2832.98</v>
      </c>
      <c r="G392" s="862">
        <f>'Заказ, cкидки и курсы валют'!$J$23*F392</f>
        <v>33995.760000000002</v>
      </c>
      <c r="H392" s="128">
        <f t="shared" si="65"/>
        <v>203.97</v>
      </c>
      <c r="I392" s="212"/>
      <c r="J392" s="128">
        <f>ROUND(IF(H392&lt;'Заказ, cкидки и курсы валют'!$B$39,H392*0.54*100/(100-'Заказ, cкидки и курсы валют'!$C$39),IF(H392&lt;'Заказ, cкидки и курсы валют'!$B$40,H392*0.54*100/(100-'Заказ, cкидки и курсы валют'!$C$40),IF(H392&lt;'Заказ, cкидки и курсы валют'!$B$41,H392*0.54*100/(100-'Заказ, cкидки и курсы валют'!$C$41),IF(H392&lt;'Заказ, cкидки и курсы валют'!$B$42,H392*0.54*100/(100-'Заказ, cкидки и курсы валют'!$C$42),IF(H392&lt;'Заказ, cкидки и курсы валют'!$B$43,H392*0.54*100/(100-'Заказ, cкидки и курсы валют'!$C$43),H392))))),2)</f>
        <v>275.36</v>
      </c>
      <c r="K392" s="879"/>
    </row>
    <row r="393" spans="1:11" ht="14.1" customHeight="1" thickBot="1">
      <c r="A393" s="216" t="s">
        <v>7485</v>
      </c>
      <c r="B393" s="39" t="s">
        <v>238</v>
      </c>
      <c r="C393" s="73">
        <v>28.09</v>
      </c>
      <c r="D393" s="420">
        <v>6</v>
      </c>
      <c r="E393" s="2029">
        <f t="shared" si="66"/>
        <v>2804.46</v>
      </c>
      <c r="F393" s="1090">
        <f t="shared" si="64"/>
        <v>2804.46</v>
      </c>
      <c r="G393" s="862">
        <f>'Заказ, cкидки и курсы валют'!$J$23*F393</f>
        <v>33653.520000000004</v>
      </c>
      <c r="H393" s="128">
        <f t="shared" si="65"/>
        <v>201.92</v>
      </c>
      <c r="I393" s="212"/>
      <c r="J393" s="128">
        <f>ROUND(IF(H393&lt;'Заказ, cкидки и курсы валют'!$B$39,H393*0.54*100/(100-'Заказ, cкидки и курсы валют'!$C$39),IF(H393&lt;'Заказ, cкидки и курсы валют'!$B$40,H393*0.54*100/(100-'Заказ, cкидки и курсы валют'!$C$40),IF(H393&lt;'Заказ, cкидки и курсы валют'!$B$41,H393*0.54*100/(100-'Заказ, cкидки и курсы валют'!$C$41),IF(H393&lt;'Заказ, cкидки и курсы валют'!$B$42,H393*0.54*100/(100-'Заказ, cкидки и курсы валют'!$C$42),IF(H393&lt;'Заказ, cкидки и курсы валют'!$B$43,H393*0.54*100/(100-'Заказ, cкидки и курсы валют'!$C$43),H393))))),2)</f>
        <v>272.58999999999997</v>
      </c>
      <c r="K393" s="879"/>
    </row>
    <row r="394" spans="1:11" ht="14.1" customHeight="1" thickBot="1">
      <c r="A394" s="216" t="s">
        <v>7486</v>
      </c>
      <c r="B394" s="39" t="s">
        <v>195</v>
      </c>
      <c r="C394" s="58">
        <v>32</v>
      </c>
      <c r="D394" s="420">
        <v>6</v>
      </c>
      <c r="E394" s="2029">
        <f t="shared" si="66"/>
        <v>3123.7</v>
      </c>
      <c r="F394" s="1090">
        <f t="shared" si="64"/>
        <v>3123.7</v>
      </c>
      <c r="G394" s="862">
        <f>'Заказ, cкидки и курсы валют'!$J$23*F394</f>
        <v>37484.399999999994</v>
      </c>
      <c r="H394" s="128">
        <f t="shared" si="65"/>
        <v>224.91</v>
      </c>
      <c r="I394" s="212"/>
      <c r="J394" s="128">
        <f>ROUND(IF(H394&lt;'Заказ, cкидки и курсы валют'!$B$39,H394*0.54*100/(100-'Заказ, cкидки и курсы валют'!$C$39),IF(H394&lt;'Заказ, cкидки и курсы валют'!$B$40,H394*0.54*100/(100-'Заказ, cкидки и курсы валют'!$C$40),IF(H394&lt;'Заказ, cкидки и курсы валют'!$B$41,H394*0.54*100/(100-'Заказ, cкидки и курсы валют'!$C$41),IF(H394&lt;'Заказ, cкидки и курсы валют'!$B$42,H394*0.54*100/(100-'Заказ, cкидки и курсы валют'!$C$42),IF(H394&lt;'Заказ, cкидки и курсы валют'!$B$43,H394*0.54*100/(100-'Заказ, cкидки и курсы валют'!$C$43),H394))))),2)</f>
        <v>303.63</v>
      </c>
      <c r="K394" s="879"/>
    </row>
    <row r="395" spans="1:11" ht="14.1" customHeight="1" thickBot="1">
      <c r="A395" s="216" t="s">
        <v>7487</v>
      </c>
      <c r="B395" s="39" t="s">
        <v>201</v>
      </c>
      <c r="C395" s="58">
        <v>30.67</v>
      </c>
      <c r="D395" s="420">
        <v>6</v>
      </c>
      <c r="E395" s="2029">
        <f t="shared" si="66"/>
        <v>2910.76</v>
      </c>
      <c r="F395" s="1090">
        <f t="shared" si="64"/>
        <v>2910.76</v>
      </c>
      <c r="G395" s="862">
        <f>'Заказ, cкидки и курсы валют'!$J$23*F395</f>
        <v>34929.120000000003</v>
      </c>
      <c r="H395" s="128">
        <f t="shared" si="65"/>
        <v>209.57</v>
      </c>
      <c r="I395" s="212"/>
      <c r="J395" s="128">
        <f>ROUND(IF(H395&lt;'Заказ, cкидки и курсы валют'!$B$39,H395*0.54*100/(100-'Заказ, cкидки и курсы валют'!$C$39),IF(H395&lt;'Заказ, cкидки и курсы валют'!$B$40,H395*0.54*100/(100-'Заказ, cкидки и курсы валют'!$C$40),IF(H395&lt;'Заказ, cкидки и курсы валют'!$B$41,H395*0.54*100/(100-'Заказ, cкидки и курсы валют'!$C$41),IF(H395&lt;'Заказ, cкидки и курсы валют'!$B$42,H395*0.54*100/(100-'Заказ, cкидки и курсы валют'!$C$42),IF(H395&lt;'Заказ, cкидки и курсы валют'!$B$43,H395*0.54*100/(100-'Заказ, cкидки и курсы валют'!$C$43),H395))))),2)</f>
        <v>282.92</v>
      </c>
      <c r="K395" s="879"/>
    </row>
    <row r="396" spans="1:11" ht="14.1" customHeight="1" thickBot="1">
      <c r="A396" s="216" t="s">
        <v>7488</v>
      </c>
      <c r="B396" s="39" t="s">
        <v>1333</v>
      </c>
      <c r="C396" s="73">
        <v>33.663799999999995</v>
      </c>
      <c r="D396" s="420">
        <v>6</v>
      </c>
      <c r="E396" s="2029">
        <f t="shared" si="66"/>
        <v>2972.5</v>
      </c>
      <c r="F396" s="1090">
        <f t="shared" si="64"/>
        <v>2972.5</v>
      </c>
      <c r="G396" s="862">
        <f>'Заказ, cкидки и курсы валют'!$J$23*F396</f>
        <v>35670</v>
      </c>
      <c r="H396" s="128">
        <f t="shared" si="65"/>
        <v>214.02</v>
      </c>
      <c r="I396" s="212"/>
      <c r="J396" s="128">
        <f>ROUND(IF(H396&lt;'Заказ, cкидки и курсы валют'!$B$39,H396*0.54*100/(100-'Заказ, cкидки и курсы валют'!$C$39),IF(H396&lt;'Заказ, cкидки и курсы валют'!$B$40,H396*0.54*100/(100-'Заказ, cкидки и курсы валют'!$C$40),IF(H396&lt;'Заказ, cкидки и курсы валют'!$B$41,H396*0.54*100/(100-'Заказ, cкидки и курсы валют'!$C$41),IF(H396&lt;'Заказ, cкидки и курсы валют'!$B$42,H396*0.54*100/(100-'Заказ, cкидки и курсы валют'!$C$42),IF(H396&lt;'Заказ, cкидки и курсы валют'!$B$43,H396*0.54*100/(100-'Заказ, cкидки и курсы валют'!$C$43),H396))))),2)</f>
        <v>288.93</v>
      </c>
      <c r="K396" s="879"/>
    </row>
    <row r="397" spans="1:11" ht="14.1" customHeight="1" thickBot="1">
      <c r="A397" s="216" t="s">
        <v>7489</v>
      </c>
      <c r="B397" s="39" t="s">
        <v>202</v>
      </c>
      <c r="C397" s="73">
        <v>36.046800000000005</v>
      </c>
      <c r="D397" s="420">
        <v>6</v>
      </c>
      <c r="E397" s="2029">
        <f t="shared" si="66"/>
        <v>3062.62</v>
      </c>
      <c r="F397" s="1090">
        <f t="shared" si="64"/>
        <v>3062.62</v>
      </c>
      <c r="G397" s="862">
        <f>'Заказ, cкидки и курсы валют'!$J$23*F397</f>
        <v>36751.440000000002</v>
      </c>
      <c r="H397" s="128">
        <f t="shared" si="65"/>
        <v>220.51</v>
      </c>
      <c r="I397" s="212"/>
      <c r="J397" s="128">
        <f>ROUND(IF(H397&lt;'Заказ, cкидки и курсы валют'!$B$39,H397*0.54*100/(100-'Заказ, cкидки и курсы валют'!$C$39),IF(H397&lt;'Заказ, cкидки и курсы валют'!$B$40,H397*0.54*100/(100-'Заказ, cкидки и курсы валют'!$C$40),IF(H397&lt;'Заказ, cкидки и курсы валют'!$B$41,H397*0.54*100/(100-'Заказ, cкидки и курсы валют'!$C$41),IF(H397&lt;'Заказ, cкидки и курсы валют'!$B$42,H397*0.54*100/(100-'Заказ, cкидки и курсы валют'!$C$42),IF(H397&lt;'Заказ, cкидки и курсы валют'!$B$43,H397*0.54*100/(100-'Заказ, cкидки и курсы валют'!$C$43),H397))))),2)</f>
        <v>297.69</v>
      </c>
      <c r="K397" s="879"/>
    </row>
    <row r="398" spans="1:11" ht="14.1" customHeight="1" thickBot="1">
      <c r="A398" s="216" t="s">
        <v>7490</v>
      </c>
      <c r="B398" s="39" t="s">
        <v>203</v>
      </c>
      <c r="C398" s="58">
        <v>42.8</v>
      </c>
      <c r="D398" s="420">
        <v>5</v>
      </c>
      <c r="E398" s="2029">
        <f t="shared" si="66"/>
        <v>3710.78</v>
      </c>
      <c r="F398" s="1090">
        <f t="shared" si="64"/>
        <v>3710.78</v>
      </c>
      <c r="G398" s="862">
        <f>'Заказ, cкидки и курсы валют'!$J$23*F398</f>
        <v>44529.36</v>
      </c>
      <c r="H398" s="128">
        <f t="shared" si="65"/>
        <v>222.65</v>
      </c>
      <c r="I398" s="212"/>
      <c r="J398" s="128">
        <f>ROUND(IF(H398&lt;'Заказ, cкидки и курсы валют'!$B$39,H398*0.54*100/(100-'Заказ, cкидки и курсы валют'!$C$39),IF(H398&lt;'Заказ, cкидки и курсы валют'!$B$40,H398*0.54*100/(100-'Заказ, cкидки и курсы валют'!$C$40),IF(H398&lt;'Заказ, cкидки и курсы валют'!$B$41,H398*0.54*100/(100-'Заказ, cкидки и курсы валют'!$C$41),IF(H398&lt;'Заказ, cкидки и курсы валют'!$B$42,H398*0.54*100/(100-'Заказ, cкидки и курсы валют'!$C$42),IF(H398&lt;'Заказ, cкидки и курсы валют'!$B$43,H398*0.54*100/(100-'Заказ, cкидки и курсы валют'!$C$43),H398))))),2)</f>
        <v>300.58</v>
      </c>
      <c r="K398" s="879"/>
    </row>
    <row r="399" spans="1:11" ht="14.1" customHeight="1" thickBot="1">
      <c r="A399" s="216" t="s">
        <v>7491</v>
      </c>
      <c r="B399" s="39" t="s">
        <v>1334</v>
      </c>
      <c r="C399" s="58">
        <v>44.2</v>
      </c>
      <c r="D399" s="420">
        <v>5</v>
      </c>
      <c r="E399" s="2029">
        <f t="shared" si="66"/>
        <v>4010.2</v>
      </c>
      <c r="F399" s="1090">
        <f t="shared" si="64"/>
        <v>4010.2</v>
      </c>
      <c r="G399" s="862">
        <f>'Заказ, cкидки и курсы валют'!$J$23*F399</f>
        <v>48122.399999999994</v>
      </c>
      <c r="H399" s="128">
        <f t="shared" si="65"/>
        <v>240.61</v>
      </c>
      <c r="I399" s="212"/>
      <c r="J399" s="128">
        <f>ROUND(IF(H399&lt;'Заказ, cкидки и курсы валют'!$B$39,H399*0.54*100/(100-'Заказ, cкидки и курсы валют'!$C$39),IF(H399&lt;'Заказ, cкидки и курсы валют'!$B$40,H399*0.54*100/(100-'Заказ, cкидки и курсы валют'!$C$40),IF(H399&lt;'Заказ, cкидки и курсы валют'!$B$41,H399*0.54*100/(100-'Заказ, cкидки и курсы валют'!$C$41),IF(H399&lt;'Заказ, cкидки и курсы валют'!$B$42,H399*0.54*100/(100-'Заказ, cкидки и курсы валют'!$C$42),IF(H399&lt;'Заказ, cкидки и курсы валют'!$B$43,H399*0.54*100/(100-'Заказ, cкидки и курсы валют'!$C$43),H399))))),2)</f>
        <v>324.82</v>
      </c>
      <c r="K399" s="879"/>
    </row>
    <row r="400" spans="1:11" ht="14.1" customHeight="1" thickBot="1">
      <c r="A400" s="216" t="s">
        <v>7492</v>
      </c>
      <c r="B400" s="39" t="s">
        <v>2632</v>
      </c>
      <c r="C400" s="58">
        <v>50.94</v>
      </c>
      <c r="D400" s="420">
        <v>4</v>
      </c>
      <c r="E400" s="2029">
        <f t="shared" si="66"/>
        <v>4632.76</v>
      </c>
      <c r="F400" s="1090">
        <f t="shared" si="64"/>
        <v>4632.76</v>
      </c>
      <c r="G400" s="862">
        <f>'Заказ, cкидки и курсы валют'!$J$23*F400</f>
        <v>55593.120000000003</v>
      </c>
      <c r="H400" s="128">
        <f t="shared" si="65"/>
        <v>222.37</v>
      </c>
      <c r="I400" s="212"/>
      <c r="J400" s="128">
        <f>ROUND(IF(H400&lt;'Заказ, cкидки и курсы валют'!$B$39,H400*0.54*100/(100-'Заказ, cкидки и курсы валют'!$C$39),IF(H400&lt;'Заказ, cкидки и курсы валют'!$B$40,H400*0.54*100/(100-'Заказ, cкидки и курсы валют'!$C$40),IF(H400&lt;'Заказ, cкидки и курсы валют'!$B$41,H400*0.54*100/(100-'Заказ, cкидки и курсы валют'!$C$41),IF(H400&lt;'Заказ, cкидки и курсы валют'!$B$42,H400*0.54*100/(100-'Заказ, cкидки и курсы валют'!$C$42),IF(H400&lt;'Заказ, cкидки и курсы валют'!$B$43,H400*0.54*100/(100-'Заказ, cкидки и курсы валют'!$C$43),H400))))),2)</f>
        <v>300.2</v>
      </c>
      <c r="K400" s="879"/>
    </row>
    <row r="401" spans="1:11" ht="14.1" customHeight="1" thickBot="1">
      <c r="A401" s="216" t="s">
        <v>7493</v>
      </c>
      <c r="B401" s="39" t="s">
        <v>3126</v>
      </c>
      <c r="C401" s="58">
        <v>53.3</v>
      </c>
      <c r="D401" s="420">
        <v>4</v>
      </c>
      <c r="E401" s="2029">
        <f t="shared" si="66"/>
        <v>4676.74</v>
      </c>
      <c r="F401" s="1090">
        <f t="shared" si="64"/>
        <v>4676.74</v>
      </c>
      <c r="G401" s="862">
        <f>'Заказ, cкидки и курсы валют'!$J$23*F401</f>
        <v>56120.88</v>
      </c>
      <c r="H401" s="128">
        <f t="shared" si="65"/>
        <v>224.48</v>
      </c>
      <c r="I401" s="212"/>
      <c r="J401" s="128">
        <f>ROUND(IF(H401&lt;'Заказ, cкидки и курсы валют'!$B$39,H401*0.54*100/(100-'Заказ, cкидки и курсы валют'!$C$39),IF(H401&lt;'Заказ, cкидки и курсы валют'!$B$40,H401*0.54*100/(100-'Заказ, cкидки и курсы валют'!$C$40),IF(H401&lt;'Заказ, cкидки и курсы валют'!$B$41,H401*0.54*100/(100-'Заказ, cкидки и курсы валют'!$C$41),IF(H401&lt;'Заказ, cкидки и курсы валют'!$B$42,H401*0.54*100/(100-'Заказ, cкидки и курсы валют'!$C$42),IF(H401&lt;'Заказ, cкидки и курсы валют'!$B$43,H401*0.54*100/(100-'Заказ, cкидки и курсы валют'!$C$43),H401))))),2)</f>
        <v>303.05</v>
      </c>
      <c r="K401" s="879"/>
    </row>
    <row r="402" spans="1:11" ht="14.1" customHeight="1" thickBot="1">
      <c r="A402" s="216" t="s">
        <v>7494</v>
      </c>
      <c r="B402" s="39" t="s">
        <v>205</v>
      </c>
      <c r="C402" s="58">
        <v>61.58</v>
      </c>
      <c r="D402" s="420">
        <v>4</v>
      </c>
      <c r="E402" s="2029">
        <f t="shared" si="66"/>
        <v>5092.5599999999995</v>
      </c>
      <c r="F402" s="1090">
        <f t="shared" si="64"/>
        <v>5092.5600000000004</v>
      </c>
      <c r="G402" s="862">
        <f>'Заказ, cкидки и курсы валют'!$J$23*F402</f>
        <v>61110.720000000001</v>
      </c>
      <c r="H402" s="128">
        <f t="shared" si="65"/>
        <v>244.44</v>
      </c>
      <c r="I402" s="212"/>
      <c r="J402" s="128">
        <f>ROUND(IF(H402&lt;'Заказ, cкидки и курсы валют'!$B$39,H402*0.54*100/(100-'Заказ, cкидки и курсы валют'!$C$39),IF(H402&lt;'Заказ, cкидки и курсы валют'!$B$40,H402*0.54*100/(100-'Заказ, cкидки и курсы валют'!$C$40),IF(H402&lt;'Заказ, cкидки и курсы валют'!$B$41,H402*0.54*100/(100-'Заказ, cкидки и курсы валют'!$C$41),IF(H402&lt;'Заказ, cкидки и курсы валют'!$B$42,H402*0.54*100/(100-'Заказ, cкидки и курсы валют'!$C$42),IF(H402&lt;'Заказ, cкидки и курсы валют'!$B$43,H402*0.54*100/(100-'Заказ, cкидки и курсы валют'!$C$43),H402))))),2)</f>
        <v>329.99</v>
      </c>
      <c r="K402" s="879"/>
    </row>
    <row r="403" spans="1:11" ht="14.1" customHeight="1" thickBot="1">
      <c r="A403" s="216" t="s">
        <v>7495</v>
      </c>
      <c r="B403" s="39" t="s">
        <v>241</v>
      </c>
      <c r="C403" s="58">
        <v>63.47</v>
      </c>
      <c r="D403" s="420">
        <v>4</v>
      </c>
      <c r="E403" s="2029">
        <f t="shared" si="66"/>
        <v>5556.16</v>
      </c>
      <c r="F403" s="1090">
        <f t="shared" si="64"/>
        <v>5556.16</v>
      </c>
      <c r="G403" s="862">
        <f>'Заказ, cкидки и курсы валют'!$J$23*F403</f>
        <v>66673.919999999998</v>
      </c>
      <c r="H403" s="128">
        <f t="shared" si="65"/>
        <v>266.7</v>
      </c>
      <c r="I403" s="212"/>
      <c r="J403" s="128">
        <f>ROUND(IF(H403&lt;'Заказ, cкидки и курсы валют'!$B$39,H403*0.54*100/(100-'Заказ, cкидки и курсы валют'!$C$39),IF(H403&lt;'Заказ, cкидки и курсы валют'!$B$40,H403*0.54*100/(100-'Заказ, cкидки и курсы валют'!$C$40),IF(H403&lt;'Заказ, cкидки и курсы валют'!$B$41,H403*0.54*100/(100-'Заказ, cкидки и курсы валют'!$C$41),IF(H403&lt;'Заказ, cкидки и курсы валют'!$B$42,H403*0.54*100/(100-'Заказ, cкидки и курсы валют'!$C$42),IF(H403&lt;'Заказ, cкидки и курсы валют'!$B$43,H403*0.54*100/(100-'Заказ, cкидки и курсы валют'!$C$43),H403))))),2)</f>
        <v>360.05</v>
      </c>
      <c r="K403" s="879"/>
    </row>
    <row r="404" spans="1:11" ht="14.1" customHeight="1" thickBot="1">
      <c r="A404" s="216" t="s">
        <v>7496</v>
      </c>
      <c r="B404" s="39" t="s">
        <v>2633</v>
      </c>
      <c r="C404" s="58">
        <v>65.5</v>
      </c>
      <c r="D404" s="420">
        <v>4</v>
      </c>
      <c r="E404" s="2029">
        <f t="shared" si="66"/>
        <v>5618.54</v>
      </c>
      <c r="F404" s="1090">
        <f t="shared" si="64"/>
        <v>5618.54</v>
      </c>
      <c r="G404" s="862">
        <f>'Заказ, cкидки и курсы валют'!$J$23*F404</f>
        <v>67422.48</v>
      </c>
      <c r="H404" s="128">
        <f t="shared" si="65"/>
        <v>269.69</v>
      </c>
      <c r="I404" s="212"/>
      <c r="J404" s="128">
        <f>ROUND(IF(H404&lt;'Заказ, cкидки и курсы валют'!$B$39,H404*0.54*100/(100-'Заказ, cкидки и курсы валют'!$C$39),IF(H404&lt;'Заказ, cкидки и курсы валют'!$B$40,H404*0.54*100/(100-'Заказ, cкидки и курсы валют'!$C$40),IF(H404&lt;'Заказ, cкидки и курсы валют'!$B$41,H404*0.54*100/(100-'Заказ, cкидки и курсы валют'!$C$41),IF(H404&lt;'Заказ, cкидки и курсы валют'!$B$42,H404*0.54*100/(100-'Заказ, cкидки и курсы валют'!$C$42),IF(H404&lt;'Заказ, cкидки и курсы валют'!$B$43,H404*0.54*100/(100-'Заказ, cкидки и курсы валют'!$C$43),H404))))),2)</f>
        <v>364.08</v>
      </c>
      <c r="K404" s="879"/>
    </row>
    <row r="405" spans="1:11" ht="14.1" customHeight="1" thickBot="1">
      <c r="A405" s="216" t="s">
        <v>7497</v>
      </c>
      <c r="B405" s="39" t="s">
        <v>206</v>
      </c>
      <c r="C405" s="58">
        <v>75.92</v>
      </c>
      <c r="D405" s="420">
        <v>4</v>
      </c>
      <c r="E405" s="2029">
        <f t="shared" si="66"/>
        <v>5794.8600000000006</v>
      </c>
      <c r="F405" s="1090">
        <f t="shared" si="64"/>
        <v>5794.86</v>
      </c>
      <c r="G405" s="862">
        <f>'Заказ, cкидки и курсы валют'!$J$23*F405</f>
        <v>69538.319999999992</v>
      </c>
      <c r="H405" s="128">
        <f t="shared" si="65"/>
        <v>278.14999999999998</v>
      </c>
      <c r="I405" s="212"/>
      <c r="J405" s="128">
        <f>ROUND(IF(H405&lt;'Заказ, cкидки и курсы валют'!$B$39,H405*0.54*100/(100-'Заказ, cкидки и курсы валют'!$C$39),IF(H405&lt;'Заказ, cкидки и курсы валют'!$B$40,H405*0.54*100/(100-'Заказ, cкидки и курсы валют'!$C$40),IF(H405&lt;'Заказ, cкидки и курсы валют'!$B$41,H405*0.54*100/(100-'Заказ, cкидки и курсы валют'!$C$41),IF(H405&lt;'Заказ, cкидки и курсы валют'!$B$42,H405*0.54*100/(100-'Заказ, cкидки и курсы валют'!$C$42),IF(H405&lt;'Заказ, cкидки и курсы валют'!$B$43,H405*0.54*100/(100-'Заказ, cкидки и курсы валют'!$C$43),H405))))),2)</f>
        <v>375.5</v>
      </c>
      <c r="K405" s="879"/>
    </row>
    <row r="406" spans="1:11" ht="14.1" customHeight="1" thickBot="1">
      <c r="A406" s="216" t="s">
        <v>11718</v>
      </c>
      <c r="B406" s="44" t="s">
        <v>1360</v>
      </c>
      <c r="C406" s="58">
        <v>100</v>
      </c>
      <c r="D406" s="57">
        <v>2</v>
      </c>
      <c r="E406" s="2029">
        <f t="shared" si="66"/>
        <v>8205.68</v>
      </c>
      <c r="F406" s="1090">
        <f t="shared" si="64"/>
        <v>8205.68</v>
      </c>
      <c r="G406" s="862">
        <f>'Заказ, cкидки и курсы валют'!$J$23*F406</f>
        <v>98468.160000000003</v>
      </c>
      <c r="H406" s="128">
        <f t="shared" si="65"/>
        <v>196.94</v>
      </c>
      <c r="I406" s="212"/>
      <c r="J406" s="128">
        <f>ROUND(IF(H406&lt;'Заказ, cкидки и курсы валют'!$B$39,H406*0.54*100/(100-'Заказ, cкидки и курсы валют'!$C$39),IF(H406&lt;'Заказ, cкидки и курсы валют'!$B$40,H406*0.54*100/(100-'Заказ, cкидки и курсы валют'!$C$40),IF(H406&lt;'Заказ, cкидки и курсы валют'!$B$41,H406*0.54*100/(100-'Заказ, cкидки и курсы валют'!$C$41),IF(H406&lt;'Заказ, cкидки и курсы валют'!$B$42,H406*0.54*100/(100-'Заказ, cкидки и курсы валют'!$C$42),IF(H406&lt;'Заказ, cкидки и курсы валют'!$B$43,H406*0.54*100/(100-'Заказ, cкидки и курсы валют'!$C$43),H406))))),2)</f>
        <v>265.87</v>
      </c>
      <c r="K406" s="879"/>
    </row>
    <row r="407" spans="1:11" ht="14.1" customHeight="1" thickBot="1">
      <c r="A407" s="216" t="s">
        <v>7498</v>
      </c>
      <c r="B407" s="39" t="s">
        <v>1335</v>
      </c>
      <c r="C407" s="58">
        <v>58.67</v>
      </c>
      <c r="D407" s="420">
        <v>5</v>
      </c>
      <c r="E407" s="2029">
        <f t="shared" si="66"/>
        <v>4174.88</v>
      </c>
      <c r="F407" s="1090">
        <f t="shared" si="64"/>
        <v>4174.88</v>
      </c>
      <c r="G407" s="862">
        <f>'Заказ, cкидки и курсы валют'!$J$23*F407</f>
        <v>50098.559999999998</v>
      </c>
      <c r="H407" s="128">
        <f t="shared" si="65"/>
        <v>250.49</v>
      </c>
      <c r="I407" s="212"/>
      <c r="J407" s="128">
        <f>ROUND(IF(H407&lt;'Заказ, cкидки и курсы валют'!$B$39,H407*0.54*100/(100-'Заказ, cкидки и курсы валют'!$C$39),IF(H407&lt;'Заказ, cкидки и курсы валют'!$B$40,H407*0.54*100/(100-'Заказ, cкидки и курсы валют'!$C$40),IF(H407&lt;'Заказ, cкидки и курсы валют'!$B$41,H407*0.54*100/(100-'Заказ, cкидки и курсы валют'!$C$41),IF(H407&lt;'Заказ, cкидки и курсы валют'!$B$42,H407*0.54*100/(100-'Заказ, cкидки и курсы валют'!$C$42),IF(H407&lt;'Заказ, cкидки и курсы валют'!$B$43,H407*0.54*100/(100-'Заказ, cкидки и курсы валют'!$C$43),H407))))),2)</f>
        <v>338.16</v>
      </c>
      <c r="K407" s="879"/>
    </row>
    <row r="408" spans="1:11" ht="14.1" customHeight="1" thickBot="1">
      <c r="A408" s="216" t="s">
        <v>7499</v>
      </c>
      <c r="B408" s="39" t="s">
        <v>618</v>
      </c>
      <c r="C408" s="58">
        <v>63</v>
      </c>
      <c r="D408" s="420">
        <v>5</v>
      </c>
      <c r="E408" s="2029">
        <f t="shared" si="66"/>
        <v>4405.6000000000004</v>
      </c>
      <c r="F408" s="1090">
        <f t="shared" si="64"/>
        <v>4405.6000000000004</v>
      </c>
      <c r="G408" s="862">
        <f>'Заказ, cкидки и курсы валют'!$J$23*F408</f>
        <v>52867.200000000004</v>
      </c>
      <c r="H408" s="128">
        <f t="shared" si="65"/>
        <v>264.33999999999997</v>
      </c>
      <c r="I408" s="212"/>
      <c r="J408" s="128">
        <f>ROUND(IF(H408&lt;'Заказ, cкидки и курсы валют'!$B$39,H408*0.54*100/(100-'Заказ, cкидки и курсы валют'!$C$39),IF(H408&lt;'Заказ, cкидки и курсы валют'!$B$40,H408*0.54*100/(100-'Заказ, cкидки и курсы валют'!$C$40),IF(H408&lt;'Заказ, cкидки и курсы валют'!$B$41,H408*0.54*100/(100-'Заказ, cкидки и курсы валют'!$C$41),IF(H408&lt;'Заказ, cкидки и курсы валют'!$B$42,H408*0.54*100/(100-'Заказ, cкидки и курсы валют'!$C$42),IF(H408&lt;'Заказ, cкидки и курсы валют'!$B$43,H408*0.54*100/(100-'Заказ, cкидки и курсы валют'!$C$43),H408))))),2)</f>
        <v>356.86</v>
      </c>
      <c r="K408" s="879"/>
    </row>
    <row r="409" spans="1:11" ht="14.1" customHeight="1" thickBot="1">
      <c r="A409" s="216" t="s">
        <v>7500</v>
      </c>
      <c r="B409" s="39" t="s">
        <v>3115</v>
      </c>
      <c r="C409" s="58">
        <v>68</v>
      </c>
      <c r="D409" s="420">
        <v>5</v>
      </c>
      <c r="E409" s="2029">
        <f t="shared" si="66"/>
        <v>5069.96</v>
      </c>
      <c r="F409" s="1090">
        <f t="shared" si="64"/>
        <v>5069.96</v>
      </c>
      <c r="G409" s="862">
        <f>'Заказ, cкидки и курсы валют'!$J$23*F409</f>
        <v>60839.520000000004</v>
      </c>
      <c r="H409" s="128">
        <f t="shared" si="65"/>
        <v>304.2</v>
      </c>
      <c r="I409" s="212"/>
      <c r="J409" s="128">
        <f>ROUND(IF(H409&lt;'Заказ, cкидки и курсы валют'!$B$39,H409*0.54*100/(100-'Заказ, cкидки и курсы валют'!$C$39),IF(H409&lt;'Заказ, cкидки и курсы валют'!$B$40,H409*0.54*100/(100-'Заказ, cкидки и курсы валют'!$C$40),IF(H409&lt;'Заказ, cкидки и курсы валют'!$B$41,H409*0.54*100/(100-'Заказ, cкидки и курсы валют'!$C$41),IF(H409&lt;'Заказ, cкидки и курсы валют'!$B$42,H409*0.54*100/(100-'Заказ, cкидки и курсы валют'!$C$42),IF(H409&lt;'Заказ, cкидки и курсы валют'!$B$43,H409*0.54*100/(100-'Заказ, cкидки и курсы валют'!$C$43),H409))))),2)</f>
        <v>410.67</v>
      </c>
      <c r="K409" s="879"/>
    </row>
    <row r="410" spans="1:11" ht="14.1" customHeight="1" thickBot="1">
      <c r="A410" s="216" t="s">
        <v>7501</v>
      </c>
      <c r="B410" s="39" t="s">
        <v>1324</v>
      </c>
      <c r="C410" s="58">
        <v>82.33</v>
      </c>
      <c r="D410" s="420">
        <v>5</v>
      </c>
      <c r="E410" s="2029">
        <f t="shared" si="66"/>
        <v>5524.74</v>
      </c>
      <c r="F410" s="1090">
        <f t="shared" si="64"/>
        <v>5524.74</v>
      </c>
      <c r="G410" s="862">
        <f>'Заказ, cкидки и курсы валют'!$J$23*F410</f>
        <v>66296.88</v>
      </c>
      <c r="H410" s="128">
        <f t="shared" si="65"/>
        <v>331.48</v>
      </c>
      <c r="I410" s="212"/>
      <c r="J410" s="128">
        <f>ROUND(IF(H410&lt;'Заказ, cкидки и курсы валют'!$B$39,H410*0.54*100/(100-'Заказ, cкидки и курсы валют'!$C$39),IF(H410&lt;'Заказ, cкидки и курсы валют'!$B$40,H410*0.54*100/(100-'Заказ, cкидки и курсы валют'!$C$40),IF(H410&lt;'Заказ, cкидки и курсы валют'!$B$41,H410*0.54*100/(100-'Заказ, cкидки и курсы валют'!$C$41),IF(H410&lt;'Заказ, cкидки и курсы валют'!$B$42,H410*0.54*100/(100-'Заказ, cкидки и курсы валют'!$C$42),IF(H410&lt;'Заказ, cкидки и курсы валют'!$B$43,H410*0.54*100/(100-'Заказ, cкидки и курсы валют'!$C$43),H410))))),2)</f>
        <v>447.5</v>
      </c>
      <c r="K410" s="879"/>
    </row>
    <row r="411" spans="1:11" ht="14.1" customHeight="1" thickBot="1">
      <c r="A411" s="216" t="s">
        <v>7502</v>
      </c>
      <c r="B411" s="39" t="s">
        <v>3127</v>
      </c>
      <c r="C411" s="58">
        <v>88</v>
      </c>
      <c r="D411" s="420">
        <v>5</v>
      </c>
      <c r="E411" s="2029">
        <f t="shared" si="66"/>
        <v>5903.52</v>
      </c>
      <c r="F411" s="1090">
        <f t="shared" si="64"/>
        <v>5903.52</v>
      </c>
      <c r="G411" s="862">
        <f>'Заказ, cкидки и курсы валют'!$J$23*F411</f>
        <v>70842.240000000005</v>
      </c>
      <c r="H411" s="128">
        <f t="shared" si="65"/>
        <v>354.21</v>
      </c>
      <c r="I411" s="212"/>
      <c r="J411" s="128">
        <f>ROUND(IF(H411&lt;'Заказ, cкидки и курсы валют'!$B$39,H411*0.54*100/(100-'Заказ, cкидки и курсы валют'!$C$39),IF(H411&lt;'Заказ, cкидки и курсы валют'!$B$40,H411*0.54*100/(100-'Заказ, cкидки и курсы валют'!$C$40),IF(H411&lt;'Заказ, cкидки и курсы валют'!$B$41,H411*0.54*100/(100-'Заказ, cкидки и курсы валют'!$C$41),IF(H411&lt;'Заказ, cкидки и курсы валют'!$B$42,H411*0.54*100/(100-'Заказ, cкидки и курсы валют'!$C$42),IF(H411&lt;'Заказ, cкидки и курсы валют'!$B$43,H411*0.54*100/(100-'Заказ, cкидки и курсы валют'!$C$43),H411))))),2)</f>
        <v>478.18</v>
      </c>
    </row>
    <row r="412" spans="1:11" ht="14.1" customHeight="1" thickBot="1">
      <c r="A412" s="216" t="s">
        <v>7503</v>
      </c>
      <c r="B412" s="39" t="s">
        <v>1325</v>
      </c>
      <c r="C412" s="58">
        <v>97.2</v>
      </c>
      <c r="D412" s="420">
        <v>5</v>
      </c>
      <c r="E412" s="2029">
        <f t="shared" si="66"/>
        <v>5794.56</v>
      </c>
      <c r="F412" s="1090">
        <f t="shared" si="64"/>
        <v>5794.56</v>
      </c>
      <c r="G412" s="862">
        <f>'Заказ, cкидки и курсы валют'!$J$23*F412</f>
        <v>69534.720000000001</v>
      </c>
      <c r="H412" s="128">
        <f t="shared" si="65"/>
        <v>347.67</v>
      </c>
      <c r="I412" s="212"/>
      <c r="J412" s="128">
        <f>ROUND(IF(H412&lt;'Заказ, cкидки и курсы валют'!$B$39,H412*0.54*100/(100-'Заказ, cкидки и курсы валют'!$C$39),IF(H412&lt;'Заказ, cкидки и курсы валют'!$B$40,H412*0.54*100/(100-'Заказ, cкидки и курсы валют'!$C$40),IF(H412&lt;'Заказ, cкидки и курсы валют'!$B$41,H412*0.54*100/(100-'Заказ, cкидки и курсы валют'!$C$41),IF(H412&lt;'Заказ, cкидки и курсы валют'!$B$42,H412*0.54*100/(100-'Заказ, cкидки и курсы валют'!$C$42),IF(H412&lt;'Заказ, cкидки и курсы валют'!$B$43,H412*0.54*100/(100-'Заказ, cкидки и курсы валют'!$C$43),H412))))),2)</f>
        <v>469.35</v>
      </c>
      <c r="K412" s="879"/>
    </row>
    <row r="413" spans="1:11" ht="14.1" customHeight="1" thickBot="1">
      <c r="A413" s="216" t="s">
        <v>7504</v>
      </c>
      <c r="B413" s="39" t="s">
        <v>2644</v>
      </c>
      <c r="C413" s="58">
        <v>107</v>
      </c>
      <c r="D413" s="420">
        <v>5</v>
      </c>
      <c r="E413" s="2029">
        <f t="shared" si="66"/>
        <v>7218.14</v>
      </c>
      <c r="F413" s="1090">
        <f t="shared" si="64"/>
        <v>7218.14</v>
      </c>
      <c r="G413" s="862">
        <f>'Заказ, cкидки и курсы валют'!$J$23*F413</f>
        <v>86617.680000000008</v>
      </c>
      <c r="H413" s="128">
        <f t="shared" si="65"/>
        <v>433.09</v>
      </c>
      <c r="I413" s="212"/>
      <c r="J413" s="128">
        <f>ROUND(IF(H413&lt;'Заказ, cкидки и курсы валют'!$B$39,H413*0.54*100/(100-'Заказ, cкидки и курсы валют'!$C$39),IF(H413&lt;'Заказ, cкидки и курсы валют'!$B$40,H413*0.54*100/(100-'Заказ, cкидки и курсы валют'!$C$40),IF(H413&lt;'Заказ, cкидки и курсы валют'!$B$41,H413*0.54*100/(100-'Заказ, cкидки и курсы валют'!$C$41),IF(H413&lt;'Заказ, cкидки и курсы валют'!$B$42,H413*0.54*100/(100-'Заказ, cкидки и курсы валют'!$C$42),IF(H413&lt;'Заказ, cкидки и курсы валют'!$B$43,H413*0.54*100/(100-'Заказ, cкидки и курсы валют'!$C$43),H413))))),2)</f>
        <v>519.71</v>
      </c>
      <c r="K413" s="879"/>
    </row>
    <row r="414" spans="1:11" ht="14.1" customHeight="1" thickBot="1">
      <c r="A414" s="216" t="s">
        <v>7505</v>
      </c>
      <c r="B414" s="39" t="s">
        <v>213</v>
      </c>
      <c r="C414" s="58">
        <v>108.28</v>
      </c>
      <c r="D414" s="420">
        <v>5</v>
      </c>
      <c r="E414" s="2029">
        <f t="shared" si="66"/>
        <v>7077.74</v>
      </c>
      <c r="F414" s="1090">
        <f t="shared" si="64"/>
        <v>7077.74</v>
      </c>
      <c r="G414" s="862">
        <f>'Заказ, cкидки и курсы валют'!$J$23*F414</f>
        <v>84932.88</v>
      </c>
      <c r="H414" s="128">
        <f t="shared" si="65"/>
        <v>424.66</v>
      </c>
      <c r="I414" s="212"/>
      <c r="J414" s="128">
        <f>ROUND(IF(H414&lt;'Заказ, cкидки и курсы валют'!$B$39,H414*0.54*100/(100-'Заказ, cкидки и курсы валют'!$C$39),IF(H414&lt;'Заказ, cкидки и курсы валют'!$B$40,H414*0.54*100/(100-'Заказ, cкидки и курсы валют'!$C$40),IF(H414&lt;'Заказ, cкидки и курсы валют'!$B$41,H414*0.54*100/(100-'Заказ, cкидки и курсы валют'!$C$41),IF(H414&lt;'Заказ, cкидки и курсы валют'!$B$42,H414*0.54*100/(100-'Заказ, cкидки и курсы валют'!$C$42),IF(H414&lt;'Заказ, cкидки и курсы валют'!$B$43,H414*0.54*100/(100-'Заказ, cкидки и курсы валют'!$C$43),H414))))),2)</f>
        <v>509.59</v>
      </c>
      <c r="K414" s="879"/>
    </row>
    <row r="415" spans="1:11" ht="14.1" customHeight="1" thickBot="1">
      <c r="A415" s="216" t="s">
        <v>7506</v>
      </c>
      <c r="B415" s="39" t="s">
        <v>1326</v>
      </c>
      <c r="C415" s="58">
        <v>116</v>
      </c>
      <c r="D415" s="420">
        <v>5</v>
      </c>
      <c r="E415" s="2029">
        <f t="shared" si="66"/>
        <v>7654.9</v>
      </c>
      <c r="F415" s="1090">
        <f t="shared" si="64"/>
        <v>7654.9</v>
      </c>
      <c r="G415" s="862">
        <f>'Заказ, cкидки и курсы валют'!$J$23*F415</f>
        <v>91858.799999999988</v>
      </c>
      <c r="H415" s="128">
        <f t="shared" si="65"/>
        <v>459.29</v>
      </c>
      <c r="I415" s="212"/>
      <c r="J415" s="128">
        <f>ROUND(IF(H415&lt;'Заказ, cкидки и курсы валют'!$B$39,H415*0.54*100/(100-'Заказ, cкидки и курсы валют'!$C$39),IF(H415&lt;'Заказ, cкидки и курсы валют'!$B$40,H415*0.54*100/(100-'Заказ, cкидки и курсы валют'!$C$40),IF(H415&lt;'Заказ, cкидки и курсы валют'!$B$41,H415*0.54*100/(100-'Заказ, cкидки и курсы валют'!$C$41),IF(H415&lt;'Заказ, cкидки и курсы валют'!$B$42,H415*0.54*100/(100-'Заказ, cкидки и курсы валют'!$C$42),IF(H415&lt;'Заказ, cкидки и курсы валют'!$B$43,H415*0.54*100/(100-'Заказ, cкидки и курсы валют'!$C$43),H415))))),2)</f>
        <v>551.15</v>
      </c>
      <c r="K415" s="879"/>
    </row>
    <row r="416" spans="1:11" ht="14.1" customHeight="1" thickBot="1">
      <c r="A416" s="216" t="s">
        <v>7507</v>
      </c>
      <c r="B416" s="39" t="s">
        <v>214</v>
      </c>
      <c r="C416" s="58">
        <v>128</v>
      </c>
      <c r="D416" s="420">
        <v>5</v>
      </c>
      <c r="E416" s="2029">
        <f t="shared" si="66"/>
        <v>8263.0600000000013</v>
      </c>
      <c r="F416" s="1090">
        <f t="shared" si="64"/>
        <v>8263.06</v>
      </c>
      <c r="G416" s="862">
        <f>'Заказ, cкидки и курсы валют'!$J$23*F416</f>
        <v>99156.72</v>
      </c>
      <c r="H416" s="128">
        <f t="shared" si="65"/>
        <v>495.78</v>
      </c>
      <c r="I416" s="212"/>
      <c r="J416" s="128">
        <f>ROUND(IF(H416&lt;'Заказ, cкидки и курсы валют'!$B$39,H416*0.54*100/(100-'Заказ, cкидки и курсы валют'!$C$39),IF(H416&lt;'Заказ, cкидки и курсы валют'!$B$40,H416*0.54*100/(100-'Заказ, cкидки и курсы валют'!$C$40),IF(H416&lt;'Заказ, cкидки и курсы валют'!$B$41,H416*0.54*100/(100-'Заказ, cкидки и курсы валют'!$C$41),IF(H416&lt;'Заказ, cкидки и курсы валют'!$B$42,H416*0.54*100/(100-'Заказ, cкидки и курсы валют'!$C$42),IF(H416&lt;'Заказ, cкидки и курсы валют'!$B$43,H416*0.54*100/(100-'Заказ, cкидки и курсы валют'!$C$43),H416))))),2)</f>
        <v>594.94000000000005</v>
      </c>
      <c r="K416" s="879"/>
    </row>
    <row r="417" spans="1:11" ht="14.1" customHeight="1" thickBot="1">
      <c r="A417" s="216" t="s">
        <v>7508</v>
      </c>
      <c r="B417" s="39" t="s">
        <v>3128</v>
      </c>
      <c r="C417" s="58">
        <v>112</v>
      </c>
      <c r="D417" s="420">
        <v>5</v>
      </c>
      <c r="E417" s="2029">
        <f t="shared" si="66"/>
        <v>7235.14</v>
      </c>
      <c r="F417" s="1090">
        <f t="shared" si="64"/>
        <v>7235.14</v>
      </c>
      <c r="G417" s="862">
        <f>'Заказ, cкидки и курсы валют'!$J$23*F417</f>
        <v>86821.680000000008</v>
      </c>
      <c r="H417" s="128">
        <f t="shared" si="65"/>
        <v>434.11</v>
      </c>
      <c r="I417" s="212"/>
      <c r="J417" s="128">
        <f>ROUND(IF(H417&lt;'Заказ, cкидки и курсы валют'!$B$39,H417*0.54*100/(100-'Заказ, cкидки и курсы валют'!$C$39),IF(H417&lt;'Заказ, cкидки и курсы валют'!$B$40,H417*0.54*100/(100-'Заказ, cкидки и курсы валют'!$C$40),IF(H417&lt;'Заказ, cкидки и курсы валют'!$B$41,H417*0.54*100/(100-'Заказ, cкидки и курсы валют'!$C$41),IF(H417&lt;'Заказ, cкидки и курсы валют'!$B$42,H417*0.54*100/(100-'Заказ, cкидки и курсы валют'!$C$42),IF(H417&lt;'Заказ, cкидки и курсы валют'!$B$43,H417*0.54*100/(100-'Заказ, cкидки и курсы валют'!$C$43),H417))))),2)</f>
        <v>520.92999999999995</v>
      </c>
      <c r="K417" s="879"/>
    </row>
    <row r="418" spans="1:11" ht="14.1" customHeight="1" thickBot="1">
      <c r="A418" s="216" t="s">
        <v>7509</v>
      </c>
      <c r="B418" s="39" t="s">
        <v>3392</v>
      </c>
      <c r="C418" s="58">
        <v>136</v>
      </c>
      <c r="D418" s="420">
        <v>3</v>
      </c>
      <c r="E418" s="2029">
        <f t="shared" si="66"/>
        <v>9656.119999999999</v>
      </c>
      <c r="F418" s="1090">
        <f t="shared" si="64"/>
        <v>9656.1200000000008</v>
      </c>
      <c r="G418" s="862">
        <f>'Заказ, cкидки и курсы валют'!$J$23*F418</f>
        <v>115873.44</v>
      </c>
      <c r="H418" s="128">
        <f t="shared" si="65"/>
        <v>347.62</v>
      </c>
      <c r="I418" s="212"/>
      <c r="J418" s="128">
        <f>ROUND(IF(H418&lt;'Заказ, cкидки и курсы валют'!$B$39,H418*0.54*100/(100-'Заказ, cкидки и курсы валют'!$C$39),IF(H418&lt;'Заказ, cкидки и курсы валют'!$B$40,H418*0.54*100/(100-'Заказ, cкидки и курсы валют'!$C$40),IF(H418&lt;'Заказ, cкидки и курсы валют'!$B$41,H418*0.54*100/(100-'Заказ, cкидки и курсы валют'!$C$41),IF(H418&lt;'Заказ, cкидки и курсы валют'!$B$42,H418*0.54*100/(100-'Заказ, cкидки и курсы валют'!$C$42),IF(H418&lt;'Заказ, cкидки и курсы валют'!$B$43,H418*0.54*100/(100-'Заказ, cкидки и курсы валют'!$C$43),H418))))),2)</f>
        <v>469.29</v>
      </c>
      <c r="K418" s="879"/>
    </row>
    <row r="419" spans="1:11" ht="14.1" customHeight="1" thickBot="1">
      <c r="A419" s="216" t="s">
        <v>7510</v>
      </c>
      <c r="B419" s="39" t="s">
        <v>2254</v>
      </c>
      <c r="C419" s="58">
        <v>143</v>
      </c>
      <c r="D419" s="420">
        <v>3</v>
      </c>
      <c r="E419" s="2029">
        <f t="shared" si="66"/>
        <v>10224.200000000001</v>
      </c>
      <c r="F419" s="1090">
        <f t="shared" si="64"/>
        <v>10224.200000000001</v>
      </c>
      <c r="G419" s="862">
        <f>'Заказ, cкидки и курсы валют'!$J$23*F419</f>
        <v>122690.40000000001</v>
      </c>
      <c r="H419" s="128">
        <f t="shared" si="65"/>
        <v>368.07</v>
      </c>
      <c r="I419" s="212"/>
      <c r="J419" s="128">
        <f>ROUND(IF(H419&lt;'Заказ, cкидки и курсы валют'!$B$39,H419*0.54*100/(100-'Заказ, cкидки и курсы валют'!$C$39),IF(H419&lt;'Заказ, cкидки и курсы валют'!$B$40,H419*0.54*100/(100-'Заказ, cкидки и курсы валют'!$C$40),IF(H419&lt;'Заказ, cкидки и курсы валют'!$B$41,H419*0.54*100/(100-'Заказ, cкидки и курсы валют'!$C$41),IF(H419&lt;'Заказ, cкидки и курсы валют'!$B$42,H419*0.54*100/(100-'Заказ, cкидки и курсы валют'!$C$42),IF(H419&lt;'Заказ, cкидки и курсы валют'!$B$43,H419*0.54*100/(100-'Заказ, cкидки и курсы валют'!$C$43),H419))))),2)</f>
        <v>496.89</v>
      </c>
      <c r="K419" s="879"/>
    </row>
    <row r="420" spans="1:11" ht="14.1" customHeight="1" thickBot="1">
      <c r="A420" s="216" t="s">
        <v>7511</v>
      </c>
      <c r="B420" s="39" t="s">
        <v>2255</v>
      </c>
      <c r="C420" s="58">
        <v>163</v>
      </c>
      <c r="D420" s="420">
        <v>2</v>
      </c>
      <c r="E420" s="2029">
        <f t="shared" si="66"/>
        <v>12592.44</v>
      </c>
      <c r="F420" s="1090">
        <f t="shared" si="64"/>
        <v>12592.44</v>
      </c>
      <c r="G420" s="862">
        <f>'Заказ, cкидки и курсы валют'!$J$23*F420</f>
        <v>151109.28</v>
      </c>
      <c r="H420" s="128">
        <f t="shared" si="65"/>
        <v>302.22000000000003</v>
      </c>
      <c r="I420" s="212"/>
      <c r="J420" s="128">
        <f>ROUND(IF(H420&lt;'Заказ, cкидки и курсы валют'!$B$39,H420*0.54*100/(100-'Заказ, cкидки и курсы валют'!$C$39),IF(H420&lt;'Заказ, cкидки и курсы валют'!$B$40,H420*0.54*100/(100-'Заказ, cкидки и курсы валют'!$C$40),IF(H420&lt;'Заказ, cкидки и курсы валют'!$B$41,H420*0.54*100/(100-'Заказ, cкидки и курсы валют'!$C$41),IF(H420&lt;'Заказ, cкидки и курсы валют'!$B$42,H420*0.54*100/(100-'Заказ, cкидки и курсы валют'!$C$42),IF(H420&lt;'Заказ, cкидки и курсы валют'!$B$43,H420*0.54*100/(100-'Заказ, cкидки и курсы валют'!$C$43),H420))))),2)</f>
        <v>408</v>
      </c>
      <c r="K420" s="879"/>
    </row>
    <row r="421" spans="1:11" ht="14.1" customHeight="1" thickBot="1">
      <c r="A421" s="216" t="s">
        <v>7512</v>
      </c>
      <c r="B421" s="39" t="s">
        <v>3377</v>
      </c>
      <c r="C421" s="58">
        <v>193.22</v>
      </c>
      <c r="D421" s="420">
        <v>3</v>
      </c>
      <c r="E421" s="2029">
        <f t="shared" si="66"/>
        <v>12437.94</v>
      </c>
      <c r="F421" s="1090">
        <f t="shared" si="64"/>
        <v>12437.94</v>
      </c>
      <c r="G421" s="862">
        <f>'Заказ, cкидки и курсы валют'!$J$23*F421</f>
        <v>149255.28</v>
      </c>
      <c r="H421" s="128">
        <f t="shared" si="65"/>
        <v>447.77</v>
      </c>
      <c r="I421" s="212"/>
      <c r="J421" s="128">
        <f>ROUND(IF(H421&lt;'Заказ, cкидки и курсы валют'!$B$39,H421*0.54*100/(100-'Заказ, cкидки и курсы валют'!$C$39),IF(H421&lt;'Заказ, cкидки и курсы валют'!$B$40,H421*0.54*100/(100-'Заказ, cкидки и курсы валют'!$C$40),IF(H421&lt;'Заказ, cкидки и курсы валют'!$B$41,H421*0.54*100/(100-'Заказ, cкидки и курсы валют'!$C$41),IF(H421&lt;'Заказ, cкидки и курсы валют'!$B$42,H421*0.54*100/(100-'Заказ, cкидки и курсы валют'!$C$42),IF(H421&lt;'Заказ, cкидки и курсы валют'!$B$43,H421*0.54*100/(100-'Заказ, cкидки и курсы валют'!$C$43),H421))))),2)</f>
        <v>537.32000000000005</v>
      </c>
      <c r="K421" s="879"/>
    </row>
    <row r="422" spans="1:11" ht="14.1" customHeight="1" thickBot="1">
      <c r="A422" s="216" t="s">
        <v>10830</v>
      </c>
      <c r="B422" s="62" t="s">
        <v>249</v>
      </c>
      <c r="C422" s="58">
        <v>230</v>
      </c>
      <c r="D422" s="420">
        <v>2</v>
      </c>
      <c r="E422" s="2029">
        <f t="shared" si="66"/>
        <v>15582.36</v>
      </c>
      <c r="F422" s="1090">
        <f t="shared" ref="F422:F423" si="67">ROUND(E422*(1-$F$10),2)</f>
        <v>15582.36</v>
      </c>
      <c r="G422" s="862">
        <f>'Заказ, cкидки и курсы валют'!$J$23*F422</f>
        <v>186988.32</v>
      </c>
      <c r="H422" s="128">
        <f t="shared" ref="H422:H423" si="68">ROUND((D422/1000)*G422,2)</f>
        <v>373.98</v>
      </c>
      <c r="I422" s="212"/>
      <c r="J422" s="128">
        <f>ROUND(IF(H422&lt;'Заказ, cкидки и курсы валют'!$B$39,H422*0.54*100/(100-'Заказ, cкидки и курсы валют'!$C$39),IF(H422&lt;'Заказ, cкидки и курсы валют'!$B$40,H422*0.54*100/(100-'Заказ, cкидки и курсы валют'!$C$40),IF(H422&lt;'Заказ, cкидки и курсы валют'!$B$41,H422*0.54*100/(100-'Заказ, cкидки и курсы валют'!$C$41),IF(H422&lt;'Заказ, cкидки и курсы валют'!$B$42,H422*0.54*100/(100-'Заказ, cкидки и курсы валют'!$C$42),IF(H422&lt;'Заказ, cкидки и курсы валют'!$B$43,H422*0.54*100/(100-'Заказ, cкидки и курсы валют'!$C$43),H422))))),2)</f>
        <v>448.78</v>
      </c>
      <c r="K422" s="879"/>
    </row>
    <row r="423" spans="1:11" ht="14.1" customHeight="1" thickBot="1">
      <c r="A423" s="216" t="s">
        <v>10831</v>
      </c>
      <c r="B423" s="62" t="s">
        <v>1366</v>
      </c>
      <c r="C423" s="58">
        <v>240</v>
      </c>
      <c r="D423" s="420">
        <v>2</v>
      </c>
      <c r="E423" s="2029">
        <f t="shared" si="66"/>
        <v>16529.239999999998</v>
      </c>
      <c r="F423" s="1090">
        <f t="shared" si="67"/>
        <v>16529.240000000002</v>
      </c>
      <c r="G423" s="862">
        <f>'Заказ, cкидки и курсы валют'!$J$23*F423</f>
        <v>198350.88</v>
      </c>
      <c r="H423" s="128">
        <f t="shared" si="68"/>
        <v>396.7</v>
      </c>
      <c r="I423" s="212"/>
      <c r="J423" s="128">
        <f>ROUND(IF(H423&lt;'Заказ, cкидки и курсы валют'!$B$39,H423*0.54*100/(100-'Заказ, cкидки и курсы валют'!$C$39),IF(H423&lt;'Заказ, cкидки и курсы валют'!$B$40,H423*0.54*100/(100-'Заказ, cкидки и курсы валют'!$C$40),IF(H423&lt;'Заказ, cкидки и курсы валют'!$B$41,H423*0.54*100/(100-'Заказ, cкидки и курсы валют'!$C$41),IF(H423&lt;'Заказ, cкидки и курсы валют'!$B$42,H423*0.54*100/(100-'Заказ, cкидки и курсы валют'!$C$42),IF(H423&lt;'Заказ, cкидки и курсы валют'!$B$43,H423*0.54*100/(100-'Заказ, cкидки и курсы валют'!$C$43),H423))))),2)</f>
        <v>476.04</v>
      </c>
      <c r="K423" s="879"/>
    </row>
    <row r="424" spans="1:11" ht="14.1" customHeight="1" thickBot="1">
      <c r="A424" s="216" t="s">
        <v>7513</v>
      </c>
      <c r="B424" s="39" t="s">
        <v>250</v>
      </c>
      <c r="C424" s="58">
        <v>253</v>
      </c>
      <c r="D424" s="420">
        <v>2</v>
      </c>
      <c r="E424" s="2029">
        <f t="shared" si="66"/>
        <v>16761.14</v>
      </c>
      <c r="F424" s="1090">
        <f t="shared" ref="F424:F430" si="69">ROUND(E424*(1-$F$10),2)</f>
        <v>16761.14</v>
      </c>
      <c r="G424" s="862">
        <f>'Заказ, cкидки и курсы валют'!$J$23*F424</f>
        <v>201133.68</v>
      </c>
      <c r="H424" s="128">
        <f t="shared" ref="H424:H430" si="70">ROUND((D424/1000)*G424,2)</f>
        <v>402.27</v>
      </c>
      <c r="I424" s="212"/>
      <c r="J424" s="128">
        <f>ROUND(IF(H424&lt;'Заказ, cкидки и курсы валют'!$B$39,H424*0.54*100/(100-'Заказ, cкидки и курсы валют'!$C$39),IF(H424&lt;'Заказ, cкидки и курсы валют'!$B$40,H424*0.54*100/(100-'Заказ, cкидки и курсы валют'!$C$40),IF(H424&lt;'Заказ, cкидки и курсы валют'!$B$41,H424*0.54*100/(100-'Заказ, cкидки и курсы валют'!$C$41),IF(H424&lt;'Заказ, cкидки и курсы валют'!$B$42,H424*0.54*100/(100-'Заказ, cкидки и курсы валют'!$C$42),IF(H424&lt;'Заказ, cкидки и курсы валют'!$B$43,H424*0.54*100/(100-'Заказ, cкидки и курсы валют'!$C$43),H424))))),2)</f>
        <v>482.72</v>
      </c>
      <c r="K424" s="879"/>
    </row>
    <row r="425" spans="1:11" ht="14.1" customHeight="1" thickBot="1">
      <c r="A425" s="216" t="s">
        <v>7514</v>
      </c>
      <c r="B425" s="62" t="s">
        <v>3626</v>
      </c>
      <c r="C425" s="58">
        <v>240.42</v>
      </c>
      <c r="D425" s="420">
        <v>2</v>
      </c>
      <c r="E425" s="2029">
        <f t="shared" si="66"/>
        <v>17526.599999999999</v>
      </c>
      <c r="F425" s="1090">
        <f t="shared" si="69"/>
        <v>17526.599999999999</v>
      </c>
      <c r="G425" s="862">
        <f>'Заказ, cкидки и курсы валют'!$J$23*F425</f>
        <v>210319.19999999998</v>
      </c>
      <c r="H425" s="128">
        <f t="shared" si="70"/>
        <v>420.64</v>
      </c>
      <c r="I425" s="212"/>
      <c r="J425" s="128">
        <f>ROUND(IF(H425&lt;'Заказ, cкидки и курсы валют'!$B$39,H425*0.54*100/(100-'Заказ, cкидки и курсы валют'!$C$39),IF(H425&lt;'Заказ, cкидки и курсы валют'!$B$40,H425*0.54*100/(100-'Заказ, cкидки и курсы валют'!$C$40),IF(H425&lt;'Заказ, cкидки и курсы валют'!$B$41,H425*0.54*100/(100-'Заказ, cкидки и курсы валют'!$C$41),IF(H425&lt;'Заказ, cкидки и курсы валют'!$B$42,H425*0.54*100/(100-'Заказ, cкидки и курсы валют'!$C$42),IF(H425&lt;'Заказ, cкидки и курсы валют'!$B$43,H425*0.54*100/(100-'Заказ, cкидки и курсы валют'!$C$43),H425))))),2)</f>
        <v>504.77</v>
      </c>
    </row>
    <row r="426" spans="1:11" ht="14.1" customHeight="1" thickBot="1">
      <c r="A426" s="216" t="s">
        <v>7515</v>
      </c>
      <c r="B426" s="39" t="s">
        <v>3378</v>
      </c>
      <c r="C426" s="58">
        <v>247.42</v>
      </c>
      <c r="D426" s="420">
        <v>2</v>
      </c>
      <c r="E426" s="2029">
        <f t="shared" si="66"/>
        <v>17788.84</v>
      </c>
      <c r="F426" s="1090">
        <f t="shared" si="69"/>
        <v>17788.84</v>
      </c>
      <c r="G426" s="862">
        <f>'Заказ, cкидки и курсы валют'!$J$23*F426</f>
        <v>213466.08000000002</v>
      </c>
      <c r="H426" s="128">
        <f t="shared" si="70"/>
        <v>426.93</v>
      </c>
      <c r="I426" s="212"/>
      <c r="J426" s="128">
        <f>ROUND(IF(H426&lt;'Заказ, cкидки и курсы валют'!$B$39,H426*0.54*100/(100-'Заказ, cкидки и курсы валют'!$C$39),IF(H426&lt;'Заказ, cкидки и курсы валют'!$B$40,H426*0.54*100/(100-'Заказ, cкидки и курсы валют'!$C$40),IF(H426&lt;'Заказ, cкидки и курсы валют'!$B$41,H426*0.54*100/(100-'Заказ, cкидки и курсы валют'!$C$41),IF(H426&lt;'Заказ, cкидки и курсы валют'!$B$42,H426*0.54*100/(100-'Заказ, cкидки и курсы валют'!$C$42),IF(H426&lt;'Заказ, cкидки и курсы валют'!$B$43,H426*0.54*100/(100-'Заказ, cкидки и курсы валют'!$C$43),H426))))),2)</f>
        <v>512.32000000000005</v>
      </c>
    </row>
    <row r="427" spans="1:11" ht="14.1" customHeight="1" thickBot="1">
      <c r="A427" s="216" t="s">
        <v>7516</v>
      </c>
      <c r="B427" s="39" t="s">
        <v>3379</v>
      </c>
      <c r="C427" s="58">
        <v>308</v>
      </c>
      <c r="D427" s="420">
        <v>2</v>
      </c>
      <c r="E427" s="2029">
        <f t="shared" si="66"/>
        <v>19722.879999999997</v>
      </c>
      <c r="F427" s="1090">
        <f t="shared" si="69"/>
        <v>19722.88</v>
      </c>
      <c r="G427" s="862">
        <f>'Заказ, cкидки и курсы валют'!$J$23*F427</f>
        <v>236674.56</v>
      </c>
      <c r="H427" s="128">
        <f t="shared" si="70"/>
        <v>473.35</v>
      </c>
      <c r="I427" s="212"/>
      <c r="J427" s="128">
        <f>ROUND(IF(H427&lt;'Заказ, cкидки и курсы валют'!$B$39,H427*0.54*100/(100-'Заказ, cкидки и курсы валют'!$C$39),IF(H427&lt;'Заказ, cкидки и курсы валют'!$B$40,H427*0.54*100/(100-'Заказ, cкидки и курсы валют'!$C$40),IF(H427&lt;'Заказ, cкидки и курсы валют'!$B$41,H427*0.54*100/(100-'Заказ, cкидки и курсы валют'!$C$41),IF(H427&lt;'Заказ, cкидки и курсы валют'!$B$42,H427*0.54*100/(100-'Заказ, cкидки и курсы валют'!$C$42),IF(H427&lt;'Заказ, cкидки и курсы валют'!$B$43,H427*0.54*100/(100-'Заказ, cкидки и курсы валют'!$C$43),H427))))),2)</f>
        <v>568.02</v>
      </c>
    </row>
    <row r="428" spans="1:11" ht="14.1" customHeight="1" thickBot="1">
      <c r="A428" s="216" t="s">
        <v>7517</v>
      </c>
      <c r="B428" s="39" t="s">
        <v>3963</v>
      </c>
      <c r="C428" s="58">
        <v>323</v>
      </c>
      <c r="D428" s="420">
        <v>2</v>
      </c>
      <c r="E428" s="2029">
        <f t="shared" si="66"/>
        <v>20909.88</v>
      </c>
      <c r="F428" s="1090">
        <f t="shared" si="69"/>
        <v>20909.88</v>
      </c>
      <c r="G428" s="862">
        <f>'Заказ, cкидки и курсы валют'!$J$23*F428</f>
        <v>250918.56</v>
      </c>
      <c r="H428" s="128">
        <f t="shared" si="70"/>
        <v>501.84</v>
      </c>
      <c r="I428" s="212"/>
      <c r="J428" s="128">
        <f>ROUND(IF(H428&lt;'Заказ, cкидки и курсы валют'!$B$39,H428*0.54*100/(100-'Заказ, cкидки и курсы валют'!$C$39),IF(H428&lt;'Заказ, cкидки и курсы валют'!$B$40,H428*0.54*100/(100-'Заказ, cкидки и курсы валют'!$C$40),IF(H428&lt;'Заказ, cкидки и курсы валют'!$B$41,H428*0.54*100/(100-'Заказ, cкидки и курсы валют'!$C$41),IF(H428&lt;'Заказ, cкидки и курсы валют'!$B$42,H428*0.54*100/(100-'Заказ, cкидки и курсы валют'!$C$42),IF(H428&lt;'Заказ, cкидки и курсы валют'!$B$43,H428*0.54*100/(100-'Заказ, cкидки и курсы валют'!$C$43),H428))))),2)</f>
        <v>602.21</v>
      </c>
    </row>
    <row r="429" spans="1:11" ht="14.1" customHeight="1" thickBot="1">
      <c r="A429" s="216" t="s">
        <v>7518</v>
      </c>
      <c r="B429" s="39" t="s">
        <v>1329</v>
      </c>
      <c r="C429" s="58">
        <v>343</v>
      </c>
      <c r="D429" s="420">
        <v>2</v>
      </c>
      <c r="E429" s="2029">
        <f t="shared" si="66"/>
        <v>22383.82</v>
      </c>
      <c r="F429" s="1090">
        <f t="shared" si="69"/>
        <v>22383.82</v>
      </c>
      <c r="G429" s="862">
        <f>'Заказ, cкидки и курсы валют'!$J$23*F429</f>
        <v>268605.83999999997</v>
      </c>
      <c r="H429" s="128">
        <f t="shared" si="70"/>
        <v>537.21</v>
      </c>
      <c r="I429" s="212"/>
      <c r="J429" s="128">
        <f>ROUND(IF(H429&lt;'Заказ, cкидки и курсы валют'!$B$39,H429*0.54*100/(100-'Заказ, cкидки и курсы валют'!$C$39),IF(H429&lt;'Заказ, cкидки и курсы валют'!$B$40,H429*0.54*100/(100-'Заказ, cкидки и курсы валют'!$C$40),IF(H429&lt;'Заказ, cкидки и курсы валют'!$B$41,H429*0.54*100/(100-'Заказ, cкидки и курсы валют'!$C$41),IF(H429&lt;'Заказ, cкидки и курсы валют'!$B$42,H429*0.54*100/(100-'Заказ, cкидки и курсы валют'!$C$42),IF(H429&lt;'Заказ, cкидки и курсы валют'!$B$43,H429*0.54*100/(100-'Заказ, cкидки и курсы валют'!$C$43),H429))))),2)</f>
        <v>644.65</v>
      </c>
    </row>
    <row r="430" spans="1:11" ht="14.1" customHeight="1" thickBot="1">
      <c r="A430" s="216" t="s">
        <v>7519</v>
      </c>
      <c r="B430" s="62" t="s">
        <v>1330</v>
      </c>
      <c r="C430" s="814">
        <v>416.5</v>
      </c>
      <c r="D430" s="420">
        <v>2</v>
      </c>
      <c r="E430" s="2029">
        <f t="shared" si="66"/>
        <v>27557.74</v>
      </c>
      <c r="F430" s="1090">
        <f t="shared" si="69"/>
        <v>27557.74</v>
      </c>
      <c r="G430" s="862">
        <f>'Заказ, cкидки и курсы валют'!$J$23*F430</f>
        <v>330692.88</v>
      </c>
      <c r="H430" s="128">
        <f t="shared" si="70"/>
        <v>661.39</v>
      </c>
      <c r="I430" s="212"/>
      <c r="J430" s="128">
        <f>ROUND(IF(H430&lt;'Заказ, cкидки и курсы валют'!$B$39,H430*0.54*100/(100-'Заказ, cкидки и курсы валют'!$C$39),IF(H430&lt;'Заказ, cкидки и курсы валют'!$B$40,H430*0.54*100/(100-'Заказ, cкидки и курсы валют'!$C$40),IF(H430&lt;'Заказ, cкидки и курсы валют'!$B$41,H430*0.54*100/(100-'Заказ, cкидки и курсы валют'!$C$41),IF(H430&lt;'Заказ, cкидки и курсы валют'!$B$42,H430*0.54*100/(100-'Заказ, cкидки и курсы валют'!$C$42),IF(H430&lt;'Заказ, cкидки и курсы валют'!$B$43,H430*0.54*100/(100-'Заказ, cкидки и курсы валют'!$C$43),H430))))),2)</f>
        <v>714.3</v>
      </c>
    </row>
    <row r="431" spans="1:11" ht="14.1" customHeight="1" thickBot="1">
      <c r="A431" s="216" t="s">
        <v>10832</v>
      </c>
      <c r="B431" s="62" t="s">
        <v>1369</v>
      </c>
      <c r="C431" s="814">
        <v>486</v>
      </c>
      <c r="D431" s="420">
        <v>2</v>
      </c>
      <c r="E431" s="2029">
        <f t="shared" si="66"/>
        <v>34327.58</v>
      </c>
      <c r="F431" s="1090">
        <f t="shared" ref="F431:F432" si="71">ROUND(E431*(1-$F$10),2)</f>
        <v>34327.58</v>
      </c>
      <c r="G431" s="862">
        <f>'Заказ, cкидки и курсы валют'!$J$23*F431</f>
        <v>411930.96</v>
      </c>
      <c r="H431" s="128">
        <f t="shared" ref="H431:H432" si="72">ROUND((D431/1000)*G431,2)</f>
        <v>823.86</v>
      </c>
      <c r="I431" s="212"/>
      <c r="J431" s="128">
        <f>ROUND(IF(H431&lt;'Заказ, cкидки и курсы валют'!$B$39,H431*0.54*100/(100-'Заказ, cкидки и курсы валют'!$C$39),IF(H431&lt;'Заказ, cкидки и курсы валют'!$B$40,H431*0.54*100/(100-'Заказ, cкидки и курсы валют'!$C$40),IF(H431&lt;'Заказ, cкидки и курсы валют'!$B$41,H431*0.54*100/(100-'Заказ, cкидки и курсы валют'!$C$41),IF(H431&lt;'Заказ, cкидки и курсы валют'!$B$42,H431*0.54*100/(100-'Заказ, cкидки и курсы валют'!$C$42),IF(H431&lt;'Заказ, cкидки и курсы валют'!$B$43,H431*0.54*100/(100-'Заказ, cкидки и курсы валют'!$C$43),H431))))),2)</f>
        <v>889.77</v>
      </c>
    </row>
    <row r="432" spans="1:11" ht="13.5" thickBot="1">
      <c r="A432" s="241" t="s">
        <v>10833</v>
      </c>
      <c r="B432" s="266" t="s">
        <v>1331</v>
      </c>
      <c r="C432" s="796">
        <v>576</v>
      </c>
      <c r="D432" s="421">
        <v>2</v>
      </c>
      <c r="E432" s="2029">
        <f t="shared" si="66"/>
        <v>40410.14</v>
      </c>
      <c r="F432" s="1091">
        <f t="shared" si="71"/>
        <v>40410.14</v>
      </c>
      <c r="G432" s="960">
        <f>'Заказ, cкидки и курсы валют'!$J$23*F432</f>
        <v>484921.68</v>
      </c>
      <c r="H432" s="181">
        <f t="shared" si="72"/>
        <v>969.84</v>
      </c>
      <c r="I432" s="214"/>
      <c r="J432" s="128">
        <f>ROUND(IF(H432&lt;'Заказ, cкидки и курсы валют'!$B$39,H432*0.54*100/(100-'Заказ, cкидки и курсы валют'!$C$39),IF(H432&lt;'Заказ, cкидки и курсы валют'!$B$40,H432*0.54*100/(100-'Заказ, cкидки и курсы валют'!$C$40),IF(H432&lt;'Заказ, cкидки и курсы валют'!$B$41,H432*0.54*100/(100-'Заказ, cкидки и курсы валют'!$C$41),IF(H432&lt;'Заказ, cкидки и курсы валют'!$B$42,H432*0.54*100/(100-'Заказ, cкидки и курсы валют'!$C$42),IF(H432&lt;'Заказ, cкидки и курсы валют'!$B$43,H432*0.54*100/(100-'Заказ, cкидки и курсы валют'!$C$43),H432))))),2)</f>
        <v>969.84</v>
      </c>
    </row>
    <row r="433" spans="1:9" ht="13.5" thickBot="1"/>
    <row r="434" spans="1:9" ht="18">
      <c r="A434" s="247"/>
      <c r="B434" s="163"/>
      <c r="C434" s="91" t="s">
        <v>4393</v>
      </c>
      <c r="D434" s="91"/>
      <c r="E434" s="855"/>
      <c r="F434" s="562"/>
      <c r="G434" s="592"/>
      <c r="H434" s="163"/>
      <c r="I434" s="163"/>
    </row>
    <row r="435" spans="1:9">
      <c r="A435" s="248"/>
      <c r="B435" s="17"/>
      <c r="C435" s="97"/>
      <c r="D435" s="97"/>
      <c r="E435" s="557"/>
      <c r="F435" s="596"/>
      <c r="G435" s="620"/>
      <c r="H435" s="17"/>
      <c r="I435" s="167"/>
    </row>
    <row r="436" spans="1:9">
      <c r="A436" s="248"/>
      <c r="B436" s="17"/>
      <c r="C436" s="97"/>
      <c r="D436" s="97"/>
      <c r="E436" s="557"/>
      <c r="F436" s="596"/>
      <c r="G436" s="620"/>
      <c r="H436" s="17"/>
      <c r="I436" s="167"/>
    </row>
    <row r="437" spans="1:9">
      <c r="A437" s="248"/>
      <c r="B437" s="17"/>
      <c r="C437" s="97"/>
      <c r="D437" s="97"/>
      <c r="E437" s="557"/>
      <c r="F437" s="596"/>
      <c r="G437" s="620"/>
      <c r="H437" s="17"/>
      <c r="I437" s="167"/>
    </row>
    <row r="438" spans="1:9" ht="16.5" thickBot="1">
      <c r="A438" s="201" t="s">
        <v>7051</v>
      </c>
      <c r="B438" s="270"/>
      <c r="C438" s="99"/>
      <c r="D438" s="99"/>
      <c r="E438" s="558"/>
      <c r="F438" s="598"/>
      <c r="G438" s="621"/>
      <c r="H438" s="171"/>
      <c r="I438" s="172"/>
    </row>
    <row r="439" spans="1:9" ht="21" customHeight="1">
      <c r="A439" s="195" t="s">
        <v>1028</v>
      </c>
      <c r="B439" s="196" t="s">
        <v>1029</v>
      </c>
      <c r="C439" s="197" t="s">
        <v>678</v>
      </c>
      <c r="D439" s="197" t="s">
        <v>3130</v>
      </c>
      <c r="E439" s="605" t="s">
        <v>11188</v>
      </c>
      <c r="F439" s="600" t="s">
        <v>2779</v>
      </c>
      <c r="G439" s="640" t="s">
        <v>2627</v>
      </c>
      <c r="H439" s="419" t="s">
        <v>497</v>
      </c>
      <c r="I439" s="199" t="s">
        <v>4239</v>
      </c>
    </row>
    <row r="440" spans="1:9" ht="12.75" customHeight="1" thickBot="1">
      <c r="A440" s="195"/>
      <c r="B440" s="389"/>
      <c r="C440" s="197" t="s">
        <v>3629</v>
      </c>
      <c r="D440" s="390" t="s">
        <v>2628</v>
      </c>
      <c r="E440" s="564" t="s">
        <v>265</v>
      </c>
      <c r="F440" s="607">
        <f>'Заказ, cкидки и курсы валют'!$I$12</f>
        <v>0</v>
      </c>
      <c r="G440" s="638"/>
      <c r="H440" s="338"/>
      <c r="I440" s="325"/>
    </row>
    <row r="441" spans="1:9" ht="12.75" customHeight="1">
      <c r="A441" s="333" t="s">
        <v>1613</v>
      </c>
      <c r="B441" s="392" t="s">
        <v>1336</v>
      </c>
      <c r="C441" s="984">
        <v>6</v>
      </c>
      <c r="D441" s="1706">
        <v>100</v>
      </c>
      <c r="E441" s="1092">
        <v>217.96</v>
      </c>
      <c r="F441" s="1089">
        <f>ROUND(E441*(1-$F$10),2)</f>
        <v>217.96</v>
      </c>
      <c r="G441" s="968">
        <f>'Заказ, cкидки и курсы валют'!$J$23*F441</f>
        <v>2615.52</v>
      </c>
      <c r="H441" s="387">
        <f>ROUND((D441/1000)*G441,2)</f>
        <v>261.55</v>
      </c>
      <c r="I441" s="337"/>
    </row>
    <row r="442" spans="1:9" ht="12.75" customHeight="1">
      <c r="A442" s="216" t="s">
        <v>1614</v>
      </c>
      <c r="B442" s="44" t="s">
        <v>1337</v>
      </c>
      <c r="C442" s="53">
        <v>8.3000000000000007</v>
      </c>
      <c r="D442" s="72">
        <v>100</v>
      </c>
      <c r="E442" s="1092">
        <v>289.99</v>
      </c>
      <c r="F442" s="1090">
        <f t="shared" ref="F442:F446" si="73">ROUND(E442*(1-$F$10),2)</f>
        <v>289.99</v>
      </c>
      <c r="G442" s="862">
        <f>'Заказ, cкидки и курсы валют'!$J$23*F442</f>
        <v>3479.88</v>
      </c>
      <c r="H442" s="128">
        <f t="shared" ref="H442:H446" si="74">ROUND((D442/1000)*G442,2)</f>
        <v>347.99</v>
      </c>
      <c r="I442" s="212"/>
    </row>
    <row r="443" spans="1:9" ht="12.75" customHeight="1">
      <c r="A443" s="216" t="s">
        <v>1615</v>
      </c>
      <c r="B443" s="44" t="s">
        <v>1338</v>
      </c>
      <c r="C443" s="53">
        <v>16.600000000000001</v>
      </c>
      <c r="D443" s="72">
        <v>50</v>
      </c>
      <c r="E443" s="1092">
        <v>458.76</v>
      </c>
      <c r="F443" s="1090">
        <f t="shared" si="73"/>
        <v>458.76</v>
      </c>
      <c r="G443" s="862">
        <f>'Заказ, cкидки и курсы валют'!$J$23*F443</f>
        <v>5505.12</v>
      </c>
      <c r="H443" s="128">
        <f t="shared" si="74"/>
        <v>275.26</v>
      </c>
      <c r="I443" s="212"/>
    </row>
    <row r="444" spans="1:9" ht="12.75" customHeight="1">
      <c r="A444" s="216" t="s">
        <v>1616</v>
      </c>
      <c r="B444" s="44" t="s">
        <v>1339</v>
      </c>
      <c r="C444" s="53">
        <v>41.2</v>
      </c>
      <c r="D444" s="72">
        <v>50</v>
      </c>
      <c r="E444" s="1092">
        <v>1143.43</v>
      </c>
      <c r="F444" s="1090">
        <f t="shared" si="73"/>
        <v>1143.43</v>
      </c>
      <c r="G444" s="862">
        <f>'Заказ, cкидки и курсы валют'!$J$23*F444</f>
        <v>13721.16</v>
      </c>
      <c r="H444" s="128">
        <f t="shared" si="74"/>
        <v>686.06</v>
      </c>
      <c r="I444" s="212"/>
    </row>
    <row r="445" spans="1:9">
      <c r="A445" s="216" t="s">
        <v>1617</v>
      </c>
      <c r="B445" s="44" t="s">
        <v>1340</v>
      </c>
      <c r="C445" s="53">
        <v>87.4</v>
      </c>
      <c r="D445" s="72">
        <v>25</v>
      </c>
      <c r="E445" s="1092">
        <v>2338.38</v>
      </c>
      <c r="F445" s="1090">
        <f t="shared" si="73"/>
        <v>2338.38</v>
      </c>
      <c r="G445" s="862">
        <f>'Заказ, cкидки и курсы валют'!$J$23*F445</f>
        <v>28060.560000000001</v>
      </c>
      <c r="H445" s="128">
        <f t="shared" si="74"/>
        <v>701.51</v>
      </c>
      <c r="I445" s="212"/>
    </row>
    <row r="446" spans="1:9" ht="13.5" thickBot="1">
      <c r="A446" s="241" t="s">
        <v>1618</v>
      </c>
      <c r="B446" s="213" t="s">
        <v>1341</v>
      </c>
      <c r="C446" s="789">
        <v>200</v>
      </c>
      <c r="D446" s="1010">
        <v>25</v>
      </c>
      <c r="E446" s="1092">
        <v>7541.39</v>
      </c>
      <c r="F446" s="1091">
        <f t="shared" si="73"/>
        <v>7541.39</v>
      </c>
      <c r="G446" s="960">
        <f>'Заказ, cкидки и курсы валют'!$J$23*F446</f>
        <v>90496.680000000008</v>
      </c>
      <c r="H446" s="181">
        <f t="shared" si="74"/>
        <v>2262.42</v>
      </c>
      <c r="I446" s="214"/>
    </row>
    <row r="447" spans="1:9" ht="13.5" thickBot="1">
      <c r="A447" s="47"/>
      <c r="B447" s="43"/>
    </row>
    <row r="448" spans="1:9" ht="18">
      <c r="A448" s="247"/>
      <c r="B448" s="163"/>
      <c r="C448" s="91" t="s">
        <v>4393</v>
      </c>
      <c r="D448" s="91"/>
      <c r="E448" s="855"/>
      <c r="F448" s="562"/>
      <c r="G448" s="592"/>
      <c r="H448" s="163"/>
      <c r="I448" s="163"/>
    </row>
    <row r="449" spans="1:11">
      <c r="A449" s="248"/>
      <c r="B449" s="17"/>
      <c r="C449" s="97"/>
      <c r="D449" s="97"/>
      <c r="E449" s="557"/>
      <c r="F449" s="596"/>
      <c r="G449" s="620"/>
      <c r="H449" s="17"/>
      <c r="I449" s="167"/>
    </row>
    <row r="450" spans="1:11">
      <c r="A450" s="248"/>
      <c r="B450" s="17"/>
      <c r="C450" s="97"/>
      <c r="D450" s="97"/>
      <c r="E450" s="557"/>
      <c r="F450" s="596"/>
      <c r="G450" s="620"/>
      <c r="H450" s="17"/>
      <c r="I450" s="167"/>
    </row>
    <row r="451" spans="1:11">
      <c r="A451" s="248"/>
      <c r="B451" s="17"/>
      <c r="C451" s="97"/>
      <c r="D451" s="97"/>
      <c r="E451" s="557"/>
      <c r="F451" s="596"/>
      <c r="G451" s="620"/>
      <c r="H451" s="17"/>
      <c r="I451" s="167"/>
    </row>
    <row r="452" spans="1:11" ht="16.5" thickBot="1">
      <c r="A452" s="1171" t="s">
        <v>7052</v>
      </c>
      <c r="B452" s="2548"/>
      <c r="C452" s="99"/>
      <c r="D452" s="99"/>
      <c r="E452" s="558"/>
      <c r="F452" s="598"/>
      <c r="G452" s="621"/>
      <c r="H452" s="171"/>
      <c r="I452" s="172"/>
    </row>
    <row r="453" spans="1:11" ht="44.25" customHeight="1">
      <c r="A453" s="195" t="s">
        <v>1028</v>
      </c>
      <c r="B453" s="196" t="s">
        <v>1029</v>
      </c>
      <c r="C453" s="197" t="s">
        <v>678</v>
      </c>
      <c r="D453" s="197" t="s">
        <v>3130</v>
      </c>
      <c r="E453" s="605" t="s">
        <v>11188</v>
      </c>
      <c r="F453" s="600" t="s">
        <v>2779</v>
      </c>
      <c r="G453" s="640" t="s">
        <v>2627</v>
      </c>
      <c r="H453" s="419" t="s">
        <v>497</v>
      </c>
      <c r="I453" s="199" t="s">
        <v>4239</v>
      </c>
      <c r="J453" s="2668" t="s">
        <v>12335</v>
      </c>
    </row>
    <row r="454" spans="1:11" ht="21.75" customHeight="1" thickBot="1">
      <c r="A454" s="195"/>
      <c r="B454" s="389"/>
      <c r="C454" s="197" t="s">
        <v>3629</v>
      </c>
      <c r="D454" s="390" t="s">
        <v>2628</v>
      </c>
      <c r="E454" s="564" t="s">
        <v>265</v>
      </c>
      <c r="F454" s="607">
        <f>'Заказ, cкидки и курсы валют'!$I$12</f>
        <v>0</v>
      </c>
      <c r="G454" s="638"/>
      <c r="H454" s="338"/>
      <c r="I454" s="325"/>
      <c r="J454" s="2669"/>
    </row>
    <row r="455" spans="1:11" ht="12.75" customHeight="1" thickBot="1">
      <c r="A455" s="333" t="s">
        <v>7520</v>
      </c>
      <c r="B455" s="392" t="s">
        <v>1336</v>
      </c>
      <c r="C455" s="984">
        <v>6</v>
      </c>
      <c r="D455" s="1706">
        <v>10</v>
      </c>
      <c r="E455" s="2029">
        <f>(E441*2)+(1000/D455*7.5)</f>
        <v>1185.92</v>
      </c>
      <c r="F455" s="1089">
        <f>ROUND(E455*(1-$F$10),2)</f>
        <v>1185.92</v>
      </c>
      <c r="G455" s="968">
        <f>'Заказ, cкидки и курсы валют'!$J$23*F455</f>
        <v>14231.04</v>
      </c>
      <c r="H455" s="387">
        <f>ROUND((D455/1000)*G455,2)</f>
        <v>142.31</v>
      </c>
      <c r="I455" s="337"/>
      <c r="J455" s="128">
        <f>ROUND(IF(H455&lt;'Заказ, cкидки и курсы валют'!$B$39,H455*0.54*100/(100-'Заказ, cкидки и курсы валют'!$C$39),IF(H455&lt;'Заказ, cкидки и курсы валют'!$B$40,H455*0.54*100/(100-'Заказ, cкидки и курсы валют'!$C$40),IF(H455&lt;'Заказ, cкидки и курсы валют'!$B$41,H455*0.54*100/(100-'Заказ, cкидки и курсы валют'!$C$41),IF(H455&lt;'Заказ, cкидки и курсы валют'!$B$42,H455*0.54*100/(100-'Заказ, cкидки и курсы валют'!$C$42),IF(H455&lt;'Заказ, cкидки и курсы валют'!$B$43,H455*0.54*100/(100-'Заказ, cкидки и курсы валют'!$C$43),H455))))),2)</f>
        <v>219.56</v>
      </c>
    </row>
    <row r="456" spans="1:11" ht="12.75" customHeight="1" thickBot="1">
      <c r="A456" s="216" t="s">
        <v>7521</v>
      </c>
      <c r="B456" s="44" t="s">
        <v>1337</v>
      </c>
      <c r="C456" s="53">
        <v>8.3000000000000007</v>
      </c>
      <c r="D456" s="72">
        <v>10</v>
      </c>
      <c r="E456" s="2029">
        <f t="shared" ref="E456:E460" si="75">(E442*2)+(1000/D456*7.5)</f>
        <v>1329.98</v>
      </c>
      <c r="F456" s="1090">
        <f t="shared" ref="F456:F460" si="76">ROUND(E456*(1-$F$10),2)</f>
        <v>1329.98</v>
      </c>
      <c r="G456" s="862">
        <f>'Заказ, cкидки и курсы валют'!$J$23*F456</f>
        <v>15959.76</v>
      </c>
      <c r="H456" s="128">
        <f t="shared" ref="H456:H460" si="77">ROUND((D456/1000)*G456,2)</f>
        <v>159.6</v>
      </c>
      <c r="I456" s="212"/>
      <c r="J456" s="128">
        <f>ROUND(IF(H456&lt;'Заказ, cкидки и курсы валют'!$B$39,H456*0.54*100/(100-'Заказ, cкидки и курсы валют'!$C$39),IF(H456&lt;'Заказ, cкидки и курсы валют'!$B$40,H456*0.54*100/(100-'Заказ, cкидки и курсы валют'!$C$40),IF(H456&lt;'Заказ, cкидки и курсы валют'!$B$41,H456*0.54*100/(100-'Заказ, cкидки и курсы валют'!$C$41),IF(H456&lt;'Заказ, cкидки и курсы валют'!$B$42,H456*0.54*100/(100-'Заказ, cкидки и курсы валют'!$C$42),IF(H456&lt;'Заказ, cкидки и курсы валют'!$B$43,H456*0.54*100/(100-'Заказ, cкидки и курсы валют'!$C$43),H456))))),2)</f>
        <v>246.24</v>
      </c>
    </row>
    <row r="457" spans="1:11" ht="12.75" customHeight="1" thickBot="1">
      <c r="A457" s="216" t="s">
        <v>7522</v>
      </c>
      <c r="B457" s="44" t="s">
        <v>1338</v>
      </c>
      <c r="C457" s="53">
        <v>16.600000000000001</v>
      </c>
      <c r="D457" s="72">
        <v>5</v>
      </c>
      <c r="E457" s="2029">
        <f t="shared" si="75"/>
        <v>2417.52</v>
      </c>
      <c r="F457" s="1090">
        <f t="shared" si="76"/>
        <v>2417.52</v>
      </c>
      <c r="G457" s="862">
        <f>'Заказ, cкидки и курсы валют'!$J$23*F457</f>
        <v>29010.239999999998</v>
      </c>
      <c r="H457" s="128">
        <f t="shared" si="77"/>
        <v>145.05000000000001</v>
      </c>
      <c r="I457" s="212"/>
      <c r="J457" s="128">
        <f>ROUND(IF(H457&lt;'Заказ, cкидки и курсы валют'!$B$39,H457*0.54*100/(100-'Заказ, cкидки и курсы валют'!$C$39),IF(H457&lt;'Заказ, cкидки и курсы валют'!$B$40,H457*0.54*100/(100-'Заказ, cкидки и курсы валют'!$C$40),IF(H457&lt;'Заказ, cкидки и курсы валют'!$B$41,H457*0.54*100/(100-'Заказ, cкидки и курсы валют'!$C$41),IF(H457&lt;'Заказ, cкидки и курсы валют'!$B$42,H457*0.54*100/(100-'Заказ, cкидки и курсы валют'!$C$42),IF(H457&lt;'Заказ, cкидки и курсы валют'!$B$43,H457*0.54*100/(100-'Заказ, cкидки и курсы валют'!$C$43),H457))))),2)</f>
        <v>223.79</v>
      </c>
    </row>
    <row r="458" spans="1:11" ht="12.75" customHeight="1" thickBot="1">
      <c r="A458" s="216" t="s">
        <v>7523</v>
      </c>
      <c r="B458" s="44" t="s">
        <v>1339</v>
      </c>
      <c r="C458" s="53">
        <v>41.2</v>
      </c>
      <c r="D458" s="72">
        <v>5</v>
      </c>
      <c r="E458" s="2029">
        <f t="shared" si="75"/>
        <v>3786.86</v>
      </c>
      <c r="F458" s="1090">
        <f t="shared" si="76"/>
        <v>3786.86</v>
      </c>
      <c r="G458" s="862">
        <f>'Заказ, cкидки и курсы валют'!$J$23*F458</f>
        <v>45442.32</v>
      </c>
      <c r="H458" s="128">
        <f t="shared" si="77"/>
        <v>227.21</v>
      </c>
      <c r="I458" s="212"/>
      <c r="J458" s="128">
        <f>ROUND(IF(H458&lt;'Заказ, cкидки и курсы валют'!$B$39,H458*0.54*100/(100-'Заказ, cкидки и курсы валют'!$C$39),IF(H458&lt;'Заказ, cкидки и курсы валют'!$B$40,H458*0.54*100/(100-'Заказ, cкидки и курсы валют'!$C$40),IF(H458&lt;'Заказ, cкидки и курсы валют'!$B$41,H458*0.54*100/(100-'Заказ, cкидки и курсы валют'!$C$41),IF(H458&lt;'Заказ, cкидки и курсы валют'!$B$42,H458*0.54*100/(100-'Заказ, cкидки и курсы валют'!$C$42),IF(H458&lt;'Заказ, cкидки и курсы валют'!$B$43,H458*0.54*100/(100-'Заказ, cкидки и курсы валют'!$C$43),H458))))),2)</f>
        <v>306.73</v>
      </c>
    </row>
    <row r="459" spans="1:11" ht="13.5" thickBot="1">
      <c r="A459" s="216" t="s">
        <v>7524</v>
      </c>
      <c r="B459" s="44" t="s">
        <v>1340</v>
      </c>
      <c r="C459" s="53">
        <v>87.4</v>
      </c>
      <c r="D459" s="72">
        <v>5</v>
      </c>
      <c r="E459" s="2029">
        <f t="shared" si="75"/>
        <v>6176.76</v>
      </c>
      <c r="F459" s="1090">
        <f t="shared" si="76"/>
        <v>6176.76</v>
      </c>
      <c r="G459" s="862">
        <f>'Заказ, cкидки и курсы валют'!$J$23*F459</f>
        <v>74121.119999999995</v>
      </c>
      <c r="H459" s="128">
        <f t="shared" si="77"/>
        <v>370.61</v>
      </c>
      <c r="I459" s="212"/>
      <c r="J459" s="128">
        <f>ROUND(IF(H459&lt;'Заказ, cкидки и курсы валют'!$B$39,H459*0.54*100/(100-'Заказ, cкидки и курсы валют'!$C$39),IF(H459&lt;'Заказ, cкидки и курсы валют'!$B$40,H459*0.54*100/(100-'Заказ, cкидки и курсы валют'!$C$40),IF(H459&lt;'Заказ, cкидки и курсы валют'!$B$41,H459*0.54*100/(100-'Заказ, cкидки и курсы валют'!$C$41),IF(H459&lt;'Заказ, cкидки и курсы валют'!$B$42,H459*0.54*100/(100-'Заказ, cкидки и курсы валют'!$C$42),IF(H459&lt;'Заказ, cкидки и курсы валют'!$B$43,H459*0.54*100/(100-'Заказ, cкидки и курсы валют'!$C$43),H459))))),2)</f>
        <v>444.73</v>
      </c>
      <c r="K459" s="1197"/>
    </row>
    <row r="460" spans="1:11" ht="13.5" thickBot="1">
      <c r="A460" s="241" t="s">
        <v>7525</v>
      </c>
      <c r="B460" s="213" t="s">
        <v>1341</v>
      </c>
      <c r="C460" s="789">
        <v>200</v>
      </c>
      <c r="D460" s="1010">
        <v>5</v>
      </c>
      <c r="E460" s="2029">
        <f t="shared" si="75"/>
        <v>16582.78</v>
      </c>
      <c r="F460" s="1091">
        <f t="shared" si="76"/>
        <v>16582.78</v>
      </c>
      <c r="G460" s="960">
        <f>'Заказ, cкидки и курсы валют'!$J$23*F460</f>
        <v>198993.36</v>
      </c>
      <c r="H460" s="181">
        <f t="shared" si="77"/>
        <v>994.97</v>
      </c>
      <c r="I460" s="214"/>
      <c r="J460" s="128">
        <f>ROUND(IF(H460&lt;'Заказ, cкидки и курсы валют'!$B$39,H460*0.54*100/(100-'Заказ, cкидки и курсы валют'!$C$39),IF(H460&lt;'Заказ, cкидки и курсы валют'!$B$40,H460*0.54*100/(100-'Заказ, cкидки и курсы валют'!$C$40),IF(H460&lt;'Заказ, cкидки и курсы валют'!$B$41,H460*0.54*100/(100-'Заказ, cкидки и курсы валют'!$C$41),IF(H460&lt;'Заказ, cкидки и курсы валют'!$B$42,H460*0.54*100/(100-'Заказ, cкидки и курсы валют'!$C$42),IF(H460&lt;'Заказ, cкидки и курсы валют'!$B$43,H460*0.54*100/(100-'Заказ, cкидки и курсы валют'!$C$43),H460))))),2)</f>
        <v>994.97</v>
      </c>
      <c r="K460" s="1197"/>
    </row>
    <row r="461" spans="1:11" ht="13.5" thickBot="1">
      <c r="A461" s="47"/>
      <c r="B461" s="43"/>
      <c r="K461" s="1197"/>
    </row>
    <row r="462" spans="1:11" ht="18">
      <c r="A462" s="247"/>
      <c r="B462" s="163"/>
      <c r="C462" s="91"/>
      <c r="D462" s="91" t="s">
        <v>3085</v>
      </c>
      <c r="E462" s="855"/>
      <c r="F462" s="562"/>
      <c r="G462" s="592"/>
      <c r="H462" s="163"/>
      <c r="I462" s="95"/>
      <c r="K462" s="1197"/>
    </row>
    <row r="463" spans="1:11">
      <c r="A463" s="248"/>
      <c r="B463" s="17"/>
      <c r="C463" s="97"/>
      <c r="D463" s="97"/>
      <c r="E463" s="557"/>
      <c r="F463" s="596"/>
      <c r="G463" s="620"/>
      <c r="H463" s="17"/>
      <c r="I463" s="167"/>
      <c r="K463" s="1197"/>
    </row>
    <row r="464" spans="1:11">
      <c r="A464" s="248"/>
      <c r="B464" s="17"/>
      <c r="C464" s="97"/>
      <c r="D464" s="97"/>
      <c r="E464" s="557"/>
      <c r="F464" s="596"/>
      <c r="G464" s="620"/>
      <c r="H464" s="17"/>
      <c r="I464" s="167"/>
      <c r="K464" s="1197"/>
    </row>
    <row r="465" spans="1:11">
      <c r="A465" s="248"/>
      <c r="B465" s="17"/>
      <c r="C465" s="97"/>
      <c r="D465" s="97"/>
      <c r="E465" s="557"/>
      <c r="F465" s="596"/>
      <c r="G465" s="620"/>
      <c r="H465" s="17"/>
      <c r="I465" s="167"/>
      <c r="K465" s="1197"/>
    </row>
    <row r="466" spans="1:11" ht="16.5" thickBot="1">
      <c r="A466" s="201" t="s">
        <v>7051</v>
      </c>
      <c r="B466" s="270"/>
      <c r="C466" s="99"/>
      <c r="D466" s="99"/>
      <c r="E466" s="558"/>
      <c r="F466" s="598"/>
      <c r="G466" s="621"/>
      <c r="H466" s="171"/>
      <c r="I466" s="172"/>
      <c r="K466" s="1197"/>
    </row>
    <row r="467" spans="1:11" ht="52.5">
      <c r="A467" s="195" t="s">
        <v>1028</v>
      </c>
      <c r="B467" s="196" t="s">
        <v>1029</v>
      </c>
      <c r="C467" s="197" t="s">
        <v>678</v>
      </c>
      <c r="D467" s="197" t="s">
        <v>3130</v>
      </c>
      <c r="E467" s="605" t="s">
        <v>11188</v>
      </c>
      <c r="F467" s="600" t="s">
        <v>2779</v>
      </c>
      <c r="G467" s="638" t="s">
        <v>2627</v>
      </c>
      <c r="H467" s="338" t="s">
        <v>497</v>
      </c>
      <c r="I467" s="199" t="s">
        <v>4239</v>
      </c>
    </row>
    <row r="468" spans="1:11" ht="14.1" customHeight="1" thickBot="1">
      <c r="A468" s="195"/>
      <c r="B468" s="389"/>
      <c r="C468" s="197" t="s">
        <v>3629</v>
      </c>
      <c r="D468" s="390" t="s">
        <v>2628</v>
      </c>
      <c r="E468" s="564" t="s">
        <v>265</v>
      </c>
      <c r="F468" s="607">
        <f>'Заказ, cкидки и курсы валют'!$I$12</f>
        <v>0</v>
      </c>
      <c r="G468" s="949"/>
      <c r="H468" s="455"/>
      <c r="I468" s="325"/>
    </row>
    <row r="469" spans="1:11" ht="14.1" customHeight="1">
      <c r="A469" s="333" t="s">
        <v>1619</v>
      </c>
      <c r="B469" s="983" t="s">
        <v>1342</v>
      </c>
      <c r="C469" s="977">
        <v>11</v>
      </c>
      <c r="D469" s="1865">
        <v>100</v>
      </c>
      <c r="E469" s="1092">
        <v>563.95000000000005</v>
      </c>
      <c r="F469" s="1089">
        <f>ROUND(E469*(1-$F$10),2)</f>
        <v>563.95000000000005</v>
      </c>
      <c r="G469" s="968">
        <f>'Заказ, cкидки и курсы валют'!$J$23*F469</f>
        <v>6767.4000000000005</v>
      </c>
      <c r="H469" s="387">
        <f>ROUND((D469/1000)*G469,2)</f>
        <v>676.74</v>
      </c>
      <c r="I469" s="337"/>
    </row>
    <row r="470" spans="1:11" ht="14.1" customHeight="1">
      <c r="A470" s="216" t="s">
        <v>1620</v>
      </c>
      <c r="B470" s="62" t="s">
        <v>1343</v>
      </c>
      <c r="C470" s="58">
        <v>20</v>
      </c>
      <c r="D470" s="420">
        <v>60</v>
      </c>
      <c r="E470" s="1092">
        <v>839.19</v>
      </c>
      <c r="F470" s="1090">
        <f t="shared" ref="F470:F473" si="78">ROUND(E470*(1-$F$10),2)</f>
        <v>839.19</v>
      </c>
      <c r="G470" s="862">
        <f>'Заказ, cкидки и курсы валют'!$J$23*F470</f>
        <v>10070.280000000001</v>
      </c>
      <c r="H470" s="128">
        <f t="shared" ref="H470:H473" si="79">ROUND((D470/1000)*G470,2)</f>
        <v>604.22</v>
      </c>
      <c r="I470" s="212"/>
    </row>
    <row r="471" spans="1:11" ht="14.1" customHeight="1">
      <c r="A471" s="216" t="s">
        <v>1621</v>
      </c>
      <c r="B471" s="62" t="s">
        <v>1344</v>
      </c>
      <c r="C471" s="53">
        <v>27.5</v>
      </c>
      <c r="D471" s="420">
        <v>40</v>
      </c>
      <c r="E471" s="1092">
        <v>1243.5999999999999</v>
      </c>
      <c r="F471" s="1090">
        <f t="shared" si="78"/>
        <v>1243.5999999999999</v>
      </c>
      <c r="G471" s="862">
        <f>'Заказ, cкидки и курсы валют'!$J$23*F471</f>
        <v>14923.199999999999</v>
      </c>
      <c r="H471" s="128">
        <f t="shared" si="79"/>
        <v>596.92999999999995</v>
      </c>
      <c r="I471" s="212"/>
    </row>
    <row r="472" spans="1:11" ht="14.1" customHeight="1">
      <c r="A472" s="216" t="s">
        <v>1622</v>
      </c>
      <c r="B472" s="62" t="s">
        <v>1345</v>
      </c>
      <c r="C472" s="53">
        <v>56</v>
      </c>
      <c r="D472" s="420">
        <v>25</v>
      </c>
      <c r="E472" s="1092">
        <v>2261.35</v>
      </c>
      <c r="F472" s="1090">
        <f t="shared" si="78"/>
        <v>2261.35</v>
      </c>
      <c r="G472" s="862">
        <f>'Заказ, cкидки и курсы валют'!$J$23*F472</f>
        <v>27136.199999999997</v>
      </c>
      <c r="H472" s="128">
        <f t="shared" si="79"/>
        <v>678.41</v>
      </c>
      <c r="I472" s="212"/>
    </row>
    <row r="473" spans="1:11" ht="14.1" customHeight="1" thickBot="1">
      <c r="A473" s="241" t="s">
        <v>1623</v>
      </c>
      <c r="B473" s="266" t="s">
        <v>2641</v>
      </c>
      <c r="C473" s="796">
        <v>110</v>
      </c>
      <c r="D473" s="421">
        <v>10</v>
      </c>
      <c r="E473" s="1092">
        <v>4679.4399999999996</v>
      </c>
      <c r="F473" s="1091">
        <f t="shared" si="78"/>
        <v>4679.4399999999996</v>
      </c>
      <c r="G473" s="960">
        <f>'Заказ, cкидки и курсы валют'!$J$23*F473</f>
        <v>56153.279999999999</v>
      </c>
      <c r="H473" s="181">
        <f t="shared" si="79"/>
        <v>561.53</v>
      </c>
      <c r="I473" s="214"/>
    </row>
    <row r="474" spans="1:11" ht="13.5" thickBot="1"/>
    <row r="475" spans="1:11" ht="18">
      <c r="A475" s="247"/>
      <c r="B475" s="163"/>
      <c r="C475" s="91"/>
      <c r="D475" s="91" t="s">
        <v>3085</v>
      </c>
      <c r="E475" s="855"/>
      <c r="F475" s="562"/>
      <c r="G475" s="592"/>
      <c r="H475" s="163"/>
      <c r="I475" s="95"/>
    </row>
    <row r="476" spans="1:11">
      <c r="A476" s="248"/>
      <c r="B476" s="17"/>
      <c r="C476" s="97"/>
      <c r="D476" s="97"/>
      <c r="E476" s="557"/>
      <c r="F476" s="596"/>
      <c r="G476" s="620"/>
      <c r="H476" s="17"/>
      <c r="I476" s="167"/>
    </row>
    <row r="477" spans="1:11">
      <c r="A477" s="248"/>
      <c r="B477" s="17"/>
      <c r="C477" s="97"/>
      <c r="D477" s="97"/>
      <c r="E477" s="557"/>
      <c r="F477" s="596"/>
      <c r="G477" s="620"/>
      <c r="H477" s="17"/>
      <c r="I477" s="167"/>
    </row>
    <row r="478" spans="1:11">
      <c r="A478" s="248"/>
      <c r="B478" s="17"/>
      <c r="C478" s="97"/>
      <c r="D478" s="97"/>
      <c r="E478" s="557"/>
      <c r="F478" s="596"/>
      <c r="G478" s="620"/>
      <c r="H478" s="17"/>
      <c r="I478" s="167"/>
    </row>
    <row r="479" spans="1:11" ht="16.5" thickBot="1">
      <c r="A479" s="1171" t="s">
        <v>7052</v>
      </c>
      <c r="B479" s="2548"/>
      <c r="C479" s="99"/>
      <c r="D479" s="99"/>
      <c r="E479" s="558"/>
      <c r="F479" s="598"/>
      <c r="G479" s="621"/>
      <c r="H479" s="171"/>
      <c r="I479" s="172"/>
    </row>
    <row r="480" spans="1:11" ht="52.5">
      <c r="A480" s="195" t="s">
        <v>1028</v>
      </c>
      <c r="B480" s="196" t="s">
        <v>1029</v>
      </c>
      <c r="C480" s="197" t="s">
        <v>678</v>
      </c>
      <c r="D480" s="197" t="s">
        <v>3130</v>
      </c>
      <c r="E480" s="605" t="s">
        <v>11188</v>
      </c>
      <c r="F480" s="600" t="s">
        <v>2779</v>
      </c>
      <c r="G480" s="638" t="s">
        <v>2627</v>
      </c>
      <c r="H480" s="338" t="s">
        <v>497</v>
      </c>
      <c r="I480" s="199" t="s">
        <v>4239</v>
      </c>
      <c r="J480" s="2668" t="s">
        <v>12335</v>
      </c>
    </row>
    <row r="481" spans="1:10" ht="13.5" thickBot="1">
      <c r="A481" s="195"/>
      <c r="B481" s="389"/>
      <c r="C481" s="197" t="s">
        <v>3629</v>
      </c>
      <c r="D481" s="390" t="s">
        <v>2628</v>
      </c>
      <c r="E481" s="564" t="s">
        <v>265</v>
      </c>
      <c r="F481" s="607">
        <f>'Заказ, cкидки и курсы валют'!$I$12</f>
        <v>0</v>
      </c>
      <c r="G481" s="949"/>
      <c r="H481" s="455"/>
      <c r="I481" s="325"/>
      <c r="J481" s="2669"/>
    </row>
    <row r="482" spans="1:10" ht="13.5" thickBot="1">
      <c r="A482" s="333" t="s">
        <v>7526</v>
      </c>
      <c r="B482" s="983" t="s">
        <v>1342</v>
      </c>
      <c r="C482" s="977">
        <v>11</v>
      </c>
      <c r="D482" s="1865">
        <v>10</v>
      </c>
      <c r="E482" s="2029">
        <f>(E469*2)+(1000/D482*7.5)</f>
        <v>1877.9</v>
      </c>
      <c r="F482" s="1089">
        <f>ROUND(E482*(1-$F$10),2)</f>
        <v>1877.9</v>
      </c>
      <c r="G482" s="968">
        <f>'Заказ, cкидки и курсы валют'!$J$23*F482</f>
        <v>22534.800000000003</v>
      </c>
      <c r="H482" s="387">
        <f>ROUND((D482/1000)*G482,2)</f>
        <v>225.35</v>
      </c>
      <c r="I482" s="337"/>
      <c r="J482" s="128">
        <f>ROUND(IF(H482&lt;'Заказ, cкидки и курсы валют'!$B$39,H482*0.54*100/(100-'Заказ, cкидки и курсы валют'!$C$39),IF(H482&lt;'Заказ, cкидки и курсы валют'!$B$40,H482*0.54*100/(100-'Заказ, cкидки и курсы валют'!$C$40),IF(H482&lt;'Заказ, cкидки и курсы валют'!$B$41,H482*0.54*100/(100-'Заказ, cкидки и курсы валют'!$C$41),IF(H482&lt;'Заказ, cкидки и курсы валют'!$B$42,H482*0.54*100/(100-'Заказ, cкидки и курсы валют'!$C$42),IF(H482&lt;'Заказ, cкидки и курсы валют'!$B$43,H482*0.54*100/(100-'Заказ, cкидки и курсы валют'!$C$43),H482))))),2)</f>
        <v>304.22000000000003</v>
      </c>
    </row>
    <row r="483" spans="1:10" ht="13.5" thickBot="1">
      <c r="A483" s="216" t="s">
        <v>7527</v>
      </c>
      <c r="B483" s="62" t="s">
        <v>1343</v>
      </c>
      <c r="C483" s="58">
        <v>20</v>
      </c>
      <c r="D483" s="420">
        <v>5</v>
      </c>
      <c r="E483" s="2029">
        <f t="shared" ref="E483:E486" si="80">(E470*2)+(1000/D483*7.5)</f>
        <v>3178.38</v>
      </c>
      <c r="F483" s="1090">
        <f t="shared" ref="F483:F486" si="81">ROUND(E483*(1-$F$10),2)</f>
        <v>3178.38</v>
      </c>
      <c r="G483" s="862">
        <f>'Заказ, cкидки и курсы валют'!$J$23*F483</f>
        <v>38140.559999999998</v>
      </c>
      <c r="H483" s="128">
        <f t="shared" ref="H483:H486" si="82">ROUND((D483/1000)*G483,2)</f>
        <v>190.7</v>
      </c>
      <c r="I483" s="212"/>
      <c r="J483" s="128">
        <f>ROUND(IF(H483&lt;'Заказ, cкидки и курсы валют'!$B$39,H483*0.54*100/(100-'Заказ, cкидки и курсы валют'!$C$39),IF(H483&lt;'Заказ, cкидки и курсы валют'!$B$40,H483*0.54*100/(100-'Заказ, cкидки и курсы валют'!$C$40),IF(H483&lt;'Заказ, cкидки и курсы валют'!$B$41,H483*0.54*100/(100-'Заказ, cкидки и курсы валют'!$C$41),IF(H483&lt;'Заказ, cкидки и курсы валют'!$B$42,H483*0.54*100/(100-'Заказ, cкидки и курсы валют'!$C$42),IF(H483&lt;'Заказ, cкидки и курсы валют'!$B$43,H483*0.54*100/(100-'Заказ, cкидки и курсы валют'!$C$43),H483))))),2)</f>
        <v>257.45</v>
      </c>
    </row>
    <row r="484" spans="1:10" ht="13.5" thickBot="1">
      <c r="A484" s="216" t="s">
        <v>7528</v>
      </c>
      <c r="B484" s="62" t="s">
        <v>1344</v>
      </c>
      <c r="C484" s="53">
        <v>27.5</v>
      </c>
      <c r="D484" s="420">
        <v>4</v>
      </c>
      <c r="E484" s="2029">
        <f t="shared" si="80"/>
        <v>4362.2</v>
      </c>
      <c r="F484" s="1090">
        <f t="shared" si="81"/>
        <v>4362.2</v>
      </c>
      <c r="G484" s="862">
        <f>'Заказ, cкидки и курсы валют'!$J$23*F484</f>
        <v>52346.399999999994</v>
      </c>
      <c r="H484" s="128">
        <f t="shared" si="82"/>
        <v>209.39</v>
      </c>
      <c r="I484" s="212"/>
      <c r="J484" s="128">
        <f>ROUND(IF(H484&lt;'Заказ, cкидки и курсы валют'!$B$39,H484*0.54*100/(100-'Заказ, cкидки и курсы валют'!$C$39),IF(H484&lt;'Заказ, cкидки и курсы валют'!$B$40,H484*0.54*100/(100-'Заказ, cкидки и курсы валют'!$C$40),IF(H484&lt;'Заказ, cкидки и курсы валют'!$B$41,H484*0.54*100/(100-'Заказ, cкидки и курсы валют'!$C$41),IF(H484&lt;'Заказ, cкидки и курсы валют'!$B$42,H484*0.54*100/(100-'Заказ, cкидки и курсы валют'!$C$42),IF(H484&lt;'Заказ, cкидки и курсы валют'!$B$43,H484*0.54*100/(100-'Заказ, cкидки и курсы валют'!$C$43),H484))))),2)</f>
        <v>282.68</v>
      </c>
    </row>
    <row r="485" spans="1:10" ht="13.5" thickBot="1">
      <c r="A485" s="216" t="s">
        <v>7529</v>
      </c>
      <c r="B485" s="62" t="s">
        <v>1345</v>
      </c>
      <c r="C485" s="53">
        <v>56</v>
      </c>
      <c r="D485" s="420">
        <v>1</v>
      </c>
      <c r="E485" s="2029">
        <f t="shared" si="80"/>
        <v>12022.7</v>
      </c>
      <c r="F485" s="1090">
        <f t="shared" si="81"/>
        <v>12022.7</v>
      </c>
      <c r="G485" s="862">
        <f>'Заказ, cкидки и курсы валют'!$J$23*F485</f>
        <v>144272.40000000002</v>
      </c>
      <c r="H485" s="128">
        <f t="shared" si="82"/>
        <v>144.27000000000001</v>
      </c>
      <c r="I485" s="212"/>
      <c r="J485" s="128">
        <f>ROUND(IF(H485&lt;'Заказ, cкидки и курсы валют'!$B$39,H485*0.54*100/(100-'Заказ, cкидки и курсы валют'!$C$39),IF(H485&lt;'Заказ, cкидки и курсы валют'!$B$40,H485*0.54*100/(100-'Заказ, cкидки и курсы валют'!$C$40),IF(H485&lt;'Заказ, cкидки и курсы валют'!$B$41,H485*0.54*100/(100-'Заказ, cкидки и курсы валют'!$C$41),IF(H485&lt;'Заказ, cкидки и курсы валют'!$B$42,H485*0.54*100/(100-'Заказ, cкидки и курсы валют'!$C$42),IF(H485&lt;'Заказ, cкидки и курсы валют'!$B$43,H485*0.54*100/(100-'Заказ, cкидки и курсы валют'!$C$43),H485))))),2)</f>
        <v>222.59</v>
      </c>
    </row>
    <row r="486" spans="1:10" ht="12" customHeight="1" thickBot="1">
      <c r="A486" s="241" t="s">
        <v>7530</v>
      </c>
      <c r="B486" s="266" t="s">
        <v>2641</v>
      </c>
      <c r="C486" s="796">
        <v>110</v>
      </c>
      <c r="D486" s="421">
        <v>1</v>
      </c>
      <c r="E486" s="2029">
        <f t="shared" si="80"/>
        <v>16858.879999999997</v>
      </c>
      <c r="F486" s="1091">
        <f t="shared" si="81"/>
        <v>16858.88</v>
      </c>
      <c r="G486" s="960">
        <f>'Заказ, cкидки и курсы валют'!$J$23*F486</f>
        <v>202306.56</v>
      </c>
      <c r="H486" s="181">
        <f t="shared" si="82"/>
        <v>202.31</v>
      </c>
      <c r="I486" s="214"/>
      <c r="J486" s="128">
        <f>ROUND(IF(H486&lt;'Заказ, cкидки и курсы валют'!$B$39,H486*0.54*100/(100-'Заказ, cкидки и курсы валют'!$C$39),IF(H486&lt;'Заказ, cкидки и курсы валют'!$B$40,H486*0.54*100/(100-'Заказ, cкидки и курсы валют'!$C$40),IF(H486&lt;'Заказ, cкидки и курсы валют'!$B$41,H486*0.54*100/(100-'Заказ, cкидки и курсы валют'!$C$41),IF(H486&lt;'Заказ, cкидки и курсы валют'!$B$42,H486*0.54*100/(100-'Заказ, cкидки и курсы валют'!$C$42),IF(H486&lt;'Заказ, cкидки и курсы валют'!$B$43,H486*0.54*100/(100-'Заказ, cкидки и курсы валют'!$C$43),H486))))),2)</f>
        <v>273.12</v>
      </c>
    </row>
    <row r="487" spans="1:10" ht="30.75" customHeight="1" thickBot="1"/>
    <row r="488" spans="1:10" ht="20.25" customHeight="1">
      <c r="A488" s="247"/>
      <c r="B488" s="163"/>
      <c r="C488" s="91" t="s">
        <v>4394</v>
      </c>
      <c r="D488" s="91"/>
      <c r="E488" s="855"/>
      <c r="F488" s="562"/>
      <c r="G488" s="592"/>
      <c r="H488" s="163"/>
      <c r="I488" s="95"/>
    </row>
    <row r="489" spans="1:10" ht="40.5" customHeight="1">
      <c r="A489" s="248"/>
      <c r="B489" s="17"/>
      <c r="C489" s="97"/>
      <c r="D489" s="97"/>
      <c r="E489" s="557"/>
      <c r="F489" s="596"/>
      <c r="G489" s="620"/>
      <c r="H489" s="17"/>
      <c r="I489" s="167"/>
    </row>
    <row r="490" spans="1:10">
      <c r="A490" s="248"/>
      <c r="B490" s="17"/>
      <c r="C490" s="97"/>
      <c r="D490" s="97"/>
      <c r="E490" s="557"/>
      <c r="F490" s="596"/>
      <c r="G490" s="620"/>
      <c r="H490" s="17"/>
      <c r="I490" s="167"/>
    </row>
    <row r="491" spans="1:10">
      <c r="A491" s="248"/>
      <c r="B491" s="17"/>
      <c r="C491" s="97"/>
      <c r="D491" s="97"/>
      <c r="E491" s="557"/>
      <c r="F491" s="596"/>
      <c r="G491" s="620"/>
      <c r="H491" s="17"/>
      <c r="I491" s="167"/>
    </row>
    <row r="492" spans="1:10" ht="16.5" thickBot="1">
      <c r="A492" s="201" t="s">
        <v>7051</v>
      </c>
      <c r="B492" s="270"/>
      <c r="C492" s="99"/>
      <c r="D492" s="99"/>
      <c r="E492" s="558"/>
      <c r="F492" s="598"/>
      <c r="G492" s="621"/>
      <c r="H492" s="171"/>
      <c r="I492" s="172"/>
    </row>
    <row r="493" spans="1:10" ht="40.5" customHeight="1">
      <c r="A493" s="195" t="s">
        <v>1028</v>
      </c>
      <c r="B493" s="196" t="s">
        <v>1029</v>
      </c>
      <c r="C493" s="197" t="s">
        <v>678</v>
      </c>
      <c r="D493" s="197" t="s">
        <v>3130</v>
      </c>
      <c r="E493" s="605" t="s">
        <v>11188</v>
      </c>
      <c r="F493" s="600" t="s">
        <v>2779</v>
      </c>
      <c r="G493" s="638" t="s">
        <v>2627</v>
      </c>
      <c r="H493" s="338" t="s">
        <v>497</v>
      </c>
      <c r="I493" s="199" t="s">
        <v>4239</v>
      </c>
    </row>
    <row r="494" spans="1:10" ht="12" customHeight="1" thickBot="1">
      <c r="A494" s="195"/>
      <c r="B494" s="389"/>
      <c r="C494" s="197" t="s">
        <v>3629</v>
      </c>
      <c r="D494" s="390" t="s">
        <v>2628</v>
      </c>
      <c r="E494" s="564" t="s">
        <v>265</v>
      </c>
      <c r="F494" s="607">
        <f>'Заказ, cкидки и курсы валют'!$I$12</f>
        <v>0</v>
      </c>
      <c r="G494" s="949"/>
      <c r="H494" s="455"/>
      <c r="I494" s="325"/>
    </row>
    <row r="495" spans="1:10" ht="12.75" customHeight="1">
      <c r="A495" s="333" t="s">
        <v>5566</v>
      </c>
      <c r="B495" s="983" t="s">
        <v>1348</v>
      </c>
      <c r="C495" s="987">
        <v>2</v>
      </c>
      <c r="D495" s="1865">
        <v>200</v>
      </c>
      <c r="E495" s="1092">
        <v>304.49</v>
      </c>
      <c r="F495" s="1089">
        <f>ROUND(E495*(1-$F$10),2)</f>
        <v>304.49</v>
      </c>
      <c r="G495" s="968">
        <f>'Заказ, cкидки и курсы валют'!$J$23*F495</f>
        <v>3653.88</v>
      </c>
      <c r="H495" s="387">
        <f>ROUND((D495/1000)*G495,2)</f>
        <v>730.78</v>
      </c>
      <c r="I495" s="337"/>
    </row>
    <row r="496" spans="1:10" ht="12.75" customHeight="1">
      <c r="A496" s="216" t="s">
        <v>1624</v>
      </c>
      <c r="B496" s="62" t="s">
        <v>1349</v>
      </c>
      <c r="C496" s="37">
        <v>2.2200000000000002</v>
      </c>
      <c r="D496" s="420">
        <v>100</v>
      </c>
      <c r="E496" s="1092">
        <v>608.35</v>
      </c>
      <c r="F496" s="1090">
        <f t="shared" ref="F496:F502" si="83">ROUND(E496*(1-$F$10),2)</f>
        <v>608.35</v>
      </c>
      <c r="G496" s="862">
        <f>'Заказ, cкидки и курсы валют'!$J$23*F496</f>
        <v>7300.2000000000007</v>
      </c>
      <c r="H496" s="128">
        <f t="shared" ref="H496:H502" si="84">ROUND((D496/1000)*G496,2)</f>
        <v>730.02</v>
      </c>
      <c r="I496" s="212"/>
    </row>
    <row r="497" spans="1:10" ht="12.75" customHeight="1">
      <c r="A497" s="216" t="s">
        <v>1625</v>
      </c>
      <c r="B497" s="62" t="s">
        <v>1336</v>
      </c>
      <c r="C497" s="37">
        <v>4.3</v>
      </c>
      <c r="D497" s="1858">
        <v>100</v>
      </c>
      <c r="E497" s="1092">
        <v>798.29</v>
      </c>
      <c r="F497" s="1090">
        <f t="shared" si="83"/>
        <v>798.29</v>
      </c>
      <c r="G497" s="862">
        <f>'Заказ, cкидки и курсы валют'!$J$23*F497</f>
        <v>9579.48</v>
      </c>
      <c r="H497" s="128">
        <f t="shared" si="84"/>
        <v>957.95</v>
      </c>
      <c r="I497" s="212"/>
    </row>
    <row r="498" spans="1:10" ht="12.75" customHeight="1">
      <c r="A498" s="216" t="s">
        <v>1626</v>
      </c>
      <c r="B498" s="62" t="s">
        <v>1337</v>
      </c>
      <c r="C498" s="37">
        <v>7.6</v>
      </c>
      <c r="D498" s="420">
        <v>100</v>
      </c>
      <c r="E498" s="1092">
        <v>1431.3</v>
      </c>
      <c r="F498" s="1090">
        <f t="shared" si="83"/>
        <v>1431.3</v>
      </c>
      <c r="G498" s="862">
        <f>'Заказ, cкидки и курсы валют'!$J$23*F498</f>
        <v>17175.599999999999</v>
      </c>
      <c r="H498" s="128">
        <f t="shared" si="84"/>
        <v>1717.56</v>
      </c>
      <c r="I498" s="212"/>
    </row>
    <row r="499" spans="1:10" ht="12.75" customHeight="1">
      <c r="A499" s="216" t="s">
        <v>1627</v>
      </c>
      <c r="B499" s="62" t="s">
        <v>1338</v>
      </c>
      <c r="C499" s="37">
        <v>10.5</v>
      </c>
      <c r="D499" s="420">
        <v>50</v>
      </c>
      <c r="E499" s="1092">
        <v>2326.13</v>
      </c>
      <c r="F499" s="1090">
        <f t="shared" si="83"/>
        <v>2326.13</v>
      </c>
      <c r="G499" s="862">
        <f>'Заказ, cкидки и курсы валют'!$J$23*F499</f>
        <v>27913.56</v>
      </c>
      <c r="H499" s="128">
        <f t="shared" si="84"/>
        <v>1395.68</v>
      </c>
      <c r="I499" s="212"/>
    </row>
    <row r="500" spans="1:10" ht="12.75" customHeight="1">
      <c r="A500" s="216" t="s">
        <v>1628</v>
      </c>
      <c r="B500" s="62" t="s">
        <v>1339</v>
      </c>
      <c r="C500" s="37">
        <v>21.4</v>
      </c>
      <c r="D500" s="420">
        <v>100</v>
      </c>
      <c r="E500" s="1092">
        <v>4859.7299999999996</v>
      </c>
      <c r="F500" s="1090">
        <f t="shared" si="83"/>
        <v>4859.7299999999996</v>
      </c>
      <c r="G500" s="862">
        <f>'Заказ, cкидки и курсы валют'!$J$23*F500</f>
        <v>58316.759999999995</v>
      </c>
      <c r="H500" s="128">
        <f t="shared" si="84"/>
        <v>5831.68</v>
      </c>
      <c r="I500" s="212"/>
    </row>
    <row r="501" spans="1:10">
      <c r="A501" s="216" t="s">
        <v>5567</v>
      </c>
      <c r="B501" s="62" t="s">
        <v>3236</v>
      </c>
      <c r="C501" s="37">
        <v>44</v>
      </c>
      <c r="D501" s="420">
        <v>50</v>
      </c>
      <c r="E501" s="1092">
        <v>8873.09</v>
      </c>
      <c r="F501" s="1090">
        <f t="shared" si="83"/>
        <v>8873.09</v>
      </c>
      <c r="G501" s="862">
        <f>'Заказ, cкидки и курсы валют'!$J$23*F501</f>
        <v>106477.08</v>
      </c>
      <c r="H501" s="128">
        <f t="shared" si="84"/>
        <v>5323.85</v>
      </c>
      <c r="I501" s="212"/>
    </row>
    <row r="502" spans="1:10" ht="13.5" thickBot="1">
      <c r="A502" s="241" t="s">
        <v>1629</v>
      </c>
      <c r="B502" s="266" t="s">
        <v>1340</v>
      </c>
      <c r="C502" s="797">
        <v>45</v>
      </c>
      <c r="D502" s="421">
        <v>50</v>
      </c>
      <c r="E502" s="1092">
        <v>9648.2099999999991</v>
      </c>
      <c r="F502" s="1091">
        <f t="shared" si="83"/>
        <v>9648.2099999999991</v>
      </c>
      <c r="G502" s="960">
        <f>'Заказ, cкидки и курсы валют'!$J$23*F502</f>
        <v>115778.51999999999</v>
      </c>
      <c r="H502" s="181">
        <f t="shared" si="84"/>
        <v>5788.93</v>
      </c>
      <c r="I502" s="214"/>
    </row>
    <row r="503" spans="1:10" ht="13.5" thickBot="1"/>
    <row r="504" spans="1:10" ht="18">
      <c r="A504" s="247"/>
      <c r="B504" s="163"/>
      <c r="C504" s="91" t="s">
        <v>4394</v>
      </c>
      <c r="D504" s="91"/>
      <c r="E504" s="855"/>
      <c r="F504" s="562"/>
      <c r="G504" s="592"/>
      <c r="H504" s="163"/>
      <c r="I504" s="95"/>
    </row>
    <row r="505" spans="1:10">
      <c r="A505" s="248"/>
      <c r="B505" s="17"/>
      <c r="C505" s="97"/>
      <c r="D505" s="97"/>
      <c r="E505" s="557"/>
      <c r="F505" s="596"/>
      <c r="G505" s="620"/>
      <c r="H505" s="17"/>
      <c r="I505" s="167"/>
    </row>
    <row r="506" spans="1:10">
      <c r="A506" s="248"/>
      <c r="B506" s="17"/>
      <c r="C506" s="97"/>
      <c r="D506" s="97"/>
      <c r="E506" s="557"/>
      <c r="F506" s="596"/>
      <c r="G506" s="620"/>
      <c r="H506" s="17"/>
      <c r="I506" s="167"/>
    </row>
    <row r="507" spans="1:10" ht="12.75" customHeight="1">
      <c r="A507" s="248"/>
      <c r="B507" s="17"/>
      <c r="C507" s="97"/>
      <c r="D507" s="97"/>
      <c r="E507" s="557"/>
      <c r="F507" s="596"/>
      <c r="G507" s="620"/>
      <c r="H507" s="17"/>
      <c r="I507" s="167"/>
    </row>
    <row r="508" spans="1:10" ht="16.5" customHeight="1" thickBot="1">
      <c r="A508" s="1171" t="s">
        <v>7052</v>
      </c>
      <c r="B508" s="2548"/>
      <c r="C508" s="99"/>
      <c r="D508" s="99"/>
      <c r="E508" s="558"/>
      <c r="F508" s="598"/>
      <c r="G508" s="621"/>
      <c r="H508" s="171"/>
      <c r="I508" s="172"/>
    </row>
    <row r="509" spans="1:10" ht="44.25" customHeight="1">
      <c r="A509" s="195" t="s">
        <v>1028</v>
      </c>
      <c r="B509" s="196" t="s">
        <v>1029</v>
      </c>
      <c r="C509" s="197" t="s">
        <v>678</v>
      </c>
      <c r="D509" s="197" t="s">
        <v>3130</v>
      </c>
      <c r="E509" s="605" t="s">
        <v>11188</v>
      </c>
      <c r="F509" s="600" t="s">
        <v>2779</v>
      </c>
      <c r="G509" s="638" t="s">
        <v>2627</v>
      </c>
      <c r="H509" s="338" t="s">
        <v>497</v>
      </c>
      <c r="I509" s="199" t="s">
        <v>4239</v>
      </c>
      <c r="J509" s="2668" t="s">
        <v>12335</v>
      </c>
    </row>
    <row r="510" spans="1:10" ht="21" customHeight="1" thickBot="1">
      <c r="A510" s="195"/>
      <c r="B510" s="389"/>
      <c r="C510" s="197" t="s">
        <v>3629</v>
      </c>
      <c r="D510" s="390" t="s">
        <v>2628</v>
      </c>
      <c r="E510" s="564" t="s">
        <v>265</v>
      </c>
      <c r="F510" s="607">
        <f>'Заказ, cкидки и курсы валют'!$I$12</f>
        <v>0</v>
      </c>
      <c r="G510" s="949"/>
      <c r="H510" s="455"/>
      <c r="I510" s="325"/>
      <c r="J510" s="2669"/>
    </row>
    <row r="511" spans="1:10" ht="12.75" customHeight="1" thickBot="1">
      <c r="A511" s="333" t="s">
        <v>7531</v>
      </c>
      <c r="B511" s="983" t="s">
        <v>1348</v>
      </c>
      <c r="C511" s="987">
        <v>2</v>
      </c>
      <c r="D511" s="1865">
        <v>10</v>
      </c>
      <c r="E511" s="2029">
        <f>(E495*2)+(1000/D511*7.5)</f>
        <v>1358.98</v>
      </c>
      <c r="F511" s="1089">
        <f>ROUND(E511*(1-$F$10),2)</f>
        <v>1358.98</v>
      </c>
      <c r="G511" s="968">
        <f>'Заказ, cкидки и курсы валют'!$J$23*F511</f>
        <v>16307.76</v>
      </c>
      <c r="H511" s="387">
        <f>ROUND((D511/1000)*G511,2)</f>
        <v>163.08000000000001</v>
      </c>
      <c r="I511" s="337"/>
      <c r="J511" s="128">
        <f>ROUND(IF(H511&lt;'Заказ, cкидки и курсы валют'!$B$39,H511*0.54*100/(100-'Заказ, cкидки и курсы валют'!$C$39),IF(H511&lt;'Заказ, cкидки и курсы валют'!$B$40,H511*0.54*100/(100-'Заказ, cкидки и курсы валют'!$C$40),IF(H511&lt;'Заказ, cкидки и курсы валют'!$B$41,H511*0.54*100/(100-'Заказ, cкидки и курсы валют'!$C$41),IF(H511&lt;'Заказ, cкидки и курсы валют'!$B$42,H511*0.54*100/(100-'Заказ, cкидки и курсы валют'!$C$42),IF(H511&lt;'Заказ, cкидки и курсы валют'!$B$43,H511*0.54*100/(100-'Заказ, cкидки и курсы валют'!$C$43),H511))))),2)</f>
        <v>251.61</v>
      </c>
    </row>
    <row r="512" spans="1:10" ht="12.75" customHeight="1" thickBot="1">
      <c r="A512" s="216" t="s">
        <v>7532</v>
      </c>
      <c r="B512" s="62" t="s">
        <v>1349</v>
      </c>
      <c r="C512" s="37">
        <v>2.2200000000000002</v>
      </c>
      <c r="D512" s="420">
        <v>10</v>
      </c>
      <c r="E512" s="2029">
        <f t="shared" ref="E512:E518" si="85">(E496*2)+(1000/D512*7.5)</f>
        <v>1966.7</v>
      </c>
      <c r="F512" s="1090">
        <f t="shared" ref="F512:F518" si="86">ROUND(E512*(1-$F$10),2)</f>
        <v>1966.7</v>
      </c>
      <c r="G512" s="862">
        <f>'Заказ, cкидки и курсы валют'!$J$23*F512</f>
        <v>23600.400000000001</v>
      </c>
      <c r="H512" s="128">
        <f t="shared" ref="H512:H518" si="87">ROUND((D512/1000)*G512,2)</f>
        <v>236</v>
      </c>
      <c r="I512" s="212"/>
      <c r="J512" s="128">
        <f>ROUND(IF(H512&lt;'Заказ, cкидки и курсы валют'!$B$39,H512*0.54*100/(100-'Заказ, cкидки и курсы валют'!$C$39),IF(H512&lt;'Заказ, cкидки и курсы валют'!$B$40,H512*0.54*100/(100-'Заказ, cкидки и курсы валют'!$C$40),IF(H512&lt;'Заказ, cкидки и курсы валют'!$B$41,H512*0.54*100/(100-'Заказ, cкидки и курсы валют'!$C$41),IF(H512&lt;'Заказ, cкидки и курсы валют'!$B$42,H512*0.54*100/(100-'Заказ, cкидки и курсы валют'!$C$42),IF(H512&lt;'Заказ, cкидки и курсы валют'!$B$43,H512*0.54*100/(100-'Заказ, cкидки и курсы валют'!$C$43),H512))))),2)</f>
        <v>318.60000000000002</v>
      </c>
    </row>
    <row r="513" spans="1:10" ht="12.75" customHeight="1" thickBot="1">
      <c r="A513" s="216" t="s">
        <v>7533</v>
      </c>
      <c r="B513" s="62" t="s">
        <v>1336</v>
      </c>
      <c r="C513" s="37">
        <v>4.3</v>
      </c>
      <c r="D513" s="1858">
        <v>10</v>
      </c>
      <c r="E513" s="2029">
        <f t="shared" si="85"/>
        <v>2346.58</v>
      </c>
      <c r="F513" s="1090">
        <f t="shared" si="86"/>
        <v>2346.58</v>
      </c>
      <c r="G513" s="862">
        <f>'Заказ, cкидки и курсы валют'!$J$23*F513</f>
        <v>28158.959999999999</v>
      </c>
      <c r="H513" s="128">
        <f t="shared" si="87"/>
        <v>281.58999999999997</v>
      </c>
      <c r="I513" s="212"/>
      <c r="J513" s="128">
        <f>ROUND(IF(H513&lt;'Заказ, cкидки и курсы валют'!$B$39,H513*0.54*100/(100-'Заказ, cкидки и курсы валют'!$C$39),IF(H513&lt;'Заказ, cкидки и курсы валют'!$B$40,H513*0.54*100/(100-'Заказ, cкидки и курсы валют'!$C$40),IF(H513&lt;'Заказ, cкидки и курсы валют'!$B$41,H513*0.54*100/(100-'Заказ, cкидки и курсы валют'!$C$41),IF(H513&lt;'Заказ, cкидки и курсы валют'!$B$42,H513*0.54*100/(100-'Заказ, cкидки и курсы валют'!$C$42),IF(H513&lt;'Заказ, cкидки и курсы валют'!$B$43,H513*0.54*100/(100-'Заказ, cкидки и курсы валют'!$C$43),H513))))),2)</f>
        <v>380.15</v>
      </c>
    </row>
    <row r="514" spans="1:10" ht="12.75" customHeight="1" thickBot="1">
      <c r="A514" s="216" t="s">
        <v>7534</v>
      </c>
      <c r="B514" s="62" t="s">
        <v>1337</v>
      </c>
      <c r="C514" s="37">
        <v>7.6</v>
      </c>
      <c r="D514" s="420">
        <v>10</v>
      </c>
      <c r="E514" s="2029">
        <f t="shared" si="85"/>
        <v>3612.6</v>
      </c>
      <c r="F514" s="1090">
        <f t="shared" si="86"/>
        <v>3612.6</v>
      </c>
      <c r="G514" s="862">
        <f>'Заказ, cкидки и курсы валют'!$J$23*F514</f>
        <v>43351.199999999997</v>
      </c>
      <c r="H514" s="128">
        <f t="shared" si="87"/>
        <v>433.51</v>
      </c>
      <c r="I514" s="212"/>
      <c r="J514" s="128">
        <f>ROUND(IF(H514&lt;'Заказ, cкидки и курсы валют'!$B$39,H514*0.54*100/(100-'Заказ, cкидки и курсы валют'!$C$39),IF(H514&lt;'Заказ, cкидки и курсы валют'!$B$40,H514*0.54*100/(100-'Заказ, cкидки и курсы валют'!$C$40),IF(H514&lt;'Заказ, cкидки и курсы валют'!$B$41,H514*0.54*100/(100-'Заказ, cкидки и курсы валют'!$C$41),IF(H514&lt;'Заказ, cкидки и курсы валют'!$B$42,H514*0.54*100/(100-'Заказ, cкидки и курсы валют'!$C$42),IF(H514&lt;'Заказ, cкидки и курсы валют'!$B$43,H514*0.54*100/(100-'Заказ, cкидки и курсы валют'!$C$43),H514))))),2)</f>
        <v>520.21</v>
      </c>
    </row>
    <row r="515" spans="1:10" ht="12.75" customHeight="1" thickBot="1">
      <c r="A515" s="216" t="s">
        <v>7535</v>
      </c>
      <c r="B515" s="62" t="s">
        <v>1338</v>
      </c>
      <c r="C515" s="37">
        <v>10.5</v>
      </c>
      <c r="D515" s="420">
        <v>5</v>
      </c>
      <c r="E515" s="2029">
        <f t="shared" si="85"/>
        <v>6152.26</v>
      </c>
      <c r="F515" s="1090">
        <f t="shared" si="86"/>
        <v>6152.26</v>
      </c>
      <c r="G515" s="862">
        <f>'Заказ, cкидки и курсы валют'!$J$23*F515</f>
        <v>73827.12</v>
      </c>
      <c r="H515" s="128">
        <f t="shared" si="87"/>
        <v>369.14</v>
      </c>
      <c r="I515" s="212"/>
      <c r="J515" s="128">
        <f>ROUND(IF(H515&lt;'Заказ, cкидки и курсы валют'!$B$39,H515*0.54*100/(100-'Заказ, cкидки и курсы валют'!$C$39),IF(H515&lt;'Заказ, cкидки и курсы валют'!$B$40,H515*0.54*100/(100-'Заказ, cкидки и курсы валют'!$C$40),IF(H515&lt;'Заказ, cкидки и курсы валют'!$B$41,H515*0.54*100/(100-'Заказ, cкидки и курсы валют'!$C$41),IF(H515&lt;'Заказ, cкидки и курсы валют'!$B$42,H515*0.54*100/(100-'Заказ, cкидки и курсы валют'!$C$42),IF(H515&lt;'Заказ, cкидки и курсы валют'!$B$43,H515*0.54*100/(100-'Заказ, cкидки и курсы валют'!$C$43),H515))))),2)</f>
        <v>498.34</v>
      </c>
    </row>
    <row r="516" spans="1:10" ht="12.75" customHeight="1" thickBot="1">
      <c r="A516" s="216" t="s">
        <v>7536</v>
      </c>
      <c r="B516" s="62" t="s">
        <v>1339</v>
      </c>
      <c r="C516" s="37">
        <v>21.4</v>
      </c>
      <c r="D516" s="420">
        <v>5</v>
      </c>
      <c r="E516" s="2029">
        <f t="shared" si="85"/>
        <v>11219.46</v>
      </c>
      <c r="F516" s="1090">
        <f t="shared" si="86"/>
        <v>11219.46</v>
      </c>
      <c r="G516" s="862">
        <f>'Заказ, cкидки и курсы валют'!$J$23*F516</f>
        <v>134633.51999999999</v>
      </c>
      <c r="H516" s="128">
        <f t="shared" si="87"/>
        <v>673.17</v>
      </c>
      <c r="I516" s="212"/>
      <c r="J516" s="128">
        <f>ROUND(IF(H516&lt;'Заказ, cкидки и курсы валют'!$B$39,H516*0.54*100/(100-'Заказ, cкидки и курсы валют'!$C$39),IF(H516&lt;'Заказ, cкидки и курсы валют'!$B$40,H516*0.54*100/(100-'Заказ, cкидки и курсы валют'!$C$40),IF(H516&lt;'Заказ, cкидки и курсы валют'!$B$41,H516*0.54*100/(100-'Заказ, cкидки и курсы валют'!$C$41),IF(H516&lt;'Заказ, cкидки и курсы валют'!$B$42,H516*0.54*100/(100-'Заказ, cкидки и курсы валют'!$C$42),IF(H516&lt;'Заказ, cкидки и курсы валют'!$B$43,H516*0.54*100/(100-'Заказ, cкидки и курсы валют'!$C$43),H516))))),2)</f>
        <v>727.02</v>
      </c>
    </row>
    <row r="517" spans="1:10" ht="13.5" thickBot="1">
      <c r="A517" s="216" t="s">
        <v>7537</v>
      </c>
      <c r="B517" s="62" t="s">
        <v>3236</v>
      </c>
      <c r="C517" s="37">
        <v>44</v>
      </c>
      <c r="D517" s="420">
        <v>5</v>
      </c>
      <c r="E517" s="2029">
        <f t="shared" si="85"/>
        <v>19246.18</v>
      </c>
      <c r="F517" s="1090">
        <f t="shared" si="86"/>
        <v>19246.18</v>
      </c>
      <c r="G517" s="862">
        <f>'Заказ, cкидки и курсы валют'!$J$23*F517</f>
        <v>230954.16</v>
      </c>
      <c r="H517" s="128">
        <f t="shared" si="87"/>
        <v>1154.77</v>
      </c>
      <c r="I517" s="212"/>
      <c r="J517" s="128">
        <f>ROUND(IF(H517&lt;'Заказ, cкидки и курсы валют'!$B$39,H517*0.54*100/(100-'Заказ, cкидки и курсы валют'!$C$39),IF(H517&lt;'Заказ, cкидки и курсы валют'!$B$40,H517*0.54*100/(100-'Заказ, cкидки и курсы валют'!$C$40),IF(H517&lt;'Заказ, cкидки и курсы валют'!$B$41,H517*0.54*100/(100-'Заказ, cкидки и курсы валют'!$C$41),IF(H517&lt;'Заказ, cкидки и курсы валют'!$B$42,H517*0.54*100/(100-'Заказ, cкидки и курсы валют'!$C$42),IF(H517&lt;'Заказ, cкидки и курсы валют'!$B$43,H517*0.54*100/(100-'Заказ, cкидки и курсы валют'!$C$43),H517))))),2)</f>
        <v>1154.77</v>
      </c>
    </row>
    <row r="518" spans="1:10" ht="13.5" thickBot="1">
      <c r="A518" s="241" t="s">
        <v>7538</v>
      </c>
      <c r="B518" s="266" t="s">
        <v>1340</v>
      </c>
      <c r="C518" s="797">
        <v>45</v>
      </c>
      <c r="D518" s="421">
        <v>5</v>
      </c>
      <c r="E518" s="2029">
        <f t="shared" si="85"/>
        <v>20796.419999999998</v>
      </c>
      <c r="F518" s="1091">
        <f t="shared" si="86"/>
        <v>20796.419999999998</v>
      </c>
      <c r="G518" s="960">
        <f>'Заказ, cкидки и курсы валют'!$J$23*F518</f>
        <v>249557.03999999998</v>
      </c>
      <c r="H518" s="181">
        <f t="shared" si="87"/>
        <v>1247.79</v>
      </c>
      <c r="I518" s="214"/>
      <c r="J518" s="128">
        <f>ROUND(IF(H518&lt;'Заказ, cкидки и курсы валют'!$B$39,H518*0.54*100/(100-'Заказ, cкидки и курсы валют'!$C$39),IF(H518&lt;'Заказ, cкидки и курсы валют'!$B$40,H518*0.54*100/(100-'Заказ, cкидки и курсы валют'!$C$40),IF(H518&lt;'Заказ, cкидки и курсы валют'!$B$41,H518*0.54*100/(100-'Заказ, cкидки и курсы валют'!$C$41),IF(H518&lt;'Заказ, cкидки и курсы валют'!$B$42,H518*0.54*100/(100-'Заказ, cкидки и курсы валют'!$C$42),IF(H518&lt;'Заказ, cкидки и курсы валют'!$B$43,H518*0.54*100/(100-'Заказ, cкидки и курсы валют'!$C$43),H518))))),2)</f>
        <v>1247.79</v>
      </c>
    </row>
    <row r="519" spans="1:10" ht="24" customHeight="1" thickBot="1"/>
    <row r="520" spans="1:10" ht="24" customHeight="1">
      <c r="A520" s="247"/>
      <c r="B520" s="163"/>
      <c r="C520" s="91" t="s">
        <v>4395</v>
      </c>
      <c r="D520" s="91"/>
      <c r="E520" s="855"/>
      <c r="F520" s="562"/>
      <c r="G520" s="592"/>
      <c r="H520" s="163"/>
      <c r="I520" s="95"/>
    </row>
    <row r="521" spans="1:10" ht="48.75" customHeight="1">
      <c r="A521" s="248"/>
      <c r="B521" s="17"/>
      <c r="C521" s="97"/>
      <c r="D521" s="97"/>
      <c r="E521" s="557"/>
      <c r="F521" s="596"/>
      <c r="G521" s="620"/>
      <c r="H521" s="17"/>
      <c r="I521" s="167"/>
    </row>
    <row r="522" spans="1:10">
      <c r="A522" s="248"/>
      <c r="B522" s="17"/>
      <c r="C522" s="97"/>
      <c r="D522" s="97"/>
      <c r="E522" s="557"/>
      <c r="F522" s="596"/>
      <c r="G522" s="620"/>
      <c r="H522" s="17"/>
      <c r="I522" s="167"/>
    </row>
    <row r="523" spans="1:10">
      <c r="A523" s="248"/>
      <c r="B523" s="17"/>
      <c r="C523" s="97"/>
      <c r="D523" s="97"/>
      <c r="E523" s="557"/>
      <c r="F523" s="596"/>
      <c r="G523" s="620"/>
      <c r="H523" s="17"/>
      <c r="I523" s="167"/>
    </row>
    <row r="524" spans="1:10" ht="16.5" thickBot="1">
      <c r="A524" s="201" t="s">
        <v>7051</v>
      </c>
      <c r="B524" s="270"/>
      <c r="C524" s="99"/>
      <c r="D524" s="99"/>
      <c r="E524" s="558"/>
      <c r="F524" s="598"/>
      <c r="G524" s="621"/>
      <c r="H524" s="171"/>
      <c r="I524" s="172"/>
    </row>
    <row r="525" spans="1:10" ht="52.5">
      <c r="A525" s="195" t="s">
        <v>1028</v>
      </c>
      <c r="B525" s="196" t="s">
        <v>1029</v>
      </c>
      <c r="C525" s="197" t="s">
        <v>678</v>
      </c>
      <c r="D525" s="197" t="s">
        <v>3130</v>
      </c>
      <c r="E525" s="605" t="s">
        <v>11188</v>
      </c>
      <c r="F525" s="600" t="s">
        <v>2779</v>
      </c>
      <c r="G525" s="638" t="s">
        <v>2627</v>
      </c>
      <c r="H525" s="338" t="s">
        <v>497</v>
      </c>
      <c r="I525" s="199" t="s">
        <v>4239</v>
      </c>
    </row>
    <row r="526" spans="1:10" ht="13.5" thickBot="1">
      <c r="A526" s="195"/>
      <c r="B526" s="389"/>
      <c r="C526" s="197" t="s">
        <v>3629</v>
      </c>
      <c r="D526" s="390" t="s">
        <v>2628</v>
      </c>
      <c r="E526" s="564" t="s">
        <v>265</v>
      </c>
      <c r="F526" s="607">
        <f>'Заказ, cкидки и курсы валют'!$I$12</f>
        <v>0</v>
      </c>
      <c r="G526" s="949"/>
      <c r="H526" s="455"/>
      <c r="I526" s="325"/>
    </row>
    <row r="527" spans="1:10">
      <c r="A527" s="333" t="s">
        <v>1630</v>
      </c>
      <c r="B527" s="392" t="s">
        <v>178</v>
      </c>
      <c r="C527" s="988">
        <v>9.6999999999999993</v>
      </c>
      <c r="D527" s="1706">
        <v>100</v>
      </c>
      <c r="E527" s="1092">
        <v>399.25</v>
      </c>
      <c r="F527" s="1089">
        <f>ROUND(E527*(1-$F$10),2)</f>
        <v>399.25</v>
      </c>
      <c r="G527" s="968">
        <f>'Заказ, cкидки и курсы валют'!$J$23*F527</f>
        <v>4791</v>
      </c>
      <c r="H527" s="387">
        <f>ROUND((D527/1000)*G527,2)</f>
        <v>479.1</v>
      </c>
      <c r="I527" s="337"/>
    </row>
    <row r="528" spans="1:10">
      <c r="A528" s="216" t="s">
        <v>10834</v>
      </c>
      <c r="B528" s="44" t="s">
        <v>180</v>
      </c>
      <c r="C528" s="426">
        <v>14</v>
      </c>
      <c r="D528" s="72">
        <v>100</v>
      </c>
      <c r="E528" s="1092">
        <v>603.33000000000004</v>
      </c>
      <c r="F528" s="1090">
        <f>ROUND(E528*(1-$F$10),2)</f>
        <v>603.33000000000004</v>
      </c>
      <c r="G528" s="862">
        <f>'Заказ, cкидки и курсы валют'!$J$23*F528</f>
        <v>7239.9600000000009</v>
      </c>
      <c r="H528" s="128">
        <f>ROUND((D528/1000)*G528,2)</f>
        <v>724</v>
      </c>
      <c r="I528" s="212"/>
    </row>
    <row r="529" spans="1:10" ht="13.5" thickBot="1">
      <c r="A529" s="241" t="s">
        <v>1631</v>
      </c>
      <c r="B529" s="213" t="s">
        <v>1347</v>
      </c>
      <c r="C529" s="798">
        <v>15.2</v>
      </c>
      <c r="D529" s="1010">
        <v>100</v>
      </c>
      <c r="E529" s="1092">
        <v>663.17</v>
      </c>
      <c r="F529" s="1091">
        <f>ROUND(E529*(1-$F$10),2)</f>
        <v>663.17</v>
      </c>
      <c r="G529" s="960">
        <f>'Заказ, cкидки и курсы валют'!$J$23*F529</f>
        <v>7958.0399999999991</v>
      </c>
      <c r="H529" s="181">
        <f>ROUND((D529/1000)*G529,2)</f>
        <v>795.8</v>
      </c>
      <c r="I529" s="214"/>
    </row>
    <row r="530" spans="1:10" ht="13.5" thickBot="1"/>
    <row r="531" spans="1:10" ht="21.75" customHeight="1">
      <c r="A531" s="247"/>
      <c r="B531" s="163"/>
      <c r="C531" s="91" t="s">
        <v>4395</v>
      </c>
      <c r="D531" s="91"/>
      <c r="E531" s="855"/>
      <c r="F531" s="562"/>
      <c r="G531" s="592"/>
      <c r="H531" s="163"/>
      <c r="I531" s="95"/>
    </row>
    <row r="532" spans="1:10" ht="22.5" customHeight="1">
      <c r="A532" s="248"/>
      <c r="B532" s="17"/>
      <c r="C532" s="97"/>
      <c r="D532" s="97"/>
      <c r="E532" s="557"/>
      <c r="F532" s="596"/>
      <c r="G532" s="620"/>
      <c r="H532" s="17"/>
      <c r="I532" s="167"/>
    </row>
    <row r="533" spans="1:10" ht="40.5" customHeight="1">
      <c r="A533" s="248"/>
      <c r="B533" s="17"/>
      <c r="C533" s="97"/>
      <c r="D533" s="97"/>
      <c r="E533" s="557"/>
      <c r="F533" s="596"/>
      <c r="G533" s="620"/>
      <c r="H533" s="17"/>
      <c r="I533" s="167"/>
    </row>
    <row r="534" spans="1:10">
      <c r="A534" s="248"/>
      <c r="B534" s="17"/>
      <c r="C534" s="97"/>
      <c r="D534" s="97"/>
      <c r="E534" s="557"/>
      <c r="F534" s="596"/>
      <c r="G534" s="620"/>
      <c r="H534" s="17"/>
      <c r="I534" s="167"/>
    </row>
    <row r="535" spans="1:10" ht="16.5" thickBot="1">
      <c r="A535" s="1171" t="s">
        <v>7052</v>
      </c>
      <c r="B535" s="2548"/>
      <c r="C535" s="99"/>
      <c r="D535" s="99"/>
      <c r="E535" s="558"/>
      <c r="F535" s="598"/>
      <c r="G535" s="621"/>
      <c r="H535" s="171"/>
      <c r="I535" s="172"/>
    </row>
    <row r="536" spans="1:10" ht="52.5">
      <c r="A536" s="195" t="s">
        <v>1028</v>
      </c>
      <c r="B536" s="196" t="s">
        <v>1029</v>
      </c>
      <c r="C536" s="197" t="s">
        <v>678</v>
      </c>
      <c r="D536" s="197" t="s">
        <v>3130</v>
      </c>
      <c r="E536" s="605" t="s">
        <v>11188</v>
      </c>
      <c r="F536" s="600" t="s">
        <v>2779</v>
      </c>
      <c r="G536" s="638" t="s">
        <v>2627</v>
      </c>
      <c r="H536" s="338" t="s">
        <v>497</v>
      </c>
      <c r="I536" s="199" t="s">
        <v>4239</v>
      </c>
      <c r="J536" s="2668" t="s">
        <v>12335</v>
      </c>
    </row>
    <row r="537" spans="1:10" ht="13.5" thickBot="1">
      <c r="A537" s="195"/>
      <c r="B537" s="389"/>
      <c r="C537" s="197" t="s">
        <v>3629</v>
      </c>
      <c r="D537" s="390" t="s">
        <v>2628</v>
      </c>
      <c r="E537" s="564" t="s">
        <v>265</v>
      </c>
      <c r="F537" s="607">
        <f>'Заказ, cкидки и курсы валют'!$I$12</f>
        <v>0</v>
      </c>
      <c r="G537" s="949"/>
      <c r="H537" s="455"/>
      <c r="I537" s="325"/>
      <c r="J537" s="2669"/>
    </row>
    <row r="538" spans="1:10" ht="13.5" thickBot="1">
      <c r="A538" s="333" t="s">
        <v>7539</v>
      </c>
      <c r="B538" s="392" t="s">
        <v>178</v>
      </c>
      <c r="C538" s="988">
        <v>9.6999999999999993</v>
      </c>
      <c r="D538" s="1706">
        <v>10</v>
      </c>
      <c r="E538" s="2029">
        <f>(E527*2)+(1000/D538*7.5)</f>
        <v>1548.5</v>
      </c>
      <c r="F538" s="1089">
        <f>ROUND(E538*(1-$F$10),2)</f>
        <v>1548.5</v>
      </c>
      <c r="G538" s="968">
        <f>'Заказ, cкидки и курсы валют'!$J$23*F538</f>
        <v>18582</v>
      </c>
      <c r="H538" s="387">
        <f>ROUND((D538/1000)*G538,2)</f>
        <v>185.82</v>
      </c>
      <c r="I538" s="337"/>
      <c r="J538" s="128">
        <f>ROUND(IF(H538&lt;'Заказ, cкидки и курсы валют'!$B$39,H538*0.54*100/(100-'Заказ, cкидки и курсы валют'!$C$39),IF(H538&lt;'Заказ, cкидки и курсы валют'!$B$40,H538*0.54*100/(100-'Заказ, cкидки и курсы валют'!$C$40),IF(H538&lt;'Заказ, cкидки и курсы валют'!$B$41,H538*0.54*100/(100-'Заказ, cкидки и курсы валют'!$C$41),IF(H538&lt;'Заказ, cкидки и курсы валют'!$B$42,H538*0.54*100/(100-'Заказ, cкидки и курсы валют'!$C$42),IF(H538&lt;'Заказ, cкидки и курсы валют'!$B$43,H538*0.54*100/(100-'Заказ, cкидки и курсы валют'!$C$43),H538))))),2)</f>
        <v>250.86</v>
      </c>
    </row>
    <row r="539" spans="1:10" ht="13.5" thickBot="1">
      <c r="A539" s="216" t="s">
        <v>10835</v>
      </c>
      <c r="B539" s="44" t="s">
        <v>180</v>
      </c>
      <c r="C539" s="426">
        <v>14</v>
      </c>
      <c r="D539" s="72">
        <v>10</v>
      </c>
      <c r="E539" s="2029">
        <f t="shared" ref="E539:E540" si="88">(E528*2)+(1000/D539*7.5)</f>
        <v>1956.66</v>
      </c>
      <c r="F539" s="1090">
        <f>ROUND(E539*(1-$F$10),2)</f>
        <v>1956.66</v>
      </c>
      <c r="G539" s="862">
        <f>'Заказ, cкидки и курсы валют'!$J$23*F539</f>
        <v>23479.920000000002</v>
      </c>
      <c r="H539" s="128">
        <f>ROUND((D539/1000)*G539,2)</f>
        <v>234.8</v>
      </c>
      <c r="I539" s="212"/>
      <c r="J539" s="128">
        <f>ROUND(IF(H539&lt;'Заказ, cкидки и курсы валют'!$B$39,H539*0.54*100/(100-'Заказ, cкидки и курсы валют'!$C$39),IF(H539&lt;'Заказ, cкидки и курсы валют'!$B$40,H539*0.54*100/(100-'Заказ, cкидки и курсы валют'!$C$40),IF(H539&lt;'Заказ, cкидки и курсы валют'!$B$41,H539*0.54*100/(100-'Заказ, cкидки и курсы валют'!$C$41),IF(H539&lt;'Заказ, cкидки и курсы валют'!$B$42,H539*0.54*100/(100-'Заказ, cкидки и курсы валют'!$C$42),IF(H539&lt;'Заказ, cкидки и курсы валют'!$B$43,H539*0.54*100/(100-'Заказ, cкидки и курсы валют'!$C$43),H539))))),2)</f>
        <v>316.98</v>
      </c>
    </row>
    <row r="540" spans="1:10" ht="12" customHeight="1" thickBot="1">
      <c r="A540" s="241" t="s">
        <v>7540</v>
      </c>
      <c r="B540" s="213" t="s">
        <v>1347</v>
      </c>
      <c r="C540" s="798">
        <v>15.2</v>
      </c>
      <c r="D540" s="1010">
        <v>10</v>
      </c>
      <c r="E540" s="2029">
        <f t="shared" si="88"/>
        <v>2076.34</v>
      </c>
      <c r="F540" s="1091">
        <f>ROUND(E540*(1-$F$10),2)</f>
        <v>2076.34</v>
      </c>
      <c r="G540" s="960">
        <f>'Заказ, cкидки и курсы валют'!$J$23*F540</f>
        <v>24916.080000000002</v>
      </c>
      <c r="H540" s="181">
        <f>ROUND((D540/1000)*G540,2)</f>
        <v>249.16</v>
      </c>
      <c r="I540" s="214"/>
      <c r="J540" s="128">
        <f>ROUND(IF(H540&lt;'Заказ, cкидки и курсы валют'!$B$39,H540*0.54*100/(100-'Заказ, cкидки и курсы валют'!$C$39),IF(H540&lt;'Заказ, cкидки и курсы валют'!$B$40,H540*0.54*100/(100-'Заказ, cкидки и курсы валют'!$C$40),IF(H540&lt;'Заказ, cкидки и курсы валют'!$B$41,H540*0.54*100/(100-'Заказ, cкидки и курсы валют'!$C$41),IF(H540&lt;'Заказ, cкидки и курсы валют'!$B$42,H540*0.54*100/(100-'Заказ, cкидки и курсы валют'!$C$42),IF(H540&lt;'Заказ, cкидки и курсы валют'!$B$43,H540*0.54*100/(100-'Заказ, cкидки и курсы валют'!$C$43),H540))))),2)</f>
        <v>336.37</v>
      </c>
    </row>
    <row r="541" spans="1:10" ht="22.5" customHeight="1" thickBot="1"/>
    <row r="542" spans="1:10" ht="40.5" customHeight="1">
      <c r="A542" s="247"/>
      <c r="B542" s="163"/>
      <c r="C542" s="91"/>
      <c r="D542" s="91" t="s">
        <v>3086</v>
      </c>
      <c r="E542" s="855"/>
      <c r="F542" s="562"/>
      <c r="G542" s="592"/>
      <c r="H542" s="163"/>
      <c r="I542" s="95"/>
    </row>
    <row r="543" spans="1:10">
      <c r="A543" s="248"/>
      <c r="B543" s="17"/>
      <c r="C543" s="97"/>
      <c r="D543" s="97"/>
      <c r="E543" s="557"/>
      <c r="F543" s="596"/>
      <c r="G543" s="620"/>
      <c r="H543" s="17"/>
      <c r="I543" s="167"/>
    </row>
    <row r="544" spans="1:10">
      <c r="A544" s="248"/>
      <c r="B544" s="17"/>
      <c r="C544" s="97"/>
      <c r="D544" s="97"/>
      <c r="E544" s="557"/>
      <c r="F544" s="596"/>
      <c r="G544" s="620"/>
      <c r="H544" s="17"/>
      <c r="I544" s="167"/>
    </row>
    <row r="545" spans="1:10">
      <c r="A545" s="248"/>
      <c r="B545" s="17"/>
      <c r="C545" s="97"/>
      <c r="D545" s="97"/>
      <c r="E545" s="557"/>
      <c r="F545" s="596"/>
      <c r="G545" s="620"/>
      <c r="H545" s="17"/>
      <c r="I545" s="167"/>
    </row>
    <row r="546" spans="1:10" ht="16.5" thickBot="1">
      <c r="A546" s="201" t="s">
        <v>7051</v>
      </c>
      <c r="B546" s="270"/>
      <c r="C546" s="99"/>
      <c r="D546" s="99"/>
      <c r="E546" s="558"/>
      <c r="F546" s="598"/>
      <c r="G546" s="621"/>
      <c r="H546" s="171"/>
      <c r="I546" s="172"/>
    </row>
    <row r="547" spans="1:10" ht="42.75" customHeight="1">
      <c r="A547" s="195" t="s">
        <v>1028</v>
      </c>
      <c r="B547" s="196" t="s">
        <v>1029</v>
      </c>
      <c r="C547" s="197" t="s">
        <v>678</v>
      </c>
      <c r="D547" s="197" t="s">
        <v>3130</v>
      </c>
      <c r="E547" s="605" t="s">
        <v>11188</v>
      </c>
      <c r="F547" s="600" t="s">
        <v>2779</v>
      </c>
      <c r="G547" s="638" t="s">
        <v>2627</v>
      </c>
      <c r="H547" s="338" t="s">
        <v>497</v>
      </c>
      <c r="I547" s="199" t="s">
        <v>4239</v>
      </c>
    </row>
    <row r="548" spans="1:10" ht="14.1" customHeight="1" thickBot="1">
      <c r="A548" s="195"/>
      <c r="B548" s="389"/>
      <c r="C548" s="197" t="s">
        <v>3629</v>
      </c>
      <c r="D548" s="390" t="s">
        <v>2628</v>
      </c>
      <c r="E548" s="564" t="s">
        <v>265</v>
      </c>
      <c r="F548" s="607">
        <f>'Заказ, cкидки и курсы валют'!$I$12</f>
        <v>0</v>
      </c>
      <c r="G548" s="949"/>
      <c r="H548" s="455"/>
      <c r="I548" s="325"/>
    </row>
    <row r="549" spans="1:10" ht="14.1" customHeight="1">
      <c r="A549" s="333" t="s">
        <v>1632</v>
      </c>
      <c r="B549" s="392" t="s">
        <v>189</v>
      </c>
      <c r="C549" s="984">
        <v>7.8</v>
      </c>
      <c r="D549" s="1857">
        <v>100</v>
      </c>
      <c r="E549" s="1092">
        <v>763.46</v>
      </c>
      <c r="F549" s="1089">
        <f>ROUND(E549*(1-$F$10),2)</f>
        <v>763.46</v>
      </c>
      <c r="G549" s="968">
        <f>'Заказ, cкидки и курсы валют'!$J$23*F549</f>
        <v>9161.52</v>
      </c>
      <c r="H549" s="387">
        <f>ROUND((D549/1000)*G549,2)</f>
        <v>916.15</v>
      </c>
      <c r="I549" s="337"/>
    </row>
    <row r="550" spans="1:10" ht="14.1" customHeight="1">
      <c r="A550" s="216" t="s">
        <v>1633</v>
      </c>
      <c r="B550" s="44" t="s">
        <v>178</v>
      </c>
      <c r="C550" s="53">
        <v>9.1999999999999993</v>
      </c>
      <c r="D550" s="1858">
        <v>100</v>
      </c>
      <c r="E550" s="1092">
        <v>857.6</v>
      </c>
      <c r="F550" s="1090">
        <f t="shared" ref="F550:F552" si="89">ROUND(E550*(1-$F$10),2)</f>
        <v>857.6</v>
      </c>
      <c r="G550" s="862">
        <f>'Заказ, cкидки и курсы валют'!$J$23*F550</f>
        <v>10291.200000000001</v>
      </c>
      <c r="H550" s="128">
        <f t="shared" ref="H550:H552" si="90">ROUND((D550/1000)*G550,2)</f>
        <v>1029.1199999999999</v>
      </c>
      <c r="I550" s="212"/>
    </row>
    <row r="551" spans="1:10" ht="14.1" customHeight="1">
      <c r="A551" s="216" t="s">
        <v>1634</v>
      </c>
      <c r="B551" s="44" t="s">
        <v>179</v>
      </c>
      <c r="C551" s="58">
        <v>11.5</v>
      </c>
      <c r="D551" s="1858">
        <v>100</v>
      </c>
      <c r="E551" s="1092">
        <v>994.92</v>
      </c>
      <c r="F551" s="1090">
        <f t="shared" si="89"/>
        <v>994.92</v>
      </c>
      <c r="G551" s="862">
        <f>'Заказ, cкидки и курсы валют'!$J$23*F551</f>
        <v>11939.039999999999</v>
      </c>
      <c r="H551" s="128">
        <f t="shared" si="90"/>
        <v>1193.9000000000001</v>
      </c>
      <c r="I551" s="212"/>
    </row>
    <row r="552" spans="1:10" ht="13.5" thickBot="1">
      <c r="A552" s="241" t="s">
        <v>1635</v>
      </c>
      <c r="B552" s="213" t="s">
        <v>1347</v>
      </c>
      <c r="C552" s="789">
        <v>13.8</v>
      </c>
      <c r="D552" s="1866">
        <v>100</v>
      </c>
      <c r="E552" s="1092">
        <v>1240.44</v>
      </c>
      <c r="F552" s="1091">
        <f t="shared" si="89"/>
        <v>1240.44</v>
      </c>
      <c r="G552" s="960">
        <f>'Заказ, cкидки и курсы валют'!$J$23*F552</f>
        <v>14885.28</v>
      </c>
      <c r="H552" s="181">
        <f t="shared" si="90"/>
        <v>1488.53</v>
      </c>
      <c r="I552" s="214"/>
    </row>
    <row r="553" spans="1:10" ht="13.5" thickBot="1"/>
    <row r="554" spans="1:10" ht="18">
      <c r="A554" s="247"/>
      <c r="B554" s="163"/>
      <c r="C554" s="91"/>
      <c r="D554" s="91" t="s">
        <v>3086</v>
      </c>
      <c r="E554" s="855"/>
      <c r="F554" s="562"/>
      <c r="G554" s="592"/>
      <c r="H554" s="163"/>
      <c r="I554" s="95"/>
    </row>
    <row r="555" spans="1:10">
      <c r="A555" s="248"/>
      <c r="B555" s="17"/>
      <c r="C555" s="97"/>
      <c r="D555" s="97"/>
      <c r="E555" s="557"/>
      <c r="F555" s="596"/>
      <c r="G555" s="620"/>
      <c r="H555" s="17"/>
      <c r="I555" s="167"/>
    </row>
    <row r="556" spans="1:10">
      <c r="A556" s="248"/>
      <c r="B556" s="17"/>
      <c r="C556" s="97"/>
      <c r="D556" s="97"/>
      <c r="E556" s="557"/>
      <c r="F556" s="596"/>
      <c r="G556" s="620"/>
      <c r="H556" s="17"/>
      <c r="I556" s="167"/>
    </row>
    <row r="557" spans="1:10">
      <c r="A557" s="248"/>
      <c r="B557" s="17"/>
      <c r="C557" s="97"/>
      <c r="D557" s="97"/>
      <c r="E557" s="557"/>
      <c r="F557" s="596"/>
      <c r="G557" s="620"/>
      <c r="H557" s="17"/>
      <c r="I557" s="167"/>
    </row>
    <row r="558" spans="1:10" ht="16.5" thickBot="1">
      <c r="A558" s="1171" t="s">
        <v>7052</v>
      </c>
      <c r="B558" s="2548"/>
      <c r="C558" s="99"/>
      <c r="D558" s="99"/>
      <c r="E558" s="558"/>
      <c r="F558" s="598"/>
      <c r="G558" s="621"/>
      <c r="H558" s="171"/>
      <c r="I558" s="172"/>
    </row>
    <row r="559" spans="1:10" ht="52.5">
      <c r="A559" s="195" t="s">
        <v>1028</v>
      </c>
      <c r="B559" s="196" t="s">
        <v>1029</v>
      </c>
      <c r="C559" s="197" t="s">
        <v>678</v>
      </c>
      <c r="D559" s="197" t="s">
        <v>3130</v>
      </c>
      <c r="E559" s="605" t="s">
        <v>11188</v>
      </c>
      <c r="F559" s="600" t="s">
        <v>2779</v>
      </c>
      <c r="G559" s="638" t="s">
        <v>2627</v>
      </c>
      <c r="H559" s="338" t="s">
        <v>497</v>
      </c>
      <c r="I559" s="199" t="s">
        <v>4239</v>
      </c>
      <c r="J559" s="2668" t="s">
        <v>12335</v>
      </c>
    </row>
    <row r="560" spans="1:10" ht="13.5" thickBot="1">
      <c r="A560" s="195"/>
      <c r="B560" s="389"/>
      <c r="C560" s="197" t="s">
        <v>3629</v>
      </c>
      <c r="D560" s="390" t="s">
        <v>2628</v>
      </c>
      <c r="E560" s="564" t="s">
        <v>265</v>
      </c>
      <c r="F560" s="607">
        <f>'Заказ, cкидки и курсы валют'!$I$12</f>
        <v>0</v>
      </c>
      <c r="G560" s="949"/>
      <c r="H560" s="455"/>
      <c r="I560" s="325"/>
      <c r="J560" s="2669"/>
    </row>
    <row r="561" spans="1:10" ht="13.5" thickBot="1">
      <c r="A561" s="333" t="s">
        <v>7541</v>
      </c>
      <c r="B561" s="392" t="s">
        <v>189</v>
      </c>
      <c r="C561" s="984">
        <v>7.8</v>
      </c>
      <c r="D561" s="1857">
        <v>10</v>
      </c>
      <c r="E561" s="2029">
        <f>(E549*2)+(1000/D561*7.5)</f>
        <v>2276.92</v>
      </c>
      <c r="F561" s="1089">
        <f>ROUND(E561*(1-$F$10),2)</f>
        <v>2276.92</v>
      </c>
      <c r="G561" s="968">
        <f>'Заказ, cкидки и курсы валют'!$J$23*F561</f>
        <v>27323.040000000001</v>
      </c>
      <c r="H561" s="387">
        <f>ROUND((D561/1000)*G561,2)</f>
        <v>273.23</v>
      </c>
      <c r="I561" s="337"/>
      <c r="J561" s="128">
        <f>ROUND(IF(H561&lt;'Заказ, cкидки и курсы валют'!$B$39,H561*0.54*100/(100-'Заказ, cкидки и курсы валют'!$C$39),IF(H561&lt;'Заказ, cкидки и курсы валют'!$B$40,H561*0.54*100/(100-'Заказ, cкидки и курсы валют'!$C$40),IF(H561&lt;'Заказ, cкидки и курсы валют'!$B$41,H561*0.54*100/(100-'Заказ, cкидки и курсы валют'!$C$41),IF(H561&lt;'Заказ, cкидки и курсы валют'!$B$42,H561*0.54*100/(100-'Заказ, cкидки и курсы валют'!$C$42),IF(H561&lt;'Заказ, cкидки и курсы валют'!$B$43,H561*0.54*100/(100-'Заказ, cкидки и курсы валют'!$C$43),H561))))),2)</f>
        <v>368.86</v>
      </c>
    </row>
    <row r="562" spans="1:10" ht="13.5" thickBot="1">
      <c r="A562" s="216" t="s">
        <v>7542</v>
      </c>
      <c r="B562" s="44" t="s">
        <v>178</v>
      </c>
      <c r="C562" s="53">
        <v>9.1999999999999993</v>
      </c>
      <c r="D562" s="1858">
        <v>10</v>
      </c>
      <c r="E562" s="2029">
        <f t="shared" ref="E562:E564" si="91">(E550*2)+(1000/D562*7.5)</f>
        <v>2465.1999999999998</v>
      </c>
      <c r="F562" s="1090">
        <f t="shared" ref="F562:F564" si="92">ROUND(E562*(1-$F$10),2)</f>
        <v>2465.1999999999998</v>
      </c>
      <c r="G562" s="862">
        <f>'Заказ, cкидки и курсы валют'!$J$23*F562</f>
        <v>29582.399999999998</v>
      </c>
      <c r="H562" s="128">
        <f t="shared" ref="H562:H564" si="93">ROUND((D562/1000)*G562,2)</f>
        <v>295.82</v>
      </c>
      <c r="I562" s="212"/>
      <c r="J562" s="128">
        <f>ROUND(IF(H562&lt;'Заказ, cкидки и курсы валют'!$B$39,H562*0.54*100/(100-'Заказ, cкидки и курсы валют'!$C$39),IF(H562&lt;'Заказ, cкидки и курсы валют'!$B$40,H562*0.54*100/(100-'Заказ, cкидки и курсы валют'!$C$40),IF(H562&lt;'Заказ, cкидки и курсы валют'!$B$41,H562*0.54*100/(100-'Заказ, cкидки и курсы валют'!$C$41),IF(H562&lt;'Заказ, cкидки и курсы валют'!$B$42,H562*0.54*100/(100-'Заказ, cкидки и курсы валют'!$C$42),IF(H562&lt;'Заказ, cкидки и курсы валют'!$B$43,H562*0.54*100/(100-'Заказ, cкидки и курсы валют'!$C$43),H562))))),2)</f>
        <v>399.36</v>
      </c>
    </row>
    <row r="563" spans="1:10" ht="13.5" thickBot="1">
      <c r="A563" s="216" t="s">
        <v>7543</v>
      </c>
      <c r="B563" s="44" t="s">
        <v>179</v>
      </c>
      <c r="C563" s="58">
        <v>11.5</v>
      </c>
      <c r="D563" s="1858">
        <v>10</v>
      </c>
      <c r="E563" s="2029">
        <f t="shared" si="91"/>
        <v>2739.84</v>
      </c>
      <c r="F563" s="1090">
        <f t="shared" si="92"/>
        <v>2739.84</v>
      </c>
      <c r="G563" s="862">
        <f>'Заказ, cкидки и курсы валют'!$J$23*F563</f>
        <v>32878.080000000002</v>
      </c>
      <c r="H563" s="128">
        <f t="shared" si="93"/>
        <v>328.78</v>
      </c>
      <c r="I563" s="212"/>
      <c r="J563" s="128">
        <f>ROUND(IF(H563&lt;'Заказ, cкидки и курсы валют'!$B$39,H563*0.54*100/(100-'Заказ, cкидки и курсы валют'!$C$39),IF(H563&lt;'Заказ, cкидки и курсы валют'!$B$40,H563*0.54*100/(100-'Заказ, cкидки и курсы валют'!$C$40),IF(H563&lt;'Заказ, cкидки и курсы валют'!$B$41,H563*0.54*100/(100-'Заказ, cкидки и курсы валют'!$C$41),IF(H563&lt;'Заказ, cкидки и курсы валют'!$B$42,H563*0.54*100/(100-'Заказ, cкидки и курсы валют'!$C$42),IF(H563&lt;'Заказ, cкидки и курсы валют'!$B$43,H563*0.54*100/(100-'Заказ, cкидки и курсы валют'!$C$43),H563))))),2)</f>
        <v>443.85</v>
      </c>
    </row>
    <row r="564" spans="1:10" ht="13.5" thickBot="1">
      <c r="A564" s="241" t="s">
        <v>7544</v>
      </c>
      <c r="B564" s="213" t="s">
        <v>1347</v>
      </c>
      <c r="C564" s="789">
        <v>13.8</v>
      </c>
      <c r="D564" s="1866">
        <v>10</v>
      </c>
      <c r="E564" s="2029">
        <f t="shared" si="91"/>
        <v>3230.88</v>
      </c>
      <c r="F564" s="1091">
        <f t="shared" si="92"/>
        <v>3230.88</v>
      </c>
      <c r="G564" s="960">
        <f>'Заказ, cкидки и курсы валют'!$J$23*F564</f>
        <v>38770.559999999998</v>
      </c>
      <c r="H564" s="181">
        <f t="shared" si="93"/>
        <v>387.71</v>
      </c>
      <c r="I564" s="214"/>
      <c r="J564" s="128">
        <f>ROUND(IF(H564&lt;'Заказ, cкидки и курсы валют'!$B$39,H564*0.54*100/(100-'Заказ, cкидки и курсы валют'!$C$39),IF(H564&lt;'Заказ, cкидки и курсы валют'!$B$40,H564*0.54*100/(100-'Заказ, cкидки и курсы валют'!$C$40),IF(H564&lt;'Заказ, cкидки и курсы валют'!$B$41,H564*0.54*100/(100-'Заказ, cкидки и курсы валют'!$C$41),IF(H564&lt;'Заказ, cкидки и курсы валют'!$B$42,H564*0.54*100/(100-'Заказ, cкидки и курсы валют'!$C$42),IF(H564&lt;'Заказ, cкидки и курсы валют'!$B$43,H564*0.54*100/(100-'Заказ, cкидки и курсы валют'!$C$43),H564))))),2)</f>
        <v>465.25</v>
      </c>
    </row>
    <row r="565" spans="1:10" ht="13.5" thickBot="1"/>
    <row r="566" spans="1:10" ht="18">
      <c r="A566" s="247"/>
      <c r="B566" s="163"/>
      <c r="C566" s="91" t="s">
        <v>4396</v>
      </c>
      <c r="D566" s="91"/>
      <c r="E566" s="855"/>
      <c r="F566" s="562"/>
      <c r="G566" s="592"/>
      <c r="H566" s="163"/>
      <c r="I566" s="95"/>
    </row>
    <row r="567" spans="1:10">
      <c r="A567" s="248"/>
      <c r="B567" s="17"/>
      <c r="C567" s="97"/>
      <c r="D567" s="97"/>
      <c r="E567" s="557"/>
      <c r="F567" s="596"/>
      <c r="G567" s="620"/>
      <c r="H567" s="17"/>
      <c r="I567" s="167"/>
    </row>
    <row r="568" spans="1:10">
      <c r="A568" s="248"/>
      <c r="B568" s="17"/>
      <c r="C568" s="97"/>
      <c r="D568" s="97"/>
      <c r="E568" s="557"/>
      <c r="F568" s="596"/>
      <c r="G568" s="620"/>
      <c r="H568" s="17"/>
      <c r="I568" s="167"/>
    </row>
    <row r="569" spans="1:10">
      <c r="A569" s="248"/>
      <c r="B569" s="17"/>
      <c r="C569" s="97"/>
      <c r="D569" s="97"/>
      <c r="E569" s="557"/>
      <c r="F569" s="596"/>
      <c r="G569" s="620"/>
      <c r="H569" s="17"/>
      <c r="I569" s="167"/>
    </row>
    <row r="570" spans="1:10" ht="16.5" thickBot="1">
      <c r="A570" s="201" t="s">
        <v>7051</v>
      </c>
      <c r="B570" s="270"/>
      <c r="C570" s="99"/>
      <c r="D570" s="99"/>
      <c r="E570" s="558"/>
      <c r="F570" s="598"/>
      <c r="G570" s="621"/>
      <c r="H570" s="171"/>
      <c r="I570" s="172"/>
    </row>
    <row r="571" spans="1:10" ht="39.75" customHeight="1">
      <c r="A571" s="195" t="s">
        <v>1028</v>
      </c>
      <c r="B571" s="196" t="s">
        <v>1029</v>
      </c>
      <c r="C571" s="197" t="s">
        <v>678</v>
      </c>
      <c r="D571" s="197" t="s">
        <v>3130</v>
      </c>
      <c r="E571" s="605" t="s">
        <v>11188</v>
      </c>
      <c r="F571" s="600" t="s">
        <v>2779</v>
      </c>
      <c r="G571" s="638" t="s">
        <v>2627</v>
      </c>
      <c r="H571" s="338" t="s">
        <v>497</v>
      </c>
      <c r="I571" s="199" t="s">
        <v>4239</v>
      </c>
    </row>
    <row r="572" spans="1:10" ht="14.1" customHeight="1" thickBot="1">
      <c r="A572" s="188"/>
      <c r="B572" s="389"/>
      <c r="C572" s="197" t="s">
        <v>3629</v>
      </c>
      <c r="D572" s="390" t="s">
        <v>2628</v>
      </c>
      <c r="E572" s="564" t="s">
        <v>265</v>
      </c>
      <c r="F572" s="607">
        <f>'Заказ, cкидки и курсы валют'!$I$12</f>
        <v>0</v>
      </c>
      <c r="G572" s="949"/>
      <c r="H572" s="455"/>
      <c r="I572" s="325"/>
    </row>
    <row r="573" spans="1:10" ht="19.7" customHeight="1" thickBot="1">
      <c r="A573" s="354" t="s">
        <v>1636</v>
      </c>
      <c r="B573" s="989" t="s">
        <v>180</v>
      </c>
      <c r="C573" s="990">
        <v>10.5</v>
      </c>
      <c r="D573" s="1867">
        <v>100</v>
      </c>
      <c r="E573" s="1092">
        <v>783.45</v>
      </c>
      <c r="F573" s="1868">
        <f>ROUND(E573*(1-$F$10),2)</f>
        <v>783.45</v>
      </c>
      <c r="G573" s="992">
        <f>'Заказ, cкидки и курсы валют'!$J$23*F573</f>
        <v>9401.4000000000015</v>
      </c>
      <c r="H573" s="993">
        <f>ROUND((D573/1000)*G573,2)</f>
        <v>940.14</v>
      </c>
      <c r="I573" s="994"/>
    </row>
    <row r="574" spans="1:10" ht="13.5" thickBot="1"/>
    <row r="575" spans="1:10" ht="18">
      <c r="A575" s="247"/>
      <c r="B575" s="163"/>
      <c r="C575" s="91" t="s">
        <v>4396</v>
      </c>
      <c r="D575" s="91"/>
      <c r="E575" s="855"/>
      <c r="F575" s="562"/>
      <c r="G575" s="592"/>
      <c r="H575" s="163"/>
      <c r="I575" s="95"/>
    </row>
    <row r="576" spans="1:10">
      <c r="A576" s="248"/>
      <c r="B576" s="17"/>
      <c r="C576" s="97"/>
      <c r="D576" s="97"/>
      <c r="E576" s="557"/>
      <c r="F576" s="596"/>
      <c r="G576" s="620"/>
      <c r="H576" s="17"/>
      <c r="I576" s="167"/>
    </row>
    <row r="577" spans="1:10">
      <c r="A577" s="248"/>
      <c r="B577" s="17"/>
      <c r="C577" s="97"/>
      <c r="D577" s="97"/>
      <c r="E577" s="557"/>
      <c r="F577" s="596"/>
      <c r="G577" s="620"/>
      <c r="H577" s="17"/>
      <c r="I577" s="167"/>
    </row>
    <row r="578" spans="1:10">
      <c r="A578" s="248"/>
      <c r="B578" s="17"/>
      <c r="C578" s="97"/>
      <c r="D578" s="97"/>
      <c r="E578" s="557"/>
      <c r="F578" s="596"/>
      <c r="G578" s="620"/>
      <c r="H578" s="17"/>
      <c r="I578" s="167"/>
    </row>
    <row r="579" spans="1:10" ht="16.5" thickBot="1">
      <c r="A579" s="1171" t="s">
        <v>7052</v>
      </c>
      <c r="B579" s="2548"/>
      <c r="C579" s="99"/>
      <c r="D579" s="99"/>
      <c r="E579" s="558"/>
      <c r="F579" s="598"/>
      <c r="G579" s="621"/>
      <c r="H579" s="171"/>
      <c r="I579" s="172"/>
    </row>
    <row r="580" spans="1:10" ht="52.5">
      <c r="A580" s="195" t="s">
        <v>1028</v>
      </c>
      <c r="B580" s="196" t="s">
        <v>1029</v>
      </c>
      <c r="C580" s="197" t="s">
        <v>678</v>
      </c>
      <c r="D580" s="197" t="s">
        <v>3130</v>
      </c>
      <c r="E580" s="605" t="s">
        <v>11188</v>
      </c>
      <c r="F580" s="600" t="s">
        <v>2779</v>
      </c>
      <c r="G580" s="638" t="s">
        <v>2627</v>
      </c>
      <c r="H580" s="338" t="s">
        <v>497</v>
      </c>
      <c r="I580" s="199" t="s">
        <v>4239</v>
      </c>
      <c r="J580" s="2668" t="s">
        <v>12335</v>
      </c>
    </row>
    <row r="581" spans="1:10" ht="13.5" thickBot="1">
      <c r="A581" s="188"/>
      <c r="B581" s="389"/>
      <c r="C581" s="197" t="s">
        <v>3629</v>
      </c>
      <c r="D581" s="390" t="s">
        <v>2628</v>
      </c>
      <c r="E581" s="564" t="s">
        <v>265</v>
      </c>
      <c r="F581" s="607">
        <f>'Заказ, cкидки и курсы валют'!$I$12</f>
        <v>0</v>
      </c>
      <c r="G581" s="949"/>
      <c r="H581" s="455"/>
      <c r="I581" s="325"/>
      <c r="J581" s="2669"/>
    </row>
    <row r="582" spans="1:10" ht="13.5" thickBot="1">
      <c r="A582" s="354" t="s">
        <v>7545</v>
      </c>
      <c r="B582" s="989" t="s">
        <v>180</v>
      </c>
      <c r="C582" s="990">
        <v>10.5</v>
      </c>
      <c r="D582" s="1867">
        <v>10</v>
      </c>
      <c r="E582" s="2031">
        <f>(E573*2)+(1000/D582*7.5)</f>
        <v>2316.9</v>
      </c>
      <c r="F582" s="1868">
        <f>ROUND(E582*(1-$F$10),2)</f>
        <v>2316.9</v>
      </c>
      <c r="G582" s="992">
        <f>'Заказ, cкидки и курсы валют'!$J$23*F582</f>
        <v>27802.800000000003</v>
      </c>
      <c r="H582" s="993">
        <f>ROUND((D582/1000)*G582,2)</f>
        <v>278.02999999999997</v>
      </c>
      <c r="I582" s="994"/>
      <c r="J582" s="128">
        <f>ROUND(IF(H582&lt;'Заказ, cкидки и курсы валют'!$B$39,H582*0.54*100/(100-'Заказ, cкидки и курсы валют'!$C$39),IF(H582&lt;'Заказ, cкидки и курсы валют'!$B$40,H582*0.54*100/(100-'Заказ, cкидки и курсы валют'!$C$40),IF(H582&lt;'Заказ, cкидки и курсы валют'!$B$41,H582*0.54*100/(100-'Заказ, cкидки и курсы валют'!$C$41),IF(H582&lt;'Заказ, cкидки и курсы валют'!$B$42,H582*0.54*100/(100-'Заказ, cкидки и курсы валют'!$C$42),IF(H582&lt;'Заказ, cкидки и курсы валют'!$B$43,H582*0.54*100/(100-'Заказ, cкидки и курсы валют'!$C$43),H582))))),2)</f>
        <v>375.34</v>
      </c>
    </row>
    <row r="583" spans="1:10" ht="13.5" thickBot="1"/>
    <row r="584" spans="1:10" ht="18">
      <c r="A584" s="247"/>
      <c r="B584" s="163"/>
      <c r="C584" s="91" t="s">
        <v>4397</v>
      </c>
      <c r="D584" s="91"/>
      <c r="E584" s="855"/>
      <c r="F584" s="562"/>
      <c r="G584" s="592"/>
      <c r="H584" s="163"/>
      <c r="I584" s="95"/>
    </row>
    <row r="585" spans="1:10">
      <c r="A585" s="248"/>
      <c r="B585" s="17"/>
      <c r="C585" s="97"/>
      <c r="D585" s="97"/>
      <c r="E585" s="557"/>
      <c r="F585" s="596"/>
      <c r="G585" s="620"/>
      <c r="H585" s="17"/>
      <c r="I585" s="167"/>
    </row>
    <row r="586" spans="1:10">
      <c r="A586" s="248"/>
      <c r="B586" s="17"/>
      <c r="C586" s="97"/>
      <c r="D586" s="97"/>
      <c r="E586" s="557"/>
      <c r="F586" s="596"/>
      <c r="G586" s="620"/>
      <c r="H586" s="17"/>
      <c r="I586" s="167"/>
    </row>
    <row r="587" spans="1:10">
      <c r="A587" s="248"/>
      <c r="B587" s="17"/>
      <c r="C587" s="97"/>
      <c r="D587" s="97"/>
      <c r="E587" s="557"/>
      <c r="F587" s="596"/>
      <c r="G587" s="620"/>
      <c r="H587" s="17"/>
      <c r="I587" s="167"/>
    </row>
    <row r="588" spans="1:10" ht="16.5" thickBot="1">
      <c r="A588" s="201" t="s">
        <v>7051</v>
      </c>
      <c r="B588" s="270"/>
      <c r="C588" s="99"/>
      <c r="D588" s="99"/>
      <c r="E588" s="558"/>
      <c r="F588" s="598"/>
      <c r="G588" s="621"/>
      <c r="H588" s="171"/>
      <c r="I588" s="172"/>
    </row>
    <row r="589" spans="1:10" ht="39" customHeight="1">
      <c r="A589" s="195" t="s">
        <v>1028</v>
      </c>
      <c r="B589" s="196" t="s">
        <v>1029</v>
      </c>
      <c r="C589" s="197" t="s">
        <v>678</v>
      </c>
      <c r="D589" s="197" t="s">
        <v>3130</v>
      </c>
      <c r="E589" s="605" t="s">
        <v>11188</v>
      </c>
      <c r="F589" s="600" t="s">
        <v>2779</v>
      </c>
      <c r="G589" s="638" t="s">
        <v>2627</v>
      </c>
      <c r="H589" s="338" t="s">
        <v>497</v>
      </c>
      <c r="I589" s="199" t="s">
        <v>4239</v>
      </c>
    </row>
    <row r="590" spans="1:10" ht="12.75" customHeight="1" thickBot="1">
      <c r="A590" s="195"/>
      <c r="B590" s="389"/>
      <c r="C590" s="197" t="s">
        <v>3629</v>
      </c>
      <c r="D590" s="390" t="s">
        <v>2628</v>
      </c>
      <c r="E590" s="564" t="s">
        <v>265</v>
      </c>
      <c r="F590" s="607">
        <f>'Заказ, cкидки и курсы валют'!$I$12</f>
        <v>0</v>
      </c>
      <c r="G590" s="949"/>
      <c r="H590" s="455"/>
      <c r="I590" s="325"/>
    </row>
    <row r="591" spans="1:10" ht="12.75" customHeight="1">
      <c r="A591" s="333" t="s">
        <v>3398</v>
      </c>
      <c r="B591" s="981" t="s">
        <v>190</v>
      </c>
      <c r="C591" s="977">
        <v>20.100000000000001</v>
      </c>
      <c r="D591" s="1869">
        <v>100</v>
      </c>
      <c r="E591" s="1092">
        <v>806.17</v>
      </c>
      <c r="F591" s="1089">
        <f>ROUND(E591*(1-$F$10),2)</f>
        <v>806.17</v>
      </c>
      <c r="G591" s="968">
        <f>'Заказ, cкидки и курсы валют'!$J$23*F591</f>
        <v>9674.0399999999991</v>
      </c>
      <c r="H591" s="387">
        <f>ROUND((D591/1000)*G591,2)</f>
        <v>967.4</v>
      </c>
      <c r="I591" s="337"/>
    </row>
    <row r="592" spans="1:10" ht="12.75" customHeight="1">
      <c r="A592" s="216" t="s">
        <v>3399</v>
      </c>
      <c r="B592" s="67" t="s">
        <v>192</v>
      </c>
      <c r="C592" s="58">
        <v>25.3</v>
      </c>
      <c r="D592" s="1870">
        <v>100</v>
      </c>
      <c r="E592" s="1092">
        <v>972.12</v>
      </c>
      <c r="F592" s="1090">
        <f t="shared" ref="F592:F604" si="94">ROUND(E592*(1-$F$10),2)</f>
        <v>972.12</v>
      </c>
      <c r="G592" s="862">
        <f>'Заказ, cкидки и курсы валют'!$J$23*F592</f>
        <v>11665.44</v>
      </c>
      <c r="H592" s="128">
        <f t="shared" ref="H592:H604" si="95">ROUND((D592/1000)*G592,2)</f>
        <v>1166.54</v>
      </c>
      <c r="I592" s="212"/>
    </row>
    <row r="593" spans="1:9" ht="12.75" customHeight="1">
      <c r="A593" s="216" t="s">
        <v>3400</v>
      </c>
      <c r="B593" s="67" t="s">
        <v>202</v>
      </c>
      <c r="C593" s="58">
        <v>42.75</v>
      </c>
      <c r="D593" s="1870">
        <v>50</v>
      </c>
      <c r="E593" s="1092">
        <v>1396.15</v>
      </c>
      <c r="F593" s="1090">
        <f t="shared" si="94"/>
        <v>1396.15</v>
      </c>
      <c r="G593" s="862">
        <f>'Заказ, cкидки и курсы валют'!$J$23*F593</f>
        <v>16753.800000000003</v>
      </c>
      <c r="H593" s="128">
        <f t="shared" si="95"/>
        <v>837.69</v>
      </c>
      <c r="I593" s="212"/>
    </row>
    <row r="594" spans="1:9" ht="12.75" customHeight="1">
      <c r="A594" s="216" t="s">
        <v>3401</v>
      </c>
      <c r="B594" s="67" t="s">
        <v>203</v>
      </c>
      <c r="C594" s="58">
        <v>53</v>
      </c>
      <c r="D594" s="1870">
        <v>50</v>
      </c>
      <c r="E594" s="1092">
        <v>1628.93</v>
      </c>
      <c r="F594" s="1090">
        <f t="shared" si="94"/>
        <v>1628.93</v>
      </c>
      <c r="G594" s="862">
        <f>'Заказ, cкидки и курсы валют'!$J$23*F594</f>
        <v>19547.16</v>
      </c>
      <c r="H594" s="128">
        <f t="shared" si="95"/>
        <v>977.36</v>
      </c>
      <c r="I594" s="212"/>
    </row>
    <row r="595" spans="1:9" ht="12.75" customHeight="1">
      <c r="A595" s="216" t="s">
        <v>3402</v>
      </c>
      <c r="B595" s="67" t="s">
        <v>204</v>
      </c>
      <c r="C595" s="58">
        <v>62</v>
      </c>
      <c r="D595" s="1870">
        <v>50</v>
      </c>
      <c r="E595" s="1092">
        <v>1935.71</v>
      </c>
      <c r="F595" s="1090">
        <f t="shared" si="94"/>
        <v>1935.71</v>
      </c>
      <c r="G595" s="862">
        <f>'Заказ, cкидки и курсы валют'!$J$23*F595</f>
        <v>23228.52</v>
      </c>
      <c r="H595" s="128">
        <f t="shared" si="95"/>
        <v>1161.43</v>
      </c>
      <c r="I595" s="212"/>
    </row>
    <row r="596" spans="1:9" ht="12.75" customHeight="1">
      <c r="A596" s="216" t="s">
        <v>3403</v>
      </c>
      <c r="B596" s="67" t="s">
        <v>205</v>
      </c>
      <c r="C596" s="58">
        <v>74</v>
      </c>
      <c r="D596" s="1870">
        <v>25</v>
      </c>
      <c r="E596" s="1092">
        <v>2225.17</v>
      </c>
      <c r="F596" s="1090">
        <f t="shared" si="94"/>
        <v>2225.17</v>
      </c>
      <c r="G596" s="862">
        <f>'Заказ, cкидки и курсы валют'!$J$23*F596</f>
        <v>26702.04</v>
      </c>
      <c r="H596" s="128">
        <f t="shared" si="95"/>
        <v>667.55</v>
      </c>
      <c r="I596" s="212"/>
    </row>
    <row r="597" spans="1:9" ht="12.75" customHeight="1">
      <c r="A597" s="216" t="s">
        <v>3404</v>
      </c>
      <c r="B597" s="67" t="s">
        <v>618</v>
      </c>
      <c r="C597" s="58">
        <v>91</v>
      </c>
      <c r="D597" s="1870">
        <v>50</v>
      </c>
      <c r="E597" s="1092">
        <v>2493.9499999999998</v>
      </c>
      <c r="F597" s="1090">
        <f t="shared" si="94"/>
        <v>2493.9499999999998</v>
      </c>
      <c r="G597" s="862">
        <f>'Заказ, cкидки и курсы валют'!$J$23*F597</f>
        <v>29927.399999999998</v>
      </c>
      <c r="H597" s="128">
        <f t="shared" si="95"/>
        <v>1496.37</v>
      </c>
      <c r="I597" s="212"/>
    </row>
    <row r="598" spans="1:9" ht="12.75" customHeight="1">
      <c r="A598" s="216" t="s">
        <v>3405</v>
      </c>
      <c r="B598" s="67" t="s">
        <v>1324</v>
      </c>
      <c r="C598" s="58">
        <v>113</v>
      </c>
      <c r="D598" s="1870">
        <v>25</v>
      </c>
      <c r="E598" s="1092">
        <v>2987.29</v>
      </c>
      <c r="F598" s="1090">
        <f t="shared" si="94"/>
        <v>2987.29</v>
      </c>
      <c r="G598" s="862">
        <f>'Заказ, cкидки и курсы валют'!$J$23*F598</f>
        <v>35847.479999999996</v>
      </c>
      <c r="H598" s="128">
        <f t="shared" si="95"/>
        <v>896.19</v>
      </c>
      <c r="I598" s="212"/>
    </row>
    <row r="599" spans="1:9" ht="12.75" customHeight="1">
      <c r="A599" s="216" t="s">
        <v>3406</v>
      </c>
      <c r="B599" s="67" t="s">
        <v>2644</v>
      </c>
      <c r="C599" s="58">
        <v>122</v>
      </c>
      <c r="D599" s="1870">
        <v>25</v>
      </c>
      <c r="E599" s="1092">
        <v>3468.74</v>
      </c>
      <c r="F599" s="1090">
        <f t="shared" si="94"/>
        <v>3468.74</v>
      </c>
      <c r="G599" s="862">
        <f>'Заказ, cкидки и курсы валют'!$J$23*F599</f>
        <v>41624.879999999997</v>
      </c>
      <c r="H599" s="128">
        <f t="shared" si="95"/>
        <v>1040.6199999999999</v>
      </c>
      <c r="I599" s="212"/>
    </row>
    <row r="600" spans="1:9" ht="12.75" customHeight="1">
      <c r="A600" s="216" t="s">
        <v>3407</v>
      </c>
      <c r="B600" s="67" t="s">
        <v>3380</v>
      </c>
      <c r="C600" s="58">
        <v>96</v>
      </c>
      <c r="D600" s="1870">
        <v>25</v>
      </c>
      <c r="E600" s="1092">
        <v>3175.28</v>
      </c>
      <c r="F600" s="1090">
        <f t="shared" si="94"/>
        <v>3175.28</v>
      </c>
      <c r="G600" s="862">
        <f>'Заказ, cкидки и курсы валют'!$J$23*F600</f>
        <v>38103.360000000001</v>
      </c>
      <c r="H600" s="128">
        <f t="shared" si="95"/>
        <v>952.58</v>
      </c>
      <c r="I600" s="212"/>
    </row>
    <row r="601" spans="1:9" ht="12.75" customHeight="1">
      <c r="A601" s="216" t="s">
        <v>3408</v>
      </c>
      <c r="B601" s="67" t="s">
        <v>2634</v>
      </c>
      <c r="C601" s="58">
        <v>107.4</v>
      </c>
      <c r="D601" s="1870">
        <v>25</v>
      </c>
      <c r="E601" s="1092">
        <v>3914.91</v>
      </c>
      <c r="F601" s="1090">
        <f t="shared" si="94"/>
        <v>3914.91</v>
      </c>
      <c r="G601" s="862">
        <f>'Заказ, cкидки и курсы валют'!$J$23*F601</f>
        <v>46978.92</v>
      </c>
      <c r="H601" s="128">
        <f t="shared" si="95"/>
        <v>1174.47</v>
      </c>
      <c r="I601" s="212"/>
    </row>
    <row r="602" spans="1:9" ht="12.75" customHeight="1">
      <c r="A602" s="216" t="s">
        <v>3409</v>
      </c>
      <c r="B602" s="67" t="s">
        <v>3381</v>
      </c>
      <c r="C602" s="58">
        <v>146.66999999999999</v>
      </c>
      <c r="D602" s="1870">
        <v>20</v>
      </c>
      <c r="E602" s="1092">
        <v>4831.17</v>
      </c>
      <c r="F602" s="1090">
        <f t="shared" si="94"/>
        <v>4831.17</v>
      </c>
      <c r="G602" s="862">
        <f>'Заказ, cкидки и курсы валют'!$J$23*F602</f>
        <v>57974.04</v>
      </c>
      <c r="H602" s="128">
        <f t="shared" si="95"/>
        <v>1159.48</v>
      </c>
      <c r="I602" s="212"/>
    </row>
    <row r="603" spans="1:9">
      <c r="A603" s="216" t="s">
        <v>3410</v>
      </c>
      <c r="B603" s="67" t="s">
        <v>2255</v>
      </c>
      <c r="C603" s="58">
        <v>198</v>
      </c>
      <c r="D603" s="1870">
        <v>20</v>
      </c>
      <c r="E603" s="1092">
        <v>6683.53</v>
      </c>
      <c r="F603" s="1090">
        <f t="shared" si="94"/>
        <v>6683.53</v>
      </c>
      <c r="G603" s="862">
        <f>'Заказ, cкидки и курсы валют'!$J$23*F603</f>
        <v>80202.36</v>
      </c>
      <c r="H603" s="128">
        <f t="shared" si="95"/>
        <v>1604.05</v>
      </c>
      <c r="I603" s="212"/>
    </row>
    <row r="604" spans="1:9" ht="13.5" thickBot="1">
      <c r="A604" s="241" t="s">
        <v>3411</v>
      </c>
      <c r="B604" s="272" t="s">
        <v>4296</v>
      </c>
      <c r="C604" s="799">
        <v>230</v>
      </c>
      <c r="D604" s="1871">
        <v>20</v>
      </c>
      <c r="E604" s="1092">
        <v>9156.3700000000008</v>
      </c>
      <c r="F604" s="1091">
        <f t="shared" si="94"/>
        <v>9156.3700000000008</v>
      </c>
      <c r="G604" s="960">
        <f>'Заказ, cкидки и курсы валют'!$J$23*F604</f>
        <v>109876.44</v>
      </c>
      <c r="H604" s="181">
        <f t="shared" si="95"/>
        <v>2197.5300000000002</v>
      </c>
      <c r="I604" s="214"/>
    </row>
    <row r="605" spans="1:9" ht="13.5" thickBot="1"/>
    <row r="606" spans="1:9" ht="18">
      <c r="A606" s="247"/>
      <c r="B606" s="163"/>
      <c r="C606" s="91" t="s">
        <v>4397</v>
      </c>
      <c r="D606" s="91"/>
      <c r="E606" s="855"/>
      <c r="F606" s="562"/>
      <c r="G606" s="592"/>
      <c r="H606" s="163"/>
      <c r="I606" s="95"/>
    </row>
    <row r="607" spans="1:9">
      <c r="A607" s="248"/>
      <c r="B607" s="17"/>
      <c r="C607" s="97"/>
      <c r="D607" s="97"/>
      <c r="E607" s="557"/>
      <c r="F607" s="596"/>
      <c r="G607" s="620"/>
      <c r="H607" s="17"/>
      <c r="I607" s="167"/>
    </row>
    <row r="608" spans="1:9">
      <c r="A608" s="248"/>
      <c r="B608" s="17"/>
      <c r="C608" s="97"/>
      <c r="D608" s="97"/>
      <c r="E608" s="557"/>
      <c r="F608" s="596"/>
      <c r="G608" s="620"/>
      <c r="H608" s="17"/>
      <c r="I608" s="167"/>
    </row>
    <row r="609" spans="1:10">
      <c r="A609" s="248"/>
      <c r="B609" s="17"/>
      <c r="C609" s="97"/>
      <c r="D609" s="97"/>
      <c r="E609" s="557"/>
      <c r="F609" s="596"/>
      <c r="G609" s="620"/>
      <c r="H609" s="17"/>
      <c r="I609" s="167"/>
    </row>
    <row r="610" spans="1:10" ht="16.5" thickBot="1">
      <c r="A610" s="1171" t="s">
        <v>7052</v>
      </c>
      <c r="B610" s="2548"/>
      <c r="C610" s="99"/>
      <c r="D610" s="99"/>
      <c r="E610" s="558"/>
      <c r="F610" s="598"/>
      <c r="G610" s="621"/>
      <c r="H610" s="171"/>
      <c r="I610" s="172"/>
    </row>
    <row r="611" spans="1:10" ht="39" customHeight="1">
      <c r="A611" s="195" t="s">
        <v>1028</v>
      </c>
      <c r="B611" s="196" t="s">
        <v>1029</v>
      </c>
      <c r="C611" s="197" t="s">
        <v>678</v>
      </c>
      <c r="D611" s="197" t="s">
        <v>3130</v>
      </c>
      <c r="E611" s="605" t="s">
        <v>11188</v>
      </c>
      <c r="F611" s="600" t="s">
        <v>2779</v>
      </c>
      <c r="G611" s="638" t="s">
        <v>2627</v>
      </c>
      <c r="H611" s="338" t="s">
        <v>497</v>
      </c>
      <c r="I611" s="199" t="s">
        <v>4239</v>
      </c>
      <c r="J611" s="2668" t="s">
        <v>12335</v>
      </c>
    </row>
    <row r="612" spans="1:10" ht="20.25" customHeight="1" thickBot="1">
      <c r="A612" s="195"/>
      <c r="B612" s="389"/>
      <c r="C612" s="197" t="s">
        <v>3629</v>
      </c>
      <c r="D612" s="390" t="s">
        <v>2628</v>
      </c>
      <c r="E612" s="564" t="s">
        <v>265</v>
      </c>
      <c r="F612" s="607">
        <f>'Заказ, cкидки и курсы валют'!$I$12</f>
        <v>0</v>
      </c>
      <c r="G612" s="949"/>
      <c r="H612" s="455"/>
      <c r="I612" s="325"/>
      <c r="J612" s="2669"/>
    </row>
    <row r="613" spans="1:10" ht="12.75" customHeight="1" thickBot="1">
      <c r="A613" s="333" t="s">
        <v>7546</v>
      </c>
      <c r="B613" s="981" t="s">
        <v>190</v>
      </c>
      <c r="C613" s="977">
        <v>20.100000000000001</v>
      </c>
      <c r="D613" s="1869">
        <v>5</v>
      </c>
      <c r="E613" s="2029">
        <f>(E591*2)+(1000/D613*7.5)</f>
        <v>3112.34</v>
      </c>
      <c r="F613" s="1089">
        <f>ROUND(E613*(1-$F$10),2)</f>
        <v>3112.34</v>
      </c>
      <c r="G613" s="968">
        <f>'Заказ, cкидки и курсы валют'!$J$23*F613</f>
        <v>37348.080000000002</v>
      </c>
      <c r="H613" s="387">
        <f>ROUND((D613/1000)*G613,2)</f>
        <v>186.74</v>
      </c>
      <c r="I613" s="337"/>
      <c r="J613" s="128">
        <f>ROUND(IF(H613&lt;'Заказ, cкидки и курсы валют'!$B$39,H613*0.54*100/(100-'Заказ, cкидки и курсы валют'!$C$39),IF(H613&lt;'Заказ, cкидки и курсы валют'!$B$40,H613*0.54*100/(100-'Заказ, cкидки и курсы валют'!$C$40),IF(H613&lt;'Заказ, cкидки и курсы валют'!$B$41,H613*0.54*100/(100-'Заказ, cкидки и курсы валют'!$C$41),IF(H613&lt;'Заказ, cкидки и курсы валют'!$B$42,H613*0.54*100/(100-'Заказ, cкидки и курсы валют'!$C$42),IF(H613&lt;'Заказ, cкидки и курсы валют'!$B$43,H613*0.54*100/(100-'Заказ, cкидки и курсы валют'!$C$43),H613))))),2)</f>
        <v>252.1</v>
      </c>
    </row>
    <row r="614" spans="1:10" ht="12.75" customHeight="1" thickBot="1">
      <c r="A614" s="216" t="s">
        <v>7547</v>
      </c>
      <c r="B614" s="67" t="s">
        <v>192</v>
      </c>
      <c r="C614" s="58">
        <v>25.3</v>
      </c>
      <c r="D614" s="1870">
        <v>5</v>
      </c>
      <c r="E614" s="2029">
        <f t="shared" ref="E614:E626" si="96">(E592*2)+(1000/D614*7.5)</f>
        <v>3444.24</v>
      </c>
      <c r="F614" s="1090">
        <f t="shared" ref="F614:F626" si="97">ROUND(E614*(1-$F$10),2)</f>
        <v>3444.24</v>
      </c>
      <c r="G614" s="862">
        <f>'Заказ, cкидки и курсы валют'!$J$23*F614</f>
        <v>41330.879999999997</v>
      </c>
      <c r="H614" s="128">
        <f t="shared" ref="H614:H626" si="98">ROUND((D614/1000)*G614,2)</f>
        <v>206.65</v>
      </c>
      <c r="I614" s="212"/>
      <c r="J614" s="128">
        <f>ROUND(IF(H614&lt;'Заказ, cкидки и курсы валют'!$B$39,H614*0.54*100/(100-'Заказ, cкидки и курсы валют'!$C$39),IF(H614&lt;'Заказ, cкидки и курсы валют'!$B$40,H614*0.54*100/(100-'Заказ, cкидки и курсы валют'!$C$40),IF(H614&lt;'Заказ, cкидки и курсы валют'!$B$41,H614*0.54*100/(100-'Заказ, cкидки и курсы валют'!$C$41),IF(H614&lt;'Заказ, cкидки и курсы валют'!$B$42,H614*0.54*100/(100-'Заказ, cкидки и курсы валют'!$C$42),IF(H614&lt;'Заказ, cкидки и курсы валют'!$B$43,H614*0.54*100/(100-'Заказ, cкидки и курсы валют'!$C$43),H614))))),2)</f>
        <v>278.98</v>
      </c>
    </row>
    <row r="615" spans="1:10" ht="12.75" customHeight="1" thickBot="1">
      <c r="A615" s="216" t="s">
        <v>7548</v>
      </c>
      <c r="B615" s="67" t="s">
        <v>202</v>
      </c>
      <c r="C615" s="58">
        <v>42.75</v>
      </c>
      <c r="D615" s="1870">
        <v>5</v>
      </c>
      <c r="E615" s="2029">
        <f t="shared" si="96"/>
        <v>4292.3</v>
      </c>
      <c r="F615" s="1090">
        <f t="shared" si="97"/>
        <v>4292.3</v>
      </c>
      <c r="G615" s="862">
        <f>'Заказ, cкидки и курсы валют'!$J$23*F615</f>
        <v>51507.600000000006</v>
      </c>
      <c r="H615" s="128">
        <f t="shared" si="98"/>
        <v>257.54000000000002</v>
      </c>
      <c r="I615" s="212"/>
      <c r="J615" s="128">
        <f>ROUND(IF(H615&lt;'Заказ, cкидки и курсы валют'!$B$39,H615*0.54*100/(100-'Заказ, cкидки и курсы валют'!$C$39),IF(H615&lt;'Заказ, cкидки и курсы валют'!$B$40,H615*0.54*100/(100-'Заказ, cкидки и курсы валют'!$C$40),IF(H615&lt;'Заказ, cкидки и курсы валют'!$B$41,H615*0.54*100/(100-'Заказ, cкидки и курсы валют'!$C$41),IF(H615&lt;'Заказ, cкидки и курсы валют'!$B$42,H615*0.54*100/(100-'Заказ, cкидки и курсы валют'!$C$42),IF(H615&lt;'Заказ, cкидки и курсы валют'!$B$43,H615*0.54*100/(100-'Заказ, cкидки и курсы валют'!$C$43),H615))))),2)</f>
        <v>347.68</v>
      </c>
    </row>
    <row r="616" spans="1:10" ht="12.75" customHeight="1" thickBot="1">
      <c r="A616" s="216" t="s">
        <v>7549</v>
      </c>
      <c r="B616" s="67" t="s">
        <v>203</v>
      </c>
      <c r="C616" s="58">
        <v>53</v>
      </c>
      <c r="D616" s="1870">
        <v>5</v>
      </c>
      <c r="E616" s="2029">
        <f t="shared" si="96"/>
        <v>4757.8600000000006</v>
      </c>
      <c r="F616" s="1090">
        <f t="shared" si="97"/>
        <v>4757.8599999999997</v>
      </c>
      <c r="G616" s="862">
        <f>'Заказ, cкидки и курсы валют'!$J$23*F616</f>
        <v>57094.319999999992</v>
      </c>
      <c r="H616" s="128">
        <f t="shared" si="98"/>
        <v>285.47000000000003</v>
      </c>
      <c r="I616" s="212"/>
      <c r="J616" s="128">
        <f>ROUND(IF(H616&lt;'Заказ, cкидки и курсы валют'!$B$39,H616*0.54*100/(100-'Заказ, cкидки и курсы валют'!$C$39),IF(H616&lt;'Заказ, cкидки и курсы валют'!$B$40,H616*0.54*100/(100-'Заказ, cкидки и курсы валют'!$C$40),IF(H616&lt;'Заказ, cкидки и курсы валют'!$B$41,H616*0.54*100/(100-'Заказ, cкидки и курсы валют'!$C$41),IF(H616&lt;'Заказ, cкидки и курсы валют'!$B$42,H616*0.54*100/(100-'Заказ, cкидки и курсы валют'!$C$42),IF(H616&lt;'Заказ, cкидки и курсы валют'!$B$43,H616*0.54*100/(100-'Заказ, cкидки и курсы валют'!$C$43),H616))))),2)</f>
        <v>385.38</v>
      </c>
    </row>
    <row r="617" spans="1:10" ht="12.75" customHeight="1" thickBot="1">
      <c r="A617" s="216" t="s">
        <v>7550</v>
      </c>
      <c r="B617" s="67" t="s">
        <v>204</v>
      </c>
      <c r="C617" s="58">
        <v>62</v>
      </c>
      <c r="D617" s="1870">
        <v>5</v>
      </c>
      <c r="E617" s="2029">
        <f t="shared" si="96"/>
        <v>5371.42</v>
      </c>
      <c r="F617" s="1090">
        <f t="shared" si="97"/>
        <v>5371.42</v>
      </c>
      <c r="G617" s="862">
        <f>'Заказ, cкидки и курсы валют'!$J$23*F617</f>
        <v>64457.04</v>
      </c>
      <c r="H617" s="128">
        <f t="shared" si="98"/>
        <v>322.29000000000002</v>
      </c>
      <c r="I617" s="212"/>
      <c r="J617" s="128">
        <f>ROUND(IF(H617&lt;'Заказ, cкидки и курсы валют'!$B$39,H617*0.54*100/(100-'Заказ, cкидки и курсы валют'!$C$39),IF(H617&lt;'Заказ, cкидки и курсы валют'!$B$40,H617*0.54*100/(100-'Заказ, cкидки и курсы валют'!$C$40),IF(H617&lt;'Заказ, cкидки и курсы валют'!$B$41,H617*0.54*100/(100-'Заказ, cкидки и курсы валют'!$C$41),IF(H617&lt;'Заказ, cкидки и курсы валют'!$B$42,H617*0.54*100/(100-'Заказ, cкидки и курсы валют'!$C$42),IF(H617&lt;'Заказ, cкидки и курсы валют'!$B$43,H617*0.54*100/(100-'Заказ, cкидки и курсы валют'!$C$43),H617))))),2)</f>
        <v>435.09</v>
      </c>
    </row>
    <row r="618" spans="1:10" ht="12.75" customHeight="1" thickBot="1">
      <c r="A618" s="216" t="s">
        <v>7551</v>
      </c>
      <c r="B618" s="67" t="s">
        <v>205</v>
      </c>
      <c r="C618" s="58">
        <v>74</v>
      </c>
      <c r="D618" s="1870">
        <v>5</v>
      </c>
      <c r="E618" s="2029">
        <f t="shared" si="96"/>
        <v>5950.34</v>
      </c>
      <c r="F618" s="1090">
        <f t="shared" si="97"/>
        <v>5950.34</v>
      </c>
      <c r="G618" s="862">
        <f>'Заказ, cкидки и курсы валют'!$J$23*F618</f>
        <v>71404.08</v>
      </c>
      <c r="H618" s="128">
        <f t="shared" si="98"/>
        <v>357.02</v>
      </c>
      <c r="I618" s="212"/>
      <c r="J618" s="128">
        <f>ROUND(IF(H618&lt;'Заказ, cкидки и курсы валют'!$B$39,H618*0.54*100/(100-'Заказ, cкидки и курсы валют'!$C$39),IF(H618&lt;'Заказ, cкидки и курсы валют'!$B$40,H618*0.54*100/(100-'Заказ, cкидки и курсы валют'!$C$40),IF(H618&lt;'Заказ, cкидки и курсы валют'!$B$41,H618*0.54*100/(100-'Заказ, cкидки и курсы валют'!$C$41),IF(H618&lt;'Заказ, cкидки и курсы валют'!$B$42,H618*0.54*100/(100-'Заказ, cкидки и курсы валют'!$C$42),IF(H618&lt;'Заказ, cкидки и курсы валют'!$B$43,H618*0.54*100/(100-'Заказ, cкидки и курсы валют'!$C$43),H618))))),2)</f>
        <v>481.98</v>
      </c>
    </row>
    <row r="619" spans="1:10" ht="12.75" customHeight="1" thickBot="1">
      <c r="A619" s="216" t="s">
        <v>7552</v>
      </c>
      <c r="B619" s="67" t="s">
        <v>618</v>
      </c>
      <c r="C619" s="58">
        <v>91</v>
      </c>
      <c r="D619" s="1870">
        <v>5</v>
      </c>
      <c r="E619" s="2029">
        <f t="shared" si="96"/>
        <v>6487.9</v>
      </c>
      <c r="F619" s="1090">
        <f t="shared" si="97"/>
        <v>6487.9</v>
      </c>
      <c r="G619" s="862">
        <f>'Заказ, cкидки и курсы валют'!$J$23*F619</f>
        <v>77854.799999999988</v>
      </c>
      <c r="H619" s="128">
        <f t="shared" si="98"/>
        <v>389.27</v>
      </c>
      <c r="I619" s="212"/>
      <c r="J619" s="128">
        <f>ROUND(IF(H619&lt;'Заказ, cкидки и курсы валют'!$B$39,H619*0.54*100/(100-'Заказ, cкидки и курсы валют'!$C$39),IF(H619&lt;'Заказ, cкидки и курсы валют'!$B$40,H619*0.54*100/(100-'Заказ, cкидки и курсы валют'!$C$40),IF(H619&lt;'Заказ, cкидки и курсы валют'!$B$41,H619*0.54*100/(100-'Заказ, cкидки и курсы валют'!$C$41),IF(H619&lt;'Заказ, cкидки и курсы валют'!$B$42,H619*0.54*100/(100-'Заказ, cкидки и курсы валют'!$C$42),IF(H619&lt;'Заказ, cкидки и курсы валют'!$B$43,H619*0.54*100/(100-'Заказ, cкидки и курсы валют'!$C$43),H619))))),2)</f>
        <v>467.12</v>
      </c>
    </row>
    <row r="620" spans="1:10" ht="12.75" customHeight="1" thickBot="1">
      <c r="A620" s="216" t="s">
        <v>7553</v>
      </c>
      <c r="B620" s="67" t="s">
        <v>1324</v>
      </c>
      <c r="C620" s="58">
        <v>113</v>
      </c>
      <c r="D620" s="1870">
        <v>5</v>
      </c>
      <c r="E620" s="2029">
        <f t="shared" si="96"/>
        <v>7474.58</v>
      </c>
      <c r="F620" s="1090">
        <f t="shared" si="97"/>
        <v>7474.58</v>
      </c>
      <c r="G620" s="862">
        <f>'Заказ, cкидки и курсы валют'!$J$23*F620</f>
        <v>89694.959999999992</v>
      </c>
      <c r="H620" s="128">
        <f t="shared" si="98"/>
        <v>448.47</v>
      </c>
      <c r="I620" s="212"/>
      <c r="J620" s="128">
        <f>ROUND(IF(H620&lt;'Заказ, cкидки и курсы валют'!$B$39,H620*0.54*100/(100-'Заказ, cкидки и курсы валют'!$C$39),IF(H620&lt;'Заказ, cкидки и курсы валют'!$B$40,H620*0.54*100/(100-'Заказ, cкидки и курсы валют'!$C$40),IF(H620&lt;'Заказ, cкидки и курсы валют'!$B$41,H620*0.54*100/(100-'Заказ, cкидки и курсы валют'!$C$41),IF(H620&lt;'Заказ, cкидки и курсы валют'!$B$42,H620*0.54*100/(100-'Заказ, cкидки и курсы валют'!$C$42),IF(H620&lt;'Заказ, cкидки и курсы валют'!$B$43,H620*0.54*100/(100-'Заказ, cкидки и курсы валют'!$C$43),H620))))),2)</f>
        <v>538.16</v>
      </c>
    </row>
    <row r="621" spans="1:10" ht="12.75" customHeight="1" thickBot="1">
      <c r="A621" s="216" t="s">
        <v>7554</v>
      </c>
      <c r="B621" s="67" t="s">
        <v>2644</v>
      </c>
      <c r="C621" s="58">
        <v>122</v>
      </c>
      <c r="D621" s="1870">
        <v>5</v>
      </c>
      <c r="E621" s="2029">
        <f t="shared" si="96"/>
        <v>8437.48</v>
      </c>
      <c r="F621" s="1090">
        <f t="shared" si="97"/>
        <v>8437.48</v>
      </c>
      <c r="G621" s="862">
        <f>'Заказ, cкидки и курсы валют'!$J$23*F621</f>
        <v>101249.76</v>
      </c>
      <c r="H621" s="128">
        <f t="shared" si="98"/>
        <v>506.25</v>
      </c>
      <c r="I621" s="212"/>
      <c r="J621" s="128">
        <f>ROUND(IF(H621&lt;'Заказ, cкидки и курсы валют'!$B$39,H621*0.54*100/(100-'Заказ, cкидки и курсы валют'!$C$39),IF(H621&lt;'Заказ, cкидки и курсы валют'!$B$40,H621*0.54*100/(100-'Заказ, cкидки и курсы валют'!$C$40),IF(H621&lt;'Заказ, cкидки и курсы валют'!$B$41,H621*0.54*100/(100-'Заказ, cкидки и курсы валют'!$C$41),IF(H621&lt;'Заказ, cкидки и курсы валют'!$B$42,H621*0.54*100/(100-'Заказ, cкидки и курсы валют'!$C$42),IF(H621&lt;'Заказ, cкидки и курсы валют'!$B$43,H621*0.54*100/(100-'Заказ, cкидки и курсы валют'!$C$43),H621))))),2)</f>
        <v>607.5</v>
      </c>
    </row>
    <row r="622" spans="1:10" ht="12.75" customHeight="1" thickBot="1">
      <c r="A622" s="216" t="s">
        <v>7555</v>
      </c>
      <c r="B622" s="67" t="s">
        <v>3380</v>
      </c>
      <c r="C622" s="58">
        <v>96</v>
      </c>
      <c r="D622" s="1870">
        <v>5</v>
      </c>
      <c r="E622" s="2029">
        <f t="shared" si="96"/>
        <v>7850.56</v>
      </c>
      <c r="F622" s="1090">
        <f t="shared" si="97"/>
        <v>7850.56</v>
      </c>
      <c r="G622" s="862">
        <f>'Заказ, cкидки и курсы валют'!$J$23*F622</f>
        <v>94206.720000000001</v>
      </c>
      <c r="H622" s="128">
        <f t="shared" si="98"/>
        <v>471.03</v>
      </c>
      <c r="I622" s="212"/>
      <c r="J622" s="128">
        <f>ROUND(IF(H622&lt;'Заказ, cкидки и курсы валют'!$B$39,H622*0.54*100/(100-'Заказ, cкидки и курсы валют'!$C$39),IF(H622&lt;'Заказ, cкидки и курсы валют'!$B$40,H622*0.54*100/(100-'Заказ, cкидки и курсы валют'!$C$40),IF(H622&lt;'Заказ, cкидки и курсы валют'!$B$41,H622*0.54*100/(100-'Заказ, cкидки и курсы валют'!$C$41),IF(H622&lt;'Заказ, cкидки и курсы валют'!$B$42,H622*0.54*100/(100-'Заказ, cкидки и курсы валют'!$C$42),IF(H622&lt;'Заказ, cкидки и курсы валют'!$B$43,H622*0.54*100/(100-'Заказ, cкидки и курсы валют'!$C$43),H622))))),2)</f>
        <v>565.24</v>
      </c>
    </row>
    <row r="623" spans="1:10" ht="12.75" customHeight="1" thickBot="1">
      <c r="A623" s="216" t="s">
        <v>7556</v>
      </c>
      <c r="B623" s="67" t="s">
        <v>2634</v>
      </c>
      <c r="C623" s="58">
        <v>107.4</v>
      </c>
      <c r="D623" s="1870">
        <v>5</v>
      </c>
      <c r="E623" s="2029">
        <f t="shared" si="96"/>
        <v>9329.82</v>
      </c>
      <c r="F623" s="1090">
        <f t="shared" si="97"/>
        <v>9329.82</v>
      </c>
      <c r="G623" s="862">
        <f>'Заказ, cкидки и курсы валют'!$J$23*F623</f>
        <v>111957.84</v>
      </c>
      <c r="H623" s="128">
        <f t="shared" si="98"/>
        <v>559.79</v>
      </c>
      <c r="I623" s="212"/>
      <c r="J623" s="128">
        <f>ROUND(IF(H623&lt;'Заказ, cкидки и курсы валют'!$B$39,H623*0.54*100/(100-'Заказ, cкидки и курсы валют'!$C$39),IF(H623&lt;'Заказ, cкидки и курсы валют'!$B$40,H623*0.54*100/(100-'Заказ, cкидки и курсы валют'!$C$40),IF(H623&lt;'Заказ, cкидки и курсы валют'!$B$41,H623*0.54*100/(100-'Заказ, cкидки и курсы валют'!$C$41),IF(H623&lt;'Заказ, cкидки и курсы валют'!$B$42,H623*0.54*100/(100-'Заказ, cкидки и курсы валют'!$C$42),IF(H623&lt;'Заказ, cкидки и курсы валют'!$B$43,H623*0.54*100/(100-'Заказ, cкидки и курсы валют'!$C$43),H623))))),2)</f>
        <v>604.57000000000005</v>
      </c>
    </row>
    <row r="624" spans="1:10" ht="12.75" customHeight="1" thickBot="1">
      <c r="A624" s="216" t="s">
        <v>7557</v>
      </c>
      <c r="B624" s="67" t="s">
        <v>3381</v>
      </c>
      <c r="C624" s="58">
        <v>146.66999999999999</v>
      </c>
      <c r="D624" s="1870">
        <v>2</v>
      </c>
      <c r="E624" s="2029">
        <f t="shared" si="96"/>
        <v>13412.34</v>
      </c>
      <c r="F624" s="1090">
        <f t="shared" si="97"/>
        <v>13412.34</v>
      </c>
      <c r="G624" s="862">
        <f>'Заказ, cкидки и курсы валют'!$J$23*F624</f>
        <v>160948.08000000002</v>
      </c>
      <c r="H624" s="128">
        <f t="shared" si="98"/>
        <v>321.89999999999998</v>
      </c>
      <c r="I624" s="212"/>
      <c r="J624" s="128">
        <f>ROUND(IF(H624&lt;'Заказ, cкидки и курсы валют'!$B$39,H624*0.54*100/(100-'Заказ, cкидки и курсы валют'!$C$39),IF(H624&lt;'Заказ, cкидки и курсы валют'!$B$40,H624*0.54*100/(100-'Заказ, cкидки и курсы валют'!$C$40),IF(H624&lt;'Заказ, cкидки и курсы валют'!$B$41,H624*0.54*100/(100-'Заказ, cкидки и курсы валют'!$C$41),IF(H624&lt;'Заказ, cкидки и курсы валют'!$B$42,H624*0.54*100/(100-'Заказ, cкидки и курсы валют'!$C$42),IF(H624&lt;'Заказ, cкидки и курсы валют'!$B$43,H624*0.54*100/(100-'Заказ, cкидки и курсы валют'!$C$43),H624))))),2)</f>
        <v>434.57</v>
      </c>
    </row>
    <row r="625" spans="1:10" ht="13.5" thickBot="1">
      <c r="A625" s="216" t="s">
        <v>7558</v>
      </c>
      <c r="B625" s="67" t="s">
        <v>2255</v>
      </c>
      <c r="C625" s="58">
        <v>198</v>
      </c>
      <c r="D625" s="1870">
        <v>2</v>
      </c>
      <c r="E625" s="2029">
        <f t="shared" si="96"/>
        <v>17117.059999999998</v>
      </c>
      <c r="F625" s="1090">
        <f t="shared" si="97"/>
        <v>17117.060000000001</v>
      </c>
      <c r="G625" s="862">
        <f>'Заказ, cкидки и курсы валют'!$J$23*F625</f>
        <v>205404.72000000003</v>
      </c>
      <c r="H625" s="128">
        <f t="shared" si="98"/>
        <v>410.81</v>
      </c>
      <c r="I625" s="212"/>
      <c r="J625" s="128">
        <f>ROUND(IF(H625&lt;'Заказ, cкидки и курсы валют'!$B$39,H625*0.54*100/(100-'Заказ, cкидки и курсы валют'!$C$39),IF(H625&lt;'Заказ, cкидки и курсы валют'!$B$40,H625*0.54*100/(100-'Заказ, cкидки и курсы валют'!$C$40),IF(H625&lt;'Заказ, cкидки и курсы валют'!$B$41,H625*0.54*100/(100-'Заказ, cкидки и курсы валют'!$C$41),IF(H625&lt;'Заказ, cкидки и курсы валют'!$B$42,H625*0.54*100/(100-'Заказ, cкидки и курсы валют'!$C$42),IF(H625&lt;'Заказ, cкидки и курсы валют'!$B$43,H625*0.54*100/(100-'Заказ, cкидки и курсы валют'!$C$43),H625))))),2)</f>
        <v>492.97</v>
      </c>
    </row>
    <row r="626" spans="1:10" ht="13.5" thickBot="1">
      <c r="A626" s="241" t="s">
        <v>7559</v>
      </c>
      <c r="B626" s="272" t="s">
        <v>4296</v>
      </c>
      <c r="C626" s="799">
        <v>230</v>
      </c>
      <c r="D626" s="1871">
        <v>2</v>
      </c>
      <c r="E626" s="2029">
        <f t="shared" si="96"/>
        <v>22062.74</v>
      </c>
      <c r="F626" s="1091">
        <f t="shared" si="97"/>
        <v>22062.74</v>
      </c>
      <c r="G626" s="960">
        <f>'Заказ, cкидки и курсы валют'!$J$23*F626</f>
        <v>264752.88</v>
      </c>
      <c r="H626" s="181">
        <f t="shared" si="98"/>
        <v>529.51</v>
      </c>
      <c r="I626" s="214"/>
      <c r="J626" s="128">
        <f>ROUND(IF(H626&lt;'Заказ, cкидки и курсы валют'!$B$39,H626*0.54*100/(100-'Заказ, cкидки и курсы валют'!$C$39),IF(H626&lt;'Заказ, cкидки и курсы валют'!$B$40,H626*0.54*100/(100-'Заказ, cкидки и курсы валют'!$C$40),IF(H626&lt;'Заказ, cкидки и курсы валют'!$B$41,H626*0.54*100/(100-'Заказ, cкидки и курсы валют'!$C$41),IF(H626&lt;'Заказ, cкидки и курсы валют'!$B$42,H626*0.54*100/(100-'Заказ, cкидки и курсы валют'!$C$42),IF(H626&lt;'Заказ, cкидки и курсы валют'!$B$43,H626*0.54*100/(100-'Заказ, cкидки и курсы валют'!$C$43),H626))))),2)</f>
        <v>635.41</v>
      </c>
    </row>
    <row r="627" spans="1:10" ht="13.5" thickBot="1"/>
    <row r="628" spans="1:10" ht="18">
      <c r="A628" s="247"/>
      <c r="B628" s="163"/>
      <c r="C628" s="91" t="s">
        <v>4398</v>
      </c>
      <c r="D628" s="91"/>
      <c r="E628" s="855"/>
      <c r="F628" s="562"/>
      <c r="G628" s="592"/>
      <c r="H628" s="163"/>
      <c r="I628" s="95"/>
    </row>
    <row r="629" spans="1:10">
      <c r="A629" s="248"/>
      <c r="B629" s="17"/>
      <c r="C629" s="97"/>
      <c r="D629" s="97"/>
      <c r="E629" s="557"/>
      <c r="F629" s="596"/>
      <c r="G629" s="620"/>
      <c r="H629" s="17"/>
      <c r="I629" s="167"/>
    </row>
    <row r="630" spans="1:10">
      <c r="A630" s="248"/>
      <c r="B630" s="17"/>
      <c r="C630" s="97"/>
      <c r="D630" s="97"/>
      <c r="E630" s="557"/>
      <c r="F630" s="596"/>
      <c r="G630" s="620"/>
      <c r="H630" s="17"/>
      <c r="I630" s="167"/>
    </row>
    <row r="631" spans="1:10">
      <c r="A631" s="248"/>
      <c r="B631" s="17"/>
      <c r="C631" s="97"/>
      <c r="D631" s="97"/>
      <c r="E631" s="557"/>
      <c r="F631" s="596"/>
      <c r="G631" s="620"/>
      <c r="H631" s="17"/>
      <c r="I631" s="167"/>
    </row>
    <row r="632" spans="1:10" ht="16.5" thickBot="1">
      <c r="A632" s="201" t="s">
        <v>7051</v>
      </c>
      <c r="B632" s="270"/>
      <c r="C632" s="99"/>
      <c r="D632" s="99"/>
      <c r="E632" s="558"/>
      <c r="F632" s="598"/>
      <c r="G632" s="621"/>
      <c r="H632" s="171"/>
      <c r="I632" s="172"/>
    </row>
    <row r="633" spans="1:10" ht="39" customHeight="1">
      <c r="A633" s="195" t="s">
        <v>1028</v>
      </c>
      <c r="B633" s="196" t="s">
        <v>1029</v>
      </c>
      <c r="C633" s="197" t="s">
        <v>678</v>
      </c>
      <c r="D633" s="197" t="s">
        <v>3130</v>
      </c>
      <c r="E633" s="605" t="s">
        <v>11188</v>
      </c>
      <c r="F633" s="600" t="s">
        <v>2779</v>
      </c>
      <c r="G633" s="638" t="s">
        <v>2627</v>
      </c>
      <c r="H633" s="338" t="s">
        <v>497</v>
      </c>
      <c r="I633" s="199" t="s">
        <v>4239</v>
      </c>
    </row>
    <row r="634" spans="1:10" ht="12.75" customHeight="1" thickBot="1">
      <c r="A634" s="195"/>
      <c r="B634" s="389"/>
      <c r="C634" s="197" t="s">
        <v>3629</v>
      </c>
      <c r="D634" s="390" t="s">
        <v>2628</v>
      </c>
      <c r="E634" s="564" t="s">
        <v>265</v>
      </c>
      <c r="F634" s="607">
        <f>'Заказ, cкидки и курсы валют'!$I$12</f>
        <v>0</v>
      </c>
      <c r="G634" s="949"/>
      <c r="H634" s="455"/>
      <c r="I634" s="325"/>
    </row>
    <row r="635" spans="1:10" ht="12.75" customHeight="1">
      <c r="A635" s="333" t="s">
        <v>5254</v>
      </c>
      <c r="B635" s="983" t="s">
        <v>190</v>
      </c>
      <c r="C635" s="977">
        <v>21.1</v>
      </c>
      <c r="D635" s="1860">
        <v>100</v>
      </c>
      <c r="E635" s="1092">
        <v>910.4</v>
      </c>
      <c r="F635" s="1089">
        <f>ROUND(E635*(1-$F$10),2)</f>
        <v>910.4</v>
      </c>
      <c r="G635" s="968">
        <f>'Заказ, cкидки и курсы валют'!$J$23*F635</f>
        <v>10924.8</v>
      </c>
      <c r="H635" s="387">
        <f t="shared" ref="H635:H654" si="99">ROUND((D635/1000)*G635,2)</f>
        <v>1092.48</v>
      </c>
      <c r="I635" s="337"/>
    </row>
    <row r="636" spans="1:10" ht="12.75" customHeight="1">
      <c r="A636" s="216" t="s">
        <v>3412</v>
      </c>
      <c r="B636" s="62" t="s">
        <v>1332</v>
      </c>
      <c r="C636" s="58">
        <v>21.75</v>
      </c>
      <c r="D636" s="57">
        <v>100</v>
      </c>
      <c r="E636" s="1092">
        <v>876.96</v>
      </c>
      <c r="F636" s="1090">
        <f t="shared" ref="F636:F654" si="100">ROUND(E636*(1-$F$10),2)</f>
        <v>876.96</v>
      </c>
      <c r="G636" s="862">
        <f>'Заказ, cкидки и курсы валют'!$J$23*F636</f>
        <v>10523.52</v>
      </c>
      <c r="H636" s="128">
        <f t="shared" si="99"/>
        <v>1052.3499999999999</v>
      </c>
      <c r="I636" s="212"/>
    </row>
    <row r="637" spans="1:10" ht="12.75" customHeight="1">
      <c r="A637" s="216" t="s">
        <v>3413</v>
      </c>
      <c r="B637" s="62" t="s">
        <v>2635</v>
      </c>
      <c r="C637" s="58">
        <v>26.5</v>
      </c>
      <c r="D637" s="57">
        <v>100</v>
      </c>
      <c r="E637" s="1092">
        <v>1074.07</v>
      </c>
      <c r="F637" s="1090">
        <f t="shared" si="100"/>
        <v>1074.07</v>
      </c>
      <c r="G637" s="862">
        <f>'Заказ, cкидки и курсы валют'!$J$23*F637</f>
        <v>12888.84</v>
      </c>
      <c r="H637" s="128">
        <f t="shared" si="99"/>
        <v>1288.8800000000001</v>
      </c>
      <c r="I637" s="212"/>
    </row>
    <row r="638" spans="1:10" ht="12.75" customHeight="1">
      <c r="A638" s="216" t="s">
        <v>3414</v>
      </c>
      <c r="B638" s="62" t="s">
        <v>4192</v>
      </c>
      <c r="C638" s="73">
        <v>34</v>
      </c>
      <c r="D638" s="57">
        <v>50</v>
      </c>
      <c r="E638" s="1092">
        <v>1231.44</v>
      </c>
      <c r="F638" s="1090">
        <f t="shared" si="100"/>
        <v>1231.44</v>
      </c>
      <c r="G638" s="862">
        <f>'Заказ, cкидки и курсы валют'!$J$23*F638</f>
        <v>14777.28</v>
      </c>
      <c r="H638" s="128">
        <f t="shared" si="99"/>
        <v>738.86</v>
      </c>
      <c r="I638" s="212"/>
    </row>
    <row r="639" spans="1:10" ht="12.75" customHeight="1">
      <c r="A639" s="216" t="s">
        <v>3415</v>
      </c>
      <c r="B639" s="62" t="s">
        <v>4193</v>
      </c>
      <c r="C639" s="58">
        <v>39</v>
      </c>
      <c r="D639" s="57">
        <v>50</v>
      </c>
      <c r="E639" s="1092">
        <v>1447</v>
      </c>
      <c r="F639" s="1090">
        <f t="shared" si="100"/>
        <v>1447</v>
      </c>
      <c r="G639" s="862">
        <f>'Заказ, cкидки и курсы валют'!$J$23*F639</f>
        <v>17364</v>
      </c>
      <c r="H639" s="128">
        <f t="shared" si="99"/>
        <v>868.2</v>
      </c>
      <c r="I639" s="212"/>
    </row>
    <row r="640" spans="1:10" ht="12.75" customHeight="1">
      <c r="A640" s="216" t="s">
        <v>5255</v>
      </c>
      <c r="B640" s="62" t="s">
        <v>201</v>
      </c>
      <c r="C640" s="58">
        <v>42</v>
      </c>
      <c r="D640" s="57">
        <v>50</v>
      </c>
      <c r="E640" s="1092">
        <v>1362.17</v>
      </c>
      <c r="F640" s="1090">
        <f t="shared" si="100"/>
        <v>1362.17</v>
      </c>
      <c r="G640" s="862">
        <f>'Заказ, cкидки и курсы валют'!$J$23*F640</f>
        <v>16346.04</v>
      </c>
      <c r="H640" s="128">
        <f t="shared" si="99"/>
        <v>817.3</v>
      </c>
      <c r="I640" s="212"/>
    </row>
    <row r="641" spans="1:9" ht="12.75" customHeight="1">
      <c r="A641" s="216" t="s">
        <v>3416</v>
      </c>
      <c r="B641" s="62" t="s">
        <v>202</v>
      </c>
      <c r="C641" s="58">
        <v>46.5</v>
      </c>
      <c r="D641" s="57">
        <v>50</v>
      </c>
      <c r="E641" s="1092">
        <v>1570.34</v>
      </c>
      <c r="F641" s="1090">
        <f t="shared" si="100"/>
        <v>1570.34</v>
      </c>
      <c r="G641" s="862">
        <f>'Заказ, cкидки и курсы валют'!$J$23*F641</f>
        <v>18844.079999999998</v>
      </c>
      <c r="H641" s="128">
        <f t="shared" si="99"/>
        <v>942.2</v>
      </c>
      <c r="I641" s="212"/>
    </row>
    <row r="642" spans="1:9" ht="12.75" customHeight="1">
      <c r="A642" s="216" t="s">
        <v>3417</v>
      </c>
      <c r="B642" s="62" t="s">
        <v>203</v>
      </c>
      <c r="C642" s="58">
        <v>56</v>
      </c>
      <c r="D642" s="57">
        <v>50</v>
      </c>
      <c r="E642" s="1092">
        <v>1694.65</v>
      </c>
      <c r="F642" s="1090">
        <f t="shared" si="100"/>
        <v>1694.65</v>
      </c>
      <c r="G642" s="862">
        <f>'Заказ, cкидки и курсы валют'!$J$23*F642</f>
        <v>20335.800000000003</v>
      </c>
      <c r="H642" s="128">
        <f t="shared" si="99"/>
        <v>1016.79</v>
      </c>
      <c r="I642" s="212"/>
    </row>
    <row r="643" spans="1:9" ht="12.75" customHeight="1">
      <c r="A643" s="216" t="s">
        <v>3418</v>
      </c>
      <c r="B643" s="62" t="s">
        <v>204</v>
      </c>
      <c r="C643" s="58">
        <v>67</v>
      </c>
      <c r="D643" s="57">
        <v>50</v>
      </c>
      <c r="E643" s="1092">
        <v>1953.73</v>
      </c>
      <c r="F643" s="1090">
        <f t="shared" si="100"/>
        <v>1953.73</v>
      </c>
      <c r="G643" s="862">
        <f>'Заказ, cкидки и курсы валют'!$J$23*F643</f>
        <v>23444.760000000002</v>
      </c>
      <c r="H643" s="128">
        <f t="shared" si="99"/>
        <v>1172.24</v>
      </c>
      <c r="I643" s="212"/>
    </row>
    <row r="644" spans="1:9" ht="12.75" customHeight="1">
      <c r="A644" s="216" t="s">
        <v>3419</v>
      </c>
      <c r="B644" s="62" t="s">
        <v>3642</v>
      </c>
      <c r="C644" s="73">
        <v>74</v>
      </c>
      <c r="D644" s="57">
        <v>50</v>
      </c>
      <c r="E644" s="1092">
        <v>2191.12</v>
      </c>
      <c r="F644" s="1090">
        <f t="shared" si="100"/>
        <v>2191.12</v>
      </c>
      <c r="G644" s="862">
        <f>'Заказ, cкидки и курсы валют'!$J$23*F644</f>
        <v>26293.439999999999</v>
      </c>
      <c r="H644" s="128">
        <f t="shared" si="99"/>
        <v>1314.67</v>
      </c>
      <c r="I644" s="212"/>
    </row>
    <row r="645" spans="1:9" ht="12.75" customHeight="1">
      <c r="A645" s="216" t="s">
        <v>3420</v>
      </c>
      <c r="B645" s="62" t="s">
        <v>205</v>
      </c>
      <c r="C645" s="73">
        <v>68</v>
      </c>
      <c r="D645" s="57">
        <v>50</v>
      </c>
      <c r="E645" s="1092">
        <v>2108.25</v>
      </c>
      <c r="F645" s="1090">
        <f t="shared" si="100"/>
        <v>2108.25</v>
      </c>
      <c r="G645" s="862">
        <f>'Заказ, cкидки и курсы валют'!$J$23*F645</f>
        <v>25299</v>
      </c>
      <c r="H645" s="128">
        <f t="shared" si="99"/>
        <v>1264.95</v>
      </c>
      <c r="I645" s="212"/>
    </row>
    <row r="646" spans="1:9" ht="12.75" customHeight="1">
      <c r="A646" s="216" t="s">
        <v>3421</v>
      </c>
      <c r="B646" s="62" t="s">
        <v>618</v>
      </c>
      <c r="C646" s="58">
        <v>106</v>
      </c>
      <c r="D646" s="57">
        <v>25</v>
      </c>
      <c r="E646" s="1092">
        <v>2520.59</v>
      </c>
      <c r="F646" s="1090">
        <f t="shared" si="100"/>
        <v>2520.59</v>
      </c>
      <c r="G646" s="862">
        <f>'Заказ, cкидки и курсы валют'!$J$23*F646</f>
        <v>30247.08</v>
      </c>
      <c r="H646" s="128">
        <f t="shared" si="99"/>
        <v>756.18</v>
      </c>
      <c r="I646" s="212"/>
    </row>
    <row r="647" spans="1:9" ht="12.75" customHeight="1">
      <c r="A647" s="216" t="s">
        <v>3422</v>
      </c>
      <c r="B647" s="62" t="s">
        <v>1324</v>
      </c>
      <c r="C647" s="73">
        <v>114</v>
      </c>
      <c r="D647" s="57">
        <v>25</v>
      </c>
      <c r="E647" s="1092">
        <v>2913.08</v>
      </c>
      <c r="F647" s="1090">
        <f t="shared" si="100"/>
        <v>2913.08</v>
      </c>
      <c r="G647" s="862">
        <f>'Заказ, cкидки и курсы валют'!$J$23*F647</f>
        <v>34956.959999999999</v>
      </c>
      <c r="H647" s="128">
        <f t="shared" si="99"/>
        <v>873.92</v>
      </c>
      <c r="I647" s="212"/>
    </row>
    <row r="648" spans="1:9" ht="12.75" customHeight="1">
      <c r="A648" s="216" t="s">
        <v>2832</v>
      </c>
      <c r="B648" s="62" t="s">
        <v>2644</v>
      </c>
      <c r="C648" s="58">
        <v>132</v>
      </c>
      <c r="D648" s="57">
        <v>30</v>
      </c>
      <c r="E648" s="1092">
        <v>3711.15</v>
      </c>
      <c r="F648" s="1090">
        <f t="shared" si="100"/>
        <v>3711.15</v>
      </c>
      <c r="G648" s="862">
        <f>'Заказ, cкидки и курсы валют'!$J$23*F648</f>
        <v>44533.8</v>
      </c>
      <c r="H648" s="128">
        <f t="shared" si="99"/>
        <v>1336.01</v>
      </c>
      <c r="I648" s="212"/>
    </row>
    <row r="649" spans="1:9" ht="12.75" customHeight="1">
      <c r="A649" s="216" t="s">
        <v>2833</v>
      </c>
      <c r="B649" s="62" t="s">
        <v>3380</v>
      </c>
      <c r="C649" s="73">
        <v>100</v>
      </c>
      <c r="D649" s="57">
        <v>25</v>
      </c>
      <c r="E649" s="1092">
        <v>3167.85</v>
      </c>
      <c r="F649" s="1090">
        <f t="shared" si="100"/>
        <v>3167.85</v>
      </c>
      <c r="G649" s="862">
        <f>'Заказ, cкидки и курсы валют'!$J$23*F649</f>
        <v>38014.199999999997</v>
      </c>
      <c r="H649" s="128">
        <f t="shared" si="99"/>
        <v>950.36</v>
      </c>
      <c r="I649" s="212"/>
    </row>
    <row r="650" spans="1:9" ht="12.75" customHeight="1">
      <c r="A650" s="216" t="s">
        <v>2834</v>
      </c>
      <c r="B650" s="62" t="s">
        <v>2634</v>
      </c>
      <c r="C650" s="58">
        <v>113</v>
      </c>
      <c r="D650" s="57">
        <v>25</v>
      </c>
      <c r="E650" s="1092">
        <v>3359.41</v>
      </c>
      <c r="F650" s="1090">
        <f t="shared" si="100"/>
        <v>3359.41</v>
      </c>
      <c r="G650" s="862">
        <f>'Заказ, cкидки и курсы валют'!$J$23*F650</f>
        <v>40312.92</v>
      </c>
      <c r="H650" s="128">
        <f t="shared" si="99"/>
        <v>1007.82</v>
      </c>
      <c r="I650" s="212"/>
    </row>
    <row r="651" spans="1:9" ht="12.75" customHeight="1">
      <c r="A651" s="216" t="s">
        <v>2835</v>
      </c>
      <c r="B651" s="62" t="s">
        <v>3381</v>
      </c>
      <c r="C651" s="73">
        <v>161</v>
      </c>
      <c r="D651" s="57">
        <v>15</v>
      </c>
      <c r="E651" s="1092">
        <v>4556.7299999999996</v>
      </c>
      <c r="F651" s="1090">
        <f t="shared" si="100"/>
        <v>4556.7299999999996</v>
      </c>
      <c r="G651" s="862">
        <f>'Заказ, cкидки и курсы валют'!$J$23*F651</f>
        <v>54680.759999999995</v>
      </c>
      <c r="H651" s="128">
        <f t="shared" si="99"/>
        <v>820.21</v>
      </c>
      <c r="I651" s="212"/>
    </row>
    <row r="652" spans="1:9" ht="12.75" customHeight="1">
      <c r="A652" s="216" t="s">
        <v>2836</v>
      </c>
      <c r="B652" s="62" t="s">
        <v>2254</v>
      </c>
      <c r="C652" s="58">
        <v>191.67</v>
      </c>
      <c r="D652" s="57">
        <v>15</v>
      </c>
      <c r="E652" s="1092">
        <v>4744.24</v>
      </c>
      <c r="F652" s="1090">
        <f t="shared" si="100"/>
        <v>4744.24</v>
      </c>
      <c r="G652" s="862">
        <f>'Заказ, cкидки и курсы валют'!$J$23*F652</f>
        <v>56930.879999999997</v>
      </c>
      <c r="H652" s="128">
        <f t="shared" si="99"/>
        <v>853.96</v>
      </c>
      <c r="I652" s="212"/>
    </row>
    <row r="653" spans="1:9">
      <c r="A653" s="216" t="s">
        <v>2837</v>
      </c>
      <c r="B653" s="62" t="s">
        <v>2255</v>
      </c>
      <c r="C653" s="58">
        <v>210</v>
      </c>
      <c r="D653" s="57">
        <v>15</v>
      </c>
      <c r="E653" s="1092">
        <v>6103.22</v>
      </c>
      <c r="F653" s="1090">
        <f t="shared" si="100"/>
        <v>6103.22</v>
      </c>
      <c r="G653" s="862">
        <f>'Заказ, cкидки и курсы валют'!$J$23*F653</f>
        <v>73238.64</v>
      </c>
      <c r="H653" s="128">
        <f t="shared" si="99"/>
        <v>1098.58</v>
      </c>
      <c r="I653" s="212"/>
    </row>
    <row r="654" spans="1:9" ht="13.5" thickBot="1">
      <c r="A654" s="241" t="s">
        <v>2838</v>
      </c>
      <c r="B654" s="266" t="s">
        <v>4296</v>
      </c>
      <c r="C654" s="799">
        <v>245</v>
      </c>
      <c r="D654" s="242">
        <v>10</v>
      </c>
      <c r="E654" s="1092">
        <v>9573.0499999999993</v>
      </c>
      <c r="F654" s="1091">
        <f t="shared" si="100"/>
        <v>9573.0499999999993</v>
      </c>
      <c r="G654" s="960">
        <f>'Заказ, cкидки и курсы валют'!$J$23*F654</f>
        <v>114876.59999999999</v>
      </c>
      <c r="H654" s="181">
        <f t="shared" si="99"/>
        <v>1148.77</v>
      </c>
      <c r="I654" s="214"/>
    </row>
    <row r="655" spans="1:9" ht="13.5" thickBot="1"/>
    <row r="656" spans="1:9" ht="18">
      <c r="A656" s="247"/>
      <c r="B656" s="163"/>
      <c r="C656" s="91" t="s">
        <v>4398</v>
      </c>
      <c r="D656" s="91"/>
      <c r="E656" s="855"/>
      <c r="F656" s="562"/>
      <c r="G656" s="592"/>
      <c r="H656" s="163"/>
      <c r="I656" s="95"/>
    </row>
    <row r="657" spans="1:10">
      <c r="A657" s="248"/>
      <c r="B657" s="17"/>
      <c r="C657" s="97"/>
      <c r="D657" s="97"/>
      <c r="E657" s="557"/>
      <c r="F657" s="596"/>
      <c r="G657" s="620"/>
      <c r="H657" s="17"/>
      <c r="I657" s="167"/>
    </row>
    <row r="658" spans="1:10">
      <c r="A658" s="248"/>
      <c r="B658" s="17"/>
      <c r="C658" s="97"/>
      <c r="D658" s="97"/>
      <c r="E658" s="557"/>
      <c r="F658" s="596"/>
      <c r="G658" s="620"/>
      <c r="H658" s="17"/>
      <c r="I658" s="167"/>
    </row>
    <row r="659" spans="1:10">
      <c r="A659" s="248"/>
      <c r="B659" s="17"/>
      <c r="C659" s="97"/>
      <c r="D659" s="97"/>
      <c r="E659" s="557"/>
      <c r="F659" s="596"/>
      <c r="G659" s="620"/>
      <c r="H659" s="17"/>
      <c r="I659" s="167"/>
    </row>
    <row r="660" spans="1:10" ht="16.5" thickBot="1">
      <c r="A660" s="1171" t="s">
        <v>7052</v>
      </c>
      <c r="B660" s="2548"/>
      <c r="C660" s="99"/>
      <c r="D660" s="99"/>
      <c r="E660" s="558"/>
      <c r="F660" s="598"/>
      <c r="G660" s="621"/>
      <c r="H660" s="171"/>
      <c r="I660" s="172"/>
    </row>
    <row r="661" spans="1:10" ht="44.25" customHeight="1">
      <c r="A661" s="195" t="s">
        <v>1028</v>
      </c>
      <c r="B661" s="196" t="s">
        <v>1029</v>
      </c>
      <c r="C661" s="197" t="s">
        <v>678</v>
      </c>
      <c r="D661" s="197" t="s">
        <v>3130</v>
      </c>
      <c r="E661" s="605" t="s">
        <v>11188</v>
      </c>
      <c r="F661" s="600" t="s">
        <v>2779</v>
      </c>
      <c r="G661" s="638" t="s">
        <v>2627</v>
      </c>
      <c r="H661" s="338" t="s">
        <v>497</v>
      </c>
      <c r="I661" s="199" t="s">
        <v>4239</v>
      </c>
      <c r="J661" s="2668" t="s">
        <v>12335</v>
      </c>
    </row>
    <row r="662" spans="1:10" ht="18.75" customHeight="1" thickBot="1">
      <c r="A662" s="195"/>
      <c r="B662" s="389"/>
      <c r="C662" s="197" t="s">
        <v>3629</v>
      </c>
      <c r="D662" s="390" t="s">
        <v>2628</v>
      </c>
      <c r="E662" s="564" t="s">
        <v>265</v>
      </c>
      <c r="F662" s="607">
        <f>'Заказ, cкидки и курсы валют'!$I$12</f>
        <v>0</v>
      </c>
      <c r="G662" s="949"/>
      <c r="H662" s="455"/>
      <c r="I662" s="325"/>
      <c r="J662" s="2669"/>
    </row>
    <row r="663" spans="1:10" ht="12.75" customHeight="1" thickBot="1">
      <c r="A663" s="333" t="s">
        <v>7560</v>
      </c>
      <c r="B663" s="983" t="s">
        <v>190</v>
      </c>
      <c r="C663" s="977">
        <v>21.1</v>
      </c>
      <c r="D663" s="1860">
        <v>5</v>
      </c>
      <c r="E663" s="2029">
        <f>(E635*2)+(1000/D663*7.5)</f>
        <v>3320.8</v>
      </c>
      <c r="F663" s="1089">
        <f>ROUND(E663*(1-$F$10),2)</f>
        <v>3320.8</v>
      </c>
      <c r="G663" s="968">
        <f>'Заказ, cкидки и курсы валют'!$J$23*F663</f>
        <v>39849.600000000006</v>
      </c>
      <c r="H663" s="387">
        <f t="shared" ref="H663:H682" si="101">ROUND((D663/1000)*G663,2)</f>
        <v>199.25</v>
      </c>
      <c r="I663" s="337"/>
      <c r="J663" s="128">
        <f>ROUND(IF(H663&lt;'Заказ, cкидки и курсы валют'!$B$39,H663*0.54*100/(100-'Заказ, cкидки и курсы валют'!$C$39),IF(H663&lt;'Заказ, cкидки и курсы валют'!$B$40,H663*0.54*100/(100-'Заказ, cкидки и курсы валют'!$C$40),IF(H663&lt;'Заказ, cкидки и курсы валют'!$B$41,H663*0.54*100/(100-'Заказ, cкидки и курсы валют'!$C$41),IF(H663&lt;'Заказ, cкидки и курсы валют'!$B$42,H663*0.54*100/(100-'Заказ, cкидки и курсы валют'!$C$42),IF(H663&lt;'Заказ, cкидки и курсы валют'!$B$43,H663*0.54*100/(100-'Заказ, cкидки и курсы валют'!$C$43),H663))))),2)</f>
        <v>268.99</v>
      </c>
    </row>
    <row r="664" spans="1:10" ht="12.75" customHeight="1" thickBot="1">
      <c r="A664" s="216" t="s">
        <v>7561</v>
      </c>
      <c r="B664" s="62" t="s">
        <v>1332</v>
      </c>
      <c r="C664" s="58">
        <v>21.75</v>
      </c>
      <c r="D664" s="57">
        <v>5</v>
      </c>
      <c r="E664" s="2029">
        <f t="shared" ref="E664:E682" si="102">(E636*2)+(1000/D664*7.5)</f>
        <v>3253.92</v>
      </c>
      <c r="F664" s="1090">
        <f t="shared" ref="F664:F682" si="103">ROUND(E664*(1-$F$10),2)</f>
        <v>3253.92</v>
      </c>
      <c r="G664" s="862">
        <f>'Заказ, cкидки и курсы валют'!$J$23*F664</f>
        <v>39047.040000000001</v>
      </c>
      <c r="H664" s="128">
        <f t="shared" si="101"/>
        <v>195.24</v>
      </c>
      <c r="I664" s="212"/>
      <c r="J664" s="128">
        <f>ROUND(IF(H664&lt;'Заказ, cкидки и курсы валют'!$B$39,H664*0.54*100/(100-'Заказ, cкидки и курсы валют'!$C$39),IF(H664&lt;'Заказ, cкидки и курсы валют'!$B$40,H664*0.54*100/(100-'Заказ, cкидки и курсы валют'!$C$40),IF(H664&lt;'Заказ, cкидки и курсы валют'!$B$41,H664*0.54*100/(100-'Заказ, cкидки и курсы валют'!$C$41),IF(H664&lt;'Заказ, cкидки и курсы валют'!$B$42,H664*0.54*100/(100-'Заказ, cкидки и курсы валют'!$C$42),IF(H664&lt;'Заказ, cкидки и курсы валют'!$B$43,H664*0.54*100/(100-'Заказ, cкидки и курсы валют'!$C$43),H664))))),2)</f>
        <v>263.57</v>
      </c>
    </row>
    <row r="665" spans="1:10" ht="12.75" customHeight="1" thickBot="1">
      <c r="A665" s="216" t="s">
        <v>7562</v>
      </c>
      <c r="B665" s="62" t="s">
        <v>2635</v>
      </c>
      <c r="C665" s="58">
        <v>26.5</v>
      </c>
      <c r="D665" s="57">
        <v>5</v>
      </c>
      <c r="E665" s="2029">
        <f t="shared" si="102"/>
        <v>3648.14</v>
      </c>
      <c r="F665" s="1090">
        <f t="shared" si="103"/>
        <v>3648.14</v>
      </c>
      <c r="G665" s="862">
        <f>'Заказ, cкидки и курсы валют'!$J$23*F665</f>
        <v>43777.68</v>
      </c>
      <c r="H665" s="128">
        <f t="shared" si="101"/>
        <v>218.89</v>
      </c>
      <c r="I665" s="212"/>
      <c r="J665" s="128">
        <f>ROUND(IF(H665&lt;'Заказ, cкидки и курсы валют'!$B$39,H665*0.54*100/(100-'Заказ, cкидки и курсы валют'!$C$39),IF(H665&lt;'Заказ, cкидки и курсы валют'!$B$40,H665*0.54*100/(100-'Заказ, cкидки и курсы валют'!$C$40),IF(H665&lt;'Заказ, cкидки и курсы валют'!$B$41,H665*0.54*100/(100-'Заказ, cкидки и курсы валют'!$C$41),IF(H665&lt;'Заказ, cкидки и курсы валют'!$B$42,H665*0.54*100/(100-'Заказ, cкидки и курсы валют'!$C$42),IF(H665&lt;'Заказ, cкидки и курсы валют'!$B$43,H665*0.54*100/(100-'Заказ, cкидки и курсы валют'!$C$43),H665))))),2)</f>
        <v>295.5</v>
      </c>
    </row>
    <row r="666" spans="1:10" ht="12.75" customHeight="1" thickBot="1">
      <c r="A666" s="216" t="s">
        <v>7563</v>
      </c>
      <c r="B666" s="62" t="s">
        <v>4192</v>
      </c>
      <c r="C666" s="73">
        <v>34</v>
      </c>
      <c r="D666" s="57">
        <v>5</v>
      </c>
      <c r="E666" s="2029">
        <f t="shared" si="102"/>
        <v>3962.88</v>
      </c>
      <c r="F666" s="1090">
        <f t="shared" si="103"/>
        <v>3962.88</v>
      </c>
      <c r="G666" s="862">
        <f>'Заказ, cкидки и курсы валют'!$J$23*F666</f>
        <v>47554.559999999998</v>
      </c>
      <c r="H666" s="128">
        <f t="shared" si="101"/>
        <v>237.77</v>
      </c>
      <c r="I666" s="212"/>
      <c r="J666" s="128">
        <f>ROUND(IF(H666&lt;'Заказ, cкидки и курсы валют'!$B$39,H666*0.54*100/(100-'Заказ, cкидки и курсы валют'!$C$39),IF(H666&lt;'Заказ, cкидки и курсы валют'!$B$40,H666*0.54*100/(100-'Заказ, cкидки и курсы валют'!$C$40),IF(H666&lt;'Заказ, cкидки и курсы валют'!$B$41,H666*0.54*100/(100-'Заказ, cкидки и курсы валют'!$C$41),IF(H666&lt;'Заказ, cкидки и курсы валют'!$B$42,H666*0.54*100/(100-'Заказ, cкидки и курсы валют'!$C$42),IF(H666&lt;'Заказ, cкидки и курсы валют'!$B$43,H666*0.54*100/(100-'Заказ, cкидки и курсы валют'!$C$43),H666))))),2)</f>
        <v>320.99</v>
      </c>
    </row>
    <row r="667" spans="1:10" ht="12.75" customHeight="1" thickBot="1">
      <c r="A667" s="216" t="s">
        <v>7564</v>
      </c>
      <c r="B667" s="62" t="s">
        <v>4193</v>
      </c>
      <c r="C667" s="58">
        <v>39</v>
      </c>
      <c r="D667" s="57">
        <v>5</v>
      </c>
      <c r="E667" s="2029">
        <f t="shared" si="102"/>
        <v>4394</v>
      </c>
      <c r="F667" s="1090">
        <f t="shared" si="103"/>
        <v>4394</v>
      </c>
      <c r="G667" s="862">
        <f>'Заказ, cкидки и курсы валют'!$J$23*F667</f>
        <v>52728</v>
      </c>
      <c r="H667" s="128">
        <f t="shared" si="101"/>
        <v>263.64</v>
      </c>
      <c r="I667" s="212"/>
      <c r="J667" s="128">
        <f>ROUND(IF(H667&lt;'Заказ, cкидки и курсы валют'!$B$39,H667*0.54*100/(100-'Заказ, cкидки и курсы валют'!$C$39),IF(H667&lt;'Заказ, cкидки и курсы валют'!$B$40,H667*0.54*100/(100-'Заказ, cкидки и курсы валют'!$C$40),IF(H667&lt;'Заказ, cкидки и курсы валют'!$B$41,H667*0.54*100/(100-'Заказ, cкидки и курсы валют'!$C$41),IF(H667&lt;'Заказ, cкидки и курсы валют'!$B$42,H667*0.54*100/(100-'Заказ, cкидки и курсы валют'!$C$42),IF(H667&lt;'Заказ, cкидки и курсы валют'!$B$43,H667*0.54*100/(100-'Заказ, cкидки и курсы валют'!$C$43),H667))))),2)</f>
        <v>355.91</v>
      </c>
    </row>
    <row r="668" spans="1:10" ht="12.75" customHeight="1" thickBot="1">
      <c r="A668" s="216" t="s">
        <v>7565</v>
      </c>
      <c r="B668" s="62" t="s">
        <v>201</v>
      </c>
      <c r="C668" s="58">
        <v>42</v>
      </c>
      <c r="D668" s="57">
        <v>5</v>
      </c>
      <c r="E668" s="2029">
        <f t="shared" si="102"/>
        <v>4224.34</v>
      </c>
      <c r="F668" s="1090">
        <f t="shared" si="103"/>
        <v>4224.34</v>
      </c>
      <c r="G668" s="862">
        <f>'Заказ, cкидки и курсы валют'!$J$23*F668</f>
        <v>50692.08</v>
      </c>
      <c r="H668" s="128">
        <f t="shared" si="101"/>
        <v>253.46</v>
      </c>
      <c r="I668" s="212"/>
      <c r="J668" s="128">
        <f>ROUND(IF(H668&lt;'Заказ, cкидки и курсы валют'!$B$39,H668*0.54*100/(100-'Заказ, cкидки и курсы валют'!$C$39),IF(H668&lt;'Заказ, cкидки и курсы валют'!$B$40,H668*0.54*100/(100-'Заказ, cкидки и курсы валют'!$C$40),IF(H668&lt;'Заказ, cкидки и курсы валют'!$B$41,H668*0.54*100/(100-'Заказ, cкидки и курсы валют'!$C$41),IF(H668&lt;'Заказ, cкидки и курсы валют'!$B$42,H668*0.54*100/(100-'Заказ, cкидки и курсы валют'!$C$42),IF(H668&lt;'Заказ, cкидки и курсы валют'!$B$43,H668*0.54*100/(100-'Заказ, cкидки и курсы валют'!$C$43),H668))))),2)</f>
        <v>342.17</v>
      </c>
    </row>
    <row r="669" spans="1:10" ht="12.75" customHeight="1" thickBot="1">
      <c r="A669" s="216" t="s">
        <v>7566</v>
      </c>
      <c r="B669" s="62" t="s">
        <v>202</v>
      </c>
      <c r="C669" s="58">
        <v>46.5</v>
      </c>
      <c r="D669" s="57">
        <v>5</v>
      </c>
      <c r="E669" s="2029">
        <f t="shared" si="102"/>
        <v>4640.68</v>
      </c>
      <c r="F669" s="1090">
        <f t="shared" si="103"/>
        <v>4640.68</v>
      </c>
      <c r="G669" s="862">
        <f>'Заказ, cкидки и курсы валют'!$J$23*F669</f>
        <v>55688.160000000003</v>
      </c>
      <c r="H669" s="128">
        <f t="shared" si="101"/>
        <v>278.44</v>
      </c>
      <c r="I669" s="212"/>
      <c r="J669" s="128">
        <f>ROUND(IF(H669&lt;'Заказ, cкидки и курсы валют'!$B$39,H669*0.54*100/(100-'Заказ, cкидки и курсы валют'!$C$39),IF(H669&lt;'Заказ, cкидки и курсы валют'!$B$40,H669*0.54*100/(100-'Заказ, cкидки и курсы валют'!$C$40),IF(H669&lt;'Заказ, cкидки и курсы валют'!$B$41,H669*0.54*100/(100-'Заказ, cкидки и курсы валют'!$C$41),IF(H669&lt;'Заказ, cкидки и курсы валют'!$B$42,H669*0.54*100/(100-'Заказ, cкидки и курсы валют'!$C$42),IF(H669&lt;'Заказ, cкидки и курсы валют'!$B$43,H669*0.54*100/(100-'Заказ, cкидки и курсы валют'!$C$43),H669))))),2)</f>
        <v>375.89</v>
      </c>
    </row>
    <row r="670" spans="1:10" ht="12.75" customHeight="1" thickBot="1">
      <c r="A670" s="216" t="s">
        <v>7567</v>
      </c>
      <c r="B670" s="62" t="s">
        <v>203</v>
      </c>
      <c r="C670" s="58">
        <v>56</v>
      </c>
      <c r="D670" s="57">
        <v>5</v>
      </c>
      <c r="E670" s="2029">
        <f t="shared" si="102"/>
        <v>4889.3</v>
      </c>
      <c r="F670" s="1090">
        <f t="shared" si="103"/>
        <v>4889.3</v>
      </c>
      <c r="G670" s="862">
        <f>'Заказ, cкидки и курсы валют'!$J$23*F670</f>
        <v>58671.600000000006</v>
      </c>
      <c r="H670" s="128">
        <f t="shared" si="101"/>
        <v>293.36</v>
      </c>
      <c r="I670" s="212"/>
      <c r="J670" s="128">
        <f>ROUND(IF(H670&lt;'Заказ, cкидки и курсы валют'!$B$39,H670*0.54*100/(100-'Заказ, cкидки и курсы валют'!$C$39),IF(H670&lt;'Заказ, cкидки и курсы валют'!$B$40,H670*0.54*100/(100-'Заказ, cкидки и курсы валют'!$C$40),IF(H670&lt;'Заказ, cкидки и курсы валют'!$B$41,H670*0.54*100/(100-'Заказ, cкидки и курсы валют'!$C$41),IF(H670&lt;'Заказ, cкидки и курсы валют'!$B$42,H670*0.54*100/(100-'Заказ, cкидки и курсы валют'!$C$42),IF(H670&lt;'Заказ, cкидки и курсы валют'!$B$43,H670*0.54*100/(100-'Заказ, cкидки и курсы валют'!$C$43),H670))))),2)</f>
        <v>396.04</v>
      </c>
    </row>
    <row r="671" spans="1:10" ht="12.75" customHeight="1" thickBot="1">
      <c r="A671" s="216" t="s">
        <v>7568</v>
      </c>
      <c r="B671" s="62" t="s">
        <v>204</v>
      </c>
      <c r="C671" s="58">
        <v>67</v>
      </c>
      <c r="D671" s="57">
        <v>5</v>
      </c>
      <c r="E671" s="2029">
        <f t="shared" si="102"/>
        <v>5407.46</v>
      </c>
      <c r="F671" s="1090">
        <f t="shared" si="103"/>
        <v>5407.46</v>
      </c>
      <c r="G671" s="862">
        <f>'Заказ, cкидки и курсы валют'!$J$23*F671</f>
        <v>64889.520000000004</v>
      </c>
      <c r="H671" s="128">
        <f t="shared" si="101"/>
        <v>324.45</v>
      </c>
      <c r="I671" s="212"/>
      <c r="J671" s="128">
        <f>ROUND(IF(H671&lt;'Заказ, cкидки и курсы валют'!$B$39,H671*0.54*100/(100-'Заказ, cкидки и курсы валют'!$C$39),IF(H671&lt;'Заказ, cкидки и курсы валют'!$B$40,H671*0.54*100/(100-'Заказ, cкидки и курсы валют'!$C$40),IF(H671&lt;'Заказ, cкидки и курсы валют'!$B$41,H671*0.54*100/(100-'Заказ, cкидки и курсы валют'!$C$41),IF(H671&lt;'Заказ, cкидки и курсы валют'!$B$42,H671*0.54*100/(100-'Заказ, cкидки и курсы валют'!$C$42),IF(H671&lt;'Заказ, cкидки и курсы валют'!$B$43,H671*0.54*100/(100-'Заказ, cкидки и курсы валют'!$C$43),H671))))),2)</f>
        <v>438.01</v>
      </c>
    </row>
    <row r="672" spans="1:10" ht="12.75" customHeight="1" thickBot="1">
      <c r="A672" s="216" t="s">
        <v>7569</v>
      </c>
      <c r="B672" s="62" t="s">
        <v>3642</v>
      </c>
      <c r="C672" s="73">
        <v>74</v>
      </c>
      <c r="D672" s="57">
        <v>5</v>
      </c>
      <c r="E672" s="2029">
        <f t="shared" si="102"/>
        <v>5882.24</v>
      </c>
      <c r="F672" s="1090">
        <f t="shared" si="103"/>
        <v>5882.24</v>
      </c>
      <c r="G672" s="862">
        <f>'Заказ, cкидки и курсы валют'!$J$23*F672</f>
        <v>70586.880000000005</v>
      </c>
      <c r="H672" s="128">
        <f t="shared" si="101"/>
        <v>352.93</v>
      </c>
      <c r="I672" s="212"/>
      <c r="J672" s="128">
        <f>ROUND(IF(H672&lt;'Заказ, cкидки и курсы валют'!$B$39,H672*0.54*100/(100-'Заказ, cкидки и курсы валют'!$C$39),IF(H672&lt;'Заказ, cкидки и курсы валют'!$B$40,H672*0.54*100/(100-'Заказ, cкидки и курсы валют'!$C$40),IF(H672&lt;'Заказ, cкидки и курсы валют'!$B$41,H672*0.54*100/(100-'Заказ, cкидки и курсы валют'!$C$41),IF(H672&lt;'Заказ, cкидки и курсы валют'!$B$42,H672*0.54*100/(100-'Заказ, cкидки и курсы валют'!$C$42),IF(H672&lt;'Заказ, cкидки и курсы валют'!$B$43,H672*0.54*100/(100-'Заказ, cкидки и курсы валют'!$C$43),H672))))),2)</f>
        <v>476.46</v>
      </c>
    </row>
    <row r="673" spans="1:10" ht="12.75" customHeight="1" thickBot="1">
      <c r="A673" s="216" t="s">
        <v>7570</v>
      </c>
      <c r="B673" s="62" t="s">
        <v>205</v>
      </c>
      <c r="C673" s="73">
        <v>68</v>
      </c>
      <c r="D673" s="57">
        <v>5</v>
      </c>
      <c r="E673" s="2029">
        <f t="shared" si="102"/>
        <v>5716.5</v>
      </c>
      <c r="F673" s="1090">
        <f t="shared" si="103"/>
        <v>5716.5</v>
      </c>
      <c r="G673" s="862">
        <f>'Заказ, cкидки и курсы валют'!$J$23*F673</f>
        <v>68598</v>
      </c>
      <c r="H673" s="128">
        <f t="shared" si="101"/>
        <v>342.99</v>
      </c>
      <c r="I673" s="212"/>
      <c r="J673" s="128">
        <f>ROUND(IF(H673&lt;'Заказ, cкидки и курсы валют'!$B$39,H673*0.54*100/(100-'Заказ, cкидки и курсы валют'!$C$39),IF(H673&lt;'Заказ, cкидки и курсы валют'!$B$40,H673*0.54*100/(100-'Заказ, cкидки и курсы валют'!$C$40),IF(H673&lt;'Заказ, cкидки и курсы валют'!$B$41,H673*0.54*100/(100-'Заказ, cкидки и курсы валют'!$C$41),IF(H673&lt;'Заказ, cкидки и курсы валют'!$B$42,H673*0.54*100/(100-'Заказ, cкидки и курсы валют'!$C$42),IF(H673&lt;'Заказ, cкидки и курсы валют'!$B$43,H673*0.54*100/(100-'Заказ, cкидки и курсы валют'!$C$43),H673))))),2)</f>
        <v>463.04</v>
      </c>
    </row>
    <row r="674" spans="1:10" ht="12.75" customHeight="1" thickBot="1">
      <c r="A674" s="216" t="s">
        <v>7571</v>
      </c>
      <c r="B674" s="62" t="s">
        <v>618</v>
      </c>
      <c r="C674" s="58">
        <v>106</v>
      </c>
      <c r="D674" s="57">
        <v>5</v>
      </c>
      <c r="E674" s="2029">
        <f t="shared" si="102"/>
        <v>6541.18</v>
      </c>
      <c r="F674" s="1090">
        <f t="shared" si="103"/>
        <v>6541.18</v>
      </c>
      <c r="G674" s="862">
        <f>'Заказ, cкидки и курсы валют'!$J$23*F674</f>
        <v>78494.16</v>
      </c>
      <c r="H674" s="128">
        <f t="shared" si="101"/>
        <v>392.47</v>
      </c>
      <c r="I674" s="212"/>
      <c r="J674" s="128">
        <f>ROUND(IF(H674&lt;'Заказ, cкидки и курсы валют'!$B$39,H674*0.54*100/(100-'Заказ, cкидки и курсы валют'!$C$39),IF(H674&lt;'Заказ, cкидки и курсы валют'!$B$40,H674*0.54*100/(100-'Заказ, cкидки и курсы валют'!$C$40),IF(H674&lt;'Заказ, cкидки и курсы валют'!$B$41,H674*0.54*100/(100-'Заказ, cкидки и курсы валют'!$C$41),IF(H674&lt;'Заказ, cкидки и курсы валют'!$B$42,H674*0.54*100/(100-'Заказ, cкидки и курсы валют'!$C$42),IF(H674&lt;'Заказ, cкидки и курсы валют'!$B$43,H674*0.54*100/(100-'Заказ, cкидки и курсы валют'!$C$43),H674))))),2)</f>
        <v>470.96</v>
      </c>
    </row>
    <row r="675" spans="1:10" ht="12.75" customHeight="1" thickBot="1">
      <c r="A675" s="216" t="s">
        <v>7572</v>
      </c>
      <c r="B675" s="62" t="s">
        <v>1324</v>
      </c>
      <c r="C675" s="73">
        <v>114</v>
      </c>
      <c r="D675" s="57">
        <v>5</v>
      </c>
      <c r="E675" s="2029">
        <f t="shared" si="102"/>
        <v>7326.16</v>
      </c>
      <c r="F675" s="1090">
        <f t="shared" si="103"/>
        <v>7326.16</v>
      </c>
      <c r="G675" s="862">
        <f>'Заказ, cкидки и курсы валют'!$J$23*F675</f>
        <v>87913.919999999998</v>
      </c>
      <c r="H675" s="128">
        <f t="shared" si="101"/>
        <v>439.57</v>
      </c>
      <c r="I675" s="212"/>
      <c r="J675" s="128">
        <f>ROUND(IF(H675&lt;'Заказ, cкидки и курсы валют'!$B$39,H675*0.54*100/(100-'Заказ, cкидки и курсы валют'!$C$39),IF(H675&lt;'Заказ, cкидки и курсы валют'!$B$40,H675*0.54*100/(100-'Заказ, cкидки и курсы валют'!$C$40),IF(H675&lt;'Заказ, cкидки и курсы валют'!$B$41,H675*0.54*100/(100-'Заказ, cкидки и курсы валют'!$C$41),IF(H675&lt;'Заказ, cкидки и курсы валют'!$B$42,H675*0.54*100/(100-'Заказ, cкидки и курсы валют'!$C$42),IF(H675&lt;'Заказ, cкидки и курсы валют'!$B$43,H675*0.54*100/(100-'Заказ, cкидки и курсы валют'!$C$43),H675))))),2)</f>
        <v>527.48</v>
      </c>
    </row>
    <row r="676" spans="1:10" ht="12.75" customHeight="1" thickBot="1">
      <c r="A676" s="216" t="s">
        <v>7573</v>
      </c>
      <c r="B676" s="62" t="s">
        <v>2644</v>
      </c>
      <c r="C676" s="58">
        <v>132</v>
      </c>
      <c r="D676" s="57">
        <v>3</v>
      </c>
      <c r="E676" s="2029">
        <f t="shared" si="102"/>
        <v>9922.2999999999993</v>
      </c>
      <c r="F676" s="1090">
        <f t="shared" si="103"/>
        <v>9922.2999999999993</v>
      </c>
      <c r="G676" s="862">
        <f>'Заказ, cкидки и курсы валют'!$J$23*F676</f>
        <v>119067.59999999999</v>
      </c>
      <c r="H676" s="128">
        <f t="shared" si="101"/>
        <v>357.2</v>
      </c>
      <c r="I676" s="212"/>
      <c r="J676" s="128">
        <f>ROUND(IF(H676&lt;'Заказ, cкидки и курсы валют'!$B$39,H676*0.54*100/(100-'Заказ, cкидки и курсы валют'!$C$39),IF(H676&lt;'Заказ, cкидки и курсы валют'!$B$40,H676*0.54*100/(100-'Заказ, cкидки и курсы валют'!$C$40),IF(H676&lt;'Заказ, cкидки и курсы валют'!$B$41,H676*0.54*100/(100-'Заказ, cкидки и курсы валют'!$C$41),IF(H676&lt;'Заказ, cкидки и курсы валют'!$B$42,H676*0.54*100/(100-'Заказ, cкидки и курсы валют'!$C$42),IF(H676&lt;'Заказ, cкидки и курсы валют'!$B$43,H676*0.54*100/(100-'Заказ, cкидки и курсы валют'!$C$43),H676))))),2)</f>
        <v>482.22</v>
      </c>
    </row>
    <row r="677" spans="1:10" ht="12.75" customHeight="1" thickBot="1">
      <c r="A677" s="216" t="s">
        <v>7574</v>
      </c>
      <c r="B677" s="62" t="s">
        <v>3380</v>
      </c>
      <c r="C677" s="73">
        <v>100</v>
      </c>
      <c r="D677" s="57">
        <v>5</v>
      </c>
      <c r="E677" s="2029">
        <f t="shared" si="102"/>
        <v>7835.7</v>
      </c>
      <c r="F677" s="1090">
        <f t="shared" si="103"/>
        <v>7835.7</v>
      </c>
      <c r="G677" s="862">
        <f>'Заказ, cкидки и курсы валют'!$J$23*F677</f>
        <v>94028.4</v>
      </c>
      <c r="H677" s="128">
        <f t="shared" si="101"/>
        <v>470.14</v>
      </c>
      <c r="I677" s="212"/>
      <c r="J677" s="128">
        <f>ROUND(IF(H677&lt;'Заказ, cкидки и курсы валют'!$B$39,H677*0.54*100/(100-'Заказ, cкидки и курсы валют'!$C$39),IF(H677&lt;'Заказ, cкидки и курсы валют'!$B$40,H677*0.54*100/(100-'Заказ, cкидки и курсы валют'!$C$40),IF(H677&lt;'Заказ, cкидки и курсы валют'!$B$41,H677*0.54*100/(100-'Заказ, cкидки и курсы валют'!$C$41),IF(H677&lt;'Заказ, cкидки и курсы валют'!$B$42,H677*0.54*100/(100-'Заказ, cкидки и курсы валют'!$C$42),IF(H677&lt;'Заказ, cкидки и курсы валют'!$B$43,H677*0.54*100/(100-'Заказ, cкидки и курсы валют'!$C$43),H677))))),2)</f>
        <v>564.16999999999996</v>
      </c>
    </row>
    <row r="678" spans="1:10" ht="12.75" customHeight="1" thickBot="1">
      <c r="A678" s="216" t="s">
        <v>7575</v>
      </c>
      <c r="B678" s="62" t="s">
        <v>2634</v>
      </c>
      <c r="C678" s="58">
        <v>113</v>
      </c>
      <c r="D678" s="57">
        <v>5</v>
      </c>
      <c r="E678" s="2029">
        <f t="shared" si="102"/>
        <v>8218.82</v>
      </c>
      <c r="F678" s="1090">
        <f t="shared" si="103"/>
        <v>8218.82</v>
      </c>
      <c r="G678" s="862">
        <f>'Заказ, cкидки и курсы валют'!$J$23*F678</f>
        <v>98625.84</v>
      </c>
      <c r="H678" s="128">
        <f t="shared" si="101"/>
        <v>493.13</v>
      </c>
      <c r="I678" s="212"/>
      <c r="J678" s="128">
        <f>ROUND(IF(H678&lt;'Заказ, cкидки и курсы валют'!$B$39,H678*0.54*100/(100-'Заказ, cкидки и курсы валют'!$C$39),IF(H678&lt;'Заказ, cкидки и курсы валют'!$B$40,H678*0.54*100/(100-'Заказ, cкидки и курсы валют'!$C$40),IF(H678&lt;'Заказ, cкидки и курсы валют'!$B$41,H678*0.54*100/(100-'Заказ, cкидки и курсы валют'!$C$41),IF(H678&lt;'Заказ, cкидки и курсы валют'!$B$42,H678*0.54*100/(100-'Заказ, cкидки и курсы валют'!$C$42),IF(H678&lt;'Заказ, cкидки и курсы валют'!$B$43,H678*0.54*100/(100-'Заказ, cкидки и курсы валют'!$C$43),H678))))),2)</f>
        <v>591.76</v>
      </c>
    </row>
    <row r="679" spans="1:10" ht="12.75" customHeight="1" thickBot="1">
      <c r="A679" s="216" t="s">
        <v>7576</v>
      </c>
      <c r="B679" s="62" t="s">
        <v>3381</v>
      </c>
      <c r="C679" s="73">
        <v>161</v>
      </c>
      <c r="D679" s="57">
        <v>3</v>
      </c>
      <c r="E679" s="2029">
        <f t="shared" si="102"/>
        <v>11613.46</v>
      </c>
      <c r="F679" s="1090">
        <f t="shared" si="103"/>
        <v>11613.46</v>
      </c>
      <c r="G679" s="862">
        <f>'Заказ, cкидки и курсы валют'!$J$23*F679</f>
        <v>139361.51999999999</v>
      </c>
      <c r="H679" s="128">
        <f t="shared" si="101"/>
        <v>418.08</v>
      </c>
      <c r="I679" s="212"/>
      <c r="J679" s="128">
        <f>ROUND(IF(H679&lt;'Заказ, cкидки и курсы валют'!$B$39,H679*0.54*100/(100-'Заказ, cкидки и курсы валют'!$C$39),IF(H679&lt;'Заказ, cкидки и курсы валют'!$B$40,H679*0.54*100/(100-'Заказ, cкидки и курсы валют'!$C$40),IF(H679&lt;'Заказ, cкидки и курсы валют'!$B$41,H679*0.54*100/(100-'Заказ, cкидки и курсы валют'!$C$41),IF(H679&lt;'Заказ, cкидки и курсы валют'!$B$42,H679*0.54*100/(100-'Заказ, cкидки и курсы валют'!$C$42),IF(H679&lt;'Заказ, cкидки и курсы валют'!$B$43,H679*0.54*100/(100-'Заказ, cкидки и курсы валют'!$C$43),H679))))),2)</f>
        <v>501.7</v>
      </c>
    </row>
    <row r="680" spans="1:10" ht="12.75" customHeight="1" thickBot="1">
      <c r="A680" s="216" t="s">
        <v>7577</v>
      </c>
      <c r="B680" s="62" t="s">
        <v>2254</v>
      </c>
      <c r="C680" s="58">
        <v>191.67</v>
      </c>
      <c r="D680" s="57">
        <v>3</v>
      </c>
      <c r="E680" s="2029">
        <f t="shared" si="102"/>
        <v>11988.48</v>
      </c>
      <c r="F680" s="1090">
        <f t="shared" si="103"/>
        <v>11988.48</v>
      </c>
      <c r="G680" s="862">
        <f>'Заказ, cкидки и курсы валют'!$J$23*F680</f>
        <v>143861.76000000001</v>
      </c>
      <c r="H680" s="128">
        <f t="shared" si="101"/>
        <v>431.59</v>
      </c>
      <c r="I680" s="212"/>
      <c r="J680" s="128">
        <f>ROUND(IF(H680&lt;'Заказ, cкидки и курсы валют'!$B$39,H680*0.54*100/(100-'Заказ, cкидки и курсы валют'!$C$39),IF(H680&lt;'Заказ, cкидки и курсы валют'!$B$40,H680*0.54*100/(100-'Заказ, cкидки и курсы валют'!$C$40),IF(H680&lt;'Заказ, cкидки и курсы валют'!$B$41,H680*0.54*100/(100-'Заказ, cкидки и курсы валют'!$C$41),IF(H680&lt;'Заказ, cкидки и курсы валют'!$B$42,H680*0.54*100/(100-'Заказ, cкидки и курсы валют'!$C$42),IF(H680&lt;'Заказ, cкидки и курсы валют'!$B$43,H680*0.54*100/(100-'Заказ, cкидки и курсы валют'!$C$43),H680))))),2)</f>
        <v>517.91</v>
      </c>
    </row>
    <row r="681" spans="1:10" ht="13.5" thickBot="1">
      <c r="A681" s="216" t="s">
        <v>7578</v>
      </c>
      <c r="B681" s="62" t="s">
        <v>2255</v>
      </c>
      <c r="C681" s="58">
        <v>210</v>
      </c>
      <c r="D681" s="57">
        <v>3</v>
      </c>
      <c r="E681" s="2029">
        <f t="shared" si="102"/>
        <v>14706.44</v>
      </c>
      <c r="F681" s="1090">
        <f t="shared" si="103"/>
        <v>14706.44</v>
      </c>
      <c r="G681" s="862">
        <f>'Заказ, cкидки и курсы валют'!$J$23*F681</f>
        <v>176477.28</v>
      </c>
      <c r="H681" s="128">
        <f t="shared" si="101"/>
        <v>529.42999999999995</v>
      </c>
      <c r="I681" s="212"/>
      <c r="J681" s="128">
        <f>ROUND(IF(H681&lt;'Заказ, cкидки и курсы валют'!$B$39,H681*0.54*100/(100-'Заказ, cкидки и курсы валют'!$C$39),IF(H681&lt;'Заказ, cкидки и курсы валют'!$B$40,H681*0.54*100/(100-'Заказ, cкидки и курсы валют'!$C$40),IF(H681&lt;'Заказ, cкидки и курсы валют'!$B$41,H681*0.54*100/(100-'Заказ, cкидки и курсы валют'!$C$41),IF(H681&lt;'Заказ, cкидки и курсы валют'!$B$42,H681*0.54*100/(100-'Заказ, cкидки и курсы валют'!$C$42),IF(H681&lt;'Заказ, cкидки и курсы валют'!$B$43,H681*0.54*100/(100-'Заказ, cкидки и курсы валют'!$C$43),H681))))),2)</f>
        <v>635.32000000000005</v>
      </c>
    </row>
    <row r="682" spans="1:10" ht="13.5" thickBot="1">
      <c r="A682" s="241" t="s">
        <v>7579</v>
      </c>
      <c r="B682" s="266" t="s">
        <v>4296</v>
      </c>
      <c r="C682" s="799">
        <v>245</v>
      </c>
      <c r="D682" s="242">
        <v>1</v>
      </c>
      <c r="E682" s="2029">
        <f t="shared" si="102"/>
        <v>26646.1</v>
      </c>
      <c r="F682" s="1091">
        <f t="shared" si="103"/>
        <v>26646.1</v>
      </c>
      <c r="G682" s="960">
        <f>'Заказ, cкидки и курсы валют'!$J$23*F682</f>
        <v>319753.19999999995</v>
      </c>
      <c r="H682" s="181">
        <f t="shared" si="101"/>
        <v>319.75</v>
      </c>
      <c r="I682" s="214"/>
      <c r="J682" s="128">
        <f>ROUND(IF(H682&lt;'Заказ, cкидки и курсы валют'!$B$39,H682*0.54*100/(100-'Заказ, cкидки и курсы валют'!$C$39),IF(H682&lt;'Заказ, cкидки и курсы валют'!$B$40,H682*0.54*100/(100-'Заказ, cкидки и курсы валют'!$C$40),IF(H682&lt;'Заказ, cкидки и курсы валют'!$B$41,H682*0.54*100/(100-'Заказ, cкидки и курсы валют'!$C$41),IF(H682&lt;'Заказ, cкидки и курсы валют'!$B$42,H682*0.54*100/(100-'Заказ, cкидки и курсы валют'!$C$42),IF(H682&lt;'Заказ, cкидки и курсы валют'!$B$43,H682*0.54*100/(100-'Заказ, cкидки и курсы валют'!$C$43),H682))))),2)</f>
        <v>431.66</v>
      </c>
    </row>
    <row r="683" spans="1:10" ht="13.5" thickBot="1"/>
    <row r="684" spans="1:10" ht="18">
      <c r="A684" s="247"/>
      <c r="B684" s="163"/>
      <c r="C684" s="91" t="s">
        <v>4399</v>
      </c>
      <c r="D684" s="91"/>
      <c r="E684" s="855"/>
      <c r="F684" s="562"/>
      <c r="G684" s="592"/>
      <c r="H684" s="163"/>
      <c r="I684" s="95"/>
    </row>
    <row r="685" spans="1:10">
      <c r="A685" s="248"/>
      <c r="B685" s="17"/>
      <c r="C685" s="97"/>
      <c r="D685" s="97"/>
      <c r="E685" s="557"/>
      <c r="F685" s="596"/>
      <c r="G685" s="620"/>
      <c r="H685" s="17"/>
      <c r="I685" s="167"/>
    </row>
    <row r="686" spans="1:10">
      <c r="A686" s="248"/>
      <c r="B686" s="17"/>
      <c r="C686" s="97"/>
      <c r="D686" s="97"/>
      <c r="E686" s="557"/>
      <c r="F686" s="596"/>
      <c r="G686" s="620"/>
      <c r="H686" s="17"/>
      <c r="I686" s="167"/>
    </row>
    <row r="687" spans="1:10">
      <c r="A687" s="248"/>
      <c r="B687" s="17"/>
      <c r="C687" s="97"/>
      <c r="D687" s="97"/>
      <c r="E687" s="557"/>
      <c r="F687" s="596"/>
      <c r="G687" s="620"/>
      <c r="H687" s="17"/>
      <c r="I687" s="167"/>
    </row>
    <row r="688" spans="1:10" ht="16.5" thickBot="1">
      <c r="A688" s="201" t="s">
        <v>7051</v>
      </c>
      <c r="B688" s="270"/>
      <c r="C688" s="99"/>
      <c r="D688" s="99"/>
      <c r="E688" s="558"/>
      <c r="F688" s="598"/>
      <c r="G688" s="621"/>
      <c r="H688" s="171"/>
      <c r="I688" s="172"/>
    </row>
    <row r="689" spans="1:9" ht="45.2" customHeight="1">
      <c r="A689" s="195" t="s">
        <v>1028</v>
      </c>
      <c r="B689" s="196" t="s">
        <v>1029</v>
      </c>
      <c r="C689" s="197" t="s">
        <v>678</v>
      </c>
      <c r="D689" s="197" t="s">
        <v>3130</v>
      </c>
      <c r="E689" s="605" t="s">
        <v>11188</v>
      </c>
      <c r="F689" s="600" t="s">
        <v>2779</v>
      </c>
      <c r="G689" s="638" t="s">
        <v>2627</v>
      </c>
      <c r="H689" s="338" t="s">
        <v>497</v>
      </c>
      <c r="I689" s="199" t="s">
        <v>4239</v>
      </c>
    </row>
    <row r="690" spans="1:9" ht="12.75" customHeight="1" thickBot="1">
      <c r="A690" s="195"/>
      <c r="B690" s="389"/>
      <c r="C690" s="197" t="s">
        <v>3629</v>
      </c>
      <c r="D690" s="390" t="s">
        <v>2628</v>
      </c>
      <c r="E690" s="564" t="s">
        <v>265</v>
      </c>
      <c r="F690" s="607">
        <f>'Заказ, cкидки и курсы валют'!$I$12</f>
        <v>0</v>
      </c>
      <c r="G690" s="949"/>
      <c r="H690" s="455"/>
      <c r="I690" s="325"/>
    </row>
    <row r="691" spans="1:9" ht="12.75" customHeight="1">
      <c r="A691" s="333" t="s">
        <v>5256</v>
      </c>
      <c r="B691" s="985" t="s">
        <v>190</v>
      </c>
      <c r="C691" s="977">
        <v>22</v>
      </c>
      <c r="D691" s="1865">
        <v>100</v>
      </c>
      <c r="E691" s="1092">
        <v>936.33</v>
      </c>
      <c r="F691" s="1089">
        <f>ROUND(E691*(1-$F$10),2)</f>
        <v>936.33</v>
      </c>
      <c r="G691" s="968">
        <f>'Заказ, cкидки и курсы валют'!$J$23*F691</f>
        <v>11235.960000000001</v>
      </c>
      <c r="H691" s="387">
        <f>ROUND((D691/1000)*G691,2)</f>
        <v>1123.5999999999999</v>
      </c>
      <c r="I691" s="337"/>
    </row>
    <row r="692" spans="1:9" ht="12.75" customHeight="1">
      <c r="A692" s="216" t="s">
        <v>2839</v>
      </c>
      <c r="B692" s="39" t="s">
        <v>1332</v>
      </c>
      <c r="C692" s="58">
        <v>23</v>
      </c>
      <c r="D692" s="420">
        <v>100</v>
      </c>
      <c r="E692" s="1092">
        <v>836.47</v>
      </c>
      <c r="F692" s="1090">
        <f t="shared" ref="F692:F695" si="104">ROUND(E692*(1-$F$10),2)</f>
        <v>836.47</v>
      </c>
      <c r="G692" s="862">
        <f>'Заказ, cкидки и курсы валют'!$J$23*F692</f>
        <v>10037.64</v>
      </c>
      <c r="H692" s="128">
        <f t="shared" ref="H692:H695" si="105">ROUND((D692/1000)*G692,2)</f>
        <v>1003.76</v>
      </c>
      <c r="I692" s="212"/>
    </row>
    <row r="693" spans="1:9" ht="12.75" customHeight="1">
      <c r="A693" s="216" t="s">
        <v>2840</v>
      </c>
      <c r="B693" s="39" t="s">
        <v>2635</v>
      </c>
      <c r="C693" s="58">
        <v>28.8</v>
      </c>
      <c r="D693" s="420">
        <v>100</v>
      </c>
      <c r="E693" s="1092">
        <v>1092.48</v>
      </c>
      <c r="F693" s="1090">
        <f t="shared" si="104"/>
        <v>1092.48</v>
      </c>
      <c r="G693" s="862">
        <f>'Заказ, cкидки и курсы валют'!$J$23*F693</f>
        <v>13109.76</v>
      </c>
      <c r="H693" s="128">
        <f t="shared" si="105"/>
        <v>1310.98</v>
      </c>
      <c r="I693" s="212"/>
    </row>
    <row r="694" spans="1:9" ht="12.75" customHeight="1">
      <c r="A694" s="216" t="s">
        <v>2841</v>
      </c>
      <c r="B694" s="39" t="s">
        <v>4192</v>
      </c>
      <c r="C694" s="58">
        <v>35</v>
      </c>
      <c r="D694" s="420">
        <v>50</v>
      </c>
      <c r="E694" s="1092">
        <v>1227.8399999999999</v>
      </c>
      <c r="F694" s="1090">
        <f t="shared" si="104"/>
        <v>1227.8399999999999</v>
      </c>
      <c r="G694" s="862">
        <f>'Заказ, cкидки и курсы валют'!$J$23*F694</f>
        <v>14734.079999999998</v>
      </c>
      <c r="H694" s="128">
        <f t="shared" si="105"/>
        <v>736.7</v>
      </c>
      <c r="I694" s="212"/>
    </row>
    <row r="695" spans="1:9" ht="12.75" customHeight="1">
      <c r="A695" s="216" t="s">
        <v>2842</v>
      </c>
      <c r="B695" s="39" t="s">
        <v>4193</v>
      </c>
      <c r="C695" s="58">
        <v>39</v>
      </c>
      <c r="D695" s="420">
        <v>50</v>
      </c>
      <c r="E695" s="1092">
        <v>1271.3900000000001</v>
      </c>
      <c r="F695" s="1090">
        <f t="shared" si="104"/>
        <v>1271.3900000000001</v>
      </c>
      <c r="G695" s="862">
        <f>'Заказ, cкидки и курсы валют'!$J$23*F695</f>
        <v>15256.68</v>
      </c>
      <c r="H695" s="128">
        <f t="shared" si="105"/>
        <v>762.83</v>
      </c>
      <c r="I695" s="212"/>
    </row>
    <row r="696" spans="1:9" ht="12.75" customHeight="1">
      <c r="A696" s="216" t="s">
        <v>10506</v>
      </c>
      <c r="B696" s="62" t="s">
        <v>201</v>
      </c>
      <c r="C696" s="58">
        <v>49</v>
      </c>
      <c r="D696" s="420">
        <v>50</v>
      </c>
      <c r="E696" s="1092">
        <v>1338.63</v>
      </c>
      <c r="F696" s="1090">
        <f t="shared" ref="F696:F712" si="106">ROUND(E696*(1-$F$10),2)</f>
        <v>1338.63</v>
      </c>
      <c r="G696" s="862">
        <f>'Заказ, cкидки и курсы валют'!$J$23*F696</f>
        <v>16063.560000000001</v>
      </c>
      <c r="H696" s="128">
        <f t="shared" ref="H696:H712" si="107">ROUND((D696/1000)*G696,2)</f>
        <v>803.18</v>
      </c>
      <c r="I696" s="212"/>
    </row>
    <row r="697" spans="1:9" ht="12.75" customHeight="1">
      <c r="A697" s="216" t="s">
        <v>2843</v>
      </c>
      <c r="B697" s="39" t="s">
        <v>202</v>
      </c>
      <c r="C697" s="58">
        <v>49.25</v>
      </c>
      <c r="D697" s="420">
        <v>50</v>
      </c>
      <c r="E697" s="1092">
        <v>1546.35</v>
      </c>
      <c r="F697" s="1090">
        <f t="shared" si="106"/>
        <v>1546.35</v>
      </c>
      <c r="G697" s="862">
        <f>'Заказ, cкидки и курсы валют'!$J$23*F697</f>
        <v>18556.199999999997</v>
      </c>
      <c r="H697" s="128">
        <f t="shared" si="107"/>
        <v>927.81</v>
      </c>
      <c r="I697" s="212"/>
    </row>
    <row r="698" spans="1:9" ht="12.75" customHeight="1">
      <c r="A698" s="216" t="s">
        <v>2844</v>
      </c>
      <c r="B698" s="39" t="s">
        <v>203</v>
      </c>
      <c r="C698" s="58">
        <v>58</v>
      </c>
      <c r="D698" s="420">
        <v>50</v>
      </c>
      <c r="E698" s="1092">
        <v>1816.5</v>
      </c>
      <c r="F698" s="1090">
        <f t="shared" si="106"/>
        <v>1816.5</v>
      </c>
      <c r="G698" s="862">
        <f>'Заказ, cкидки и курсы валют'!$J$23*F698</f>
        <v>21798</v>
      </c>
      <c r="H698" s="128">
        <f t="shared" si="107"/>
        <v>1089.9000000000001</v>
      </c>
      <c r="I698" s="212"/>
    </row>
    <row r="699" spans="1:9" ht="12.75" customHeight="1">
      <c r="A699" s="216" t="s">
        <v>2845</v>
      </c>
      <c r="B699" s="39" t="s">
        <v>204</v>
      </c>
      <c r="C699" s="58">
        <v>69.67</v>
      </c>
      <c r="D699" s="420">
        <v>30</v>
      </c>
      <c r="E699" s="1092">
        <v>2113.7600000000002</v>
      </c>
      <c r="F699" s="1090">
        <f t="shared" si="106"/>
        <v>2113.7600000000002</v>
      </c>
      <c r="G699" s="862">
        <f>'Заказ, cкидки и курсы валют'!$J$23*F699</f>
        <v>25365.120000000003</v>
      </c>
      <c r="H699" s="128">
        <f t="shared" si="107"/>
        <v>760.95</v>
      </c>
      <c r="I699" s="212"/>
    </row>
    <row r="700" spans="1:9" ht="12.75" customHeight="1">
      <c r="A700" s="216" t="s">
        <v>2846</v>
      </c>
      <c r="B700" s="39" t="s">
        <v>3642</v>
      </c>
      <c r="C700" s="58">
        <v>69.17</v>
      </c>
      <c r="D700" s="420">
        <v>30</v>
      </c>
      <c r="E700" s="1092">
        <v>2177.27</v>
      </c>
      <c r="F700" s="1090">
        <f t="shared" si="106"/>
        <v>2177.27</v>
      </c>
      <c r="G700" s="862">
        <f>'Заказ, cкидки и курсы валют'!$J$23*F700</f>
        <v>26127.239999999998</v>
      </c>
      <c r="H700" s="128">
        <f t="shared" si="107"/>
        <v>783.82</v>
      </c>
      <c r="I700" s="212"/>
    </row>
    <row r="701" spans="1:9" ht="12.75" customHeight="1">
      <c r="A701" s="216" t="s">
        <v>2847</v>
      </c>
      <c r="B701" s="39" t="s">
        <v>205</v>
      </c>
      <c r="C701" s="58">
        <v>78.7</v>
      </c>
      <c r="D701" s="420">
        <v>50</v>
      </c>
      <c r="E701" s="1092">
        <v>2293.9</v>
      </c>
      <c r="F701" s="1090">
        <f t="shared" si="106"/>
        <v>2293.9</v>
      </c>
      <c r="G701" s="862">
        <f>'Заказ, cкидки и курсы валют'!$J$23*F701</f>
        <v>27526.800000000003</v>
      </c>
      <c r="H701" s="128">
        <f t="shared" si="107"/>
        <v>1376.34</v>
      </c>
      <c r="I701" s="212"/>
    </row>
    <row r="702" spans="1:9" ht="12.75" customHeight="1">
      <c r="A702" s="216" t="s">
        <v>2848</v>
      </c>
      <c r="B702" s="39" t="s">
        <v>618</v>
      </c>
      <c r="C702" s="58">
        <v>94</v>
      </c>
      <c r="D702" s="420">
        <v>30</v>
      </c>
      <c r="E702" s="1092">
        <v>2611.17</v>
      </c>
      <c r="F702" s="1090">
        <f t="shared" si="106"/>
        <v>2611.17</v>
      </c>
      <c r="G702" s="862">
        <f>'Заказ, cкидки и курсы валют'!$J$23*F702</f>
        <v>31334.04</v>
      </c>
      <c r="H702" s="128">
        <f t="shared" si="107"/>
        <v>940.02</v>
      </c>
      <c r="I702" s="212"/>
    </row>
    <row r="703" spans="1:9" ht="12.75" customHeight="1">
      <c r="A703" s="216" t="s">
        <v>2849</v>
      </c>
      <c r="B703" s="39" t="s">
        <v>1324</v>
      </c>
      <c r="C703" s="58">
        <v>117</v>
      </c>
      <c r="D703" s="420">
        <v>25</v>
      </c>
      <c r="E703" s="1092">
        <v>3236.02</v>
      </c>
      <c r="F703" s="1090">
        <f t="shared" si="106"/>
        <v>3236.02</v>
      </c>
      <c r="G703" s="862">
        <f>'Заказ, cкидки и курсы валют'!$J$23*F703</f>
        <v>38832.239999999998</v>
      </c>
      <c r="H703" s="128">
        <f t="shared" si="107"/>
        <v>970.81</v>
      </c>
      <c r="I703" s="212"/>
    </row>
    <row r="704" spans="1:9" ht="12.75" customHeight="1">
      <c r="A704" s="216" t="s">
        <v>2850</v>
      </c>
      <c r="B704" s="39" t="s">
        <v>2644</v>
      </c>
      <c r="C704" s="58">
        <v>135.83000000000001</v>
      </c>
      <c r="D704" s="420">
        <v>30</v>
      </c>
      <c r="E704" s="1092">
        <v>3961.64</v>
      </c>
      <c r="F704" s="1090">
        <f t="shared" si="106"/>
        <v>3961.64</v>
      </c>
      <c r="G704" s="862">
        <f>'Заказ, cкидки и курсы валют'!$J$23*F704</f>
        <v>47539.68</v>
      </c>
      <c r="H704" s="128">
        <f t="shared" si="107"/>
        <v>1426.19</v>
      </c>
      <c r="I704" s="212"/>
    </row>
    <row r="705" spans="1:10" ht="12.75" customHeight="1">
      <c r="A705" s="216" t="s">
        <v>5257</v>
      </c>
      <c r="B705" s="39" t="s">
        <v>213</v>
      </c>
      <c r="C705" s="58">
        <v>143</v>
      </c>
      <c r="D705" s="420">
        <v>25</v>
      </c>
      <c r="E705" s="1092">
        <v>4472.96</v>
      </c>
      <c r="F705" s="1090">
        <f t="shared" si="106"/>
        <v>4472.96</v>
      </c>
      <c r="G705" s="862">
        <f>'Заказ, cкидки и курсы валют'!$J$23*F705</f>
        <v>53675.520000000004</v>
      </c>
      <c r="H705" s="128">
        <f t="shared" si="107"/>
        <v>1341.89</v>
      </c>
      <c r="I705" s="212"/>
    </row>
    <row r="706" spans="1:10" ht="12.75" customHeight="1">
      <c r="A706" s="216" t="s">
        <v>2851</v>
      </c>
      <c r="B706" s="39" t="s">
        <v>3380</v>
      </c>
      <c r="C706" s="58">
        <v>99</v>
      </c>
      <c r="D706" s="420">
        <v>25</v>
      </c>
      <c r="E706" s="1092">
        <v>2851.11</v>
      </c>
      <c r="F706" s="1090">
        <f t="shared" si="106"/>
        <v>2851.11</v>
      </c>
      <c r="G706" s="862">
        <f>'Заказ, cкидки и курсы валют'!$J$23*F706</f>
        <v>34213.32</v>
      </c>
      <c r="H706" s="128">
        <f t="shared" si="107"/>
        <v>855.33</v>
      </c>
      <c r="I706" s="212"/>
    </row>
    <row r="707" spans="1:10" ht="12.75" customHeight="1">
      <c r="A707" s="216" t="s">
        <v>2852</v>
      </c>
      <c r="B707" s="39" t="s">
        <v>2634</v>
      </c>
      <c r="C707" s="58">
        <v>121</v>
      </c>
      <c r="D707" s="420">
        <v>25</v>
      </c>
      <c r="E707" s="1092">
        <v>3413.52</v>
      </c>
      <c r="F707" s="1090">
        <f t="shared" si="106"/>
        <v>3413.52</v>
      </c>
      <c r="G707" s="862">
        <f>'Заказ, cкидки и курсы валют'!$J$23*F707</f>
        <v>40962.239999999998</v>
      </c>
      <c r="H707" s="128">
        <f t="shared" si="107"/>
        <v>1024.06</v>
      </c>
      <c r="I707" s="212"/>
    </row>
    <row r="708" spans="1:10" ht="12.75" customHeight="1">
      <c r="A708" s="216" t="s">
        <v>3918</v>
      </c>
      <c r="B708" s="62" t="s">
        <v>3389</v>
      </c>
      <c r="C708" s="58">
        <v>151.25</v>
      </c>
      <c r="D708" s="420">
        <v>20</v>
      </c>
      <c r="E708" s="1092">
        <v>3892.77</v>
      </c>
      <c r="F708" s="1090">
        <f t="shared" si="106"/>
        <v>3892.77</v>
      </c>
      <c r="G708" s="862">
        <f>'Заказ, cкидки и курсы валют'!$J$23*F708</f>
        <v>46713.24</v>
      </c>
      <c r="H708" s="128">
        <f t="shared" si="107"/>
        <v>934.26</v>
      </c>
      <c r="I708" s="212"/>
    </row>
    <row r="709" spans="1:10" ht="12.75" customHeight="1">
      <c r="A709" s="216" t="s">
        <v>2853</v>
      </c>
      <c r="B709" s="39" t="s">
        <v>3381</v>
      </c>
      <c r="C709" s="58">
        <v>165</v>
      </c>
      <c r="D709" s="420">
        <v>20</v>
      </c>
      <c r="E709" s="1092">
        <v>5198.22</v>
      </c>
      <c r="F709" s="1090">
        <f t="shared" si="106"/>
        <v>5198.22</v>
      </c>
      <c r="G709" s="862">
        <f>'Заказ, cкидки и курсы валют'!$J$23*F709</f>
        <v>62378.64</v>
      </c>
      <c r="H709" s="128">
        <f t="shared" si="107"/>
        <v>1247.57</v>
      </c>
      <c r="I709" s="212"/>
    </row>
    <row r="710" spans="1:10" ht="12.75" customHeight="1">
      <c r="A710" s="216" t="s">
        <v>2854</v>
      </c>
      <c r="B710" s="39" t="s">
        <v>2254</v>
      </c>
      <c r="C710" s="58">
        <v>203.99</v>
      </c>
      <c r="D710" s="420">
        <v>10</v>
      </c>
      <c r="E710" s="1092">
        <v>5675.87</v>
      </c>
      <c r="F710" s="1090">
        <f t="shared" si="106"/>
        <v>5675.87</v>
      </c>
      <c r="G710" s="862">
        <f>'Заказ, cкидки и курсы валют'!$J$23*F710</f>
        <v>68110.44</v>
      </c>
      <c r="H710" s="128">
        <f t="shared" si="107"/>
        <v>681.1</v>
      </c>
      <c r="I710" s="212"/>
    </row>
    <row r="711" spans="1:10">
      <c r="A711" s="216" t="s">
        <v>2855</v>
      </c>
      <c r="B711" s="39" t="s">
        <v>2255</v>
      </c>
      <c r="C711" s="58">
        <v>220</v>
      </c>
      <c r="D711" s="420">
        <v>10</v>
      </c>
      <c r="E711" s="1092">
        <v>6251.06</v>
      </c>
      <c r="F711" s="1090">
        <f t="shared" si="106"/>
        <v>6251.06</v>
      </c>
      <c r="G711" s="862">
        <f>'Заказ, cкидки и курсы валют'!$J$23*F711</f>
        <v>75012.72</v>
      </c>
      <c r="H711" s="128">
        <f t="shared" si="107"/>
        <v>750.13</v>
      </c>
      <c r="I711" s="212"/>
    </row>
    <row r="712" spans="1:10" ht="13.5" thickBot="1">
      <c r="A712" s="241" t="s">
        <v>2856</v>
      </c>
      <c r="B712" s="271" t="s">
        <v>4296</v>
      </c>
      <c r="C712" s="799">
        <v>230</v>
      </c>
      <c r="D712" s="421">
        <v>10</v>
      </c>
      <c r="E712" s="1092">
        <v>10181.09</v>
      </c>
      <c r="F712" s="1091">
        <f t="shared" si="106"/>
        <v>10181.09</v>
      </c>
      <c r="G712" s="960">
        <f>'Заказ, cкидки и курсы валют'!$J$23*F712</f>
        <v>122173.08</v>
      </c>
      <c r="H712" s="181">
        <f t="shared" si="107"/>
        <v>1221.73</v>
      </c>
      <c r="I712" s="214"/>
    </row>
    <row r="713" spans="1:10" ht="13.5" thickBot="1"/>
    <row r="714" spans="1:10" ht="18">
      <c r="A714" s="247"/>
      <c r="B714" s="163"/>
      <c r="C714" s="91" t="s">
        <v>4399</v>
      </c>
      <c r="D714" s="91"/>
      <c r="E714" s="855"/>
      <c r="F714" s="562"/>
      <c r="G714" s="592"/>
      <c r="H714" s="163"/>
      <c r="I714" s="95"/>
    </row>
    <row r="715" spans="1:10">
      <c r="A715" s="248"/>
      <c r="B715" s="17"/>
      <c r="C715" s="97"/>
      <c r="D715" s="97"/>
      <c r="E715" s="557"/>
      <c r="F715" s="596"/>
      <c r="G715" s="620"/>
      <c r="H715" s="17"/>
      <c r="I715" s="167"/>
    </row>
    <row r="716" spans="1:10">
      <c r="A716" s="248"/>
      <c r="B716" s="17"/>
      <c r="C716" s="97"/>
      <c r="D716" s="97"/>
      <c r="E716" s="557"/>
      <c r="F716" s="596"/>
      <c r="G716" s="620"/>
      <c r="H716" s="17"/>
      <c r="I716" s="167"/>
    </row>
    <row r="717" spans="1:10" ht="36.75" customHeight="1">
      <c r="A717" s="248"/>
      <c r="B717" s="17"/>
      <c r="C717" s="97"/>
      <c r="D717" s="97"/>
      <c r="E717" s="557"/>
      <c r="F717" s="596"/>
      <c r="G717" s="620"/>
      <c r="H717" s="17"/>
      <c r="I717" s="167"/>
    </row>
    <row r="718" spans="1:10" ht="23.45" customHeight="1" thickBot="1">
      <c r="A718" s="1171" t="s">
        <v>7052</v>
      </c>
      <c r="B718" s="2548"/>
      <c r="C718" s="99"/>
      <c r="D718" s="99"/>
      <c r="E718" s="558"/>
      <c r="F718" s="598"/>
      <c r="G718" s="621"/>
      <c r="H718" s="171"/>
      <c r="I718" s="172"/>
    </row>
    <row r="719" spans="1:10" ht="43.5" customHeight="1">
      <c r="A719" s="195" t="s">
        <v>1028</v>
      </c>
      <c r="B719" s="196" t="s">
        <v>1029</v>
      </c>
      <c r="C719" s="197" t="s">
        <v>678</v>
      </c>
      <c r="D719" s="197" t="s">
        <v>3130</v>
      </c>
      <c r="E719" s="605" t="s">
        <v>11188</v>
      </c>
      <c r="F719" s="600" t="s">
        <v>2779</v>
      </c>
      <c r="G719" s="638" t="s">
        <v>2627</v>
      </c>
      <c r="H719" s="338" t="s">
        <v>497</v>
      </c>
      <c r="I719" s="199" t="s">
        <v>4239</v>
      </c>
      <c r="J719" s="2668" t="s">
        <v>12335</v>
      </c>
    </row>
    <row r="720" spans="1:10" ht="17.25" customHeight="1" thickBot="1">
      <c r="A720" s="195"/>
      <c r="B720" s="389"/>
      <c r="C720" s="197" t="s">
        <v>3629</v>
      </c>
      <c r="D720" s="390" t="s">
        <v>2628</v>
      </c>
      <c r="E720" s="564" t="s">
        <v>265</v>
      </c>
      <c r="F720" s="607">
        <f>'Заказ, cкидки и курсы валют'!$I$12</f>
        <v>0</v>
      </c>
      <c r="G720" s="949"/>
      <c r="H720" s="455"/>
      <c r="I720" s="325"/>
      <c r="J720" s="2669"/>
    </row>
    <row r="721" spans="1:10" ht="12.75" customHeight="1" thickBot="1">
      <c r="A721" s="333" t="s">
        <v>7580</v>
      </c>
      <c r="B721" s="985" t="s">
        <v>190</v>
      </c>
      <c r="C721" s="977">
        <v>22</v>
      </c>
      <c r="D721" s="1865">
        <v>5</v>
      </c>
      <c r="E721" s="2029">
        <f>(E691*2)+(1000/D721*7.5)</f>
        <v>3372.66</v>
      </c>
      <c r="F721" s="1089">
        <f>ROUND(E721*(1-$F$10),2)</f>
        <v>3372.66</v>
      </c>
      <c r="G721" s="968">
        <f>'Заказ, cкидки и курсы валют'!$J$23*F721</f>
        <v>40471.919999999998</v>
      </c>
      <c r="H721" s="387">
        <f>ROUND((D721/1000)*G721,2)</f>
        <v>202.36</v>
      </c>
      <c r="I721" s="337"/>
      <c r="J721" s="128">
        <f>ROUND(IF(H721&lt;'Заказ, cкидки и курсы валют'!$B$39,H721*0.54*100/(100-'Заказ, cкидки и курсы валют'!$C$39),IF(H721&lt;'Заказ, cкидки и курсы валют'!$B$40,H721*0.54*100/(100-'Заказ, cкидки и курсы валют'!$C$40),IF(H721&lt;'Заказ, cкидки и курсы валют'!$B$41,H721*0.54*100/(100-'Заказ, cкидки и курсы валют'!$C$41),IF(H721&lt;'Заказ, cкидки и курсы валют'!$B$42,H721*0.54*100/(100-'Заказ, cкидки и курсы валют'!$C$42),IF(H721&lt;'Заказ, cкидки и курсы валют'!$B$43,H721*0.54*100/(100-'Заказ, cкидки и курсы валют'!$C$43),H721))))),2)</f>
        <v>273.19</v>
      </c>
    </row>
    <row r="722" spans="1:10" ht="12.75" customHeight="1" thickBot="1">
      <c r="A722" s="216" t="s">
        <v>7581</v>
      </c>
      <c r="B722" s="39" t="s">
        <v>1332</v>
      </c>
      <c r="C722" s="58">
        <v>23</v>
      </c>
      <c r="D722" s="420">
        <v>5</v>
      </c>
      <c r="E722" s="2029">
        <f t="shared" ref="E722:E741" si="108">(E692*2)+(1000/D722*7.5)</f>
        <v>3172.94</v>
      </c>
      <c r="F722" s="1090">
        <f t="shared" ref="F722:F741" si="109">ROUND(E722*(1-$F$10),2)</f>
        <v>3172.94</v>
      </c>
      <c r="G722" s="862">
        <f>'Заказ, cкидки и курсы валют'!$J$23*F722</f>
        <v>38075.279999999999</v>
      </c>
      <c r="H722" s="128">
        <f t="shared" ref="H722:H741" si="110">ROUND((D722/1000)*G722,2)</f>
        <v>190.38</v>
      </c>
      <c r="I722" s="212"/>
      <c r="J722" s="128">
        <f>ROUND(IF(H722&lt;'Заказ, cкидки и курсы валют'!$B$39,H722*0.54*100/(100-'Заказ, cкидки и курсы валют'!$C$39),IF(H722&lt;'Заказ, cкидки и курсы валют'!$B$40,H722*0.54*100/(100-'Заказ, cкидки и курсы валют'!$C$40),IF(H722&lt;'Заказ, cкидки и курсы валют'!$B$41,H722*0.54*100/(100-'Заказ, cкидки и курсы валют'!$C$41),IF(H722&lt;'Заказ, cкидки и курсы валют'!$B$42,H722*0.54*100/(100-'Заказ, cкидки и курсы валют'!$C$42),IF(H722&lt;'Заказ, cкидки и курсы валют'!$B$43,H722*0.54*100/(100-'Заказ, cкидки и курсы валют'!$C$43),H722))))),2)</f>
        <v>257.01</v>
      </c>
    </row>
    <row r="723" spans="1:10" ht="12.75" customHeight="1" thickBot="1">
      <c r="A723" s="216" t="s">
        <v>7582</v>
      </c>
      <c r="B723" s="39" t="s">
        <v>2635</v>
      </c>
      <c r="C723" s="58">
        <v>28.8</v>
      </c>
      <c r="D723" s="420">
        <v>5</v>
      </c>
      <c r="E723" s="2029">
        <f t="shared" si="108"/>
        <v>3684.96</v>
      </c>
      <c r="F723" s="1090">
        <f t="shared" si="109"/>
        <v>3684.96</v>
      </c>
      <c r="G723" s="862">
        <f>'Заказ, cкидки и курсы валют'!$J$23*F723</f>
        <v>44219.520000000004</v>
      </c>
      <c r="H723" s="128">
        <f t="shared" si="110"/>
        <v>221.1</v>
      </c>
      <c r="I723" s="212"/>
      <c r="J723" s="128">
        <f>ROUND(IF(H723&lt;'Заказ, cкидки и курсы валют'!$B$39,H723*0.54*100/(100-'Заказ, cкидки и курсы валют'!$C$39),IF(H723&lt;'Заказ, cкидки и курсы валют'!$B$40,H723*0.54*100/(100-'Заказ, cкидки и курсы валют'!$C$40),IF(H723&lt;'Заказ, cкидки и курсы валют'!$B$41,H723*0.54*100/(100-'Заказ, cкидки и курсы валют'!$C$41),IF(H723&lt;'Заказ, cкидки и курсы валют'!$B$42,H723*0.54*100/(100-'Заказ, cкидки и курсы валют'!$C$42),IF(H723&lt;'Заказ, cкидки и курсы валют'!$B$43,H723*0.54*100/(100-'Заказ, cкидки и курсы валют'!$C$43),H723))))),2)</f>
        <v>298.49</v>
      </c>
    </row>
    <row r="724" spans="1:10" ht="12.75" customHeight="1" thickBot="1">
      <c r="A724" s="216" t="s">
        <v>7583</v>
      </c>
      <c r="B724" s="39" t="s">
        <v>4192</v>
      </c>
      <c r="C724" s="58">
        <v>35</v>
      </c>
      <c r="D724" s="420">
        <v>5</v>
      </c>
      <c r="E724" s="2029">
        <f t="shared" si="108"/>
        <v>3955.68</v>
      </c>
      <c r="F724" s="1090">
        <f t="shared" si="109"/>
        <v>3955.68</v>
      </c>
      <c r="G724" s="862">
        <f>'Заказ, cкидки и курсы валют'!$J$23*F724</f>
        <v>47468.159999999996</v>
      </c>
      <c r="H724" s="128">
        <f t="shared" si="110"/>
        <v>237.34</v>
      </c>
      <c r="I724" s="212"/>
      <c r="J724" s="128">
        <f>ROUND(IF(H724&lt;'Заказ, cкидки и курсы валют'!$B$39,H724*0.54*100/(100-'Заказ, cкидки и курсы валют'!$C$39),IF(H724&lt;'Заказ, cкидки и курсы валют'!$B$40,H724*0.54*100/(100-'Заказ, cкидки и курсы валют'!$C$40),IF(H724&lt;'Заказ, cкидки и курсы валют'!$B$41,H724*0.54*100/(100-'Заказ, cкидки и курсы валют'!$C$41),IF(H724&lt;'Заказ, cкидки и курсы валют'!$B$42,H724*0.54*100/(100-'Заказ, cкидки и курсы валют'!$C$42),IF(H724&lt;'Заказ, cкидки и курсы валют'!$B$43,H724*0.54*100/(100-'Заказ, cкидки и курсы валют'!$C$43),H724))))),2)</f>
        <v>320.41000000000003</v>
      </c>
    </row>
    <row r="725" spans="1:10" ht="12.75" customHeight="1" thickBot="1">
      <c r="A725" s="216" t="s">
        <v>7584</v>
      </c>
      <c r="B725" s="39" t="s">
        <v>4193</v>
      </c>
      <c r="C725" s="58">
        <v>39</v>
      </c>
      <c r="D725" s="420">
        <v>5</v>
      </c>
      <c r="E725" s="2029">
        <f t="shared" si="108"/>
        <v>4042.78</v>
      </c>
      <c r="F725" s="1090">
        <f t="shared" si="109"/>
        <v>4042.78</v>
      </c>
      <c r="G725" s="862">
        <f>'Заказ, cкидки и курсы валют'!$J$23*F725</f>
        <v>48513.36</v>
      </c>
      <c r="H725" s="128">
        <f t="shared" si="110"/>
        <v>242.57</v>
      </c>
      <c r="I725" s="212"/>
      <c r="J725" s="128">
        <f>ROUND(IF(H725&lt;'Заказ, cкидки и курсы валют'!$B$39,H725*0.54*100/(100-'Заказ, cкидки и курсы валют'!$C$39),IF(H725&lt;'Заказ, cкидки и курсы валют'!$B$40,H725*0.54*100/(100-'Заказ, cкидки и курсы валют'!$C$40),IF(H725&lt;'Заказ, cкидки и курсы валют'!$B$41,H725*0.54*100/(100-'Заказ, cкидки и курсы валют'!$C$41),IF(H725&lt;'Заказ, cкидки и курсы валют'!$B$42,H725*0.54*100/(100-'Заказ, cкидки и курсы валют'!$C$42),IF(H725&lt;'Заказ, cкидки и курсы валют'!$B$43,H725*0.54*100/(100-'Заказ, cкидки и курсы валют'!$C$43),H725))))),2)</f>
        <v>327.47000000000003</v>
      </c>
    </row>
    <row r="726" spans="1:10" ht="12.75" customHeight="1" thickBot="1">
      <c r="A726" s="216" t="s">
        <v>7585</v>
      </c>
      <c r="B726" s="39" t="s">
        <v>202</v>
      </c>
      <c r="C726" s="58">
        <v>49.25</v>
      </c>
      <c r="D726" s="420">
        <v>5</v>
      </c>
      <c r="E726" s="2029">
        <f t="shared" si="108"/>
        <v>4177.26</v>
      </c>
      <c r="F726" s="1090">
        <f t="shared" si="109"/>
        <v>4177.26</v>
      </c>
      <c r="G726" s="862">
        <f>'Заказ, cкидки и курсы валют'!$J$23*F726</f>
        <v>50127.12</v>
      </c>
      <c r="H726" s="128">
        <f t="shared" si="110"/>
        <v>250.64</v>
      </c>
      <c r="I726" s="212"/>
      <c r="J726" s="128">
        <f>ROUND(IF(H726&lt;'Заказ, cкидки и курсы валют'!$B$39,H726*0.54*100/(100-'Заказ, cкидки и курсы валют'!$C$39),IF(H726&lt;'Заказ, cкидки и курсы валют'!$B$40,H726*0.54*100/(100-'Заказ, cкидки и курсы валют'!$C$40),IF(H726&lt;'Заказ, cкидки и курсы валют'!$B$41,H726*0.54*100/(100-'Заказ, cкидки и курсы валют'!$C$41),IF(H726&lt;'Заказ, cкидки и курсы валют'!$B$42,H726*0.54*100/(100-'Заказ, cкидки и курсы валют'!$C$42),IF(H726&lt;'Заказ, cкидки и курсы валют'!$B$43,H726*0.54*100/(100-'Заказ, cкидки и курсы валют'!$C$43),H726))))),2)</f>
        <v>338.36</v>
      </c>
    </row>
    <row r="727" spans="1:10" ht="12.75" customHeight="1" thickBot="1">
      <c r="A727" s="216" t="s">
        <v>7586</v>
      </c>
      <c r="B727" s="39" t="s">
        <v>203</v>
      </c>
      <c r="C727" s="58">
        <v>58</v>
      </c>
      <c r="D727" s="420">
        <v>5</v>
      </c>
      <c r="E727" s="2029">
        <f t="shared" si="108"/>
        <v>4592.7</v>
      </c>
      <c r="F727" s="1090">
        <f t="shared" si="109"/>
        <v>4592.7</v>
      </c>
      <c r="G727" s="862">
        <f>'Заказ, cкидки и курсы валют'!$J$23*F727</f>
        <v>55112.399999999994</v>
      </c>
      <c r="H727" s="128">
        <f t="shared" si="110"/>
        <v>275.56</v>
      </c>
      <c r="I727" s="212"/>
      <c r="J727" s="128">
        <f>ROUND(IF(H727&lt;'Заказ, cкидки и курсы валют'!$B$39,H727*0.54*100/(100-'Заказ, cкидки и курсы валют'!$C$39),IF(H727&lt;'Заказ, cкидки и курсы валют'!$B$40,H727*0.54*100/(100-'Заказ, cкидки и курсы валют'!$C$40),IF(H727&lt;'Заказ, cкидки и курсы валют'!$B$41,H727*0.54*100/(100-'Заказ, cкидки и курсы валют'!$C$41),IF(H727&lt;'Заказ, cкидки и курсы валют'!$B$42,H727*0.54*100/(100-'Заказ, cкидки и курсы валют'!$C$42),IF(H727&lt;'Заказ, cкидки и курсы валют'!$B$43,H727*0.54*100/(100-'Заказ, cкидки и курсы валют'!$C$43),H727))))),2)</f>
        <v>372.01</v>
      </c>
    </row>
    <row r="728" spans="1:10" ht="12.75" customHeight="1" thickBot="1">
      <c r="A728" s="216" t="s">
        <v>7587</v>
      </c>
      <c r="B728" s="39" t="s">
        <v>204</v>
      </c>
      <c r="C728" s="58">
        <v>69.67</v>
      </c>
      <c r="D728" s="420">
        <v>3</v>
      </c>
      <c r="E728" s="2029">
        <f t="shared" si="108"/>
        <v>6133</v>
      </c>
      <c r="F728" s="1090">
        <f t="shared" si="109"/>
        <v>6133</v>
      </c>
      <c r="G728" s="862">
        <f>'Заказ, cкидки и курсы валют'!$J$23*F728</f>
        <v>73596</v>
      </c>
      <c r="H728" s="128">
        <f t="shared" si="110"/>
        <v>220.79</v>
      </c>
      <c r="I728" s="212"/>
      <c r="J728" s="128">
        <f>ROUND(IF(H728&lt;'Заказ, cкидки и курсы валют'!$B$39,H728*0.54*100/(100-'Заказ, cкидки и курсы валют'!$C$39),IF(H728&lt;'Заказ, cкидки и курсы валют'!$B$40,H728*0.54*100/(100-'Заказ, cкидки и курсы валют'!$C$40),IF(H728&lt;'Заказ, cкидки и курсы валют'!$B$41,H728*0.54*100/(100-'Заказ, cкидки и курсы валют'!$C$41),IF(H728&lt;'Заказ, cкидки и курсы валют'!$B$42,H728*0.54*100/(100-'Заказ, cкидки и курсы валют'!$C$42),IF(H728&lt;'Заказ, cкидки и курсы валют'!$B$43,H728*0.54*100/(100-'Заказ, cкидки и курсы валют'!$C$43),H728))))),2)</f>
        <v>298.07</v>
      </c>
    </row>
    <row r="729" spans="1:10" ht="12.75" customHeight="1" thickBot="1">
      <c r="A729" s="216" t="s">
        <v>7588</v>
      </c>
      <c r="B729" s="39" t="s">
        <v>3642</v>
      </c>
      <c r="C729" s="58">
        <v>69.17</v>
      </c>
      <c r="D729" s="420">
        <v>3</v>
      </c>
      <c r="E729" s="2029">
        <f t="shared" si="108"/>
        <v>6727.52</v>
      </c>
      <c r="F729" s="1090">
        <f t="shared" si="109"/>
        <v>6727.52</v>
      </c>
      <c r="G729" s="862">
        <f>'Заказ, cкидки и курсы валют'!$J$23*F729</f>
        <v>80730.240000000005</v>
      </c>
      <c r="H729" s="128">
        <f t="shared" si="110"/>
        <v>242.19</v>
      </c>
      <c r="I729" s="212"/>
      <c r="J729" s="128">
        <f>ROUND(IF(H729&lt;'Заказ, cкидки и курсы валют'!$B$39,H729*0.54*100/(100-'Заказ, cкидки и курсы валют'!$C$39),IF(H729&lt;'Заказ, cкидки и курсы валют'!$B$40,H729*0.54*100/(100-'Заказ, cкидки и курсы валют'!$C$40),IF(H729&lt;'Заказ, cкидки и курсы валют'!$B$41,H729*0.54*100/(100-'Заказ, cкидки и курсы валют'!$C$41),IF(H729&lt;'Заказ, cкидки и курсы валют'!$B$42,H729*0.54*100/(100-'Заказ, cкидки и курсы валют'!$C$42),IF(H729&lt;'Заказ, cкидки и курсы валют'!$B$43,H729*0.54*100/(100-'Заказ, cкидки и курсы валют'!$C$43),H729))))),2)</f>
        <v>326.95999999999998</v>
      </c>
    </row>
    <row r="730" spans="1:10" ht="12.75" customHeight="1" thickBot="1">
      <c r="A730" s="216" t="s">
        <v>7589</v>
      </c>
      <c r="B730" s="39" t="s">
        <v>205</v>
      </c>
      <c r="C730" s="58">
        <v>78.7</v>
      </c>
      <c r="D730" s="420">
        <v>5</v>
      </c>
      <c r="E730" s="2029">
        <f t="shared" si="108"/>
        <v>5854.54</v>
      </c>
      <c r="F730" s="1090">
        <f t="shared" si="109"/>
        <v>5854.54</v>
      </c>
      <c r="G730" s="862">
        <f>'Заказ, cкидки и курсы валют'!$J$23*F730</f>
        <v>70254.48</v>
      </c>
      <c r="H730" s="128">
        <f t="shared" si="110"/>
        <v>351.27</v>
      </c>
      <c r="I730" s="212"/>
      <c r="J730" s="128">
        <f>ROUND(IF(H730&lt;'Заказ, cкидки и курсы валют'!$B$39,H730*0.54*100/(100-'Заказ, cкидки и курсы валют'!$C$39),IF(H730&lt;'Заказ, cкидки и курсы валют'!$B$40,H730*0.54*100/(100-'Заказ, cкидки и курсы валют'!$C$40),IF(H730&lt;'Заказ, cкидки и курсы валют'!$B$41,H730*0.54*100/(100-'Заказ, cкидки и курсы валют'!$C$41),IF(H730&lt;'Заказ, cкидки и курсы валют'!$B$42,H730*0.54*100/(100-'Заказ, cкидки и курсы валют'!$C$42),IF(H730&lt;'Заказ, cкидки и курсы валют'!$B$43,H730*0.54*100/(100-'Заказ, cкидки и курсы валют'!$C$43),H730))))),2)</f>
        <v>474.21</v>
      </c>
    </row>
    <row r="731" spans="1:10" ht="12.75" customHeight="1" thickBot="1">
      <c r="A731" s="216" t="s">
        <v>7590</v>
      </c>
      <c r="B731" s="39" t="s">
        <v>618</v>
      </c>
      <c r="C731" s="58">
        <v>94</v>
      </c>
      <c r="D731" s="420">
        <v>3</v>
      </c>
      <c r="E731" s="2029">
        <f t="shared" si="108"/>
        <v>7087.8</v>
      </c>
      <c r="F731" s="1090">
        <f t="shared" si="109"/>
        <v>7087.8</v>
      </c>
      <c r="G731" s="862">
        <f>'Заказ, cкидки и курсы валют'!$J$23*F731</f>
        <v>85053.6</v>
      </c>
      <c r="H731" s="128">
        <f t="shared" si="110"/>
        <v>255.16</v>
      </c>
      <c r="I731" s="212"/>
      <c r="J731" s="128">
        <f>ROUND(IF(H731&lt;'Заказ, cкидки и курсы валют'!$B$39,H731*0.54*100/(100-'Заказ, cкидки и курсы валют'!$C$39),IF(H731&lt;'Заказ, cкидки и курсы валют'!$B$40,H731*0.54*100/(100-'Заказ, cкидки и курсы валют'!$C$40),IF(H731&lt;'Заказ, cкидки и курсы валют'!$B$41,H731*0.54*100/(100-'Заказ, cкидки и курсы валют'!$C$41),IF(H731&lt;'Заказ, cкидки и курсы валют'!$B$42,H731*0.54*100/(100-'Заказ, cкидки и курсы валют'!$C$42),IF(H731&lt;'Заказ, cкидки и курсы валют'!$B$43,H731*0.54*100/(100-'Заказ, cкидки и курсы валют'!$C$43),H731))))),2)</f>
        <v>344.47</v>
      </c>
    </row>
    <row r="732" spans="1:10" ht="12.75" customHeight="1" thickBot="1">
      <c r="A732" s="216" t="s">
        <v>7591</v>
      </c>
      <c r="B732" s="39" t="s">
        <v>1324</v>
      </c>
      <c r="C732" s="58">
        <v>117</v>
      </c>
      <c r="D732" s="420">
        <v>5</v>
      </c>
      <c r="E732" s="2029">
        <f t="shared" si="108"/>
        <v>6722.34</v>
      </c>
      <c r="F732" s="1090">
        <f t="shared" si="109"/>
        <v>6722.34</v>
      </c>
      <c r="G732" s="862">
        <f>'Заказ, cкидки и курсы валют'!$J$23*F732</f>
        <v>80668.08</v>
      </c>
      <c r="H732" s="128">
        <f t="shared" si="110"/>
        <v>403.34</v>
      </c>
      <c r="I732" s="212"/>
      <c r="J732" s="128">
        <f>ROUND(IF(H732&lt;'Заказ, cкидки и курсы валют'!$B$39,H732*0.54*100/(100-'Заказ, cкидки и курсы валют'!$C$39),IF(H732&lt;'Заказ, cкидки и курсы валют'!$B$40,H732*0.54*100/(100-'Заказ, cкидки и курсы валют'!$C$40),IF(H732&lt;'Заказ, cкидки и курсы валют'!$B$41,H732*0.54*100/(100-'Заказ, cкидки и курсы валют'!$C$41),IF(H732&lt;'Заказ, cкидки и курсы валют'!$B$42,H732*0.54*100/(100-'Заказ, cкидки и курсы валют'!$C$42),IF(H732&lt;'Заказ, cкидки и курсы валют'!$B$43,H732*0.54*100/(100-'Заказ, cкидки и курсы валют'!$C$43),H732))))),2)</f>
        <v>484.01</v>
      </c>
    </row>
    <row r="733" spans="1:10" ht="12.75" customHeight="1" thickBot="1">
      <c r="A733" s="216" t="s">
        <v>7592</v>
      </c>
      <c r="B733" s="39" t="s">
        <v>2644</v>
      </c>
      <c r="C733" s="58">
        <v>135.83000000000001</v>
      </c>
      <c r="D733" s="420">
        <v>3</v>
      </c>
      <c r="E733" s="2029">
        <f t="shared" si="108"/>
        <v>8972.0400000000009</v>
      </c>
      <c r="F733" s="1090">
        <f t="shared" si="109"/>
        <v>8972.0400000000009</v>
      </c>
      <c r="G733" s="862">
        <f>'Заказ, cкидки и курсы валют'!$J$23*F733</f>
        <v>107664.48000000001</v>
      </c>
      <c r="H733" s="128">
        <f t="shared" si="110"/>
        <v>322.99</v>
      </c>
      <c r="I733" s="212"/>
      <c r="J733" s="128">
        <f>ROUND(IF(H733&lt;'Заказ, cкидки и курсы валют'!$B$39,H733*0.54*100/(100-'Заказ, cкидки и курсы валют'!$C$39),IF(H733&lt;'Заказ, cкидки и курсы валют'!$B$40,H733*0.54*100/(100-'Заказ, cкидки и курсы валют'!$C$40),IF(H733&lt;'Заказ, cкидки и курсы валют'!$B$41,H733*0.54*100/(100-'Заказ, cкидки и курсы валют'!$C$41),IF(H733&lt;'Заказ, cкидки и курсы валют'!$B$42,H733*0.54*100/(100-'Заказ, cкидки и курсы валют'!$C$42),IF(H733&lt;'Заказ, cкидки и курсы валют'!$B$43,H733*0.54*100/(100-'Заказ, cкидки и курсы валют'!$C$43),H733))))),2)</f>
        <v>436.04</v>
      </c>
    </row>
    <row r="734" spans="1:10" ht="12.75" customHeight="1" thickBot="1">
      <c r="A734" s="216" t="s">
        <v>7593</v>
      </c>
      <c r="B734" s="39" t="s">
        <v>213</v>
      </c>
      <c r="C734" s="58">
        <v>143</v>
      </c>
      <c r="D734" s="420">
        <v>5</v>
      </c>
      <c r="E734" s="2029">
        <f t="shared" si="108"/>
        <v>9423.2799999999988</v>
      </c>
      <c r="F734" s="1090">
        <f t="shared" si="109"/>
        <v>9423.2800000000007</v>
      </c>
      <c r="G734" s="862">
        <f>'Заказ, cкидки и курсы валют'!$J$23*F734</f>
        <v>113079.36000000002</v>
      </c>
      <c r="H734" s="128">
        <f t="shared" si="110"/>
        <v>565.4</v>
      </c>
      <c r="I734" s="212"/>
      <c r="J734" s="128">
        <f>ROUND(IF(H734&lt;'Заказ, cкидки и курсы валют'!$B$39,H734*0.54*100/(100-'Заказ, cкидки и курсы валют'!$C$39),IF(H734&lt;'Заказ, cкидки и курсы валют'!$B$40,H734*0.54*100/(100-'Заказ, cкидки и курсы валют'!$C$40),IF(H734&lt;'Заказ, cкидки и курсы валют'!$B$41,H734*0.54*100/(100-'Заказ, cкидки и курсы валют'!$C$41),IF(H734&lt;'Заказ, cкидки и курсы валют'!$B$42,H734*0.54*100/(100-'Заказ, cкидки и курсы валют'!$C$42),IF(H734&lt;'Заказ, cкидки и курсы валют'!$B$43,H734*0.54*100/(100-'Заказ, cкидки и курсы валют'!$C$43),H734))))),2)</f>
        <v>610.63</v>
      </c>
    </row>
    <row r="735" spans="1:10" ht="12.75" customHeight="1" thickBot="1">
      <c r="A735" s="216" t="s">
        <v>7594</v>
      </c>
      <c r="B735" s="39" t="s">
        <v>3380</v>
      </c>
      <c r="C735" s="58">
        <v>99</v>
      </c>
      <c r="D735" s="420">
        <v>5</v>
      </c>
      <c r="E735" s="2029">
        <f t="shared" si="108"/>
        <v>10445.92</v>
      </c>
      <c r="F735" s="1090">
        <f t="shared" si="109"/>
        <v>10445.92</v>
      </c>
      <c r="G735" s="862">
        <f>'Заказ, cкидки и курсы валют'!$J$23*F735</f>
        <v>125351.04000000001</v>
      </c>
      <c r="H735" s="128">
        <f t="shared" si="110"/>
        <v>626.76</v>
      </c>
      <c r="I735" s="212"/>
      <c r="J735" s="128">
        <f>ROUND(IF(H735&lt;'Заказ, cкидки и курсы валют'!$B$39,H735*0.54*100/(100-'Заказ, cкидки и курсы валют'!$C$39),IF(H735&lt;'Заказ, cкидки и курсы валют'!$B$40,H735*0.54*100/(100-'Заказ, cкидки и курсы валют'!$C$40),IF(H735&lt;'Заказ, cкидки и курсы валют'!$B$41,H735*0.54*100/(100-'Заказ, cкидки и курсы валют'!$C$41),IF(H735&lt;'Заказ, cкидки и курсы валют'!$B$42,H735*0.54*100/(100-'Заказ, cкидки и курсы валют'!$C$42),IF(H735&lt;'Заказ, cкидки и курсы валют'!$B$43,H735*0.54*100/(100-'Заказ, cкидки и курсы валют'!$C$43),H735))))),2)</f>
        <v>676.9</v>
      </c>
    </row>
    <row r="736" spans="1:10" ht="12.75" customHeight="1" thickBot="1">
      <c r="A736" s="216" t="s">
        <v>7595</v>
      </c>
      <c r="B736" s="39" t="s">
        <v>2634</v>
      </c>
      <c r="C736" s="58">
        <v>121</v>
      </c>
      <c r="D736" s="420">
        <v>5</v>
      </c>
      <c r="E736" s="2029">
        <f t="shared" si="108"/>
        <v>7202.22</v>
      </c>
      <c r="F736" s="1090">
        <f t="shared" si="109"/>
        <v>7202.22</v>
      </c>
      <c r="G736" s="862">
        <f>'Заказ, cкидки и курсы валют'!$J$23*F736</f>
        <v>86426.64</v>
      </c>
      <c r="H736" s="128">
        <f t="shared" si="110"/>
        <v>432.13</v>
      </c>
      <c r="I736" s="212"/>
      <c r="J736" s="128">
        <f>ROUND(IF(H736&lt;'Заказ, cкидки и курсы валют'!$B$39,H736*0.54*100/(100-'Заказ, cкидки и курсы валют'!$C$39),IF(H736&lt;'Заказ, cкидки и курсы валют'!$B$40,H736*0.54*100/(100-'Заказ, cкидки и курсы валют'!$C$40),IF(H736&lt;'Заказ, cкидки и курсы валют'!$B$41,H736*0.54*100/(100-'Заказ, cкидки и курсы валют'!$C$41),IF(H736&lt;'Заказ, cкидки и курсы валют'!$B$42,H736*0.54*100/(100-'Заказ, cкидки и курсы валют'!$C$42),IF(H736&lt;'Заказ, cкидки и курсы валют'!$B$43,H736*0.54*100/(100-'Заказ, cкидки и курсы валют'!$C$43),H736))))),2)</f>
        <v>518.55999999999995</v>
      </c>
    </row>
    <row r="737" spans="1:10" ht="12.75" customHeight="1" thickBot="1">
      <c r="A737" s="216" t="s">
        <v>7596</v>
      </c>
      <c r="B737" s="62" t="s">
        <v>3389</v>
      </c>
      <c r="C737" s="58">
        <v>151.25</v>
      </c>
      <c r="D737" s="420">
        <v>2</v>
      </c>
      <c r="E737" s="2029">
        <f t="shared" si="108"/>
        <v>10577.04</v>
      </c>
      <c r="F737" s="1090">
        <f t="shared" si="109"/>
        <v>10577.04</v>
      </c>
      <c r="G737" s="862">
        <f>'Заказ, cкидки и курсы валют'!$J$23*F737</f>
        <v>126924.48000000001</v>
      </c>
      <c r="H737" s="128">
        <f t="shared" si="110"/>
        <v>253.85</v>
      </c>
      <c r="I737" s="212"/>
      <c r="J737" s="128">
        <f>ROUND(IF(H737&lt;'Заказ, cкидки и курсы валют'!$B$39,H737*0.54*100/(100-'Заказ, cкидки и курсы валют'!$C$39),IF(H737&lt;'Заказ, cкидки и курсы валют'!$B$40,H737*0.54*100/(100-'Заказ, cкидки и курсы валют'!$C$40),IF(H737&lt;'Заказ, cкидки и курсы валют'!$B$41,H737*0.54*100/(100-'Заказ, cкидки и курсы валют'!$C$41),IF(H737&lt;'Заказ, cкидки и курсы валют'!$B$42,H737*0.54*100/(100-'Заказ, cкидки и курсы валют'!$C$42),IF(H737&lt;'Заказ, cкидки и курсы валют'!$B$43,H737*0.54*100/(100-'Заказ, cкидки и курсы валют'!$C$43),H737))))),2)</f>
        <v>342.7</v>
      </c>
    </row>
    <row r="738" spans="1:10" ht="12.75" customHeight="1" thickBot="1">
      <c r="A738" s="216" t="s">
        <v>7597</v>
      </c>
      <c r="B738" s="39" t="s">
        <v>3381</v>
      </c>
      <c r="C738" s="58">
        <v>165</v>
      </c>
      <c r="D738" s="420">
        <v>2</v>
      </c>
      <c r="E738" s="2029">
        <f t="shared" si="108"/>
        <v>11535.54</v>
      </c>
      <c r="F738" s="1090">
        <f t="shared" si="109"/>
        <v>11535.54</v>
      </c>
      <c r="G738" s="862">
        <f>'Заказ, cкидки и курсы валют'!$J$23*F738</f>
        <v>138426.48000000001</v>
      </c>
      <c r="H738" s="128">
        <f t="shared" si="110"/>
        <v>276.85000000000002</v>
      </c>
      <c r="I738" s="212"/>
      <c r="J738" s="128">
        <f>ROUND(IF(H738&lt;'Заказ, cкидки и курсы валют'!$B$39,H738*0.54*100/(100-'Заказ, cкидки и курсы валют'!$C$39),IF(H738&lt;'Заказ, cкидки и курсы валют'!$B$40,H738*0.54*100/(100-'Заказ, cкидки и курсы валют'!$C$40),IF(H738&lt;'Заказ, cкидки и курсы валют'!$B$41,H738*0.54*100/(100-'Заказ, cкидки и курсы валют'!$C$41),IF(H738&lt;'Заказ, cкидки и курсы валют'!$B$42,H738*0.54*100/(100-'Заказ, cкидки и курсы валют'!$C$42),IF(H738&lt;'Заказ, cкидки и курсы валют'!$B$43,H738*0.54*100/(100-'Заказ, cкидки и курсы валют'!$C$43),H738))))),2)</f>
        <v>373.75</v>
      </c>
    </row>
    <row r="739" spans="1:10" ht="12.75" customHeight="1" thickBot="1">
      <c r="A739" s="216" t="s">
        <v>7598</v>
      </c>
      <c r="B739" s="39" t="s">
        <v>2254</v>
      </c>
      <c r="C739" s="58">
        <v>203.99</v>
      </c>
      <c r="D739" s="420">
        <v>1</v>
      </c>
      <c r="E739" s="2029">
        <f t="shared" si="108"/>
        <v>17896.440000000002</v>
      </c>
      <c r="F739" s="1090">
        <f t="shared" si="109"/>
        <v>17896.439999999999</v>
      </c>
      <c r="G739" s="862">
        <f>'Заказ, cкидки и курсы валют'!$J$23*F739</f>
        <v>214757.27999999997</v>
      </c>
      <c r="H739" s="128">
        <f t="shared" si="110"/>
        <v>214.76</v>
      </c>
      <c r="I739" s="212"/>
      <c r="J739" s="128">
        <f>ROUND(IF(H739&lt;'Заказ, cкидки и курсы валют'!$B$39,H739*0.54*100/(100-'Заказ, cкидки и курсы валют'!$C$39),IF(H739&lt;'Заказ, cкидки и курсы валют'!$B$40,H739*0.54*100/(100-'Заказ, cкидки и курсы валют'!$C$40),IF(H739&lt;'Заказ, cкидки и курсы валют'!$B$41,H739*0.54*100/(100-'Заказ, cкидки и курсы валют'!$C$41),IF(H739&lt;'Заказ, cкидки и курсы валют'!$B$42,H739*0.54*100/(100-'Заказ, cкидки и курсы валют'!$C$42),IF(H739&lt;'Заказ, cкидки и курсы валют'!$B$43,H739*0.54*100/(100-'Заказ, cкидки и курсы валют'!$C$43),H739))))),2)</f>
        <v>289.93</v>
      </c>
    </row>
    <row r="740" spans="1:10" ht="13.5" thickBot="1">
      <c r="A740" s="216" t="s">
        <v>7599</v>
      </c>
      <c r="B740" s="39" t="s">
        <v>2255</v>
      </c>
      <c r="C740" s="58">
        <v>220</v>
      </c>
      <c r="D740" s="420">
        <v>1</v>
      </c>
      <c r="E740" s="2029">
        <f t="shared" si="108"/>
        <v>18851.739999999998</v>
      </c>
      <c r="F740" s="1090">
        <f t="shared" si="109"/>
        <v>18851.740000000002</v>
      </c>
      <c r="G740" s="862">
        <f>'Заказ, cкидки и курсы валют'!$J$23*F740</f>
        <v>226220.88</v>
      </c>
      <c r="H740" s="128">
        <f t="shared" si="110"/>
        <v>226.22</v>
      </c>
      <c r="I740" s="212"/>
      <c r="J740" s="128">
        <f>ROUND(IF(H740&lt;'Заказ, cкидки и курсы валют'!$B$39,H740*0.54*100/(100-'Заказ, cкидки и курсы валют'!$C$39),IF(H740&lt;'Заказ, cкидки и курсы валют'!$B$40,H740*0.54*100/(100-'Заказ, cкидки и курсы валют'!$C$40),IF(H740&lt;'Заказ, cкидки и курсы валют'!$B$41,H740*0.54*100/(100-'Заказ, cкидки и курсы валют'!$C$41),IF(H740&lt;'Заказ, cкидки и курсы валют'!$B$42,H740*0.54*100/(100-'Заказ, cкидки и курсы валют'!$C$42),IF(H740&lt;'Заказ, cкидки и курсы валют'!$B$43,H740*0.54*100/(100-'Заказ, cкидки и курсы валют'!$C$43),H740))))),2)</f>
        <v>305.39999999999998</v>
      </c>
    </row>
    <row r="741" spans="1:10" ht="13.5" thickBot="1">
      <c r="A741" s="241" t="s">
        <v>7600</v>
      </c>
      <c r="B741" s="271" t="s">
        <v>4296</v>
      </c>
      <c r="C741" s="799">
        <v>230</v>
      </c>
      <c r="D741" s="421">
        <v>1</v>
      </c>
      <c r="E741" s="2029">
        <f t="shared" si="108"/>
        <v>20002.120000000003</v>
      </c>
      <c r="F741" s="1091">
        <f t="shared" si="109"/>
        <v>20002.12</v>
      </c>
      <c r="G741" s="960">
        <f>'Заказ, cкидки и курсы валют'!$J$23*F741</f>
        <v>240025.44</v>
      </c>
      <c r="H741" s="181">
        <f t="shared" si="110"/>
        <v>240.03</v>
      </c>
      <c r="I741" s="214"/>
      <c r="J741" s="128">
        <f>ROUND(IF(H741&lt;'Заказ, cкидки и курсы валют'!$B$39,H741*0.54*100/(100-'Заказ, cкидки и курсы валют'!$C$39),IF(H741&lt;'Заказ, cкидки и курсы валют'!$B$40,H741*0.54*100/(100-'Заказ, cкидки и курсы валют'!$C$40),IF(H741&lt;'Заказ, cкидки и курсы валют'!$B$41,H741*0.54*100/(100-'Заказ, cкидки и курсы валют'!$C$41),IF(H741&lt;'Заказ, cкидки и курсы валют'!$B$42,H741*0.54*100/(100-'Заказ, cкидки и курсы валют'!$C$42),IF(H741&lt;'Заказ, cкидки и курсы валют'!$B$43,H741*0.54*100/(100-'Заказ, cкидки и курсы валют'!$C$43),H741))))),2)</f>
        <v>324.04000000000002</v>
      </c>
    </row>
    <row r="742" spans="1:10" ht="13.5" thickBot="1"/>
    <row r="743" spans="1:10" ht="18">
      <c r="A743" s="247"/>
      <c r="B743" s="163"/>
      <c r="C743" s="91"/>
      <c r="D743" s="91" t="s">
        <v>3087</v>
      </c>
      <c r="E743" s="855"/>
      <c r="F743" s="562"/>
      <c r="G743" s="592"/>
      <c r="H743" s="163"/>
      <c r="I743" s="95"/>
    </row>
    <row r="744" spans="1:10" ht="17.25" customHeight="1">
      <c r="A744" s="248"/>
      <c r="B744" s="17"/>
      <c r="C744" s="97"/>
      <c r="D744" s="97"/>
      <c r="E744" s="557"/>
      <c r="F744" s="596"/>
      <c r="G744" s="620"/>
      <c r="H744" s="17"/>
      <c r="I744" s="167"/>
    </row>
    <row r="745" spans="1:10" ht="15.95" customHeight="1">
      <c r="A745" s="248"/>
      <c r="B745" s="17"/>
      <c r="C745" s="97"/>
      <c r="D745" s="97"/>
      <c r="E745" s="557"/>
      <c r="F745" s="596"/>
      <c r="G745" s="620"/>
      <c r="H745" s="17"/>
      <c r="I745" s="167"/>
    </row>
    <row r="746" spans="1:10" ht="41.45" customHeight="1">
      <c r="A746" s="248"/>
      <c r="B746" s="17"/>
      <c r="C746" s="97"/>
      <c r="D746" s="97"/>
      <c r="E746" s="557"/>
      <c r="F746" s="596"/>
      <c r="G746" s="620"/>
      <c r="H746" s="17"/>
      <c r="I746" s="167"/>
    </row>
    <row r="747" spans="1:10" ht="16.5" thickBot="1">
      <c r="A747" s="201" t="s">
        <v>7051</v>
      </c>
      <c r="B747" s="270"/>
      <c r="C747" s="99"/>
      <c r="D747" s="99"/>
      <c r="E747" s="558"/>
      <c r="F747" s="598"/>
      <c r="G747" s="621"/>
      <c r="H747" s="171"/>
      <c r="I747" s="172"/>
    </row>
    <row r="748" spans="1:10" ht="48" customHeight="1">
      <c r="A748" s="195" t="s">
        <v>1028</v>
      </c>
      <c r="B748" s="196" t="s">
        <v>1029</v>
      </c>
      <c r="C748" s="197" t="s">
        <v>678</v>
      </c>
      <c r="D748" s="197" t="s">
        <v>3130</v>
      </c>
      <c r="E748" s="605" t="s">
        <v>11188</v>
      </c>
      <c r="F748" s="600" t="s">
        <v>2779</v>
      </c>
      <c r="G748" s="638" t="s">
        <v>2627</v>
      </c>
      <c r="H748" s="338" t="s">
        <v>497</v>
      </c>
      <c r="I748" s="199" t="s">
        <v>4239</v>
      </c>
    </row>
    <row r="749" spans="1:10" ht="12.75" customHeight="1" thickBot="1">
      <c r="A749" s="195"/>
      <c r="B749" s="389"/>
      <c r="C749" s="197" t="s">
        <v>3629</v>
      </c>
      <c r="D749" s="390" t="s">
        <v>2628</v>
      </c>
      <c r="E749" s="564" t="s">
        <v>265</v>
      </c>
      <c r="F749" s="607">
        <f>'Заказ, cкидки и курсы валют'!$I$12</f>
        <v>0</v>
      </c>
      <c r="G749" s="949"/>
      <c r="H749" s="455"/>
      <c r="I749" s="325"/>
    </row>
    <row r="750" spans="1:10" ht="12.75" customHeight="1">
      <c r="A750" s="333" t="s">
        <v>2857</v>
      </c>
      <c r="B750" s="983" t="s">
        <v>1342</v>
      </c>
      <c r="C750" s="984">
        <v>33</v>
      </c>
      <c r="D750" s="1865">
        <v>50</v>
      </c>
      <c r="E750" s="1092">
        <v>1740.69</v>
      </c>
      <c r="F750" s="1089">
        <f>ROUND(E750*(1-$F$10),2)</f>
        <v>1740.69</v>
      </c>
      <c r="G750" s="968">
        <f>'Заказ, cкидки и курсы валют'!$J$23*F750</f>
        <v>20888.28</v>
      </c>
      <c r="H750" s="387">
        <f>ROUND((D750/1000)*G750,2)</f>
        <v>1044.4100000000001</v>
      </c>
      <c r="I750" s="337"/>
    </row>
    <row r="751" spans="1:10" ht="12.75" customHeight="1">
      <c r="A751" s="216" t="s">
        <v>2858</v>
      </c>
      <c r="B751" s="62" t="s">
        <v>1343</v>
      </c>
      <c r="C751" s="58">
        <v>58</v>
      </c>
      <c r="D751" s="420">
        <v>30</v>
      </c>
      <c r="E751" s="1092">
        <v>3067.63</v>
      </c>
      <c r="F751" s="1090">
        <f t="shared" ref="F751:F754" si="111">ROUND(E751*(1-$F$10),2)</f>
        <v>3067.63</v>
      </c>
      <c r="G751" s="862">
        <f>'Заказ, cкидки и курсы валют'!$J$23*F751</f>
        <v>36811.56</v>
      </c>
      <c r="H751" s="128">
        <f t="shared" ref="H751:H754" si="112">ROUND((D751/1000)*G751,2)</f>
        <v>1104.3499999999999</v>
      </c>
      <c r="I751" s="212"/>
    </row>
    <row r="752" spans="1:10" ht="12.75" customHeight="1">
      <c r="A752" s="216" t="s">
        <v>2859</v>
      </c>
      <c r="B752" s="62" t="s">
        <v>1344</v>
      </c>
      <c r="C752" s="58">
        <v>120</v>
      </c>
      <c r="D752" s="420">
        <v>20</v>
      </c>
      <c r="E752" s="1092">
        <v>6395.48</v>
      </c>
      <c r="F752" s="1090">
        <f t="shared" si="111"/>
        <v>6395.48</v>
      </c>
      <c r="G752" s="862">
        <f>'Заказ, cкидки и курсы валют'!$J$23*F752</f>
        <v>76745.759999999995</v>
      </c>
      <c r="H752" s="128">
        <f t="shared" si="112"/>
        <v>1534.92</v>
      </c>
      <c r="I752" s="212"/>
    </row>
    <row r="753" spans="1:10">
      <c r="A753" s="493" t="s">
        <v>2860</v>
      </c>
      <c r="B753" s="802" t="s">
        <v>1345</v>
      </c>
      <c r="C753" s="803">
        <v>210</v>
      </c>
      <c r="D753" s="1872">
        <v>10</v>
      </c>
      <c r="E753" s="1092">
        <v>7832.72</v>
      </c>
      <c r="F753" s="1090">
        <f t="shared" si="111"/>
        <v>7832.72</v>
      </c>
      <c r="G753" s="862">
        <f>'Заказ, cкидки и курсы валют'!$J$23*F753</f>
        <v>93992.639999999999</v>
      </c>
      <c r="H753" s="128">
        <f t="shared" si="112"/>
        <v>939.93</v>
      </c>
      <c r="I753" s="212"/>
    </row>
    <row r="754" spans="1:10" ht="13.5" thickBot="1">
      <c r="A754" s="790" t="s">
        <v>3874</v>
      </c>
      <c r="B754" s="800" t="s">
        <v>3875</v>
      </c>
      <c r="C754" s="801">
        <v>416.67</v>
      </c>
      <c r="D754" s="1873">
        <v>10</v>
      </c>
      <c r="E754" s="1092">
        <v>22384.1</v>
      </c>
      <c r="F754" s="1091">
        <f t="shared" si="111"/>
        <v>22384.1</v>
      </c>
      <c r="G754" s="960">
        <f>'Заказ, cкидки и курсы валют'!$J$23*F754</f>
        <v>268609.19999999995</v>
      </c>
      <c r="H754" s="181">
        <f t="shared" si="112"/>
        <v>2686.09</v>
      </c>
      <c r="I754" s="497"/>
    </row>
    <row r="755" spans="1:10" ht="13.5" thickBot="1"/>
    <row r="756" spans="1:10" ht="18">
      <c r="A756" s="247"/>
      <c r="B756" s="163"/>
      <c r="C756" s="91"/>
      <c r="D756" s="91" t="s">
        <v>3087</v>
      </c>
      <c r="E756" s="855"/>
      <c r="F756" s="562"/>
      <c r="G756" s="592"/>
      <c r="H756" s="163"/>
      <c r="I756" s="95"/>
    </row>
    <row r="757" spans="1:10" ht="30" customHeight="1">
      <c r="A757" s="248"/>
      <c r="B757" s="17"/>
      <c r="C757" s="97"/>
      <c r="D757" s="97"/>
      <c r="E757" s="557"/>
      <c r="F757" s="596"/>
      <c r="G757" s="620"/>
      <c r="H757" s="17"/>
      <c r="I757" s="167"/>
    </row>
    <row r="758" spans="1:10" ht="24" customHeight="1">
      <c r="A758" s="248"/>
      <c r="B758" s="17"/>
      <c r="C758" s="97"/>
      <c r="D758" s="97"/>
      <c r="E758" s="557"/>
      <c r="F758" s="596"/>
      <c r="G758" s="620"/>
      <c r="H758" s="17"/>
      <c r="I758" s="167"/>
    </row>
    <row r="759" spans="1:10" ht="47.25" customHeight="1">
      <c r="A759" s="248"/>
      <c r="B759" s="17"/>
      <c r="C759" s="97"/>
      <c r="D759" s="97"/>
      <c r="E759" s="557"/>
      <c r="F759" s="596"/>
      <c r="G759" s="620"/>
      <c r="H759" s="17"/>
      <c r="I759" s="167"/>
    </row>
    <row r="760" spans="1:10" ht="16.5" thickBot="1">
      <c r="A760" s="1171" t="s">
        <v>7052</v>
      </c>
      <c r="B760" s="2548"/>
      <c r="C760" s="99"/>
      <c r="D760" s="99"/>
      <c r="E760" s="558"/>
      <c r="F760" s="598"/>
      <c r="G760" s="621"/>
      <c r="H760" s="171"/>
      <c r="I760" s="172"/>
    </row>
    <row r="761" spans="1:10" ht="45.75" customHeight="1">
      <c r="A761" s="195" t="s">
        <v>1028</v>
      </c>
      <c r="B761" s="196" t="s">
        <v>1029</v>
      </c>
      <c r="C761" s="197" t="s">
        <v>678</v>
      </c>
      <c r="D761" s="197" t="s">
        <v>3130</v>
      </c>
      <c r="E761" s="605" t="s">
        <v>11188</v>
      </c>
      <c r="F761" s="600" t="s">
        <v>2779</v>
      </c>
      <c r="G761" s="638" t="s">
        <v>2627</v>
      </c>
      <c r="H761" s="338" t="s">
        <v>497</v>
      </c>
      <c r="I761" s="199" t="s">
        <v>4239</v>
      </c>
      <c r="J761" s="2668" t="s">
        <v>12335</v>
      </c>
    </row>
    <row r="762" spans="1:10" ht="18" customHeight="1" thickBot="1">
      <c r="A762" s="195"/>
      <c r="B762" s="389"/>
      <c r="C762" s="197" t="s">
        <v>3629</v>
      </c>
      <c r="D762" s="390" t="s">
        <v>2628</v>
      </c>
      <c r="E762" s="564" t="s">
        <v>265</v>
      </c>
      <c r="F762" s="607">
        <f>'Заказ, cкидки и курсы валют'!$I$12</f>
        <v>0</v>
      </c>
      <c r="G762" s="949"/>
      <c r="H762" s="455"/>
      <c r="I762" s="325"/>
      <c r="J762" s="2669"/>
    </row>
    <row r="763" spans="1:10" ht="12.75" customHeight="1" thickBot="1">
      <c r="A763" s="333" t="s">
        <v>7601</v>
      </c>
      <c r="B763" s="983" t="s">
        <v>1342</v>
      </c>
      <c r="C763" s="984">
        <v>33</v>
      </c>
      <c r="D763" s="1865">
        <v>5</v>
      </c>
      <c r="E763" s="2029">
        <f>(E750*2)+(1000/D763*7.5)</f>
        <v>4981.38</v>
      </c>
      <c r="F763" s="1089">
        <f>ROUND(E763*(1-$F$10),2)</f>
        <v>4981.38</v>
      </c>
      <c r="G763" s="968">
        <f>'Заказ, cкидки и курсы валют'!$J$23*F763</f>
        <v>59776.56</v>
      </c>
      <c r="H763" s="387">
        <f>ROUND((D763/1000)*G763,2)</f>
        <v>298.88</v>
      </c>
      <c r="I763" s="337"/>
      <c r="J763" s="128">
        <f>ROUND(IF(H763&lt;'Заказ, cкидки и курсы валют'!$B$39,H763*0.54*100/(100-'Заказ, cкидки и курсы валют'!$C$39),IF(H763&lt;'Заказ, cкидки и курсы валют'!$B$40,H763*0.54*100/(100-'Заказ, cкидки и курсы валют'!$C$40),IF(H763&lt;'Заказ, cкидки и курсы валют'!$B$41,H763*0.54*100/(100-'Заказ, cкидки и курсы валют'!$C$41),IF(H763&lt;'Заказ, cкидки и курсы валют'!$B$42,H763*0.54*100/(100-'Заказ, cкидки и курсы валют'!$C$42),IF(H763&lt;'Заказ, cкидки и курсы валют'!$B$43,H763*0.54*100/(100-'Заказ, cкидки и курсы валют'!$C$43),H763))))),2)</f>
        <v>403.49</v>
      </c>
    </row>
    <row r="764" spans="1:10" ht="12.75" customHeight="1" thickBot="1">
      <c r="A764" s="216" t="s">
        <v>7602</v>
      </c>
      <c r="B764" s="62" t="s">
        <v>1343</v>
      </c>
      <c r="C764" s="58">
        <v>58</v>
      </c>
      <c r="D764" s="420">
        <v>3</v>
      </c>
      <c r="E764" s="2029">
        <f t="shared" ref="E764:E767" si="113">(E751*2)+(1000/D764*7.5)</f>
        <v>8635.26</v>
      </c>
      <c r="F764" s="1090">
        <f t="shared" ref="F764:F767" si="114">ROUND(E764*(1-$F$10),2)</f>
        <v>8635.26</v>
      </c>
      <c r="G764" s="862">
        <f>'Заказ, cкидки и курсы валют'!$J$23*F764</f>
        <v>103623.12</v>
      </c>
      <c r="H764" s="128">
        <f t="shared" ref="H764:H767" si="115">ROUND((D764/1000)*G764,2)</f>
        <v>310.87</v>
      </c>
      <c r="I764" s="212"/>
      <c r="J764" s="128">
        <f>ROUND(IF(H764&lt;'Заказ, cкидки и курсы валют'!$B$39,H764*0.54*100/(100-'Заказ, cкидки и курсы валют'!$C$39),IF(H764&lt;'Заказ, cкидки и курсы валют'!$B$40,H764*0.54*100/(100-'Заказ, cкидки и курсы валют'!$C$40),IF(H764&lt;'Заказ, cкидки и курсы валют'!$B$41,H764*0.54*100/(100-'Заказ, cкидки и курсы валют'!$C$41),IF(H764&lt;'Заказ, cкидки и курсы валют'!$B$42,H764*0.54*100/(100-'Заказ, cкидки и курсы валют'!$C$42),IF(H764&lt;'Заказ, cкидки и курсы валют'!$B$43,H764*0.54*100/(100-'Заказ, cкидки и курсы валют'!$C$43),H764))))),2)</f>
        <v>419.67</v>
      </c>
    </row>
    <row r="765" spans="1:10" ht="12.75" customHeight="1" thickBot="1">
      <c r="A765" s="216" t="s">
        <v>7603</v>
      </c>
      <c r="B765" s="62" t="s">
        <v>1344</v>
      </c>
      <c r="C765" s="58">
        <v>120</v>
      </c>
      <c r="D765" s="420">
        <v>2</v>
      </c>
      <c r="E765" s="2029">
        <f t="shared" si="113"/>
        <v>16540.96</v>
      </c>
      <c r="F765" s="1090">
        <f t="shared" si="114"/>
        <v>16540.96</v>
      </c>
      <c r="G765" s="862">
        <f>'Заказ, cкидки и курсы валют'!$J$23*F765</f>
        <v>198491.51999999999</v>
      </c>
      <c r="H765" s="128">
        <f t="shared" si="115"/>
        <v>396.98</v>
      </c>
      <c r="I765" s="212"/>
      <c r="J765" s="128">
        <f>ROUND(IF(H765&lt;'Заказ, cкидки и курсы валют'!$B$39,H765*0.54*100/(100-'Заказ, cкидки и курсы валют'!$C$39),IF(H765&lt;'Заказ, cкидки и курсы валют'!$B$40,H765*0.54*100/(100-'Заказ, cкидки и курсы валют'!$C$40),IF(H765&lt;'Заказ, cкидки и курсы валют'!$B$41,H765*0.54*100/(100-'Заказ, cкидки и курсы валют'!$C$41),IF(H765&lt;'Заказ, cкидки и курсы валют'!$B$42,H765*0.54*100/(100-'Заказ, cкидки и курсы валют'!$C$42),IF(H765&lt;'Заказ, cкидки и курсы валют'!$B$43,H765*0.54*100/(100-'Заказ, cкидки и курсы валют'!$C$43),H765))))),2)</f>
        <v>476.38</v>
      </c>
    </row>
    <row r="766" spans="1:10" ht="13.5" thickBot="1">
      <c r="A766" s="210" t="s">
        <v>7604</v>
      </c>
      <c r="B766" s="802" t="s">
        <v>1345</v>
      </c>
      <c r="C766" s="803">
        <v>210</v>
      </c>
      <c r="D766" s="1872">
        <v>1</v>
      </c>
      <c r="E766" s="2029">
        <f t="shared" si="113"/>
        <v>23165.440000000002</v>
      </c>
      <c r="F766" s="1090">
        <f t="shared" si="114"/>
        <v>23165.439999999999</v>
      </c>
      <c r="G766" s="862">
        <f>'Заказ, cкидки и курсы валют'!$J$23*F766</f>
        <v>277985.27999999997</v>
      </c>
      <c r="H766" s="128">
        <f t="shared" si="115"/>
        <v>277.99</v>
      </c>
      <c r="I766" s="212"/>
      <c r="J766" s="128">
        <f>ROUND(IF(H766&lt;'Заказ, cкидки и курсы валют'!$B$39,H766*0.54*100/(100-'Заказ, cкидки и курсы валют'!$C$39),IF(H766&lt;'Заказ, cкидки и курсы валют'!$B$40,H766*0.54*100/(100-'Заказ, cкидки и курсы валют'!$C$40),IF(H766&lt;'Заказ, cкидки и курсы валют'!$B$41,H766*0.54*100/(100-'Заказ, cкидки и курсы валют'!$C$41),IF(H766&lt;'Заказ, cкидки и курсы валют'!$B$42,H766*0.54*100/(100-'Заказ, cкидки и курсы валют'!$C$42),IF(H766&lt;'Заказ, cкидки и курсы валют'!$B$43,H766*0.54*100/(100-'Заказ, cкидки и курсы валют'!$C$43),H766))))),2)</f>
        <v>375.29</v>
      </c>
    </row>
    <row r="767" spans="1:10" ht="13.5" thickBot="1">
      <c r="A767" s="809" t="s">
        <v>7605</v>
      </c>
      <c r="B767" s="800" t="s">
        <v>3875</v>
      </c>
      <c r="C767" s="801">
        <v>416.67</v>
      </c>
      <c r="D767" s="1873">
        <v>1</v>
      </c>
      <c r="E767" s="2029">
        <f t="shared" si="113"/>
        <v>52268.2</v>
      </c>
      <c r="F767" s="1091">
        <f t="shared" si="114"/>
        <v>52268.2</v>
      </c>
      <c r="G767" s="960">
        <f>'Заказ, cкидки и курсы валют'!$J$23*F767</f>
        <v>627218.39999999991</v>
      </c>
      <c r="H767" s="181">
        <f t="shared" si="115"/>
        <v>627.22</v>
      </c>
      <c r="I767" s="497"/>
      <c r="J767" s="128">
        <f>ROUND(IF(H767&lt;'Заказ, cкидки и курсы валют'!$B$39,H767*0.54*100/(100-'Заказ, cкидки и курсы валют'!$C$39),IF(H767&lt;'Заказ, cкидки и курсы валют'!$B$40,H767*0.54*100/(100-'Заказ, cкидки и курсы валют'!$C$40),IF(H767&lt;'Заказ, cкидки и курсы валют'!$B$41,H767*0.54*100/(100-'Заказ, cкидки и курсы валют'!$C$41),IF(H767&lt;'Заказ, cкидки и курсы валют'!$B$42,H767*0.54*100/(100-'Заказ, cкидки и курсы валют'!$C$42),IF(H767&lt;'Заказ, cкидки и курсы валют'!$B$43,H767*0.54*100/(100-'Заказ, cкидки и курсы валют'!$C$43),H767))))),2)</f>
        <v>677.4</v>
      </c>
    </row>
    <row r="768" spans="1:10" ht="13.5" thickBot="1"/>
    <row r="769" spans="1:9" ht="30" customHeight="1">
      <c r="A769" s="247"/>
      <c r="B769" s="163"/>
      <c r="C769" s="91" t="s">
        <v>3088</v>
      </c>
      <c r="D769" s="91"/>
      <c r="E769" s="855"/>
      <c r="F769" s="562"/>
      <c r="G769" s="592"/>
      <c r="H769" s="163"/>
      <c r="I769" s="95"/>
    </row>
    <row r="770" spans="1:9" ht="24" customHeight="1">
      <c r="A770" s="248"/>
      <c r="B770" s="17"/>
      <c r="C770" s="97"/>
      <c r="D770" s="97"/>
      <c r="E770" s="557"/>
      <c r="F770" s="596"/>
      <c r="G770" s="620"/>
      <c r="H770" s="17"/>
      <c r="I770" s="167"/>
    </row>
    <row r="771" spans="1:9" ht="20.25" customHeight="1">
      <c r="A771" s="248"/>
      <c r="B771" s="17"/>
      <c r="C771" s="97"/>
      <c r="D771" s="97"/>
      <c r="E771" s="557"/>
      <c r="F771" s="596"/>
      <c r="G771" s="620"/>
      <c r="H771" s="17"/>
      <c r="I771" s="167"/>
    </row>
    <row r="772" spans="1:9">
      <c r="A772" s="248"/>
      <c r="B772" s="17"/>
      <c r="C772" s="97"/>
      <c r="D772" s="97"/>
      <c r="E772" s="557"/>
      <c r="F772" s="596"/>
      <c r="G772" s="620"/>
      <c r="H772" s="17"/>
      <c r="I772" s="167"/>
    </row>
    <row r="773" spans="1:9" ht="45.75" customHeight="1" thickBot="1">
      <c r="A773" s="201" t="s">
        <v>7051</v>
      </c>
      <c r="B773" s="270"/>
      <c r="C773" s="99"/>
      <c r="D773" s="99"/>
      <c r="E773" s="558"/>
      <c r="F773" s="598"/>
      <c r="G773" s="621"/>
      <c r="H773" s="171"/>
      <c r="I773" s="172"/>
    </row>
    <row r="774" spans="1:9" ht="46.5" customHeight="1">
      <c r="A774" s="195" t="s">
        <v>1028</v>
      </c>
      <c r="B774" s="196" t="s">
        <v>1029</v>
      </c>
      <c r="C774" s="197" t="s">
        <v>678</v>
      </c>
      <c r="D774" s="197" t="s">
        <v>3130</v>
      </c>
      <c r="E774" s="605" t="s">
        <v>11188</v>
      </c>
      <c r="F774" s="600" t="s">
        <v>2779</v>
      </c>
      <c r="G774" s="638" t="s">
        <v>2627</v>
      </c>
      <c r="H774" s="338" t="s">
        <v>497</v>
      </c>
      <c r="I774" s="199" t="s">
        <v>4239</v>
      </c>
    </row>
    <row r="775" spans="1:9" ht="12.75" customHeight="1" thickBot="1">
      <c r="A775" s="195"/>
      <c r="B775" s="389"/>
      <c r="C775" s="197" t="s">
        <v>3629</v>
      </c>
      <c r="D775" s="390" t="s">
        <v>2628</v>
      </c>
      <c r="E775" s="564" t="s">
        <v>265</v>
      </c>
      <c r="F775" s="607">
        <f>'Заказ, cкидки и курсы валют'!$I$12</f>
        <v>0</v>
      </c>
      <c r="G775" s="949"/>
      <c r="H775" s="455"/>
      <c r="I775" s="325"/>
    </row>
    <row r="776" spans="1:9" ht="12.75" customHeight="1">
      <c r="A776" s="333" t="s">
        <v>2861</v>
      </c>
      <c r="B776" s="983" t="s">
        <v>1342</v>
      </c>
      <c r="C776" s="984">
        <v>33</v>
      </c>
      <c r="D776" s="1865">
        <v>50</v>
      </c>
      <c r="E776" s="1092">
        <v>1620.87</v>
      </c>
      <c r="F776" s="1089">
        <f>ROUND(E776*(1-$F$10),2)</f>
        <v>1620.87</v>
      </c>
      <c r="G776" s="968">
        <f>'Заказ, cкидки и курсы валют'!$J$23*F776</f>
        <v>19450.439999999999</v>
      </c>
      <c r="H776" s="387">
        <f>ROUND((D776/1000)*G776,2)</f>
        <v>972.52</v>
      </c>
      <c r="I776" s="337"/>
    </row>
    <row r="777" spans="1:9" ht="12.75" customHeight="1">
      <c r="A777" s="216" t="s">
        <v>2862</v>
      </c>
      <c r="B777" s="62" t="s">
        <v>1343</v>
      </c>
      <c r="C777" s="53">
        <v>65</v>
      </c>
      <c r="D777" s="420">
        <v>30</v>
      </c>
      <c r="E777" s="1092">
        <v>2591.6</v>
      </c>
      <c r="F777" s="1090">
        <f t="shared" ref="F777:F780" si="116">ROUND(E777*(1-$F$10),2)</f>
        <v>2591.6</v>
      </c>
      <c r="G777" s="862">
        <f>'Заказ, cкидки и курсы валют'!$J$23*F777</f>
        <v>31099.199999999997</v>
      </c>
      <c r="H777" s="128">
        <f t="shared" ref="H777:H780" si="117">ROUND((D777/1000)*G777,2)</f>
        <v>932.98</v>
      </c>
      <c r="I777" s="212"/>
    </row>
    <row r="778" spans="1:9" ht="12.75" customHeight="1">
      <c r="A778" s="216" t="s">
        <v>2863</v>
      </c>
      <c r="B778" s="62" t="s">
        <v>1344</v>
      </c>
      <c r="C778" s="804">
        <v>110.375</v>
      </c>
      <c r="D778" s="420">
        <v>20</v>
      </c>
      <c r="E778" s="1092">
        <v>4103.92</v>
      </c>
      <c r="F778" s="1090">
        <f t="shared" si="116"/>
        <v>4103.92</v>
      </c>
      <c r="G778" s="862">
        <f>'Заказ, cкидки и курсы валют'!$J$23*F778</f>
        <v>49247.040000000001</v>
      </c>
      <c r="H778" s="128">
        <f t="shared" si="117"/>
        <v>984.94</v>
      </c>
      <c r="I778" s="212"/>
    </row>
    <row r="779" spans="1:9">
      <c r="A779" s="216" t="s">
        <v>2864</v>
      </c>
      <c r="B779" s="62" t="s">
        <v>1345</v>
      </c>
      <c r="C779" s="803">
        <v>225</v>
      </c>
      <c r="D779" s="420">
        <v>10</v>
      </c>
      <c r="E779" s="1092">
        <v>7156.85</v>
      </c>
      <c r="F779" s="1090">
        <f t="shared" si="116"/>
        <v>7156.85</v>
      </c>
      <c r="G779" s="862">
        <f>'Заказ, cкидки и курсы валют'!$J$23*F779</f>
        <v>85882.200000000012</v>
      </c>
      <c r="H779" s="128">
        <f t="shared" si="117"/>
        <v>858.82</v>
      </c>
      <c r="I779" s="212"/>
    </row>
    <row r="780" spans="1:9" ht="13.5" thickBot="1">
      <c r="A780" s="805" t="s">
        <v>3876</v>
      </c>
      <c r="B780" s="806" t="s">
        <v>3875</v>
      </c>
      <c r="C780" s="801">
        <v>310</v>
      </c>
      <c r="D780" s="1874">
        <v>10</v>
      </c>
      <c r="E780" s="1092">
        <v>21300.79</v>
      </c>
      <c r="F780" s="1091">
        <f t="shared" si="116"/>
        <v>21300.79</v>
      </c>
      <c r="G780" s="960">
        <f>'Заказ, cкидки и курсы валют'!$J$23*F780</f>
        <v>255609.48</v>
      </c>
      <c r="H780" s="181">
        <f t="shared" si="117"/>
        <v>2556.09</v>
      </c>
      <c r="I780" s="497"/>
    </row>
    <row r="781" spans="1:9" ht="13.5" thickBot="1"/>
    <row r="782" spans="1:9" ht="24.75" customHeight="1">
      <c r="A782" s="247"/>
      <c r="B782" s="163"/>
      <c r="C782" s="91" t="s">
        <v>3088</v>
      </c>
      <c r="D782" s="91"/>
      <c r="E782" s="855"/>
      <c r="F782" s="562"/>
      <c r="G782" s="592"/>
      <c r="H782" s="163"/>
      <c r="I782" s="95"/>
    </row>
    <row r="783" spans="1:9" ht="24" customHeight="1">
      <c r="A783" s="248"/>
      <c r="B783" s="17"/>
      <c r="C783" s="97"/>
      <c r="D783" s="97"/>
      <c r="E783" s="557"/>
      <c r="F783" s="596"/>
      <c r="G783" s="620"/>
      <c r="H783" s="17"/>
      <c r="I783" s="167"/>
    </row>
    <row r="784" spans="1:9" ht="20.25" customHeight="1">
      <c r="A784" s="248"/>
      <c r="B784" s="17"/>
      <c r="C784" s="97"/>
      <c r="D784" s="97"/>
      <c r="E784" s="557"/>
      <c r="F784" s="596"/>
      <c r="G784" s="620"/>
      <c r="H784" s="17"/>
      <c r="I784" s="167"/>
    </row>
    <row r="785" spans="1:11" ht="15.95" customHeight="1">
      <c r="A785" s="248"/>
      <c r="B785" s="17"/>
      <c r="C785" s="97"/>
      <c r="D785" s="97"/>
      <c r="E785" s="557"/>
      <c r="F785" s="596"/>
      <c r="G785" s="620"/>
      <c r="H785" s="17"/>
      <c r="I785" s="167"/>
    </row>
    <row r="786" spans="1:11" ht="16.5" thickBot="1">
      <c r="A786" s="1171" t="s">
        <v>7052</v>
      </c>
      <c r="B786" s="2548"/>
      <c r="C786" s="99"/>
      <c r="D786" s="99"/>
      <c r="E786" s="558"/>
      <c r="F786" s="598"/>
      <c r="G786" s="621"/>
      <c r="H786" s="171"/>
      <c r="I786" s="172"/>
    </row>
    <row r="787" spans="1:11" ht="46.5" customHeight="1">
      <c r="A787" s="195" t="s">
        <v>1028</v>
      </c>
      <c r="B787" s="196" t="s">
        <v>1029</v>
      </c>
      <c r="C787" s="197" t="s">
        <v>678</v>
      </c>
      <c r="D787" s="197" t="s">
        <v>3130</v>
      </c>
      <c r="E787" s="605" t="s">
        <v>11188</v>
      </c>
      <c r="F787" s="600" t="s">
        <v>2779</v>
      </c>
      <c r="G787" s="638" t="s">
        <v>2627</v>
      </c>
      <c r="H787" s="338" t="s">
        <v>497</v>
      </c>
      <c r="I787" s="199" t="s">
        <v>4239</v>
      </c>
      <c r="J787" s="2668" t="s">
        <v>12335</v>
      </c>
      <c r="K787" s="824"/>
    </row>
    <row r="788" spans="1:11" ht="14.1" customHeight="1" thickBot="1">
      <c r="A788" s="195"/>
      <c r="B788" s="389"/>
      <c r="C788" s="197" t="s">
        <v>3629</v>
      </c>
      <c r="D788" s="390" t="s">
        <v>2628</v>
      </c>
      <c r="E788" s="564" t="s">
        <v>265</v>
      </c>
      <c r="F788" s="607">
        <f>'Заказ, cкидки и курсы валют'!$I$12</f>
        <v>0</v>
      </c>
      <c r="G788" s="949"/>
      <c r="H788" s="455"/>
      <c r="I788" s="325"/>
      <c r="J788" s="2669"/>
      <c r="K788" s="824"/>
    </row>
    <row r="789" spans="1:11" ht="14.1" customHeight="1" thickBot="1">
      <c r="A789" s="333" t="s">
        <v>7606</v>
      </c>
      <c r="B789" s="983" t="s">
        <v>1342</v>
      </c>
      <c r="C789" s="984">
        <v>33</v>
      </c>
      <c r="D789" s="1865">
        <v>5</v>
      </c>
      <c r="E789" s="2029">
        <f>(E776*2)+(1000/D789*7.5)</f>
        <v>4741.74</v>
      </c>
      <c r="F789" s="1089">
        <f>ROUND(E789*(1-$F$10),2)</f>
        <v>4741.74</v>
      </c>
      <c r="G789" s="968">
        <f>'Заказ, cкидки и курсы валют'!$J$23*F789</f>
        <v>56900.88</v>
      </c>
      <c r="H789" s="387">
        <f>ROUND((D789/1000)*G789,2)</f>
        <v>284.5</v>
      </c>
      <c r="I789" s="337"/>
      <c r="J789" s="128">
        <f>ROUND(IF(H789&lt;'Заказ, cкидки и курсы валют'!$B$39,H789*0.54*100/(100-'Заказ, cкидки и курсы валют'!$C$39),IF(H789&lt;'Заказ, cкидки и курсы валют'!$B$40,H789*0.54*100/(100-'Заказ, cкидки и курсы валют'!$C$40),IF(H789&lt;'Заказ, cкидки и курсы валют'!$B$41,H789*0.54*100/(100-'Заказ, cкидки и курсы валют'!$C$41),IF(H789&lt;'Заказ, cкидки и курсы валют'!$B$42,H789*0.54*100/(100-'Заказ, cкидки и курсы валют'!$C$42),IF(H789&lt;'Заказ, cкидки и курсы валют'!$B$43,H789*0.54*100/(100-'Заказ, cкидки и курсы валют'!$C$43),H789))))),2)</f>
        <v>384.08</v>
      </c>
      <c r="K789" s="824"/>
    </row>
    <row r="790" spans="1:11" ht="14.1" customHeight="1" thickBot="1">
      <c r="A790" s="216" t="s">
        <v>7607</v>
      </c>
      <c r="B790" s="62" t="s">
        <v>1343</v>
      </c>
      <c r="C790" s="53">
        <v>65</v>
      </c>
      <c r="D790" s="420">
        <v>3</v>
      </c>
      <c r="E790" s="2029">
        <f t="shared" ref="E790:E793" si="118">(E777*2)+(1000/D790*7.5)</f>
        <v>7683.2</v>
      </c>
      <c r="F790" s="1090">
        <f t="shared" ref="F790:F793" si="119">ROUND(E790*(1-$F$10),2)</f>
        <v>7683.2</v>
      </c>
      <c r="G790" s="862">
        <f>'Заказ, cкидки и курсы валют'!$J$23*F790</f>
        <v>92198.399999999994</v>
      </c>
      <c r="H790" s="128">
        <f t="shared" ref="H790:H793" si="120">ROUND((D790/1000)*G790,2)</f>
        <v>276.60000000000002</v>
      </c>
      <c r="I790" s="212"/>
      <c r="J790" s="128">
        <f>ROUND(IF(H790&lt;'Заказ, cкидки и курсы валют'!$B$39,H790*0.54*100/(100-'Заказ, cкидки и курсы валют'!$C$39),IF(H790&lt;'Заказ, cкидки и курсы валют'!$B$40,H790*0.54*100/(100-'Заказ, cкидки и курсы валют'!$C$40),IF(H790&lt;'Заказ, cкидки и курсы валют'!$B$41,H790*0.54*100/(100-'Заказ, cкидки и курсы валют'!$C$41),IF(H790&lt;'Заказ, cкидки и курсы валют'!$B$42,H790*0.54*100/(100-'Заказ, cкидки и курсы валют'!$C$42),IF(H790&lt;'Заказ, cкидки и курсы валют'!$B$43,H790*0.54*100/(100-'Заказ, cкидки и курсы валют'!$C$43),H790))))),2)</f>
        <v>373.41</v>
      </c>
      <c r="K790" s="824"/>
    </row>
    <row r="791" spans="1:11" ht="14.1" customHeight="1" thickBot="1">
      <c r="A791" s="216" t="s">
        <v>7608</v>
      </c>
      <c r="B791" s="62" t="s">
        <v>1344</v>
      </c>
      <c r="C791" s="804">
        <v>110.375</v>
      </c>
      <c r="D791" s="420">
        <v>2</v>
      </c>
      <c r="E791" s="2029">
        <f t="shared" si="118"/>
        <v>11957.84</v>
      </c>
      <c r="F791" s="1090">
        <f t="shared" si="119"/>
        <v>11957.84</v>
      </c>
      <c r="G791" s="862">
        <f>'Заказ, cкидки и курсы валют'!$J$23*F791</f>
        <v>143494.08000000002</v>
      </c>
      <c r="H791" s="128">
        <f t="shared" si="120"/>
        <v>286.99</v>
      </c>
      <c r="I791" s="212"/>
      <c r="J791" s="128">
        <f>ROUND(IF(H791&lt;'Заказ, cкидки и курсы валют'!$B$39,H791*0.54*100/(100-'Заказ, cкидки и курсы валют'!$C$39),IF(H791&lt;'Заказ, cкидки и курсы валют'!$B$40,H791*0.54*100/(100-'Заказ, cкидки и курсы валют'!$C$40),IF(H791&lt;'Заказ, cкидки и курсы валют'!$B$41,H791*0.54*100/(100-'Заказ, cкидки и курсы валют'!$C$41),IF(H791&lt;'Заказ, cкидки и курсы валют'!$B$42,H791*0.54*100/(100-'Заказ, cкидки и курсы валют'!$C$42),IF(H791&lt;'Заказ, cкидки и курсы валют'!$B$43,H791*0.54*100/(100-'Заказ, cкидки и курсы валют'!$C$43),H791))))),2)</f>
        <v>387.44</v>
      </c>
      <c r="K791" s="824"/>
    </row>
    <row r="792" spans="1:11" ht="14.1" customHeight="1" thickBot="1">
      <c r="A792" s="216" t="s">
        <v>7609</v>
      </c>
      <c r="B792" s="62" t="s">
        <v>1345</v>
      </c>
      <c r="C792" s="803">
        <v>225</v>
      </c>
      <c r="D792" s="420">
        <v>1</v>
      </c>
      <c r="E792" s="2029">
        <f t="shared" si="118"/>
        <v>21813.7</v>
      </c>
      <c r="F792" s="1090">
        <f t="shared" si="119"/>
        <v>21813.7</v>
      </c>
      <c r="G792" s="862">
        <f>'Заказ, cкидки и курсы валют'!$J$23*F792</f>
        <v>261764.40000000002</v>
      </c>
      <c r="H792" s="128">
        <f t="shared" si="120"/>
        <v>261.76</v>
      </c>
      <c r="I792" s="212"/>
      <c r="J792" s="128">
        <f>ROUND(IF(H792&lt;'Заказ, cкидки и курсы валют'!$B$39,H792*0.54*100/(100-'Заказ, cкидки и курсы валют'!$C$39),IF(H792&lt;'Заказ, cкидки и курсы валют'!$B$40,H792*0.54*100/(100-'Заказ, cкидки и курсы валют'!$C$40),IF(H792&lt;'Заказ, cкидки и курсы валют'!$B$41,H792*0.54*100/(100-'Заказ, cкидки и курсы валют'!$C$41),IF(H792&lt;'Заказ, cкидки и курсы валют'!$B$42,H792*0.54*100/(100-'Заказ, cкидки и курсы валют'!$C$42),IF(H792&lt;'Заказ, cкидки и курсы валют'!$B$43,H792*0.54*100/(100-'Заказ, cкидки и курсы валют'!$C$43),H792))))),2)</f>
        <v>353.38</v>
      </c>
      <c r="K792" s="824"/>
    </row>
    <row r="793" spans="1:11" ht="13.5" thickBot="1">
      <c r="A793" s="805" t="s">
        <v>7610</v>
      </c>
      <c r="B793" s="806" t="s">
        <v>3875</v>
      </c>
      <c r="C793" s="801">
        <v>310</v>
      </c>
      <c r="D793" s="1874">
        <v>1</v>
      </c>
      <c r="E793" s="2029">
        <f t="shared" si="118"/>
        <v>50101.58</v>
      </c>
      <c r="F793" s="1091">
        <f t="shared" si="119"/>
        <v>50101.58</v>
      </c>
      <c r="G793" s="960">
        <f>'Заказ, cкидки и курсы валют'!$J$23*F793</f>
        <v>601218.96</v>
      </c>
      <c r="H793" s="181">
        <f t="shared" si="120"/>
        <v>601.22</v>
      </c>
      <c r="I793" s="497"/>
      <c r="J793" s="128">
        <f>ROUND(IF(H793&lt;'Заказ, cкидки и курсы валют'!$B$39,H793*0.54*100/(100-'Заказ, cкидки и курсы валют'!$C$39),IF(H793&lt;'Заказ, cкидки и курсы валют'!$B$40,H793*0.54*100/(100-'Заказ, cкидки и курсы валют'!$C$40),IF(H793&lt;'Заказ, cкидки и курсы валют'!$B$41,H793*0.54*100/(100-'Заказ, cкидки и курсы валют'!$C$41),IF(H793&lt;'Заказ, cкидки и курсы валют'!$B$42,H793*0.54*100/(100-'Заказ, cкидки и курсы валют'!$C$42),IF(H793&lt;'Заказ, cкидки и курсы валют'!$B$43,H793*0.54*100/(100-'Заказ, cкидки и курсы валют'!$C$43),H793))))),2)</f>
        <v>649.32000000000005</v>
      </c>
      <c r="K793" s="824"/>
    </row>
    <row r="794" spans="1:11" ht="15.75" thickBot="1">
      <c r="J794" s="820"/>
      <c r="K794" s="824"/>
    </row>
    <row r="795" spans="1:11" ht="18">
      <c r="A795" s="247"/>
      <c r="B795" s="163"/>
      <c r="C795" s="91"/>
      <c r="D795" s="91" t="s">
        <v>3089</v>
      </c>
      <c r="E795" s="855"/>
      <c r="F795" s="562"/>
      <c r="G795" s="592"/>
      <c r="H795" s="163"/>
      <c r="I795" s="95"/>
      <c r="J795" s="820"/>
      <c r="K795" s="824"/>
    </row>
    <row r="796" spans="1:11" ht="15">
      <c r="A796" s="248"/>
      <c r="B796" s="17"/>
      <c r="C796" s="97"/>
      <c r="D796" s="97"/>
      <c r="E796" s="557"/>
      <c r="F796" s="596"/>
      <c r="G796" s="620"/>
      <c r="H796" s="17"/>
      <c r="I796" s="167"/>
      <c r="J796" s="820"/>
      <c r="K796" s="824"/>
    </row>
    <row r="797" spans="1:11" ht="15">
      <c r="A797" s="248"/>
      <c r="B797" s="17"/>
      <c r="C797" s="97"/>
      <c r="D797" s="97"/>
      <c r="E797" s="557"/>
      <c r="F797" s="596"/>
      <c r="G797" s="620"/>
      <c r="H797" s="17"/>
      <c r="I797" s="167"/>
      <c r="J797" s="820"/>
      <c r="K797" s="824"/>
    </row>
    <row r="798" spans="1:11" ht="15">
      <c r="A798" s="248"/>
      <c r="B798" s="17"/>
      <c r="C798" s="97"/>
      <c r="D798" s="97"/>
      <c r="E798" s="557"/>
      <c r="F798" s="596"/>
      <c r="G798" s="620"/>
      <c r="H798" s="17"/>
      <c r="I798" s="167"/>
      <c r="J798" s="820"/>
      <c r="K798" s="824"/>
    </row>
    <row r="799" spans="1:11" ht="47.25" customHeight="1" thickBot="1">
      <c r="A799" s="201" t="s">
        <v>7051</v>
      </c>
      <c r="B799" s="270"/>
      <c r="C799" s="99"/>
      <c r="D799" s="99"/>
      <c r="E799" s="558"/>
      <c r="F799" s="598"/>
      <c r="G799" s="621"/>
      <c r="H799" s="171"/>
      <c r="I799" s="172"/>
      <c r="J799" s="820"/>
      <c r="K799" s="824"/>
    </row>
    <row r="800" spans="1:11" ht="52.5">
      <c r="A800" s="195" t="s">
        <v>1028</v>
      </c>
      <c r="B800" s="196" t="s">
        <v>1029</v>
      </c>
      <c r="C800" s="197" t="s">
        <v>678</v>
      </c>
      <c r="D800" s="197" t="s">
        <v>3130</v>
      </c>
      <c r="E800" s="605" t="s">
        <v>11188</v>
      </c>
      <c r="F800" s="600" t="s">
        <v>2779</v>
      </c>
      <c r="G800" s="638" t="s">
        <v>2627</v>
      </c>
      <c r="H800" s="338" t="s">
        <v>497</v>
      </c>
      <c r="I800" s="199" t="s">
        <v>4239</v>
      </c>
      <c r="J800" s="820"/>
      <c r="K800" s="824"/>
    </row>
    <row r="801" spans="1:11" ht="14.1" customHeight="1" thickBot="1">
      <c r="A801" s="195"/>
      <c r="B801" s="389"/>
      <c r="C801" s="197" t="s">
        <v>3629</v>
      </c>
      <c r="D801" s="390" t="s">
        <v>2628</v>
      </c>
      <c r="E801" s="564" t="s">
        <v>265</v>
      </c>
      <c r="F801" s="607">
        <f>'Заказ, cкидки и курсы валют'!$I$12</f>
        <v>0</v>
      </c>
      <c r="G801" s="949"/>
      <c r="H801" s="455"/>
      <c r="I801" s="325"/>
      <c r="J801" s="820"/>
      <c r="K801" s="824"/>
    </row>
    <row r="802" spans="1:11" ht="14.1" customHeight="1">
      <c r="A802" s="997" t="s">
        <v>11513</v>
      </c>
      <c r="B802" s="1803" t="s">
        <v>11514</v>
      </c>
      <c r="C802" s="1796">
        <v>10</v>
      </c>
      <c r="D802" s="1965">
        <v>100</v>
      </c>
      <c r="E802" s="1092">
        <v>1428.15</v>
      </c>
      <c r="F802" s="1884">
        <f>ROUND(E802*(1-$F$10),2)</f>
        <v>1428.15</v>
      </c>
      <c r="G802" s="1663">
        <f>'Заказ, cкидки и курсы валют'!$J$23*F802</f>
        <v>17137.800000000003</v>
      </c>
      <c r="H802" s="387">
        <f>ROUND((D802/1000)*G802,2)</f>
        <v>1713.78</v>
      </c>
      <c r="I802" s="336"/>
    </row>
    <row r="803" spans="1:11" ht="14.1" customHeight="1">
      <c r="A803" s="625" t="s">
        <v>5456</v>
      </c>
      <c r="B803" s="623" t="s">
        <v>11416</v>
      </c>
      <c r="C803" s="1659">
        <v>11.88</v>
      </c>
      <c r="D803" s="1966">
        <v>100</v>
      </c>
      <c r="E803" s="1092">
        <v>1453.13</v>
      </c>
      <c r="F803" s="1852">
        <f>ROUND(E803*(1-$F$10),2)</f>
        <v>1453.13</v>
      </c>
      <c r="G803" s="866">
        <f>'Заказ, cкидки и курсы валют'!$J$23*F803</f>
        <v>17437.560000000001</v>
      </c>
      <c r="H803" s="128">
        <f>ROUND((D803/1000)*G803,2)</f>
        <v>1743.76</v>
      </c>
      <c r="I803" s="212"/>
      <c r="J803" s="820"/>
      <c r="K803" s="824"/>
    </row>
    <row r="804" spans="1:11" ht="14.1" customHeight="1">
      <c r="A804" s="625" t="s">
        <v>5457</v>
      </c>
      <c r="B804" s="623" t="s">
        <v>11417</v>
      </c>
      <c r="C804" s="1659">
        <v>23</v>
      </c>
      <c r="D804" s="1966">
        <v>50</v>
      </c>
      <c r="E804" s="1092">
        <v>1738.97</v>
      </c>
      <c r="F804" s="1852">
        <f t="shared" ref="F804:F806" si="121">ROUND(E804*(1-$F$10),2)</f>
        <v>1738.97</v>
      </c>
      <c r="G804" s="866">
        <f>'Заказ, cкидки и курсы валют'!$J$23*F804</f>
        <v>20867.64</v>
      </c>
      <c r="H804" s="128">
        <f t="shared" ref="H804:H806" si="122">ROUND((D804/1000)*G804,2)</f>
        <v>1043.3800000000001</v>
      </c>
      <c r="I804" s="212"/>
      <c r="J804" s="820"/>
      <c r="K804" s="824"/>
    </row>
    <row r="805" spans="1:11">
      <c r="A805" s="625" t="s">
        <v>5458</v>
      </c>
      <c r="B805" s="623" t="s">
        <v>11418</v>
      </c>
      <c r="C805" s="1659">
        <v>33.4</v>
      </c>
      <c r="D805" s="1966">
        <v>50</v>
      </c>
      <c r="E805" s="1092">
        <v>2189.31</v>
      </c>
      <c r="F805" s="1852">
        <f t="shared" si="121"/>
        <v>2189.31</v>
      </c>
      <c r="G805" s="866">
        <f>'Заказ, cкидки и курсы валют'!$J$23*F805</f>
        <v>26271.72</v>
      </c>
      <c r="H805" s="128">
        <f t="shared" si="122"/>
        <v>1313.59</v>
      </c>
      <c r="I805" s="212"/>
    </row>
    <row r="806" spans="1:11" ht="13.5" thickBot="1">
      <c r="A806" s="655" t="s">
        <v>5459</v>
      </c>
      <c r="B806" s="940" t="s">
        <v>11419</v>
      </c>
      <c r="C806" s="1661">
        <v>71.88</v>
      </c>
      <c r="D806" s="1967">
        <v>20</v>
      </c>
      <c r="E806" s="1092">
        <v>3827.58</v>
      </c>
      <c r="F806" s="1853">
        <f t="shared" si="121"/>
        <v>3827.58</v>
      </c>
      <c r="G806" s="1263">
        <f>'Заказ, cкидки и курсы валют'!$J$23*F806</f>
        <v>45930.96</v>
      </c>
      <c r="H806" s="181">
        <f t="shared" si="122"/>
        <v>918.62</v>
      </c>
      <c r="I806" s="214"/>
    </row>
    <row r="807" spans="1:11" ht="13.5" thickBot="1"/>
    <row r="808" spans="1:11" ht="18">
      <c r="A808" s="247"/>
      <c r="B808" s="163"/>
      <c r="C808" s="91"/>
      <c r="D808" s="91" t="s">
        <v>3089</v>
      </c>
      <c r="E808" s="855"/>
      <c r="F808" s="562"/>
      <c r="G808" s="592"/>
      <c r="H808" s="163"/>
      <c r="I808" s="95"/>
    </row>
    <row r="809" spans="1:11" ht="24.75" customHeight="1">
      <c r="A809" s="248"/>
      <c r="B809" s="17"/>
      <c r="C809" s="97"/>
      <c r="D809" s="97"/>
      <c r="E809" s="557"/>
      <c r="F809" s="596"/>
      <c r="G809" s="620"/>
      <c r="H809" s="17"/>
      <c r="I809" s="167"/>
    </row>
    <row r="810" spans="1:11" ht="24" customHeight="1">
      <c r="A810" s="248"/>
      <c r="B810" s="17"/>
      <c r="C810" s="97"/>
      <c r="D810" s="97"/>
      <c r="E810" s="557"/>
      <c r="F810" s="596"/>
      <c r="G810" s="620"/>
      <c r="H810" s="17"/>
      <c r="I810" s="167"/>
    </row>
    <row r="811" spans="1:11" ht="48.75" customHeight="1">
      <c r="A811" s="248"/>
      <c r="B811" s="17"/>
      <c r="C811" s="97"/>
      <c r="D811" s="97"/>
      <c r="E811" s="557"/>
      <c r="F811" s="596"/>
      <c r="G811" s="620"/>
      <c r="H811" s="17"/>
      <c r="I811" s="167"/>
    </row>
    <row r="812" spans="1:11" ht="12.75" customHeight="1" thickBot="1">
      <c r="A812" s="1171" t="s">
        <v>7052</v>
      </c>
      <c r="B812" s="2548"/>
      <c r="C812" s="99"/>
      <c r="D812" s="99"/>
      <c r="E812" s="558"/>
      <c r="F812" s="598"/>
      <c r="G812" s="621"/>
      <c r="H812" s="171"/>
      <c r="I812" s="172"/>
    </row>
    <row r="813" spans="1:11" ht="46.5" customHeight="1">
      <c r="A813" s="195" t="s">
        <v>1028</v>
      </c>
      <c r="B813" s="196" t="s">
        <v>1029</v>
      </c>
      <c r="C813" s="197" t="s">
        <v>678</v>
      </c>
      <c r="D813" s="197" t="s">
        <v>3130</v>
      </c>
      <c r="E813" s="605" t="s">
        <v>11188</v>
      </c>
      <c r="F813" s="600" t="s">
        <v>2779</v>
      </c>
      <c r="G813" s="638" t="s">
        <v>2627</v>
      </c>
      <c r="H813" s="338" t="s">
        <v>497</v>
      </c>
      <c r="I813" s="199" t="s">
        <v>4239</v>
      </c>
      <c r="J813" s="2668" t="s">
        <v>12335</v>
      </c>
    </row>
    <row r="814" spans="1:11" ht="15.95" customHeight="1" thickBot="1">
      <c r="A814" s="195"/>
      <c r="B814" s="389"/>
      <c r="C814" s="197" t="s">
        <v>3629</v>
      </c>
      <c r="D814" s="390" t="s">
        <v>2628</v>
      </c>
      <c r="E814" s="564" t="s">
        <v>265</v>
      </c>
      <c r="F814" s="607">
        <f>'Заказ, cкидки и курсы валют'!$I$12</f>
        <v>0</v>
      </c>
      <c r="G814" s="949"/>
      <c r="H814" s="455"/>
      <c r="I814" s="325"/>
      <c r="J814" s="2669"/>
      <c r="K814" s="824"/>
    </row>
    <row r="815" spans="1:11" ht="15.95" customHeight="1" thickBot="1">
      <c r="A815" s="333" t="s">
        <v>11719</v>
      </c>
      <c r="B815" s="392" t="s">
        <v>2479</v>
      </c>
      <c r="C815" s="1934">
        <v>10</v>
      </c>
      <c r="D815" s="1935">
        <v>5</v>
      </c>
      <c r="E815" s="2029">
        <f>(E802*2)+(1000/D815*7.5)</f>
        <v>4356.3</v>
      </c>
      <c r="F815" s="1089">
        <f>ROUND(E815*(1-$F$10),2)</f>
        <v>4356.3</v>
      </c>
      <c r="G815" s="968">
        <f>'Заказ, cкидки и курсы валют'!$J$23*F815</f>
        <v>52275.600000000006</v>
      </c>
      <c r="H815" s="387">
        <f>ROUND((D815/1000)*G815,2)</f>
        <v>261.38</v>
      </c>
      <c r="I815" s="337"/>
      <c r="J815" s="128">
        <f>ROUND(IF(H815&lt;'Заказ, cкидки и курсы валют'!$B$39,H815*0.54*100/(100-'Заказ, cкидки и курсы валют'!$C$39),IF(H815&lt;'Заказ, cкидки и курсы валют'!$B$40,H815*0.54*100/(100-'Заказ, cкидки и курсы валют'!$C$40),IF(H815&lt;'Заказ, cкидки и курсы валют'!$B$41,H815*0.54*100/(100-'Заказ, cкидки и курсы валют'!$C$41),IF(H815&lt;'Заказ, cкидки и курсы валют'!$B$42,H815*0.54*100/(100-'Заказ, cкидки и курсы валют'!$C$42),IF(H815&lt;'Заказ, cкидки и курсы валют'!$B$43,H815*0.54*100/(100-'Заказ, cкидки и курсы валют'!$C$43),H815))))),2)</f>
        <v>352.86</v>
      </c>
      <c r="K815" s="824"/>
    </row>
    <row r="816" spans="1:11" ht="12.75" customHeight="1" thickBot="1">
      <c r="A816" s="1147" t="s">
        <v>7611</v>
      </c>
      <c r="B816" s="515" t="s">
        <v>1348</v>
      </c>
      <c r="C816" s="515">
        <v>11.88</v>
      </c>
      <c r="D816" s="1936">
        <v>5</v>
      </c>
      <c r="E816" s="2029">
        <f t="shared" ref="E816:E819" si="123">(E803*2)+(1000/D816*7.5)</f>
        <v>4406.26</v>
      </c>
      <c r="F816" s="1201">
        <f>ROUND(E816*(1-$F$10),2)</f>
        <v>4406.26</v>
      </c>
      <c r="G816" s="1131">
        <f>'Заказ, cкидки и курсы валют'!$J$23*F816</f>
        <v>52875.12</v>
      </c>
      <c r="H816" s="501">
        <f>ROUND((D816/1000)*G816,2)</f>
        <v>264.38</v>
      </c>
      <c r="I816" s="502"/>
      <c r="J816" s="128">
        <f>ROUND(IF(H816&lt;'Заказ, cкидки и курсы валют'!$B$39,H816*0.54*100/(100-'Заказ, cкидки и курсы валют'!$C$39),IF(H816&lt;'Заказ, cкидки и курсы валют'!$B$40,H816*0.54*100/(100-'Заказ, cкидки и курсы валют'!$C$40),IF(H816&lt;'Заказ, cкидки и курсы валют'!$B$41,H816*0.54*100/(100-'Заказ, cкидки и курсы валют'!$C$41),IF(H816&lt;'Заказ, cкидки и курсы валют'!$B$42,H816*0.54*100/(100-'Заказ, cкидки и курсы валют'!$C$42),IF(H816&lt;'Заказ, cкидки и курсы валют'!$B$43,H816*0.54*100/(100-'Заказ, cкидки и курсы валют'!$C$43),H816))))),2)</f>
        <v>356.91</v>
      </c>
      <c r="K816" s="824"/>
    </row>
    <row r="817" spans="1:11" ht="13.5" thickBot="1">
      <c r="A817" s="216" t="s">
        <v>7612</v>
      </c>
      <c r="B817" s="44" t="s">
        <v>1349</v>
      </c>
      <c r="C817" s="58">
        <v>23</v>
      </c>
      <c r="D817" s="1875">
        <v>5</v>
      </c>
      <c r="E817" s="2029">
        <f t="shared" si="123"/>
        <v>4977.9400000000005</v>
      </c>
      <c r="F817" s="1090">
        <f t="shared" ref="F817:F819" si="124">ROUND(E817*(1-$F$10),2)</f>
        <v>4977.9399999999996</v>
      </c>
      <c r="G817" s="862">
        <f>'Заказ, cкидки и курсы валют'!$J$23*F817</f>
        <v>59735.28</v>
      </c>
      <c r="H817" s="128">
        <f t="shared" ref="H817:H819" si="125">ROUND((D817/1000)*G817,2)</f>
        <v>298.68</v>
      </c>
      <c r="I817" s="212"/>
      <c r="J817" s="128">
        <f>ROUND(IF(H817&lt;'Заказ, cкидки и курсы валют'!$B$39,H817*0.54*100/(100-'Заказ, cкидки и курсы валют'!$C$39),IF(H817&lt;'Заказ, cкидки и курсы валют'!$B$40,H817*0.54*100/(100-'Заказ, cкидки и курсы валют'!$C$40),IF(H817&lt;'Заказ, cкидки и курсы валют'!$B$41,H817*0.54*100/(100-'Заказ, cкидки и курсы валют'!$C$41),IF(H817&lt;'Заказ, cкидки и курсы валют'!$B$42,H817*0.54*100/(100-'Заказ, cкидки и курсы валют'!$C$42),IF(H817&lt;'Заказ, cкидки и курсы валют'!$B$43,H817*0.54*100/(100-'Заказ, cкидки и курсы валют'!$C$43),H817))))),2)</f>
        <v>403.22</v>
      </c>
      <c r="K817" s="824"/>
    </row>
    <row r="818" spans="1:11" ht="13.5" thickBot="1">
      <c r="A818" s="216" t="s">
        <v>7613</v>
      </c>
      <c r="B818" s="44" t="s">
        <v>1336</v>
      </c>
      <c r="C818" s="58">
        <v>33.4</v>
      </c>
      <c r="D818" s="1875">
        <v>5</v>
      </c>
      <c r="E818" s="2029">
        <f t="shared" si="123"/>
        <v>5878.62</v>
      </c>
      <c r="F818" s="1090">
        <f t="shared" si="124"/>
        <v>5878.62</v>
      </c>
      <c r="G818" s="862">
        <f>'Заказ, cкидки и курсы валют'!$J$23*F818</f>
        <v>70543.44</v>
      </c>
      <c r="H818" s="128">
        <f t="shared" si="125"/>
        <v>352.72</v>
      </c>
      <c r="I818" s="212"/>
      <c r="J818" s="128">
        <f>ROUND(IF(H818&lt;'Заказ, cкидки и курсы валют'!$B$39,H818*0.54*100/(100-'Заказ, cкидки и курсы валют'!$C$39),IF(H818&lt;'Заказ, cкидки и курсы валют'!$B$40,H818*0.54*100/(100-'Заказ, cкидки и курсы валют'!$C$40),IF(H818&lt;'Заказ, cкидки и курсы валют'!$B$41,H818*0.54*100/(100-'Заказ, cкидки и курсы валют'!$C$41),IF(H818&lt;'Заказ, cкидки и курсы валют'!$B$42,H818*0.54*100/(100-'Заказ, cкидки и курсы валют'!$C$42),IF(H818&lt;'Заказ, cкидки и курсы валют'!$B$43,H818*0.54*100/(100-'Заказ, cкидки и курсы валют'!$C$43),H818))))),2)</f>
        <v>476.17</v>
      </c>
      <c r="K818" s="824"/>
    </row>
    <row r="819" spans="1:11" ht="13.5" thickBot="1">
      <c r="A819" s="241" t="s">
        <v>7614</v>
      </c>
      <c r="B819" s="213" t="s">
        <v>1337</v>
      </c>
      <c r="C819" s="996">
        <v>71.88</v>
      </c>
      <c r="D819" s="1876">
        <v>2</v>
      </c>
      <c r="E819" s="2029">
        <f t="shared" si="123"/>
        <v>11405.16</v>
      </c>
      <c r="F819" s="1091">
        <f t="shared" si="124"/>
        <v>11405.16</v>
      </c>
      <c r="G819" s="960">
        <f>'Заказ, cкидки и курсы валют'!$J$23*F819</f>
        <v>136861.91999999998</v>
      </c>
      <c r="H819" s="181">
        <f t="shared" si="125"/>
        <v>273.72000000000003</v>
      </c>
      <c r="I819" s="214"/>
      <c r="J819" s="128">
        <f>ROUND(IF(H819&lt;'Заказ, cкидки и курсы валют'!$B$39,H819*0.54*100/(100-'Заказ, cкидки и курсы валют'!$C$39),IF(H819&lt;'Заказ, cкидки и курсы валют'!$B$40,H819*0.54*100/(100-'Заказ, cкидки и курсы валют'!$C$40),IF(H819&lt;'Заказ, cкидки и курсы валют'!$B$41,H819*0.54*100/(100-'Заказ, cкидки и курсы валют'!$C$41),IF(H819&lt;'Заказ, cкидки и курсы валют'!$B$42,H819*0.54*100/(100-'Заказ, cкидки и курсы валют'!$C$42),IF(H819&lt;'Заказ, cкидки и курсы валют'!$B$43,H819*0.54*100/(100-'Заказ, cкидки и курсы валют'!$C$43),H819))))),2)</f>
        <v>369.52</v>
      </c>
      <c r="K819" s="824"/>
    </row>
    <row r="820" spans="1:11" ht="15.75" thickBot="1">
      <c r="J820" s="820"/>
      <c r="K820" s="824"/>
    </row>
    <row r="821" spans="1:11" ht="18">
      <c r="A821" s="247"/>
      <c r="B821" s="163"/>
      <c r="C821" s="91" t="s">
        <v>3090</v>
      </c>
      <c r="D821" s="91"/>
      <c r="E821" s="855"/>
      <c r="F821" s="562"/>
      <c r="G821" s="592"/>
      <c r="H821" s="163"/>
      <c r="I821" s="95"/>
      <c r="J821" s="820"/>
      <c r="K821" s="824"/>
    </row>
    <row r="822" spans="1:11" ht="15">
      <c r="A822" s="248"/>
      <c r="B822" s="17"/>
      <c r="C822" s="97"/>
      <c r="D822" s="97"/>
      <c r="E822" s="557"/>
      <c r="F822" s="596"/>
      <c r="G822" s="620"/>
      <c r="H822" s="17"/>
      <c r="I822" s="167"/>
      <c r="J822" s="820"/>
      <c r="K822" s="824"/>
    </row>
    <row r="823" spans="1:11" ht="15">
      <c r="A823" s="248"/>
      <c r="B823" s="17"/>
      <c r="C823" s="97"/>
      <c r="D823" s="97"/>
      <c r="E823" s="557"/>
      <c r="F823" s="596"/>
      <c r="G823" s="620"/>
      <c r="H823" s="17"/>
      <c r="I823" s="167"/>
      <c r="J823" s="820"/>
      <c r="K823" s="824"/>
    </row>
    <row r="824" spans="1:11" ht="15">
      <c r="A824" s="248"/>
      <c r="B824" s="17"/>
      <c r="C824" s="97"/>
      <c r="D824" s="97"/>
      <c r="E824" s="557"/>
      <c r="F824" s="596"/>
      <c r="G824" s="620"/>
      <c r="H824" s="17"/>
      <c r="I824" s="167"/>
      <c r="J824" s="820"/>
      <c r="K824" s="824"/>
    </row>
    <row r="825" spans="1:11" ht="15" customHeight="1" thickBot="1">
      <c r="A825" s="201" t="s">
        <v>7051</v>
      </c>
      <c r="B825" s="208"/>
      <c r="C825" s="99"/>
      <c r="D825" s="99"/>
      <c r="E825" s="558"/>
      <c r="F825" s="598"/>
      <c r="G825" s="621"/>
      <c r="H825" s="171"/>
      <c r="I825" s="172"/>
      <c r="J825" s="820"/>
      <c r="K825" s="824"/>
    </row>
    <row r="826" spans="1:11" ht="39.75" customHeight="1">
      <c r="A826" s="195" t="s">
        <v>1028</v>
      </c>
      <c r="B826" s="196" t="s">
        <v>1029</v>
      </c>
      <c r="C826" s="197" t="s">
        <v>678</v>
      </c>
      <c r="D826" s="197" t="s">
        <v>3130</v>
      </c>
      <c r="E826" s="605" t="s">
        <v>11188</v>
      </c>
      <c r="F826" s="600" t="s">
        <v>2779</v>
      </c>
      <c r="G826" s="638" t="s">
        <v>2627</v>
      </c>
      <c r="H826" s="338" t="s">
        <v>497</v>
      </c>
      <c r="I826" s="199" t="s">
        <v>4239</v>
      </c>
      <c r="J826" s="820"/>
      <c r="K826" s="824"/>
    </row>
    <row r="827" spans="1:11" ht="12.75" customHeight="1" thickBot="1">
      <c r="A827" s="195"/>
      <c r="B827" s="389"/>
      <c r="C827" s="197" t="s">
        <v>3629</v>
      </c>
      <c r="D827" s="390" t="s">
        <v>2628</v>
      </c>
      <c r="E827" s="564" t="s">
        <v>265</v>
      </c>
      <c r="F827" s="607">
        <f>'Заказ, cкидки и курсы валют'!$I$12</f>
        <v>0</v>
      </c>
      <c r="G827" s="949"/>
      <c r="H827" s="455"/>
      <c r="I827" s="325"/>
      <c r="J827" s="820"/>
      <c r="K827" s="824"/>
    </row>
    <row r="828" spans="1:11" ht="12.75" customHeight="1">
      <c r="A828" s="997" t="s">
        <v>2865</v>
      </c>
      <c r="B828" s="998" t="s">
        <v>1350</v>
      </c>
      <c r="C828" s="974">
        <v>5</v>
      </c>
      <c r="D828" s="1857">
        <v>200</v>
      </c>
      <c r="E828" s="1092">
        <v>421.6</v>
      </c>
      <c r="F828" s="1089">
        <f>ROUND(E828*(1-$F$10),2)</f>
        <v>421.6</v>
      </c>
      <c r="G828" s="968">
        <f>'Заказ, cкидки и курсы валют'!$J$23*F828</f>
        <v>5059.2000000000007</v>
      </c>
      <c r="H828" s="387">
        <f>ROUND((D828/1000)*G828,2)</f>
        <v>1011.84</v>
      </c>
      <c r="I828" s="337"/>
      <c r="J828" s="820"/>
      <c r="K828" s="824"/>
    </row>
    <row r="829" spans="1:11" ht="12.75" customHeight="1">
      <c r="A829" s="625" t="s">
        <v>2866</v>
      </c>
      <c r="B829" s="521" t="s">
        <v>1351</v>
      </c>
      <c r="C829" s="58">
        <v>6.7</v>
      </c>
      <c r="D829" s="1858">
        <v>100</v>
      </c>
      <c r="E829" s="1092">
        <v>518.6</v>
      </c>
      <c r="F829" s="1090">
        <f t="shared" ref="F829:F846" si="126">ROUND(E829*(1-$F$10),2)</f>
        <v>518.6</v>
      </c>
      <c r="G829" s="862">
        <f>'Заказ, cкидки и курсы валют'!$J$23*F829</f>
        <v>6223.2000000000007</v>
      </c>
      <c r="H829" s="128">
        <f t="shared" ref="H829:H846" si="127">ROUND((D829/1000)*G829,2)</f>
        <v>622.32000000000005</v>
      </c>
      <c r="I829" s="212"/>
      <c r="J829" s="820"/>
      <c r="K829" s="824"/>
    </row>
    <row r="830" spans="1:11" ht="12.75" customHeight="1">
      <c r="A830" s="625" t="s">
        <v>2867</v>
      </c>
      <c r="B830" s="521" t="s">
        <v>3973</v>
      </c>
      <c r="C830" s="58">
        <v>7.6</v>
      </c>
      <c r="D830" s="1858">
        <v>100</v>
      </c>
      <c r="E830" s="1092">
        <v>533.64</v>
      </c>
      <c r="F830" s="1090">
        <f t="shared" si="126"/>
        <v>533.64</v>
      </c>
      <c r="G830" s="862">
        <f>'Заказ, cкидки и курсы валют'!$J$23*F830</f>
        <v>6403.68</v>
      </c>
      <c r="H830" s="128">
        <f t="shared" si="127"/>
        <v>640.37</v>
      </c>
      <c r="I830" s="212"/>
    </row>
    <row r="831" spans="1:11" ht="12.75" customHeight="1">
      <c r="A831" s="625" t="s">
        <v>2868</v>
      </c>
      <c r="B831" s="622" t="s">
        <v>1352</v>
      </c>
      <c r="C831" s="58">
        <v>9.15</v>
      </c>
      <c r="D831" s="1858">
        <v>100</v>
      </c>
      <c r="E831" s="1092">
        <v>676.23</v>
      </c>
      <c r="F831" s="1090">
        <f t="shared" si="126"/>
        <v>676.23</v>
      </c>
      <c r="G831" s="862">
        <f>'Заказ, cкидки и курсы валют'!$J$23*F831</f>
        <v>8114.76</v>
      </c>
      <c r="H831" s="128">
        <f t="shared" si="127"/>
        <v>811.48</v>
      </c>
      <c r="I831" s="212"/>
      <c r="J831" s="820"/>
      <c r="K831" s="824"/>
    </row>
    <row r="832" spans="1:11" ht="12.75" customHeight="1">
      <c r="A832" s="625" t="s">
        <v>2869</v>
      </c>
      <c r="B832" s="622" t="s">
        <v>1353</v>
      </c>
      <c r="C832" s="58">
        <v>10.3</v>
      </c>
      <c r="D832" s="1858">
        <v>100</v>
      </c>
      <c r="E832" s="1092">
        <v>727.56</v>
      </c>
      <c r="F832" s="1090">
        <f t="shared" si="126"/>
        <v>727.56</v>
      </c>
      <c r="G832" s="862">
        <f>'Заказ, cкидки и курсы валют'!$J$23*F832</f>
        <v>8730.7199999999993</v>
      </c>
      <c r="H832" s="128">
        <f t="shared" si="127"/>
        <v>873.07</v>
      </c>
      <c r="I832" s="212"/>
      <c r="J832" s="820"/>
      <c r="K832" s="824"/>
    </row>
    <row r="833" spans="1:9" ht="12.75" customHeight="1">
      <c r="A833" s="625" t="s">
        <v>2870</v>
      </c>
      <c r="B833" s="622" t="s">
        <v>1354</v>
      </c>
      <c r="C833" s="58">
        <v>11.3</v>
      </c>
      <c r="D833" s="1858">
        <v>100</v>
      </c>
      <c r="E833" s="1092">
        <v>796.19</v>
      </c>
      <c r="F833" s="1090">
        <f t="shared" si="126"/>
        <v>796.19</v>
      </c>
      <c r="G833" s="862">
        <f>'Заказ, cкидки и курсы валют'!$J$23*F833</f>
        <v>9554.2800000000007</v>
      </c>
      <c r="H833" s="128">
        <f t="shared" si="127"/>
        <v>955.43</v>
      </c>
      <c r="I833" s="212"/>
    </row>
    <row r="834" spans="1:9" ht="12.75" customHeight="1">
      <c r="A834" s="625" t="s">
        <v>6576</v>
      </c>
      <c r="B834" s="521" t="s">
        <v>6577</v>
      </c>
      <c r="C834" s="73">
        <v>12.5</v>
      </c>
      <c r="D834" s="1858">
        <v>100</v>
      </c>
      <c r="E834" s="1092">
        <v>779.18</v>
      </c>
      <c r="F834" s="1090">
        <f t="shared" si="126"/>
        <v>779.18</v>
      </c>
      <c r="G834" s="862">
        <f>'Заказ, cкидки и курсы валют'!$J$23*F834</f>
        <v>9350.16</v>
      </c>
      <c r="H834" s="128">
        <f t="shared" si="127"/>
        <v>935.02</v>
      </c>
      <c r="I834" s="212"/>
    </row>
    <row r="835" spans="1:9" ht="12.75" customHeight="1">
      <c r="A835" s="625" t="s">
        <v>2871</v>
      </c>
      <c r="B835" s="622" t="s">
        <v>1355</v>
      </c>
      <c r="C835" s="58">
        <v>12.5</v>
      </c>
      <c r="D835" s="1858">
        <v>100</v>
      </c>
      <c r="E835" s="1092">
        <v>836.17</v>
      </c>
      <c r="F835" s="1090">
        <f t="shared" si="126"/>
        <v>836.17</v>
      </c>
      <c r="G835" s="862">
        <f>'Заказ, cкидки и курсы валют'!$J$23*F835</f>
        <v>10034.039999999999</v>
      </c>
      <c r="H835" s="128">
        <f t="shared" si="127"/>
        <v>1003.4</v>
      </c>
      <c r="I835" s="212"/>
    </row>
    <row r="836" spans="1:9" ht="12.75" customHeight="1">
      <c r="A836" s="625" t="s">
        <v>2872</v>
      </c>
      <c r="B836" s="622" t="s">
        <v>1356</v>
      </c>
      <c r="C836" s="58">
        <v>15.9</v>
      </c>
      <c r="D836" s="1858">
        <v>50</v>
      </c>
      <c r="E836" s="1092">
        <v>985.25</v>
      </c>
      <c r="F836" s="1090">
        <f t="shared" si="126"/>
        <v>985.25</v>
      </c>
      <c r="G836" s="862">
        <f>'Заказ, cкидки и курсы валют'!$J$23*F836</f>
        <v>11823</v>
      </c>
      <c r="H836" s="128">
        <f t="shared" si="127"/>
        <v>591.15</v>
      </c>
      <c r="I836" s="212"/>
    </row>
    <row r="837" spans="1:9" ht="12.75" customHeight="1">
      <c r="A837" s="625" t="s">
        <v>530</v>
      </c>
      <c r="B837" s="622" t="s">
        <v>1357</v>
      </c>
      <c r="C837" s="58">
        <v>19.3</v>
      </c>
      <c r="D837" s="1858">
        <v>50</v>
      </c>
      <c r="E837" s="1092">
        <v>1113.17</v>
      </c>
      <c r="F837" s="1090">
        <f t="shared" si="126"/>
        <v>1113.17</v>
      </c>
      <c r="G837" s="862">
        <f>'Заказ, cкидки и курсы валют'!$J$23*F837</f>
        <v>13358.04</v>
      </c>
      <c r="H837" s="128">
        <f t="shared" si="127"/>
        <v>667.9</v>
      </c>
      <c r="I837" s="212"/>
    </row>
    <row r="838" spans="1:9" ht="12.75" customHeight="1">
      <c r="A838" s="625" t="s">
        <v>531</v>
      </c>
      <c r="B838" s="622" t="s">
        <v>174</v>
      </c>
      <c r="C838" s="58">
        <v>24.33</v>
      </c>
      <c r="D838" s="1858">
        <v>50</v>
      </c>
      <c r="E838" s="1092">
        <v>1246.5899999999999</v>
      </c>
      <c r="F838" s="1090">
        <f t="shared" si="126"/>
        <v>1246.5899999999999</v>
      </c>
      <c r="G838" s="862">
        <f>'Заказ, cкидки и курсы валют'!$J$23*F838</f>
        <v>14959.079999999998</v>
      </c>
      <c r="H838" s="128">
        <f t="shared" si="127"/>
        <v>747.95</v>
      </c>
      <c r="I838" s="212"/>
    </row>
    <row r="839" spans="1:9" ht="12.75" customHeight="1">
      <c r="A839" s="625" t="s">
        <v>532</v>
      </c>
      <c r="B839" s="622" t="s">
        <v>1358</v>
      </c>
      <c r="C839" s="58">
        <v>17.3</v>
      </c>
      <c r="D839" s="1858">
        <v>100</v>
      </c>
      <c r="E839" s="1092">
        <v>1036.69</v>
      </c>
      <c r="F839" s="1090">
        <f t="shared" si="126"/>
        <v>1036.69</v>
      </c>
      <c r="G839" s="862">
        <f>'Заказ, cкидки и курсы валют'!$J$23*F839</f>
        <v>12440.28</v>
      </c>
      <c r="H839" s="128">
        <f t="shared" si="127"/>
        <v>1244.03</v>
      </c>
      <c r="I839" s="212"/>
    </row>
    <row r="840" spans="1:9" ht="12.75" customHeight="1">
      <c r="A840" s="216" t="s">
        <v>533</v>
      </c>
      <c r="B840" s="46" t="s">
        <v>1359</v>
      </c>
      <c r="C840" s="58">
        <v>21.9</v>
      </c>
      <c r="D840" s="72">
        <v>50</v>
      </c>
      <c r="E840" s="1092">
        <v>1099.4100000000001</v>
      </c>
      <c r="F840" s="1090">
        <f t="shared" si="126"/>
        <v>1099.4100000000001</v>
      </c>
      <c r="G840" s="862">
        <f>'Заказ, cкидки и курсы валют'!$J$23*F840</f>
        <v>13192.920000000002</v>
      </c>
      <c r="H840" s="128">
        <f t="shared" si="127"/>
        <v>659.65</v>
      </c>
      <c r="I840" s="212"/>
    </row>
    <row r="841" spans="1:9" ht="12.75" customHeight="1">
      <c r="A841" s="216" t="s">
        <v>534</v>
      </c>
      <c r="B841" s="46" t="s">
        <v>1347</v>
      </c>
      <c r="C841" s="53">
        <v>25.7</v>
      </c>
      <c r="D841" s="72">
        <v>50</v>
      </c>
      <c r="E841" s="1092">
        <v>1229.8800000000001</v>
      </c>
      <c r="F841" s="1090">
        <f t="shared" si="126"/>
        <v>1229.8800000000001</v>
      </c>
      <c r="G841" s="862">
        <f>'Заказ, cкидки и курсы валют'!$J$23*F841</f>
        <v>14758.560000000001</v>
      </c>
      <c r="H841" s="128">
        <f t="shared" si="127"/>
        <v>737.93</v>
      </c>
      <c r="I841" s="212"/>
    </row>
    <row r="842" spans="1:9" ht="12.75" customHeight="1">
      <c r="A842" s="341" t="s">
        <v>535</v>
      </c>
      <c r="B842" s="453" t="s">
        <v>182</v>
      </c>
      <c r="C842" s="53">
        <v>32.700000000000003</v>
      </c>
      <c r="D842" s="1877">
        <v>50</v>
      </c>
      <c r="E842" s="1092">
        <v>1460.74</v>
      </c>
      <c r="F842" s="1090">
        <f t="shared" si="126"/>
        <v>1460.74</v>
      </c>
      <c r="G842" s="862">
        <f>'Заказ, cкидки и курсы валют'!$J$23*F842</f>
        <v>17528.88</v>
      </c>
      <c r="H842" s="128">
        <f t="shared" si="127"/>
        <v>876.44</v>
      </c>
      <c r="I842" s="311"/>
    </row>
    <row r="843" spans="1:9" ht="12.75" customHeight="1">
      <c r="A843" s="216" t="s">
        <v>3131</v>
      </c>
      <c r="B843" s="46" t="s">
        <v>3135</v>
      </c>
      <c r="C843" s="53">
        <v>14</v>
      </c>
      <c r="D843" s="72">
        <v>50</v>
      </c>
      <c r="E843" s="1092">
        <v>1318.74</v>
      </c>
      <c r="F843" s="1090">
        <f t="shared" si="126"/>
        <v>1318.74</v>
      </c>
      <c r="G843" s="862">
        <f>'Заказ, cкидки и курсы валют'!$J$23*F843</f>
        <v>15824.880000000001</v>
      </c>
      <c r="H843" s="128">
        <f t="shared" si="127"/>
        <v>791.24</v>
      </c>
      <c r="I843" s="212"/>
    </row>
    <row r="844" spans="1:9">
      <c r="A844" s="216" t="s">
        <v>3132</v>
      </c>
      <c r="B844" s="46" t="s">
        <v>191</v>
      </c>
      <c r="C844" s="73">
        <v>29.1</v>
      </c>
      <c r="D844" s="72">
        <v>50</v>
      </c>
      <c r="E844" s="1092">
        <v>1473.06</v>
      </c>
      <c r="F844" s="1090">
        <f t="shared" si="126"/>
        <v>1473.06</v>
      </c>
      <c r="G844" s="862">
        <f>'Заказ, cкидки и курсы валют'!$J$23*F844</f>
        <v>17676.72</v>
      </c>
      <c r="H844" s="128">
        <f t="shared" si="127"/>
        <v>883.84</v>
      </c>
      <c r="I844" s="212"/>
    </row>
    <row r="845" spans="1:9">
      <c r="A845" s="216" t="s">
        <v>3133</v>
      </c>
      <c r="B845" s="46" t="s">
        <v>3136</v>
      </c>
      <c r="C845" s="53">
        <v>41.1</v>
      </c>
      <c r="D845" s="72">
        <v>50</v>
      </c>
      <c r="E845" s="1092">
        <v>1678.72</v>
      </c>
      <c r="F845" s="1090">
        <f t="shared" si="126"/>
        <v>1678.72</v>
      </c>
      <c r="G845" s="862">
        <f>'Заказ, cкидки и курсы валют'!$J$23*F845</f>
        <v>20144.64</v>
      </c>
      <c r="H845" s="128">
        <f t="shared" si="127"/>
        <v>1007.23</v>
      </c>
      <c r="I845" s="212"/>
    </row>
    <row r="846" spans="1:9" ht="13.5" thickBot="1">
      <c r="A846" s="241" t="s">
        <v>3134</v>
      </c>
      <c r="B846" s="131" t="s">
        <v>194</v>
      </c>
      <c r="C846" s="966">
        <v>26.4</v>
      </c>
      <c r="D846" s="1010">
        <v>50</v>
      </c>
      <c r="E846" s="1092">
        <v>1978.97</v>
      </c>
      <c r="F846" s="1091">
        <f t="shared" si="126"/>
        <v>1978.97</v>
      </c>
      <c r="G846" s="960">
        <f>'Заказ, cкидки и курсы валют'!$J$23*F846</f>
        <v>23747.64</v>
      </c>
      <c r="H846" s="181">
        <f t="shared" si="127"/>
        <v>1187.3800000000001</v>
      </c>
      <c r="I846" s="214"/>
    </row>
    <row r="847" spans="1:9" ht="12" customHeight="1" thickBot="1"/>
    <row r="848" spans="1:9" ht="23.45" customHeight="1">
      <c r="A848" s="247"/>
      <c r="B848" s="163"/>
      <c r="C848" s="91" t="s">
        <v>3090</v>
      </c>
      <c r="D848" s="91"/>
      <c r="E848" s="855"/>
      <c r="F848" s="562"/>
      <c r="G848" s="592"/>
      <c r="H848" s="163"/>
      <c r="I848" s="95"/>
    </row>
    <row r="849" spans="1:10" ht="20.25" customHeight="1">
      <c r="A849" s="248"/>
      <c r="B849" s="17"/>
      <c r="C849" s="97"/>
      <c r="D849" s="97"/>
      <c r="E849" s="557"/>
      <c r="F849" s="596"/>
      <c r="G849" s="620"/>
      <c r="H849" s="17"/>
      <c r="I849" s="167"/>
    </row>
    <row r="850" spans="1:10">
      <c r="A850" s="248"/>
      <c r="B850" s="17"/>
      <c r="C850" s="97"/>
      <c r="D850" s="97"/>
      <c r="E850" s="557"/>
      <c r="F850" s="596"/>
      <c r="G850" s="620"/>
      <c r="H850" s="17"/>
      <c r="I850" s="167"/>
    </row>
    <row r="851" spans="1:10">
      <c r="A851" s="248"/>
      <c r="B851" s="17"/>
      <c r="C851" s="97"/>
      <c r="D851" s="97"/>
      <c r="E851" s="557"/>
      <c r="F851" s="596"/>
      <c r="G851" s="620"/>
      <c r="H851" s="17"/>
      <c r="I851" s="167"/>
    </row>
    <row r="852" spans="1:10" ht="12.75" customHeight="1" thickBot="1">
      <c r="A852" s="1171" t="s">
        <v>7052</v>
      </c>
      <c r="B852" s="208"/>
      <c r="C852" s="99"/>
      <c r="D852" s="99"/>
      <c r="E852" s="558"/>
      <c r="F852" s="598"/>
      <c r="G852" s="621"/>
      <c r="H852" s="171"/>
      <c r="I852" s="172"/>
    </row>
    <row r="853" spans="1:10" ht="46.5" customHeight="1">
      <c r="A853" s="195" t="s">
        <v>1028</v>
      </c>
      <c r="B853" s="196" t="s">
        <v>1029</v>
      </c>
      <c r="C853" s="197" t="s">
        <v>678</v>
      </c>
      <c r="D853" s="197" t="s">
        <v>3130</v>
      </c>
      <c r="E853" s="605" t="s">
        <v>11188</v>
      </c>
      <c r="F853" s="600" t="s">
        <v>2779</v>
      </c>
      <c r="G853" s="638" t="s">
        <v>2627</v>
      </c>
      <c r="H853" s="338" t="s">
        <v>497</v>
      </c>
      <c r="I853" s="199" t="s">
        <v>4239</v>
      </c>
      <c r="J853" s="2668" t="s">
        <v>12335</v>
      </c>
    </row>
    <row r="854" spans="1:10" ht="17.25" customHeight="1" thickBot="1">
      <c r="A854" s="195"/>
      <c r="B854" s="389"/>
      <c r="C854" s="197" t="s">
        <v>3629</v>
      </c>
      <c r="D854" s="390" t="s">
        <v>2628</v>
      </c>
      <c r="E854" s="564" t="s">
        <v>265</v>
      </c>
      <c r="F854" s="607">
        <f>'Заказ, cкидки и курсы валют'!$I$12</f>
        <v>0</v>
      </c>
      <c r="G854" s="949"/>
      <c r="H854" s="455"/>
      <c r="I854" s="325"/>
      <c r="J854" s="2669"/>
    </row>
    <row r="855" spans="1:10" ht="14.1" customHeight="1" thickBot="1">
      <c r="A855" s="997" t="s">
        <v>7615</v>
      </c>
      <c r="B855" s="998" t="s">
        <v>1350</v>
      </c>
      <c r="C855" s="974">
        <v>5</v>
      </c>
      <c r="D855" s="1857">
        <v>10</v>
      </c>
      <c r="E855" s="2029">
        <f>(E828*2)+(1000/D855*7.5)</f>
        <v>1593.2</v>
      </c>
      <c r="F855" s="1089">
        <f>ROUND(E855*(1-$F$10),2)</f>
        <v>1593.2</v>
      </c>
      <c r="G855" s="968">
        <f>'Заказ, cкидки и курсы валют'!$J$23*F855</f>
        <v>19118.400000000001</v>
      </c>
      <c r="H855" s="387">
        <f>ROUND((D855/1000)*G855,2)</f>
        <v>191.18</v>
      </c>
      <c r="I855" s="337"/>
      <c r="J855" s="128">
        <f>ROUND(IF(H855&lt;'Заказ, cкидки и курсы валют'!$B$39,H855*0.54*100/(100-'Заказ, cкидки и курсы валют'!$C$39),IF(H855&lt;'Заказ, cкидки и курсы валют'!$B$40,H855*0.54*100/(100-'Заказ, cкидки и курсы валют'!$C$40),IF(H855&lt;'Заказ, cкидки и курсы валют'!$B$41,H855*0.54*100/(100-'Заказ, cкидки и курсы валют'!$C$41),IF(H855&lt;'Заказ, cкидки и курсы валют'!$B$42,H855*0.54*100/(100-'Заказ, cкидки и курсы валют'!$C$42),IF(H855&lt;'Заказ, cкидки и курсы валют'!$B$43,H855*0.54*100/(100-'Заказ, cкидки и курсы валют'!$C$43),H855))))),2)</f>
        <v>258.08999999999997</v>
      </c>
    </row>
    <row r="856" spans="1:10" ht="14.1" customHeight="1" thickBot="1">
      <c r="A856" s="625" t="s">
        <v>7616</v>
      </c>
      <c r="B856" s="521" t="s">
        <v>1351</v>
      </c>
      <c r="C856" s="58">
        <v>6.7</v>
      </c>
      <c r="D856" s="1858">
        <v>10</v>
      </c>
      <c r="E856" s="2029">
        <f t="shared" ref="E856:E873" si="128">(E829*2)+(1000/D856*7.5)</f>
        <v>1787.2</v>
      </c>
      <c r="F856" s="1090">
        <f t="shared" ref="F856:F873" si="129">ROUND(E856*(1-$F$10),2)</f>
        <v>1787.2</v>
      </c>
      <c r="G856" s="862">
        <f>'Заказ, cкидки и курсы валют'!$J$23*F856</f>
        <v>21446.400000000001</v>
      </c>
      <c r="H856" s="128">
        <f t="shared" ref="H856:H873" si="130">ROUND((D856/1000)*G856,2)</f>
        <v>214.46</v>
      </c>
      <c r="I856" s="212"/>
      <c r="J856" s="128">
        <f>ROUND(IF(H856&lt;'Заказ, cкидки и курсы валют'!$B$39,H856*0.54*100/(100-'Заказ, cкидки и курсы валют'!$C$39),IF(H856&lt;'Заказ, cкидки и курсы валют'!$B$40,H856*0.54*100/(100-'Заказ, cкидки и курсы валют'!$C$40),IF(H856&lt;'Заказ, cкидки и курсы валют'!$B$41,H856*0.54*100/(100-'Заказ, cкидки и курсы валют'!$C$41),IF(H856&lt;'Заказ, cкидки и курсы валют'!$B$42,H856*0.54*100/(100-'Заказ, cкидки и курсы валют'!$C$42),IF(H856&lt;'Заказ, cкидки и курсы валют'!$B$43,H856*0.54*100/(100-'Заказ, cкидки и курсы валют'!$C$43),H856))))),2)</f>
        <v>289.52</v>
      </c>
    </row>
    <row r="857" spans="1:10" ht="14.1" customHeight="1" thickBot="1">
      <c r="A857" s="625" t="s">
        <v>7617</v>
      </c>
      <c r="B857" s="521" t="s">
        <v>3973</v>
      </c>
      <c r="C857" s="58">
        <v>7.6</v>
      </c>
      <c r="D857" s="1858">
        <v>10</v>
      </c>
      <c r="E857" s="2029">
        <f t="shared" si="128"/>
        <v>1817.28</v>
      </c>
      <c r="F857" s="1090">
        <f t="shared" si="129"/>
        <v>1817.28</v>
      </c>
      <c r="G857" s="862">
        <f>'Заказ, cкидки и курсы валют'!$J$23*F857</f>
        <v>21807.360000000001</v>
      </c>
      <c r="H857" s="128">
        <f t="shared" si="130"/>
        <v>218.07</v>
      </c>
      <c r="I857" s="212"/>
      <c r="J857" s="128">
        <f>ROUND(IF(H857&lt;'Заказ, cкидки и курсы валют'!$B$39,H857*0.54*100/(100-'Заказ, cкидки и курсы валют'!$C$39),IF(H857&lt;'Заказ, cкидки и курсы валют'!$B$40,H857*0.54*100/(100-'Заказ, cкидки и курсы валют'!$C$40),IF(H857&lt;'Заказ, cкидки и курсы валют'!$B$41,H857*0.54*100/(100-'Заказ, cкидки и курсы валют'!$C$41),IF(H857&lt;'Заказ, cкидки и курсы валют'!$B$42,H857*0.54*100/(100-'Заказ, cкидки и курсы валют'!$C$42),IF(H857&lt;'Заказ, cкидки и курсы валют'!$B$43,H857*0.54*100/(100-'Заказ, cкидки и курсы валют'!$C$43),H857))))),2)</f>
        <v>294.39</v>
      </c>
    </row>
    <row r="858" spans="1:10" ht="14.1" customHeight="1" thickBot="1">
      <c r="A858" s="625" t="s">
        <v>7618</v>
      </c>
      <c r="B858" s="622" t="s">
        <v>1352</v>
      </c>
      <c r="C858" s="58">
        <v>9.15</v>
      </c>
      <c r="D858" s="1858">
        <v>10</v>
      </c>
      <c r="E858" s="2029">
        <f t="shared" si="128"/>
        <v>2102.46</v>
      </c>
      <c r="F858" s="1090">
        <f t="shared" si="129"/>
        <v>2102.46</v>
      </c>
      <c r="G858" s="862">
        <f>'Заказ, cкидки и курсы валют'!$J$23*F858</f>
        <v>25229.52</v>
      </c>
      <c r="H858" s="128">
        <f t="shared" si="130"/>
        <v>252.3</v>
      </c>
      <c r="I858" s="212"/>
      <c r="J858" s="128">
        <f>ROUND(IF(H858&lt;'Заказ, cкидки и курсы валют'!$B$39,H858*0.54*100/(100-'Заказ, cкидки и курсы валют'!$C$39),IF(H858&lt;'Заказ, cкидки и курсы валют'!$B$40,H858*0.54*100/(100-'Заказ, cкидки и курсы валют'!$C$40),IF(H858&lt;'Заказ, cкидки и курсы валют'!$B$41,H858*0.54*100/(100-'Заказ, cкидки и курсы валют'!$C$41),IF(H858&lt;'Заказ, cкидки и курсы валют'!$B$42,H858*0.54*100/(100-'Заказ, cкидки и курсы валют'!$C$42),IF(H858&lt;'Заказ, cкидки и курсы валют'!$B$43,H858*0.54*100/(100-'Заказ, cкидки и курсы валют'!$C$43),H858))))),2)</f>
        <v>340.61</v>
      </c>
    </row>
    <row r="859" spans="1:10" ht="14.1" customHeight="1" thickBot="1">
      <c r="A859" s="625" t="s">
        <v>7619</v>
      </c>
      <c r="B859" s="622" t="s">
        <v>1353</v>
      </c>
      <c r="C859" s="58">
        <v>10.3</v>
      </c>
      <c r="D859" s="1858">
        <v>10</v>
      </c>
      <c r="E859" s="2029">
        <f t="shared" si="128"/>
        <v>2205.12</v>
      </c>
      <c r="F859" s="1090">
        <f t="shared" si="129"/>
        <v>2205.12</v>
      </c>
      <c r="G859" s="862">
        <f>'Заказ, cкидки и курсы валют'!$J$23*F859</f>
        <v>26461.439999999999</v>
      </c>
      <c r="H859" s="128">
        <f t="shared" si="130"/>
        <v>264.61</v>
      </c>
      <c r="I859" s="212"/>
      <c r="J859" s="128">
        <f>ROUND(IF(H859&lt;'Заказ, cкидки и курсы валют'!$B$39,H859*0.54*100/(100-'Заказ, cкидки и курсы валют'!$C$39),IF(H859&lt;'Заказ, cкидки и курсы валют'!$B$40,H859*0.54*100/(100-'Заказ, cкидки и курсы валют'!$C$40),IF(H859&lt;'Заказ, cкидки и курсы валют'!$B$41,H859*0.54*100/(100-'Заказ, cкидки и курсы валют'!$C$41),IF(H859&lt;'Заказ, cкидки и курсы валют'!$B$42,H859*0.54*100/(100-'Заказ, cкидки и курсы валют'!$C$42),IF(H859&lt;'Заказ, cкидки и курсы валют'!$B$43,H859*0.54*100/(100-'Заказ, cкидки и курсы валют'!$C$43),H859))))),2)</f>
        <v>357.22</v>
      </c>
    </row>
    <row r="860" spans="1:10" ht="14.1" customHeight="1" thickBot="1">
      <c r="A860" s="625" t="s">
        <v>7620</v>
      </c>
      <c r="B860" s="622" t="s">
        <v>1354</v>
      </c>
      <c r="C860" s="58">
        <v>11.3</v>
      </c>
      <c r="D860" s="1858">
        <v>10</v>
      </c>
      <c r="E860" s="2029">
        <f t="shared" si="128"/>
        <v>2342.38</v>
      </c>
      <c r="F860" s="1090">
        <f t="shared" si="129"/>
        <v>2342.38</v>
      </c>
      <c r="G860" s="862">
        <f>'Заказ, cкидки и курсы валют'!$J$23*F860</f>
        <v>28108.560000000001</v>
      </c>
      <c r="H860" s="128">
        <f t="shared" si="130"/>
        <v>281.08999999999997</v>
      </c>
      <c r="I860" s="212"/>
      <c r="J860" s="128">
        <f>ROUND(IF(H860&lt;'Заказ, cкидки и курсы валют'!$B$39,H860*0.54*100/(100-'Заказ, cкидки и курсы валют'!$C$39),IF(H860&lt;'Заказ, cкидки и курсы валют'!$B$40,H860*0.54*100/(100-'Заказ, cкидки и курсы валют'!$C$40),IF(H860&lt;'Заказ, cкидки и курсы валют'!$B$41,H860*0.54*100/(100-'Заказ, cкидки и курсы валют'!$C$41),IF(H860&lt;'Заказ, cкидки и курсы валют'!$B$42,H860*0.54*100/(100-'Заказ, cкидки и курсы валют'!$C$42),IF(H860&lt;'Заказ, cкидки и курсы валют'!$B$43,H860*0.54*100/(100-'Заказ, cкидки и курсы валют'!$C$43),H860))))),2)</f>
        <v>379.47</v>
      </c>
    </row>
    <row r="861" spans="1:10" ht="14.1" customHeight="1" thickBot="1">
      <c r="A861" s="625" t="s">
        <v>7621</v>
      </c>
      <c r="B861" s="521" t="s">
        <v>6577</v>
      </c>
      <c r="C861" s="73">
        <v>12.5</v>
      </c>
      <c r="D861" s="1858">
        <v>10</v>
      </c>
      <c r="E861" s="2029">
        <f t="shared" si="128"/>
        <v>2308.3599999999997</v>
      </c>
      <c r="F861" s="1090">
        <f t="shared" si="129"/>
        <v>2308.36</v>
      </c>
      <c r="G861" s="862">
        <f>'Заказ, cкидки и курсы валют'!$J$23*F861</f>
        <v>27700.32</v>
      </c>
      <c r="H861" s="128">
        <f t="shared" si="130"/>
        <v>277</v>
      </c>
      <c r="I861" s="212"/>
      <c r="J861" s="128">
        <f>ROUND(IF(H861&lt;'Заказ, cкидки и курсы валют'!$B$39,H861*0.54*100/(100-'Заказ, cкидки и курсы валют'!$C$39),IF(H861&lt;'Заказ, cкидки и курсы валют'!$B$40,H861*0.54*100/(100-'Заказ, cкидки и курсы валют'!$C$40),IF(H861&lt;'Заказ, cкидки и курсы валют'!$B$41,H861*0.54*100/(100-'Заказ, cкидки и курсы валют'!$C$41),IF(H861&lt;'Заказ, cкидки и курсы валют'!$B$42,H861*0.54*100/(100-'Заказ, cкидки и курсы валют'!$C$42),IF(H861&lt;'Заказ, cкидки и курсы валют'!$B$43,H861*0.54*100/(100-'Заказ, cкидки и курсы валют'!$C$43),H861))))),2)</f>
        <v>373.95</v>
      </c>
    </row>
    <row r="862" spans="1:10" ht="14.1" customHeight="1" thickBot="1">
      <c r="A862" s="625" t="s">
        <v>7622</v>
      </c>
      <c r="B862" s="622" t="s">
        <v>1355</v>
      </c>
      <c r="C862" s="58">
        <v>12.5</v>
      </c>
      <c r="D862" s="1858">
        <v>10</v>
      </c>
      <c r="E862" s="2029">
        <f t="shared" si="128"/>
        <v>2422.34</v>
      </c>
      <c r="F862" s="1090">
        <f t="shared" si="129"/>
        <v>2422.34</v>
      </c>
      <c r="G862" s="862">
        <f>'Заказ, cкидки и курсы валют'!$J$23*F862</f>
        <v>29068.080000000002</v>
      </c>
      <c r="H862" s="128">
        <f t="shared" si="130"/>
        <v>290.68</v>
      </c>
      <c r="I862" s="212"/>
      <c r="J862" s="128">
        <f>ROUND(IF(H862&lt;'Заказ, cкидки и курсы валют'!$B$39,H862*0.54*100/(100-'Заказ, cкидки и курсы валют'!$C$39),IF(H862&lt;'Заказ, cкидки и курсы валют'!$B$40,H862*0.54*100/(100-'Заказ, cкидки и курсы валют'!$C$40),IF(H862&lt;'Заказ, cкидки и курсы валют'!$B$41,H862*0.54*100/(100-'Заказ, cкидки и курсы валют'!$C$41),IF(H862&lt;'Заказ, cкидки и курсы валют'!$B$42,H862*0.54*100/(100-'Заказ, cкидки и курсы валют'!$C$42),IF(H862&lt;'Заказ, cкидки и курсы валют'!$B$43,H862*0.54*100/(100-'Заказ, cкидки и курсы валют'!$C$43),H862))))),2)</f>
        <v>392.42</v>
      </c>
    </row>
    <row r="863" spans="1:10" ht="14.1" customHeight="1" thickBot="1">
      <c r="A863" s="625" t="s">
        <v>7623</v>
      </c>
      <c r="B863" s="622" t="s">
        <v>1356</v>
      </c>
      <c r="C863" s="58">
        <v>15.9</v>
      </c>
      <c r="D863" s="1858">
        <v>5</v>
      </c>
      <c r="E863" s="2029">
        <f t="shared" si="128"/>
        <v>3470.5</v>
      </c>
      <c r="F863" s="1090">
        <f t="shared" si="129"/>
        <v>3470.5</v>
      </c>
      <c r="G863" s="862">
        <f>'Заказ, cкидки и курсы валют'!$J$23*F863</f>
        <v>41646</v>
      </c>
      <c r="H863" s="128">
        <f t="shared" si="130"/>
        <v>208.23</v>
      </c>
      <c r="I863" s="212"/>
      <c r="J863" s="128">
        <f>ROUND(IF(H863&lt;'Заказ, cкидки и курсы валют'!$B$39,H863*0.54*100/(100-'Заказ, cкидки и курсы валют'!$C$39),IF(H863&lt;'Заказ, cкидки и курсы валют'!$B$40,H863*0.54*100/(100-'Заказ, cкидки и курсы валют'!$C$40),IF(H863&lt;'Заказ, cкидки и курсы валют'!$B$41,H863*0.54*100/(100-'Заказ, cкидки и курсы валют'!$C$41),IF(H863&lt;'Заказ, cкидки и курсы валют'!$B$42,H863*0.54*100/(100-'Заказ, cкидки и курсы валют'!$C$42),IF(H863&lt;'Заказ, cкидки и курсы валют'!$B$43,H863*0.54*100/(100-'Заказ, cкидки и курсы валют'!$C$43),H863))))),2)</f>
        <v>281.11</v>
      </c>
    </row>
    <row r="864" spans="1:10" ht="14.1" customHeight="1" thickBot="1">
      <c r="A864" s="625" t="s">
        <v>7624</v>
      </c>
      <c r="B864" s="622" t="s">
        <v>1357</v>
      </c>
      <c r="C864" s="58">
        <v>19.3</v>
      </c>
      <c r="D864" s="1858">
        <v>5</v>
      </c>
      <c r="E864" s="2029">
        <f t="shared" si="128"/>
        <v>3726.34</v>
      </c>
      <c r="F864" s="1090">
        <f t="shared" si="129"/>
        <v>3726.34</v>
      </c>
      <c r="G864" s="862">
        <f>'Заказ, cкидки и курсы валют'!$J$23*F864</f>
        <v>44716.08</v>
      </c>
      <c r="H864" s="128">
        <f t="shared" si="130"/>
        <v>223.58</v>
      </c>
      <c r="I864" s="212"/>
      <c r="J864" s="128">
        <f>ROUND(IF(H864&lt;'Заказ, cкидки и курсы валют'!$B$39,H864*0.54*100/(100-'Заказ, cкидки и курсы валют'!$C$39),IF(H864&lt;'Заказ, cкидки и курсы валют'!$B$40,H864*0.54*100/(100-'Заказ, cкидки и курсы валют'!$C$40),IF(H864&lt;'Заказ, cкидки и курсы валют'!$B$41,H864*0.54*100/(100-'Заказ, cкидки и курсы валют'!$C$41),IF(H864&lt;'Заказ, cкидки и курсы валют'!$B$42,H864*0.54*100/(100-'Заказ, cкидки и курсы валют'!$C$42),IF(H864&lt;'Заказ, cкидки и курсы валют'!$B$43,H864*0.54*100/(100-'Заказ, cкидки и курсы валют'!$C$43),H864))))),2)</f>
        <v>301.83</v>
      </c>
    </row>
    <row r="865" spans="1:10" ht="14.1" customHeight="1" thickBot="1">
      <c r="A865" s="625" t="s">
        <v>7625</v>
      </c>
      <c r="B865" s="622" t="s">
        <v>174</v>
      </c>
      <c r="C865" s="58">
        <v>24.33</v>
      </c>
      <c r="D865" s="1858">
        <v>5</v>
      </c>
      <c r="E865" s="2029">
        <f t="shared" si="128"/>
        <v>3993.18</v>
      </c>
      <c r="F865" s="1090">
        <f t="shared" si="129"/>
        <v>3993.18</v>
      </c>
      <c r="G865" s="862">
        <f>'Заказ, cкидки и курсы валют'!$J$23*F865</f>
        <v>47918.159999999996</v>
      </c>
      <c r="H865" s="128">
        <f t="shared" si="130"/>
        <v>239.59</v>
      </c>
      <c r="I865" s="212"/>
      <c r="J865" s="128">
        <f>ROUND(IF(H865&lt;'Заказ, cкидки и курсы валют'!$B$39,H865*0.54*100/(100-'Заказ, cкидки и курсы валют'!$C$39),IF(H865&lt;'Заказ, cкидки и курсы валют'!$B$40,H865*0.54*100/(100-'Заказ, cкидки и курсы валют'!$C$40),IF(H865&lt;'Заказ, cкидки и курсы валют'!$B$41,H865*0.54*100/(100-'Заказ, cкидки и курсы валют'!$C$41),IF(H865&lt;'Заказ, cкидки и курсы валют'!$B$42,H865*0.54*100/(100-'Заказ, cкидки и курсы валют'!$C$42),IF(H865&lt;'Заказ, cкидки и курсы валют'!$B$43,H865*0.54*100/(100-'Заказ, cкидки и курсы валют'!$C$43),H865))))),2)</f>
        <v>323.45</v>
      </c>
    </row>
    <row r="866" spans="1:10" ht="14.1" customHeight="1" thickBot="1">
      <c r="A866" s="625" t="s">
        <v>7626</v>
      </c>
      <c r="B866" s="622" t="s">
        <v>1358</v>
      </c>
      <c r="C866" s="58">
        <v>17.3</v>
      </c>
      <c r="D866" s="1858">
        <v>5</v>
      </c>
      <c r="E866" s="2029">
        <f t="shared" si="128"/>
        <v>3573.38</v>
      </c>
      <c r="F866" s="1090">
        <f t="shared" si="129"/>
        <v>3573.38</v>
      </c>
      <c r="G866" s="862">
        <f>'Заказ, cкидки и курсы валют'!$J$23*F866</f>
        <v>42880.56</v>
      </c>
      <c r="H866" s="128">
        <f t="shared" si="130"/>
        <v>214.4</v>
      </c>
      <c r="I866" s="212"/>
      <c r="J866" s="128">
        <f>ROUND(IF(H866&lt;'Заказ, cкидки и курсы валют'!$B$39,H866*0.54*100/(100-'Заказ, cкидки и курсы валют'!$C$39),IF(H866&lt;'Заказ, cкидки и курсы валют'!$B$40,H866*0.54*100/(100-'Заказ, cкидки и курсы валют'!$C$40),IF(H866&lt;'Заказ, cкидки и курсы валют'!$B$41,H866*0.54*100/(100-'Заказ, cкидки и курсы валют'!$C$41),IF(H866&lt;'Заказ, cкидки и курсы валют'!$B$42,H866*0.54*100/(100-'Заказ, cкидки и курсы валют'!$C$42),IF(H866&lt;'Заказ, cкидки и курсы валют'!$B$43,H866*0.54*100/(100-'Заказ, cкидки и курсы валют'!$C$43),H866))))),2)</f>
        <v>289.44</v>
      </c>
    </row>
    <row r="867" spans="1:10" ht="14.1" customHeight="1" thickBot="1">
      <c r="A867" s="216" t="s">
        <v>7627</v>
      </c>
      <c r="B867" s="46" t="s">
        <v>1359</v>
      </c>
      <c r="C867" s="58">
        <v>21.9</v>
      </c>
      <c r="D867" s="72">
        <v>5</v>
      </c>
      <c r="E867" s="2029">
        <f t="shared" si="128"/>
        <v>3698.82</v>
      </c>
      <c r="F867" s="1090">
        <f t="shared" si="129"/>
        <v>3698.82</v>
      </c>
      <c r="G867" s="862">
        <f>'Заказ, cкидки и курсы валют'!$J$23*F867</f>
        <v>44385.840000000004</v>
      </c>
      <c r="H867" s="128">
        <f t="shared" si="130"/>
        <v>221.93</v>
      </c>
      <c r="I867" s="212"/>
      <c r="J867" s="128">
        <f>ROUND(IF(H867&lt;'Заказ, cкидки и курсы валют'!$B$39,H867*0.54*100/(100-'Заказ, cкидки и курсы валют'!$C$39),IF(H867&lt;'Заказ, cкидки и курсы валют'!$B$40,H867*0.54*100/(100-'Заказ, cкидки и курсы валют'!$C$40),IF(H867&lt;'Заказ, cкидки и курсы валют'!$B$41,H867*0.54*100/(100-'Заказ, cкидки и курсы валют'!$C$41),IF(H867&lt;'Заказ, cкидки и курсы валют'!$B$42,H867*0.54*100/(100-'Заказ, cкидки и курсы валют'!$C$42),IF(H867&lt;'Заказ, cкидки и курсы валют'!$B$43,H867*0.54*100/(100-'Заказ, cкидки и курсы валют'!$C$43),H867))))),2)</f>
        <v>299.61</v>
      </c>
    </row>
    <row r="868" spans="1:10" ht="14.1" customHeight="1" thickBot="1">
      <c r="A868" s="216" t="s">
        <v>7628</v>
      </c>
      <c r="B868" s="46" t="s">
        <v>1347</v>
      </c>
      <c r="C868" s="53">
        <v>25.7</v>
      </c>
      <c r="D868" s="72">
        <v>5</v>
      </c>
      <c r="E868" s="2029">
        <f t="shared" si="128"/>
        <v>3959.76</v>
      </c>
      <c r="F868" s="1090">
        <f t="shared" si="129"/>
        <v>3959.76</v>
      </c>
      <c r="G868" s="862">
        <f>'Заказ, cкидки и курсы валют'!$J$23*F868</f>
        <v>47517.120000000003</v>
      </c>
      <c r="H868" s="128">
        <f t="shared" si="130"/>
        <v>237.59</v>
      </c>
      <c r="I868" s="212"/>
      <c r="J868" s="128">
        <f>ROUND(IF(H868&lt;'Заказ, cкидки и курсы валют'!$B$39,H868*0.54*100/(100-'Заказ, cкидки и курсы валют'!$C$39),IF(H868&lt;'Заказ, cкидки и курсы валют'!$B$40,H868*0.54*100/(100-'Заказ, cкидки и курсы валют'!$C$40),IF(H868&lt;'Заказ, cкидки и курсы валют'!$B$41,H868*0.54*100/(100-'Заказ, cкидки и курсы валют'!$C$41),IF(H868&lt;'Заказ, cкидки и курсы валют'!$B$42,H868*0.54*100/(100-'Заказ, cкидки и курсы валют'!$C$42),IF(H868&lt;'Заказ, cкидки и курсы валют'!$B$43,H868*0.54*100/(100-'Заказ, cкидки и курсы валют'!$C$43),H868))))),2)</f>
        <v>320.75</v>
      </c>
    </row>
    <row r="869" spans="1:10" ht="14.1" customHeight="1" thickBot="1">
      <c r="A869" s="341" t="s">
        <v>7629</v>
      </c>
      <c r="B869" s="453" t="s">
        <v>182</v>
      </c>
      <c r="C869" s="53">
        <v>32.700000000000003</v>
      </c>
      <c r="D869" s="1877">
        <v>5</v>
      </c>
      <c r="E869" s="2029">
        <f t="shared" si="128"/>
        <v>4421.4799999999996</v>
      </c>
      <c r="F869" s="1090">
        <f t="shared" si="129"/>
        <v>4421.4799999999996</v>
      </c>
      <c r="G869" s="862">
        <f>'Заказ, cкидки и курсы валют'!$J$23*F869</f>
        <v>53057.759999999995</v>
      </c>
      <c r="H869" s="128">
        <f t="shared" si="130"/>
        <v>265.29000000000002</v>
      </c>
      <c r="I869" s="311"/>
      <c r="J869" s="128">
        <f>ROUND(IF(H869&lt;'Заказ, cкидки и курсы валют'!$B$39,H869*0.54*100/(100-'Заказ, cкидки и курсы валют'!$C$39),IF(H869&lt;'Заказ, cкидки и курсы валют'!$B$40,H869*0.54*100/(100-'Заказ, cкидки и курсы валют'!$C$40),IF(H869&lt;'Заказ, cкидки и курсы валют'!$B$41,H869*0.54*100/(100-'Заказ, cкидки и курсы валют'!$C$41),IF(H869&lt;'Заказ, cкидки и курсы валют'!$B$42,H869*0.54*100/(100-'Заказ, cкидки и курсы валют'!$C$42),IF(H869&lt;'Заказ, cкидки и курсы валют'!$B$43,H869*0.54*100/(100-'Заказ, cкидки и курсы валют'!$C$43),H869))))),2)</f>
        <v>358.14</v>
      </c>
    </row>
    <row r="870" spans="1:10" ht="14.1" customHeight="1" thickBot="1">
      <c r="A870" s="216" t="s">
        <v>7630</v>
      </c>
      <c r="B870" s="46" t="s">
        <v>3135</v>
      </c>
      <c r="C870" s="53">
        <v>14</v>
      </c>
      <c r="D870" s="72">
        <v>5</v>
      </c>
      <c r="E870" s="2029">
        <f t="shared" si="128"/>
        <v>4137.4799999999996</v>
      </c>
      <c r="F870" s="1090">
        <f t="shared" si="129"/>
        <v>4137.4799999999996</v>
      </c>
      <c r="G870" s="862">
        <f>'Заказ, cкидки и курсы валют'!$J$23*F870</f>
        <v>49649.759999999995</v>
      </c>
      <c r="H870" s="128">
        <f t="shared" si="130"/>
        <v>248.25</v>
      </c>
      <c r="I870" s="212"/>
      <c r="J870" s="128">
        <f>ROUND(IF(H870&lt;'Заказ, cкидки и курсы валют'!$B$39,H870*0.54*100/(100-'Заказ, cкидки и курсы валют'!$C$39),IF(H870&lt;'Заказ, cкидки и курсы валют'!$B$40,H870*0.54*100/(100-'Заказ, cкидки и курсы валют'!$C$40),IF(H870&lt;'Заказ, cкидки и курсы валют'!$B$41,H870*0.54*100/(100-'Заказ, cкидки и курсы валют'!$C$41),IF(H870&lt;'Заказ, cкидки и курсы валют'!$B$42,H870*0.54*100/(100-'Заказ, cкидки и курсы валют'!$C$42),IF(H870&lt;'Заказ, cкидки и курсы валют'!$B$43,H870*0.54*100/(100-'Заказ, cкидки и курсы валют'!$C$43),H870))))),2)</f>
        <v>335.14</v>
      </c>
    </row>
    <row r="871" spans="1:10" ht="14.1" customHeight="1" thickBot="1">
      <c r="A871" s="216" t="s">
        <v>7631</v>
      </c>
      <c r="B871" s="46" t="s">
        <v>191</v>
      </c>
      <c r="C871" s="73">
        <v>29.1</v>
      </c>
      <c r="D871" s="72">
        <v>5</v>
      </c>
      <c r="E871" s="2029">
        <f t="shared" si="128"/>
        <v>4446.12</v>
      </c>
      <c r="F871" s="1090">
        <f t="shared" si="129"/>
        <v>4446.12</v>
      </c>
      <c r="G871" s="862">
        <f>'Заказ, cкидки и курсы валют'!$J$23*F871</f>
        <v>53353.440000000002</v>
      </c>
      <c r="H871" s="128">
        <f t="shared" si="130"/>
        <v>266.77</v>
      </c>
      <c r="I871" s="212"/>
      <c r="J871" s="128">
        <f>ROUND(IF(H871&lt;'Заказ, cкидки и курсы валют'!$B$39,H871*0.54*100/(100-'Заказ, cкидки и курсы валют'!$C$39),IF(H871&lt;'Заказ, cкидки и курсы валют'!$B$40,H871*0.54*100/(100-'Заказ, cкидки и курсы валют'!$C$40),IF(H871&lt;'Заказ, cкидки и курсы валют'!$B$41,H871*0.54*100/(100-'Заказ, cкидки и курсы валют'!$C$41),IF(H871&lt;'Заказ, cкидки и курсы валют'!$B$42,H871*0.54*100/(100-'Заказ, cкидки и курсы валют'!$C$42),IF(H871&lt;'Заказ, cкидки и курсы валют'!$B$43,H871*0.54*100/(100-'Заказ, cкидки и курсы валют'!$C$43),H871))))),2)</f>
        <v>360.14</v>
      </c>
    </row>
    <row r="872" spans="1:10" ht="14.1" customHeight="1" thickBot="1">
      <c r="A872" s="216" t="s">
        <v>7632</v>
      </c>
      <c r="B872" s="46" t="s">
        <v>3136</v>
      </c>
      <c r="C872" s="53">
        <v>41.1</v>
      </c>
      <c r="D872" s="72">
        <v>5</v>
      </c>
      <c r="E872" s="2029">
        <f t="shared" si="128"/>
        <v>4857.4400000000005</v>
      </c>
      <c r="F872" s="1090">
        <f t="shared" si="129"/>
        <v>4857.4399999999996</v>
      </c>
      <c r="G872" s="862">
        <f>'Заказ, cкидки и курсы валют'!$J$23*F872</f>
        <v>58289.279999999999</v>
      </c>
      <c r="H872" s="128">
        <f t="shared" si="130"/>
        <v>291.45</v>
      </c>
      <c r="I872" s="212"/>
      <c r="J872" s="128">
        <f>ROUND(IF(H872&lt;'Заказ, cкидки и курсы валют'!$B$39,H872*0.54*100/(100-'Заказ, cкидки и курсы валют'!$C$39),IF(H872&lt;'Заказ, cкидки и курсы валют'!$B$40,H872*0.54*100/(100-'Заказ, cкидки и курсы валют'!$C$40),IF(H872&lt;'Заказ, cкидки и курсы валют'!$B$41,H872*0.54*100/(100-'Заказ, cкидки и курсы валют'!$C$41),IF(H872&lt;'Заказ, cкидки и курсы валют'!$B$42,H872*0.54*100/(100-'Заказ, cкидки и курсы валют'!$C$42),IF(H872&lt;'Заказ, cкидки и курсы валют'!$B$43,H872*0.54*100/(100-'Заказ, cкидки и курсы валют'!$C$43),H872))))),2)</f>
        <v>393.46</v>
      </c>
    </row>
    <row r="873" spans="1:10" ht="14.1" customHeight="1" thickBot="1">
      <c r="A873" s="241" t="s">
        <v>7633</v>
      </c>
      <c r="B873" s="131" t="s">
        <v>194</v>
      </c>
      <c r="C873" s="966">
        <v>26.4</v>
      </c>
      <c r="D873" s="1010">
        <v>5</v>
      </c>
      <c r="E873" s="2029">
        <f t="shared" si="128"/>
        <v>5457.9400000000005</v>
      </c>
      <c r="F873" s="1091">
        <f t="shared" si="129"/>
        <v>5457.94</v>
      </c>
      <c r="G873" s="960">
        <f>'Заказ, cкидки и курсы валют'!$J$23*F873</f>
        <v>65495.28</v>
      </c>
      <c r="H873" s="181">
        <f t="shared" si="130"/>
        <v>327.48</v>
      </c>
      <c r="I873" s="214"/>
      <c r="J873" s="128">
        <f>ROUND(IF(H873&lt;'Заказ, cкидки и курсы валют'!$B$39,H873*0.54*100/(100-'Заказ, cкидки и курсы валют'!$C$39),IF(H873&lt;'Заказ, cкидки и курсы валют'!$B$40,H873*0.54*100/(100-'Заказ, cкидки и курсы валют'!$C$40),IF(H873&lt;'Заказ, cкидки и курсы валют'!$B$41,H873*0.54*100/(100-'Заказ, cкидки и курсы валют'!$C$41),IF(H873&lt;'Заказ, cкидки и курсы валют'!$B$42,H873*0.54*100/(100-'Заказ, cкидки и курсы валют'!$C$42),IF(H873&lt;'Заказ, cкидки и курсы валют'!$B$43,H873*0.54*100/(100-'Заказ, cкидки и курсы валют'!$C$43),H873))))),2)</f>
        <v>442.1</v>
      </c>
    </row>
    <row r="874" spans="1:10" ht="13.5" thickBot="1"/>
    <row r="875" spans="1:10" ht="18">
      <c r="A875" s="247"/>
      <c r="B875" s="163"/>
      <c r="C875" s="91" t="s">
        <v>3090</v>
      </c>
      <c r="D875" s="91"/>
      <c r="E875" s="855"/>
      <c r="F875" s="562"/>
      <c r="G875" s="592"/>
      <c r="H875" s="163"/>
      <c r="I875" s="95"/>
    </row>
    <row r="876" spans="1:10" ht="18">
      <c r="A876" s="248"/>
      <c r="B876" s="17"/>
      <c r="C876" s="108"/>
      <c r="D876" s="108"/>
      <c r="E876" s="571" t="s">
        <v>3091</v>
      </c>
      <c r="F876" s="563"/>
      <c r="G876" s="563"/>
      <c r="H876" s="17"/>
      <c r="I876" s="167"/>
    </row>
    <row r="877" spans="1:10" ht="66.75" customHeight="1">
      <c r="A877" s="248"/>
      <c r="B877" s="17"/>
      <c r="C877" s="97"/>
      <c r="D877" s="97"/>
      <c r="E877" s="557"/>
      <c r="F877" s="596"/>
      <c r="G877" s="620"/>
      <c r="H877" s="17"/>
      <c r="I877" s="167"/>
    </row>
    <row r="878" spans="1:10">
      <c r="A878" s="248"/>
      <c r="B878" s="17"/>
      <c r="C878" s="97"/>
      <c r="D878" s="97"/>
      <c r="E878" s="557"/>
      <c r="F878" s="596"/>
      <c r="G878" s="620"/>
      <c r="H878" s="17"/>
      <c r="I878" s="167"/>
    </row>
    <row r="879" spans="1:10">
      <c r="A879" s="248"/>
      <c r="B879" s="17"/>
      <c r="C879" s="97"/>
      <c r="D879" s="97"/>
      <c r="E879" s="557"/>
      <c r="F879" s="596"/>
      <c r="G879" s="620"/>
      <c r="H879" s="17"/>
      <c r="I879" s="167"/>
    </row>
    <row r="880" spans="1:10" ht="16.5" thickBot="1">
      <c r="A880" s="201" t="s">
        <v>7051</v>
      </c>
      <c r="B880" s="261"/>
      <c r="C880" s="99"/>
      <c r="D880" s="99"/>
      <c r="E880" s="558"/>
      <c r="F880" s="598"/>
      <c r="G880" s="621"/>
      <c r="H880" s="171"/>
      <c r="I880" s="172"/>
    </row>
    <row r="881" spans="1:10" ht="52.5">
      <c r="A881" s="195" t="s">
        <v>1028</v>
      </c>
      <c r="B881" s="196" t="s">
        <v>1029</v>
      </c>
      <c r="C881" s="197" t="s">
        <v>678</v>
      </c>
      <c r="D881" s="197" t="s">
        <v>3130</v>
      </c>
      <c r="E881" s="605" t="s">
        <v>11188</v>
      </c>
      <c r="F881" s="600" t="s">
        <v>2779</v>
      </c>
      <c r="G881" s="638" t="s">
        <v>2627</v>
      </c>
      <c r="H881" s="338" t="s">
        <v>497</v>
      </c>
      <c r="I881" s="199" t="s">
        <v>4239</v>
      </c>
    </row>
    <row r="882" spans="1:10" ht="13.5" thickBot="1">
      <c r="A882" s="195"/>
      <c r="B882" s="389"/>
      <c r="C882" s="197" t="s">
        <v>3629</v>
      </c>
      <c r="D882" s="390" t="s">
        <v>2628</v>
      </c>
      <c r="E882" s="564" t="s">
        <v>265</v>
      </c>
      <c r="F882" s="607">
        <f>'Заказ, cкидки и курсы валют'!$I$12</f>
        <v>0</v>
      </c>
      <c r="G882" s="949"/>
      <c r="H882" s="455"/>
      <c r="I882" s="325"/>
    </row>
    <row r="883" spans="1:10" ht="14.1" customHeight="1">
      <c r="A883" s="333" t="s">
        <v>536</v>
      </c>
      <c r="B883" s="978" t="s">
        <v>1351</v>
      </c>
      <c r="C883" s="984">
        <v>10.5</v>
      </c>
      <c r="D883" s="1878">
        <v>100</v>
      </c>
      <c r="E883" s="1092">
        <v>1331.96</v>
      </c>
      <c r="F883" s="1089">
        <f>ROUND(E883*(1-$F$10),2)</f>
        <v>1331.96</v>
      </c>
      <c r="G883" s="968">
        <f>'Заказ, cкидки и курсы валют'!$J$23*F883</f>
        <v>15983.52</v>
      </c>
      <c r="H883" s="387">
        <f>ROUND((D883/1000)*G883,2)</f>
        <v>1598.35</v>
      </c>
      <c r="I883" s="337"/>
    </row>
    <row r="884" spans="1:10" ht="14.1" customHeight="1">
      <c r="A884" s="216" t="s">
        <v>537</v>
      </c>
      <c r="B884" s="61" t="s">
        <v>1356</v>
      </c>
      <c r="C884" s="58">
        <v>21.8</v>
      </c>
      <c r="D884" s="1879">
        <v>50</v>
      </c>
      <c r="E884" s="1092">
        <v>1227.5899999999999</v>
      </c>
      <c r="F884" s="1090">
        <f t="shared" ref="F884:F885" si="131">ROUND(E884*(1-$F$10),2)</f>
        <v>1227.5899999999999</v>
      </c>
      <c r="G884" s="862">
        <f>'Заказ, cкидки и курсы валют'!$J$23*F884</f>
        <v>14731.079999999998</v>
      </c>
      <c r="H884" s="128">
        <f t="shared" ref="H884:H885" si="132">ROUND((D884/1000)*G884,2)</f>
        <v>736.55</v>
      </c>
      <c r="I884" s="212"/>
    </row>
    <row r="885" spans="1:10" ht="14.1" customHeight="1" thickBot="1">
      <c r="A885" s="241" t="s">
        <v>538</v>
      </c>
      <c r="B885" s="250" t="s">
        <v>1359</v>
      </c>
      <c r="C885" s="799">
        <v>29.7</v>
      </c>
      <c r="D885" s="1880">
        <v>50</v>
      </c>
      <c r="E885" s="1092">
        <v>1908.59</v>
      </c>
      <c r="F885" s="1091">
        <f t="shared" si="131"/>
        <v>1908.59</v>
      </c>
      <c r="G885" s="960">
        <f>'Заказ, cкидки и курсы валют'!$J$23*F885</f>
        <v>22903.079999999998</v>
      </c>
      <c r="H885" s="181">
        <f t="shared" si="132"/>
        <v>1145.1500000000001</v>
      </c>
      <c r="I885" s="214"/>
    </row>
    <row r="886" spans="1:10" ht="19.7" customHeight="1" thickBot="1"/>
    <row r="887" spans="1:10" ht="18">
      <c r="A887" s="247"/>
      <c r="B887" s="163"/>
      <c r="C887" s="91" t="s">
        <v>3090</v>
      </c>
      <c r="D887" s="91"/>
      <c r="E887" s="855"/>
      <c r="F887" s="562"/>
      <c r="G887" s="592"/>
      <c r="H887" s="163"/>
      <c r="I887" s="95"/>
    </row>
    <row r="888" spans="1:10" ht="18">
      <c r="A888" s="248"/>
      <c r="B888" s="17"/>
      <c r="C888" s="108"/>
      <c r="D888" s="108"/>
      <c r="E888" s="571" t="s">
        <v>3091</v>
      </c>
      <c r="F888" s="563"/>
      <c r="G888" s="563"/>
      <c r="H888" s="17"/>
      <c r="I888" s="167"/>
    </row>
    <row r="889" spans="1:10" ht="46.5" customHeight="1">
      <c r="A889" s="248"/>
      <c r="B889" s="17"/>
      <c r="C889" s="97"/>
      <c r="D889" s="97"/>
      <c r="E889" s="557"/>
      <c r="F889" s="596"/>
      <c r="G889" s="620"/>
      <c r="H889" s="17"/>
      <c r="I889" s="167"/>
    </row>
    <row r="890" spans="1:10">
      <c r="A890" s="248"/>
      <c r="B890" s="17"/>
      <c r="C890" s="97"/>
      <c r="D890" s="97"/>
      <c r="E890" s="557"/>
      <c r="F890" s="596"/>
      <c r="G890" s="620"/>
      <c r="H890" s="17"/>
      <c r="I890" s="167"/>
    </row>
    <row r="891" spans="1:10">
      <c r="A891" s="248"/>
      <c r="B891" s="17"/>
      <c r="C891" s="97"/>
      <c r="D891" s="97"/>
      <c r="E891" s="557"/>
      <c r="F891" s="596"/>
      <c r="G891" s="620"/>
      <c r="H891" s="17"/>
      <c r="I891" s="167"/>
    </row>
    <row r="892" spans="1:10" ht="16.5" thickBot="1">
      <c r="A892" s="1171" t="s">
        <v>7052</v>
      </c>
      <c r="B892" s="2540"/>
      <c r="C892" s="99"/>
      <c r="D892" s="99"/>
      <c r="E892" s="558"/>
      <c r="F892" s="598"/>
      <c r="G892" s="621"/>
      <c r="H892" s="171"/>
      <c r="I892" s="172"/>
    </row>
    <row r="893" spans="1:10" ht="52.5" customHeight="1">
      <c r="A893" s="195" t="s">
        <v>1028</v>
      </c>
      <c r="B893" s="196" t="s">
        <v>1029</v>
      </c>
      <c r="C893" s="197" t="s">
        <v>678</v>
      </c>
      <c r="D893" s="197" t="s">
        <v>3130</v>
      </c>
      <c r="E893" s="605" t="s">
        <v>11188</v>
      </c>
      <c r="F893" s="600" t="s">
        <v>2779</v>
      </c>
      <c r="G893" s="638" t="s">
        <v>2627</v>
      </c>
      <c r="H893" s="338" t="s">
        <v>497</v>
      </c>
      <c r="I893" s="199" t="s">
        <v>4239</v>
      </c>
      <c r="J893" s="2668" t="s">
        <v>12335</v>
      </c>
    </row>
    <row r="894" spans="1:10" ht="13.5" thickBot="1">
      <c r="A894" s="195"/>
      <c r="B894" s="389"/>
      <c r="C894" s="197" t="s">
        <v>3629</v>
      </c>
      <c r="D894" s="390" t="s">
        <v>2628</v>
      </c>
      <c r="E894" s="564" t="s">
        <v>265</v>
      </c>
      <c r="F894" s="607">
        <f>'Заказ, cкидки и курсы валют'!$I$12</f>
        <v>0</v>
      </c>
      <c r="G894" s="949"/>
      <c r="H894" s="455"/>
      <c r="I894" s="325"/>
      <c r="J894" s="2669"/>
    </row>
    <row r="895" spans="1:10" ht="14.1" customHeight="1" thickBot="1">
      <c r="A895" s="333" t="s">
        <v>7634</v>
      </c>
      <c r="B895" s="978" t="s">
        <v>1351</v>
      </c>
      <c r="C895" s="984">
        <v>10.5</v>
      </c>
      <c r="D895" s="1878">
        <v>10</v>
      </c>
      <c r="E895" s="2029">
        <f>(E883*2)+(1000/D895*7.5)</f>
        <v>3413.92</v>
      </c>
      <c r="F895" s="1089">
        <f>ROUND(E895*(1-$F$10),2)</f>
        <v>3413.92</v>
      </c>
      <c r="G895" s="968">
        <f>'Заказ, cкидки и курсы валют'!$J$23*F895</f>
        <v>40967.040000000001</v>
      </c>
      <c r="H895" s="387">
        <f>ROUND((D895/1000)*G895,2)</f>
        <v>409.67</v>
      </c>
      <c r="I895" s="337"/>
      <c r="J895" s="128">
        <f>ROUND(IF(H895&lt;'Заказ, cкидки и курсы валют'!$B$39,H895*0.54*100/(100-'Заказ, cкидки и курсы валют'!$C$39),IF(H895&lt;'Заказ, cкидки и курсы валют'!$B$40,H895*0.54*100/(100-'Заказ, cкидки и курсы валют'!$C$40),IF(H895&lt;'Заказ, cкидки и курсы валют'!$B$41,H895*0.54*100/(100-'Заказ, cкидки и курсы валют'!$C$41),IF(H895&lt;'Заказ, cкидки и курсы валют'!$B$42,H895*0.54*100/(100-'Заказ, cкидки и курсы валют'!$C$42),IF(H895&lt;'Заказ, cкидки и курсы валют'!$B$43,H895*0.54*100/(100-'Заказ, cкидки и курсы валют'!$C$43),H895))))),2)</f>
        <v>491.6</v>
      </c>
    </row>
    <row r="896" spans="1:10" ht="14.1" customHeight="1" thickBot="1">
      <c r="A896" s="216" t="s">
        <v>7635</v>
      </c>
      <c r="B896" s="61" t="s">
        <v>1356</v>
      </c>
      <c r="C896" s="58">
        <v>21.8</v>
      </c>
      <c r="D896" s="1879">
        <v>5</v>
      </c>
      <c r="E896" s="2029">
        <f t="shared" ref="E896:E897" si="133">(E884*2)+(1000/D896*7.5)</f>
        <v>3955.18</v>
      </c>
      <c r="F896" s="1090">
        <f t="shared" ref="F896:F897" si="134">ROUND(E896*(1-$F$10),2)</f>
        <v>3955.18</v>
      </c>
      <c r="G896" s="862">
        <f>'Заказ, cкидки и курсы валют'!$J$23*F896</f>
        <v>47462.159999999996</v>
      </c>
      <c r="H896" s="128">
        <f t="shared" ref="H896:H897" si="135">ROUND((D896/1000)*G896,2)</f>
        <v>237.31</v>
      </c>
      <c r="I896" s="212"/>
      <c r="J896" s="128">
        <f>ROUND(IF(H896&lt;'Заказ, cкидки и курсы валют'!$B$39,H896*0.54*100/(100-'Заказ, cкидки и курсы валют'!$C$39),IF(H896&lt;'Заказ, cкидки и курсы валют'!$B$40,H896*0.54*100/(100-'Заказ, cкидки и курсы валют'!$C$40),IF(H896&lt;'Заказ, cкидки и курсы валют'!$B$41,H896*0.54*100/(100-'Заказ, cкидки и курсы валют'!$C$41),IF(H896&lt;'Заказ, cкидки и курсы валют'!$B$42,H896*0.54*100/(100-'Заказ, cкидки и курсы валют'!$C$42),IF(H896&lt;'Заказ, cкидки и курсы валют'!$B$43,H896*0.54*100/(100-'Заказ, cкидки и курсы валют'!$C$43),H896))))),2)</f>
        <v>320.37</v>
      </c>
    </row>
    <row r="897" spans="1:10" ht="14.1" customHeight="1" thickBot="1">
      <c r="A897" s="241" t="s">
        <v>7636</v>
      </c>
      <c r="B897" s="250" t="s">
        <v>1359</v>
      </c>
      <c r="C897" s="799">
        <v>29.7</v>
      </c>
      <c r="D897" s="1880">
        <v>5</v>
      </c>
      <c r="E897" s="2029">
        <f t="shared" si="133"/>
        <v>5317.18</v>
      </c>
      <c r="F897" s="1091">
        <f t="shared" si="134"/>
        <v>5317.18</v>
      </c>
      <c r="G897" s="960">
        <f>'Заказ, cкидки и курсы валют'!$J$23*F897</f>
        <v>63806.16</v>
      </c>
      <c r="H897" s="181">
        <f t="shared" si="135"/>
        <v>319.02999999999997</v>
      </c>
      <c r="I897" s="214"/>
      <c r="J897" s="128">
        <f>ROUND(IF(H897&lt;'Заказ, cкидки и курсы валют'!$B$39,H897*0.54*100/(100-'Заказ, cкидки и курсы валют'!$C$39),IF(H897&lt;'Заказ, cкидки и курсы валют'!$B$40,H897*0.54*100/(100-'Заказ, cкидки и курсы валют'!$C$40),IF(H897&lt;'Заказ, cкидки и курсы валют'!$B$41,H897*0.54*100/(100-'Заказ, cкидки и курсы валют'!$C$41),IF(H897&lt;'Заказ, cкидки и курсы валют'!$B$42,H897*0.54*100/(100-'Заказ, cкидки и курсы валют'!$C$42),IF(H897&lt;'Заказ, cкидки и курсы валют'!$B$43,H897*0.54*100/(100-'Заказ, cкидки и курсы валют'!$C$43),H897))))),2)</f>
        <v>430.69</v>
      </c>
    </row>
    <row r="898" spans="1:10" ht="19.7" customHeight="1" thickBot="1"/>
    <row r="899" spans="1:10" ht="18">
      <c r="A899" s="247"/>
      <c r="B899" s="163"/>
      <c r="C899" s="91" t="s">
        <v>3090</v>
      </c>
      <c r="D899" s="91"/>
      <c r="E899" s="855"/>
      <c r="F899" s="562"/>
      <c r="G899" s="592"/>
      <c r="H899" s="163"/>
      <c r="I899" s="95"/>
    </row>
    <row r="900" spans="1:10" ht="18">
      <c r="A900" s="248"/>
      <c r="B900" s="17"/>
      <c r="C900" s="108"/>
      <c r="D900" s="108"/>
      <c r="E900" s="571" t="s">
        <v>3092</v>
      </c>
      <c r="F900" s="563"/>
      <c r="G900" s="563"/>
      <c r="H900" s="17"/>
      <c r="I900" s="167"/>
    </row>
    <row r="901" spans="1:10" ht="39.75" customHeight="1">
      <c r="A901" s="248"/>
      <c r="B901" s="17"/>
      <c r="C901" s="97"/>
      <c r="D901" s="97"/>
      <c r="E901" s="557"/>
      <c r="F901" s="596"/>
      <c r="G901" s="620"/>
      <c r="H901" s="17"/>
      <c r="I901" s="167"/>
    </row>
    <row r="902" spans="1:10">
      <c r="A902" s="248"/>
      <c r="B902" s="17"/>
      <c r="C902" s="97"/>
      <c r="D902" s="97"/>
      <c r="E902" s="557"/>
      <c r="F902" s="596"/>
      <c r="G902" s="620"/>
      <c r="H902" s="17"/>
      <c r="I902" s="167"/>
    </row>
    <row r="903" spans="1:10">
      <c r="A903" s="248"/>
      <c r="B903" s="17"/>
      <c r="C903" s="97"/>
      <c r="D903" s="97"/>
      <c r="E903" s="557"/>
      <c r="F903" s="596"/>
      <c r="G903" s="620"/>
      <c r="H903" s="17"/>
      <c r="I903" s="167"/>
    </row>
    <row r="904" spans="1:10" ht="16.5" thickBot="1">
      <c r="A904" s="201" t="s">
        <v>7051</v>
      </c>
      <c r="B904" s="261"/>
      <c r="C904" s="99"/>
      <c r="D904" s="99"/>
      <c r="E904" s="558"/>
      <c r="F904" s="598"/>
      <c r="G904" s="621"/>
      <c r="H904" s="171"/>
      <c r="I904" s="172"/>
    </row>
    <row r="905" spans="1:10" ht="52.5">
      <c r="A905" s="195" t="s">
        <v>1028</v>
      </c>
      <c r="B905" s="196" t="s">
        <v>1029</v>
      </c>
      <c r="C905" s="197" t="s">
        <v>678</v>
      </c>
      <c r="D905" s="197" t="s">
        <v>3130</v>
      </c>
      <c r="E905" s="605" t="s">
        <v>11188</v>
      </c>
      <c r="F905" s="600" t="s">
        <v>2779</v>
      </c>
      <c r="G905" s="638" t="s">
        <v>2627</v>
      </c>
      <c r="H905" s="338" t="s">
        <v>497</v>
      </c>
      <c r="I905" s="199" t="s">
        <v>4239</v>
      </c>
    </row>
    <row r="906" spans="1:10" ht="14.25" customHeight="1" thickBot="1">
      <c r="A906" s="195"/>
      <c r="B906" s="389"/>
      <c r="C906" s="197" t="s">
        <v>3629</v>
      </c>
      <c r="D906" s="390" t="s">
        <v>2628</v>
      </c>
      <c r="E906" s="564" t="s">
        <v>265</v>
      </c>
      <c r="F906" s="607">
        <f>'Заказ, cкидки и курсы валют'!$I$12</f>
        <v>0</v>
      </c>
      <c r="G906" s="949"/>
      <c r="H906" s="455"/>
      <c r="I906" s="325"/>
    </row>
    <row r="907" spans="1:10" ht="14.1" customHeight="1">
      <c r="A907" s="333" t="s">
        <v>539</v>
      </c>
      <c r="B907" s="978" t="s">
        <v>1351</v>
      </c>
      <c r="C907" s="984">
        <v>9.9</v>
      </c>
      <c r="D907" s="1878">
        <v>100</v>
      </c>
      <c r="E907" s="1092">
        <v>774.57</v>
      </c>
      <c r="F907" s="1089">
        <f>ROUND(E907*(1-$F$10),2)</f>
        <v>774.57</v>
      </c>
      <c r="G907" s="968">
        <f>'Заказ, cкидки и курсы валют'!$J$23*F907</f>
        <v>9294.84</v>
      </c>
      <c r="H907" s="387">
        <f>ROUND((D907/1000)*G907,2)</f>
        <v>929.48</v>
      </c>
      <c r="I907" s="337"/>
    </row>
    <row r="908" spans="1:10" ht="14.1" customHeight="1">
      <c r="A908" s="216" t="s">
        <v>540</v>
      </c>
      <c r="B908" s="61" t="s">
        <v>1356</v>
      </c>
      <c r="C908" s="58">
        <v>22.6</v>
      </c>
      <c r="D908" s="1879">
        <v>50</v>
      </c>
      <c r="E908" s="1092">
        <v>1237.5</v>
      </c>
      <c r="F908" s="1090">
        <f t="shared" ref="F908:F909" si="136">ROUND(E908*(1-$F$10),2)</f>
        <v>1237.5</v>
      </c>
      <c r="G908" s="862">
        <f>'Заказ, cкидки и курсы валют'!$J$23*F908</f>
        <v>14850</v>
      </c>
      <c r="H908" s="128">
        <f t="shared" ref="H908:H909" si="137">ROUND((D908/1000)*G908,2)</f>
        <v>742.5</v>
      </c>
      <c r="I908" s="212"/>
    </row>
    <row r="909" spans="1:10" ht="14.1" customHeight="1" thickBot="1">
      <c r="A909" s="241" t="s">
        <v>541</v>
      </c>
      <c r="B909" s="250" t="s">
        <v>1359</v>
      </c>
      <c r="C909" s="799">
        <v>30.9</v>
      </c>
      <c r="D909" s="1880">
        <v>50</v>
      </c>
      <c r="E909" s="1092">
        <v>1913.4</v>
      </c>
      <c r="F909" s="1091">
        <f t="shared" si="136"/>
        <v>1913.4</v>
      </c>
      <c r="G909" s="960">
        <f>'Заказ, cкидки и курсы валют'!$J$23*F909</f>
        <v>22960.800000000003</v>
      </c>
      <c r="H909" s="181">
        <f t="shared" si="137"/>
        <v>1148.04</v>
      </c>
      <c r="I909" s="214"/>
    </row>
    <row r="910" spans="1:10" ht="13.5" thickBot="1"/>
    <row r="911" spans="1:10" ht="39" customHeight="1">
      <c r="A911" s="247"/>
      <c r="B911" s="163"/>
      <c r="C911" s="91" t="s">
        <v>3090</v>
      </c>
      <c r="D911" s="91"/>
      <c r="E911" s="855"/>
      <c r="F911" s="562"/>
      <c r="G911" s="592"/>
      <c r="H911" s="163"/>
      <c r="I911" s="95"/>
    </row>
    <row r="912" spans="1:10" ht="14.25" customHeight="1">
      <c r="A912" s="248"/>
      <c r="B912" s="17"/>
      <c r="C912" s="108"/>
      <c r="D912" s="108"/>
      <c r="E912" s="571" t="s">
        <v>3092</v>
      </c>
      <c r="F912" s="563"/>
      <c r="G912" s="563"/>
      <c r="H912" s="17"/>
      <c r="I912" s="167"/>
    </row>
    <row r="913" spans="1:11">
      <c r="A913" s="248"/>
      <c r="B913" s="17"/>
      <c r="C913" s="97"/>
      <c r="D913" s="97"/>
      <c r="E913" s="557"/>
      <c r="F913" s="596"/>
      <c r="G913" s="620"/>
      <c r="H913" s="17"/>
      <c r="I913" s="167"/>
      <c r="K913" s="816"/>
    </row>
    <row r="914" spans="1:11">
      <c r="A914" s="248"/>
      <c r="B914" s="17"/>
      <c r="C914" s="97"/>
      <c r="D914" s="97"/>
      <c r="E914" s="557"/>
      <c r="F914" s="596"/>
      <c r="G914" s="620"/>
      <c r="H914" s="17"/>
      <c r="I914" s="167"/>
      <c r="K914" s="816"/>
    </row>
    <row r="915" spans="1:11">
      <c r="A915" s="248"/>
      <c r="B915" s="17"/>
      <c r="C915" s="97"/>
      <c r="D915" s="97"/>
      <c r="E915" s="557"/>
      <c r="F915" s="596"/>
      <c r="G915" s="620"/>
      <c r="H915" s="17"/>
      <c r="I915" s="167"/>
      <c r="K915" s="816"/>
    </row>
    <row r="916" spans="1:11" ht="16.5" thickBot="1">
      <c r="A916" s="1171" t="s">
        <v>7052</v>
      </c>
      <c r="B916" s="2540"/>
      <c r="C916" s="99"/>
      <c r="D916" s="99"/>
      <c r="E916" s="558"/>
      <c r="F916" s="598"/>
      <c r="G916" s="621"/>
      <c r="H916" s="171"/>
      <c r="I916" s="172"/>
      <c r="K916" s="816"/>
    </row>
    <row r="917" spans="1:11" ht="52.5">
      <c r="A917" s="195" t="s">
        <v>1028</v>
      </c>
      <c r="B917" s="196" t="s">
        <v>1029</v>
      </c>
      <c r="C917" s="197" t="s">
        <v>678</v>
      </c>
      <c r="D917" s="197" t="s">
        <v>3130</v>
      </c>
      <c r="E917" s="605" t="s">
        <v>11188</v>
      </c>
      <c r="F917" s="600" t="s">
        <v>2779</v>
      </c>
      <c r="G917" s="638" t="s">
        <v>2627</v>
      </c>
      <c r="H917" s="338" t="s">
        <v>497</v>
      </c>
      <c r="I917" s="199" t="s">
        <v>4239</v>
      </c>
      <c r="J917" s="2668" t="s">
        <v>12335</v>
      </c>
      <c r="K917" s="816"/>
    </row>
    <row r="918" spans="1:11" ht="13.5" thickBot="1">
      <c r="A918" s="195"/>
      <c r="B918" s="389"/>
      <c r="C918" s="197" t="s">
        <v>3629</v>
      </c>
      <c r="D918" s="390" t="s">
        <v>2628</v>
      </c>
      <c r="E918" s="564" t="s">
        <v>265</v>
      </c>
      <c r="F918" s="607">
        <f>'Заказ, cкидки и курсы валют'!$I$12</f>
        <v>0</v>
      </c>
      <c r="G918" s="949"/>
      <c r="H918" s="455"/>
      <c r="I918" s="325"/>
      <c r="J918" s="2669"/>
    </row>
    <row r="919" spans="1:11" ht="14.1" customHeight="1" thickBot="1">
      <c r="A919" s="333" t="s">
        <v>7637</v>
      </c>
      <c r="B919" s="978" t="s">
        <v>1351</v>
      </c>
      <c r="C919" s="984">
        <v>9.9</v>
      </c>
      <c r="D919" s="1878">
        <v>10</v>
      </c>
      <c r="E919" s="2029">
        <f>(E907*2)+(1000/D919*7.5)</f>
        <v>2299.1400000000003</v>
      </c>
      <c r="F919" s="1089">
        <f>ROUND(E919*(1-$F$10),2)</f>
        <v>2299.14</v>
      </c>
      <c r="G919" s="968">
        <f>'Заказ, cкидки и курсы валют'!$J$23*F919</f>
        <v>27589.68</v>
      </c>
      <c r="H919" s="387">
        <f>ROUND((D919/1000)*G919,2)</f>
        <v>275.89999999999998</v>
      </c>
      <c r="I919" s="337"/>
      <c r="J919" s="128">
        <f>ROUND(IF(H919&lt;'Заказ, cкидки и курсы валют'!$B$39,H919*0.54*100/(100-'Заказ, cкидки и курсы валют'!$C$39),IF(H919&lt;'Заказ, cкидки и курсы валют'!$B$40,H919*0.54*100/(100-'Заказ, cкидки и курсы валют'!$C$40),IF(H919&lt;'Заказ, cкидки и курсы валют'!$B$41,H919*0.54*100/(100-'Заказ, cкидки и курсы валют'!$C$41),IF(H919&lt;'Заказ, cкидки и курсы валют'!$B$42,H919*0.54*100/(100-'Заказ, cкидки и курсы валют'!$C$42),IF(H919&lt;'Заказ, cкидки и курсы валют'!$B$43,H919*0.54*100/(100-'Заказ, cкидки и курсы валют'!$C$43),H919))))),2)</f>
        <v>372.47</v>
      </c>
    </row>
    <row r="920" spans="1:11" ht="14.1" customHeight="1" thickBot="1">
      <c r="A920" s="216" t="s">
        <v>7638</v>
      </c>
      <c r="B920" s="61" t="s">
        <v>1356</v>
      </c>
      <c r="C920" s="58">
        <v>22.6</v>
      </c>
      <c r="D920" s="1879">
        <v>5</v>
      </c>
      <c r="E920" s="2029">
        <f t="shared" ref="E920:E921" si="138">(E908*2)+(1000/D920*7.5)</f>
        <v>3975</v>
      </c>
      <c r="F920" s="1090">
        <f t="shared" ref="F920:F921" si="139">ROUND(E920*(1-$F$10),2)</f>
        <v>3975</v>
      </c>
      <c r="G920" s="862">
        <f>'Заказ, cкидки и курсы валют'!$J$23*F920</f>
        <v>47700</v>
      </c>
      <c r="H920" s="128">
        <f t="shared" ref="H920:H921" si="140">ROUND((D920/1000)*G920,2)</f>
        <v>238.5</v>
      </c>
      <c r="I920" s="212"/>
      <c r="J920" s="128">
        <f>ROUND(IF(H920&lt;'Заказ, cкидки и курсы валют'!$B$39,H920*0.54*100/(100-'Заказ, cкидки и курсы валют'!$C$39),IF(H920&lt;'Заказ, cкидки и курсы валют'!$B$40,H920*0.54*100/(100-'Заказ, cкидки и курсы валют'!$C$40),IF(H920&lt;'Заказ, cкидки и курсы валют'!$B$41,H920*0.54*100/(100-'Заказ, cкидки и курсы валют'!$C$41),IF(H920&lt;'Заказ, cкидки и курсы валют'!$B$42,H920*0.54*100/(100-'Заказ, cкидки и курсы валют'!$C$42),IF(H920&lt;'Заказ, cкидки и курсы валют'!$B$43,H920*0.54*100/(100-'Заказ, cкидки и курсы валют'!$C$43),H920))))),2)</f>
        <v>321.98</v>
      </c>
    </row>
    <row r="921" spans="1:11" ht="14.1" customHeight="1" thickBot="1">
      <c r="A921" s="241" t="s">
        <v>7639</v>
      </c>
      <c r="B921" s="250" t="s">
        <v>1359</v>
      </c>
      <c r="C921" s="799">
        <v>30.9</v>
      </c>
      <c r="D921" s="1880">
        <v>5</v>
      </c>
      <c r="E921" s="2029">
        <f t="shared" si="138"/>
        <v>5326.8</v>
      </c>
      <c r="F921" s="1091">
        <f t="shared" si="139"/>
        <v>5326.8</v>
      </c>
      <c r="G921" s="960">
        <f>'Заказ, cкидки и курсы валют'!$J$23*F921</f>
        <v>63921.600000000006</v>
      </c>
      <c r="H921" s="181">
        <f t="shared" si="140"/>
        <v>319.61</v>
      </c>
      <c r="I921" s="214"/>
      <c r="J921" s="128">
        <f>ROUND(IF(H921&lt;'Заказ, cкидки и курсы валют'!$B$39,H921*0.54*100/(100-'Заказ, cкидки и курсы валют'!$C$39),IF(H921&lt;'Заказ, cкидки и курсы валют'!$B$40,H921*0.54*100/(100-'Заказ, cкидки и курсы валют'!$C$40),IF(H921&lt;'Заказ, cкидки и курсы валют'!$B$41,H921*0.54*100/(100-'Заказ, cкидки и курсы валют'!$C$41),IF(H921&lt;'Заказ, cкидки и курсы валют'!$B$42,H921*0.54*100/(100-'Заказ, cкидки и курсы валют'!$C$42),IF(H921&lt;'Заказ, cкидки и курсы валют'!$B$43,H921*0.54*100/(100-'Заказ, cкидки и курсы валют'!$C$43),H921))))),2)</f>
        <v>431.47</v>
      </c>
    </row>
    <row r="922" spans="1:11" ht="13.5" thickBot="1"/>
    <row r="923" spans="1:11" ht="44.25" customHeight="1">
      <c r="A923" s="247"/>
      <c r="B923" s="163"/>
      <c r="C923" s="91" t="s">
        <v>3090</v>
      </c>
      <c r="D923" s="91"/>
      <c r="E923" s="855"/>
      <c r="F923" s="562"/>
      <c r="G923" s="592"/>
      <c r="H923" s="163"/>
      <c r="I923" s="95"/>
    </row>
    <row r="924" spans="1:11" ht="14.25" customHeight="1">
      <c r="A924" s="248"/>
      <c r="B924" s="17"/>
      <c r="C924" s="108"/>
      <c r="D924" s="108"/>
      <c r="E924" s="571" t="s">
        <v>3093</v>
      </c>
      <c r="F924" s="563"/>
      <c r="G924" s="563"/>
      <c r="H924" s="17"/>
      <c r="I924" s="167"/>
    </row>
    <row r="925" spans="1:11">
      <c r="A925" s="248"/>
      <c r="B925" s="17"/>
      <c r="C925" s="97"/>
      <c r="D925" s="97"/>
      <c r="E925" s="557"/>
      <c r="F925" s="596"/>
      <c r="G925" s="620"/>
      <c r="H925" s="17"/>
      <c r="I925" s="167"/>
      <c r="K925" s="816"/>
    </row>
    <row r="926" spans="1:11">
      <c r="A926" s="248"/>
      <c r="B926" s="17"/>
      <c r="C926" s="97"/>
      <c r="D926" s="97"/>
      <c r="E926" s="557"/>
      <c r="F926" s="596"/>
      <c r="G926" s="620"/>
      <c r="H926" s="17"/>
      <c r="I926" s="167"/>
      <c r="K926" s="816"/>
    </row>
    <row r="927" spans="1:11">
      <c r="A927" s="248"/>
      <c r="B927" s="17"/>
      <c r="C927" s="97"/>
      <c r="D927" s="97"/>
      <c r="E927" s="557"/>
      <c r="F927" s="596"/>
      <c r="G927" s="620"/>
      <c r="H927" s="17"/>
      <c r="I927" s="167"/>
      <c r="K927" s="816"/>
    </row>
    <row r="928" spans="1:11" ht="16.5" thickBot="1">
      <c r="A928" s="201" t="s">
        <v>7051</v>
      </c>
      <c r="B928" s="261"/>
      <c r="C928" s="99"/>
      <c r="D928" s="99"/>
      <c r="E928" s="558"/>
      <c r="F928" s="598"/>
      <c r="G928" s="621"/>
      <c r="H928" s="171"/>
      <c r="I928" s="172"/>
      <c r="K928" s="816"/>
    </row>
    <row r="929" spans="1:11" ht="52.5">
      <c r="A929" s="195" t="s">
        <v>1028</v>
      </c>
      <c r="B929" s="196" t="s">
        <v>1029</v>
      </c>
      <c r="C929" s="197" t="s">
        <v>678</v>
      </c>
      <c r="D929" s="197" t="s">
        <v>3130</v>
      </c>
      <c r="E929" s="605" t="s">
        <v>11188</v>
      </c>
      <c r="F929" s="600" t="s">
        <v>2779</v>
      </c>
      <c r="G929" s="638" t="s">
        <v>2627</v>
      </c>
      <c r="H929" s="338" t="s">
        <v>497</v>
      </c>
      <c r="I929" s="199" t="s">
        <v>4239</v>
      </c>
      <c r="K929" s="816"/>
    </row>
    <row r="930" spans="1:11" ht="13.5" thickBot="1">
      <c r="A930" s="195"/>
      <c r="B930" s="389"/>
      <c r="C930" s="197" t="s">
        <v>3629</v>
      </c>
      <c r="D930" s="390" t="s">
        <v>2628</v>
      </c>
      <c r="E930" s="564" t="s">
        <v>265</v>
      </c>
      <c r="F930" s="607">
        <f>'Заказ, cкидки и курсы валют'!$I$12</f>
        <v>0</v>
      </c>
      <c r="G930" s="949"/>
      <c r="H930" s="455"/>
      <c r="I930" s="325"/>
    </row>
    <row r="931" spans="1:11" ht="14.1" customHeight="1">
      <c r="A931" s="333" t="s">
        <v>542</v>
      </c>
      <c r="B931" s="978" t="s">
        <v>1351</v>
      </c>
      <c r="C931" s="984">
        <v>8.4</v>
      </c>
      <c r="D931" s="1878">
        <v>100</v>
      </c>
      <c r="E931" s="1092">
        <v>660.59</v>
      </c>
      <c r="F931" s="1089">
        <f>ROUND(E931*(1-$F$10),2)</f>
        <v>660.59</v>
      </c>
      <c r="G931" s="968">
        <f>'Заказ, cкидки и курсы валют'!$J$23*F931</f>
        <v>7927.08</v>
      </c>
      <c r="H931" s="387">
        <f>ROUND((D931/1000)*G931,2)</f>
        <v>792.71</v>
      </c>
      <c r="I931" s="337"/>
    </row>
    <row r="932" spans="1:11" ht="14.1" customHeight="1">
      <c r="A932" s="216" t="s">
        <v>543</v>
      </c>
      <c r="B932" s="61" t="s">
        <v>1356</v>
      </c>
      <c r="C932" s="58">
        <v>17.399999999999999</v>
      </c>
      <c r="D932" s="1879">
        <v>50</v>
      </c>
      <c r="E932" s="1092">
        <v>1368.42</v>
      </c>
      <c r="F932" s="1090">
        <f t="shared" ref="F932:F933" si="141">ROUND(E932*(1-$F$10),2)</f>
        <v>1368.42</v>
      </c>
      <c r="G932" s="862">
        <f>'Заказ, cкидки и курсы валют'!$J$23*F932</f>
        <v>16421.04</v>
      </c>
      <c r="H932" s="128">
        <f t="shared" ref="H932:H933" si="142">ROUND((D932/1000)*G932,2)</f>
        <v>821.05</v>
      </c>
      <c r="I932" s="212"/>
    </row>
    <row r="933" spans="1:11" ht="14.1" customHeight="1" thickBot="1">
      <c r="A933" s="241" t="s">
        <v>544</v>
      </c>
      <c r="B933" s="250" t="s">
        <v>1359</v>
      </c>
      <c r="C933" s="799">
        <v>26.5</v>
      </c>
      <c r="D933" s="1880">
        <v>50</v>
      </c>
      <c r="E933" s="1092">
        <v>1916.85</v>
      </c>
      <c r="F933" s="1091">
        <f t="shared" si="141"/>
        <v>1916.85</v>
      </c>
      <c r="G933" s="960">
        <f>'Заказ, cкидки и курсы валют'!$J$23*F933</f>
        <v>23002.199999999997</v>
      </c>
      <c r="H933" s="181">
        <f t="shared" si="142"/>
        <v>1150.1099999999999</v>
      </c>
      <c r="I933" s="214"/>
    </row>
    <row r="934" spans="1:11" ht="13.5" thickBot="1"/>
    <row r="935" spans="1:11" ht="54" customHeight="1">
      <c r="A935" s="247"/>
      <c r="B935" s="163"/>
      <c r="C935" s="91" t="s">
        <v>3090</v>
      </c>
      <c r="D935" s="91"/>
      <c r="E935" s="855"/>
      <c r="F935" s="562"/>
      <c r="G935" s="592"/>
      <c r="H935" s="163"/>
      <c r="I935" s="95"/>
    </row>
    <row r="936" spans="1:11" ht="15.95" customHeight="1">
      <c r="A936" s="248"/>
      <c r="B936" s="17"/>
      <c r="C936" s="108"/>
      <c r="D936" s="108"/>
      <c r="E936" s="571" t="s">
        <v>3093</v>
      </c>
      <c r="F936" s="563"/>
      <c r="G936" s="563"/>
      <c r="H936" s="17"/>
      <c r="I936" s="167"/>
    </row>
    <row r="937" spans="1:11">
      <c r="A937" s="248"/>
      <c r="B937" s="17"/>
      <c r="C937" s="97"/>
      <c r="D937" s="97"/>
      <c r="E937" s="557"/>
      <c r="F937" s="596"/>
      <c r="G937" s="620"/>
      <c r="H937" s="17"/>
      <c r="I937" s="167"/>
    </row>
    <row r="938" spans="1:11">
      <c r="A938" s="248"/>
      <c r="B938" s="17"/>
      <c r="C938" s="97"/>
      <c r="D938" s="97"/>
      <c r="E938" s="557"/>
      <c r="F938" s="596"/>
      <c r="G938" s="620"/>
      <c r="H938" s="17"/>
      <c r="I938" s="167"/>
    </row>
    <row r="939" spans="1:11">
      <c r="A939" s="248"/>
      <c r="B939" s="17"/>
      <c r="C939" s="97"/>
      <c r="D939" s="97"/>
      <c r="E939" s="557"/>
      <c r="F939" s="596"/>
      <c r="G939" s="620"/>
      <c r="H939" s="17"/>
      <c r="I939" s="167"/>
    </row>
    <row r="940" spans="1:11" ht="16.5" thickBot="1">
      <c r="A940" s="1171" t="s">
        <v>7052</v>
      </c>
      <c r="B940" s="2540"/>
      <c r="C940" s="99"/>
      <c r="D940" s="99"/>
      <c r="E940" s="558"/>
      <c r="F940" s="598"/>
      <c r="G940" s="621"/>
      <c r="H940" s="171"/>
      <c r="I940" s="172"/>
    </row>
    <row r="941" spans="1:11" ht="52.5">
      <c r="A941" s="195" t="s">
        <v>1028</v>
      </c>
      <c r="B941" s="196" t="s">
        <v>1029</v>
      </c>
      <c r="C941" s="197" t="s">
        <v>678</v>
      </c>
      <c r="D941" s="197" t="s">
        <v>3130</v>
      </c>
      <c r="E941" s="605" t="s">
        <v>11188</v>
      </c>
      <c r="F941" s="600" t="s">
        <v>2779</v>
      </c>
      <c r="G941" s="638" t="s">
        <v>2627</v>
      </c>
      <c r="H941" s="338" t="s">
        <v>497</v>
      </c>
      <c r="I941" s="199" t="s">
        <v>4239</v>
      </c>
      <c r="J941" s="2668" t="s">
        <v>12335</v>
      </c>
    </row>
    <row r="942" spans="1:11" ht="13.5" thickBot="1">
      <c r="A942" s="195"/>
      <c r="B942" s="389"/>
      <c r="C942" s="197" t="s">
        <v>3629</v>
      </c>
      <c r="D942" s="390" t="s">
        <v>2628</v>
      </c>
      <c r="E942" s="564" t="s">
        <v>265</v>
      </c>
      <c r="F942" s="607">
        <f>'Заказ, cкидки и курсы валют'!$I$12</f>
        <v>0</v>
      </c>
      <c r="G942" s="949"/>
      <c r="H942" s="455"/>
      <c r="I942" s="325"/>
      <c r="J942" s="2669"/>
    </row>
    <row r="943" spans="1:11" ht="13.5" thickBot="1">
      <c r="A943" s="333" t="s">
        <v>7640</v>
      </c>
      <c r="B943" s="978" t="s">
        <v>1351</v>
      </c>
      <c r="C943" s="984">
        <v>8.4</v>
      </c>
      <c r="D943" s="1878">
        <v>10</v>
      </c>
      <c r="E943" s="2029">
        <f>(E931*2)+(1000/D943*7.5)</f>
        <v>2071.1800000000003</v>
      </c>
      <c r="F943" s="1089">
        <f>ROUND(E943*(1-$F$10),2)</f>
        <v>2071.1799999999998</v>
      </c>
      <c r="G943" s="968">
        <f>'Заказ, cкидки и курсы валют'!$J$23*F943</f>
        <v>24854.159999999996</v>
      </c>
      <c r="H943" s="387">
        <f>ROUND((D943/1000)*G943,2)</f>
        <v>248.54</v>
      </c>
      <c r="I943" s="337"/>
      <c r="J943" s="128">
        <f>ROUND(IF(H943&lt;'Заказ, cкидки и курсы валют'!$B$39,H943*0.54*100/(100-'Заказ, cкидки и курсы валют'!$C$39),IF(H943&lt;'Заказ, cкидки и курсы валют'!$B$40,H943*0.54*100/(100-'Заказ, cкидки и курсы валют'!$C$40),IF(H943&lt;'Заказ, cкидки и курсы валют'!$B$41,H943*0.54*100/(100-'Заказ, cкидки и курсы валют'!$C$41),IF(H943&lt;'Заказ, cкидки и курсы валют'!$B$42,H943*0.54*100/(100-'Заказ, cкидки и курсы валют'!$C$42),IF(H943&lt;'Заказ, cкидки и курсы валют'!$B$43,H943*0.54*100/(100-'Заказ, cкидки и курсы валют'!$C$43),H943))))),2)</f>
        <v>335.53</v>
      </c>
    </row>
    <row r="944" spans="1:11" ht="13.5" thickBot="1">
      <c r="A944" s="216" t="s">
        <v>7641</v>
      </c>
      <c r="B944" s="61" t="s">
        <v>1356</v>
      </c>
      <c r="C944" s="58">
        <v>17.399999999999999</v>
      </c>
      <c r="D944" s="1879">
        <v>5</v>
      </c>
      <c r="E944" s="2029">
        <f t="shared" ref="E944:E945" si="143">(E932*2)+(1000/D944*7.5)</f>
        <v>4236.84</v>
      </c>
      <c r="F944" s="1090">
        <f t="shared" ref="F944:F945" si="144">ROUND(E944*(1-$F$10),2)</f>
        <v>4236.84</v>
      </c>
      <c r="G944" s="862">
        <f>'Заказ, cкидки и курсы валют'!$J$23*F944</f>
        <v>50842.080000000002</v>
      </c>
      <c r="H944" s="128">
        <f t="shared" ref="H944:H945" si="145">ROUND((D944/1000)*G944,2)</f>
        <v>254.21</v>
      </c>
      <c r="I944" s="212"/>
      <c r="J944" s="128">
        <f>ROUND(IF(H944&lt;'Заказ, cкидки и курсы валют'!$B$39,H944*0.54*100/(100-'Заказ, cкидки и курсы валют'!$C$39),IF(H944&lt;'Заказ, cкидки и курсы валют'!$B$40,H944*0.54*100/(100-'Заказ, cкидки и курсы валют'!$C$40),IF(H944&lt;'Заказ, cкидки и курсы валют'!$B$41,H944*0.54*100/(100-'Заказ, cкидки и курсы валют'!$C$41),IF(H944&lt;'Заказ, cкидки и курсы валют'!$B$42,H944*0.54*100/(100-'Заказ, cкидки и курсы валют'!$C$42),IF(H944&lt;'Заказ, cкидки и курсы валют'!$B$43,H944*0.54*100/(100-'Заказ, cкидки и курсы валют'!$C$43),H944))))),2)</f>
        <v>343.18</v>
      </c>
    </row>
    <row r="945" spans="1:10" ht="13.5" thickBot="1">
      <c r="A945" s="241" t="s">
        <v>7642</v>
      </c>
      <c r="B945" s="250" t="s">
        <v>1359</v>
      </c>
      <c r="C945" s="799">
        <v>26.5</v>
      </c>
      <c r="D945" s="1880">
        <v>5</v>
      </c>
      <c r="E945" s="2029">
        <f t="shared" si="143"/>
        <v>5333.7</v>
      </c>
      <c r="F945" s="1091">
        <f t="shared" si="144"/>
        <v>5333.7</v>
      </c>
      <c r="G945" s="960">
        <f>'Заказ, cкидки и курсы валют'!$J$23*F945</f>
        <v>64004.399999999994</v>
      </c>
      <c r="H945" s="181">
        <f t="shared" si="145"/>
        <v>320.02</v>
      </c>
      <c r="I945" s="214"/>
      <c r="J945" s="128">
        <f>ROUND(IF(H945&lt;'Заказ, cкидки и курсы валют'!$B$39,H945*0.54*100/(100-'Заказ, cкидки и курсы валют'!$C$39),IF(H945&lt;'Заказ, cкидки и курсы валют'!$B$40,H945*0.54*100/(100-'Заказ, cкидки и курсы валют'!$C$40),IF(H945&lt;'Заказ, cкидки и курсы валют'!$B$41,H945*0.54*100/(100-'Заказ, cкидки и курсы валют'!$C$41),IF(H945&lt;'Заказ, cкидки и курсы валют'!$B$42,H945*0.54*100/(100-'Заказ, cкидки и курсы валют'!$C$42),IF(H945&lt;'Заказ, cкидки и курсы валют'!$B$43,H945*0.54*100/(100-'Заказ, cкидки и курсы валют'!$C$43),H945))))),2)</f>
        <v>432.03</v>
      </c>
    </row>
    <row r="946" spans="1:10" ht="13.5" thickBot="1"/>
    <row r="947" spans="1:10" ht="18">
      <c r="A947" s="247"/>
      <c r="B947" s="163"/>
      <c r="C947" s="91" t="s">
        <v>3094</v>
      </c>
      <c r="D947" s="91"/>
      <c r="E947" s="855"/>
      <c r="F947" s="562"/>
      <c r="G947" s="592"/>
      <c r="H947" s="163"/>
      <c r="I947" s="95"/>
    </row>
    <row r="948" spans="1:10">
      <c r="A948" s="248"/>
      <c r="B948" s="17"/>
      <c r="C948" s="97"/>
      <c r="D948" s="97"/>
      <c r="E948" s="557"/>
      <c r="F948" s="596"/>
      <c r="G948" s="620"/>
      <c r="H948" s="17"/>
      <c r="I948" s="167"/>
    </row>
    <row r="949" spans="1:10">
      <c r="A949" s="248"/>
      <c r="B949" s="17"/>
      <c r="C949" s="97"/>
      <c r="D949" s="97"/>
      <c r="E949" s="557"/>
      <c r="F949" s="596"/>
      <c r="G949" s="620"/>
      <c r="H949" s="17"/>
      <c r="I949" s="167"/>
    </row>
    <row r="950" spans="1:10" ht="16.5" thickBot="1">
      <c r="A950" s="201" t="s">
        <v>7051</v>
      </c>
      <c r="B950" s="261"/>
      <c r="C950" s="99"/>
      <c r="D950" s="99"/>
      <c r="E950" s="558"/>
      <c r="F950" s="598"/>
      <c r="G950" s="621"/>
      <c r="H950" s="171"/>
      <c r="I950" s="172"/>
    </row>
    <row r="951" spans="1:10" ht="52.5">
      <c r="A951" s="195" t="s">
        <v>1028</v>
      </c>
      <c r="B951" s="196" t="s">
        <v>1029</v>
      </c>
      <c r="C951" s="197" t="s">
        <v>678</v>
      </c>
      <c r="D951" s="197" t="s">
        <v>3130</v>
      </c>
      <c r="E951" s="605" t="s">
        <v>11188</v>
      </c>
      <c r="F951" s="600" t="s">
        <v>2779</v>
      </c>
      <c r="G951" s="638" t="s">
        <v>2627</v>
      </c>
      <c r="H951" s="338" t="s">
        <v>497</v>
      </c>
      <c r="I951" s="199" t="s">
        <v>4239</v>
      </c>
    </row>
    <row r="952" spans="1:10" ht="13.5" thickBot="1">
      <c r="A952" s="195"/>
      <c r="B952" s="389"/>
      <c r="C952" s="197" t="s">
        <v>3629</v>
      </c>
      <c r="D952" s="390" t="s">
        <v>2628</v>
      </c>
      <c r="E952" s="564" t="s">
        <v>265</v>
      </c>
      <c r="F952" s="607">
        <f>'Заказ, cкидки и курсы валют'!$I$12</f>
        <v>0</v>
      </c>
      <c r="G952" s="949"/>
      <c r="H952" s="455"/>
      <c r="I952" s="325"/>
    </row>
    <row r="953" spans="1:10">
      <c r="A953" s="333" t="s">
        <v>545</v>
      </c>
      <c r="B953" s="986" t="s">
        <v>169</v>
      </c>
      <c r="C953" s="977">
        <v>1.78</v>
      </c>
      <c r="D953" s="1860">
        <v>500</v>
      </c>
      <c r="E953" s="1092">
        <v>108.42</v>
      </c>
      <c r="F953" s="1089">
        <f>ROUND(E953*(1-$F$10),2)</f>
        <v>108.42</v>
      </c>
      <c r="G953" s="968">
        <f>'Заказ, cкидки и курсы валют'!$J$23*F953</f>
        <v>1301.04</v>
      </c>
      <c r="H953" s="387">
        <f>ROUND((D953/1000)*G953,2)</f>
        <v>650.52</v>
      </c>
      <c r="I953" s="337"/>
    </row>
    <row r="954" spans="1:10">
      <c r="A954" s="216" t="s">
        <v>546</v>
      </c>
      <c r="B954" s="46" t="s">
        <v>3385</v>
      </c>
      <c r="C954" s="58">
        <v>2.2999999999999998</v>
      </c>
      <c r="D954" s="57">
        <v>400</v>
      </c>
      <c r="E954" s="1092">
        <v>126.63</v>
      </c>
      <c r="F954" s="1090">
        <f t="shared" ref="F954:F957" si="146">ROUND(E954*(1-$F$10),2)</f>
        <v>126.63</v>
      </c>
      <c r="G954" s="862">
        <f>'Заказ, cкидки и курсы валют'!$J$23*F954</f>
        <v>1519.56</v>
      </c>
      <c r="H954" s="128">
        <f t="shared" ref="H954:H957" si="147">ROUND((D954/1000)*G954,2)</f>
        <v>607.82000000000005</v>
      </c>
      <c r="I954" s="212"/>
    </row>
    <row r="955" spans="1:10">
      <c r="A955" s="216" t="s">
        <v>547</v>
      </c>
      <c r="B955" s="46" t="s">
        <v>3386</v>
      </c>
      <c r="C955" s="58">
        <v>6</v>
      </c>
      <c r="D955" s="57">
        <v>200</v>
      </c>
      <c r="E955" s="1092">
        <v>292.89</v>
      </c>
      <c r="F955" s="1090">
        <f t="shared" si="146"/>
        <v>292.89</v>
      </c>
      <c r="G955" s="862">
        <f>'Заказ, cкидки и курсы валют'!$J$23*F955</f>
        <v>3514.68</v>
      </c>
      <c r="H955" s="128">
        <f t="shared" si="147"/>
        <v>702.94</v>
      </c>
      <c r="I955" s="212"/>
    </row>
    <row r="956" spans="1:10">
      <c r="A956" s="216" t="s">
        <v>548</v>
      </c>
      <c r="B956" s="46" t="s">
        <v>192</v>
      </c>
      <c r="C956" s="58">
        <v>9.1999999999999993</v>
      </c>
      <c r="D956" s="57">
        <v>200</v>
      </c>
      <c r="E956" s="1092">
        <v>451.83</v>
      </c>
      <c r="F956" s="1090">
        <f t="shared" si="146"/>
        <v>451.83</v>
      </c>
      <c r="G956" s="862">
        <f>'Заказ, cкидки и курсы валют'!$J$23*F956</f>
        <v>5421.96</v>
      </c>
      <c r="H956" s="128">
        <f t="shared" si="147"/>
        <v>1084.3900000000001</v>
      </c>
      <c r="I956" s="212"/>
    </row>
    <row r="957" spans="1:10" ht="13.5" thickBot="1">
      <c r="A957" s="241" t="s">
        <v>549</v>
      </c>
      <c r="B957" s="131" t="s">
        <v>202</v>
      </c>
      <c r="C957" s="799">
        <v>12.5</v>
      </c>
      <c r="D957" s="242">
        <v>100</v>
      </c>
      <c r="E957" s="1092">
        <v>574.46</v>
      </c>
      <c r="F957" s="1091">
        <f t="shared" si="146"/>
        <v>574.46</v>
      </c>
      <c r="G957" s="960">
        <f>'Заказ, cкидки и курсы валют'!$J$23*F957</f>
        <v>6893.52</v>
      </c>
      <c r="H957" s="181">
        <f t="shared" si="147"/>
        <v>689.35</v>
      </c>
      <c r="I957" s="214"/>
    </row>
    <row r="958" spans="1:10" ht="13.5" thickBot="1"/>
    <row r="959" spans="1:10" ht="18">
      <c r="A959" s="247"/>
      <c r="B959" s="163"/>
      <c r="C959" s="91" t="s">
        <v>3094</v>
      </c>
      <c r="D959" s="91"/>
      <c r="E959" s="855"/>
      <c r="F959" s="562"/>
      <c r="G959" s="592"/>
      <c r="H959" s="163"/>
      <c r="I959" s="95"/>
    </row>
    <row r="960" spans="1:10">
      <c r="A960" s="248"/>
      <c r="B960" s="17"/>
      <c r="C960" s="97"/>
      <c r="D960" s="97"/>
      <c r="E960" s="557"/>
      <c r="F960" s="596"/>
      <c r="G960" s="620"/>
      <c r="H960" s="17"/>
      <c r="I960" s="167"/>
    </row>
    <row r="961" spans="1:10">
      <c r="A961" s="248"/>
      <c r="B961" s="17"/>
      <c r="C961" s="97"/>
      <c r="D961" s="97"/>
      <c r="E961" s="557"/>
      <c r="F961" s="596"/>
      <c r="G961" s="620"/>
      <c r="H961" s="17"/>
      <c r="I961" s="167"/>
    </row>
    <row r="962" spans="1:10" ht="16.5" thickBot="1">
      <c r="A962" s="1171" t="s">
        <v>7052</v>
      </c>
      <c r="B962" s="2540"/>
      <c r="C962" s="99"/>
      <c r="D962" s="99"/>
      <c r="E962" s="558"/>
      <c r="F962" s="598"/>
      <c r="G962" s="621"/>
      <c r="H962" s="171"/>
      <c r="I962" s="172"/>
    </row>
    <row r="963" spans="1:10" ht="52.5">
      <c r="A963" s="195" t="s">
        <v>1028</v>
      </c>
      <c r="B963" s="196" t="s">
        <v>1029</v>
      </c>
      <c r="C963" s="197" t="s">
        <v>678</v>
      </c>
      <c r="D963" s="197" t="s">
        <v>3130</v>
      </c>
      <c r="E963" s="605" t="s">
        <v>11188</v>
      </c>
      <c r="F963" s="600" t="s">
        <v>2779</v>
      </c>
      <c r="G963" s="638" t="s">
        <v>2627</v>
      </c>
      <c r="H963" s="338" t="s">
        <v>497</v>
      </c>
      <c r="I963" s="199" t="s">
        <v>4239</v>
      </c>
      <c r="J963" s="2668" t="s">
        <v>12335</v>
      </c>
    </row>
    <row r="964" spans="1:10" ht="13.5" thickBot="1">
      <c r="A964" s="195"/>
      <c r="B964" s="389"/>
      <c r="C964" s="197" t="s">
        <v>3629</v>
      </c>
      <c r="D964" s="390" t="s">
        <v>2628</v>
      </c>
      <c r="E964" s="564" t="s">
        <v>265</v>
      </c>
      <c r="F964" s="607">
        <f>'Заказ, cкидки и курсы валют'!$I$12</f>
        <v>0</v>
      </c>
      <c r="G964" s="949"/>
      <c r="H964" s="455"/>
      <c r="I964" s="325"/>
      <c r="J964" s="2669"/>
    </row>
    <row r="965" spans="1:10" ht="13.5" thickBot="1">
      <c r="A965" s="333" t="s">
        <v>7643</v>
      </c>
      <c r="B965" s="986" t="s">
        <v>169</v>
      </c>
      <c r="C965" s="977">
        <v>1.78</v>
      </c>
      <c r="D965" s="1860">
        <v>20</v>
      </c>
      <c r="E965" s="2029">
        <f>(E953*2)+(1000/D965*7.5)</f>
        <v>591.84</v>
      </c>
      <c r="F965" s="1089">
        <f>ROUND(E965*(1-$F$10),2)</f>
        <v>591.84</v>
      </c>
      <c r="G965" s="968">
        <f>'Заказ, cкидки и курсы валют'!$J$23*F965</f>
        <v>7102.08</v>
      </c>
      <c r="H965" s="387">
        <f>ROUND((D965/1000)*G965,2)</f>
        <v>142.04</v>
      </c>
      <c r="I965" s="337"/>
      <c r="J965" s="128">
        <f>ROUND(IF(H965&lt;'Заказ, cкидки и курсы валют'!$B$39,H965*0.54*100/(100-'Заказ, cкидки и курсы валют'!$C$39),IF(H965&lt;'Заказ, cкидки и курсы валют'!$B$40,H965*0.54*100/(100-'Заказ, cкидки и курсы валют'!$C$40),IF(H965&lt;'Заказ, cкидки и курсы валют'!$B$41,H965*0.54*100/(100-'Заказ, cкидки и курсы валют'!$C$41),IF(H965&lt;'Заказ, cкидки и курсы валют'!$B$42,H965*0.54*100/(100-'Заказ, cкидки и курсы валют'!$C$42),IF(H965&lt;'Заказ, cкидки и курсы валют'!$B$43,H965*0.54*100/(100-'Заказ, cкидки и курсы валют'!$C$43),H965))))),2)</f>
        <v>219.15</v>
      </c>
    </row>
    <row r="966" spans="1:10" ht="12" customHeight="1" thickBot="1">
      <c r="A966" s="216" t="s">
        <v>7644</v>
      </c>
      <c r="B966" s="46" t="s">
        <v>3385</v>
      </c>
      <c r="C966" s="58">
        <v>2.2999999999999998</v>
      </c>
      <c r="D966" s="57">
        <v>20</v>
      </c>
      <c r="E966" s="2029">
        <f t="shared" ref="E966:E969" si="148">(E954*2)+(1000/D966*7.5)</f>
        <v>628.26</v>
      </c>
      <c r="F966" s="1090">
        <f t="shared" ref="F966:F969" si="149">ROUND(E966*(1-$F$10),2)</f>
        <v>628.26</v>
      </c>
      <c r="G966" s="862">
        <f>'Заказ, cкидки и курсы валют'!$J$23*F966</f>
        <v>7539.12</v>
      </c>
      <c r="H966" s="128">
        <f t="shared" ref="H966:H969" si="150">ROUND((D966/1000)*G966,2)</f>
        <v>150.78</v>
      </c>
      <c r="I966" s="212"/>
      <c r="J966" s="128">
        <f>ROUND(IF(H966&lt;'Заказ, cкидки и курсы валют'!$B$39,H966*0.54*100/(100-'Заказ, cкидки и курсы валют'!$C$39),IF(H966&lt;'Заказ, cкидки и курсы валют'!$B$40,H966*0.54*100/(100-'Заказ, cкидки и курсы валют'!$C$40),IF(H966&lt;'Заказ, cкидки и курсы валют'!$B$41,H966*0.54*100/(100-'Заказ, cкидки и курсы валют'!$C$41),IF(H966&lt;'Заказ, cкидки и курсы валют'!$B$42,H966*0.54*100/(100-'Заказ, cкидки и курсы валют'!$C$42),IF(H966&lt;'Заказ, cкидки и курсы валют'!$B$43,H966*0.54*100/(100-'Заказ, cкидки и курсы валют'!$C$43),H966))))),2)</f>
        <v>232.63</v>
      </c>
    </row>
    <row r="967" spans="1:10" ht="12.75" customHeight="1" thickBot="1">
      <c r="A967" s="216" t="s">
        <v>7645</v>
      </c>
      <c r="B967" s="46" t="s">
        <v>3386</v>
      </c>
      <c r="C967" s="58">
        <v>6</v>
      </c>
      <c r="D967" s="57">
        <v>10</v>
      </c>
      <c r="E967" s="2029">
        <f t="shared" si="148"/>
        <v>1335.78</v>
      </c>
      <c r="F967" s="1090">
        <f t="shared" si="149"/>
        <v>1335.78</v>
      </c>
      <c r="G967" s="862">
        <f>'Заказ, cкидки и курсы валют'!$J$23*F967</f>
        <v>16029.36</v>
      </c>
      <c r="H967" s="128">
        <f t="shared" si="150"/>
        <v>160.29</v>
      </c>
      <c r="I967" s="212"/>
      <c r="J967" s="128">
        <f>ROUND(IF(H967&lt;'Заказ, cкидки и курсы валют'!$B$39,H967*0.54*100/(100-'Заказ, cкидки и курсы валют'!$C$39),IF(H967&lt;'Заказ, cкидки и курсы валют'!$B$40,H967*0.54*100/(100-'Заказ, cкидки и курсы валют'!$C$40),IF(H967&lt;'Заказ, cкидки и курсы валют'!$B$41,H967*0.54*100/(100-'Заказ, cкидки и курсы валют'!$C$41),IF(H967&lt;'Заказ, cкидки и курсы валют'!$B$42,H967*0.54*100/(100-'Заказ, cкидки и курсы валют'!$C$42),IF(H967&lt;'Заказ, cкидки и курсы валют'!$B$43,H967*0.54*100/(100-'Заказ, cкидки и курсы валют'!$C$43),H967))))),2)</f>
        <v>247.3</v>
      </c>
    </row>
    <row r="968" spans="1:10" ht="13.5" customHeight="1" thickBot="1">
      <c r="A968" s="216" t="s">
        <v>7646</v>
      </c>
      <c r="B968" s="46" t="s">
        <v>192</v>
      </c>
      <c r="C968" s="58">
        <v>9.1999999999999993</v>
      </c>
      <c r="D968" s="57">
        <v>10</v>
      </c>
      <c r="E968" s="2029">
        <f t="shared" si="148"/>
        <v>1653.6599999999999</v>
      </c>
      <c r="F968" s="1090">
        <f t="shared" si="149"/>
        <v>1653.66</v>
      </c>
      <c r="G968" s="862">
        <f>'Заказ, cкидки и курсы валют'!$J$23*F968</f>
        <v>19843.920000000002</v>
      </c>
      <c r="H968" s="128">
        <f t="shared" si="150"/>
        <v>198.44</v>
      </c>
      <c r="I968" s="212"/>
      <c r="J968" s="128">
        <f>ROUND(IF(H968&lt;'Заказ, cкидки и курсы валют'!$B$39,H968*0.54*100/(100-'Заказ, cкидки и курсы валют'!$C$39),IF(H968&lt;'Заказ, cкидки и курсы валют'!$B$40,H968*0.54*100/(100-'Заказ, cкидки и курсы валют'!$C$40),IF(H968&lt;'Заказ, cкидки и курсы валют'!$B$41,H968*0.54*100/(100-'Заказ, cкидки и курсы валют'!$C$41),IF(H968&lt;'Заказ, cкидки и курсы валют'!$B$42,H968*0.54*100/(100-'Заказ, cкидки и курсы валют'!$C$42),IF(H968&lt;'Заказ, cкидки и курсы валют'!$B$43,H968*0.54*100/(100-'Заказ, cкидки и курсы валют'!$C$43),H968))))),2)</f>
        <v>267.89</v>
      </c>
    </row>
    <row r="969" spans="1:10" ht="13.5" thickBot="1">
      <c r="A969" s="241" t="s">
        <v>7647</v>
      </c>
      <c r="B969" s="131" t="s">
        <v>202</v>
      </c>
      <c r="C969" s="799">
        <v>12.5</v>
      </c>
      <c r="D969" s="242">
        <v>10</v>
      </c>
      <c r="E969" s="2029">
        <f t="shared" si="148"/>
        <v>1898.92</v>
      </c>
      <c r="F969" s="1091">
        <f t="shared" si="149"/>
        <v>1898.92</v>
      </c>
      <c r="G969" s="960">
        <f>'Заказ, cкидки и курсы валют'!$J$23*F969</f>
        <v>22787.040000000001</v>
      </c>
      <c r="H969" s="181">
        <f t="shared" si="150"/>
        <v>227.87</v>
      </c>
      <c r="I969" s="214"/>
      <c r="J969" s="128">
        <f>ROUND(IF(H969&lt;'Заказ, cкидки и курсы валют'!$B$39,H969*0.54*100/(100-'Заказ, cкидки и курсы валют'!$C$39),IF(H969&lt;'Заказ, cкидки и курсы валют'!$B$40,H969*0.54*100/(100-'Заказ, cкидки и курсы валют'!$C$40),IF(H969&lt;'Заказ, cкидки и курсы валют'!$B$41,H969*0.54*100/(100-'Заказ, cкидки и курсы валют'!$C$41),IF(H969&lt;'Заказ, cкидки и курсы валют'!$B$42,H969*0.54*100/(100-'Заказ, cкидки и курсы валют'!$C$42),IF(H969&lt;'Заказ, cкидки и курсы валют'!$B$43,H969*0.54*100/(100-'Заказ, cкидки и курсы валют'!$C$43),H969))))),2)</f>
        <v>307.62</v>
      </c>
    </row>
    <row r="970" spans="1:10" ht="54" customHeight="1" thickBot="1"/>
    <row r="971" spans="1:10" ht="15.95" customHeight="1">
      <c r="A971" s="247"/>
      <c r="B971" s="163"/>
      <c r="C971" s="91" t="s">
        <v>4400</v>
      </c>
      <c r="D971" s="91"/>
      <c r="E971" s="855"/>
      <c r="F971" s="562"/>
      <c r="G971" s="592"/>
      <c r="H971" s="163"/>
      <c r="I971" s="95"/>
    </row>
    <row r="972" spans="1:10">
      <c r="A972" s="248"/>
      <c r="B972" s="17"/>
      <c r="C972" s="97"/>
      <c r="D972" s="97"/>
      <c r="E972" s="557"/>
      <c r="F972" s="596"/>
      <c r="G972" s="620"/>
      <c r="H972" s="17"/>
      <c r="I972" s="167"/>
    </row>
    <row r="973" spans="1:10">
      <c r="A973" s="248"/>
      <c r="B973" s="17"/>
      <c r="C973" s="97"/>
      <c r="D973" s="97"/>
      <c r="E973" s="557"/>
      <c r="F973" s="596"/>
      <c r="G973" s="620"/>
      <c r="H973" s="17"/>
      <c r="I973" s="167"/>
    </row>
    <row r="974" spans="1:10" ht="18.75" customHeight="1" thickBot="1">
      <c r="A974" s="201" t="s">
        <v>7051</v>
      </c>
      <c r="B974" s="273"/>
      <c r="C974" s="99"/>
      <c r="D974" s="99"/>
      <c r="E974" s="558"/>
      <c r="F974" s="598"/>
      <c r="G974" s="621"/>
      <c r="H974" s="171"/>
      <c r="I974" s="172"/>
    </row>
    <row r="975" spans="1:10" ht="45.2" customHeight="1">
      <c r="A975" s="195" t="s">
        <v>1028</v>
      </c>
      <c r="B975" s="196" t="s">
        <v>1029</v>
      </c>
      <c r="C975" s="197" t="s">
        <v>678</v>
      </c>
      <c r="D975" s="197" t="s">
        <v>3130</v>
      </c>
      <c r="E975" s="605" t="s">
        <v>11188</v>
      </c>
      <c r="F975" s="600" t="s">
        <v>2779</v>
      </c>
      <c r="G975" s="638" t="s">
        <v>2627</v>
      </c>
      <c r="H975" s="338" t="s">
        <v>497</v>
      </c>
      <c r="I975" s="199" t="s">
        <v>4239</v>
      </c>
    </row>
    <row r="976" spans="1:10" ht="14.1" customHeight="1" thickBot="1">
      <c r="A976" s="195"/>
      <c r="B976" s="389"/>
      <c r="C976" s="197" t="s">
        <v>3629</v>
      </c>
      <c r="D976" s="390" t="s">
        <v>2628</v>
      </c>
      <c r="E976" s="564" t="s">
        <v>265</v>
      </c>
      <c r="F976" s="607">
        <f>'Заказ, cкидки и курсы валют'!$I$12</f>
        <v>0</v>
      </c>
      <c r="G976" s="949"/>
      <c r="H976" s="455"/>
      <c r="I976" s="325"/>
    </row>
    <row r="977" spans="1:9" ht="14.1" customHeight="1">
      <c r="A977" s="997" t="s">
        <v>10836</v>
      </c>
      <c r="B977" s="1974" t="s">
        <v>204</v>
      </c>
      <c r="C977" s="1660">
        <v>38</v>
      </c>
      <c r="D977" s="1975">
        <v>50</v>
      </c>
      <c r="E977" s="1092">
        <v>3226.59</v>
      </c>
      <c r="F977" s="1884">
        <f t="shared" ref="F977:F978" si="151">ROUND(E977*(1-$F$10),2)</f>
        <v>3226.59</v>
      </c>
      <c r="G977" s="1663">
        <f>'Заказ, cкидки и курсы валют'!$J$23*F977</f>
        <v>38719.08</v>
      </c>
      <c r="H977" s="387">
        <f t="shared" ref="H977:H978" si="152">ROUND((D977/1000)*G977,2)</f>
        <v>1935.95</v>
      </c>
      <c r="I977" s="337"/>
    </row>
    <row r="978" spans="1:9" ht="14.1" customHeight="1">
      <c r="A978" s="625" t="s">
        <v>10837</v>
      </c>
      <c r="B978" s="1793" t="s">
        <v>1360</v>
      </c>
      <c r="C978" s="1658">
        <v>60</v>
      </c>
      <c r="D978" s="1960">
        <v>50</v>
      </c>
      <c r="E978" s="1092">
        <v>3964.64</v>
      </c>
      <c r="F978" s="1852">
        <f t="shared" si="151"/>
        <v>3964.64</v>
      </c>
      <c r="G978" s="866">
        <f>'Заказ, cкидки и курсы валют'!$J$23*F978</f>
        <v>47575.68</v>
      </c>
      <c r="H978" s="128">
        <f t="shared" si="152"/>
        <v>2378.7800000000002</v>
      </c>
      <c r="I978" s="212"/>
    </row>
    <row r="979" spans="1:9" ht="14.1" customHeight="1">
      <c r="A979" s="625" t="s">
        <v>550</v>
      </c>
      <c r="B979" s="1793" t="s">
        <v>207</v>
      </c>
      <c r="C979" s="1658">
        <v>55</v>
      </c>
      <c r="D979" s="1960">
        <v>50</v>
      </c>
      <c r="E979" s="1092">
        <v>4011.53</v>
      </c>
      <c r="F979" s="1852">
        <f t="shared" ref="F979:F982" si="153">ROUND(E979*(1-$F$10),2)</f>
        <v>4011.53</v>
      </c>
      <c r="G979" s="866">
        <f>'Заказ, cкидки и курсы валют'!$J$23*F979</f>
        <v>48138.36</v>
      </c>
      <c r="H979" s="128">
        <f t="shared" ref="H979:H982" si="154">ROUND((D979/1000)*G979,2)</f>
        <v>2406.92</v>
      </c>
      <c r="I979" s="212"/>
    </row>
    <row r="980" spans="1:9" ht="14.1" customHeight="1">
      <c r="A980" s="625" t="s">
        <v>551</v>
      </c>
      <c r="B980" s="1793" t="s">
        <v>208</v>
      </c>
      <c r="C980" s="1658">
        <v>67</v>
      </c>
      <c r="D980" s="1960">
        <v>50</v>
      </c>
      <c r="E980" s="1092">
        <v>4482.6499999999996</v>
      </c>
      <c r="F980" s="1852">
        <f t="shared" si="153"/>
        <v>4482.6499999999996</v>
      </c>
      <c r="G980" s="866">
        <f>'Заказ, cкидки и курсы валют'!$J$23*F980</f>
        <v>53791.799999999996</v>
      </c>
      <c r="H980" s="128">
        <f t="shared" si="154"/>
        <v>2689.59</v>
      </c>
      <c r="I980" s="212"/>
    </row>
    <row r="981" spans="1:9" ht="14.1" customHeight="1">
      <c r="A981" s="625" t="s">
        <v>552</v>
      </c>
      <c r="B981" s="1793" t="s">
        <v>209</v>
      </c>
      <c r="C981" s="1659">
        <v>81.33</v>
      </c>
      <c r="D981" s="1966">
        <v>50</v>
      </c>
      <c r="E981" s="1092">
        <v>4806.8500000000004</v>
      </c>
      <c r="F981" s="1852">
        <f t="shared" si="153"/>
        <v>4806.8500000000004</v>
      </c>
      <c r="G981" s="866">
        <f>'Заказ, cкидки и курсы валют'!$J$23*F981</f>
        <v>57682.200000000004</v>
      </c>
      <c r="H981" s="128">
        <f t="shared" si="154"/>
        <v>2884.11</v>
      </c>
      <c r="I981" s="212"/>
    </row>
    <row r="982" spans="1:9" ht="14.1" customHeight="1">
      <c r="A982" s="625" t="s">
        <v>10838</v>
      </c>
      <c r="B982" s="1793" t="s">
        <v>3993</v>
      </c>
      <c r="C982" s="1659">
        <v>93</v>
      </c>
      <c r="D982" s="1966">
        <v>40</v>
      </c>
      <c r="E982" s="1092">
        <v>5652.17</v>
      </c>
      <c r="F982" s="1852">
        <f t="shared" si="153"/>
        <v>5652.17</v>
      </c>
      <c r="G982" s="866">
        <f>'Заказ, cкидки и курсы валют'!$J$23*F982</f>
        <v>67826.040000000008</v>
      </c>
      <c r="H982" s="128">
        <f t="shared" si="154"/>
        <v>2713.04</v>
      </c>
      <c r="I982" s="212"/>
    </row>
    <row r="983" spans="1:9" ht="14.1" customHeight="1">
      <c r="A983" s="625" t="s">
        <v>11420</v>
      </c>
      <c r="B983" s="1793" t="s">
        <v>1324</v>
      </c>
      <c r="C983" s="1659">
        <v>62</v>
      </c>
      <c r="D983" s="1966">
        <v>40</v>
      </c>
      <c r="E983" s="1092">
        <v>4385.9399999999996</v>
      </c>
      <c r="F983" s="1852">
        <f t="shared" ref="F983:F1017" si="155">ROUND(E983*(1-$F$10),2)</f>
        <v>4385.9399999999996</v>
      </c>
      <c r="G983" s="866">
        <f>'Заказ, cкидки и курсы валют'!$J$23*F983</f>
        <v>52631.28</v>
      </c>
      <c r="H983" s="128">
        <f t="shared" ref="H983:H1017" si="156">ROUND((D983/1000)*G983,2)</f>
        <v>2105.25</v>
      </c>
      <c r="I983" s="212"/>
    </row>
    <row r="984" spans="1:9" ht="14.1" customHeight="1">
      <c r="A984" s="625" t="s">
        <v>553</v>
      </c>
      <c r="B984" s="1793" t="s">
        <v>1326</v>
      </c>
      <c r="C984" s="1659">
        <v>94.44</v>
      </c>
      <c r="D984" s="1966">
        <v>30</v>
      </c>
      <c r="E984" s="1092">
        <v>5499.88</v>
      </c>
      <c r="F984" s="1852">
        <f t="shared" si="155"/>
        <v>5499.88</v>
      </c>
      <c r="G984" s="866">
        <f>'Заказ, cкидки и курсы валют'!$J$23*F984</f>
        <v>65998.559999999998</v>
      </c>
      <c r="H984" s="128">
        <f t="shared" si="156"/>
        <v>1979.96</v>
      </c>
      <c r="I984" s="212"/>
    </row>
    <row r="985" spans="1:9" ht="14.1" customHeight="1">
      <c r="A985" s="625" t="s">
        <v>554</v>
      </c>
      <c r="B985" s="1793" t="s">
        <v>215</v>
      </c>
      <c r="C985" s="1659">
        <v>112.5</v>
      </c>
      <c r="D985" s="1966">
        <v>40</v>
      </c>
      <c r="E985" s="1092">
        <v>5932.9</v>
      </c>
      <c r="F985" s="1852">
        <f t="shared" si="155"/>
        <v>5932.9</v>
      </c>
      <c r="G985" s="866">
        <f>'Заказ, cкидки и курсы валют'!$J$23*F985</f>
        <v>71194.799999999988</v>
      </c>
      <c r="H985" s="128">
        <f t="shared" si="156"/>
        <v>2847.79</v>
      </c>
      <c r="I985" s="212"/>
    </row>
    <row r="986" spans="1:9" ht="14.1" customHeight="1">
      <c r="A986" s="625" t="s">
        <v>555</v>
      </c>
      <c r="B986" s="1793" t="s">
        <v>216</v>
      </c>
      <c r="C986" s="1659">
        <v>120.83</v>
      </c>
      <c r="D986" s="1966">
        <v>40</v>
      </c>
      <c r="E986" s="1092">
        <v>6582.15</v>
      </c>
      <c r="F986" s="1852">
        <f t="shared" si="155"/>
        <v>6582.15</v>
      </c>
      <c r="G986" s="866">
        <f>'Заказ, cкидки и курсы валют'!$J$23*F986</f>
        <v>78985.799999999988</v>
      </c>
      <c r="H986" s="128">
        <f t="shared" si="156"/>
        <v>3159.43</v>
      </c>
      <c r="I986" s="212"/>
    </row>
    <row r="987" spans="1:9" ht="14.1" customHeight="1">
      <c r="A987" s="625" t="s">
        <v>556</v>
      </c>
      <c r="B987" s="1793" t="s">
        <v>1361</v>
      </c>
      <c r="C987" s="1659">
        <v>153.75</v>
      </c>
      <c r="D987" s="1966">
        <v>40</v>
      </c>
      <c r="E987" s="1092">
        <v>8195</v>
      </c>
      <c r="F987" s="1852">
        <f t="shared" si="155"/>
        <v>8195</v>
      </c>
      <c r="G987" s="866">
        <f>'Заказ, cкидки и курсы валют'!$J$23*F987</f>
        <v>98340</v>
      </c>
      <c r="H987" s="128">
        <f t="shared" si="156"/>
        <v>3933.6</v>
      </c>
      <c r="I987" s="212"/>
    </row>
    <row r="988" spans="1:9" ht="14.1" customHeight="1">
      <c r="A988" s="625" t="s">
        <v>10839</v>
      </c>
      <c r="B988" s="1793" t="s">
        <v>221</v>
      </c>
      <c r="C988" s="1659">
        <v>180</v>
      </c>
      <c r="D988" s="1966">
        <v>30</v>
      </c>
      <c r="E988" s="1092">
        <v>9225.0300000000007</v>
      </c>
      <c r="F988" s="1852">
        <f t="shared" si="155"/>
        <v>9225.0300000000007</v>
      </c>
      <c r="G988" s="866">
        <f>'Заказ, cкидки и курсы валют'!$J$23*F988</f>
        <v>110700.36000000002</v>
      </c>
      <c r="H988" s="128">
        <f t="shared" si="156"/>
        <v>3321.01</v>
      </c>
      <c r="I988" s="212"/>
    </row>
    <row r="989" spans="1:9" ht="14.1" customHeight="1">
      <c r="A989" s="625" t="s">
        <v>557</v>
      </c>
      <c r="B989" s="1793" t="s">
        <v>1362</v>
      </c>
      <c r="C989" s="1659">
        <v>208.33</v>
      </c>
      <c r="D989" s="1966">
        <v>30</v>
      </c>
      <c r="E989" s="1092">
        <v>8572.0300000000007</v>
      </c>
      <c r="F989" s="1852">
        <f t="shared" si="155"/>
        <v>8572.0300000000007</v>
      </c>
      <c r="G989" s="866">
        <f>'Заказ, cкидки и курсы валют'!$J$23*F989</f>
        <v>102864.36000000002</v>
      </c>
      <c r="H989" s="128">
        <f t="shared" si="156"/>
        <v>3085.93</v>
      </c>
      <c r="I989" s="212"/>
    </row>
    <row r="990" spans="1:9" ht="14.1" customHeight="1">
      <c r="A990" s="625" t="s">
        <v>10840</v>
      </c>
      <c r="B990" s="1793" t="s">
        <v>68</v>
      </c>
      <c r="C990" s="1659">
        <v>209</v>
      </c>
      <c r="D990" s="1966">
        <v>25</v>
      </c>
      <c r="E990" s="1092">
        <v>10368.459999999999</v>
      </c>
      <c r="F990" s="1852">
        <f t="shared" si="155"/>
        <v>10368.459999999999</v>
      </c>
      <c r="G990" s="866">
        <f>'Заказ, cкидки и курсы валют'!$J$23*F990</f>
        <v>124421.51999999999</v>
      </c>
      <c r="H990" s="128">
        <f t="shared" si="156"/>
        <v>3110.54</v>
      </c>
      <c r="I990" s="212"/>
    </row>
    <row r="991" spans="1:9" ht="14.1" customHeight="1">
      <c r="A991" s="625" t="s">
        <v>558</v>
      </c>
      <c r="B991" s="1794" t="s">
        <v>4194</v>
      </c>
      <c r="C991" s="1659">
        <v>240</v>
      </c>
      <c r="D991" s="1972">
        <v>25</v>
      </c>
      <c r="E991" s="1092">
        <v>11799.75</v>
      </c>
      <c r="F991" s="1852">
        <f t="shared" si="155"/>
        <v>11799.75</v>
      </c>
      <c r="G991" s="866">
        <f>'Заказ, cкидки и курсы валют'!$J$23*F991</f>
        <v>141597</v>
      </c>
      <c r="H991" s="128">
        <f t="shared" si="156"/>
        <v>3539.93</v>
      </c>
      <c r="I991" s="212"/>
    </row>
    <row r="992" spans="1:9" ht="14.1" customHeight="1">
      <c r="A992" s="625" t="s">
        <v>559</v>
      </c>
      <c r="B992" s="1793" t="s">
        <v>1363</v>
      </c>
      <c r="C992" s="1659">
        <v>173.33</v>
      </c>
      <c r="D992" s="1966">
        <v>25</v>
      </c>
      <c r="E992" s="1092">
        <v>8592.92</v>
      </c>
      <c r="F992" s="1852">
        <f t="shared" si="155"/>
        <v>8592.92</v>
      </c>
      <c r="G992" s="866">
        <f>'Заказ, cкидки и курсы валют'!$J$23*F992</f>
        <v>103115.04000000001</v>
      </c>
      <c r="H992" s="128">
        <f t="shared" si="156"/>
        <v>2577.88</v>
      </c>
      <c r="I992" s="212"/>
    </row>
    <row r="993" spans="1:9" ht="14.1" customHeight="1">
      <c r="A993" s="625" t="s">
        <v>560</v>
      </c>
      <c r="B993" s="1793" t="s">
        <v>1364</v>
      </c>
      <c r="C993" s="1659">
        <v>209.67</v>
      </c>
      <c r="D993" s="1966">
        <v>25</v>
      </c>
      <c r="E993" s="1092">
        <v>10312.209999999999</v>
      </c>
      <c r="F993" s="1852">
        <f t="shared" si="155"/>
        <v>10312.209999999999</v>
      </c>
      <c r="G993" s="866">
        <f>'Заказ, cкидки и курсы валют'!$J$23*F993</f>
        <v>123746.51999999999</v>
      </c>
      <c r="H993" s="128">
        <f t="shared" si="156"/>
        <v>3093.66</v>
      </c>
      <c r="I993" s="212"/>
    </row>
    <row r="994" spans="1:9" ht="14.1" customHeight="1">
      <c r="A994" s="625" t="s">
        <v>11422</v>
      </c>
      <c r="B994" s="1793" t="s">
        <v>11421</v>
      </c>
      <c r="C994" s="1659">
        <v>251</v>
      </c>
      <c r="D994" s="1966">
        <v>25</v>
      </c>
      <c r="E994" s="1092">
        <v>11983.93</v>
      </c>
      <c r="F994" s="1852">
        <f t="shared" si="155"/>
        <v>11983.93</v>
      </c>
      <c r="G994" s="866">
        <f>'Заказ, cкидки и курсы валют'!$J$23*F994</f>
        <v>143807.16</v>
      </c>
      <c r="H994" s="128">
        <f t="shared" si="156"/>
        <v>3595.18</v>
      </c>
      <c r="I994" s="212"/>
    </row>
    <row r="995" spans="1:9" ht="14.1" customHeight="1">
      <c r="A995" s="625" t="s">
        <v>561</v>
      </c>
      <c r="B995" s="1793" t="s">
        <v>1365</v>
      </c>
      <c r="C995" s="1659">
        <v>280</v>
      </c>
      <c r="D995" s="1966">
        <v>25</v>
      </c>
      <c r="E995" s="1092">
        <v>13283.92</v>
      </c>
      <c r="F995" s="1852">
        <f t="shared" si="155"/>
        <v>13283.92</v>
      </c>
      <c r="G995" s="866">
        <f>'Заказ, cкидки и курсы валют'!$J$23*F995</f>
        <v>159407.04000000001</v>
      </c>
      <c r="H995" s="128">
        <f t="shared" si="156"/>
        <v>3985.18</v>
      </c>
      <c r="I995" s="212"/>
    </row>
    <row r="996" spans="1:9" ht="14.1" customHeight="1">
      <c r="A996" s="625" t="s">
        <v>562</v>
      </c>
      <c r="B996" s="1793" t="s">
        <v>3393</v>
      </c>
      <c r="C996" s="1659">
        <v>191.67</v>
      </c>
      <c r="D996" s="1960">
        <v>20</v>
      </c>
      <c r="E996" s="1092">
        <v>9954.6</v>
      </c>
      <c r="F996" s="1852">
        <f t="shared" si="155"/>
        <v>9954.6</v>
      </c>
      <c r="G996" s="866">
        <f>'Заказ, cкидки и курсы валют'!$J$23*F996</f>
        <v>119455.20000000001</v>
      </c>
      <c r="H996" s="128">
        <f t="shared" si="156"/>
        <v>2389.1</v>
      </c>
      <c r="I996" s="212"/>
    </row>
    <row r="997" spans="1:9" ht="14.1" customHeight="1">
      <c r="A997" s="625" t="s">
        <v>563</v>
      </c>
      <c r="B997" s="1793" t="s">
        <v>1366</v>
      </c>
      <c r="C997" s="1659">
        <v>230</v>
      </c>
      <c r="D997" s="1960">
        <v>15</v>
      </c>
      <c r="E997" s="1092">
        <v>11625.82</v>
      </c>
      <c r="F997" s="1852">
        <f t="shared" si="155"/>
        <v>11625.82</v>
      </c>
      <c r="G997" s="866">
        <f>'Заказ, cкидки и курсы валют'!$J$23*F997</f>
        <v>139509.84</v>
      </c>
      <c r="H997" s="128">
        <f t="shared" si="156"/>
        <v>2092.65</v>
      </c>
      <c r="I997" s="212"/>
    </row>
    <row r="998" spans="1:9" ht="14.1" customHeight="1">
      <c r="A998" s="625" t="s">
        <v>564</v>
      </c>
      <c r="B998" s="1793" t="s">
        <v>1367</v>
      </c>
      <c r="C998" s="1659">
        <v>290</v>
      </c>
      <c r="D998" s="1960">
        <v>20</v>
      </c>
      <c r="E998" s="1092">
        <v>13895.73</v>
      </c>
      <c r="F998" s="1852">
        <f t="shared" si="155"/>
        <v>13895.73</v>
      </c>
      <c r="G998" s="866">
        <f>'Заказ, cкидки и курсы валют'!$J$23*F998</f>
        <v>166748.76</v>
      </c>
      <c r="H998" s="128">
        <f t="shared" si="156"/>
        <v>3334.98</v>
      </c>
      <c r="I998" s="212"/>
    </row>
    <row r="999" spans="1:9" ht="14.1" customHeight="1">
      <c r="A999" s="625" t="s">
        <v>10841</v>
      </c>
      <c r="B999" s="1793" t="s">
        <v>971</v>
      </c>
      <c r="C999" s="1659">
        <v>334</v>
      </c>
      <c r="D999" s="1960">
        <v>15</v>
      </c>
      <c r="E999" s="1092">
        <v>15922.29</v>
      </c>
      <c r="F999" s="1852">
        <f t="shared" si="155"/>
        <v>15922.29</v>
      </c>
      <c r="G999" s="866">
        <f>'Заказ, cкидки и курсы валют'!$J$23*F999</f>
        <v>191067.48</v>
      </c>
      <c r="H999" s="128">
        <f t="shared" si="156"/>
        <v>2866.01</v>
      </c>
      <c r="I999" s="212"/>
    </row>
    <row r="1000" spans="1:9" ht="14.1" customHeight="1">
      <c r="A1000" s="625" t="s">
        <v>565</v>
      </c>
      <c r="B1000" s="1793" t="s">
        <v>1368</v>
      </c>
      <c r="C1000" s="1659">
        <v>383.33</v>
      </c>
      <c r="D1000" s="1960">
        <v>15</v>
      </c>
      <c r="E1000" s="1092">
        <v>17585.669999999998</v>
      </c>
      <c r="F1000" s="1852">
        <f t="shared" si="155"/>
        <v>17585.669999999998</v>
      </c>
      <c r="G1000" s="866">
        <f>'Заказ, cкидки и курсы валют'!$J$23*F1000</f>
        <v>211028.03999999998</v>
      </c>
      <c r="H1000" s="128">
        <f t="shared" si="156"/>
        <v>3165.42</v>
      </c>
      <c r="I1000" s="212"/>
    </row>
    <row r="1001" spans="1:9" ht="14.1" customHeight="1">
      <c r="A1001" s="625" t="s">
        <v>566</v>
      </c>
      <c r="B1001" s="1793" t="s">
        <v>2646</v>
      </c>
      <c r="C1001" s="1659">
        <v>400</v>
      </c>
      <c r="D1001" s="1960">
        <v>15</v>
      </c>
      <c r="E1001" s="1092">
        <v>18417.91</v>
      </c>
      <c r="F1001" s="1852">
        <f t="shared" si="155"/>
        <v>18417.91</v>
      </c>
      <c r="G1001" s="866">
        <f>'Заказ, cкидки и курсы валют'!$J$23*F1001</f>
        <v>221014.91999999998</v>
      </c>
      <c r="H1001" s="128">
        <f t="shared" si="156"/>
        <v>3315.22</v>
      </c>
      <c r="I1001" s="212"/>
    </row>
    <row r="1002" spans="1:9" ht="14.1" customHeight="1">
      <c r="A1002" s="625" t="s">
        <v>567</v>
      </c>
      <c r="B1002" s="1794" t="s">
        <v>4195</v>
      </c>
      <c r="C1002" s="1659">
        <v>440</v>
      </c>
      <c r="D1002" s="1973">
        <v>10</v>
      </c>
      <c r="E1002" s="1092">
        <v>21169.56</v>
      </c>
      <c r="F1002" s="1852">
        <f t="shared" si="155"/>
        <v>21169.56</v>
      </c>
      <c r="G1002" s="866">
        <f>'Заказ, cкидки и курсы валют'!$J$23*F1002</f>
        <v>254034.72000000003</v>
      </c>
      <c r="H1002" s="128">
        <f t="shared" si="156"/>
        <v>2540.35</v>
      </c>
      <c r="I1002" s="212"/>
    </row>
    <row r="1003" spans="1:9" ht="14.1" customHeight="1">
      <c r="A1003" s="625" t="s">
        <v>568</v>
      </c>
      <c r="B1003" s="1793" t="s">
        <v>1330</v>
      </c>
      <c r="C1003" s="1659">
        <v>383.33</v>
      </c>
      <c r="D1003" s="1960">
        <v>10</v>
      </c>
      <c r="E1003" s="1092">
        <v>18766.13</v>
      </c>
      <c r="F1003" s="1852">
        <f t="shared" si="155"/>
        <v>18766.13</v>
      </c>
      <c r="G1003" s="866">
        <f>'Заказ, cкидки и курсы валют'!$J$23*F1003</f>
        <v>225193.56</v>
      </c>
      <c r="H1003" s="128">
        <f t="shared" si="156"/>
        <v>2251.94</v>
      </c>
      <c r="I1003" s="212"/>
    </row>
    <row r="1004" spans="1:9" ht="14.1" customHeight="1">
      <c r="A1004" s="625" t="s">
        <v>569</v>
      </c>
      <c r="B1004" s="1793" t="s">
        <v>1369</v>
      </c>
      <c r="C1004" s="1659">
        <v>491.67</v>
      </c>
      <c r="D1004" s="1960">
        <v>10</v>
      </c>
      <c r="E1004" s="1092">
        <v>23661.83</v>
      </c>
      <c r="F1004" s="1852">
        <f t="shared" si="155"/>
        <v>23661.83</v>
      </c>
      <c r="G1004" s="866">
        <f>'Заказ, cкидки и курсы валют'!$J$23*F1004</f>
        <v>283941.96000000002</v>
      </c>
      <c r="H1004" s="128">
        <f t="shared" si="156"/>
        <v>2839.42</v>
      </c>
      <c r="I1004" s="212"/>
    </row>
    <row r="1005" spans="1:9" ht="14.1" customHeight="1">
      <c r="A1005" s="625" t="s">
        <v>10842</v>
      </c>
      <c r="B1005" s="1793" t="s">
        <v>1331</v>
      </c>
      <c r="C1005" s="1659">
        <v>592</v>
      </c>
      <c r="D1005" s="1960">
        <v>10</v>
      </c>
      <c r="E1005" s="1092">
        <v>27196.34</v>
      </c>
      <c r="F1005" s="1852">
        <f t="shared" si="155"/>
        <v>27196.34</v>
      </c>
      <c r="G1005" s="866">
        <f>'Заказ, cкидки и курсы валют'!$J$23*F1005</f>
        <v>326356.08</v>
      </c>
      <c r="H1005" s="128">
        <f t="shared" si="156"/>
        <v>3263.56</v>
      </c>
      <c r="I1005" s="212"/>
    </row>
    <row r="1006" spans="1:9" ht="14.1" customHeight="1">
      <c r="A1006" s="625" t="s">
        <v>570</v>
      </c>
      <c r="B1006" s="1793" t="s">
        <v>1370</v>
      </c>
      <c r="C1006" s="1659">
        <v>625</v>
      </c>
      <c r="D1006" s="1960">
        <v>10</v>
      </c>
      <c r="E1006" s="1092">
        <v>30302.61</v>
      </c>
      <c r="F1006" s="1852">
        <f t="shared" si="155"/>
        <v>30302.61</v>
      </c>
      <c r="G1006" s="866">
        <f>'Заказ, cкидки и курсы валют'!$J$23*F1006</f>
        <v>363631.32</v>
      </c>
      <c r="H1006" s="128">
        <f t="shared" si="156"/>
        <v>3636.31</v>
      </c>
      <c r="I1006" s="212"/>
    </row>
    <row r="1007" spans="1:9" ht="14.1" customHeight="1">
      <c r="A1007" s="625" t="s">
        <v>571</v>
      </c>
      <c r="B1007" s="1793" t="s">
        <v>2645</v>
      </c>
      <c r="C1007" s="1659">
        <v>675</v>
      </c>
      <c r="D1007" s="1960">
        <v>10</v>
      </c>
      <c r="E1007" s="1092">
        <v>32190.36</v>
      </c>
      <c r="F1007" s="1852">
        <f t="shared" si="155"/>
        <v>32190.36</v>
      </c>
      <c r="G1007" s="866">
        <f>'Заказ, cкидки и курсы валют'!$J$23*F1007</f>
        <v>386284.32</v>
      </c>
      <c r="H1007" s="128">
        <f t="shared" si="156"/>
        <v>3862.84</v>
      </c>
      <c r="I1007" s="212"/>
    </row>
    <row r="1008" spans="1:9" ht="14.1" customHeight="1">
      <c r="A1008" s="625" t="s">
        <v>10843</v>
      </c>
      <c r="B1008" s="1793" t="s">
        <v>972</v>
      </c>
      <c r="C1008" s="1659">
        <v>777</v>
      </c>
      <c r="D1008" s="1960">
        <v>5</v>
      </c>
      <c r="E1008" s="1092">
        <v>36276.04</v>
      </c>
      <c r="F1008" s="1852">
        <f t="shared" si="155"/>
        <v>36276.04</v>
      </c>
      <c r="G1008" s="866">
        <f>'Заказ, cкидки и курсы валют'!$J$23*F1008</f>
        <v>435312.48</v>
      </c>
      <c r="H1008" s="128">
        <f t="shared" si="156"/>
        <v>2176.56</v>
      </c>
      <c r="I1008" s="212"/>
    </row>
    <row r="1009" spans="1:10" ht="14.1" customHeight="1">
      <c r="A1009" s="625" t="s">
        <v>572</v>
      </c>
      <c r="B1009" s="1793" t="s">
        <v>1003</v>
      </c>
      <c r="C1009" s="1659">
        <v>630</v>
      </c>
      <c r="D1009" s="1966">
        <v>10</v>
      </c>
      <c r="E1009" s="1092">
        <v>35253.35</v>
      </c>
      <c r="F1009" s="1852">
        <f t="shared" si="155"/>
        <v>35253.35</v>
      </c>
      <c r="G1009" s="866">
        <f>'Заказ, cкидки и курсы валют'!$J$23*F1009</f>
        <v>423040.19999999995</v>
      </c>
      <c r="H1009" s="128">
        <f t="shared" si="156"/>
        <v>4230.3999999999996</v>
      </c>
      <c r="I1009" s="212"/>
    </row>
    <row r="1010" spans="1:10" ht="14.1" customHeight="1">
      <c r="A1010" s="625" t="s">
        <v>573</v>
      </c>
      <c r="B1010" s="1793" t="s">
        <v>1371</v>
      </c>
      <c r="C1010" s="1659">
        <v>783.33</v>
      </c>
      <c r="D1010" s="1966">
        <v>10</v>
      </c>
      <c r="E1010" s="1092">
        <v>39602.89</v>
      </c>
      <c r="F1010" s="1852">
        <f t="shared" si="155"/>
        <v>39602.89</v>
      </c>
      <c r="G1010" s="866">
        <f>'Заказ, cкидки и курсы валют'!$J$23*F1010</f>
        <v>475234.68</v>
      </c>
      <c r="H1010" s="128">
        <f t="shared" si="156"/>
        <v>4752.3500000000004</v>
      </c>
      <c r="I1010" s="212"/>
    </row>
    <row r="1011" spans="1:10" ht="14.1" customHeight="1">
      <c r="A1011" s="625" t="s">
        <v>10844</v>
      </c>
      <c r="B1011" s="1793" t="s">
        <v>10845</v>
      </c>
      <c r="C1011" s="1659">
        <v>926</v>
      </c>
      <c r="D1011" s="1966">
        <v>5</v>
      </c>
      <c r="E1011" s="1092">
        <v>46088.85</v>
      </c>
      <c r="F1011" s="1852">
        <f t="shared" si="155"/>
        <v>46088.85</v>
      </c>
      <c r="G1011" s="866">
        <f>'Заказ, cкидки и курсы валют'!$J$23*F1011</f>
        <v>553066.19999999995</v>
      </c>
      <c r="H1011" s="128">
        <f t="shared" si="156"/>
        <v>2765.33</v>
      </c>
      <c r="I1011" s="212"/>
    </row>
    <row r="1012" spans="1:10" ht="14.1" customHeight="1">
      <c r="A1012" s="625" t="s">
        <v>574</v>
      </c>
      <c r="B1012" s="1793" t="s">
        <v>1372</v>
      </c>
      <c r="C1012" s="1659">
        <v>1000</v>
      </c>
      <c r="D1012" s="1966">
        <v>8</v>
      </c>
      <c r="E1012" s="1092">
        <v>51875.91</v>
      </c>
      <c r="F1012" s="1852">
        <f t="shared" si="155"/>
        <v>51875.91</v>
      </c>
      <c r="G1012" s="866">
        <f>'Заказ, cкидки и курсы валют'!$J$23*F1012</f>
        <v>622510.92000000004</v>
      </c>
      <c r="H1012" s="128">
        <f t="shared" si="156"/>
        <v>4980.09</v>
      </c>
      <c r="I1012" s="212"/>
    </row>
    <row r="1013" spans="1:10" ht="14.1" customHeight="1">
      <c r="A1013" s="625" t="s">
        <v>575</v>
      </c>
      <c r="B1013" s="1793" t="s">
        <v>1373</v>
      </c>
      <c r="C1013" s="1659">
        <v>850</v>
      </c>
      <c r="D1013" s="1966">
        <v>5</v>
      </c>
      <c r="E1013" s="1092">
        <v>45478.21</v>
      </c>
      <c r="F1013" s="1852">
        <f t="shared" si="155"/>
        <v>45478.21</v>
      </c>
      <c r="G1013" s="866">
        <f>'Заказ, cкидки и курсы валют'!$J$23*F1013</f>
        <v>545738.52</v>
      </c>
      <c r="H1013" s="128">
        <f t="shared" si="156"/>
        <v>2728.69</v>
      </c>
      <c r="I1013" s="212"/>
    </row>
    <row r="1014" spans="1:10" ht="14.1" customHeight="1">
      <c r="A1014" s="625" t="s">
        <v>576</v>
      </c>
      <c r="B1014" s="1793" t="s">
        <v>1374</v>
      </c>
      <c r="C1014" s="1659">
        <v>1050</v>
      </c>
      <c r="D1014" s="1966">
        <v>5</v>
      </c>
      <c r="E1014" s="1092">
        <v>56568.56</v>
      </c>
      <c r="F1014" s="1852">
        <f t="shared" si="155"/>
        <v>56568.56</v>
      </c>
      <c r="G1014" s="866">
        <f>'Заказ, cкидки и курсы валют'!$J$23*F1014</f>
        <v>678822.72</v>
      </c>
      <c r="H1014" s="128">
        <f t="shared" si="156"/>
        <v>3394.11</v>
      </c>
      <c r="I1014" s="212"/>
    </row>
    <row r="1015" spans="1:10" ht="14.1" customHeight="1">
      <c r="A1015" s="625" t="s">
        <v>10846</v>
      </c>
      <c r="B1015" s="1793" t="s">
        <v>10847</v>
      </c>
      <c r="C1015" s="1659">
        <v>1345</v>
      </c>
      <c r="D1015" s="1966">
        <v>5</v>
      </c>
      <c r="E1015" s="1092">
        <v>65339.1</v>
      </c>
      <c r="F1015" s="1852">
        <f t="shared" si="155"/>
        <v>65339.1</v>
      </c>
      <c r="G1015" s="866">
        <f>'Заказ, cкидки и курсы валют'!$J$23*F1015</f>
        <v>784069.2</v>
      </c>
      <c r="H1015" s="128">
        <f t="shared" si="156"/>
        <v>3920.35</v>
      </c>
      <c r="I1015" s="212"/>
    </row>
    <row r="1016" spans="1:10" ht="14.1" customHeight="1">
      <c r="A1016" s="625" t="s">
        <v>577</v>
      </c>
      <c r="B1016" s="1793" t="s">
        <v>1375</v>
      </c>
      <c r="C1016" s="1659">
        <v>1350</v>
      </c>
      <c r="D1016" s="1966">
        <v>5</v>
      </c>
      <c r="E1016" s="1092">
        <v>72184.58</v>
      </c>
      <c r="F1016" s="1852">
        <f t="shared" si="155"/>
        <v>72184.58</v>
      </c>
      <c r="G1016" s="866">
        <f>'Заказ, cкидки и курсы валют'!$J$23*F1016</f>
        <v>866214.96</v>
      </c>
      <c r="H1016" s="128">
        <f t="shared" si="156"/>
        <v>4331.07</v>
      </c>
      <c r="I1016" s="212"/>
    </row>
    <row r="1017" spans="1:10" ht="14.1" customHeight="1" thickBot="1">
      <c r="A1017" s="655" t="s">
        <v>10848</v>
      </c>
      <c r="B1017" s="1976" t="s">
        <v>10849</v>
      </c>
      <c r="C1017" s="1661">
        <v>1762</v>
      </c>
      <c r="D1017" s="1967">
        <v>5</v>
      </c>
      <c r="E1017" s="1092">
        <v>85165.53</v>
      </c>
      <c r="F1017" s="1853">
        <f t="shared" si="155"/>
        <v>85165.53</v>
      </c>
      <c r="G1017" s="1263">
        <f>'Заказ, cкидки и курсы валют'!$J$23*F1017</f>
        <v>1021986.36</v>
      </c>
      <c r="H1017" s="181">
        <f t="shared" si="156"/>
        <v>5109.93</v>
      </c>
      <c r="I1017" s="214"/>
    </row>
    <row r="1018" spans="1:10" ht="54" customHeight="1" thickBot="1"/>
    <row r="1019" spans="1:10" ht="18">
      <c r="A1019" s="247"/>
      <c r="B1019" s="163"/>
      <c r="C1019" s="91" t="s">
        <v>4400</v>
      </c>
      <c r="D1019" s="91"/>
      <c r="E1019" s="855"/>
      <c r="F1019" s="562"/>
      <c r="G1019" s="592"/>
      <c r="H1019" s="163"/>
      <c r="I1019" s="95"/>
    </row>
    <row r="1020" spans="1:10" ht="12.75" customHeight="1">
      <c r="A1020" s="248"/>
      <c r="B1020" s="17"/>
      <c r="C1020" s="97"/>
      <c r="D1020" s="97"/>
      <c r="E1020" s="557"/>
      <c r="F1020" s="596"/>
      <c r="G1020" s="620"/>
      <c r="H1020" s="17"/>
      <c r="I1020" s="167"/>
    </row>
    <row r="1021" spans="1:10" ht="12.75" customHeight="1">
      <c r="A1021" s="248"/>
      <c r="B1021" s="17"/>
      <c r="C1021" s="97"/>
      <c r="D1021" s="97"/>
      <c r="E1021" s="557"/>
      <c r="F1021" s="596"/>
      <c r="G1021" s="620"/>
      <c r="H1021" s="17"/>
      <c r="I1021" s="167"/>
    </row>
    <row r="1022" spans="1:10" ht="12.75" customHeight="1" thickBot="1">
      <c r="A1022" s="1171" t="s">
        <v>7052</v>
      </c>
      <c r="B1022" s="2548"/>
      <c r="C1022" s="99"/>
      <c r="D1022" s="99"/>
      <c r="E1022" s="558"/>
      <c r="F1022" s="598"/>
      <c r="G1022" s="621"/>
      <c r="H1022" s="171"/>
      <c r="I1022" s="172"/>
    </row>
    <row r="1023" spans="1:10" ht="49.5" customHeight="1">
      <c r="A1023" s="195" t="s">
        <v>1028</v>
      </c>
      <c r="B1023" s="196" t="s">
        <v>1029</v>
      </c>
      <c r="C1023" s="197" t="s">
        <v>678</v>
      </c>
      <c r="D1023" s="197" t="s">
        <v>3130</v>
      </c>
      <c r="E1023" s="605" t="s">
        <v>11188</v>
      </c>
      <c r="F1023" s="600" t="s">
        <v>2779</v>
      </c>
      <c r="G1023" s="638" t="s">
        <v>2627</v>
      </c>
      <c r="H1023" s="338" t="s">
        <v>497</v>
      </c>
      <c r="I1023" s="199" t="s">
        <v>4239</v>
      </c>
      <c r="J1023" s="2668" t="s">
        <v>12335</v>
      </c>
    </row>
    <row r="1024" spans="1:10" ht="12.75" customHeight="1" thickBot="1">
      <c r="A1024" s="195"/>
      <c r="B1024" s="389"/>
      <c r="C1024" s="197" t="s">
        <v>3629</v>
      </c>
      <c r="D1024" s="390" t="s">
        <v>2628</v>
      </c>
      <c r="E1024" s="564" t="s">
        <v>265</v>
      </c>
      <c r="F1024" s="607">
        <f>'Заказ, cкидки и курсы валют'!$I$12</f>
        <v>0</v>
      </c>
      <c r="G1024" s="949"/>
      <c r="H1024" s="455"/>
      <c r="I1024" s="325"/>
      <c r="J1024" s="2669"/>
    </row>
    <row r="1025" spans="1:10" ht="12.75" customHeight="1" thickBot="1">
      <c r="A1025" s="333" t="s">
        <v>10850</v>
      </c>
      <c r="B1025" s="983" t="s">
        <v>204</v>
      </c>
      <c r="C1025" s="1660">
        <v>45</v>
      </c>
      <c r="D1025" s="1881">
        <v>5</v>
      </c>
      <c r="E1025" s="2029">
        <f>(E977*2)+(1000/D1025*7.5)</f>
        <v>7953.18</v>
      </c>
      <c r="F1025" s="1089">
        <f t="shared" ref="F1025:F1026" si="157">ROUND(E1025*(1-$F$10),2)</f>
        <v>7953.18</v>
      </c>
      <c r="G1025" s="968">
        <f>'Заказ, cкидки и курсы валют'!$J$23*F1025</f>
        <v>95438.16</v>
      </c>
      <c r="H1025" s="387">
        <f t="shared" ref="H1025:H1026" si="158">ROUND((D1025/1000)*G1025,2)</f>
        <v>477.19</v>
      </c>
      <c r="I1025" s="337"/>
      <c r="J1025" s="128">
        <f>ROUND(IF(H1025&lt;'Заказ, cкидки и курсы валют'!$B$39,H1025*0.54*100/(100-'Заказ, cкидки и курсы валют'!$C$39),IF(H1025&lt;'Заказ, cкидки и курсы валют'!$B$40,H1025*0.54*100/(100-'Заказ, cкидки и курсы валют'!$C$40),IF(H1025&lt;'Заказ, cкидки и курсы валют'!$B$41,H1025*0.54*100/(100-'Заказ, cкидки и курсы валют'!$C$41),IF(H1025&lt;'Заказ, cкидки и курсы валют'!$B$42,H1025*0.54*100/(100-'Заказ, cкидки и курсы валют'!$C$42),IF(H1025&lt;'Заказ, cкидки и курсы валют'!$B$43,H1025*0.54*100/(100-'Заказ, cкидки и курсы валют'!$C$43),H1025))))),2)</f>
        <v>572.63</v>
      </c>
    </row>
    <row r="1026" spans="1:10" ht="12.75" customHeight="1" thickBot="1">
      <c r="A1026" s="216" t="s">
        <v>10851</v>
      </c>
      <c r="B1026" s="62" t="s">
        <v>1360</v>
      </c>
      <c r="C1026" s="1658">
        <v>52</v>
      </c>
      <c r="D1026" s="1864">
        <v>5</v>
      </c>
      <c r="E1026" s="2029">
        <f t="shared" ref="E1026:E1063" si="159">(E978*2)+(1000/D1026*7.5)</f>
        <v>9429.2799999999988</v>
      </c>
      <c r="F1026" s="1090">
        <f t="shared" si="157"/>
        <v>9429.2800000000007</v>
      </c>
      <c r="G1026" s="862">
        <f>'Заказ, cкидки и курсы валют'!$J$23*F1026</f>
        <v>113151.36000000002</v>
      </c>
      <c r="H1026" s="128">
        <f t="shared" si="158"/>
        <v>565.76</v>
      </c>
      <c r="I1026" s="212"/>
      <c r="J1026" s="128">
        <f>ROUND(IF(H1026&lt;'Заказ, cкидки и курсы валют'!$B$39,H1026*0.54*100/(100-'Заказ, cкидки и курсы валют'!$C$39),IF(H1026&lt;'Заказ, cкидки и курсы валют'!$B$40,H1026*0.54*100/(100-'Заказ, cкидки и курсы валют'!$C$40),IF(H1026&lt;'Заказ, cкидки и курсы валют'!$B$41,H1026*0.54*100/(100-'Заказ, cкидки и курсы валют'!$C$41),IF(H1026&lt;'Заказ, cкидки и курсы валют'!$B$42,H1026*0.54*100/(100-'Заказ, cкидки и курсы валют'!$C$42),IF(H1026&lt;'Заказ, cкидки и курсы валют'!$B$43,H1026*0.54*100/(100-'Заказ, cкидки и курсы валют'!$C$43),H1026))))),2)</f>
        <v>611.02</v>
      </c>
    </row>
    <row r="1027" spans="1:10" ht="12.75" customHeight="1" thickBot="1">
      <c r="A1027" s="216" t="s">
        <v>7648</v>
      </c>
      <c r="B1027" s="62" t="s">
        <v>207</v>
      </c>
      <c r="C1027" s="1658">
        <v>55</v>
      </c>
      <c r="D1027" s="1864">
        <v>5</v>
      </c>
      <c r="E1027" s="2029">
        <f t="shared" si="159"/>
        <v>9523.0600000000013</v>
      </c>
      <c r="F1027" s="1090">
        <f t="shared" ref="F1027:F1063" si="160">ROUND(E1027*(1-$F$10),2)</f>
        <v>9523.06</v>
      </c>
      <c r="G1027" s="862">
        <f>'Заказ, cкидки и курсы валют'!$J$23*F1027</f>
        <v>114276.72</v>
      </c>
      <c r="H1027" s="128">
        <f t="shared" ref="H1027:H1063" si="161">ROUND((D1027/1000)*G1027,2)</f>
        <v>571.38</v>
      </c>
      <c r="I1027" s="212"/>
      <c r="J1027" s="128">
        <f>ROUND(IF(H1027&lt;'Заказ, cкидки и курсы валют'!$B$39,H1027*0.54*100/(100-'Заказ, cкидки и курсы валют'!$C$39),IF(H1027&lt;'Заказ, cкидки и курсы валют'!$B$40,H1027*0.54*100/(100-'Заказ, cкидки и курсы валют'!$C$40),IF(H1027&lt;'Заказ, cкидки и курсы валют'!$B$41,H1027*0.54*100/(100-'Заказ, cкидки и курсы валют'!$C$41),IF(H1027&lt;'Заказ, cкидки и курсы валют'!$B$42,H1027*0.54*100/(100-'Заказ, cкидки и курсы валют'!$C$42),IF(H1027&lt;'Заказ, cкидки и курсы валют'!$B$43,H1027*0.54*100/(100-'Заказ, cкидки и курсы валют'!$C$43),H1027))))),2)</f>
        <v>617.09</v>
      </c>
    </row>
    <row r="1028" spans="1:10" ht="12.75" customHeight="1" thickBot="1">
      <c r="A1028" s="216" t="s">
        <v>7649</v>
      </c>
      <c r="B1028" s="62" t="s">
        <v>208</v>
      </c>
      <c r="C1028" s="1658">
        <v>67</v>
      </c>
      <c r="D1028" s="57">
        <v>5</v>
      </c>
      <c r="E1028" s="2029">
        <f t="shared" si="159"/>
        <v>10465.299999999999</v>
      </c>
      <c r="F1028" s="1090">
        <f t="shared" si="160"/>
        <v>10465.299999999999</v>
      </c>
      <c r="G1028" s="862">
        <f>'Заказ, cкидки и курсы валют'!$J$23*F1028</f>
        <v>125583.59999999999</v>
      </c>
      <c r="H1028" s="128">
        <f t="shared" si="161"/>
        <v>627.91999999999996</v>
      </c>
      <c r="I1028" s="212"/>
      <c r="J1028" s="128">
        <f>ROUND(IF(H1028&lt;'Заказ, cкидки и курсы валют'!$B$39,H1028*0.54*100/(100-'Заказ, cкидки и курсы валют'!$C$39),IF(H1028&lt;'Заказ, cкидки и курсы валют'!$B$40,H1028*0.54*100/(100-'Заказ, cкидки и курсы валют'!$C$40),IF(H1028&lt;'Заказ, cкидки и курсы валют'!$B$41,H1028*0.54*100/(100-'Заказ, cкидки и курсы валют'!$C$41),IF(H1028&lt;'Заказ, cкидки и курсы валют'!$B$42,H1028*0.54*100/(100-'Заказ, cкидки и курсы валют'!$C$42),IF(H1028&lt;'Заказ, cкидки и курсы валют'!$B$43,H1028*0.54*100/(100-'Заказ, cкидки и курсы валют'!$C$43),H1028))))),2)</f>
        <v>678.15</v>
      </c>
    </row>
    <row r="1029" spans="1:10" ht="12.75" customHeight="1" thickBot="1">
      <c r="A1029" s="216" t="s">
        <v>7650</v>
      </c>
      <c r="B1029" s="62" t="s">
        <v>209</v>
      </c>
      <c r="C1029" s="1659">
        <v>81.33</v>
      </c>
      <c r="D1029" s="56">
        <v>5</v>
      </c>
      <c r="E1029" s="2029">
        <f t="shared" si="159"/>
        <v>11113.7</v>
      </c>
      <c r="F1029" s="1090">
        <f t="shared" si="160"/>
        <v>11113.7</v>
      </c>
      <c r="G1029" s="862">
        <f>'Заказ, cкидки и курсы валют'!$J$23*F1029</f>
        <v>133364.40000000002</v>
      </c>
      <c r="H1029" s="128">
        <f t="shared" si="161"/>
        <v>666.82</v>
      </c>
      <c r="I1029" s="212"/>
      <c r="J1029" s="128">
        <f>ROUND(IF(H1029&lt;'Заказ, cкидки и курсы валют'!$B$39,H1029*0.54*100/(100-'Заказ, cкидки и курсы валют'!$C$39),IF(H1029&lt;'Заказ, cкидки и курсы валют'!$B$40,H1029*0.54*100/(100-'Заказ, cкидки и курсы валют'!$C$40),IF(H1029&lt;'Заказ, cкидки и курсы валют'!$B$41,H1029*0.54*100/(100-'Заказ, cкидки и курсы валют'!$C$41),IF(H1029&lt;'Заказ, cкидки и курсы валют'!$B$42,H1029*0.54*100/(100-'Заказ, cкидки и курсы валют'!$C$42),IF(H1029&lt;'Заказ, cкидки и курсы валют'!$B$43,H1029*0.54*100/(100-'Заказ, cкидки и курсы валют'!$C$43),H1029))))),2)</f>
        <v>720.17</v>
      </c>
    </row>
    <row r="1030" spans="1:10" ht="12.75" customHeight="1" thickBot="1">
      <c r="A1030" s="216" t="s">
        <v>10852</v>
      </c>
      <c r="B1030" s="62" t="s">
        <v>3993</v>
      </c>
      <c r="C1030" s="1659">
        <v>96.33</v>
      </c>
      <c r="D1030" s="56">
        <v>5</v>
      </c>
      <c r="E1030" s="2029">
        <f t="shared" si="159"/>
        <v>12804.34</v>
      </c>
      <c r="F1030" s="1090">
        <f t="shared" si="160"/>
        <v>12804.34</v>
      </c>
      <c r="G1030" s="862">
        <f>'Заказ, cкидки и курсы валют'!$J$23*F1030</f>
        <v>153652.08000000002</v>
      </c>
      <c r="H1030" s="128">
        <f t="shared" si="161"/>
        <v>768.26</v>
      </c>
      <c r="I1030" s="212"/>
      <c r="J1030" s="128">
        <f>ROUND(IF(H1030&lt;'Заказ, cкидки и курсы валют'!$B$39,H1030*0.54*100/(100-'Заказ, cкидки и курсы валют'!$C$39),IF(H1030&lt;'Заказ, cкидки и курсы валют'!$B$40,H1030*0.54*100/(100-'Заказ, cкидки и курсы валют'!$C$40),IF(H1030&lt;'Заказ, cкидки и курсы валют'!$B$41,H1030*0.54*100/(100-'Заказ, cкидки и курсы валют'!$C$41),IF(H1030&lt;'Заказ, cкидки и курсы валют'!$B$42,H1030*0.54*100/(100-'Заказ, cкидки и курсы валют'!$C$42),IF(H1030&lt;'Заказ, cкидки и курсы валют'!$B$43,H1030*0.54*100/(100-'Заказ, cкидки и курсы валют'!$C$43),H1030))))),2)</f>
        <v>829.72</v>
      </c>
    </row>
    <row r="1031" spans="1:10" ht="12.75" customHeight="1" thickBot="1">
      <c r="A1031" s="216" t="s">
        <v>7651</v>
      </c>
      <c r="B1031" s="62" t="s">
        <v>1326</v>
      </c>
      <c r="C1031" s="1659">
        <v>94.44</v>
      </c>
      <c r="D1031" s="56">
        <v>3</v>
      </c>
      <c r="E1031" s="2029">
        <f t="shared" si="159"/>
        <v>11271.88</v>
      </c>
      <c r="F1031" s="1090">
        <f t="shared" si="160"/>
        <v>11271.88</v>
      </c>
      <c r="G1031" s="862">
        <f>'Заказ, cкидки и курсы валют'!$J$23*F1031</f>
        <v>135262.56</v>
      </c>
      <c r="H1031" s="128">
        <f t="shared" si="161"/>
        <v>405.79</v>
      </c>
      <c r="I1031" s="212"/>
      <c r="J1031" s="128">
        <f>ROUND(IF(H1031&lt;'Заказ, cкидки и курсы валют'!$B$39,H1031*0.54*100/(100-'Заказ, cкидки и курсы валют'!$C$39),IF(H1031&lt;'Заказ, cкидки и курсы валют'!$B$40,H1031*0.54*100/(100-'Заказ, cкидки и курсы валют'!$C$40),IF(H1031&lt;'Заказ, cкидки и курсы валют'!$B$41,H1031*0.54*100/(100-'Заказ, cкидки и курсы валют'!$C$41),IF(H1031&lt;'Заказ, cкидки и курсы валют'!$B$42,H1031*0.54*100/(100-'Заказ, cкидки и курсы валют'!$C$42),IF(H1031&lt;'Заказ, cкидки и курсы валют'!$B$43,H1031*0.54*100/(100-'Заказ, cкидки и курсы валют'!$C$43),H1031))))),2)</f>
        <v>486.95</v>
      </c>
    </row>
    <row r="1032" spans="1:10" ht="12.75" customHeight="1" thickBot="1">
      <c r="A1032" s="216" t="s">
        <v>7652</v>
      </c>
      <c r="B1032" s="62" t="s">
        <v>215</v>
      </c>
      <c r="C1032" s="1659">
        <v>112.5</v>
      </c>
      <c r="D1032" s="56">
        <v>4</v>
      </c>
      <c r="E1032" s="2029">
        <f t="shared" si="159"/>
        <v>12874.76</v>
      </c>
      <c r="F1032" s="1090">
        <f t="shared" si="160"/>
        <v>12874.76</v>
      </c>
      <c r="G1032" s="862">
        <f>'Заказ, cкидки и курсы валют'!$J$23*F1032</f>
        <v>154497.12</v>
      </c>
      <c r="H1032" s="128">
        <f t="shared" si="161"/>
        <v>617.99</v>
      </c>
      <c r="I1032" s="212"/>
      <c r="J1032" s="128">
        <f>ROUND(IF(H1032&lt;'Заказ, cкидки и курсы валют'!$B$39,H1032*0.54*100/(100-'Заказ, cкидки и курсы валют'!$C$39),IF(H1032&lt;'Заказ, cкидки и курсы валют'!$B$40,H1032*0.54*100/(100-'Заказ, cкидки и курсы валют'!$C$40),IF(H1032&lt;'Заказ, cкидки и курсы валют'!$B$41,H1032*0.54*100/(100-'Заказ, cкидки и курсы валют'!$C$41),IF(H1032&lt;'Заказ, cкидки и курсы валют'!$B$42,H1032*0.54*100/(100-'Заказ, cкидки и курсы валют'!$C$42),IF(H1032&lt;'Заказ, cкидки и курсы валют'!$B$43,H1032*0.54*100/(100-'Заказ, cкидки и курсы валют'!$C$43),H1032))))),2)</f>
        <v>667.43</v>
      </c>
    </row>
    <row r="1033" spans="1:10" ht="12.75" customHeight="1" thickBot="1">
      <c r="A1033" s="216" t="s">
        <v>7653</v>
      </c>
      <c r="B1033" s="62" t="s">
        <v>216</v>
      </c>
      <c r="C1033" s="1659">
        <v>120.83</v>
      </c>
      <c r="D1033" s="56">
        <v>4</v>
      </c>
      <c r="E1033" s="2029">
        <f t="shared" si="159"/>
        <v>13740.8</v>
      </c>
      <c r="F1033" s="1090">
        <f t="shared" si="160"/>
        <v>13740.8</v>
      </c>
      <c r="G1033" s="862">
        <f>'Заказ, cкидки и курсы валют'!$J$23*F1033</f>
        <v>164889.59999999998</v>
      </c>
      <c r="H1033" s="128">
        <f t="shared" si="161"/>
        <v>659.56</v>
      </c>
      <c r="I1033" s="212"/>
      <c r="J1033" s="128">
        <f>ROUND(IF(H1033&lt;'Заказ, cкидки и курсы валют'!$B$39,H1033*0.54*100/(100-'Заказ, cкидки и курсы валют'!$C$39),IF(H1033&lt;'Заказ, cкидки и курсы валют'!$B$40,H1033*0.54*100/(100-'Заказ, cкидки и курсы валют'!$C$40),IF(H1033&lt;'Заказ, cкидки и курсы валют'!$B$41,H1033*0.54*100/(100-'Заказ, cкидки и курсы валют'!$C$41),IF(H1033&lt;'Заказ, cкидки и курсы валют'!$B$42,H1033*0.54*100/(100-'Заказ, cкидки и курсы валют'!$C$42),IF(H1033&lt;'Заказ, cкидки и курсы валют'!$B$43,H1033*0.54*100/(100-'Заказ, cкидки и курсы валют'!$C$43),H1033))))),2)</f>
        <v>712.32</v>
      </c>
    </row>
    <row r="1034" spans="1:10" ht="12.75" customHeight="1" thickBot="1">
      <c r="A1034" s="216" t="s">
        <v>7654</v>
      </c>
      <c r="B1034" s="62" t="s">
        <v>1361</v>
      </c>
      <c r="C1034" s="1659">
        <v>153.75</v>
      </c>
      <c r="D1034" s="56">
        <v>4</v>
      </c>
      <c r="E1034" s="2029">
        <f t="shared" si="159"/>
        <v>15039.3</v>
      </c>
      <c r="F1034" s="1090">
        <f t="shared" si="160"/>
        <v>15039.3</v>
      </c>
      <c r="G1034" s="862">
        <f>'Заказ, cкидки и курсы валют'!$J$23*F1034</f>
        <v>180471.59999999998</v>
      </c>
      <c r="H1034" s="128">
        <f t="shared" si="161"/>
        <v>721.89</v>
      </c>
      <c r="I1034" s="212"/>
      <c r="J1034" s="128">
        <f>ROUND(IF(H1034&lt;'Заказ, cкидки и курсы валют'!$B$39,H1034*0.54*100/(100-'Заказ, cкидки и курсы валют'!$C$39),IF(H1034&lt;'Заказ, cкидки и курсы валют'!$B$40,H1034*0.54*100/(100-'Заказ, cкидки и курсы валют'!$C$40),IF(H1034&lt;'Заказ, cкидки и курсы валют'!$B$41,H1034*0.54*100/(100-'Заказ, cкидки и курсы валют'!$C$41),IF(H1034&lt;'Заказ, cкидки и курсы валют'!$B$42,H1034*0.54*100/(100-'Заказ, cкидки и курсы валют'!$C$42),IF(H1034&lt;'Заказ, cкидки и курсы валют'!$B$43,H1034*0.54*100/(100-'Заказ, cкидки и курсы валют'!$C$43),H1034))))),2)</f>
        <v>779.64</v>
      </c>
    </row>
    <row r="1035" spans="1:10" ht="12.75" customHeight="1" thickBot="1">
      <c r="A1035" s="216" t="s">
        <v>10853</v>
      </c>
      <c r="B1035" s="62" t="s">
        <v>221</v>
      </c>
      <c r="C1035" s="1659">
        <v>190</v>
      </c>
      <c r="D1035" s="56">
        <v>4</v>
      </c>
      <c r="E1035" s="2029">
        <f t="shared" si="159"/>
        <v>18265</v>
      </c>
      <c r="F1035" s="1090">
        <f t="shared" si="160"/>
        <v>18265</v>
      </c>
      <c r="G1035" s="862">
        <f>'Заказ, cкидки и курсы валют'!$J$23*F1035</f>
        <v>219180</v>
      </c>
      <c r="H1035" s="128">
        <f t="shared" si="161"/>
        <v>876.72</v>
      </c>
      <c r="I1035" s="212"/>
      <c r="J1035" s="128">
        <f>ROUND(IF(H1035&lt;'Заказ, cкидки и курсы валют'!$B$39,H1035*0.54*100/(100-'Заказ, cкидки и курсы валют'!$C$39),IF(H1035&lt;'Заказ, cкидки и курсы валют'!$B$40,H1035*0.54*100/(100-'Заказ, cкидки и курсы валют'!$C$40),IF(H1035&lt;'Заказ, cкидки и курсы валют'!$B$41,H1035*0.54*100/(100-'Заказ, cкидки и курсы валют'!$C$41),IF(H1035&lt;'Заказ, cкидки и курсы валют'!$B$42,H1035*0.54*100/(100-'Заказ, cкидки и курсы валют'!$C$42),IF(H1035&lt;'Заказ, cкидки и курсы валют'!$B$43,H1035*0.54*100/(100-'Заказ, cкидки и курсы валют'!$C$43),H1035))))),2)</f>
        <v>946.86</v>
      </c>
    </row>
    <row r="1036" spans="1:10" ht="12.75" customHeight="1" thickBot="1">
      <c r="A1036" s="216" t="s">
        <v>7655</v>
      </c>
      <c r="B1036" s="62" t="s">
        <v>1362</v>
      </c>
      <c r="C1036" s="1659">
        <v>208.33</v>
      </c>
      <c r="D1036" s="56">
        <v>3</v>
      </c>
      <c r="E1036" s="2029">
        <f t="shared" si="159"/>
        <v>20950.060000000001</v>
      </c>
      <c r="F1036" s="1090">
        <f t="shared" si="160"/>
        <v>20950.060000000001</v>
      </c>
      <c r="G1036" s="862">
        <f>'Заказ, cкидки и курсы валют'!$J$23*F1036</f>
        <v>251400.72000000003</v>
      </c>
      <c r="H1036" s="128">
        <f t="shared" si="161"/>
        <v>754.2</v>
      </c>
      <c r="I1036" s="212"/>
      <c r="J1036" s="128">
        <f>ROUND(IF(H1036&lt;'Заказ, cкидки и курсы валют'!$B$39,H1036*0.54*100/(100-'Заказ, cкидки и курсы валют'!$C$39),IF(H1036&lt;'Заказ, cкидки и курсы валют'!$B$40,H1036*0.54*100/(100-'Заказ, cкидки и курсы валют'!$C$40),IF(H1036&lt;'Заказ, cкидки и курсы валют'!$B$41,H1036*0.54*100/(100-'Заказ, cкидки и курсы валют'!$C$41),IF(H1036&lt;'Заказ, cкидки и курсы валют'!$B$42,H1036*0.54*100/(100-'Заказ, cкидки и курсы валют'!$C$42),IF(H1036&lt;'Заказ, cкидки и курсы валют'!$B$43,H1036*0.54*100/(100-'Заказ, cкидки и курсы валют'!$C$43),H1036))))),2)</f>
        <v>814.54</v>
      </c>
    </row>
    <row r="1037" spans="1:10" ht="12.75" customHeight="1" thickBot="1">
      <c r="A1037" s="216" t="s">
        <v>10854</v>
      </c>
      <c r="B1037" s="62" t="s">
        <v>68</v>
      </c>
      <c r="C1037" s="1659">
        <v>220</v>
      </c>
      <c r="D1037" s="56">
        <v>3</v>
      </c>
      <c r="E1037" s="2029">
        <f t="shared" si="159"/>
        <v>19644.060000000001</v>
      </c>
      <c r="F1037" s="1090">
        <f t="shared" si="160"/>
        <v>19644.060000000001</v>
      </c>
      <c r="G1037" s="862">
        <f>'Заказ, cкидки и курсы валют'!$J$23*F1037</f>
        <v>235728.72000000003</v>
      </c>
      <c r="H1037" s="128">
        <f t="shared" si="161"/>
        <v>707.19</v>
      </c>
      <c r="I1037" s="212"/>
      <c r="J1037" s="128">
        <f>ROUND(IF(H1037&lt;'Заказ, cкидки и курсы валют'!$B$39,H1037*0.54*100/(100-'Заказ, cкидки и курсы валют'!$C$39),IF(H1037&lt;'Заказ, cкидки и курсы валют'!$B$40,H1037*0.54*100/(100-'Заказ, cкидки и курсы валют'!$C$40),IF(H1037&lt;'Заказ, cкидки и курсы валют'!$B$41,H1037*0.54*100/(100-'Заказ, cкидки и курсы валют'!$C$41),IF(H1037&lt;'Заказ, cкидки и курсы валют'!$B$42,H1037*0.54*100/(100-'Заказ, cкидки и курсы валют'!$C$42),IF(H1037&lt;'Заказ, cкидки и курсы валют'!$B$43,H1037*0.54*100/(100-'Заказ, cкидки и курсы валют'!$C$43),H1037))))),2)</f>
        <v>763.77</v>
      </c>
    </row>
    <row r="1038" spans="1:10" ht="12.75" customHeight="1" thickBot="1">
      <c r="A1038" s="216" t="s">
        <v>7656</v>
      </c>
      <c r="B1038" s="62" t="s">
        <v>4194</v>
      </c>
      <c r="C1038" s="1659">
        <v>240</v>
      </c>
      <c r="D1038" s="56">
        <v>5</v>
      </c>
      <c r="E1038" s="2029">
        <f t="shared" si="159"/>
        <v>22236.92</v>
      </c>
      <c r="F1038" s="1090">
        <f t="shared" si="160"/>
        <v>22236.92</v>
      </c>
      <c r="G1038" s="862">
        <f>'Заказ, cкидки и курсы валют'!$J$23*F1038</f>
        <v>266843.03999999998</v>
      </c>
      <c r="H1038" s="128">
        <f t="shared" si="161"/>
        <v>1334.22</v>
      </c>
      <c r="I1038" s="212"/>
      <c r="J1038" s="128">
        <f>ROUND(IF(H1038&lt;'Заказ, cкидки и курсы валют'!$B$39,H1038*0.54*100/(100-'Заказ, cкидки и курсы валют'!$C$39),IF(H1038&lt;'Заказ, cкидки и курсы валют'!$B$40,H1038*0.54*100/(100-'Заказ, cкидки и курсы валют'!$C$40),IF(H1038&lt;'Заказ, cкидки и курсы валют'!$B$41,H1038*0.54*100/(100-'Заказ, cкидки и курсы валют'!$C$41),IF(H1038&lt;'Заказ, cкидки и курсы валют'!$B$42,H1038*0.54*100/(100-'Заказ, cкидки и курсы валют'!$C$42),IF(H1038&lt;'Заказ, cкидки и курсы валют'!$B$43,H1038*0.54*100/(100-'Заказ, cкидки и курсы валют'!$C$43),H1038))))),2)</f>
        <v>1334.22</v>
      </c>
    </row>
    <row r="1039" spans="1:10" ht="12.75" customHeight="1" thickBot="1">
      <c r="A1039" s="216" t="s">
        <v>7657</v>
      </c>
      <c r="B1039" s="62" t="s">
        <v>1363</v>
      </c>
      <c r="C1039" s="1659">
        <v>173.33</v>
      </c>
      <c r="D1039" s="56">
        <v>5</v>
      </c>
      <c r="E1039" s="2029">
        <f t="shared" si="159"/>
        <v>25099.5</v>
      </c>
      <c r="F1039" s="1090">
        <f t="shared" si="160"/>
        <v>25099.5</v>
      </c>
      <c r="G1039" s="862">
        <f>'Заказ, cкидки и курсы валют'!$J$23*F1039</f>
        <v>301194</v>
      </c>
      <c r="H1039" s="128">
        <f t="shared" si="161"/>
        <v>1505.97</v>
      </c>
      <c r="I1039" s="212"/>
      <c r="J1039" s="128">
        <f>ROUND(IF(H1039&lt;'Заказ, cкидки и курсы валют'!$B$39,H1039*0.54*100/(100-'Заказ, cкидки и курсы валют'!$C$39),IF(H1039&lt;'Заказ, cкидки и курсы валют'!$B$40,H1039*0.54*100/(100-'Заказ, cкидки и курсы валют'!$C$40),IF(H1039&lt;'Заказ, cкидки и курсы валют'!$B$41,H1039*0.54*100/(100-'Заказ, cкидки и курсы валют'!$C$41),IF(H1039&lt;'Заказ, cкидки и курсы валют'!$B$42,H1039*0.54*100/(100-'Заказ, cкидки и курсы валют'!$C$42),IF(H1039&lt;'Заказ, cкидки и курсы валют'!$B$43,H1039*0.54*100/(100-'Заказ, cкидки и курсы валют'!$C$43),H1039))))),2)</f>
        <v>1505.97</v>
      </c>
    </row>
    <row r="1040" spans="1:10" ht="12.75" customHeight="1" thickBot="1">
      <c r="A1040" s="216" t="s">
        <v>7658</v>
      </c>
      <c r="B1040" s="62" t="s">
        <v>1364</v>
      </c>
      <c r="C1040" s="1659">
        <v>209.67</v>
      </c>
      <c r="D1040" s="56">
        <v>5</v>
      </c>
      <c r="E1040" s="2029">
        <f t="shared" si="159"/>
        <v>18685.84</v>
      </c>
      <c r="F1040" s="1090">
        <f t="shared" si="160"/>
        <v>18685.84</v>
      </c>
      <c r="G1040" s="862">
        <f>'Заказ, cкидки и курсы валют'!$J$23*F1040</f>
        <v>224230.08000000002</v>
      </c>
      <c r="H1040" s="128">
        <f t="shared" si="161"/>
        <v>1121.1500000000001</v>
      </c>
      <c r="I1040" s="212"/>
      <c r="J1040" s="128">
        <f>ROUND(IF(H1040&lt;'Заказ, cкидки и курсы валют'!$B$39,H1040*0.54*100/(100-'Заказ, cкидки и курсы валют'!$C$39),IF(H1040&lt;'Заказ, cкидки и курсы валют'!$B$40,H1040*0.54*100/(100-'Заказ, cкидки и курсы валют'!$C$40),IF(H1040&lt;'Заказ, cкидки и курсы валют'!$B$41,H1040*0.54*100/(100-'Заказ, cкидки и курсы валют'!$C$41),IF(H1040&lt;'Заказ, cкидки и курсы валют'!$B$42,H1040*0.54*100/(100-'Заказ, cкидки и курсы валют'!$C$42),IF(H1040&lt;'Заказ, cкидки и курсы валют'!$B$43,H1040*0.54*100/(100-'Заказ, cкидки и курсы валют'!$C$43),H1040))))),2)</f>
        <v>1121.1500000000001</v>
      </c>
    </row>
    <row r="1041" spans="1:10" ht="12.75" customHeight="1" thickBot="1">
      <c r="A1041" s="216" t="s">
        <v>7659</v>
      </c>
      <c r="B1041" s="62" t="s">
        <v>1365</v>
      </c>
      <c r="C1041" s="1659">
        <v>280</v>
      </c>
      <c r="D1041" s="56">
        <v>5</v>
      </c>
      <c r="E1041" s="2029">
        <f t="shared" si="159"/>
        <v>22124.42</v>
      </c>
      <c r="F1041" s="1090">
        <f t="shared" si="160"/>
        <v>22124.42</v>
      </c>
      <c r="G1041" s="862">
        <f>'Заказ, cкидки и курсы валют'!$J$23*F1041</f>
        <v>265493.03999999998</v>
      </c>
      <c r="H1041" s="128">
        <f t="shared" si="161"/>
        <v>1327.47</v>
      </c>
      <c r="I1041" s="212"/>
      <c r="J1041" s="128">
        <f>ROUND(IF(H1041&lt;'Заказ, cкидки и курсы валют'!$B$39,H1041*0.54*100/(100-'Заказ, cкидки и курсы валют'!$C$39),IF(H1041&lt;'Заказ, cкидки и курсы валют'!$B$40,H1041*0.54*100/(100-'Заказ, cкидки и курсы валют'!$C$40),IF(H1041&lt;'Заказ, cкидки и курсы валют'!$B$41,H1041*0.54*100/(100-'Заказ, cкидки и курсы валют'!$C$41),IF(H1041&lt;'Заказ, cкидки и курсы валют'!$B$42,H1041*0.54*100/(100-'Заказ, cкидки и курсы валют'!$C$42),IF(H1041&lt;'Заказ, cкидки и курсы валют'!$B$43,H1041*0.54*100/(100-'Заказ, cкидки и курсы валют'!$C$43),H1041))))),2)</f>
        <v>1327.47</v>
      </c>
    </row>
    <row r="1042" spans="1:10" ht="12.75" customHeight="1" thickBot="1">
      <c r="A1042" s="216" t="s">
        <v>7660</v>
      </c>
      <c r="B1042" s="62" t="s">
        <v>3393</v>
      </c>
      <c r="C1042" s="1659">
        <v>191.67</v>
      </c>
      <c r="D1042" s="57">
        <v>2</v>
      </c>
      <c r="E1042" s="2029">
        <f t="shared" si="159"/>
        <v>27717.86</v>
      </c>
      <c r="F1042" s="1090">
        <f t="shared" si="160"/>
        <v>27717.86</v>
      </c>
      <c r="G1042" s="862">
        <f>'Заказ, cкидки и курсы валют'!$J$23*F1042</f>
        <v>332614.32</v>
      </c>
      <c r="H1042" s="128">
        <f t="shared" si="161"/>
        <v>665.23</v>
      </c>
      <c r="I1042" s="212"/>
      <c r="J1042" s="128">
        <f>ROUND(IF(H1042&lt;'Заказ, cкидки и курсы валют'!$B$39,H1042*0.54*100/(100-'Заказ, cкидки и курсы валют'!$C$39),IF(H1042&lt;'Заказ, cкидки и курсы валют'!$B$40,H1042*0.54*100/(100-'Заказ, cкидки и курсы валют'!$C$40),IF(H1042&lt;'Заказ, cкидки и курсы валют'!$B$41,H1042*0.54*100/(100-'Заказ, cкидки и курсы валют'!$C$41),IF(H1042&lt;'Заказ, cкидки и курсы валют'!$B$42,H1042*0.54*100/(100-'Заказ, cкидки и курсы валют'!$C$42),IF(H1042&lt;'Заказ, cкидки и курсы валют'!$B$43,H1042*0.54*100/(100-'Заказ, cкидки и курсы валют'!$C$43),H1042))))),2)</f>
        <v>718.45</v>
      </c>
    </row>
    <row r="1043" spans="1:10" ht="12.75" customHeight="1" thickBot="1">
      <c r="A1043" s="216" t="s">
        <v>7661</v>
      </c>
      <c r="B1043" s="62" t="s">
        <v>1366</v>
      </c>
      <c r="C1043" s="1659">
        <v>230</v>
      </c>
      <c r="D1043" s="57">
        <v>3</v>
      </c>
      <c r="E1043" s="2029">
        <f t="shared" si="159"/>
        <v>29067.84</v>
      </c>
      <c r="F1043" s="1090">
        <f t="shared" si="160"/>
        <v>29067.84</v>
      </c>
      <c r="G1043" s="862">
        <f>'Заказ, cкидки и курсы валют'!$J$23*F1043</f>
        <v>348814.08000000002</v>
      </c>
      <c r="H1043" s="128">
        <f t="shared" si="161"/>
        <v>1046.44</v>
      </c>
      <c r="I1043" s="212"/>
      <c r="J1043" s="128">
        <f>ROUND(IF(H1043&lt;'Заказ, cкидки и курсы валют'!$B$39,H1043*0.54*100/(100-'Заказ, cкидки и курсы валют'!$C$39),IF(H1043&lt;'Заказ, cкидки и курсы валют'!$B$40,H1043*0.54*100/(100-'Заказ, cкидки и курсы валют'!$C$40),IF(H1043&lt;'Заказ, cкидки и курсы валют'!$B$41,H1043*0.54*100/(100-'Заказ, cкидки и курсы валют'!$C$41),IF(H1043&lt;'Заказ, cкидки и курсы валют'!$B$42,H1043*0.54*100/(100-'Заказ, cкидки и курсы валют'!$C$42),IF(H1043&lt;'Заказ, cкидки и курсы валют'!$B$43,H1043*0.54*100/(100-'Заказ, cкидки и курсы валют'!$C$43),H1043))))),2)</f>
        <v>1046.44</v>
      </c>
    </row>
    <row r="1044" spans="1:10" ht="12.75" customHeight="1" thickBot="1">
      <c r="A1044" s="216" t="s">
        <v>7662</v>
      </c>
      <c r="B1044" s="62" t="s">
        <v>1367</v>
      </c>
      <c r="C1044" s="1659">
        <v>290</v>
      </c>
      <c r="D1044" s="57">
        <v>2</v>
      </c>
      <c r="E1044" s="2029">
        <f t="shared" si="159"/>
        <v>23659.200000000001</v>
      </c>
      <c r="F1044" s="1090">
        <f t="shared" si="160"/>
        <v>23659.200000000001</v>
      </c>
      <c r="G1044" s="862">
        <f>'Заказ, cкидки и курсы валют'!$J$23*F1044</f>
        <v>283910.40000000002</v>
      </c>
      <c r="H1044" s="128">
        <f t="shared" si="161"/>
        <v>567.82000000000005</v>
      </c>
      <c r="I1044" s="212"/>
      <c r="J1044" s="128">
        <f>ROUND(IF(H1044&lt;'Заказ, cкидки и курсы валют'!$B$39,H1044*0.54*100/(100-'Заказ, cкидки и курсы валют'!$C$39),IF(H1044&lt;'Заказ, cкидки и курсы валют'!$B$40,H1044*0.54*100/(100-'Заказ, cкидки и курсы валют'!$C$40),IF(H1044&lt;'Заказ, cкидки и курсы валют'!$B$41,H1044*0.54*100/(100-'Заказ, cкидки и курсы валют'!$C$41),IF(H1044&lt;'Заказ, cкидки и курсы валют'!$B$42,H1044*0.54*100/(100-'Заказ, cкидки и курсы валют'!$C$42),IF(H1044&lt;'Заказ, cкидки и курсы валют'!$B$43,H1044*0.54*100/(100-'Заказ, cкидки и курсы валют'!$C$43),H1044))))),2)</f>
        <v>613.25</v>
      </c>
    </row>
    <row r="1045" spans="1:10" ht="12.75" customHeight="1" thickBot="1">
      <c r="A1045" s="216" t="s">
        <v>10855</v>
      </c>
      <c r="B1045" s="62" t="s">
        <v>971</v>
      </c>
      <c r="C1045" s="1659">
        <v>360</v>
      </c>
      <c r="D1045" s="57">
        <v>2</v>
      </c>
      <c r="E1045" s="2029">
        <f t="shared" si="159"/>
        <v>27001.64</v>
      </c>
      <c r="F1045" s="1090">
        <f t="shared" si="160"/>
        <v>27001.64</v>
      </c>
      <c r="G1045" s="862">
        <f>'Заказ, cкидки и курсы валют'!$J$23*F1045</f>
        <v>324019.68</v>
      </c>
      <c r="H1045" s="128">
        <f t="shared" si="161"/>
        <v>648.04</v>
      </c>
      <c r="I1045" s="212"/>
      <c r="J1045" s="128">
        <f>ROUND(IF(H1045&lt;'Заказ, cкидки и курсы валют'!$B$39,H1045*0.54*100/(100-'Заказ, cкидки и курсы валют'!$C$39),IF(H1045&lt;'Заказ, cкидки и курсы валют'!$B$40,H1045*0.54*100/(100-'Заказ, cкидки и курсы валют'!$C$40),IF(H1045&lt;'Заказ, cкидки и курсы валют'!$B$41,H1045*0.54*100/(100-'Заказ, cкидки и курсы валют'!$C$41),IF(H1045&lt;'Заказ, cкидки и курсы валют'!$B$42,H1045*0.54*100/(100-'Заказ, cкидки и курсы валют'!$C$42),IF(H1045&lt;'Заказ, cкидки и курсы валют'!$B$43,H1045*0.54*100/(100-'Заказ, cкидки и курсы валют'!$C$43),H1045))))),2)</f>
        <v>699.88</v>
      </c>
    </row>
    <row r="1046" spans="1:10" ht="12.75" customHeight="1" thickBot="1">
      <c r="A1046" s="216" t="s">
        <v>7663</v>
      </c>
      <c r="B1046" s="62" t="s">
        <v>1368</v>
      </c>
      <c r="C1046" s="1659">
        <v>383.33</v>
      </c>
      <c r="D1046" s="57">
        <v>3</v>
      </c>
      <c r="E1046" s="2029">
        <f t="shared" si="159"/>
        <v>30291.46</v>
      </c>
      <c r="F1046" s="1090">
        <f t="shared" si="160"/>
        <v>30291.46</v>
      </c>
      <c r="G1046" s="862">
        <f>'Заказ, cкидки и курсы валют'!$J$23*F1046</f>
        <v>363497.52</v>
      </c>
      <c r="H1046" s="128">
        <f t="shared" si="161"/>
        <v>1090.49</v>
      </c>
      <c r="I1046" s="212"/>
      <c r="J1046" s="128">
        <f>ROUND(IF(H1046&lt;'Заказ, cкидки и курсы валют'!$B$39,H1046*0.54*100/(100-'Заказ, cкидки и курсы валют'!$C$39),IF(H1046&lt;'Заказ, cкидки и курсы валют'!$B$40,H1046*0.54*100/(100-'Заказ, cкидки и курсы валют'!$C$40),IF(H1046&lt;'Заказ, cкидки и курсы валют'!$B$41,H1046*0.54*100/(100-'Заказ, cкидки и курсы валют'!$C$41),IF(H1046&lt;'Заказ, cкидки и курсы валют'!$B$42,H1046*0.54*100/(100-'Заказ, cкидки и курсы валют'!$C$42),IF(H1046&lt;'Заказ, cкидки и курсы валют'!$B$43,H1046*0.54*100/(100-'Заказ, cкидки и курсы валют'!$C$43),H1046))))),2)</f>
        <v>1090.49</v>
      </c>
    </row>
    <row r="1047" spans="1:10" ht="12.75" customHeight="1" thickBot="1">
      <c r="A1047" s="216" t="s">
        <v>7664</v>
      </c>
      <c r="B1047" s="62" t="s">
        <v>2646</v>
      </c>
      <c r="C1047" s="1659">
        <v>400</v>
      </c>
      <c r="D1047" s="57">
        <v>3</v>
      </c>
      <c r="E1047" s="2029">
        <f t="shared" si="159"/>
        <v>34344.58</v>
      </c>
      <c r="F1047" s="1090">
        <f t="shared" si="160"/>
        <v>34344.58</v>
      </c>
      <c r="G1047" s="862">
        <f>'Заказ, cкидки и курсы валют'!$J$23*F1047</f>
        <v>412134.96</v>
      </c>
      <c r="H1047" s="128">
        <f t="shared" si="161"/>
        <v>1236.4000000000001</v>
      </c>
      <c r="I1047" s="212"/>
      <c r="J1047" s="128">
        <f>ROUND(IF(H1047&lt;'Заказ, cкидки и курсы валют'!$B$39,H1047*0.54*100/(100-'Заказ, cкидки и курсы валют'!$C$39),IF(H1047&lt;'Заказ, cкидки и курсы валют'!$B$40,H1047*0.54*100/(100-'Заказ, cкидки и курсы валют'!$C$40),IF(H1047&lt;'Заказ, cкидки и курсы валют'!$B$41,H1047*0.54*100/(100-'Заказ, cкидки и курсы валют'!$C$41),IF(H1047&lt;'Заказ, cкидки и курсы валют'!$B$42,H1047*0.54*100/(100-'Заказ, cкидки и курсы валют'!$C$42),IF(H1047&lt;'Заказ, cкидки и курсы валют'!$B$43,H1047*0.54*100/(100-'Заказ, cкидки и курсы валют'!$C$43),H1047))))),2)</f>
        <v>1236.4000000000001</v>
      </c>
    </row>
    <row r="1048" spans="1:10" ht="12.75" customHeight="1" thickBot="1">
      <c r="A1048" s="216" t="s">
        <v>7665</v>
      </c>
      <c r="B1048" s="62" t="s">
        <v>4195</v>
      </c>
      <c r="C1048" s="1659">
        <v>466.67</v>
      </c>
      <c r="D1048" s="57">
        <v>2</v>
      </c>
      <c r="E1048" s="2029">
        <f t="shared" si="159"/>
        <v>38921.339999999997</v>
      </c>
      <c r="F1048" s="1090">
        <f t="shared" si="160"/>
        <v>38921.339999999997</v>
      </c>
      <c r="G1048" s="862">
        <f>'Заказ, cкидки и курсы валют'!$J$23*F1048</f>
        <v>467056.07999999996</v>
      </c>
      <c r="H1048" s="128">
        <f t="shared" si="161"/>
        <v>934.11</v>
      </c>
      <c r="I1048" s="212"/>
      <c r="J1048" s="128">
        <f>ROUND(IF(H1048&lt;'Заказ, cкидки и курсы валют'!$B$39,H1048*0.54*100/(100-'Заказ, cкидки и курсы валют'!$C$39),IF(H1048&lt;'Заказ, cкидки и курсы валют'!$B$40,H1048*0.54*100/(100-'Заказ, cкидки и курсы валют'!$C$40),IF(H1048&lt;'Заказ, cкидки и курсы валют'!$B$41,H1048*0.54*100/(100-'Заказ, cкидки и курсы валют'!$C$41),IF(H1048&lt;'Заказ, cкидки и курсы валют'!$B$42,H1048*0.54*100/(100-'Заказ, cкидки и курсы валют'!$C$42),IF(H1048&lt;'Заказ, cкидки и курсы валют'!$B$43,H1048*0.54*100/(100-'Заказ, cкидки и курсы валют'!$C$43),H1048))))),2)</f>
        <v>934.11</v>
      </c>
    </row>
    <row r="1049" spans="1:10" ht="12.75" customHeight="1" thickBot="1">
      <c r="A1049" s="216" t="s">
        <v>7666</v>
      </c>
      <c r="B1049" s="62" t="s">
        <v>1330</v>
      </c>
      <c r="C1049" s="1659">
        <v>383.33</v>
      </c>
      <c r="D1049" s="57">
        <v>2</v>
      </c>
      <c r="E1049" s="2029">
        <f t="shared" si="159"/>
        <v>40585.82</v>
      </c>
      <c r="F1049" s="1090">
        <f t="shared" si="160"/>
        <v>40585.82</v>
      </c>
      <c r="G1049" s="862">
        <f>'Заказ, cкидки и курсы валют'!$J$23*F1049</f>
        <v>487029.83999999997</v>
      </c>
      <c r="H1049" s="128">
        <f t="shared" si="161"/>
        <v>974.06</v>
      </c>
      <c r="I1049" s="212"/>
      <c r="J1049" s="128">
        <f>ROUND(IF(H1049&lt;'Заказ, cкидки и курсы валют'!$B$39,H1049*0.54*100/(100-'Заказ, cкидки и курсы валют'!$C$39),IF(H1049&lt;'Заказ, cкидки и курсы валют'!$B$40,H1049*0.54*100/(100-'Заказ, cкидки и курсы валют'!$C$40),IF(H1049&lt;'Заказ, cкидки и курсы валют'!$B$41,H1049*0.54*100/(100-'Заказ, cкидки и курсы валют'!$C$41),IF(H1049&lt;'Заказ, cкидки и курсы валют'!$B$42,H1049*0.54*100/(100-'Заказ, cкидки и курсы валют'!$C$42),IF(H1049&lt;'Заказ, cкидки и курсы валют'!$B$43,H1049*0.54*100/(100-'Заказ, cкидки и курсы валют'!$C$43),H1049))))),2)</f>
        <v>974.06</v>
      </c>
    </row>
    <row r="1050" spans="1:10" ht="12.75" customHeight="1" thickBot="1">
      <c r="A1050" s="216" t="s">
        <v>7667</v>
      </c>
      <c r="B1050" s="62" t="s">
        <v>1369</v>
      </c>
      <c r="C1050" s="1659">
        <v>491.67</v>
      </c>
      <c r="D1050" s="57">
        <v>2</v>
      </c>
      <c r="E1050" s="2029">
        <f t="shared" si="159"/>
        <v>46089.120000000003</v>
      </c>
      <c r="F1050" s="1090">
        <f t="shared" si="160"/>
        <v>46089.120000000003</v>
      </c>
      <c r="G1050" s="862">
        <f>'Заказ, cкидки и курсы валют'!$J$23*F1050</f>
        <v>553069.44000000006</v>
      </c>
      <c r="H1050" s="128">
        <f t="shared" si="161"/>
        <v>1106.1400000000001</v>
      </c>
      <c r="I1050" s="212"/>
      <c r="J1050" s="128">
        <f>ROUND(IF(H1050&lt;'Заказ, cкидки и курсы валют'!$B$39,H1050*0.54*100/(100-'Заказ, cкидки и курсы валют'!$C$39),IF(H1050&lt;'Заказ, cкидки и курсы валют'!$B$40,H1050*0.54*100/(100-'Заказ, cкидки и курсы валют'!$C$40),IF(H1050&lt;'Заказ, cкидки и курсы валют'!$B$41,H1050*0.54*100/(100-'Заказ, cкидки и курсы валют'!$C$41),IF(H1050&lt;'Заказ, cкидки и курсы валют'!$B$42,H1050*0.54*100/(100-'Заказ, cкидки и курсы валют'!$C$42),IF(H1050&lt;'Заказ, cкидки и курсы валют'!$B$43,H1050*0.54*100/(100-'Заказ, cкидки и курсы валют'!$C$43),H1050))))),2)</f>
        <v>1106.1400000000001</v>
      </c>
    </row>
    <row r="1051" spans="1:10" ht="12.75" customHeight="1" thickBot="1">
      <c r="A1051" s="216" t="s">
        <v>10856</v>
      </c>
      <c r="B1051" s="62" t="s">
        <v>1331</v>
      </c>
      <c r="C1051" s="1659">
        <v>570</v>
      </c>
      <c r="D1051" s="57">
        <v>1</v>
      </c>
      <c r="E1051" s="2029">
        <f t="shared" si="159"/>
        <v>45032.26</v>
      </c>
      <c r="F1051" s="1090">
        <f t="shared" si="160"/>
        <v>45032.26</v>
      </c>
      <c r="G1051" s="862">
        <f>'Заказ, cкидки и курсы валют'!$J$23*F1051</f>
        <v>540387.12</v>
      </c>
      <c r="H1051" s="128">
        <f t="shared" si="161"/>
        <v>540.39</v>
      </c>
      <c r="I1051" s="212"/>
      <c r="J1051" s="128">
        <f>ROUND(IF(H1051&lt;'Заказ, cкидки и курсы валют'!$B$39,H1051*0.54*100/(100-'Заказ, cкидки и курсы валют'!$C$39),IF(H1051&lt;'Заказ, cкидки и курсы валют'!$B$40,H1051*0.54*100/(100-'Заказ, cкидки и курсы валют'!$C$40),IF(H1051&lt;'Заказ, cкидки и курсы валют'!$B$41,H1051*0.54*100/(100-'Заказ, cкидки и курсы валют'!$C$41),IF(H1051&lt;'Заказ, cкидки и курсы валют'!$B$42,H1051*0.54*100/(100-'Заказ, cкидки и курсы валют'!$C$42),IF(H1051&lt;'Заказ, cкидки и курсы валют'!$B$43,H1051*0.54*100/(100-'Заказ, cкидки и курсы валют'!$C$43),H1051))))),2)</f>
        <v>648.47</v>
      </c>
    </row>
    <row r="1052" spans="1:10" ht="12.75" customHeight="1" thickBot="1">
      <c r="A1052" s="216" t="s">
        <v>7668</v>
      </c>
      <c r="B1052" s="62" t="s">
        <v>1370</v>
      </c>
      <c r="C1052" s="1659">
        <v>625</v>
      </c>
      <c r="D1052" s="57">
        <v>2</v>
      </c>
      <c r="E1052" s="2029">
        <f t="shared" si="159"/>
        <v>51073.66</v>
      </c>
      <c r="F1052" s="1090">
        <f t="shared" si="160"/>
        <v>51073.66</v>
      </c>
      <c r="G1052" s="862">
        <f>'Заказ, cкидки и курсы валют'!$J$23*F1052</f>
        <v>612883.92000000004</v>
      </c>
      <c r="H1052" s="128">
        <f t="shared" si="161"/>
        <v>1225.77</v>
      </c>
      <c r="I1052" s="212"/>
      <c r="J1052" s="128">
        <f>ROUND(IF(H1052&lt;'Заказ, cкидки и курсы валют'!$B$39,H1052*0.54*100/(100-'Заказ, cкидки и курсы валют'!$C$39),IF(H1052&lt;'Заказ, cкидки и курсы валют'!$B$40,H1052*0.54*100/(100-'Заказ, cкидки и курсы валют'!$C$40),IF(H1052&lt;'Заказ, cкидки и курсы валют'!$B$41,H1052*0.54*100/(100-'Заказ, cкидки и курсы валют'!$C$41),IF(H1052&lt;'Заказ, cкидки и курсы валют'!$B$42,H1052*0.54*100/(100-'Заказ, cкидки и курсы валют'!$C$42),IF(H1052&lt;'Заказ, cкидки и курсы валют'!$B$43,H1052*0.54*100/(100-'Заказ, cкидки и курсы валют'!$C$43),H1052))))),2)</f>
        <v>1225.77</v>
      </c>
    </row>
    <row r="1053" spans="1:10" ht="12.75" customHeight="1" thickBot="1">
      <c r="A1053" s="216" t="s">
        <v>7669</v>
      </c>
      <c r="B1053" s="62" t="s">
        <v>2645</v>
      </c>
      <c r="C1053" s="1659">
        <v>675</v>
      </c>
      <c r="D1053" s="57">
        <v>2</v>
      </c>
      <c r="E1053" s="2029">
        <f t="shared" si="159"/>
        <v>58142.68</v>
      </c>
      <c r="F1053" s="1090">
        <f t="shared" si="160"/>
        <v>58142.68</v>
      </c>
      <c r="G1053" s="862">
        <f>'Заказ, cкидки и курсы валют'!$J$23*F1053</f>
        <v>697712.16</v>
      </c>
      <c r="H1053" s="128">
        <f t="shared" si="161"/>
        <v>1395.42</v>
      </c>
      <c r="I1053" s="212"/>
      <c r="J1053" s="128">
        <f>ROUND(IF(H1053&lt;'Заказ, cкидки и курсы валют'!$B$39,H1053*0.54*100/(100-'Заказ, cкидки и курсы валют'!$C$39),IF(H1053&lt;'Заказ, cкидки и курсы валют'!$B$40,H1053*0.54*100/(100-'Заказ, cкидки и курсы валют'!$C$40),IF(H1053&lt;'Заказ, cкидки и курсы валют'!$B$41,H1053*0.54*100/(100-'Заказ, cкидки и курсы валют'!$C$41),IF(H1053&lt;'Заказ, cкидки и курсы валют'!$B$42,H1053*0.54*100/(100-'Заказ, cкидки и курсы валют'!$C$42),IF(H1053&lt;'Заказ, cкидки и курсы валют'!$B$43,H1053*0.54*100/(100-'Заказ, cкидки и курсы валют'!$C$43),H1053))))),2)</f>
        <v>1395.42</v>
      </c>
    </row>
    <row r="1054" spans="1:10" ht="12.75" customHeight="1" thickBot="1">
      <c r="A1054" s="216" t="s">
        <v>10857</v>
      </c>
      <c r="B1054" s="62" t="s">
        <v>972</v>
      </c>
      <c r="C1054" s="1659">
        <v>740</v>
      </c>
      <c r="D1054" s="57">
        <v>2</v>
      </c>
      <c r="E1054" s="2029">
        <f t="shared" si="159"/>
        <v>64355.22</v>
      </c>
      <c r="F1054" s="1090">
        <f t="shared" si="160"/>
        <v>64355.22</v>
      </c>
      <c r="G1054" s="862">
        <f>'Заказ, cкидки и курсы валют'!$J$23*F1054</f>
        <v>772262.64</v>
      </c>
      <c r="H1054" s="128">
        <f t="shared" si="161"/>
        <v>1544.53</v>
      </c>
      <c r="I1054" s="212"/>
      <c r="J1054" s="128">
        <f>ROUND(IF(H1054&lt;'Заказ, cкидки и курсы валют'!$B$39,H1054*0.54*100/(100-'Заказ, cкидки и курсы валют'!$C$39),IF(H1054&lt;'Заказ, cкидки и курсы валют'!$B$40,H1054*0.54*100/(100-'Заказ, cкидки и курсы валют'!$C$40),IF(H1054&lt;'Заказ, cкидки и курсы валют'!$B$41,H1054*0.54*100/(100-'Заказ, cкидки и курсы валют'!$C$41),IF(H1054&lt;'Заказ, cкидки и курсы валют'!$B$42,H1054*0.54*100/(100-'Заказ, cкидки и курсы валют'!$C$42),IF(H1054&lt;'Заказ, cкидки и курсы валют'!$B$43,H1054*0.54*100/(100-'Заказ, cкидки и курсы валют'!$C$43),H1054))))),2)</f>
        <v>1544.53</v>
      </c>
    </row>
    <row r="1055" spans="1:10" ht="12.75" customHeight="1" thickBot="1">
      <c r="A1055" s="216" t="s">
        <v>7670</v>
      </c>
      <c r="B1055" s="62" t="s">
        <v>1003</v>
      </c>
      <c r="C1055" s="1659">
        <v>630</v>
      </c>
      <c r="D1055" s="56">
        <v>2</v>
      </c>
      <c r="E1055" s="2029">
        <f t="shared" si="159"/>
        <v>68130.720000000001</v>
      </c>
      <c r="F1055" s="1090">
        <f t="shared" si="160"/>
        <v>68130.720000000001</v>
      </c>
      <c r="G1055" s="862">
        <f>'Заказ, cкидки и курсы валют'!$J$23*F1055</f>
        <v>817568.64</v>
      </c>
      <c r="H1055" s="128">
        <f t="shared" si="161"/>
        <v>1635.14</v>
      </c>
      <c r="I1055" s="212"/>
      <c r="J1055" s="128">
        <f>ROUND(IF(H1055&lt;'Заказ, cкидки и курсы валют'!$B$39,H1055*0.54*100/(100-'Заказ, cкидки и курсы валют'!$C$39),IF(H1055&lt;'Заказ, cкидки и курсы валют'!$B$40,H1055*0.54*100/(100-'Заказ, cкидки и курсы валют'!$C$40),IF(H1055&lt;'Заказ, cкидки и курсы валют'!$B$41,H1055*0.54*100/(100-'Заказ, cкидки и курсы валют'!$C$41),IF(H1055&lt;'Заказ, cкидки и курсы валют'!$B$42,H1055*0.54*100/(100-'Заказ, cкидки и курсы валют'!$C$42),IF(H1055&lt;'Заказ, cкидки и курсы валют'!$B$43,H1055*0.54*100/(100-'Заказ, cкидки и курсы валют'!$C$43),H1055))))),2)</f>
        <v>1635.14</v>
      </c>
    </row>
    <row r="1056" spans="1:10" ht="12.75" customHeight="1" thickBot="1">
      <c r="A1056" s="216" t="s">
        <v>7671</v>
      </c>
      <c r="B1056" s="62" t="s">
        <v>1371</v>
      </c>
      <c r="C1056" s="1659">
        <v>783.33</v>
      </c>
      <c r="D1056" s="1882">
        <v>1</v>
      </c>
      <c r="E1056" s="2029">
        <f t="shared" si="159"/>
        <v>80052.08</v>
      </c>
      <c r="F1056" s="1090">
        <f t="shared" si="160"/>
        <v>80052.08</v>
      </c>
      <c r="G1056" s="862">
        <f>'Заказ, cкидки и курсы валют'!$J$23*F1056</f>
        <v>960624.96</v>
      </c>
      <c r="H1056" s="128">
        <f t="shared" si="161"/>
        <v>960.62</v>
      </c>
      <c r="I1056" s="212"/>
      <c r="J1056" s="128">
        <f>ROUND(IF(H1056&lt;'Заказ, cкидки и курсы валют'!$B$39,H1056*0.54*100/(100-'Заказ, cкидки и курсы валют'!$C$39),IF(H1056&lt;'Заказ, cкидки и курсы валют'!$B$40,H1056*0.54*100/(100-'Заказ, cкидки и курсы валют'!$C$40),IF(H1056&lt;'Заказ, cкидки и курсы валют'!$B$41,H1056*0.54*100/(100-'Заказ, cкидки и курсы валют'!$C$41),IF(H1056&lt;'Заказ, cкидки и курсы валют'!$B$42,H1056*0.54*100/(100-'Заказ, cкидки и курсы валют'!$C$42),IF(H1056&lt;'Заказ, cкидки и курсы валют'!$B$43,H1056*0.54*100/(100-'Заказ, cкидки и курсы валют'!$C$43),H1056))))),2)</f>
        <v>960.62</v>
      </c>
    </row>
    <row r="1057" spans="1:10" ht="12.75" customHeight="1" thickBot="1">
      <c r="A1057" s="216" t="s">
        <v>10858</v>
      </c>
      <c r="B1057" s="62" t="s">
        <v>10845</v>
      </c>
      <c r="C1057" s="1659">
        <v>900</v>
      </c>
      <c r="D1057" s="1882">
        <v>1</v>
      </c>
      <c r="E1057" s="2029">
        <f t="shared" si="159"/>
        <v>78006.7</v>
      </c>
      <c r="F1057" s="1090">
        <f t="shared" si="160"/>
        <v>78006.7</v>
      </c>
      <c r="G1057" s="862">
        <f>'Заказ, cкидки и курсы валют'!$J$23*F1057</f>
        <v>936080.39999999991</v>
      </c>
      <c r="H1057" s="128">
        <f t="shared" si="161"/>
        <v>936.08</v>
      </c>
      <c r="I1057" s="212"/>
      <c r="J1057" s="128">
        <f>ROUND(IF(H1057&lt;'Заказ, cкидки и курсы валют'!$B$39,H1057*0.54*100/(100-'Заказ, cкидки и курсы валют'!$C$39),IF(H1057&lt;'Заказ, cкидки и курсы валют'!$B$40,H1057*0.54*100/(100-'Заказ, cкидки и курсы валют'!$C$40),IF(H1057&lt;'Заказ, cкидки и курсы валют'!$B$41,H1057*0.54*100/(100-'Заказ, cкидки и курсы валют'!$C$41),IF(H1057&lt;'Заказ, cкидки и курсы валют'!$B$42,H1057*0.54*100/(100-'Заказ, cкидки и курсы валют'!$C$42),IF(H1057&lt;'Заказ, cкидки и курсы валют'!$B$43,H1057*0.54*100/(100-'Заказ, cкидки и курсы валют'!$C$43),H1057))))),2)</f>
        <v>936.08</v>
      </c>
    </row>
    <row r="1058" spans="1:10" ht="12.75" customHeight="1" thickBot="1">
      <c r="A1058" s="216" t="s">
        <v>7672</v>
      </c>
      <c r="B1058" s="62" t="s">
        <v>1372</v>
      </c>
      <c r="C1058" s="1659">
        <v>1000</v>
      </c>
      <c r="D1058" s="1882">
        <v>1</v>
      </c>
      <c r="E1058" s="2029">
        <f t="shared" si="159"/>
        <v>86705.78</v>
      </c>
      <c r="F1058" s="1090">
        <f t="shared" si="160"/>
        <v>86705.78</v>
      </c>
      <c r="G1058" s="862">
        <f>'Заказ, cкидки и курсы валют'!$J$23*F1058</f>
        <v>1040469.36</v>
      </c>
      <c r="H1058" s="128">
        <f t="shared" si="161"/>
        <v>1040.47</v>
      </c>
      <c r="I1058" s="212"/>
      <c r="J1058" s="128">
        <f>ROUND(IF(H1058&lt;'Заказ, cкидки и курсы валют'!$B$39,H1058*0.54*100/(100-'Заказ, cкидки и курсы валют'!$C$39),IF(H1058&lt;'Заказ, cкидки и курсы валют'!$B$40,H1058*0.54*100/(100-'Заказ, cкидки и курсы валют'!$C$40),IF(H1058&lt;'Заказ, cкидки и курсы валют'!$B$41,H1058*0.54*100/(100-'Заказ, cкидки и курсы валют'!$C$41),IF(H1058&lt;'Заказ, cкидки и курсы валют'!$B$42,H1058*0.54*100/(100-'Заказ, cкидки и курсы валют'!$C$42),IF(H1058&lt;'Заказ, cкидки и курсы валют'!$B$43,H1058*0.54*100/(100-'Заказ, cкидки и курсы валют'!$C$43),H1058))))),2)</f>
        <v>1040.47</v>
      </c>
    </row>
    <row r="1059" spans="1:10" ht="13.5" thickBot="1">
      <c r="A1059" s="216" t="s">
        <v>7673</v>
      </c>
      <c r="B1059" s="62" t="s">
        <v>1373</v>
      </c>
      <c r="C1059" s="1659">
        <v>850</v>
      </c>
      <c r="D1059" s="56">
        <v>1</v>
      </c>
      <c r="E1059" s="2029">
        <f t="shared" si="159"/>
        <v>99677.7</v>
      </c>
      <c r="F1059" s="1090">
        <f t="shared" si="160"/>
        <v>99677.7</v>
      </c>
      <c r="G1059" s="862">
        <f>'Заказ, cкидки и курсы валют'!$J$23*F1059</f>
        <v>1196132.3999999999</v>
      </c>
      <c r="H1059" s="128">
        <f t="shared" si="161"/>
        <v>1196.1300000000001</v>
      </c>
      <c r="I1059" s="212"/>
      <c r="J1059" s="128">
        <f>ROUND(IF(H1059&lt;'Заказ, cкидки и курсы валют'!$B$39,H1059*0.54*100/(100-'Заказ, cкидки и курсы валют'!$C$39),IF(H1059&lt;'Заказ, cкидки и курсы валют'!$B$40,H1059*0.54*100/(100-'Заказ, cкидки и курсы валют'!$C$40),IF(H1059&lt;'Заказ, cкидки и курсы валют'!$B$41,H1059*0.54*100/(100-'Заказ, cкидки и курсы валют'!$C$41),IF(H1059&lt;'Заказ, cкидки и курсы валют'!$B$42,H1059*0.54*100/(100-'Заказ, cкидки и курсы валют'!$C$42),IF(H1059&lt;'Заказ, cкидки и курсы валют'!$B$43,H1059*0.54*100/(100-'Заказ, cкидки и курсы валют'!$C$43),H1059))))),2)</f>
        <v>1196.1300000000001</v>
      </c>
    </row>
    <row r="1060" spans="1:10" ht="13.5" thickBot="1">
      <c r="A1060" s="216" t="s">
        <v>7674</v>
      </c>
      <c r="B1060" s="62" t="s">
        <v>1374</v>
      </c>
      <c r="C1060" s="1659">
        <v>1050</v>
      </c>
      <c r="D1060" s="56">
        <v>1</v>
      </c>
      <c r="E1060" s="2029">
        <f t="shared" si="159"/>
        <v>111251.82</v>
      </c>
      <c r="F1060" s="1090">
        <f t="shared" si="160"/>
        <v>111251.82</v>
      </c>
      <c r="G1060" s="862">
        <f>'Заказ, cкидки и курсы валют'!$J$23*F1060</f>
        <v>1335021.8400000001</v>
      </c>
      <c r="H1060" s="128">
        <f t="shared" si="161"/>
        <v>1335.02</v>
      </c>
      <c r="I1060" s="212"/>
      <c r="J1060" s="128">
        <f>ROUND(IF(H1060&lt;'Заказ, cкидки и курсы валют'!$B$39,H1060*0.54*100/(100-'Заказ, cкидки и курсы валют'!$C$39),IF(H1060&lt;'Заказ, cкидки и курсы валют'!$B$40,H1060*0.54*100/(100-'Заказ, cкидки и курсы валют'!$C$40),IF(H1060&lt;'Заказ, cкидки и курсы валют'!$B$41,H1060*0.54*100/(100-'Заказ, cкидки и курсы валют'!$C$41),IF(H1060&lt;'Заказ, cкидки и курсы валют'!$B$42,H1060*0.54*100/(100-'Заказ, cкидки и курсы валют'!$C$42),IF(H1060&lt;'Заказ, cкидки и курсы валют'!$B$43,H1060*0.54*100/(100-'Заказ, cкидки и курсы валют'!$C$43),H1060))))),2)</f>
        <v>1335.02</v>
      </c>
    </row>
    <row r="1061" spans="1:10" ht="13.5" thickBot="1">
      <c r="A1061" s="216" t="s">
        <v>10859</v>
      </c>
      <c r="B1061" s="62" t="s">
        <v>10847</v>
      </c>
      <c r="C1061" s="1659">
        <v>1200</v>
      </c>
      <c r="D1061" s="56">
        <v>1</v>
      </c>
      <c r="E1061" s="2029">
        <f t="shared" si="159"/>
        <v>98456.42</v>
      </c>
      <c r="F1061" s="1090">
        <f t="shared" si="160"/>
        <v>98456.42</v>
      </c>
      <c r="G1061" s="862">
        <f>'Заказ, cкидки и курсы валют'!$J$23*F1061</f>
        <v>1181477.04</v>
      </c>
      <c r="H1061" s="128">
        <f t="shared" si="161"/>
        <v>1181.48</v>
      </c>
      <c r="I1061" s="212"/>
      <c r="J1061" s="128">
        <f>ROUND(IF(H1061&lt;'Заказ, cкидки и курсы валют'!$B$39,H1061*0.54*100/(100-'Заказ, cкидки и курсы валют'!$C$39),IF(H1061&lt;'Заказ, cкидки и курсы валют'!$B$40,H1061*0.54*100/(100-'Заказ, cкидки и курсы валют'!$C$40),IF(H1061&lt;'Заказ, cкидки и курсы валют'!$B$41,H1061*0.54*100/(100-'Заказ, cкидки и курсы валют'!$C$41),IF(H1061&lt;'Заказ, cкидки и курсы валют'!$B$42,H1061*0.54*100/(100-'Заказ, cкидки и курсы валют'!$C$42),IF(H1061&lt;'Заказ, cкидки и курсы валют'!$B$43,H1061*0.54*100/(100-'Заказ, cкидки и курсы валют'!$C$43),H1061))))),2)</f>
        <v>1181.48</v>
      </c>
    </row>
    <row r="1062" spans="1:10" ht="13.5" thickBot="1">
      <c r="A1062" s="216" t="s">
        <v>7675</v>
      </c>
      <c r="B1062" s="62" t="s">
        <v>1375</v>
      </c>
      <c r="C1062" s="1659">
        <v>1350</v>
      </c>
      <c r="D1062" s="56">
        <v>1</v>
      </c>
      <c r="E1062" s="2029">
        <f t="shared" si="159"/>
        <v>120637.12</v>
      </c>
      <c r="F1062" s="1090">
        <f t="shared" si="160"/>
        <v>120637.12</v>
      </c>
      <c r="G1062" s="862">
        <f>'Заказ, cкидки и курсы валют'!$J$23*F1062</f>
        <v>1447645.44</v>
      </c>
      <c r="H1062" s="128">
        <f t="shared" si="161"/>
        <v>1447.65</v>
      </c>
      <c r="I1062" s="212"/>
      <c r="J1062" s="128">
        <f>ROUND(IF(H1062&lt;'Заказ, cкидки и курсы валют'!$B$39,H1062*0.54*100/(100-'Заказ, cкидки и курсы валют'!$C$39),IF(H1062&lt;'Заказ, cкидки и курсы валют'!$B$40,H1062*0.54*100/(100-'Заказ, cкидки и курсы валют'!$C$40),IF(H1062&lt;'Заказ, cкидки и курсы валют'!$B$41,H1062*0.54*100/(100-'Заказ, cкидки и курсы валют'!$C$41),IF(H1062&lt;'Заказ, cкидки и курсы валют'!$B$42,H1062*0.54*100/(100-'Заказ, cкидки и курсы валют'!$C$42),IF(H1062&lt;'Заказ, cкидки и курсы валют'!$B$43,H1062*0.54*100/(100-'Заказ, cкидки и курсы валют'!$C$43),H1062))))),2)</f>
        <v>1447.65</v>
      </c>
    </row>
    <row r="1063" spans="1:10" ht="13.5" thickBot="1">
      <c r="A1063" s="241" t="s">
        <v>10860</v>
      </c>
      <c r="B1063" s="266" t="s">
        <v>10849</v>
      </c>
      <c r="C1063" s="1661">
        <v>1600</v>
      </c>
      <c r="D1063" s="1883">
        <v>1</v>
      </c>
      <c r="E1063" s="2029">
        <f t="shared" si="159"/>
        <v>138178.20000000001</v>
      </c>
      <c r="F1063" s="1091">
        <f t="shared" si="160"/>
        <v>138178.20000000001</v>
      </c>
      <c r="G1063" s="960">
        <f>'Заказ, cкидки и курсы валют'!$J$23*F1063</f>
        <v>1658138.4000000001</v>
      </c>
      <c r="H1063" s="181">
        <f t="shared" si="161"/>
        <v>1658.14</v>
      </c>
      <c r="I1063" s="214"/>
      <c r="J1063" s="128">
        <f>ROUND(IF(H1063&lt;'Заказ, cкидки и курсы валют'!$B$39,H1063*0.54*100/(100-'Заказ, cкидки и курсы валют'!$C$39),IF(H1063&lt;'Заказ, cкидки и курсы валют'!$B$40,H1063*0.54*100/(100-'Заказ, cкидки и курсы валют'!$C$40),IF(H1063&lt;'Заказ, cкидки и курсы валют'!$B$41,H1063*0.54*100/(100-'Заказ, cкидки и курсы валют'!$C$41),IF(H1063&lt;'Заказ, cкидки и курсы валют'!$B$42,H1063*0.54*100/(100-'Заказ, cкидки и курсы валют'!$C$42),IF(H1063&lt;'Заказ, cкидки и курсы валют'!$B$43,H1063*0.54*100/(100-'Заказ, cкидки и курсы валют'!$C$43),H1063))))),2)</f>
        <v>1658.14</v>
      </c>
    </row>
    <row r="1065" spans="1:10" ht="13.5" thickBot="1"/>
    <row r="1066" spans="1:10" ht="18">
      <c r="A1066" s="247"/>
      <c r="B1066" s="163"/>
      <c r="C1066" s="91" t="s">
        <v>4401</v>
      </c>
      <c r="D1066" s="91"/>
      <c r="E1066" s="855"/>
      <c r="F1066" s="562"/>
      <c r="G1066" s="592"/>
      <c r="H1066" s="163"/>
      <c r="I1066" s="95"/>
    </row>
    <row r="1067" spans="1:10" ht="18">
      <c r="A1067" s="248"/>
      <c r="B1067" s="17"/>
      <c r="C1067" s="108"/>
      <c r="D1067" s="108"/>
      <c r="E1067" s="568" t="s">
        <v>3095</v>
      </c>
      <c r="F1067" s="563"/>
      <c r="G1067" s="563"/>
      <c r="H1067" s="17"/>
      <c r="I1067" s="167"/>
    </row>
    <row r="1068" spans="1:10">
      <c r="A1068" s="248"/>
      <c r="B1068" s="17"/>
      <c r="C1068" s="97"/>
      <c r="D1068" s="97"/>
      <c r="E1068" s="557"/>
      <c r="F1068" s="596"/>
      <c r="G1068" s="620"/>
      <c r="H1068" s="17"/>
      <c r="I1068" s="167"/>
    </row>
    <row r="1069" spans="1:10">
      <c r="A1069" s="248"/>
      <c r="B1069" s="17"/>
      <c r="C1069" s="97"/>
      <c r="D1069" s="97"/>
      <c r="E1069" s="557"/>
      <c r="F1069" s="596"/>
      <c r="G1069" s="620"/>
      <c r="H1069" s="17"/>
      <c r="I1069" s="167"/>
    </row>
    <row r="1070" spans="1:10">
      <c r="A1070" s="248"/>
      <c r="B1070" s="17"/>
      <c r="C1070" s="97"/>
      <c r="D1070" s="97"/>
      <c r="E1070" s="557"/>
      <c r="F1070" s="596"/>
      <c r="G1070" s="620"/>
      <c r="H1070" s="17"/>
      <c r="I1070" s="167"/>
    </row>
    <row r="1071" spans="1:10" ht="16.5" thickBot="1">
      <c r="A1071" s="201" t="s">
        <v>7051</v>
      </c>
      <c r="B1071" s="273"/>
      <c r="C1071" s="99"/>
      <c r="D1071" s="99"/>
      <c r="E1071" s="558"/>
      <c r="F1071" s="598"/>
      <c r="G1071" s="621"/>
      <c r="H1071" s="171"/>
      <c r="I1071" s="172"/>
    </row>
    <row r="1072" spans="1:10" ht="52.5">
      <c r="A1072" s="195" t="s">
        <v>1028</v>
      </c>
      <c r="B1072" s="196" t="s">
        <v>1029</v>
      </c>
      <c r="C1072" s="197" t="s">
        <v>678</v>
      </c>
      <c r="D1072" s="197" t="s">
        <v>3130</v>
      </c>
      <c r="E1072" s="605" t="s">
        <v>11188</v>
      </c>
      <c r="F1072" s="600" t="s">
        <v>2779</v>
      </c>
      <c r="G1072" s="638" t="s">
        <v>2627</v>
      </c>
      <c r="H1072" s="338" t="s">
        <v>497</v>
      </c>
      <c r="I1072" s="199" t="s">
        <v>4239</v>
      </c>
    </row>
    <row r="1073" spans="1:10" ht="13.5" thickBot="1">
      <c r="A1073" s="195"/>
      <c r="B1073" s="389"/>
      <c r="C1073" s="197" t="s">
        <v>3629</v>
      </c>
      <c r="D1073" s="390" t="s">
        <v>2628</v>
      </c>
      <c r="E1073" s="564" t="s">
        <v>265</v>
      </c>
      <c r="F1073" s="607">
        <f>'Заказ, cкидки и курсы валют'!$I$12</f>
        <v>0</v>
      </c>
      <c r="G1073" s="949"/>
      <c r="H1073" s="455"/>
      <c r="I1073" s="325"/>
    </row>
    <row r="1074" spans="1:10" ht="13.5" thickBot="1">
      <c r="A1074" s="999" t="s">
        <v>578</v>
      </c>
      <c r="B1074" s="991" t="s">
        <v>959</v>
      </c>
      <c r="C1074" s="1000">
        <v>5.2</v>
      </c>
      <c r="D1074" s="1867">
        <v>100</v>
      </c>
      <c r="E1074" s="1092">
        <v>725.88</v>
      </c>
      <c r="F1074" s="1868">
        <f>ROUND(E1074*(1-$F$10),2)</f>
        <v>725.88</v>
      </c>
      <c r="G1074" s="992">
        <f>'Заказ, cкидки и курсы валют'!$J$23*F1074</f>
        <v>8710.56</v>
      </c>
      <c r="H1074" s="993">
        <f>ROUND((D1074/1000)*G1074,2)</f>
        <v>871.06</v>
      </c>
      <c r="I1074" s="994"/>
    </row>
    <row r="1075" spans="1:10" ht="13.5" thickBot="1"/>
    <row r="1076" spans="1:10" ht="18">
      <c r="A1076" s="247"/>
      <c r="B1076" s="163"/>
      <c r="C1076" s="91" t="s">
        <v>4401</v>
      </c>
      <c r="D1076" s="91"/>
      <c r="E1076" s="855"/>
      <c r="F1076" s="562"/>
      <c r="G1076" s="592"/>
      <c r="H1076" s="163"/>
      <c r="I1076" s="95"/>
    </row>
    <row r="1077" spans="1:10" ht="18">
      <c r="A1077" s="248"/>
      <c r="B1077" s="17"/>
      <c r="C1077" s="108"/>
      <c r="D1077" s="108"/>
      <c r="E1077" s="568" t="s">
        <v>3095</v>
      </c>
      <c r="F1077" s="563"/>
      <c r="G1077" s="563"/>
      <c r="H1077" s="17"/>
      <c r="I1077" s="167"/>
    </row>
    <row r="1078" spans="1:10">
      <c r="A1078" s="248"/>
      <c r="B1078" s="17"/>
      <c r="C1078" s="97"/>
      <c r="D1078" s="97"/>
      <c r="E1078" s="557"/>
      <c r="F1078" s="596"/>
      <c r="G1078" s="620"/>
      <c r="H1078" s="17"/>
      <c r="I1078" s="167"/>
    </row>
    <row r="1079" spans="1:10">
      <c r="A1079" s="248"/>
      <c r="B1079" s="17"/>
      <c r="C1079" s="97"/>
      <c r="D1079" s="97"/>
      <c r="E1079" s="557"/>
      <c r="F1079" s="596"/>
      <c r="G1079" s="620"/>
      <c r="H1079" s="17"/>
      <c r="I1079" s="167"/>
    </row>
    <row r="1080" spans="1:10">
      <c r="A1080" s="248"/>
      <c r="B1080" s="17"/>
      <c r="C1080" s="97"/>
      <c r="D1080" s="97"/>
      <c r="E1080" s="557"/>
      <c r="F1080" s="596"/>
      <c r="G1080" s="620"/>
      <c r="H1080" s="17"/>
      <c r="I1080" s="167"/>
    </row>
    <row r="1081" spans="1:10" ht="16.5" thickBot="1">
      <c r="A1081" s="1171" t="s">
        <v>7052</v>
      </c>
      <c r="B1081" s="2548"/>
      <c r="C1081" s="99"/>
      <c r="D1081" s="99"/>
      <c r="E1081" s="558"/>
      <c r="F1081" s="598"/>
      <c r="G1081" s="621"/>
      <c r="H1081" s="171"/>
      <c r="I1081" s="172"/>
    </row>
    <row r="1082" spans="1:10" ht="52.5" customHeight="1">
      <c r="A1082" s="195" t="s">
        <v>1028</v>
      </c>
      <c r="B1082" s="196" t="s">
        <v>1029</v>
      </c>
      <c r="C1082" s="197" t="s">
        <v>678</v>
      </c>
      <c r="D1082" s="197" t="s">
        <v>3130</v>
      </c>
      <c r="E1082" s="605" t="s">
        <v>11188</v>
      </c>
      <c r="F1082" s="600" t="s">
        <v>2779</v>
      </c>
      <c r="G1082" s="638" t="s">
        <v>2627</v>
      </c>
      <c r="H1082" s="338" t="s">
        <v>497</v>
      </c>
      <c r="I1082" s="199" t="s">
        <v>4239</v>
      </c>
      <c r="J1082" s="2668" t="s">
        <v>12335</v>
      </c>
    </row>
    <row r="1083" spans="1:10" ht="13.5" thickBot="1">
      <c r="A1083" s="195"/>
      <c r="B1083" s="389"/>
      <c r="C1083" s="197" t="s">
        <v>3629</v>
      </c>
      <c r="D1083" s="390" t="s">
        <v>2628</v>
      </c>
      <c r="E1083" s="564" t="s">
        <v>265</v>
      </c>
      <c r="F1083" s="607">
        <f>'Заказ, cкидки и курсы валют'!$I$12</f>
        <v>0</v>
      </c>
      <c r="G1083" s="949"/>
      <c r="H1083" s="455"/>
      <c r="I1083" s="325"/>
      <c r="J1083" s="2823"/>
    </row>
    <row r="1084" spans="1:10" ht="13.5" thickBot="1">
      <c r="A1084" s="999" t="s">
        <v>7676</v>
      </c>
      <c r="B1084" s="991" t="s">
        <v>959</v>
      </c>
      <c r="C1084" s="1000">
        <v>5.2</v>
      </c>
      <c r="D1084" s="1867">
        <v>5</v>
      </c>
      <c r="E1084" s="2031">
        <f>(E1074*2)+(1000/D1084*7.5)</f>
        <v>2951.76</v>
      </c>
      <c r="F1084" s="1868">
        <f>ROUND(E1084*(1-$F$10),2)</f>
        <v>2951.76</v>
      </c>
      <c r="G1084" s="992">
        <f>'Заказ, cкидки и курсы валют'!$J$23*F1084</f>
        <v>35421.120000000003</v>
      </c>
      <c r="H1084" s="993">
        <f>ROUND((D1084/1000)*G1084,2)</f>
        <v>177.11</v>
      </c>
      <c r="I1084" s="994"/>
      <c r="J1084" s="128">
        <f>ROUND(IF(H1084&lt;'Заказ, cкидки и курсы валют'!$B$39,H1084*0.54*100/(100-'Заказ, cкидки и курсы валют'!$C$39),IF(H1084&lt;'Заказ, cкидки и курсы валют'!$B$40,H1084*0.54*100/(100-'Заказ, cкидки и курсы валют'!$C$40),IF(H1084&lt;'Заказ, cкидки и курсы валют'!$B$41,H1084*0.54*100/(100-'Заказ, cкидки и курсы валют'!$C$41),IF(H1084&lt;'Заказ, cкидки и курсы валют'!$B$42,H1084*0.54*100/(100-'Заказ, cкидки и курсы валют'!$C$42),IF(H1084&lt;'Заказ, cкидки и курсы валют'!$B$43,H1084*0.54*100/(100-'Заказ, cкидки и курсы валют'!$C$43),H1084))))),2)</f>
        <v>273.26</v>
      </c>
    </row>
    <row r="1085" spans="1:10" ht="13.5" thickBot="1"/>
    <row r="1086" spans="1:10" ht="18">
      <c r="A1086" s="247"/>
      <c r="B1086" s="163"/>
      <c r="C1086" s="91" t="s">
        <v>4401</v>
      </c>
      <c r="D1086" s="91"/>
      <c r="E1086" s="855"/>
      <c r="F1086" s="562"/>
      <c r="G1086" s="592"/>
      <c r="H1086" s="163"/>
      <c r="I1086" s="95"/>
    </row>
    <row r="1087" spans="1:10" ht="18">
      <c r="A1087" s="248"/>
      <c r="B1087" s="17"/>
      <c r="C1087" s="108"/>
      <c r="D1087" s="108" t="s">
        <v>4402</v>
      </c>
      <c r="E1087" s="571"/>
      <c r="F1087" s="563"/>
      <c r="G1087" s="563"/>
      <c r="H1087" s="17"/>
      <c r="I1087" s="167"/>
    </row>
    <row r="1088" spans="1:10">
      <c r="A1088" s="248"/>
      <c r="B1088" s="17"/>
      <c r="C1088" s="97"/>
      <c r="D1088" s="97"/>
      <c r="E1088" s="557"/>
      <c r="F1088" s="596"/>
      <c r="G1088" s="620"/>
      <c r="H1088" s="17"/>
      <c r="I1088" s="167"/>
    </row>
    <row r="1089" spans="1:10">
      <c r="A1089" s="248"/>
      <c r="B1089" s="17"/>
      <c r="C1089" s="97"/>
      <c r="D1089" s="97"/>
      <c r="E1089" s="557"/>
      <c r="F1089" s="596"/>
      <c r="G1089" s="620"/>
      <c r="H1089" s="17"/>
      <c r="I1089" s="167"/>
    </row>
    <row r="1090" spans="1:10">
      <c r="A1090" s="248"/>
      <c r="B1090" s="17"/>
      <c r="C1090" s="97"/>
      <c r="D1090" s="97"/>
      <c r="E1090" s="557"/>
      <c r="F1090" s="596"/>
      <c r="G1090" s="620"/>
      <c r="H1090" s="17"/>
      <c r="I1090" s="167"/>
    </row>
    <row r="1091" spans="1:10" ht="16.5" thickBot="1">
      <c r="A1091" s="201" t="s">
        <v>7051</v>
      </c>
      <c r="B1091" s="273"/>
      <c r="C1091" s="99"/>
      <c r="D1091" s="99"/>
      <c r="E1091" s="558"/>
      <c r="F1091" s="598"/>
      <c r="G1091" s="621"/>
      <c r="H1091" s="171"/>
      <c r="I1091" s="172"/>
    </row>
    <row r="1092" spans="1:10" ht="52.5">
      <c r="A1092" s="195" t="s">
        <v>1028</v>
      </c>
      <c r="B1092" s="196" t="s">
        <v>1029</v>
      </c>
      <c r="C1092" s="197" t="s">
        <v>678</v>
      </c>
      <c r="D1092" s="197" t="s">
        <v>3130</v>
      </c>
      <c r="E1092" s="605" t="s">
        <v>11188</v>
      </c>
      <c r="F1092" s="600" t="s">
        <v>2779</v>
      </c>
      <c r="G1092" s="638" t="s">
        <v>2627</v>
      </c>
      <c r="H1092" s="338" t="s">
        <v>497</v>
      </c>
      <c r="I1092" s="199" t="s">
        <v>4239</v>
      </c>
    </row>
    <row r="1093" spans="1:10" ht="13.5" thickBot="1">
      <c r="A1093" s="195"/>
      <c r="B1093" s="389"/>
      <c r="C1093" s="197" t="s">
        <v>3629</v>
      </c>
      <c r="D1093" s="390" t="s">
        <v>2628</v>
      </c>
      <c r="E1093" s="564" t="s">
        <v>265</v>
      </c>
      <c r="F1093" s="607">
        <f>'Заказ, cкидки и курсы валют'!$I$12</f>
        <v>0</v>
      </c>
      <c r="G1093" s="949"/>
      <c r="H1093" s="455"/>
      <c r="I1093" s="325"/>
    </row>
    <row r="1094" spans="1:10">
      <c r="A1094" s="333" t="s">
        <v>579</v>
      </c>
      <c r="B1094" s="392" t="s">
        <v>10956</v>
      </c>
      <c r="C1094" s="392">
        <v>3.79</v>
      </c>
      <c r="D1094" s="1706">
        <v>100</v>
      </c>
      <c r="E1094" s="1092">
        <v>521.54999999999995</v>
      </c>
      <c r="F1094" s="1089">
        <f>ROUND(E1094*(1-$F$10),2)</f>
        <v>521.54999999999995</v>
      </c>
      <c r="G1094" s="968">
        <f>'Заказ, cкидки и курсы валют'!$J$23*F1094</f>
        <v>6258.5999999999995</v>
      </c>
      <c r="H1094" s="387">
        <f>ROUND((D1094/1000)*G1094,2)</f>
        <v>625.86</v>
      </c>
      <c r="I1094" s="337"/>
    </row>
    <row r="1095" spans="1:10" ht="13.5" thickBot="1">
      <c r="A1095" s="241" t="s">
        <v>580</v>
      </c>
      <c r="B1095" s="131" t="s">
        <v>1014</v>
      </c>
      <c r="C1095" s="213">
        <v>4.4000000000000004</v>
      </c>
      <c r="D1095" s="1010">
        <v>100</v>
      </c>
      <c r="E1095" s="1092">
        <v>567.04999999999995</v>
      </c>
      <c r="F1095" s="1091">
        <f>ROUND(E1095*(1-$F$10),2)</f>
        <v>567.04999999999995</v>
      </c>
      <c r="G1095" s="960">
        <f>'Заказ, cкидки и курсы валют'!$J$23*F1095</f>
        <v>6804.5999999999995</v>
      </c>
      <c r="H1095" s="181">
        <f>ROUND((D1095/1000)*G1095,2)</f>
        <v>680.46</v>
      </c>
      <c r="I1095" s="214"/>
    </row>
    <row r="1096" spans="1:10" ht="13.5" thickBot="1"/>
    <row r="1097" spans="1:10" ht="18">
      <c r="A1097" s="247"/>
      <c r="B1097" s="163"/>
      <c r="C1097" s="91" t="s">
        <v>4401</v>
      </c>
      <c r="D1097" s="91"/>
      <c r="E1097" s="855"/>
      <c r="F1097" s="562"/>
      <c r="G1097" s="592"/>
      <c r="H1097" s="163"/>
      <c r="I1097" s="95"/>
    </row>
    <row r="1098" spans="1:10" ht="18">
      <c r="A1098" s="248"/>
      <c r="B1098" s="17"/>
      <c r="C1098" s="108"/>
      <c r="D1098" s="108" t="s">
        <v>4402</v>
      </c>
      <c r="E1098" s="571"/>
      <c r="F1098" s="563"/>
      <c r="G1098" s="563"/>
      <c r="H1098" s="17"/>
      <c r="I1098" s="167"/>
    </row>
    <row r="1099" spans="1:10">
      <c r="A1099" s="248"/>
      <c r="B1099" s="17"/>
      <c r="C1099" s="97"/>
      <c r="D1099" s="97"/>
      <c r="E1099" s="557"/>
      <c r="F1099" s="596"/>
      <c r="G1099" s="620"/>
      <c r="H1099" s="17"/>
      <c r="I1099" s="167"/>
    </row>
    <row r="1100" spans="1:10">
      <c r="A1100" s="248"/>
      <c r="B1100" s="17"/>
      <c r="C1100" s="97"/>
      <c r="D1100" s="97"/>
      <c r="E1100" s="557"/>
      <c r="F1100" s="596"/>
      <c r="G1100" s="620"/>
      <c r="H1100" s="17"/>
      <c r="I1100" s="167"/>
    </row>
    <row r="1101" spans="1:10">
      <c r="A1101" s="248"/>
      <c r="B1101" s="17"/>
      <c r="C1101" s="97"/>
      <c r="D1101" s="97"/>
      <c r="E1101" s="557"/>
      <c r="F1101" s="596"/>
      <c r="G1101" s="620"/>
      <c r="H1101" s="17"/>
      <c r="I1101" s="167"/>
    </row>
    <row r="1102" spans="1:10" ht="16.5" thickBot="1">
      <c r="A1102" s="1171" t="s">
        <v>7052</v>
      </c>
      <c r="B1102" s="2548"/>
      <c r="C1102" s="99"/>
      <c r="D1102" s="99"/>
      <c r="E1102" s="558"/>
      <c r="F1102" s="598"/>
      <c r="G1102" s="621"/>
      <c r="H1102" s="171"/>
      <c r="I1102" s="172"/>
    </row>
    <row r="1103" spans="1:10" ht="52.5">
      <c r="A1103" s="195" t="s">
        <v>1028</v>
      </c>
      <c r="B1103" s="196" t="s">
        <v>1029</v>
      </c>
      <c r="C1103" s="197" t="s">
        <v>678</v>
      </c>
      <c r="D1103" s="197" t="s">
        <v>3130</v>
      </c>
      <c r="E1103" s="605" t="s">
        <v>11188</v>
      </c>
      <c r="F1103" s="600" t="s">
        <v>2779</v>
      </c>
      <c r="G1103" s="638" t="s">
        <v>2627</v>
      </c>
      <c r="H1103" s="338" t="s">
        <v>497</v>
      </c>
      <c r="I1103" s="199" t="s">
        <v>4239</v>
      </c>
      <c r="J1103" s="2668" t="s">
        <v>12335</v>
      </c>
    </row>
    <row r="1104" spans="1:10" ht="13.5" customHeight="1" thickBot="1">
      <c r="A1104" s="195"/>
      <c r="B1104" s="389"/>
      <c r="C1104" s="197" t="s">
        <v>3629</v>
      </c>
      <c r="D1104" s="390" t="s">
        <v>2628</v>
      </c>
      <c r="E1104" s="564" t="s">
        <v>265</v>
      </c>
      <c r="F1104" s="607">
        <f>'Заказ, cкидки и курсы валют'!$I$12</f>
        <v>0</v>
      </c>
      <c r="G1104" s="949"/>
      <c r="H1104" s="455"/>
      <c r="I1104" s="325"/>
      <c r="J1104" s="2669"/>
    </row>
    <row r="1105" spans="1:10" ht="13.5" thickBot="1">
      <c r="A1105" s="333" t="s">
        <v>7677</v>
      </c>
      <c r="B1105" s="986" t="s">
        <v>958</v>
      </c>
      <c r="C1105" s="392">
        <v>3.79</v>
      </c>
      <c r="D1105" s="1706">
        <v>5</v>
      </c>
      <c r="E1105" s="2029">
        <f>(E1094*2)+(1000/D1105*7.5)</f>
        <v>2543.1</v>
      </c>
      <c r="F1105" s="1089">
        <f>ROUND(E1105*(1-$F$10),2)</f>
        <v>2543.1</v>
      </c>
      <c r="G1105" s="968">
        <f>'Заказ, cкидки и курсы валют'!$J$23*F1105</f>
        <v>30517.199999999997</v>
      </c>
      <c r="H1105" s="387">
        <f>ROUND((D1105/1000)*G1105,2)</f>
        <v>152.59</v>
      </c>
      <c r="I1105" s="337"/>
      <c r="J1105" s="128">
        <f>ROUND(IF(H1105&lt;'Заказ, cкидки и курсы валют'!$B$39,H1105*0.54*100/(100-'Заказ, cкидки и курсы валют'!$C$39),IF(H1105&lt;'Заказ, cкидки и курсы валют'!$B$40,H1105*0.54*100/(100-'Заказ, cкидки и курсы валют'!$C$40),IF(H1105&lt;'Заказ, cкидки и курсы валют'!$B$41,H1105*0.54*100/(100-'Заказ, cкидки и курсы валют'!$C$41),IF(H1105&lt;'Заказ, cкидки и курсы валют'!$B$42,H1105*0.54*100/(100-'Заказ, cкидки и курсы валют'!$C$42),IF(H1105&lt;'Заказ, cкидки и курсы валют'!$B$43,H1105*0.54*100/(100-'Заказ, cкидки и курсы валют'!$C$43),H1105))))),2)</f>
        <v>235.42</v>
      </c>
    </row>
    <row r="1106" spans="1:10" ht="13.5" thickBot="1">
      <c r="A1106" s="241" t="s">
        <v>7678</v>
      </c>
      <c r="B1106" s="131" t="s">
        <v>1014</v>
      </c>
      <c r="C1106" s="213">
        <v>4.4000000000000004</v>
      </c>
      <c r="D1106" s="1010">
        <v>5</v>
      </c>
      <c r="E1106" s="2029">
        <f>(E1095*2)+(1000/D1106*7.5)</f>
        <v>2634.1</v>
      </c>
      <c r="F1106" s="1091">
        <f>ROUND(E1106*(1-$F$10),2)</f>
        <v>2634.1</v>
      </c>
      <c r="G1106" s="960">
        <f>'Заказ, cкидки и курсы валют'!$J$23*F1106</f>
        <v>31609.199999999997</v>
      </c>
      <c r="H1106" s="181">
        <f>ROUND((D1106/1000)*G1106,2)</f>
        <v>158.05000000000001</v>
      </c>
      <c r="I1106" s="214"/>
      <c r="J1106" s="128">
        <f>ROUND(IF(H1106&lt;'Заказ, cкидки и курсы валют'!$B$39,H1106*0.54*100/(100-'Заказ, cкидки и курсы валют'!$C$39),IF(H1106&lt;'Заказ, cкидки и курсы валют'!$B$40,H1106*0.54*100/(100-'Заказ, cкидки и курсы валют'!$C$40),IF(H1106&lt;'Заказ, cкидки и курсы валют'!$B$41,H1106*0.54*100/(100-'Заказ, cкидки и курсы валют'!$C$41),IF(H1106&lt;'Заказ, cкидки и курсы валют'!$B$42,H1106*0.54*100/(100-'Заказ, cкидки и курсы валют'!$C$42),IF(H1106&lt;'Заказ, cкидки и курсы валют'!$B$43,H1106*0.54*100/(100-'Заказ, cкидки и курсы валют'!$C$43),H1106))))),2)</f>
        <v>243.85</v>
      </c>
    </row>
    <row r="1107" spans="1:10" ht="13.5" thickBot="1"/>
    <row r="1108" spans="1:10" ht="18" customHeight="1">
      <c r="A1108" s="247"/>
      <c r="B1108" s="163"/>
      <c r="C1108" s="91"/>
      <c r="D1108" s="91" t="s">
        <v>4630</v>
      </c>
      <c r="E1108" s="855"/>
      <c r="F1108" s="562"/>
      <c r="G1108" s="592"/>
      <c r="H1108" s="163"/>
      <c r="I1108" s="95"/>
    </row>
    <row r="1109" spans="1:10" ht="18">
      <c r="A1109" s="248"/>
      <c r="B1109" s="17"/>
      <c r="C1109" s="108"/>
      <c r="D1109" s="108"/>
      <c r="E1109" s="571"/>
      <c r="F1109" s="563"/>
      <c r="G1109" s="563"/>
      <c r="H1109" s="17"/>
      <c r="I1109" s="167"/>
    </row>
    <row r="1110" spans="1:10">
      <c r="A1110" s="248"/>
      <c r="B1110" s="17"/>
      <c r="C1110" s="97"/>
      <c r="D1110" s="97"/>
      <c r="E1110" s="557"/>
      <c r="F1110" s="596"/>
      <c r="G1110" s="620"/>
      <c r="H1110" s="17"/>
      <c r="I1110" s="167"/>
    </row>
    <row r="1111" spans="1:10">
      <c r="A1111" s="248"/>
      <c r="B1111" s="17"/>
      <c r="C1111" s="97"/>
      <c r="D1111" s="97"/>
      <c r="E1111" s="557"/>
      <c r="F1111" s="596"/>
      <c r="G1111" s="620"/>
      <c r="H1111" s="17"/>
      <c r="I1111" s="167"/>
    </row>
    <row r="1112" spans="1:10">
      <c r="A1112" s="248"/>
      <c r="B1112" s="17"/>
      <c r="C1112" s="97"/>
      <c r="D1112" s="97"/>
      <c r="E1112" s="557"/>
      <c r="F1112" s="596"/>
      <c r="G1112" s="620"/>
      <c r="H1112" s="17"/>
      <c r="I1112" s="167"/>
    </row>
    <row r="1113" spans="1:10" ht="16.5" thickBot="1">
      <c r="A1113" s="201"/>
      <c r="B1113" s="273"/>
      <c r="C1113" s="99"/>
      <c r="D1113" s="99"/>
      <c r="E1113" s="558"/>
      <c r="F1113" s="598"/>
      <c r="G1113" s="621"/>
      <c r="H1113" s="171"/>
      <c r="I1113" s="172"/>
    </row>
    <row r="1114" spans="1:10" ht="52.5">
      <c r="A1114" s="195" t="s">
        <v>1028</v>
      </c>
      <c r="B1114" s="196" t="s">
        <v>1029</v>
      </c>
      <c r="C1114" s="197" t="s">
        <v>678</v>
      </c>
      <c r="D1114" s="197" t="s">
        <v>3130</v>
      </c>
      <c r="E1114" s="605" t="s">
        <v>11188</v>
      </c>
      <c r="F1114" s="600" t="s">
        <v>2779</v>
      </c>
      <c r="G1114" s="638" t="s">
        <v>2627</v>
      </c>
      <c r="H1114" s="338" t="s">
        <v>497</v>
      </c>
      <c r="I1114" s="199" t="s">
        <v>4239</v>
      </c>
    </row>
    <row r="1115" spans="1:10" ht="13.5" thickBot="1">
      <c r="A1115" s="195"/>
      <c r="B1115" s="389"/>
      <c r="C1115" s="197" t="s">
        <v>3629</v>
      </c>
      <c r="D1115" s="390" t="s">
        <v>2628</v>
      </c>
      <c r="E1115" s="564" t="s">
        <v>265</v>
      </c>
      <c r="F1115" s="607">
        <f>'Заказ, cкидки и курсы валют'!$I$12</f>
        <v>0</v>
      </c>
      <c r="G1115" s="949"/>
      <c r="H1115" s="455"/>
      <c r="I1115" s="325"/>
    </row>
    <row r="1116" spans="1:10">
      <c r="A1116" s="333" t="s">
        <v>4143</v>
      </c>
      <c r="B1116" s="542" t="s">
        <v>2647</v>
      </c>
      <c r="C1116" s="542">
        <v>43</v>
      </c>
      <c r="D1116" s="1968">
        <v>20</v>
      </c>
      <c r="E1116" s="1092">
        <v>1706.41</v>
      </c>
      <c r="F1116" s="1089">
        <f>ROUND(E1116*(1-$F$10),2)</f>
        <v>1706.41</v>
      </c>
      <c r="G1116" s="968">
        <f>'Заказ, cкидки и курсы валют'!$J$23*F1116</f>
        <v>20476.920000000002</v>
      </c>
      <c r="H1116" s="387">
        <f>ROUND((D1116/1000)*G1116,2)</f>
        <v>409.54</v>
      </c>
      <c r="I1116" s="337"/>
    </row>
    <row r="1117" spans="1:10">
      <c r="A1117" s="216" t="s">
        <v>4144</v>
      </c>
      <c r="B1117" s="6" t="s">
        <v>2648</v>
      </c>
      <c r="C1117" s="6">
        <v>69</v>
      </c>
      <c r="D1117" s="1969">
        <v>20</v>
      </c>
      <c r="E1117" s="1092">
        <v>2311.31</v>
      </c>
      <c r="F1117" s="1090">
        <f>ROUND(E1117*(1-$F$10),2)</f>
        <v>2311.31</v>
      </c>
      <c r="G1117" s="862">
        <f>'Заказ, cкидки и курсы валют'!$J$23*F1117</f>
        <v>27735.72</v>
      </c>
      <c r="H1117" s="128">
        <f>ROUND((D1117/1000)*G1117,2)</f>
        <v>554.71</v>
      </c>
      <c r="I1117" s="212"/>
    </row>
    <row r="1118" spans="1:10">
      <c r="A1118" s="216" t="s">
        <v>4145</v>
      </c>
      <c r="B1118" s="408" t="s">
        <v>1054</v>
      </c>
      <c r="C1118" s="6">
        <v>74</v>
      </c>
      <c r="D1118" s="1969">
        <v>20</v>
      </c>
      <c r="E1118" s="1092">
        <v>2908.69</v>
      </c>
      <c r="F1118" s="1090">
        <f t="shared" ref="F1118:F1128" si="162">ROUND(E1118*(1-$F$10),2)</f>
        <v>2908.69</v>
      </c>
      <c r="G1118" s="862">
        <f>'Заказ, cкидки и курсы валют'!$J$23*F1118</f>
        <v>34904.28</v>
      </c>
      <c r="H1118" s="128">
        <f t="shared" ref="H1118:H1128" si="163">ROUND((D1118/1000)*G1118,2)</f>
        <v>698.09</v>
      </c>
      <c r="I1118" s="212"/>
    </row>
    <row r="1119" spans="1:10">
      <c r="A1119" s="216" t="s">
        <v>4146</v>
      </c>
      <c r="B1119" s="6" t="s">
        <v>2649</v>
      </c>
      <c r="C1119" s="6">
        <v>84</v>
      </c>
      <c r="D1119" s="1969">
        <v>15</v>
      </c>
      <c r="E1119" s="1092">
        <v>2747.56</v>
      </c>
      <c r="F1119" s="1090">
        <f t="shared" si="162"/>
        <v>2747.56</v>
      </c>
      <c r="G1119" s="862">
        <f>'Заказ, cкидки и курсы валют'!$J$23*F1119</f>
        <v>32970.720000000001</v>
      </c>
      <c r="H1119" s="128">
        <f t="shared" si="163"/>
        <v>494.56</v>
      </c>
      <c r="I1119" s="212"/>
    </row>
    <row r="1120" spans="1:10">
      <c r="A1120" s="216" t="s">
        <v>4147</v>
      </c>
      <c r="B1120" s="12" t="s">
        <v>1004</v>
      </c>
      <c r="C1120" s="12">
        <v>99.5</v>
      </c>
      <c r="D1120" s="1970">
        <v>20</v>
      </c>
      <c r="E1120" s="1092">
        <v>2997.05</v>
      </c>
      <c r="F1120" s="1090">
        <f t="shared" si="162"/>
        <v>2997.05</v>
      </c>
      <c r="G1120" s="862">
        <f>'Заказ, cкидки и курсы валют'!$J$23*F1120</f>
        <v>35964.600000000006</v>
      </c>
      <c r="H1120" s="128">
        <f t="shared" si="163"/>
        <v>719.29</v>
      </c>
      <c r="I1120" s="212"/>
    </row>
    <row r="1121" spans="1:9">
      <c r="A1121" s="216" t="s">
        <v>4148</v>
      </c>
      <c r="B1121" s="6" t="s">
        <v>949</v>
      </c>
      <c r="C1121" s="6">
        <v>125</v>
      </c>
      <c r="D1121" s="1969">
        <v>10</v>
      </c>
      <c r="E1121" s="1092">
        <v>3144.37</v>
      </c>
      <c r="F1121" s="1090">
        <f t="shared" si="162"/>
        <v>3144.37</v>
      </c>
      <c r="G1121" s="862">
        <f>'Заказ, cкидки и курсы валют'!$J$23*F1121</f>
        <v>37732.44</v>
      </c>
      <c r="H1121" s="128">
        <f t="shared" si="163"/>
        <v>377.32</v>
      </c>
      <c r="I1121" s="212"/>
    </row>
    <row r="1122" spans="1:9">
      <c r="A1122" s="216" t="s">
        <v>4149</v>
      </c>
      <c r="B1122" s="6" t="s">
        <v>950</v>
      </c>
      <c r="C1122" s="6">
        <v>148</v>
      </c>
      <c r="D1122" s="1969">
        <v>15</v>
      </c>
      <c r="E1122" s="1092">
        <v>4964.26</v>
      </c>
      <c r="F1122" s="1090">
        <f t="shared" si="162"/>
        <v>4964.26</v>
      </c>
      <c r="G1122" s="862">
        <f>'Заказ, cкидки и курсы валют'!$J$23*F1122</f>
        <v>59571.12</v>
      </c>
      <c r="H1122" s="128">
        <f t="shared" si="163"/>
        <v>893.57</v>
      </c>
      <c r="I1122" s="212"/>
    </row>
    <row r="1123" spans="1:9">
      <c r="A1123" s="216" t="s">
        <v>4150</v>
      </c>
      <c r="B1123" s="6" t="s">
        <v>951</v>
      </c>
      <c r="C1123" s="6">
        <v>167.6</v>
      </c>
      <c r="D1123" s="1969">
        <v>15</v>
      </c>
      <c r="E1123" s="1092">
        <v>5484.34</v>
      </c>
      <c r="F1123" s="1090">
        <f t="shared" si="162"/>
        <v>5484.34</v>
      </c>
      <c r="G1123" s="862">
        <f>'Заказ, cкидки и курсы валют'!$J$23*F1123</f>
        <v>65812.08</v>
      </c>
      <c r="H1123" s="128">
        <f t="shared" si="163"/>
        <v>987.18</v>
      </c>
      <c r="I1123" s="212"/>
    </row>
    <row r="1124" spans="1:9">
      <c r="A1124" s="216" t="s">
        <v>4151</v>
      </c>
      <c r="B1124" s="6" t="s">
        <v>952</v>
      </c>
      <c r="C1124" s="6">
        <v>274</v>
      </c>
      <c r="D1124" s="1969">
        <v>10</v>
      </c>
      <c r="E1124" s="1092">
        <v>7120.84</v>
      </c>
      <c r="F1124" s="1090">
        <f t="shared" si="162"/>
        <v>7120.84</v>
      </c>
      <c r="G1124" s="862">
        <f>'Заказ, cкидки и курсы валют'!$J$23*F1124</f>
        <v>85450.08</v>
      </c>
      <c r="H1124" s="128">
        <f t="shared" si="163"/>
        <v>854.5</v>
      </c>
      <c r="I1124" s="212"/>
    </row>
    <row r="1125" spans="1:9">
      <c r="A1125" s="216" t="s">
        <v>4152</v>
      </c>
      <c r="B1125" s="6" t="s">
        <v>953</v>
      </c>
      <c r="C1125" s="6">
        <v>313.10000000000002</v>
      </c>
      <c r="D1125" s="1969">
        <v>15</v>
      </c>
      <c r="E1125" s="1092">
        <v>9878.24</v>
      </c>
      <c r="F1125" s="1090">
        <f t="shared" si="162"/>
        <v>9878.24</v>
      </c>
      <c r="G1125" s="862">
        <f>'Заказ, cкидки и курсы валют'!$J$23*F1125</f>
        <v>118538.88</v>
      </c>
      <c r="H1125" s="128">
        <f t="shared" si="163"/>
        <v>1778.08</v>
      </c>
      <c r="I1125" s="212"/>
    </row>
    <row r="1126" spans="1:9">
      <c r="A1126" s="216" t="s">
        <v>4153</v>
      </c>
      <c r="B1126" s="6" t="s">
        <v>954</v>
      </c>
      <c r="C1126" s="6">
        <v>583</v>
      </c>
      <c r="D1126" s="1969">
        <v>10</v>
      </c>
      <c r="E1126" s="1092">
        <v>19002.13</v>
      </c>
      <c r="F1126" s="1090">
        <f t="shared" si="162"/>
        <v>19002.13</v>
      </c>
      <c r="G1126" s="862">
        <f>'Заказ, cкидки и курсы валют'!$J$23*F1126</f>
        <v>228025.56</v>
      </c>
      <c r="H1126" s="128">
        <f t="shared" si="163"/>
        <v>2280.2600000000002</v>
      </c>
      <c r="I1126" s="212"/>
    </row>
    <row r="1127" spans="1:9">
      <c r="A1127" s="216" t="s">
        <v>4154</v>
      </c>
      <c r="B1127" s="6" t="s">
        <v>955</v>
      </c>
      <c r="C1127" s="6">
        <v>991</v>
      </c>
      <c r="D1127" s="1969">
        <v>6</v>
      </c>
      <c r="E1127" s="1092">
        <v>26815.84</v>
      </c>
      <c r="F1127" s="1090">
        <f t="shared" si="162"/>
        <v>26815.84</v>
      </c>
      <c r="G1127" s="862">
        <f>'Заказ, cкидки и курсы валют'!$J$23*F1127</f>
        <v>321790.08000000002</v>
      </c>
      <c r="H1127" s="128">
        <f t="shared" si="163"/>
        <v>1930.74</v>
      </c>
      <c r="I1127" s="212"/>
    </row>
    <row r="1128" spans="1:9" ht="13.5" thickBot="1">
      <c r="A1128" s="241" t="s">
        <v>4155</v>
      </c>
      <c r="B1128" s="282" t="s">
        <v>956</v>
      </c>
      <c r="C1128" s="282">
        <v>1967</v>
      </c>
      <c r="D1128" s="1971">
        <v>20</v>
      </c>
      <c r="E1128" s="1092">
        <v>61772.09</v>
      </c>
      <c r="F1128" s="1091">
        <f t="shared" si="162"/>
        <v>61772.09</v>
      </c>
      <c r="G1128" s="960">
        <f>'Заказ, cкидки и курсы валют'!$J$23*F1128</f>
        <v>741265.08</v>
      </c>
      <c r="H1128" s="181">
        <f t="shared" si="163"/>
        <v>14825.3</v>
      </c>
      <c r="I1128" s="214"/>
    </row>
    <row r="1984" spans="6:6">
      <c r="F1984" s="548">
        <f>$E$1984*(1-$F$1970)</f>
        <v>0</v>
      </c>
    </row>
  </sheetData>
  <mergeCells count="36">
    <mergeCell ref="J1082:J1083"/>
    <mergeCell ref="J1103:J1104"/>
    <mergeCell ref="G87:G88"/>
    <mergeCell ref="H87:H88"/>
    <mergeCell ref="A1:I1"/>
    <mergeCell ref="G9:G10"/>
    <mergeCell ref="H9:H10"/>
    <mergeCell ref="G52:G53"/>
    <mergeCell ref="H52:H53"/>
    <mergeCell ref="G31:G32"/>
    <mergeCell ref="H31:H32"/>
    <mergeCell ref="G69:G70"/>
    <mergeCell ref="H69:H70"/>
    <mergeCell ref="J31:J32"/>
    <mergeCell ref="J69:J70"/>
    <mergeCell ref="J155:J156"/>
    <mergeCell ref="J279:J280"/>
    <mergeCell ref="J388:J389"/>
    <mergeCell ref="J453:J454"/>
    <mergeCell ref="J480:J481"/>
    <mergeCell ref="J509:J510"/>
    <mergeCell ref="J536:J537"/>
    <mergeCell ref="J559:J560"/>
    <mergeCell ref="J580:J581"/>
    <mergeCell ref="J611:J612"/>
    <mergeCell ref="J661:J662"/>
    <mergeCell ref="J719:J720"/>
    <mergeCell ref="J761:J762"/>
    <mergeCell ref="J941:J942"/>
    <mergeCell ref="J963:J964"/>
    <mergeCell ref="J1023:J1024"/>
    <mergeCell ref="J787:J788"/>
    <mergeCell ref="J813:J814"/>
    <mergeCell ref="J853:J854"/>
    <mergeCell ref="J893:J894"/>
    <mergeCell ref="J917:J918"/>
  </mergeCells>
  <phoneticPr fontId="0" type="noConversion"/>
  <hyperlinks>
    <hyperlink ref="A1:I1" location="ОГЛАВЛЕНИЕ!R1C1" display="Нажмите ЗДЕСЬ для возврата в оглавление "/>
  </hyperlinks>
  <pageMargins left="0.25" right="0.25" top="0.75" bottom="0.75" header="0.3" footer="0.3"/>
  <pageSetup paperSize="9" scale="80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>
    <tabColor rgb="FFFFC000"/>
  </sheetPr>
  <dimension ref="A1:N1200"/>
  <sheetViews>
    <sheetView zoomScale="90" zoomScaleNormal="90" workbookViewId="0">
      <pane xSplit="9" ySplit="1" topLeftCell="J2" activePane="bottomRight" state="frozen"/>
      <selection pane="topRight" activeCell="J1" sqref="J1"/>
      <selection pane="bottomLeft" activeCell="A2" sqref="A2"/>
      <selection pane="bottomRight" activeCell="A1200" sqref="A1200:J1200"/>
    </sheetView>
  </sheetViews>
  <sheetFormatPr defaultRowHeight="12.75"/>
  <cols>
    <col min="1" max="1" width="13.85546875" customWidth="1"/>
    <col min="2" max="2" width="17.5703125" customWidth="1"/>
    <col min="4" max="4" width="10" customWidth="1"/>
    <col min="5" max="5" width="9.85546875" style="548" hidden="1" customWidth="1"/>
    <col min="6" max="6" width="12.5703125" style="548" customWidth="1"/>
    <col min="7" max="7" width="12.85546875" style="548" customWidth="1"/>
    <col min="8" max="8" width="12.5703125" customWidth="1"/>
    <col min="9" max="9" width="36.85546875" customWidth="1"/>
    <col min="10" max="10" width="11.28515625" customWidth="1"/>
    <col min="14" max="14" width="11.5703125" customWidth="1"/>
  </cols>
  <sheetData>
    <row r="1" spans="1:12" s="132" customFormat="1" ht="30" customHeight="1">
      <c r="A1" s="2676" t="s">
        <v>3</v>
      </c>
      <c r="B1" s="2676"/>
      <c r="C1" s="2676"/>
      <c r="D1" s="2676"/>
      <c r="E1" s="2676"/>
      <c r="F1" s="2676"/>
      <c r="G1" s="2676"/>
      <c r="H1" s="2676"/>
      <c r="I1" s="2676"/>
      <c r="J1" s="666" t="s">
        <v>12320</v>
      </c>
      <c r="K1" s="666"/>
      <c r="L1" s="666"/>
    </row>
    <row r="2" spans="1:12" s="133" customFormat="1" ht="31.5" thickBot="1">
      <c r="A2" s="158" t="s">
        <v>4403</v>
      </c>
      <c r="B2" s="158"/>
      <c r="C2" s="158"/>
      <c r="D2" s="158"/>
      <c r="E2" s="551"/>
      <c r="F2" s="629"/>
      <c r="G2" s="628"/>
      <c r="H2" s="161"/>
      <c r="I2" s="162"/>
    </row>
    <row r="3" spans="1:12" ht="16.5" thickBot="1">
      <c r="A3" s="275" t="s">
        <v>4404</v>
      </c>
      <c r="B3" s="276"/>
    </row>
    <row r="4" spans="1:12" ht="15.75">
      <c r="C4" s="276"/>
      <c r="D4" s="276"/>
      <c r="E4" s="552"/>
      <c r="F4" s="552"/>
      <c r="G4" s="641"/>
    </row>
    <row r="5" spans="1:12">
      <c r="A5" s="248"/>
      <c r="B5" s="17"/>
      <c r="C5" s="17"/>
      <c r="D5" s="17"/>
      <c r="E5" s="553"/>
      <c r="F5" s="553"/>
      <c r="G5" s="642"/>
    </row>
    <row r="6" spans="1:12">
      <c r="A6" s="246"/>
      <c r="G6" s="643"/>
    </row>
    <row r="7" spans="1:12">
      <c r="A7" s="246"/>
      <c r="G7" s="643"/>
    </row>
    <row r="8" spans="1:12">
      <c r="A8" s="246"/>
      <c r="G8" s="643"/>
    </row>
    <row r="9" spans="1:12">
      <c r="A9" s="246"/>
      <c r="G9" s="643"/>
    </row>
    <row r="10" spans="1:12">
      <c r="A10" s="246"/>
      <c r="G10" s="643"/>
    </row>
    <row r="11" spans="1:12">
      <c r="A11" s="246"/>
      <c r="G11" s="643"/>
    </row>
    <row r="12" spans="1:12">
      <c r="A12" s="246"/>
      <c r="G12" s="643"/>
    </row>
    <row r="13" spans="1:12">
      <c r="A13" s="246"/>
      <c r="G13" s="643"/>
    </row>
    <row r="14" spans="1:12">
      <c r="A14" s="246"/>
      <c r="G14" s="643"/>
    </row>
    <row r="15" spans="1:12">
      <c r="A15" s="246"/>
      <c r="G15" s="643"/>
    </row>
    <row r="16" spans="1:12">
      <c r="A16" s="246"/>
      <c r="G16" s="643"/>
    </row>
    <row r="17" spans="1:9">
      <c r="A17" s="246"/>
      <c r="G17" s="643"/>
    </row>
    <row r="18" spans="1:9">
      <c r="A18" s="246"/>
      <c r="G18" s="643"/>
    </row>
    <row r="19" spans="1:9">
      <c r="A19" s="246"/>
      <c r="G19" s="643"/>
    </row>
    <row r="20" spans="1:9">
      <c r="A20" s="246"/>
      <c r="G20" s="643"/>
    </row>
    <row r="21" spans="1:9">
      <c r="A21" s="246"/>
      <c r="G21" s="643"/>
    </row>
    <row r="22" spans="1:9">
      <c r="A22" s="246"/>
      <c r="G22" s="643"/>
    </row>
    <row r="23" spans="1:9">
      <c r="A23" s="246"/>
      <c r="G23" s="643"/>
    </row>
    <row r="29" spans="1:9" ht="13.5" thickBot="1"/>
    <row r="30" spans="1:9" ht="18">
      <c r="A30" s="247"/>
      <c r="B30" s="91"/>
      <c r="C30" s="91" t="s">
        <v>3096</v>
      </c>
      <c r="D30" s="91"/>
      <c r="E30" s="555"/>
      <c r="F30" s="555"/>
      <c r="G30" s="569"/>
      <c r="H30" s="94"/>
      <c r="I30" s="95"/>
    </row>
    <row r="31" spans="1:9" ht="18">
      <c r="A31" s="248"/>
      <c r="B31" s="108"/>
      <c r="C31" s="108"/>
      <c r="D31" s="108" t="s">
        <v>6605</v>
      </c>
      <c r="E31" s="556"/>
      <c r="F31" s="568"/>
      <c r="G31" s="568"/>
      <c r="H31" s="110"/>
      <c r="I31" s="112"/>
    </row>
    <row r="32" spans="1:9">
      <c r="A32" s="248"/>
      <c r="B32" s="17"/>
      <c r="C32" s="97"/>
      <c r="D32" s="97"/>
      <c r="E32" s="557"/>
      <c r="F32" s="596"/>
      <c r="G32" s="620"/>
      <c r="H32" s="17"/>
      <c r="I32" s="167"/>
    </row>
    <row r="33" spans="1:14">
      <c r="A33" s="248"/>
      <c r="B33" s="17"/>
      <c r="C33" s="97"/>
      <c r="D33" s="274"/>
      <c r="E33" s="557"/>
      <c r="F33" s="596"/>
      <c r="G33" s="620"/>
      <c r="H33" s="17"/>
      <c r="I33" s="167"/>
    </row>
    <row r="34" spans="1:14">
      <c r="A34" s="248"/>
      <c r="B34" s="17"/>
      <c r="C34" s="97"/>
      <c r="D34" s="274"/>
      <c r="E34" s="557"/>
      <c r="F34" s="596"/>
      <c r="G34" s="620"/>
      <c r="H34" s="17"/>
      <c r="I34" s="167"/>
    </row>
    <row r="35" spans="1:14" ht="13.5" thickBot="1">
      <c r="A35" s="249"/>
      <c r="B35" s="171"/>
      <c r="C35" s="99"/>
      <c r="D35" s="99"/>
      <c r="E35" s="558"/>
      <c r="F35" s="598"/>
      <c r="G35" s="621"/>
      <c r="H35" s="171"/>
      <c r="I35" s="172"/>
    </row>
    <row r="36" spans="1:14" ht="36" customHeight="1">
      <c r="A36" s="195" t="s">
        <v>1028</v>
      </c>
      <c r="B36" s="196" t="s">
        <v>1029</v>
      </c>
      <c r="C36" s="226" t="s">
        <v>2716</v>
      </c>
      <c r="D36" s="197" t="s">
        <v>3130</v>
      </c>
      <c r="E36" s="605" t="s">
        <v>11188</v>
      </c>
      <c r="F36" s="600" t="s">
        <v>2779</v>
      </c>
      <c r="G36" s="2681" t="s">
        <v>2627</v>
      </c>
      <c r="H36" s="2669" t="s">
        <v>497</v>
      </c>
      <c r="I36" s="199" t="s">
        <v>4239</v>
      </c>
    </row>
    <row r="37" spans="1:14">
      <c r="A37" s="195"/>
      <c r="B37" s="389"/>
      <c r="C37" s="226" t="s">
        <v>2513</v>
      </c>
      <c r="D37" s="390" t="s">
        <v>2628</v>
      </c>
      <c r="E37" s="564" t="s">
        <v>265</v>
      </c>
      <c r="F37" s="607">
        <f>'Заказ, cкидки и курсы валют'!$I$12</f>
        <v>0</v>
      </c>
      <c r="G37" s="2684"/>
      <c r="H37" s="2677"/>
      <c r="I37" s="325"/>
    </row>
    <row r="38" spans="1:14" s="545" customFormat="1" ht="19.7" customHeight="1">
      <c r="A38" s="2165" t="s">
        <v>6606</v>
      </c>
      <c r="B38" s="535" t="s">
        <v>1378</v>
      </c>
      <c r="C38" s="535">
        <v>1014</v>
      </c>
      <c r="D38" s="536">
        <v>3500</v>
      </c>
      <c r="E38" s="2588">
        <v>203.94</v>
      </c>
      <c r="F38" s="932">
        <f>ROUND(E38*(1-$F$37),2)</f>
        <v>203.94</v>
      </c>
      <c r="G38" s="933">
        <f>'Заказ, cкидки и курсы валют'!$J$23*F38</f>
        <v>2447.2799999999997</v>
      </c>
      <c r="H38" s="537">
        <f>ROUND((D38/1000)*G38,2)</f>
        <v>8565.48</v>
      </c>
      <c r="I38" s="2165"/>
      <c r="J38" s="14"/>
      <c r="K38" s="50"/>
      <c r="L38" s="50"/>
      <c r="M38" s="51"/>
      <c r="N38" s="667"/>
    </row>
    <row r="39" spans="1:14" ht="15">
      <c r="A39" s="15" t="s">
        <v>9395</v>
      </c>
      <c r="B39" s="46" t="s">
        <v>1378</v>
      </c>
      <c r="C39" s="622">
        <v>1015</v>
      </c>
      <c r="D39" s="45">
        <v>3500</v>
      </c>
      <c r="E39" s="2588">
        <v>203.94</v>
      </c>
      <c r="F39" s="603">
        <f t="shared" ref="F39" si="0">ROUND(E39*(1-$F$37),2)</f>
        <v>203.94</v>
      </c>
      <c r="G39" s="862">
        <f>'Заказ, cкидки и курсы валют'!$J$23*F39</f>
        <v>2447.2799999999997</v>
      </c>
      <c r="H39" s="128">
        <f t="shared" ref="H39" si="1">ROUND((D39/1000)*G39,2)</f>
        <v>8565.48</v>
      </c>
      <c r="I39" s="15"/>
      <c r="J39" s="14"/>
      <c r="K39" s="50"/>
      <c r="L39" s="50"/>
      <c r="M39" s="51"/>
      <c r="N39" s="667"/>
    </row>
    <row r="40" spans="1:14" ht="15">
      <c r="A40" s="15" t="s">
        <v>9396</v>
      </c>
      <c r="B40" s="46" t="s">
        <v>1378</v>
      </c>
      <c r="C40" s="622">
        <v>1018</v>
      </c>
      <c r="D40" s="45">
        <v>3500</v>
      </c>
      <c r="E40" s="2588">
        <v>203.94</v>
      </c>
      <c r="F40" s="603">
        <f t="shared" ref="F40" si="2">ROUND(E40*(1-$F$37),2)</f>
        <v>203.94</v>
      </c>
      <c r="G40" s="862">
        <f>'Заказ, cкидки и курсы валют'!$J$23*F40</f>
        <v>2447.2799999999997</v>
      </c>
      <c r="H40" s="128">
        <f t="shared" ref="H40" si="3">ROUND((D40/1000)*G40,2)</f>
        <v>8565.48</v>
      </c>
      <c r="I40" s="15"/>
      <c r="J40" s="14"/>
      <c r="K40" s="50"/>
      <c r="L40" s="50"/>
      <c r="M40" s="51"/>
      <c r="N40" s="667"/>
    </row>
    <row r="41" spans="1:14" ht="15">
      <c r="A41" s="15" t="s">
        <v>9397</v>
      </c>
      <c r="B41" s="46" t="s">
        <v>1378</v>
      </c>
      <c r="C41" s="622">
        <v>3003</v>
      </c>
      <c r="D41" s="45">
        <v>3500</v>
      </c>
      <c r="E41" s="2588">
        <v>203.94</v>
      </c>
      <c r="F41" s="603">
        <f t="shared" ref="F41" si="4">ROUND(E41*(1-$F$37),2)</f>
        <v>203.94</v>
      </c>
      <c r="G41" s="862">
        <f>'Заказ, cкидки и курсы валют'!$J$23*F41</f>
        <v>2447.2799999999997</v>
      </c>
      <c r="H41" s="128">
        <f t="shared" ref="H41" si="5">ROUND((D41/1000)*G41,2)</f>
        <v>8565.48</v>
      </c>
      <c r="I41" s="15"/>
      <c r="J41" s="14"/>
      <c r="K41" s="50"/>
      <c r="L41" s="50"/>
      <c r="M41" s="51"/>
      <c r="N41" s="667"/>
    </row>
    <row r="42" spans="1:14" ht="15">
      <c r="A42" s="15" t="s">
        <v>6607</v>
      </c>
      <c r="B42" s="46" t="s">
        <v>1378</v>
      </c>
      <c r="C42" s="622">
        <v>3005</v>
      </c>
      <c r="D42" s="45">
        <v>3500</v>
      </c>
      <c r="E42" s="2588">
        <v>203.94</v>
      </c>
      <c r="F42" s="603">
        <f t="shared" ref="F42" si="6">ROUND(E42*(1-$F$37),2)</f>
        <v>203.94</v>
      </c>
      <c r="G42" s="862">
        <f>'Заказ, cкидки и курсы валют'!$J$23*F42</f>
        <v>2447.2799999999997</v>
      </c>
      <c r="H42" s="128">
        <f t="shared" ref="H42" si="7">ROUND((D42/1000)*G42,2)</f>
        <v>8565.48</v>
      </c>
      <c r="I42" s="15"/>
      <c r="J42" s="14"/>
      <c r="K42" s="50"/>
      <c r="L42" s="50"/>
      <c r="M42" s="51"/>
      <c r="N42" s="667"/>
    </row>
    <row r="43" spans="1:14" ht="15">
      <c r="A43" s="15" t="s">
        <v>9398</v>
      </c>
      <c r="B43" s="46" t="s">
        <v>1378</v>
      </c>
      <c r="C43" s="622">
        <v>3009</v>
      </c>
      <c r="D43" s="45">
        <v>3500</v>
      </c>
      <c r="E43" s="2588">
        <v>203.94</v>
      </c>
      <c r="F43" s="603">
        <f t="shared" ref="F43:F74" si="8">ROUND(E43*(1-$F$37),2)</f>
        <v>203.94</v>
      </c>
      <c r="G43" s="862">
        <f>'Заказ, cкидки и курсы валют'!$J$23*F43</f>
        <v>2447.2799999999997</v>
      </c>
      <c r="H43" s="128">
        <f t="shared" ref="H43:H74" si="9">ROUND((D43/1000)*G43,2)</f>
        <v>8565.48</v>
      </c>
      <c r="I43" s="15"/>
      <c r="J43" s="14"/>
      <c r="K43" s="50"/>
      <c r="L43" s="50"/>
      <c r="M43" s="51"/>
      <c r="N43" s="667"/>
    </row>
    <row r="44" spans="1:14" ht="15">
      <c r="A44" s="15" t="s">
        <v>9399</v>
      </c>
      <c r="B44" s="46" t="s">
        <v>1378</v>
      </c>
      <c r="C44" s="622">
        <v>3011</v>
      </c>
      <c r="D44" s="45">
        <v>3500</v>
      </c>
      <c r="E44" s="2588">
        <v>203.94</v>
      </c>
      <c r="F44" s="603">
        <f t="shared" si="8"/>
        <v>203.94</v>
      </c>
      <c r="G44" s="862">
        <f>'Заказ, cкидки и курсы валют'!$J$23*F44</f>
        <v>2447.2799999999997</v>
      </c>
      <c r="H44" s="128">
        <f t="shared" si="9"/>
        <v>8565.48</v>
      </c>
      <c r="I44" s="15"/>
      <c r="J44" s="14"/>
      <c r="K44" s="50"/>
      <c r="L44" s="50"/>
      <c r="M44" s="51"/>
      <c r="N44" s="667"/>
    </row>
    <row r="45" spans="1:14" ht="15">
      <c r="A45" s="15" t="s">
        <v>9400</v>
      </c>
      <c r="B45" s="46" t="s">
        <v>1378</v>
      </c>
      <c r="C45" s="622">
        <v>5002</v>
      </c>
      <c r="D45" s="45">
        <v>3500</v>
      </c>
      <c r="E45" s="2588">
        <v>203.94</v>
      </c>
      <c r="F45" s="603">
        <f t="shared" si="8"/>
        <v>203.94</v>
      </c>
      <c r="G45" s="862">
        <f>'Заказ, cкидки и курсы валют'!$J$23*F45</f>
        <v>2447.2799999999997</v>
      </c>
      <c r="H45" s="128">
        <f t="shared" si="9"/>
        <v>8565.48</v>
      </c>
      <c r="I45" s="15"/>
      <c r="J45" s="14"/>
      <c r="K45" s="50"/>
      <c r="L45" s="50"/>
      <c r="M45" s="51"/>
      <c r="N45" s="667"/>
    </row>
    <row r="46" spans="1:14" ht="15">
      <c r="A46" s="15" t="s">
        <v>6608</v>
      </c>
      <c r="B46" s="46" t="s">
        <v>1378</v>
      </c>
      <c r="C46" s="46">
        <v>5005</v>
      </c>
      <c r="D46" s="45">
        <v>3500</v>
      </c>
      <c r="E46" s="2588">
        <v>203.94</v>
      </c>
      <c r="F46" s="603">
        <f t="shared" si="8"/>
        <v>203.94</v>
      </c>
      <c r="G46" s="862">
        <f>'Заказ, cкидки и курсы валют'!$J$23*F46</f>
        <v>2447.2799999999997</v>
      </c>
      <c r="H46" s="128">
        <f t="shared" si="9"/>
        <v>8565.48</v>
      </c>
      <c r="I46" s="15"/>
      <c r="J46" s="14"/>
      <c r="K46" s="50"/>
      <c r="L46" s="50"/>
      <c r="M46" s="51"/>
      <c r="N46" s="667"/>
    </row>
    <row r="47" spans="1:14" ht="15">
      <c r="A47" s="15" t="s">
        <v>6609</v>
      </c>
      <c r="B47" s="46" t="s">
        <v>1378</v>
      </c>
      <c r="C47" s="46">
        <v>5021</v>
      </c>
      <c r="D47" s="45">
        <v>3500</v>
      </c>
      <c r="E47" s="2588">
        <v>203.94</v>
      </c>
      <c r="F47" s="603">
        <f t="shared" si="8"/>
        <v>203.94</v>
      </c>
      <c r="G47" s="862">
        <f>'Заказ, cкидки и курсы валют'!$J$23*F47</f>
        <v>2447.2799999999997</v>
      </c>
      <c r="H47" s="128">
        <f t="shared" si="9"/>
        <v>8565.48</v>
      </c>
      <c r="I47" s="15"/>
      <c r="J47" s="14"/>
      <c r="K47" s="50"/>
      <c r="L47" s="50"/>
      <c r="M47" s="51"/>
      <c r="N47" s="667"/>
    </row>
    <row r="48" spans="1:14" ht="15">
      <c r="A48" s="15" t="s">
        <v>9401</v>
      </c>
      <c r="B48" s="46" t="s">
        <v>1378</v>
      </c>
      <c r="C48" s="46">
        <v>6002</v>
      </c>
      <c r="D48" s="45">
        <v>3500</v>
      </c>
      <c r="E48" s="2588">
        <v>203.94</v>
      </c>
      <c r="F48" s="603">
        <f t="shared" si="8"/>
        <v>203.94</v>
      </c>
      <c r="G48" s="862">
        <f>'Заказ, cкидки и курсы валют'!$J$23*F48</f>
        <v>2447.2799999999997</v>
      </c>
      <c r="H48" s="128">
        <f t="shared" si="9"/>
        <v>8565.48</v>
      </c>
      <c r="I48" s="15"/>
      <c r="J48" s="14"/>
      <c r="K48" s="50"/>
      <c r="L48" s="50"/>
      <c r="M48" s="51"/>
      <c r="N48" s="667"/>
    </row>
    <row r="49" spans="1:14" ht="15">
      <c r="A49" s="15" t="s">
        <v>6610</v>
      </c>
      <c r="B49" s="46" t="s">
        <v>1378</v>
      </c>
      <c r="C49" s="46">
        <v>6005</v>
      </c>
      <c r="D49" s="45">
        <v>3500</v>
      </c>
      <c r="E49" s="2588">
        <v>203.94</v>
      </c>
      <c r="F49" s="603">
        <f t="shared" si="8"/>
        <v>203.94</v>
      </c>
      <c r="G49" s="862">
        <f>'Заказ, cкидки и курсы валют'!$J$23*F49</f>
        <v>2447.2799999999997</v>
      </c>
      <c r="H49" s="128">
        <f t="shared" si="9"/>
        <v>8565.48</v>
      </c>
      <c r="I49" s="15"/>
      <c r="J49" s="14"/>
      <c r="K49" s="50"/>
      <c r="L49" s="50"/>
      <c r="M49" s="51"/>
      <c r="N49" s="667"/>
    </row>
    <row r="50" spans="1:14" ht="15">
      <c r="A50" s="15" t="s">
        <v>6611</v>
      </c>
      <c r="B50" s="46" t="s">
        <v>1378</v>
      </c>
      <c r="C50" s="46">
        <v>7004</v>
      </c>
      <c r="D50" s="45">
        <v>3500</v>
      </c>
      <c r="E50" s="2588">
        <v>203.94</v>
      </c>
      <c r="F50" s="603">
        <f t="shared" si="8"/>
        <v>203.94</v>
      </c>
      <c r="G50" s="862">
        <f>'Заказ, cкидки и курсы валют'!$J$23*F50</f>
        <v>2447.2799999999997</v>
      </c>
      <c r="H50" s="128">
        <f t="shared" si="9"/>
        <v>8565.48</v>
      </c>
      <c r="I50" s="15"/>
      <c r="J50" s="14"/>
      <c r="K50" s="50"/>
      <c r="L50" s="50"/>
      <c r="M50" s="51"/>
      <c r="N50" s="667"/>
    </row>
    <row r="51" spans="1:14" ht="15">
      <c r="A51" s="15" t="s">
        <v>6612</v>
      </c>
      <c r="B51" s="44" t="s">
        <v>1378</v>
      </c>
      <c r="C51" s="46">
        <v>7024</v>
      </c>
      <c r="D51" s="45">
        <v>3500</v>
      </c>
      <c r="E51" s="2588">
        <v>203.94</v>
      </c>
      <c r="F51" s="603">
        <f t="shared" si="8"/>
        <v>203.94</v>
      </c>
      <c r="G51" s="862">
        <f>'Заказ, cкидки и курсы валют'!$J$23*F51</f>
        <v>2447.2799999999997</v>
      </c>
      <c r="H51" s="128">
        <f t="shared" si="9"/>
        <v>8565.48</v>
      </c>
      <c r="I51" s="15"/>
      <c r="J51" s="14"/>
      <c r="K51" s="49"/>
      <c r="L51" s="50"/>
      <c r="M51" s="51"/>
      <c r="N51" s="667"/>
    </row>
    <row r="52" spans="1:14" ht="15">
      <c r="A52" s="15" t="s">
        <v>6613</v>
      </c>
      <c r="B52" s="46" t="s">
        <v>1378</v>
      </c>
      <c r="C52" s="46">
        <v>8017</v>
      </c>
      <c r="D52" s="45">
        <v>3500</v>
      </c>
      <c r="E52" s="2588">
        <v>203.94</v>
      </c>
      <c r="F52" s="603">
        <f t="shared" si="8"/>
        <v>203.94</v>
      </c>
      <c r="G52" s="862">
        <f>'Заказ, cкидки и курсы валют'!$J$23*F52</f>
        <v>2447.2799999999997</v>
      </c>
      <c r="H52" s="128">
        <f t="shared" si="9"/>
        <v>8565.48</v>
      </c>
      <c r="I52" s="15"/>
      <c r="J52" s="14"/>
      <c r="K52" s="50"/>
      <c r="L52" s="50"/>
      <c r="M52" s="51"/>
      <c r="N52" s="667"/>
    </row>
    <row r="53" spans="1:14" ht="15">
      <c r="A53" s="15" t="s">
        <v>6614</v>
      </c>
      <c r="B53" s="46" t="s">
        <v>1378</v>
      </c>
      <c r="C53" s="46">
        <v>8019</v>
      </c>
      <c r="D53" s="45">
        <v>3500</v>
      </c>
      <c r="E53" s="2588">
        <v>203.94</v>
      </c>
      <c r="F53" s="603">
        <f t="shared" si="8"/>
        <v>203.94</v>
      </c>
      <c r="G53" s="862">
        <f>'Заказ, cкидки и курсы валют'!$J$23*F53</f>
        <v>2447.2799999999997</v>
      </c>
      <c r="H53" s="128">
        <f t="shared" si="9"/>
        <v>8565.48</v>
      </c>
      <c r="I53" s="15"/>
      <c r="J53" s="14"/>
      <c r="K53" s="50"/>
      <c r="L53" s="50"/>
      <c r="M53" s="51"/>
      <c r="N53" s="667"/>
    </row>
    <row r="54" spans="1:14" ht="15">
      <c r="A54" s="15" t="s">
        <v>6615</v>
      </c>
      <c r="B54" s="46" t="s">
        <v>1378</v>
      </c>
      <c r="C54" s="46">
        <v>9003</v>
      </c>
      <c r="D54" s="45">
        <v>3500</v>
      </c>
      <c r="E54" s="2588">
        <v>203.94</v>
      </c>
      <c r="F54" s="603">
        <f t="shared" si="8"/>
        <v>203.94</v>
      </c>
      <c r="G54" s="862">
        <f>'Заказ, cкидки и курсы валют'!$J$23*F54</f>
        <v>2447.2799999999997</v>
      </c>
      <c r="H54" s="128">
        <f t="shared" si="9"/>
        <v>8565.48</v>
      </c>
      <c r="I54" s="15"/>
      <c r="J54" s="14"/>
      <c r="K54" s="50"/>
      <c r="L54" s="50"/>
      <c r="M54" s="51"/>
      <c r="N54" s="667"/>
    </row>
    <row r="55" spans="1:14" ht="15">
      <c r="A55" s="2165" t="s">
        <v>9402</v>
      </c>
      <c r="B55" s="535" t="s">
        <v>3337</v>
      </c>
      <c r="C55" s="535">
        <v>1014</v>
      </c>
      <c r="D55" s="536">
        <v>3000</v>
      </c>
      <c r="E55" s="2588">
        <v>217.14</v>
      </c>
      <c r="F55" s="932">
        <f t="shared" si="8"/>
        <v>217.14</v>
      </c>
      <c r="G55" s="933">
        <f>'Заказ, cкидки и курсы валют'!$J$23*F55</f>
        <v>2605.6799999999998</v>
      </c>
      <c r="H55" s="537">
        <f t="shared" si="9"/>
        <v>7817.04</v>
      </c>
      <c r="I55" s="2165"/>
      <c r="J55" s="14"/>
      <c r="K55" s="50"/>
      <c r="L55" s="50"/>
      <c r="M55" s="51"/>
      <c r="N55" s="667"/>
    </row>
    <row r="56" spans="1:14" ht="15">
      <c r="A56" s="525" t="s">
        <v>9403</v>
      </c>
      <c r="B56" s="622" t="s">
        <v>3337</v>
      </c>
      <c r="C56" s="622">
        <v>1015</v>
      </c>
      <c r="D56" s="1228">
        <v>3000</v>
      </c>
      <c r="E56" s="2588">
        <v>217.14</v>
      </c>
      <c r="F56" s="936">
        <f t="shared" si="8"/>
        <v>217.14</v>
      </c>
      <c r="G56" s="866">
        <f>'Заказ, cкидки и курсы валют'!$J$23*F56</f>
        <v>2605.6799999999998</v>
      </c>
      <c r="H56" s="522">
        <f t="shared" si="9"/>
        <v>7817.04</v>
      </c>
      <c r="I56" s="525"/>
      <c r="J56" s="14"/>
      <c r="K56" s="50"/>
      <c r="L56" s="50"/>
      <c r="M56" s="51"/>
      <c r="N56" s="667"/>
    </row>
    <row r="57" spans="1:14" ht="15">
      <c r="A57" s="525" t="s">
        <v>9404</v>
      </c>
      <c r="B57" s="622" t="s">
        <v>3337</v>
      </c>
      <c r="C57" s="622">
        <v>1018</v>
      </c>
      <c r="D57" s="1228">
        <v>3000</v>
      </c>
      <c r="E57" s="2588">
        <v>217.14</v>
      </c>
      <c r="F57" s="936">
        <f t="shared" si="8"/>
        <v>217.14</v>
      </c>
      <c r="G57" s="866">
        <f>'Заказ, cкидки и курсы валют'!$J$23*F57</f>
        <v>2605.6799999999998</v>
      </c>
      <c r="H57" s="522">
        <f t="shared" si="9"/>
        <v>7817.04</v>
      </c>
      <c r="I57" s="525"/>
      <c r="J57" s="14"/>
      <c r="K57" s="50"/>
      <c r="L57" s="50"/>
      <c r="M57" s="51"/>
      <c r="N57" s="667"/>
    </row>
    <row r="58" spans="1:14" ht="15">
      <c r="A58" s="525" t="s">
        <v>9405</v>
      </c>
      <c r="B58" s="622" t="s">
        <v>3337</v>
      </c>
      <c r="C58" s="622">
        <v>3003</v>
      </c>
      <c r="D58" s="1228">
        <v>3000</v>
      </c>
      <c r="E58" s="2588">
        <v>217.14</v>
      </c>
      <c r="F58" s="936">
        <f t="shared" si="8"/>
        <v>217.14</v>
      </c>
      <c r="G58" s="866">
        <f>'Заказ, cкидки и курсы валют'!$J$23*F58</f>
        <v>2605.6799999999998</v>
      </c>
      <c r="H58" s="522">
        <f t="shared" si="9"/>
        <v>7817.04</v>
      </c>
      <c r="I58" s="525"/>
      <c r="J58" s="14"/>
      <c r="K58" s="50"/>
      <c r="L58" s="50"/>
      <c r="M58" s="51"/>
      <c r="N58" s="667"/>
    </row>
    <row r="59" spans="1:14" ht="15">
      <c r="A59" s="525" t="s">
        <v>6616</v>
      </c>
      <c r="B59" s="622" t="s">
        <v>3337</v>
      </c>
      <c r="C59" s="622">
        <v>3005</v>
      </c>
      <c r="D59" s="1228">
        <v>3000</v>
      </c>
      <c r="E59" s="2588">
        <v>217.14</v>
      </c>
      <c r="F59" s="936">
        <f t="shared" si="8"/>
        <v>217.14</v>
      </c>
      <c r="G59" s="866">
        <f>'Заказ, cкидки и курсы валют'!$J$23*F59</f>
        <v>2605.6799999999998</v>
      </c>
      <c r="H59" s="522">
        <f t="shared" si="9"/>
        <v>7817.04</v>
      </c>
      <c r="I59" s="525"/>
      <c r="J59" s="14"/>
      <c r="K59" s="50"/>
      <c r="L59" s="50"/>
      <c r="M59" s="51"/>
      <c r="N59" s="667"/>
    </row>
    <row r="60" spans="1:14" ht="15">
      <c r="A60" s="525" t="s">
        <v>9406</v>
      </c>
      <c r="B60" s="622" t="s">
        <v>3337</v>
      </c>
      <c r="C60" s="622">
        <v>3009</v>
      </c>
      <c r="D60" s="1228">
        <v>3000</v>
      </c>
      <c r="E60" s="2588">
        <v>217.14</v>
      </c>
      <c r="F60" s="936">
        <f t="shared" si="8"/>
        <v>217.14</v>
      </c>
      <c r="G60" s="866">
        <f>'Заказ, cкидки и курсы валют'!$J$23*F60</f>
        <v>2605.6799999999998</v>
      </c>
      <c r="H60" s="522">
        <f t="shared" si="9"/>
        <v>7817.04</v>
      </c>
      <c r="I60" s="525"/>
      <c r="J60" s="14"/>
      <c r="K60" s="50"/>
      <c r="L60" s="50"/>
      <c r="M60" s="51"/>
      <c r="N60" s="667"/>
    </row>
    <row r="61" spans="1:14" ht="15">
      <c r="A61" s="525" t="s">
        <v>9407</v>
      </c>
      <c r="B61" s="622" t="s">
        <v>3337</v>
      </c>
      <c r="C61" s="622">
        <v>3011</v>
      </c>
      <c r="D61" s="1228">
        <v>3000</v>
      </c>
      <c r="E61" s="2588">
        <v>217.14</v>
      </c>
      <c r="F61" s="936">
        <f t="shared" si="8"/>
        <v>217.14</v>
      </c>
      <c r="G61" s="866">
        <f>'Заказ, cкидки и курсы валют'!$J$23*F61</f>
        <v>2605.6799999999998</v>
      </c>
      <c r="H61" s="522">
        <f t="shared" si="9"/>
        <v>7817.04</v>
      </c>
      <c r="I61" s="525"/>
      <c r="J61" s="14"/>
      <c r="K61" s="50"/>
      <c r="L61" s="50"/>
      <c r="M61" s="51"/>
      <c r="N61" s="667"/>
    </row>
    <row r="62" spans="1:14" ht="15">
      <c r="A62" s="525" t="s">
        <v>9408</v>
      </c>
      <c r="B62" s="622" t="s">
        <v>3337</v>
      </c>
      <c r="C62" s="622">
        <v>5002</v>
      </c>
      <c r="D62" s="1228">
        <v>3000</v>
      </c>
      <c r="E62" s="2588">
        <v>217.14</v>
      </c>
      <c r="F62" s="936">
        <f t="shared" si="8"/>
        <v>217.14</v>
      </c>
      <c r="G62" s="866">
        <f>'Заказ, cкидки и курсы валют'!$J$23*F62</f>
        <v>2605.6799999999998</v>
      </c>
      <c r="H62" s="522">
        <f t="shared" si="9"/>
        <v>7817.04</v>
      </c>
      <c r="I62" s="525"/>
      <c r="J62" s="14"/>
      <c r="K62" s="50"/>
      <c r="L62" s="50"/>
      <c r="M62" s="51"/>
      <c r="N62" s="667"/>
    </row>
    <row r="63" spans="1:14" ht="15">
      <c r="A63" s="15" t="s">
        <v>6617</v>
      </c>
      <c r="B63" s="46" t="s">
        <v>3337</v>
      </c>
      <c r="C63" s="46">
        <v>5005</v>
      </c>
      <c r="D63" s="45">
        <v>3000</v>
      </c>
      <c r="E63" s="2588">
        <v>217.14</v>
      </c>
      <c r="F63" s="603">
        <f t="shared" si="8"/>
        <v>217.14</v>
      </c>
      <c r="G63" s="862">
        <f>'Заказ, cкидки и курсы валют'!$J$23*F63</f>
        <v>2605.6799999999998</v>
      </c>
      <c r="H63" s="128">
        <f t="shared" si="9"/>
        <v>7817.04</v>
      </c>
      <c r="I63" s="15"/>
      <c r="J63" s="14"/>
      <c r="K63" s="50"/>
      <c r="L63" s="50"/>
      <c r="M63" s="51"/>
      <c r="N63" s="667"/>
    </row>
    <row r="64" spans="1:14" ht="15">
      <c r="A64" s="15" t="s">
        <v>9409</v>
      </c>
      <c r="B64" s="46" t="s">
        <v>3337</v>
      </c>
      <c r="C64" s="46">
        <v>5021</v>
      </c>
      <c r="D64" s="45">
        <v>3000</v>
      </c>
      <c r="E64" s="2588">
        <v>217.14</v>
      </c>
      <c r="F64" s="603">
        <f t="shared" si="8"/>
        <v>217.14</v>
      </c>
      <c r="G64" s="862">
        <f>'Заказ, cкидки и курсы валют'!$J$23*F64</f>
        <v>2605.6799999999998</v>
      </c>
      <c r="H64" s="128">
        <f t="shared" si="9"/>
        <v>7817.04</v>
      </c>
      <c r="I64" s="15"/>
      <c r="J64" s="14"/>
      <c r="K64" s="50"/>
      <c r="L64" s="50"/>
      <c r="M64" s="51"/>
      <c r="N64" s="667"/>
    </row>
    <row r="65" spans="1:14" ht="15">
      <c r="A65" s="15" t="s">
        <v>9410</v>
      </c>
      <c r="B65" s="46" t="s">
        <v>3337</v>
      </c>
      <c r="C65" s="46">
        <v>6002</v>
      </c>
      <c r="D65" s="45">
        <v>3000</v>
      </c>
      <c r="E65" s="2588">
        <v>217.14</v>
      </c>
      <c r="F65" s="603">
        <f t="shared" si="8"/>
        <v>217.14</v>
      </c>
      <c r="G65" s="862">
        <f>'Заказ, cкидки и курсы валют'!$J$23*F65</f>
        <v>2605.6799999999998</v>
      </c>
      <c r="H65" s="128">
        <f t="shared" si="9"/>
        <v>7817.04</v>
      </c>
      <c r="I65" s="15"/>
      <c r="J65" s="14"/>
      <c r="K65" s="50"/>
      <c r="L65" s="50"/>
      <c r="M65" s="51"/>
      <c r="N65" s="667"/>
    </row>
    <row r="66" spans="1:14" s="545" customFormat="1" ht="15">
      <c r="A66" s="15" t="s">
        <v>6618</v>
      </c>
      <c r="B66" s="46" t="s">
        <v>3337</v>
      </c>
      <c r="C66" s="46">
        <v>6005</v>
      </c>
      <c r="D66" s="45">
        <v>3000</v>
      </c>
      <c r="E66" s="2588">
        <v>217.14</v>
      </c>
      <c r="F66" s="603">
        <f t="shared" si="8"/>
        <v>217.14</v>
      </c>
      <c r="G66" s="862">
        <f>'Заказ, cкидки и курсы валют'!$J$23*F66</f>
        <v>2605.6799999999998</v>
      </c>
      <c r="H66" s="128">
        <f t="shared" si="9"/>
        <v>7817.04</v>
      </c>
      <c r="I66" s="15"/>
      <c r="J66" s="14"/>
      <c r="K66" s="50"/>
      <c r="L66" s="50"/>
      <c r="M66" s="51"/>
      <c r="N66" s="667"/>
    </row>
    <row r="67" spans="1:14" ht="15">
      <c r="A67" s="15" t="s">
        <v>6619</v>
      </c>
      <c r="B67" s="46" t="s">
        <v>3337</v>
      </c>
      <c r="C67" s="46">
        <v>7004</v>
      </c>
      <c r="D67" s="45">
        <v>3000</v>
      </c>
      <c r="E67" s="2588">
        <v>217.14</v>
      </c>
      <c r="F67" s="603">
        <f t="shared" si="8"/>
        <v>217.14</v>
      </c>
      <c r="G67" s="862">
        <f>'Заказ, cкидки и курсы валют'!$J$23*F67</f>
        <v>2605.6799999999998</v>
      </c>
      <c r="H67" s="128">
        <f t="shared" si="9"/>
        <v>7817.04</v>
      </c>
      <c r="I67" s="15"/>
      <c r="J67" s="14"/>
      <c r="K67" s="50"/>
      <c r="L67" s="50"/>
      <c r="M67" s="51"/>
      <c r="N67" s="667"/>
    </row>
    <row r="68" spans="1:14" ht="15">
      <c r="A68" s="15" t="s">
        <v>9411</v>
      </c>
      <c r="B68" s="46" t="s">
        <v>3337</v>
      </c>
      <c r="C68" s="46">
        <v>7024</v>
      </c>
      <c r="D68" s="45">
        <v>3000</v>
      </c>
      <c r="E68" s="2588">
        <v>217.14</v>
      </c>
      <c r="F68" s="603">
        <f t="shared" si="8"/>
        <v>217.14</v>
      </c>
      <c r="G68" s="862">
        <f>'Заказ, cкидки и курсы валют'!$J$23*F68</f>
        <v>2605.6799999999998</v>
      </c>
      <c r="H68" s="128">
        <f t="shared" si="9"/>
        <v>7817.04</v>
      </c>
      <c r="I68" s="15"/>
      <c r="J68" s="14"/>
      <c r="K68" s="50"/>
      <c r="L68" s="50"/>
      <c r="M68" s="51"/>
      <c r="N68" s="667"/>
    </row>
    <row r="69" spans="1:14" ht="15">
      <c r="A69" s="15" t="s">
        <v>6620</v>
      </c>
      <c r="B69" s="46" t="s">
        <v>3337</v>
      </c>
      <c r="C69" s="46">
        <v>8017</v>
      </c>
      <c r="D69" s="45">
        <v>3000</v>
      </c>
      <c r="E69" s="2588">
        <v>217.14</v>
      </c>
      <c r="F69" s="603">
        <f t="shared" si="8"/>
        <v>217.14</v>
      </c>
      <c r="G69" s="862">
        <f>'Заказ, cкидки и курсы валют'!$J$23*F69</f>
        <v>2605.6799999999998</v>
      </c>
      <c r="H69" s="128">
        <f t="shared" si="9"/>
        <v>7817.04</v>
      </c>
      <c r="I69" s="15"/>
      <c r="J69" s="14"/>
      <c r="K69" s="50"/>
      <c r="L69" s="50"/>
      <c r="M69" s="51"/>
      <c r="N69" s="667"/>
    </row>
    <row r="70" spans="1:14" ht="15">
      <c r="A70" s="15" t="s">
        <v>6621</v>
      </c>
      <c r="B70" s="46" t="s">
        <v>3337</v>
      </c>
      <c r="C70" s="46">
        <v>8019</v>
      </c>
      <c r="D70" s="45">
        <v>3000</v>
      </c>
      <c r="E70" s="2588">
        <v>217.14</v>
      </c>
      <c r="F70" s="603">
        <f t="shared" si="8"/>
        <v>217.14</v>
      </c>
      <c r="G70" s="862">
        <f>'Заказ, cкидки и курсы валют'!$J$23*F70</f>
        <v>2605.6799999999998</v>
      </c>
      <c r="H70" s="128">
        <f t="shared" si="9"/>
        <v>7817.04</v>
      </c>
      <c r="I70" s="15"/>
      <c r="J70" s="14"/>
      <c r="K70" s="50"/>
      <c r="L70" s="50"/>
      <c r="M70" s="51"/>
      <c r="N70" s="667"/>
    </row>
    <row r="71" spans="1:14" ht="15">
      <c r="A71" s="15" t="s">
        <v>6622</v>
      </c>
      <c r="B71" s="46" t="s">
        <v>3337</v>
      </c>
      <c r="C71" s="46">
        <v>9003</v>
      </c>
      <c r="D71" s="45">
        <v>3000</v>
      </c>
      <c r="E71" s="2588">
        <v>217.14</v>
      </c>
      <c r="F71" s="603">
        <f t="shared" si="8"/>
        <v>217.14</v>
      </c>
      <c r="G71" s="862">
        <f>'Заказ, cкидки и курсы валют'!$J$23*F71</f>
        <v>2605.6799999999998</v>
      </c>
      <c r="H71" s="128">
        <f t="shared" si="9"/>
        <v>7817.04</v>
      </c>
      <c r="I71" s="15"/>
      <c r="J71" s="14"/>
      <c r="K71" s="50"/>
      <c r="L71" s="50"/>
      <c r="M71" s="51"/>
      <c r="N71" s="667"/>
    </row>
    <row r="72" spans="1:14" ht="15">
      <c r="A72" s="2165" t="s">
        <v>10714</v>
      </c>
      <c r="B72" s="535" t="s">
        <v>1380</v>
      </c>
      <c r="C72" s="535">
        <v>1014</v>
      </c>
      <c r="D72" s="536">
        <v>2000</v>
      </c>
      <c r="E72" s="2588">
        <v>256.88</v>
      </c>
      <c r="F72" s="932">
        <f t="shared" si="8"/>
        <v>256.88</v>
      </c>
      <c r="G72" s="933">
        <f>'Заказ, cкидки и курсы валют'!$J$23*F72</f>
        <v>3082.56</v>
      </c>
      <c r="H72" s="537">
        <f t="shared" si="9"/>
        <v>6165.12</v>
      </c>
      <c r="I72" s="2165"/>
      <c r="J72" s="14"/>
      <c r="K72" s="50"/>
      <c r="L72" s="50"/>
      <c r="M72" s="51"/>
      <c r="N72" s="667"/>
    </row>
    <row r="73" spans="1:14" s="545" customFormat="1" ht="15">
      <c r="A73" s="15" t="s">
        <v>10715</v>
      </c>
      <c r="B73" s="46" t="s">
        <v>1380</v>
      </c>
      <c r="C73" s="622">
        <v>1015</v>
      </c>
      <c r="D73" s="45">
        <v>2000</v>
      </c>
      <c r="E73" s="2588">
        <v>256.88</v>
      </c>
      <c r="F73" s="603">
        <f t="shared" si="8"/>
        <v>256.88</v>
      </c>
      <c r="G73" s="862">
        <f>'Заказ, cкидки и курсы валют'!$J$23*F73</f>
        <v>3082.56</v>
      </c>
      <c r="H73" s="128">
        <f t="shared" si="9"/>
        <v>6165.12</v>
      </c>
      <c r="I73" s="15"/>
      <c r="J73" s="14"/>
      <c r="K73" s="50"/>
      <c r="L73" s="50"/>
      <c r="M73" s="51"/>
      <c r="N73" s="667"/>
    </row>
    <row r="74" spans="1:14" ht="15">
      <c r="A74" s="15" t="s">
        <v>10716</v>
      </c>
      <c r="B74" s="44" t="s">
        <v>1380</v>
      </c>
      <c r="C74" s="622">
        <v>1018</v>
      </c>
      <c r="D74" s="45">
        <v>2000</v>
      </c>
      <c r="E74" s="2588">
        <v>256.88</v>
      </c>
      <c r="F74" s="603">
        <f t="shared" si="8"/>
        <v>256.88</v>
      </c>
      <c r="G74" s="862">
        <f>'Заказ, cкидки и курсы валют'!$J$23*F74</f>
        <v>3082.56</v>
      </c>
      <c r="H74" s="128">
        <f t="shared" si="9"/>
        <v>6165.12</v>
      </c>
      <c r="I74" s="15"/>
      <c r="J74" s="14"/>
      <c r="K74" s="49"/>
      <c r="L74" s="50"/>
      <c r="M74" s="51"/>
      <c r="N74" s="667"/>
    </row>
    <row r="75" spans="1:14" ht="15">
      <c r="A75" s="15" t="s">
        <v>10717</v>
      </c>
      <c r="B75" s="46" t="s">
        <v>1380</v>
      </c>
      <c r="C75" s="622">
        <v>3003</v>
      </c>
      <c r="D75" s="45">
        <v>2000</v>
      </c>
      <c r="E75" s="2588">
        <v>256.88</v>
      </c>
      <c r="F75" s="603">
        <f t="shared" ref="F75:F78" si="10">ROUND(E75*(1-$F$37),2)</f>
        <v>256.88</v>
      </c>
      <c r="G75" s="862">
        <f>'Заказ, cкидки и курсы валют'!$J$23*F75</f>
        <v>3082.56</v>
      </c>
      <c r="H75" s="128">
        <f t="shared" ref="H75:H78" si="11">ROUND((D75/1000)*G75,2)</f>
        <v>6165.12</v>
      </c>
      <c r="I75" s="15"/>
      <c r="J75" s="14"/>
      <c r="K75" s="50"/>
      <c r="L75" s="50"/>
      <c r="M75" s="51"/>
      <c r="N75" s="667"/>
    </row>
    <row r="76" spans="1:14" ht="15">
      <c r="A76" s="15" t="s">
        <v>6623</v>
      </c>
      <c r="B76" s="44" t="s">
        <v>1380</v>
      </c>
      <c r="C76" s="622">
        <v>3005</v>
      </c>
      <c r="D76" s="45">
        <v>2000</v>
      </c>
      <c r="E76" s="2588">
        <v>256.88</v>
      </c>
      <c r="F76" s="603">
        <f t="shared" si="10"/>
        <v>256.88</v>
      </c>
      <c r="G76" s="862">
        <f>'Заказ, cкидки и курсы валют'!$J$23*F76</f>
        <v>3082.56</v>
      </c>
      <c r="H76" s="128">
        <f t="shared" si="11"/>
        <v>6165.12</v>
      </c>
      <c r="I76" s="15"/>
      <c r="J76" s="14"/>
      <c r="K76" s="49"/>
      <c r="L76" s="50"/>
      <c r="M76" s="51"/>
      <c r="N76" s="667"/>
    </row>
    <row r="77" spans="1:14" ht="15">
      <c r="A77" s="15" t="s">
        <v>10718</v>
      </c>
      <c r="B77" s="46" t="s">
        <v>1380</v>
      </c>
      <c r="C77" s="622">
        <v>3009</v>
      </c>
      <c r="D77" s="45">
        <v>2000</v>
      </c>
      <c r="E77" s="2588">
        <v>256.88</v>
      </c>
      <c r="F77" s="603">
        <f t="shared" si="10"/>
        <v>256.88</v>
      </c>
      <c r="G77" s="862">
        <f>'Заказ, cкидки и курсы валют'!$J$23*F77</f>
        <v>3082.56</v>
      </c>
      <c r="H77" s="128">
        <f t="shared" si="11"/>
        <v>6165.12</v>
      </c>
      <c r="I77" s="15"/>
      <c r="J77" s="14"/>
      <c r="K77" s="50"/>
      <c r="L77" s="50"/>
      <c r="M77" s="51"/>
      <c r="N77" s="667"/>
    </row>
    <row r="78" spans="1:14" ht="15">
      <c r="A78" s="15" t="s">
        <v>10719</v>
      </c>
      <c r="B78" s="46" t="s">
        <v>1380</v>
      </c>
      <c r="C78" s="622">
        <v>3011</v>
      </c>
      <c r="D78" s="45">
        <v>2000</v>
      </c>
      <c r="E78" s="2588">
        <v>256.88</v>
      </c>
      <c r="F78" s="603">
        <f t="shared" si="10"/>
        <v>256.88</v>
      </c>
      <c r="G78" s="862">
        <f>'Заказ, cкидки и курсы валют'!$J$23*F78</f>
        <v>3082.56</v>
      </c>
      <c r="H78" s="128">
        <f t="shared" si="11"/>
        <v>6165.12</v>
      </c>
      <c r="I78" s="15"/>
      <c r="J78" s="14"/>
      <c r="K78" s="50"/>
      <c r="L78" s="50"/>
      <c r="M78" s="51"/>
      <c r="N78" s="667"/>
    </row>
    <row r="79" spans="1:14" ht="15">
      <c r="A79" s="15" t="s">
        <v>10720</v>
      </c>
      <c r="B79" s="46" t="s">
        <v>1380</v>
      </c>
      <c r="C79" s="622">
        <v>5002</v>
      </c>
      <c r="D79" s="45">
        <v>2000</v>
      </c>
      <c r="E79" s="2588">
        <v>256.88</v>
      </c>
      <c r="F79" s="603">
        <f t="shared" ref="F79:F87" si="12">ROUND(E79*(1-$F$37),2)</f>
        <v>256.88</v>
      </c>
      <c r="G79" s="862">
        <f>'Заказ, cкидки и курсы валют'!$J$23*F79</f>
        <v>3082.56</v>
      </c>
      <c r="H79" s="128">
        <f t="shared" ref="H79:H87" si="13">ROUND((D79/1000)*G79,2)</f>
        <v>6165.12</v>
      </c>
      <c r="I79" s="15"/>
      <c r="J79" s="14"/>
      <c r="K79" s="50"/>
      <c r="L79" s="50"/>
      <c r="M79" s="51"/>
      <c r="N79" s="667"/>
    </row>
    <row r="80" spans="1:14" ht="15">
      <c r="A80" s="15" t="s">
        <v>6624</v>
      </c>
      <c r="B80" s="44" t="s">
        <v>1380</v>
      </c>
      <c r="C80" s="46">
        <v>5005</v>
      </c>
      <c r="D80" s="45">
        <v>2000</v>
      </c>
      <c r="E80" s="2588">
        <v>256.88</v>
      </c>
      <c r="F80" s="603">
        <f t="shared" si="12"/>
        <v>256.88</v>
      </c>
      <c r="G80" s="862">
        <f>'Заказ, cкидки и курсы валют'!$J$23*F80</f>
        <v>3082.56</v>
      </c>
      <c r="H80" s="128">
        <f t="shared" si="13"/>
        <v>6165.12</v>
      </c>
      <c r="I80" s="15"/>
      <c r="J80" s="14"/>
      <c r="K80" s="49"/>
      <c r="L80" s="50"/>
      <c r="M80" s="51"/>
      <c r="N80" s="667"/>
    </row>
    <row r="81" spans="1:14" ht="15">
      <c r="A81" s="15" t="s">
        <v>10721</v>
      </c>
      <c r="B81" s="46" t="s">
        <v>1380</v>
      </c>
      <c r="C81" s="46">
        <v>5021</v>
      </c>
      <c r="D81" s="45">
        <v>2000</v>
      </c>
      <c r="E81" s="2588">
        <v>256.88</v>
      </c>
      <c r="F81" s="603">
        <f t="shared" si="12"/>
        <v>256.88</v>
      </c>
      <c r="G81" s="862">
        <f>'Заказ, cкидки и курсы валют'!$J$23*F81</f>
        <v>3082.56</v>
      </c>
      <c r="H81" s="128">
        <f t="shared" si="13"/>
        <v>6165.12</v>
      </c>
      <c r="I81" s="15"/>
      <c r="J81" s="14"/>
      <c r="K81" s="50"/>
      <c r="L81" s="50"/>
      <c r="M81" s="51"/>
      <c r="N81" s="667"/>
    </row>
    <row r="82" spans="1:14" ht="15">
      <c r="A82" s="15" t="s">
        <v>10722</v>
      </c>
      <c r="B82" s="44" t="s">
        <v>1380</v>
      </c>
      <c r="C82" s="46">
        <v>6002</v>
      </c>
      <c r="D82" s="45">
        <v>2000</v>
      </c>
      <c r="E82" s="2588">
        <v>256.88</v>
      </c>
      <c r="F82" s="603">
        <f t="shared" si="12"/>
        <v>256.88</v>
      </c>
      <c r="G82" s="862">
        <f>'Заказ, cкидки и курсы валют'!$J$23*F82</f>
        <v>3082.56</v>
      </c>
      <c r="H82" s="128">
        <f t="shared" si="13"/>
        <v>6165.12</v>
      </c>
      <c r="I82" s="15"/>
      <c r="J82" s="14"/>
      <c r="K82" s="49"/>
      <c r="L82" s="50"/>
      <c r="M82" s="51"/>
      <c r="N82" s="667"/>
    </row>
    <row r="83" spans="1:14" ht="15">
      <c r="A83" s="15" t="s">
        <v>6625</v>
      </c>
      <c r="B83" s="46" t="s">
        <v>1380</v>
      </c>
      <c r="C83" s="46">
        <v>6005</v>
      </c>
      <c r="D83" s="45">
        <v>2000</v>
      </c>
      <c r="E83" s="2588">
        <v>256.88</v>
      </c>
      <c r="F83" s="603">
        <f t="shared" si="12"/>
        <v>256.88</v>
      </c>
      <c r="G83" s="862">
        <f>'Заказ, cкидки и курсы валют'!$J$23*F83</f>
        <v>3082.56</v>
      </c>
      <c r="H83" s="128">
        <f t="shared" si="13"/>
        <v>6165.12</v>
      </c>
      <c r="I83" s="15"/>
      <c r="J83" s="14"/>
      <c r="K83" s="50"/>
      <c r="L83" s="50"/>
      <c r="M83" s="51"/>
      <c r="N83" s="667"/>
    </row>
    <row r="84" spans="1:14" ht="15">
      <c r="A84" s="15" t="s">
        <v>6626</v>
      </c>
      <c r="B84" s="46" t="s">
        <v>1380</v>
      </c>
      <c r="C84" s="46">
        <v>7004</v>
      </c>
      <c r="D84" s="45">
        <v>2000</v>
      </c>
      <c r="E84" s="2588">
        <v>256.88</v>
      </c>
      <c r="F84" s="603">
        <f t="shared" si="12"/>
        <v>256.88</v>
      </c>
      <c r="G84" s="862">
        <f>'Заказ, cкидки и курсы валют'!$J$23*F84</f>
        <v>3082.56</v>
      </c>
      <c r="H84" s="128">
        <f t="shared" si="13"/>
        <v>6165.12</v>
      </c>
      <c r="I84" s="15"/>
      <c r="J84" s="14"/>
      <c r="K84" s="50"/>
      <c r="L84" s="50"/>
      <c r="M84" s="51"/>
      <c r="N84" s="667"/>
    </row>
    <row r="85" spans="1:14" s="545" customFormat="1" ht="16.5" customHeight="1">
      <c r="A85" s="15" t="s">
        <v>6627</v>
      </c>
      <c r="B85" s="44" t="s">
        <v>1380</v>
      </c>
      <c r="C85" s="46">
        <v>7024</v>
      </c>
      <c r="D85" s="45">
        <v>2000</v>
      </c>
      <c r="E85" s="2588">
        <v>256.88</v>
      </c>
      <c r="F85" s="603">
        <f t="shared" si="12"/>
        <v>256.88</v>
      </c>
      <c r="G85" s="862">
        <f>'Заказ, cкидки и курсы валют'!$J$23*F85</f>
        <v>3082.56</v>
      </c>
      <c r="H85" s="128">
        <f t="shared" si="13"/>
        <v>6165.12</v>
      </c>
      <c r="I85" s="15"/>
      <c r="J85" s="14"/>
      <c r="K85" s="49"/>
      <c r="L85" s="50"/>
      <c r="M85" s="51"/>
      <c r="N85" s="667"/>
    </row>
    <row r="86" spans="1:14" ht="17.25" customHeight="1">
      <c r="A86" s="15" t="s">
        <v>6628</v>
      </c>
      <c r="B86" s="46" t="s">
        <v>1380</v>
      </c>
      <c r="C86" s="46">
        <v>8017</v>
      </c>
      <c r="D86" s="45">
        <v>2000</v>
      </c>
      <c r="E86" s="2588">
        <v>256.88</v>
      </c>
      <c r="F86" s="603">
        <f t="shared" si="12"/>
        <v>256.88</v>
      </c>
      <c r="G86" s="862">
        <f>'Заказ, cкидки и курсы валют'!$J$23*F86</f>
        <v>3082.56</v>
      </c>
      <c r="H86" s="128">
        <f t="shared" si="13"/>
        <v>6165.12</v>
      </c>
      <c r="I86" s="15"/>
      <c r="J86" s="14"/>
      <c r="K86" s="49"/>
      <c r="L86" s="50"/>
      <c r="M86" s="51"/>
      <c r="N86" s="667"/>
    </row>
    <row r="87" spans="1:14" ht="15">
      <c r="A87" s="15" t="s">
        <v>10723</v>
      </c>
      <c r="B87" s="44" t="s">
        <v>1380</v>
      </c>
      <c r="C87" s="46">
        <v>8019</v>
      </c>
      <c r="D87" s="45">
        <v>2000</v>
      </c>
      <c r="E87" s="2588">
        <v>256.88</v>
      </c>
      <c r="F87" s="603">
        <f t="shared" si="12"/>
        <v>256.88</v>
      </c>
      <c r="G87" s="862">
        <f>'Заказ, cкидки и курсы валют'!$J$23*F87</f>
        <v>3082.56</v>
      </c>
      <c r="H87" s="128">
        <f t="shared" si="13"/>
        <v>6165.12</v>
      </c>
      <c r="I87" s="15"/>
      <c r="J87" s="14"/>
      <c r="K87" s="50"/>
      <c r="L87" s="50"/>
      <c r="M87" s="51"/>
      <c r="N87" s="667"/>
    </row>
    <row r="88" spans="1:14" ht="15">
      <c r="A88" s="15" t="s">
        <v>6629</v>
      </c>
      <c r="B88" s="46" t="s">
        <v>1380</v>
      </c>
      <c r="C88" s="46">
        <v>9003</v>
      </c>
      <c r="D88" s="45">
        <v>2000</v>
      </c>
      <c r="E88" s="2588">
        <v>256.88</v>
      </c>
      <c r="F88" s="603">
        <f t="shared" ref="F88" si="14">ROUND(E88*(1-$F$37),2)</f>
        <v>256.88</v>
      </c>
      <c r="G88" s="862">
        <f>'Заказ, cкидки и курсы валют'!$J$23*F88</f>
        <v>3082.56</v>
      </c>
      <c r="H88" s="128">
        <f t="shared" ref="H88" si="15">ROUND((D88/1000)*G88,2)</f>
        <v>6165.12</v>
      </c>
      <c r="I88" s="15"/>
      <c r="J88" s="14"/>
      <c r="K88" s="50"/>
      <c r="L88" s="50"/>
      <c r="M88" s="51"/>
      <c r="N88" s="667"/>
    </row>
    <row r="89" spans="1:14" ht="15">
      <c r="A89" s="2165" t="s">
        <v>10724</v>
      </c>
      <c r="B89" s="535" t="s">
        <v>1381</v>
      </c>
      <c r="C89" s="535">
        <v>1014</v>
      </c>
      <c r="D89" s="536">
        <v>1500</v>
      </c>
      <c r="E89" s="2588">
        <v>316.83999999999997</v>
      </c>
      <c r="F89" s="932">
        <f>ROUND(E89*(1-$F$37),2)</f>
        <v>316.83999999999997</v>
      </c>
      <c r="G89" s="933">
        <f>'Заказ, cкидки и курсы валют'!$J$23*F89</f>
        <v>3802.08</v>
      </c>
      <c r="H89" s="537">
        <f>ROUND((D89/1000)*G89,2)</f>
        <v>5703.12</v>
      </c>
      <c r="I89" s="2165"/>
      <c r="J89" s="14"/>
      <c r="K89" s="50"/>
      <c r="L89" s="50"/>
      <c r="M89" s="51"/>
      <c r="N89" s="667"/>
    </row>
    <row r="90" spans="1:14" ht="15">
      <c r="A90" s="15" t="s">
        <v>10725</v>
      </c>
      <c r="B90" s="46" t="s">
        <v>1381</v>
      </c>
      <c r="C90" s="622">
        <v>1015</v>
      </c>
      <c r="D90" s="45">
        <v>1500</v>
      </c>
      <c r="E90" s="2588">
        <v>316.83999999999997</v>
      </c>
      <c r="F90" s="603">
        <f>ROUND(E90*(1-$F$37),2)</f>
        <v>316.83999999999997</v>
      </c>
      <c r="G90" s="862">
        <f>'Заказ, cкидки и курсы валют'!$J$23*F90</f>
        <v>3802.08</v>
      </c>
      <c r="H90" s="128">
        <f>ROUND((D90/1000)*G90,2)</f>
        <v>5703.12</v>
      </c>
      <c r="I90" s="15"/>
      <c r="J90" s="14"/>
      <c r="K90" s="50"/>
      <c r="L90" s="50"/>
      <c r="M90" s="51"/>
      <c r="N90" s="667"/>
    </row>
    <row r="91" spans="1:14" ht="15">
      <c r="A91" s="15" t="s">
        <v>10726</v>
      </c>
      <c r="B91" s="46" t="s">
        <v>1381</v>
      </c>
      <c r="C91" s="622">
        <v>1018</v>
      </c>
      <c r="D91" s="45">
        <v>1500</v>
      </c>
      <c r="E91" s="2588">
        <v>316.83999999999997</v>
      </c>
      <c r="F91" s="603">
        <f>ROUND(E91*(1-$F$37),2)</f>
        <v>316.83999999999997</v>
      </c>
      <c r="G91" s="862">
        <f>'Заказ, cкидки и курсы валют'!$J$23*F91</f>
        <v>3802.08</v>
      </c>
      <c r="H91" s="128">
        <f>ROUND((D91/1000)*G91,2)</f>
        <v>5703.12</v>
      </c>
      <c r="I91" s="15"/>
      <c r="J91" s="14"/>
      <c r="K91" s="50"/>
      <c r="L91" s="50"/>
      <c r="M91" s="51"/>
      <c r="N91" s="667"/>
    </row>
    <row r="92" spans="1:14" ht="15">
      <c r="A92" s="15" t="s">
        <v>10727</v>
      </c>
      <c r="B92" s="46" t="s">
        <v>1381</v>
      </c>
      <c r="C92" s="622">
        <v>3003</v>
      </c>
      <c r="D92" s="45">
        <v>1500</v>
      </c>
      <c r="E92" s="2588">
        <v>316.83999999999997</v>
      </c>
      <c r="F92" s="603">
        <f>ROUND(E92*(1-$F$37),2)</f>
        <v>316.83999999999997</v>
      </c>
      <c r="G92" s="862">
        <f>'Заказ, cкидки и курсы валют'!$J$23*F92</f>
        <v>3802.08</v>
      </c>
      <c r="H92" s="128">
        <f>ROUND((D92/1000)*G92,2)</f>
        <v>5703.12</v>
      </c>
      <c r="I92" s="15"/>
      <c r="J92" s="14"/>
      <c r="K92" s="50"/>
      <c r="L92" s="50"/>
      <c r="M92" s="51"/>
      <c r="N92" s="667"/>
    </row>
    <row r="93" spans="1:14" ht="15">
      <c r="A93" s="15" t="s">
        <v>6630</v>
      </c>
      <c r="B93" s="46" t="s">
        <v>1381</v>
      </c>
      <c r="C93" s="622">
        <v>3005</v>
      </c>
      <c r="D93" s="45">
        <v>1500</v>
      </c>
      <c r="E93" s="2588">
        <v>316.83999999999997</v>
      </c>
      <c r="F93" s="603">
        <f t="shared" ref="F93:F105" si="16">ROUND(E93*(1-$F$37),2)</f>
        <v>316.83999999999997</v>
      </c>
      <c r="G93" s="862">
        <f>'Заказ, cкидки и курсы валют'!$J$23*F93</f>
        <v>3802.08</v>
      </c>
      <c r="H93" s="128">
        <f t="shared" ref="H93:H105" si="17">ROUND((D93/1000)*G93,2)</f>
        <v>5703.12</v>
      </c>
      <c r="I93" s="15"/>
      <c r="J93" s="14"/>
      <c r="K93" s="50"/>
      <c r="L93" s="50"/>
      <c r="M93" s="51"/>
      <c r="N93" s="667"/>
    </row>
    <row r="94" spans="1:14" ht="15">
      <c r="A94" s="15" t="s">
        <v>10728</v>
      </c>
      <c r="B94" s="46" t="s">
        <v>1381</v>
      </c>
      <c r="C94" s="622">
        <v>3009</v>
      </c>
      <c r="D94" s="45">
        <v>1500</v>
      </c>
      <c r="E94" s="2588">
        <v>316.83999999999997</v>
      </c>
      <c r="F94" s="603">
        <f t="shared" si="16"/>
        <v>316.83999999999997</v>
      </c>
      <c r="G94" s="862">
        <f>'Заказ, cкидки и курсы валют'!$J$23*F94</f>
        <v>3802.08</v>
      </c>
      <c r="H94" s="128">
        <f t="shared" si="17"/>
        <v>5703.12</v>
      </c>
      <c r="I94" s="15"/>
      <c r="J94" s="14"/>
      <c r="K94" s="50"/>
      <c r="L94" s="50"/>
      <c r="M94" s="51"/>
      <c r="N94" s="667"/>
    </row>
    <row r="95" spans="1:14" ht="15">
      <c r="A95" s="15" t="s">
        <v>10729</v>
      </c>
      <c r="B95" s="46" t="s">
        <v>1381</v>
      </c>
      <c r="C95" s="622">
        <v>3011</v>
      </c>
      <c r="D95" s="45">
        <v>1500</v>
      </c>
      <c r="E95" s="2588">
        <v>316.83999999999997</v>
      </c>
      <c r="F95" s="603">
        <f t="shared" si="16"/>
        <v>316.83999999999997</v>
      </c>
      <c r="G95" s="862">
        <f>'Заказ, cкидки и курсы валют'!$J$23*F95</f>
        <v>3802.08</v>
      </c>
      <c r="H95" s="128">
        <f t="shared" si="17"/>
        <v>5703.12</v>
      </c>
      <c r="I95" s="15"/>
      <c r="J95" s="14"/>
      <c r="K95" s="50"/>
      <c r="L95" s="50"/>
      <c r="M95" s="51"/>
      <c r="N95" s="667"/>
    </row>
    <row r="96" spans="1:14" ht="15">
      <c r="A96" s="15" t="s">
        <v>10730</v>
      </c>
      <c r="B96" s="46" t="s">
        <v>1381</v>
      </c>
      <c r="C96" s="622">
        <v>5002</v>
      </c>
      <c r="D96" s="45">
        <v>1500</v>
      </c>
      <c r="E96" s="2588">
        <v>316.83999999999997</v>
      </c>
      <c r="F96" s="603">
        <f t="shared" si="16"/>
        <v>316.83999999999997</v>
      </c>
      <c r="G96" s="862">
        <f>'Заказ, cкидки и курсы валют'!$J$23*F96</f>
        <v>3802.08</v>
      </c>
      <c r="H96" s="128">
        <f t="shared" si="17"/>
        <v>5703.12</v>
      </c>
      <c r="I96" s="15"/>
      <c r="J96" s="14"/>
      <c r="K96" s="50"/>
      <c r="L96" s="50"/>
      <c r="M96" s="51"/>
      <c r="N96" s="667"/>
    </row>
    <row r="97" spans="1:14" ht="15">
      <c r="A97" s="15" t="s">
        <v>10731</v>
      </c>
      <c r="B97" s="46" t="s">
        <v>1381</v>
      </c>
      <c r="C97" s="46">
        <v>5005</v>
      </c>
      <c r="D97" s="45">
        <v>1500</v>
      </c>
      <c r="E97" s="2588">
        <v>316.83999999999997</v>
      </c>
      <c r="F97" s="603">
        <f t="shared" si="16"/>
        <v>316.83999999999997</v>
      </c>
      <c r="G97" s="862">
        <f>'Заказ, cкидки и курсы валют'!$J$23*F97</f>
        <v>3802.08</v>
      </c>
      <c r="H97" s="128">
        <f t="shared" si="17"/>
        <v>5703.12</v>
      </c>
      <c r="I97" s="15"/>
      <c r="J97" s="14"/>
      <c r="K97" s="50"/>
      <c r="L97" s="50"/>
      <c r="M97" s="51"/>
      <c r="N97" s="667"/>
    </row>
    <row r="98" spans="1:14" ht="15">
      <c r="A98" s="15" t="s">
        <v>10732</v>
      </c>
      <c r="B98" s="46" t="s">
        <v>1381</v>
      </c>
      <c r="C98" s="46">
        <v>5021</v>
      </c>
      <c r="D98" s="45">
        <v>1500</v>
      </c>
      <c r="E98" s="2588">
        <v>316.83999999999997</v>
      </c>
      <c r="F98" s="603">
        <f t="shared" si="16"/>
        <v>316.83999999999997</v>
      </c>
      <c r="G98" s="862">
        <f>'Заказ, cкидки и курсы валют'!$J$23*F98</f>
        <v>3802.08</v>
      </c>
      <c r="H98" s="128">
        <f t="shared" si="17"/>
        <v>5703.12</v>
      </c>
      <c r="I98" s="15"/>
      <c r="J98" s="14"/>
      <c r="K98" s="50"/>
      <c r="L98" s="50"/>
      <c r="M98" s="51"/>
      <c r="N98" s="667"/>
    </row>
    <row r="99" spans="1:14" ht="15">
      <c r="A99" s="15" t="s">
        <v>10733</v>
      </c>
      <c r="B99" s="46" t="s">
        <v>1381</v>
      </c>
      <c r="C99" s="46">
        <v>6002</v>
      </c>
      <c r="D99" s="45">
        <v>1500</v>
      </c>
      <c r="E99" s="2588">
        <v>316.83999999999997</v>
      </c>
      <c r="F99" s="603">
        <f t="shared" si="16"/>
        <v>316.83999999999997</v>
      </c>
      <c r="G99" s="862">
        <f>'Заказ, cкидки и курсы валют'!$J$23*F99</f>
        <v>3802.08</v>
      </c>
      <c r="H99" s="128">
        <f t="shared" si="17"/>
        <v>5703.12</v>
      </c>
      <c r="I99" s="15"/>
      <c r="J99" s="14"/>
      <c r="K99" s="50"/>
      <c r="L99" s="50"/>
      <c r="M99" s="51"/>
      <c r="N99" s="667"/>
    </row>
    <row r="100" spans="1:14" ht="15">
      <c r="A100" s="15" t="s">
        <v>6631</v>
      </c>
      <c r="B100" s="46" t="s">
        <v>1381</v>
      </c>
      <c r="C100" s="46">
        <v>6005</v>
      </c>
      <c r="D100" s="45">
        <v>1500</v>
      </c>
      <c r="E100" s="2588">
        <v>316.83999999999997</v>
      </c>
      <c r="F100" s="603">
        <f t="shared" si="16"/>
        <v>316.83999999999997</v>
      </c>
      <c r="G100" s="862">
        <f>'Заказ, cкидки и курсы валют'!$J$23*F100</f>
        <v>3802.08</v>
      </c>
      <c r="H100" s="128">
        <f t="shared" si="17"/>
        <v>5703.12</v>
      </c>
      <c r="I100" s="15"/>
      <c r="J100" s="14"/>
      <c r="K100" s="50"/>
      <c r="L100" s="50"/>
      <c r="M100" s="51"/>
      <c r="N100" s="667"/>
    </row>
    <row r="101" spans="1:14" ht="15">
      <c r="A101" s="15" t="s">
        <v>10734</v>
      </c>
      <c r="B101" s="46" t="s">
        <v>1381</v>
      </c>
      <c r="C101" s="46">
        <v>7004</v>
      </c>
      <c r="D101" s="45">
        <v>1500</v>
      </c>
      <c r="E101" s="2588">
        <v>316.83999999999997</v>
      </c>
      <c r="F101" s="603">
        <f t="shared" si="16"/>
        <v>316.83999999999997</v>
      </c>
      <c r="G101" s="862">
        <f>'Заказ, cкидки и курсы валют'!$J$23*F101</f>
        <v>3802.08</v>
      </c>
      <c r="H101" s="128">
        <f t="shared" si="17"/>
        <v>5703.12</v>
      </c>
      <c r="I101" s="15"/>
      <c r="J101" s="14"/>
      <c r="K101" s="50"/>
      <c r="L101" s="50"/>
      <c r="M101" s="51"/>
      <c r="N101" s="667"/>
    </row>
    <row r="102" spans="1:14" ht="15">
      <c r="A102" s="15" t="s">
        <v>6632</v>
      </c>
      <c r="B102" s="46" t="s">
        <v>1381</v>
      </c>
      <c r="C102" s="46">
        <v>7024</v>
      </c>
      <c r="D102" s="45">
        <v>1500</v>
      </c>
      <c r="E102" s="2588">
        <v>316.83999999999997</v>
      </c>
      <c r="F102" s="603">
        <f t="shared" si="16"/>
        <v>316.83999999999997</v>
      </c>
      <c r="G102" s="862">
        <f>'Заказ, cкидки и курсы валют'!$J$23*F102</f>
        <v>3802.08</v>
      </c>
      <c r="H102" s="128">
        <f t="shared" si="17"/>
        <v>5703.12</v>
      </c>
      <c r="I102" s="15"/>
      <c r="J102" s="14"/>
      <c r="K102" s="50"/>
      <c r="L102" s="50"/>
      <c r="M102" s="51"/>
      <c r="N102" s="667"/>
    </row>
    <row r="103" spans="1:14" ht="15">
      <c r="A103" s="15" t="s">
        <v>6633</v>
      </c>
      <c r="B103" s="46" t="s">
        <v>1381</v>
      </c>
      <c r="C103" s="46">
        <v>8017</v>
      </c>
      <c r="D103" s="45">
        <v>1500</v>
      </c>
      <c r="E103" s="2588">
        <v>316.83999999999997</v>
      </c>
      <c r="F103" s="603">
        <f t="shared" si="16"/>
        <v>316.83999999999997</v>
      </c>
      <c r="G103" s="862">
        <f>'Заказ, cкидки и курсы валют'!$J$23*F103</f>
        <v>3802.08</v>
      </c>
      <c r="H103" s="128">
        <f t="shared" si="17"/>
        <v>5703.12</v>
      </c>
      <c r="I103" s="15"/>
      <c r="J103" s="14"/>
      <c r="K103" s="50"/>
      <c r="L103" s="50"/>
      <c r="M103" s="51"/>
      <c r="N103" s="667"/>
    </row>
    <row r="104" spans="1:14" ht="14.25" customHeight="1">
      <c r="A104" s="15" t="s">
        <v>10735</v>
      </c>
      <c r="B104" s="46" t="s">
        <v>1381</v>
      </c>
      <c r="C104" s="46">
        <v>8019</v>
      </c>
      <c r="D104" s="45">
        <v>1500</v>
      </c>
      <c r="E104" s="2588">
        <v>316.83999999999997</v>
      </c>
      <c r="F104" s="603">
        <f t="shared" si="16"/>
        <v>316.83999999999997</v>
      </c>
      <c r="G104" s="862">
        <f>'Заказ, cкидки и курсы валют'!$J$23*F104</f>
        <v>3802.08</v>
      </c>
      <c r="H104" s="128">
        <f t="shared" si="17"/>
        <v>5703.12</v>
      </c>
      <c r="I104" s="15"/>
      <c r="J104" s="14"/>
      <c r="K104" s="50"/>
      <c r="L104" s="50"/>
      <c r="M104" s="51"/>
      <c r="N104" s="667"/>
    </row>
    <row r="105" spans="1:14" ht="15" customHeight="1">
      <c r="A105" s="15" t="s">
        <v>10736</v>
      </c>
      <c r="B105" s="46" t="s">
        <v>1381</v>
      </c>
      <c r="C105" s="46">
        <v>9003</v>
      </c>
      <c r="D105" s="45">
        <v>1500</v>
      </c>
      <c r="E105" s="2588">
        <v>316.83999999999997</v>
      </c>
      <c r="F105" s="603">
        <f t="shared" si="16"/>
        <v>316.83999999999997</v>
      </c>
      <c r="G105" s="862">
        <f>'Заказ, cкидки и курсы валют'!$J$23*F105</f>
        <v>3802.08</v>
      </c>
      <c r="H105" s="128">
        <f t="shared" si="17"/>
        <v>5703.12</v>
      </c>
      <c r="I105" s="15"/>
      <c r="J105" s="14"/>
      <c r="K105" s="50"/>
      <c r="L105" s="50"/>
      <c r="M105" s="51"/>
      <c r="N105" s="667"/>
    </row>
    <row r="106" spans="1:14" ht="15">
      <c r="A106" s="2167" t="s">
        <v>6634</v>
      </c>
      <c r="B106" s="538" t="s">
        <v>3525</v>
      </c>
      <c r="C106" s="535">
        <v>1014</v>
      </c>
      <c r="D106" s="539">
        <v>4500</v>
      </c>
      <c r="E106" s="2588">
        <v>173.66</v>
      </c>
      <c r="F106" s="932">
        <f t="shared" ref="F106:F112" si="18">ROUND(E106*(1-$F$37),2)</f>
        <v>173.66</v>
      </c>
      <c r="G106" s="933">
        <f>'Заказ, cкидки и курсы валют'!$J$23*F106</f>
        <v>2083.92</v>
      </c>
      <c r="H106" s="537">
        <f t="shared" ref="H106:H112" si="19">ROUND((D106/1000)*G106,2)</f>
        <v>9377.64</v>
      </c>
      <c r="I106" s="2172"/>
      <c r="J106" s="139"/>
      <c r="K106" s="1845"/>
      <c r="L106" s="50"/>
      <c r="M106" s="51"/>
      <c r="N106" s="667"/>
    </row>
    <row r="107" spans="1:14" ht="15">
      <c r="A107" s="20" t="s">
        <v>10737</v>
      </c>
      <c r="B107" s="465" t="s">
        <v>3525</v>
      </c>
      <c r="C107" s="622">
        <v>1015</v>
      </c>
      <c r="D107" s="466">
        <v>4500</v>
      </c>
      <c r="E107" s="2588">
        <v>173.66</v>
      </c>
      <c r="F107" s="603">
        <f t="shared" si="18"/>
        <v>173.66</v>
      </c>
      <c r="G107" s="862">
        <f>'Заказ, cкидки и курсы валют'!$J$23*F107</f>
        <v>2083.92</v>
      </c>
      <c r="H107" s="128">
        <f t="shared" si="19"/>
        <v>9377.64</v>
      </c>
      <c r="I107" s="2173"/>
      <c r="J107" s="139"/>
      <c r="K107" s="1845"/>
      <c r="L107" s="50"/>
      <c r="M107" s="51"/>
      <c r="N107" s="667"/>
    </row>
    <row r="108" spans="1:14" ht="15">
      <c r="A108" s="20" t="s">
        <v>10738</v>
      </c>
      <c r="B108" s="465" t="s">
        <v>3525</v>
      </c>
      <c r="C108" s="622">
        <v>1018</v>
      </c>
      <c r="D108" s="466">
        <v>4500</v>
      </c>
      <c r="E108" s="2588">
        <v>173.66</v>
      </c>
      <c r="F108" s="603">
        <f t="shared" si="18"/>
        <v>173.66</v>
      </c>
      <c r="G108" s="862">
        <f>'Заказ, cкидки и курсы валют'!$J$23*F108</f>
        <v>2083.92</v>
      </c>
      <c r="H108" s="128">
        <f t="shared" si="19"/>
        <v>9377.64</v>
      </c>
      <c r="I108" s="2173"/>
      <c r="J108" s="139"/>
      <c r="K108" s="1845"/>
      <c r="L108" s="50"/>
      <c r="M108" s="51"/>
      <c r="N108" s="667"/>
    </row>
    <row r="109" spans="1:14" ht="15">
      <c r="A109" s="20" t="s">
        <v>10739</v>
      </c>
      <c r="B109" s="465" t="s">
        <v>3525</v>
      </c>
      <c r="C109" s="622">
        <v>3003</v>
      </c>
      <c r="D109" s="466">
        <v>4500</v>
      </c>
      <c r="E109" s="2588">
        <v>173.66</v>
      </c>
      <c r="F109" s="603">
        <f t="shared" si="18"/>
        <v>173.66</v>
      </c>
      <c r="G109" s="862">
        <f>'Заказ, cкидки и курсы валют'!$J$23*F109</f>
        <v>2083.92</v>
      </c>
      <c r="H109" s="128">
        <f t="shared" si="19"/>
        <v>9377.64</v>
      </c>
      <c r="I109" s="2173"/>
      <c r="J109" s="139"/>
      <c r="K109" s="1845"/>
      <c r="L109" s="50"/>
      <c r="M109" s="51"/>
      <c r="N109" s="667"/>
    </row>
    <row r="110" spans="1:14" ht="15">
      <c r="A110" s="20" t="s">
        <v>6635</v>
      </c>
      <c r="B110" s="465" t="s">
        <v>3525</v>
      </c>
      <c r="C110" s="622">
        <v>3005</v>
      </c>
      <c r="D110" s="466">
        <v>4500</v>
      </c>
      <c r="E110" s="2588">
        <v>173.66</v>
      </c>
      <c r="F110" s="603">
        <f t="shared" si="18"/>
        <v>173.66</v>
      </c>
      <c r="G110" s="862">
        <f>'Заказ, cкидки и курсы валют'!$J$23*F110</f>
        <v>2083.92</v>
      </c>
      <c r="H110" s="128">
        <f t="shared" si="19"/>
        <v>9377.64</v>
      </c>
      <c r="I110" s="2173"/>
      <c r="J110" s="139"/>
      <c r="K110" s="1845"/>
      <c r="L110" s="50"/>
      <c r="M110" s="51"/>
      <c r="N110" s="667"/>
    </row>
    <row r="111" spans="1:14" ht="15">
      <c r="A111" s="20" t="s">
        <v>10740</v>
      </c>
      <c r="B111" s="465" t="s">
        <v>3525</v>
      </c>
      <c r="C111" s="622">
        <v>3009</v>
      </c>
      <c r="D111" s="466">
        <v>4500</v>
      </c>
      <c r="E111" s="2588">
        <v>173.66</v>
      </c>
      <c r="F111" s="603">
        <f t="shared" si="18"/>
        <v>173.66</v>
      </c>
      <c r="G111" s="862">
        <f>'Заказ, cкидки и курсы валют'!$J$23*F111</f>
        <v>2083.92</v>
      </c>
      <c r="H111" s="128">
        <f t="shared" si="19"/>
        <v>9377.64</v>
      </c>
      <c r="I111" s="2173"/>
      <c r="J111" s="139"/>
      <c r="K111" s="1845"/>
      <c r="L111" s="50"/>
      <c r="M111" s="51"/>
      <c r="N111" s="667"/>
    </row>
    <row r="112" spans="1:14" ht="15">
      <c r="A112" s="20" t="s">
        <v>10741</v>
      </c>
      <c r="B112" s="465" t="s">
        <v>3525</v>
      </c>
      <c r="C112" s="622">
        <v>3011</v>
      </c>
      <c r="D112" s="466">
        <v>4500</v>
      </c>
      <c r="E112" s="2588">
        <v>173.66</v>
      </c>
      <c r="F112" s="603">
        <f t="shared" si="18"/>
        <v>173.66</v>
      </c>
      <c r="G112" s="862">
        <f>'Заказ, cкидки и курсы валют'!$J$23*F112</f>
        <v>2083.92</v>
      </c>
      <c r="H112" s="128">
        <f t="shared" si="19"/>
        <v>9377.64</v>
      </c>
      <c r="I112" s="2173"/>
      <c r="J112" s="139"/>
      <c r="K112" s="1845"/>
      <c r="L112" s="50"/>
      <c r="M112" s="51"/>
      <c r="N112" s="667"/>
    </row>
    <row r="113" spans="1:14" ht="15">
      <c r="A113" s="20" t="s">
        <v>10742</v>
      </c>
      <c r="B113" s="465" t="s">
        <v>3525</v>
      </c>
      <c r="C113" s="622">
        <v>5002</v>
      </c>
      <c r="D113" s="466">
        <v>4500</v>
      </c>
      <c r="E113" s="2588">
        <v>173.66</v>
      </c>
      <c r="F113" s="603">
        <f t="shared" ref="F113:F122" si="20">ROUND(E113*(1-$F$37),2)</f>
        <v>173.66</v>
      </c>
      <c r="G113" s="862">
        <f>'Заказ, cкидки и курсы валют'!$J$23*F113</f>
        <v>2083.92</v>
      </c>
      <c r="H113" s="128">
        <f t="shared" ref="H113:H122" si="21">ROUND((D113/1000)*G113,2)</f>
        <v>9377.64</v>
      </c>
      <c r="I113" s="2173"/>
      <c r="J113" s="139"/>
      <c r="K113" s="1845"/>
      <c r="L113" s="50"/>
      <c r="M113" s="51"/>
      <c r="N113" s="667"/>
    </row>
    <row r="114" spans="1:14" ht="15">
      <c r="A114" s="20" t="s">
        <v>6636</v>
      </c>
      <c r="B114" s="465" t="s">
        <v>3525</v>
      </c>
      <c r="C114" s="46">
        <v>5005</v>
      </c>
      <c r="D114" s="466">
        <v>4500</v>
      </c>
      <c r="E114" s="2588">
        <v>173.66</v>
      </c>
      <c r="F114" s="603">
        <f t="shared" si="20"/>
        <v>173.66</v>
      </c>
      <c r="G114" s="862">
        <f>'Заказ, cкидки и курсы валют'!$J$23*F114</f>
        <v>2083.92</v>
      </c>
      <c r="H114" s="128">
        <f t="shared" si="21"/>
        <v>9377.64</v>
      </c>
      <c r="I114" s="2173"/>
      <c r="J114" s="139"/>
      <c r="K114" s="1845"/>
      <c r="L114" s="50"/>
      <c r="M114" s="51"/>
      <c r="N114" s="667"/>
    </row>
    <row r="115" spans="1:14" ht="15">
      <c r="A115" s="20" t="s">
        <v>10743</v>
      </c>
      <c r="B115" s="465" t="s">
        <v>3525</v>
      </c>
      <c r="C115" s="46">
        <v>5021</v>
      </c>
      <c r="D115" s="466">
        <v>4500</v>
      </c>
      <c r="E115" s="2588">
        <v>173.66</v>
      </c>
      <c r="F115" s="603">
        <f t="shared" si="20"/>
        <v>173.66</v>
      </c>
      <c r="G115" s="862">
        <f>'Заказ, cкидки и курсы валют'!$J$23*F115</f>
        <v>2083.92</v>
      </c>
      <c r="H115" s="128">
        <f t="shared" si="21"/>
        <v>9377.64</v>
      </c>
      <c r="I115" s="2173"/>
      <c r="J115" s="139"/>
      <c r="K115" s="1845"/>
      <c r="L115" s="50"/>
      <c r="M115" s="51"/>
      <c r="N115" s="667"/>
    </row>
    <row r="116" spans="1:14" ht="15">
      <c r="A116" s="20" t="s">
        <v>10744</v>
      </c>
      <c r="B116" s="465" t="s">
        <v>3525</v>
      </c>
      <c r="C116" s="46">
        <v>6002</v>
      </c>
      <c r="D116" s="466">
        <v>4500</v>
      </c>
      <c r="E116" s="2588">
        <v>173.66</v>
      </c>
      <c r="F116" s="603">
        <f t="shared" si="20"/>
        <v>173.66</v>
      </c>
      <c r="G116" s="862">
        <f>'Заказ, cкидки и курсы валют'!$J$23*F116</f>
        <v>2083.92</v>
      </c>
      <c r="H116" s="128">
        <f t="shared" si="21"/>
        <v>9377.64</v>
      </c>
      <c r="I116" s="2173"/>
      <c r="J116" s="139"/>
      <c r="K116" s="1845"/>
      <c r="L116" s="50"/>
      <c r="M116" s="51"/>
      <c r="N116" s="667"/>
    </row>
    <row r="117" spans="1:14" ht="15">
      <c r="A117" s="20" t="s">
        <v>6637</v>
      </c>
      <c r="B117" s="465" t="s">
        <v>3525</v>
      </c>
      <c r="C117" s="46">
        <v>6005</v>
      </c>
      <c r="D117" s="466">
        <v>4500</v>
      </c>
      <c r="E117" s="2588">
        <v>173.66</v>
      </c>
      <c r="F117" s="603">
        <f t="shared" si="20"/>
        <v>173.66</v>
      </c>
      <c r="G117" s="862">
        <f>'Заказ, cкидки и курсы валют'!$J$23*F117</f>
        <v>2083.92</v>
      </c>
      <c r="H117" s="128">
        <f t="shared" si="21"/>
        <v>9377.64</v>
      </c>
      <c r="I117" s="2173"/>
      <c r="J117" s="139"/>
      <c r="K117" s="1845"/>
      <c r="L117" s="50"/>
      <c r="M117" s="51"/>
      <c r="N117" s="667"/>
    </row>
    <row r="118" spans="1:14" ht="15">
      <c r="A118" s="20" t="s">
        <v>6638</v>
      </c>
      <c r="B118" s="465" t="s">
        <v>3525</v>
      </c>
      <c r="C118" s="46">
        <v>7004</v>
      </c>
      <c r="D118" s="466">
        <v>4500</v>
      </c>
      <c r="E118" s="2588">
        <v>173.66</v>
      </c>
      <c r="F118" s="603">
        <f t="shared" si="20"/>
        <v>173.66</v>
      </c>
      <c r="G118" s="862">
        <f>'Заказ, cкидки и курсы валют'!$J$23*F118</f>
        <v>2083.92</v>
      </c>
      <c r="H118" s="128">
        <f t="shared" si="21"/>
        <v>9377.64</v>
      </c>
      <c r="I118" s="2173"/>
      <c r="J118" s="139"/>
      <c r="K118" s="1845"/>
      <c r="L118" s="50"/>
      <c r="M118" s="51"/>
      <c r="N118" s="667"/>
    </row>
    <row r="119" spans="1:14" ht="15">
      <c r="A119" s="20" t="s">
        <v>10745</v>
      </c>
      <c r="B119" s="465" t="s">
        <v>3525</v>
      </c>
      <c r="C119" s="46">
        <v>7024</v>
      </c>
      <c r="D119" s="466">
        <v>4500</v>
      </c>
      <c r="E119" s="2588">
        <v>173.66</v>
      </c>
      <c r="F119" s="603">
        <f t="shared" si="20"/>
        <v>173.66</v>
      </c>
      <c r="G119" s="862">
        <f>'Заказ, cкидки и курсы валют'!$J$23*F119</f>
        <v>2083.92</v>
      </c>
      <c r="H119" s="128">
        <f t="shared" si="21"/>
        <v>9377.64</v>
      </c>
      <c r="I119" s="2173"/>
      <c r="J119" s="139"/>
      <c r="K119" s="1845"/>
      <c r="L119" s="50"/>
      <c r="M119" s="51"/>
      <c r="N119" s="667"/>
    </row>
    <row r="120" spans="1:14" ht="15">
      <c r="A120" s="20" t="s">
        <v>6639</v>
      </c>
      <c r="B120" s="465" t="s">
        <v>3525</v>
      </c>
      <c r="C120" s="46">
        <v>8017</v>
      </c>
      <c r="D120" s="466">
        <v>4500</v>
      </c>
      <c r="E120" s="2588">
        <v>173.66</v>
      </c>
      <c r="F120" s="603">
        <f t="shared" si="20"/>
        <v>173.66</v>
      </c>
      <c r="G120" s="862">
        <f>'Заказ, cкидки и курсы валют'!$J$23*F120</f>
        <v>2083.92</v>
      </c>
      <c r="H120" s="128">
        <f t="shared" si="21"/>
        <v>9377.64</v>
      </c>
      <c r="I120" s="2173"/>
      <c r="J120" s="139"/>
      <c r="K120" s="1845"/>
      <c r="L120" s="50"/>
      <c r="M120" s="51"/>
      <c r="N120" s="667"/>
    </row>
    <row r="121" spans="1:14" ht="16.5" customHeight="1">
      <c r="A121" s="20" t="s">
        <v>10746</v>
      </c>
      <c r="B121" s="465" t="s">
        <v>3525</v>
      </c>
      <c r="C121" s="46">
        <v>8019</v>
      </c>
      <c r="D121" s="466">
        <v>4500</v>
      </c>
      <c r="E121" s="2588">
        <v>173.66</v>
      </c>
      <c r="F121" s="603">
        <f t="shared" si="20"/>
        <v>173.66</v>
      </c>
      <c r="G121" s="862">
        <f>'Заказ, cкидки и курсы валют'!$J$23*F121</f>
        <v>2083.92</v>
      </c>
      <c r="H121" s="128">
        <f t="shared" si="21"/>
        <v>9377.64</v>
      </c>
      <c r="I121" s="2173"/>
      <c r="J121" s="139"/>
      <c r="K121" s="1845"/>
      <c r="L121" s="50"/>
      <c r="M121" s="51"/>
      <c r="N121" s="667"/>
    </row>
    <row r="122" spans="1:14" ht="15">
      <c r="A122" s="20" t="s">
        <v>6640</v>
      </c>
      <c r="B122" s="465" t="s">
        <v>3525</v>
      </c>
      <c r="C122" s="46">
        <v>9003</v>
      </c>
      <c r="D122" s="466">
        <v>4500</v>
      </c>
      <c r="E122" s="2588">
        <v>173.66</v>
      </c>
      <c r="F122" s="603">
        <f t="shared" si="20"/>
        <v>173.66</v>
      </c>
      <c r="G122" s="862">
        <f>'Заказ, cкидки и курсы валют'!$J$23*F122</f>
        <v>2083.92</v>
      </c>
      <c r="H122" s="128">
        <f t="shared" si="21"/>
        <v>9377.64</v>
      </c>
      <c r="I122" s="2173"/>
      <c r="J122" s="139"/>
      <c r="K122" s="1845"/>
      <c r="L122" s="50"/>
      <c r="M122" s="51"/>
      <c r="N122" s="667"/>
    </row>
    <row r="123" spans="1:14" ht="15">
      <c r="A123" s="2165" t="s">
        <v>6641</v>
      </c>
      <c r="B123" s="535" t="s">
        <v>1384</v>
      </c>
      <c r="C123" s="535">
        <v>1014</v>
      </c>
      <c r="D123" s="536">
        <v>4000</v>
      </c>
      <c r="E123" s="2588">
        <v>190.52</v>
      </c>
      <c r="F123" s="932">
        <f>ROUND(E123*(1-$F$37),2)</f>
        <v>190.52</v>
      </c>
      <c r="G123" s="933">
        <f>'Заказ, cкидки и курсы валют'!$J$23*F123</f>
        <v>2286.2400000000002</v>
      </c>
      <c r="H123" s="537">
        <f>ROUND((D123/1000)*G123,2)</f>
        <v>9144.9599999999991</v>
      </c>
      <c r="I123" s="2165"/>
      <c r="J123" s="14"/>
      <c r="K123" s="50"/>
      <c r="L123" s="50"/>
      <c r="M123" s="51"/>
      <c r="N123" s="667"/>
    </row>
    <row r="124" spans="1:14" ht="15">
      <c r="A124" s="15" t="s">
        <v>6642</v>
      </c>
      <c r="B124" s="46" t="s">
        <v>1384</v>
      </c>
      <c r="C124" s="622">
        <v>1015</v>
      </c>
      <c r="D124" s="45">
        <v>4000</v>
      </c>
      <c r="E124" s="2588">
        <v>190.52</v>
      </c>
      <c r="F124" s="603">
        <f>ROUND(E124*(1-$F$37),2)</f>
        <v>190.52</v>
      </c>
      <c r="G124" s="862">
        <f>'Заказ, cкидки и курсы валют'!$J$23*F124</f>
        <v>2286.2400000000002</v>
      </c>
      <c r="H124" s="128">
        <f>ROUND((D124/1000)*G124,2)</f>
        <v>9144.9599999999991</v>
      </c>
      <c r="I124" s="15"/>
      <c r="J124" s="14"/>
      <c r="K124" s="50"/>
      <c r="L124" s="50"/>
      <c r="M124" s="51"/>
      <c r="N124" s="667"/>
    </row>
    <row r="125" spans="1:14" ht="15">
      <c r="A125" s="15" t="s">
        <v>10747</v>
      </c>
      <c r="B125" s="46" t="s">
        <v>1384</v>
      </c>
      <c r="C125" s="622">
        <v>1018</v>
      </c>
      <c r="D125" s="45">
        <v>4000</v>
      </c>
      <c r="E125" s="2588">
        <v>190.52</v>
      </c>
      <c r="F125" s="603">
        <f>ROUND(E125*(1-$F$37),2)</f>
        <v>190.52</v>
      </c>
      <c r="G125" s="862">
        <f>'Заказ, cкидки и курсы валют'!$J$23*F125</f>
        <v>2286.2400000000002</v>
      </c>
      <c r="H125" s="128">
        <f>ROUND((D125/1000)*G125,2)</f>
        <v>9144.9599999999991</v>
      </c>
      <c r="I125" s="15"/>
      <c r="J125" s="14"/>
      <c r="K125" s="50"/>
      <c r="L125" s="50"/>
      <c r="M125" s="51"/>
      <c r="N125" s="667"/>
    </row>
    <row r="126" spans="1:14" ht="15">
      <c r="A126" s="15" t="s">
        <v>9412</v>
      </c>
      <c r="B126" s="46" t="s">
        <v>1384</v>
      </c>
      <c r="C126" s="622">
        <v>3003</v>
      </c>
      <c r="D126" s="45">
        <v>4000</v>
      </c>
      <c r="E126" s="2588">
        <v>190.52</v>
      </c>
      <c r="F126" s="603">
        <f>ROUND(E126*(1-$F$37),2)</f>
        <v>190.52</v>
      </c>
      <c r="G126" s="862">
        <f>'Заказ, cкидки и курсы валют'!$J$23*F126</f>
        <v>2286.2400000000002</v>
      </c>
      <c r="H126" s="128">
        <f>ROUND((D126/1000)*G126,2)</f>
        <v>9144.9599999999991</v>
      </c>
      <c r="I126" s="15"/>
      <c r="J126" s="14"/>
      <c r="K126" s="50"/>
      <c r="L126" s="50"/>
      <c r="M126" s="51"/>
      <c r="N126" s="667"/>
    </row>
    <row r="127" spans="1:14" ht="15">
      <c r="A127" s="15" t="s">
        <v>6643</v>
      </c>
      <c r="B127" s="46" t="s">
        <v>1384</v>
      </c>
      <c r="C127" s="622">
        <v>3005</v>
      </c>
      <c r="D127" s="45">
        <v>4000</v>
      </c>
      <c r="E127" s="2588">
        <v>190.52</v>
      </c>
      <c r="F127" s="603">
        <f t="shared" ref="F127:F128" si="22">ROUND(E127*(1-$F$37),2)</f>
        <v>190.52</v>
      </c>
      <c r="G127" s="862">
        <f>'Заказ, cкидки и курсы валют'!$J$23*F127</f>
        <v>2286.2400000000002</v>
      </c>
      <c r="H127" s="128">
        <f t="shared" ref="H127:H128" si="23">ROUND((D127/1000)*G127,2)</f>
        <v>9144.9599999999991</v>
      </c>
      <c r="I127" s="15"/>
      <c r="J127" s="14"/>
      <c r="K127" s="50"/>
      <c r="L127" s="50"/>
      <c r="M127" s="51"/>
      <c r="N127" s="667"/>
    </row>
    <row r="128" spans="1:14" ht="15">
      <c r="A128" s="15" t="s">
        <v>10748</v>
      </c>
      <c r="B128" s="46" t="s">
        <v>1384</v>
      </c>
      <c r="C128" s="622">
        <v>3009</v>
      </c>
      <c r="D128" s="45">
        <v>4000</v>
      </c>
      <c r="E128" s="2588">
        <v>190.52</v>
      </c>
      <c r="F128" s="603">
        <f t="shared" si="22"/>
        <v>190.52</v>
      </c>
      <c r="G128" s="862">
        <f>'Заказ, cкидки и курсы валют'!$J$23*F128</f>
        <v>2286.2400000000002</v>
      </c>
      <c r="H128" s="128">
        <f t="shared" si="23"/>
        <v>9144.9599999999991</v>
      </c>
      <c r="I128" s="15"/>
      <c r="J128" s="14"/>
      <c r="K128" s="50"/>
      <c r="L128" s="50"/>
      <c r="M128" s="51"/>
      <c r="N128" s="667"/>
    </row>
    <row r="129" spans="1:14" ht="15">
      <c r="A129" s="15" t="s">
        <v>9490</v>
      </c>
      <c r="B129" s="46" t="s">
        <v>1384</v>
      </c>
      <c r="C129" s="622">
        <v>3011</v>
      </c>
      <c r="D129" s="45">
        <v>4000</v>
      </c>
      <c r="E129" s="2588">
        <v>190.52</v>
      </c>
      <c r="F129" s="603">
        <f t="shared" ref="F129:F142" si="24">ROUND(E129*(1-$F$37),2)</f>
        <v>190.52</v>
      </c>
      <c r="G129" s="862">
        <f>'Заказ, cкидки и курсы валют'!$J$23*F129</f>
        <v>2286.2400000000002</v>
      </c>
      <c r="H129" s="128">
        <f t="shared" ref="H129:H142" si="25">ROUND((D129/1000)*G129,2)</f>
        <v>9144.9599999999991</v>
      </c>
      <c r="I129" s="15"/>
      <c r="J129" s="14"/>
      <c r="K129" s="50"/>
      <c r="L129" s="50"/>
      <c r="M129" s="51"/>
      <c r="N129" s="667"/>
    </row>
    <row r="130" spans="1:14" ht="15">
      <c r="A130" s="15" t="s">
        <v>6644</v>
      </c>
      <c r="B130" s="46" t="s">
        <v>1384</v>
      </c>
      <c r="C130" s="622">
        <v>5002</v>
      </c>
      <c r="D130" s="45">
        <v>4000</v>
      </c>
      <c r="E130" s="2588">
        <v>190.52</v>
      </c>
      <c r="F130" s="603">
        <f t="shared" si="24"/>
        <v>190.52</v>
      </c>
      <c r="G130" s="862">
        <f>'Заказ, cкидки и курсы валют'!$J$23*F130</f>
        <v>2286.2400000000002</v>
      </c>
      <c r="H130" s="128">
        <f t="shared" si="25"/>
        <v>9144.9599999999991</v>
      </c>
      <c r="I130" s="15"/>
      <c r="J130" s="14"/>
      <c r="K130" s="50"/>
      <c r="L130" s="50"/>
      <c r="M130" s="51"/>
      <c r="N130" s="667"/>
    </row>
    <row r="131" spans="1:14" ht="15">
      <c r="A131" s="15" t="s">
        <v>6645</v>
      </c>
      <c r="B131" s="46" t="s">
        <v>1384</v>
      </c>
      <c r="C131" s="46">
        <v>5005</v>
      </c>
      <c r="D131" s="45">
        <v>4000</v>
      </c>
      <c r="E131" s="2588">
        <v>190.52</v>
      </c>
      <c r="F131" s="603">
        <f t="shared" si="24"/>
        <v>190.52</v>
      </c>
      <c r="G131" s="862">
        <f>'Заказ, cкидки и курсы валют'!$J$23*F131</f>
        <v>2286.2400000000002</v>
      </c>
      <c r="H131" s="128">
        <f t="shared" si="25"/>
        <v>9144.9599999999991</v>
      </c>
      <c r="I131" s="15"/>
      <c r="J131" s="14"/>
      <c r="K131" s="50"/>
      <c r="L131" s="50"/>
      <c r="M131" s="51"/>
      <c r="N131" s="667"/>
    </row>
    <row r="132" spans="1:14" ht="15">
      <c r="A132" s="15" t="s">
        <v>6646</v>
      </c>
      <c r="B132" s="46" t="s">
        <v>1384</v>
      </c>
      <c r="C132" s="46">
        <v>5021</v>
      </c>
      <c r="D132" s="45">
        <v>4000</v>
      </c>
      <c r="E132" s="2588">
        <v>190.52</v>
      </c>
      <c r="F132" s="603">
        <f t="shared" si="24"/>
        <v>190.52</v>
      </c>
      <c r="G132" s="862">
        <f>'Заказ, cкидки и курсы валют'!$J$23*F132</f>
        <v>2286.2400000000002</v>
      </c>
      <c r="H132" s="128">
        <f t="shared" si="25"/>
        <v>9144.9599999999991</v>
      </c>
      <c r="I132" s="15"/>
      <c r="J132" s="14"/>
      <c r="K132" s="50"/>
      <c r="L132" s="50"/>
      <c r="M132" s="51"/>
      <c r="N132" s="667"/>
    </row>
    <row r="133" spans="1:14" ht="15">
      <c r="A133" s="15" t="s">
        <v>6647</v>
      </c>
      <c r="B133" s="46" t="s">
        <v>1384</v>
      </c>
      <c r="C133" s="46">
        <v>6002</v>
      </c>
      <c r="D133" s="45">
        <v>4000</v>
      </c>
      <c r="E133" s="2588">
        <v>190.52</v>
      </c>
      <c r="F133" s="603">
        <f t="shared" si="24"/>
        <v>190.52</v>
      </c>
      <c r="G133" s="862">
        <f>'Заказ, cкидки и курсы валют'!$J$23*F133</f>
        <v>2286.2400000000002</v>
      </c>
      <c r="H133" s="128">
        <f t="shared" si="25"/>
        <v>9144.9599999999991</v>
      </c>
      <c r="I133" s="15"/>
      <c r="J133" s="14"/>
      <c r="K133" s="50"/>
      <c r="L133" s="50"/>
      <c r="M133" s="51"/>
      <c r="N133" s="667"/>
    </row>
    <row r="134" spans="1:14" ht="15">
      <c r="A134" s="15" t="s">
        <v>6648</v>
      </c>
      <c r="B134" s="46" t="s">
        <v>1384</v>
      </c>
      <c r="C134" s="46">
        <v>6005</v>
      </c>
      <c r="D134" s="45">
        <v>4000</v>
      </c>
      <c r="E134" s="2588">
        <v>190.52</v>
      </c>
      <c r="F134" s="603">
        <f t="shared" si="24"/>
        <v>190.52</v>
      </c>
      <c r="G134" s="862">
        <f>'Заказ, cкидки и курсы валют'!$J$23*F134</f>
        <v>2286.2400000000002</v>
      </c>
      <c r="H134" s="128">
        <f t="shared" si="25"/>
        <v>9144.9599999999991</v>
      </c>
      <c r="I134" s="15"/>
      <c r="J134" s="14"/>
      <c r="K134" s="49"/>
      <c r="L134" s="50"/>
      <c r="M134" s="51"/>
      <c r="N134" s="667"/>
    </row>
    <row r="135" spans="1:14" ht="15">
      <c r="A135" s="15" t="s">
        <v>6649</v>
      </c>
      <c r="B135" s="46" t="s">
        <v>1384</v>
      </c>
      <c r="C135" s="46">
        <v>7004</v>
      </c>
      <c r="D135" s="45">
        <v>4000</v>
      </c>
      <c r="E135" s="2588">
        <v>190.52</v>
      </c>
      <c r="F135" s="603">
        <f t="shared" si="24"/>
        <v>190.52</v>
      </c>
      <c r="G135" s="862">
        <f>'Заказ, cкидки и курсы валют'!$J$23*F135</f>
        <v>2286.2400000000002</v>
      </c>
      <c r="H135" s="128">
        <f t="shared" si="25"/>
        <v>9144.9599999999991</v>
      </c>
      <c r="I135" s="15"/>
      <c r="J135" s="14"/>
      <c r="K135" s="50"/>
      <c r="L135" s="50"/>
      <c r="M135" s="51"/>
      <c r="N135" s="667"/>
    </row>
    <row r="136" spans="1:14" ht="15">
      <c r="A136" s="15" t="s">
        <v>6650</v>
      </c>
      <c r="B136" s="44" t="s">
        <v>1384</v>
      </c>
      <c r="C136" s="46">
        <v>7024</v>
      </c>
      <c r="D136" s="45">
        <v>4000</v>
      </c>
      <c r="E136" s="2588">
        <v>190.52</v>
      </c>
      <c r="F136" s="603">
        <f t="shared" si="24"/>
        <v>190.52</v>
      </c>
      <c r="G136" s="862">
        <f>'Заказ, cкидки и курсы валют'!$J$23*F136</f>
        <v>2286.2400000000002</v>
      </c>
      <c r="H136" s="128">
        <f t="shared" si="25"/>
        <v>9144.9599999999991</v>
      </c>
      <c r="I136" s="15"/>
      <c r="J136" s="14"/>
      <c r="K136" s="50"/>
      <c r="L136" s="50"/>
      <c r="M136" s="51"/>
      <c r="N136" s="667"/>
    </row>
    <row r="137" spans="1:14" ht="15">
      <c r="A137" s="15" t="s">
        <v>6651</v>
      </c>
      <c r="B137" s="46" t="s">
        <v>1384</v>
      </c>
      <c r="C137" s="46">
        <v>8017</v>
      </c>
      <c r="D137" s="45">
        <v>4000</v>
      </c>
      <c r="E137" s="2588">
        <v>190.52</v>
      </c>
      <c r="F137" s="603">
        <f t="shared" si="24"/>
        <v>190.52</v>
      </c>
      <c r="G137" s="862">
        <f>'Заказ, cкидки и курсы валют'!$J$23*F137</f>
        <v>2286.2400000000002</v>
      </c>
      <c r="H137" s="128">
        <f t="shared" si="25"/>
        <v>9144.9599999999991</v>
      </c>
      <c r="I137" s="15"/>
      <c r="J137" s="14"/>
      <c r="K137" s="50"/>
      <c r="L137" s="50"/>
      <c r="M137" s="51"/>
      <c r="N137" s="667"/>
    </row>
    <row r="138" spans="1:14" ht="15">
      <c r="A138" s="15" t="s">
        <v>9413</v>
      </c>
      <c r="B138" s="46" t="s">
        <v>1384</v>
      </c>
      <c r="C138" s="46">
        <v>8019</v>
      </c>
      <c r="D138" s="45">
        <v>4000</v>
      </c>
      <c r="E138" s="2588">
        <v>190.52</v>
      </c>
      <c r="F138" s="603">
        <f t="shared" si="24"/>
        <v>190.52</v>
      </c>
      <c r="G138" s="862">
        <f>'Заказ, cкидки и курсы валют'!$J$23*F138</f>
        <v>2286.2400000000002</v>
      </c>
      <c r="H138" s="128">
        <f t="shared" si="25"/>
        <v>9144.9599999999991</v>
      </c>
      <c r="I138" s="15"/>
      <c r="J138" s="14"/>
      <c r="K138" s="50"/>
      <c r="L138" s="50"/>
      <c r="M138" s="51"/>
      <c r="N138" s="667"/>
    </row>
    <row r="139" spans="1:14" ht="15">
      <c r="A139" s="15" t="s">
        <v>6652</v>
      </c>
      <c r="B139" s="46" t="s">
        <v>1384</v>
      </c>
      <c r="C139" s="46">
        <v>9003</v>
      </c>
      <c r="D139" s="45">
        <v>4000</v>
      </c>
      <c r="E139" s="2588">
        <v>190.52</v>
      </c>
      <c r="F139" s="603">
        <f t="shared" si="24"/>
        <v>190.52</v>
      </c>
      <c r="G139" s="862">
        <f>'Заказ, cкидки и курсы валют'!$J$23*F139</f>
        <v>2286.2400000000002</v>
      </c>
      <c r="H139" s="128">
        <f t="shared" si="25"/>
        <v>9144.9599999999991</v>
      </c>
      <c r="I139" s="15"/>
      <c r="J139" s="14"/>
      <c r="K139" s="50"/>
      <c r="L139" s="50"/>
      <c r="M139" s="51"/>
      <c r="N139" s="667"/>
    </row>
    <row r="140" spans="1:14" ht="15">
      <c r="A140" s="2165" t="s">
        <v>6653</v>
      </c>
      <c r="B140" s="535" t="s">
        <v>1385</v>
      </c>
      <c r="C140" s="535">
        <v>1014</v>
      </c>
      <c r="D140" s="536">
        <v>3000</v>
      </c>
      <c r="E140" s="2588">
        <v>213.43</v>
      </c>
      <c r="F140" s="932">
        <f t="shared" si="24"/>
        <v>213.43</v>
      </c>
      <c r="G140" s="933">
        <f>'Заказ, cкидки и курсы валют'!$J$23*F140</f>
        <v>2561.16</v>
      </c>
      <c r="H140" s="537">
        <f t="shared" si="25"/>
        <v>7683.48</v>
      </c>
      <c r="I140" s="2165"/>
      <c r="J140" s="14"/>
      <c r="K140" s="50"/>
      <c r="L140" s="50"/>
      <c r="M140" s="51"/>
      <c r="N140" s="667"/>
    </row>
    <row r="141" spans="1:14" ht="15">
      <c r="A141" s="15" t="s">
        <v>10749</v>
      </c>
      <c r="B141" s="46" t="s">
        <v>1385</v>
      </c>
      <c r="C141" s="622">
        <v>1015</v>
      </c>
      <c r="D141" s="45">
        <v>3000</v>
      </c>
      <c r="E141" s="2588">
        <v>213.43</v>
      </c>
      <c r="F141" s="603">
        <f t="shared" si="24"/>
        <v>213.43</v>
      </c>
      <c r="G141" s="862">
        <f>'Заказ, cкидки и курсы валют'!$J$23*F141</f>
        <v>2561.16</v>
      </c>
      <c r="H141" s="128">
        <f t="shared" si="25"/>
        <v>7683.48</v>
      </c>
      <c r="I141" s="15"/>
      <c r="J141" s="14"/>
      <c r="K141" s="50"/>
      <c r="L141" s="50"/>
      <c r="M141" s="51"/>
      <c r="N141" s="667"/>
    </row>
    <row r="142" spans="1:14" ht="15">
      <c r="A142" s="15" t="s">
        <v>10750</v>
      </c>
      <c r="B142" s="46" t="s">
        <v>1385</v>
      </c>
      <c r="C142" s="622">
        <v>1018</v>
      </c>
      <c r="D142" s="45">
        <v>3000</v>
      </c>
      <c r="E142" s="2588">
        <v>213.43</v>
      </c>
      <c r="F142" s="603">
        <f t="shared" si="24"/>
        <v>213.43</v>
      </c>
      <c r="G142" s="862">
        <f>'Заказ, cкидки и курсы валют'!$J$23*F142</f>
        <v>2561.16</v>
      </c>
      <c r="H142" s="128">
        <f t="shared" si="25"/>
        <v>7683.48</v>
      </c>
      <c r="I142" s="15"/>
      <c r="J142" s="14"/>
      <c r="K142" s="50"/>
      <c r="L142" s="50"/>
      <c r="M142" s="51"/>
      <c r="N142" s="667"/>
    </row>
    <row r="143" spans="1:14" ht="15">
      <c r="A143" s="15" t="s">
        <v>10751</v>
      </c>
      <c r="B143" s="46" t="s">
        <v>1385</v>
      </c>
      <c r="C143" s="622">
        <v>3003</v>
      </c>
      <c r="D143" s="45">
        <v>3000</v>
      </c>
      <c r="E143" s="2588">
        <v>213.43</v>
      </c>
      <c r="F143" s="603">
        <f t="shared" ref="F143:F150" si="26">ROUND(E143*(1-$F$37),2)</f>
        <v>213.43</v>
      </c>
      <c r="G143" s="862">
        <f>'Заказ, cкидки и курсы валют'!$J$23*F143</f>
        <v>2561.16</v>
      </c>
      <c r="H143" s="128">
        <f t="shared" ref="H143:H150" si="27">ROUND((D143/1000)*G143,2)</f>
        <v>7683.48</v>
      </c>
      <c r="I143" s="15"/>
      <c r="J143" s="14"/>
      <c r="K143" s="50"/>
      <c r="L143" s="50"/>
      <c r="M143" s="51"/>
      <c r="N143" s="667"/>
    </row>
    <row r="144" spans="1:14" ht="15">
      <c r="A144" s="15" t="s">
        <v>6654</v>
      </c>
      <c r="B144" s="46" t="s">
        <v>1385</v>
      </c>
      <c r="C144" s="622">
        <v>3005</v>
      </c>
      <c r="D144" s="45">
        <v>3000</v>
      </c>
      <c r="E144" s="2588">
        <v>213.43</v>
      </c>
      <c r="F144" s="603">
        <f t="shared" si="26"/>
        <v>213.43</v>
      </c>
      <c r="G144" s="862">
        <f>'Заказ, cкидки и курсы валют'!$J$23*F144</f>
        <v>2561.16</v>
      </c>
      <c r="H144" s="128">
        <f t="shared" si="27"/>
        <v>7683.48</v>
      </c>
      <c r="I144" s="15"/>
      <c r="J144" s="14"/>
      <c r="K144" s="50"/>
      <c r="L144" s="50"/>
      <c r="M144" s="51"/>
      <c r="N144" s="667"/>
    </row>
    <row r="145" spans="1:14" ht="15">
      <c r="A145" s="15" t="s">
        <v>10752</v>
      </c>
      <c r="B145" s="44" t="s">
        <v>1385</v>
      </c>
      <c r="C145" s="622">
        <v>3009</v>
      </c>
      <c r="D145" s="45">
        <v>3000</v>
      </c>
      <c r="E145" s="2588">
        <v>213.43</v>
      </c>
      <c r="F145" s="603">
        <f t="shared" si="26"/>
        <v>213.43</v>
      </c>
      <c r="G145" s="862">
        <f>'Заказ, cкидки и курсы валют'!$J$23*F145</f>
        <v>2561.16</v>
      </c>
      <c r="H145" s="128">
        <f t="shared" si="27"/>
        <v>7683.48</v>
      </c>
      <c r="I145" s="15"/>
      <c r="J145" s="14"/>
      <c r="K145" s="50"/>
      <c r="L145" s="50"/>
      <c r="M145" s="51"/>
      <c r="N145" s="667"/>
    </row>
    <row r="146" spans="1:14" ht="15">
      <c r="A146" s="15" t="s">
        <v>10753</v>
      </c>
      <c r="B146" s="46" t="s">
        <v>1385</v>
      </c>
      <c r="C146" s="622">
        <v>3011</v>
      </c>
      <c r="D146" s="45">
        <v>3000</v>
      </c>
      <c r="E146" s="2588">
        <v>213.43</v>
      </c>
      <c r="F146" s="603">
        <f t="shared" si="26"/>
        <v>213.43</v>
      </c>
      <c r="G146" s="862">
        <f>'Заказ, cкидки и курсы валют'!$J$23*F146</f>
        <v>2561.16</v>
      </c>
      <c r="H146" s="128">
        <f t="shared" si="27"/>
        <v>7683.48</v>
      </c>
      <c r="I146" s="15"/>
      <c r="J146" s="14"/>
      <c r="K146" s="50"/>
      <c r="L146" s="50"/>
      <c r="M146" s="51"/>
      <c r="N146" s="667"/>
    </row>
    <row r="147" spans="1:14" ht="15">
      <c r="A147" s="15" t="s">
        <v>10754</v>
      </c>
      <c r="B147" s="46" t="s">
        <v>1385</v>
      </c>
      <c r="C147" s="622">
        <v>5002</v>
      </c>
      <c r="D147" s="45">
        <v>3000</v>
      </c>
      <c r="E147" s="2588">
        <v>213.43</v>
      </c>
      <c r="F147" s="603">
        <f t="shared" si="26"/>
        <v>213.43</v>
      </c>
      <c r="G147" s="862">
        <f>'Заказ, cкидки и курсы валют'!$J$23*F147</f>
        <v>2561.16</v>
      </c>
      <c r="H147" s="128">
        <f t="shared" si="27"/>
        <v>7683.48</v>
      </c>
      <c r="I147" s="15"/>
      <c r="J147" s="14"/>
      <c r="K147" s="50"/>
      <c r="L147" s="50"/>
      <c r="M147" s="51"/>
      <c r="N147" s="667"/>
    </row>
    <row r="148" spans="1:14" ht="15">
      <c r="A148" s="15" t="s">
        <v>6655</v>
      </c>
      <c r="B148" s="46" t="s">
        <v>1385</v>
      </c>
      <c r="C148" s="46">
        <v>5005</v>
      </c>
      <c r="D148" s="45">
        <v>3000</v>
      </c>
      <c r="E148" s="2588">
        <v>213.43</v>
      </c>
      <c r="F148" s="603">
        <f t="shared" si="26"/>
        <v>213.43</v>
      </c>
      <c r="G148" s="862">
        <f>'Заказ, cкидки и курсы валют'!$J$23*F148</f>
        <v>2561.16</v>
      </c>
      <c r="H148" s="128">
        <f t="shared" si="27"/>
        <v>7683.48</v>
      </c>
      <c r="I148" s="15"/>
      <c r="J148" s="14"/>
      <c r="K148" s="50"/>
      <c r="L148" s="50"/>
      <c r="M148" s="51"/>
      <c r="N148" s="667"/>
    </row>
    <row r="149" spans="1:14" ht="15">
      <c r="A149" s="15" t="s">
        <v>10755</v>
      </c>
      <c r="B149" s="44" t="s">
        <v>1385</v>
      </c>
      <c r="C149" s="46">
        <v>5021</v>
      </c>
      <c r="D149" s="45">
        <v>3000</v>
      </c>
      <c r="E149" s="2588">
        <v>213.43</v>
      </c>
      <c r="F149" s="603">
        <f t="shared" si="26"/>
        <v>213.43</v>
      </c>
      <c r="G149" s="862">
        <f>'Заказ, cкидки и курсы валют'!$J$23*F149</f>
        <v>2561.16</v>
      </c>
      <c r="H149" s="128">
        <f t="shared" si="27"/>
        <v>7683.48</v>
      </c>
      <c r="I149" s="15"/>
      <c r="J149" s="14"/>
      <c r="K149" s="50"/>
      <c r="L149" s="50"/>
      <c r="M149" s="51"/>
      <c r="N149" s="667"/>
    </row>
    <row r="150" spans="1:14" ht="15">
      <c r="A150" s="15" t="s">
        <v>10756</v>
      </c>
      <c r="B150" s="46" t="s">
        <v>1385</v>
      </c>
      <c r="C150" s="46">
        <v>6002</v>
      </c>
      <c r="D150" s="45">
        <v>3000</v>
      </c>
      <c r="E150" s="2588">
        <v>213.43</v>
      </c>
      <c r="F150" s="603">
        <f t="shared" si="26"/>
        <v>213.43</v>
      </c>
      <c r="G150" s="862">
        <f>'Заказ, cкидки и курсы валют'!$J$23*F150</f>
        <v>2561.16</v>
      </c>
      <c r="H150" s="128">
        <f t="shared" si="27"/>
        <v>7683.48</v>
      </c>
      <c r="I150" s="15"/>
      <c r="J150" s="14"/>
      <c r="K150" s="50"/>
      <c r="L150" s="50"/>
      <c r="M150" s="51"/>
      <c r="N150" s="667"/>
    </row>
    <row r="151" spans="1:14" ht="15">
      <c r="A151" s="15" t="s">
        <v>6656</v>
      </c>
      <c r="B151" s="46" t="s">
        <v>1385</v>
      </c>
      <c r="C151" s="46">
        <v>6005</v>
      </c>
      <c r="D151" s="45">
        <v>3000</v>
      </c>
      <c r="E151" s="2588">
        <v>213.43</v>
      </c>
      <c r="F151" s="603">
        <f t="shared" ref="F151:F156" si="28">ROUND(E151*(1-$F$37),2)</f>
        <v>213.43</v>
      </c>
      <c r="G151" s="862">
        <f>'Заказ, cкидки и курсы валют'!$J$23*F151</f>
        <v>2561.16</v>
      </c>
      <c r="H151" s="128">
        <f t="shared" ref="H151:H156" si="29">ROUND((D151/1000)*G151,2)</f>
        <v>7683.48</v>
      </c>
      <c r="I151" s="15"/>
      <c r="J151" s="14"/>
      <c r="K151" s="50"/>
      <c r="L151" s="50"/>
      <c r="M151" s="51"/>
      <c r="N151" s="667"/>
    </row>
    <row r="152" spans="1:14" ht="15">
      <c r="A152" s="15" t="s">
        <v>6657</v>
      </c>
      <c r="B152" s="46" t="s">
        <v>1385</v>
      </c>
      <c r="C152" s="46">
        <v>7004</v>
      </c>
      <c r="D152" s="45">
        <v>3000</v>
      </c>
      <c r="E152" s="2588">
        <v>213.43</v>
      </c>
      <c r="F152" s="603">
        <f t="shared" si="28"/>
        <v>213.43</v>
      </c>
      <c r="G152" s="862">
        <f>'Заказ, cкидки и курсы валют'!$J$23*F152</f>
        <v>2561.16</v>
      </c>
      <c r="H152" s="128">
        <f t="shared" si="29"/>
        <v>7683.48</v>
      </c>
      <c r="I152" s="15"/>
      <c r="J152" s="14"/>
      <c r="K152" s="50"/>
      <c r="L152" s="50"/>
      <c r="M152" s="51"/>
      <c r="N152" s="667"/>
    </row>
    <row r="153" spans="1:14" ht="15">
      <c r="A153" s="15" t="s">
        <v>6658</v>
      </c>
      <c r="B153" s="44" t="s">
        <v>1385</v>
      </c>
      <c r="C153" s="46">
        <v>7024</v>
      </c>
      <c r="D153" s="45">
        <v>3000</v>
      </c>
      <c r="E153" s="2588">
        <v>213.43</v>
      </c>
      <c r="F153" s="603">
        <f t="shared" si="28"/>
        <v>213.43</v>
      </c>
      <c r="G153" s="862">
        <f>'Заказ, cкидки и курсы валют'!$J$23*F153</f>
        <v>2561.16</v>
      </c>
      <c r="H153" s="128">
        <f t="shared" si="29"/>
        <v>7683.48</v>
      </c>
      <c r="I153" s="15"/>
      <c r="J153" s="14"/>
      <c r="K153" s="49"/>
      <c r="L153" s="50"/>
      <c r="M153" s="51"/>
      <c r="N153" s="667"/>
    </row>
    <row r="154" spans="1:14" ht="15">
      <c r="A154" s="15" t="s">
        <v>6659</v>
      </c>
      <c r="B154" s="46" t="s">
        <v>1385</v>
      </c>
      <c r="C154" s="46">
        <v>8017</v>
      </c>
      <c r="D154" s="45">
        <v>3000</v>
      </c>
      <c r="E154" s="2588">
        <v>213.43</v>
      </c>
      <c r="F154" s="603">
        <f t="shared" si="28"/>
        <v>213.43</v>
      </c>
      <c r="G154" s="862">
        <f>'Заказ, cкидки и курсы валют'!$J$23*F154</f>
        <v>2561.16</v>
      </c>
      <c r="H154" s="128">
        <f t="shared" si="29"/>
        <v>7683.48</v>
      </c>
      <c r="I154" s="15"/>
      <c r="J154" s="14"/>
      <c r="K154" s="50"/>
      <c r="L154" s="50"/>
      <c r="M154" s="51"/>
      <c r="N154" s="667"/>
    </row>
    <row r="155" spans="1:14" ht="15">
      <c r="A155" s="15" t="s">
        <v>6660</v>
      </c>
      <c r="B155" s="46" t="s">
        <v>1385</v>
      </c>
      <c r="C155" s="46">
        <v>8019</v>
      </c>
      <c r="D155" s="45">
        <v>3000</v>
      </c>
      <c r="E155" s="2588">
        <v>213.43</v>
      </c>
      <c r="F155" s="603">
        <f t="shared" si="28"/>
        <v>213.43</v>
      </c>
      <c r="G155" s="862">
        <f>'Заказ, cкидки и курсы валют'!$J$23*F155</f>
        <v>2561.16</v>
      </c>
      <c r="H155" s="128">
        <f t="shared" si="29"/>
        <v>7683.48</v>
      </c>
      <c r="I155" s="15"/>
      <c r="J155" s="14"/>
      <c r="K155" s="50"/>
      <c r="L155" s="50"/>
      <c r="M155" s="51"/>
      <c r="N155" s="667"/>
    </row>
    <row r="156" spans="1:14" ht="15">
      <c r="A156" s="15" t="s">
        <v>6661</v>
      </c>
      <c r="B156" s="46" t="s">
        <v>1385</v>
      </c>
      <c r="C156" s="46">
        <v>9003</v>
      </c>
      <c r="D156" s="45">
        <v>3000</v>
      </c>
      <c r="E156" s="2588">
        <v>213.43</v>
      </c>
      <c r="F156" s="603">
        <f t="shared" si="28"/>
        <v>213.43</v>
      </c>
      <c r="G156" s="862">
        <f>'Заказ, cкидки и курсы валют'!$J$23*F156</f>
        <v>2561.16</v>
      </c>
      <c r="H156" s="128">
        <f t="shared" si="29"/>
        <v>7683.48</v>
      </c>
      <c r="I156" s="15"/>
      <c r="J156" s="14"/>
      <c r="K156" s="50"/>
      <c r="L156" s="50"/>
      <c r="M156" s="51"/>
      <c r="N156" s="667"/>
    </row>
    <row r="157" spans="1:14" ht="13.5" thickBot="1"/>
    <row r="158" spans="1:14" ht="18">
      <c r="A158" s="247"/>
      <c r="B158" s="91"/>
      <c r="C158" s="91" t="s">
        <v>3096</v>
      </c>
      <c r="D158" s="91"/>
      <c r="E158" s="555"/>
      <c r="F158" s="555"/>
      <c r="G158" s="569"/>
      <c r="H158" s="94"/>
      <c r="I158" s="95"/>
    </row>
    <row r="159" spans="1:14" ht="18">
      <c r="A159" s="248"/>
      <c r="B159" s="108"/>
      <c r="C159" s="108"/>
      <c r="D159" s="108" t="s">
        <v>6605</v>
      </c>
      <c r="E159" s="556"/>
      <c r="F159" s="568"/>
      <c r="G159" s="568"/>
      <c r="H159" s="110"/>
      <c r="I159" s="112"/>
    </row>
    <row r="160" spans="1:14">
      <c r="A160" s="248"/>
      <c r="B160" s="17"/>
      <c r="C160" s="97"/>
      <c r="D160" s="97"/>
      <c r="E160" s="557"/>
      <c r="F160" s="596"/>
      <c r="G160" s="620"/>
      <c r="H160" s="17"/>
      <c r="I160" s="167"/>
    </row>
    <row r="161" spans="1:10">
      <c r="A161" s="248"/>
      <c r="B161" s="17"/>
      <c r="C161" s="97"/>
      <c r="D161" s="274"/>
      <c r="E161" s="557"/>
      <c r="F161" s="596"/>
      <c r="G161" s="620"/>
      <c r="H161" s="17"/>
      <c r="I161" s="167"/>
    </row>
    <row r="162" spans="1:10">
      <c r="A162" s="248"/>
      <c r="B162" s="17"/>
      <c r="C162" s="97"/>
      <c r="D162" s="274"/>
      <c r="E162" s="557"/>
      <c r="F162" s="596"/>
      <c r="G162" s="620"/>
      <c r="H162" s="17"/>
      <c r="I162" s="167"/>
    </row>
    <row r="163" spans="1:10" ht="18.75" thickBot="1">
      <c r="A163" s="2549" t="s">
        <v>7680</v>
      </c>
      <c r="B163" s="118"/>
      <c r="C163" s="99"/>
      <c r="D163" s="99"/>
      <c r="E163" s="558"/>
      <c r="F163" s="598"/>
      <c r="G163" s="621"/>
      <c r="H163" s="171"/>
      <c r="I163" s="172"/>
    </row>
    <row r="164" spans="1:10" ht="42">
      <c r="A164" s="195" t="s">
        <v>1028</v>
      </c>
      <c r="B164" s="196" t="s">
        <v>1029</v>
      </c>
      <c r="C164" s="226" t="s">
        <v>2716</v>
      </c>
      <c r="D164" s="197" t="s">
        <v>3130</v>
      </c>
      <c r="E164" s="605" t="s">
        <v>11188</v>
      </c>
      <c r="F164" s="600" t="s">
        <v>2779</v>
      </c>
      <c r="G164" s="638" t="s">
        <v>2627</v>
      </c>
      <c r="H164" s="338" t="s">
        <v>497</v>
      </c>
      <c r="I164" s="199" t="s">
        <v>4239</v>
      </c>
      <c r="J164" s="2668" t="s">
        <v>12335</v>
      </c>
    </row>
    <row r="165" spans="1:10">
      <c r="A165" s="195"/>
      <c r="B165" s="389"/>
      <c r="C165" s="226" t="s">
        <v>2513</v>
      </c>
      <c r="D165" s="390" t="s">
        <v>2628</v>
      </c>
      <c r="E165" s="564" t="s">
        <v>265</v>
      </c>
      <c r="F165" s="607">
        <f>'Заказ, cкидки и курсы валют'!$I$12</f>
        <v>0</v>
      </c>
      <c r="G165" s="949"/>
      <c r="H165" s="455"/>
      <c r="I165" s="325"/>
      <c r="J165" s="2669"/>
    </row>
    <row r="166" spans="1:10" ht="15">
      <c r="A166" s="2165" t="s">
        <v>9414</v>
      </c>
      <c r="B166" s="535" t="s">
        <v>1378</v>
      </c>
      <c r="C166" s="535">
        <v>1014</v>
      </c>
      <c r="D166" s="536">
        <v>250</v>
      </c>
      <c r="E166" s="2077">
        <f>E38*1.2</f>
        <v>244.72799999999998</v>
      </c>
      <c r="F166" s="932">
        <f>ROUND(E166*(1-$F$37),2)</f>
        <v>244.73</v>
      </c>
      <c r="G166" s="933">
        <f>'Заказ, cкидки и курсы валют'!$J$23*F166</f>
        <v>2936.7599999999998</v>
      </c>
      <c r="H166" s="537">
        <f>ROUND((D166/1000)*G166,2)</f>
        <v>734.19</v>
      </c>
      <c r="I166" s="2165"/>
      <c r="J166" s="128">
        <f>ROUND(IF(H166&lt;'Заказ, cкидки и курсы валют'!$B$39,H166*0.54*100/(100-'Заказ, cкидки и курсы валют'!$C$39),IF(H166&lt;'Заказ, cкидки и курсы валют'!$B$40,H166*0.54*100/(100-'Заказ, cкидки и курсы валют'!$C$40),IF(H166&lt;'Заказ, cкидки и курсы валют'!$B$41,H166*0.54*100/(100-'Заказ, cкидки и курсы валют'!$C$41),IF(H166&lt;'Заказ, cкидки и курсы валют'!$B$42,H166*0.54*100/(100-'Заказ, cкидки и курсы валют'!$C$42),IF(H166&lt;'Заказ, cкидки и курсы валют'!$B$43,H166*0.54*100/(100-'Заказ, cкидки и курсы валют'!$C$43),H166))))),2)</f>
        <v>792.93</v>
      </c>
    </row>
    <row r="167" spans="1:10" ht="15">
      <c r="A167" s="15" t="s">
        <v>9415</v>
      </c>
      <c r="B167" s="46" t="s">
        <v>1378</v>
      </c>
      <c r="C167" s="622">
        <v>1015</v>
      </c>
      <c r="D167" s="45">
        <v>250</v>
      </c>
      <c r="E167" s="2077">
        <f t="shared" ref="E167:E230" si="30">E39*1.2</f>
        <v>244.72799999999998</v>
      </c>
      <c r="F167" s="603">
        <f t="shared" ref="F167:F170" si="31">ROUND(E167*(1-$F$37),2)</f>
        <v>244.73</v>
      </c>
      <c r="G167" s="862">
        <f>'Заказ, cкидки и курсы валют'!$J$23*F167</f>
        <v>2936.7599999999998</v>
      </c>
      <c r="H167" s="128">
        <f t="shared" ref="H167:H170" si="32">ROUND((D167/1000)*G167,2)</f>
        <v>734.19</v>
      </c>
      <c r="I167" s="15"/>
      <c r="J167" s="128">
        <f>ROUND(IF(H167&lt;'Заказ, cкидки и курсы валют'!$B$39,H167*0.54*100/(100-'Заказ, cкидки и курсы валют'!$C$39),IF(H167&lt;'Заказ, cкидки и курсы валют'!$B$40,H167*0.54*100/(100-'Заказ, cкидки и курсы валют'!$C$40),IF(H167&lt;'Заказ, cкидки и курсы валют'!$B$41,H167*0.54*100/(100-'Заказ, cкидки и курсы валют'!$C$41),IF(H167&lt;'Заказ, cкидки и курсы валют'!$B$42,H167*0.54*100/(100-'Заказ, cкидки и курсы валют'!$C$42),IF(H167&lt;'Заказ, cкидки и курсы валют'!$B$43,H167*0.54*100/(100-'Заказ, cкидки и курсы валют'!$C$43),H167))))),2)</f>
        <v>792.93</v>
      </c>
    </row>
    <row r="168" spans="1:10" ht="15">
      <c r="A168" s="15" t="s">
        <v>9416</v>
      </c>
      <c r="B168" s="46" t="s">
        <v>1378</v>
      </c>
      <c r="C168" s="622">
        <v>1018</v>
      </c>
      <c r="D168" s="45">
        <v>250</v>
      </c>
      <c r="E168" s="2077">
        <f t="shared" si="30"/>
        <v>244.72799999999998</v>
      </c>
      <c r="F168" s="603">
        <f t="shared" si="31"/>
        <v>244.73</v>
      </c>
      <c r="G168" s="862">
        <f>'Заказ, cкидки и курсы валют'!$J$23*F168</f>
        <v>2936.7599999999998</v>
      </c>
      <c r="H168" s="128">
        <f t="shared" si="32"/>
        <v>734.19</v>
      </c>
      <c r="I168" s="15"/>
      <c r="J168" s="128">
        <f>ROUND(IF(H168&lt;'Заказ, cкидки и курсы валют'!$B$39,H168*0.54*100/(100-'Заказ, cкидки и курсы валют'!$C$39),IF(H168&lt;'Заказ, cкидки и курсы валют'!$B$40,H168*0.54*100/(100-'Заказ, cкидки и курсы валют'!$C$40),IF(H168&lt;'Заказ, cкидки и курсы валют'!$B$41,H168*0.54*100/(100-'Заказ, cкидки и курсы валют'!$C$41),IF(H168&lt;'Заказ, cкидки и курсы валют'!$B$42,H168*0.54*100/(100-'Заказ, cкидки и курсы валют'!$C$42),IF(H168&lt;'Заказ, cкидки и курсы валют'!$B$43,H168*0.54*100/(100-'Заказ, cкидки и курсы валют'!$C$43),H168))))),2)</f>
        <v>792.93</v>
      </c>
    </row>
    <row r="169" spans="1:10" ht="15">
      <c r="A169" s="15" t="s">
        <v>9417</v>
      </c>
      <c r="B169" s="46" t="s">
        <v>1378</v>
      </c>
      <c r="C169" s="622">
        <v>3003</v>
      </c>
      <c r="D169" s="45">
        <v>250</v>
      </c>
      <c r="E169" s="2077">
        <f t="shared" si="30"/>
        <v>244.72799999999998</v>
      </c>
      <c r="F169" s="603">
        <f t="shared" si="31"/>
        <v>244.73</v>
      </c>
      <c r="G169" s="862">
        <f>'Заказ, cкидки и курсы валют'!$J$23*F169</f>
        <v>2936.7599999999998</v>
      </c>
      <c r="H169" s="128">
        <f t="shared" si="32"/>
        <v>734.19</v>
      </c>
      <c r="I169" s="15"/>
      <c r="J169" s="128">
        <f>ROUND(IF(H169&lt;'Заказ, cкидки и курсы валют'!$B$39,H169*0.54*100/(100-'Заказ, cкидки и курсы валют'!$C$39),IF(H169&lt;'Заказ, cкидки и курсы валют'!$B$40,H169*0.54*100/(100-'Заказ, cкидки и курсы валют'!$C$40),IF(H169&lt;'Заказ, cкидки и курсы валют'!$B$41,H169*0.54*100/(100-'Заказ, cкидки и курсы валют'!$C$41),IF(H169&lt;'Заказ, cкидки и курсы валют'!$B$42,H169*0.54*100/(100-'Заказ, cкидки и курсы валют'!$C$42),IF(H169&lt;'Заказ, cкидки и курсы валют'!$B$43,H169*0.54*100/(100-'Заказ, cкидки и курсы валют'!$C$43),H169))))),2)</f>
        <v>792.93</v>
      </c>
    </row>
    <row r="170" spans="1:10" ht="15">
      <c r="A170" s="15" t="s">
        <v>9418</v>
      </c>
      <c r="B170" s="46" t="s">
        <v>1378</v>
      </c>
      <c r="C170" s="622">
        <v>3005</v>
      </c>
      <c r="D170" s="45">
        <v>250</v>
      </c>
      <c r="E170" s="2077">
        <f t="shared" si="30"/>
        <v>244.72799999999998</v>
      </c>
      <c r="F170" s="603">
        <f t="shared" si="31"/>
        <v>244.73</v>
      </c>
      <c r="G170" s="862">
        <f>'Заказ, cкидки и курсы валют'!$J$23*F170</f>
        <v>2936.7599999999998</v>
      </c>
      <c r="H170" s="128">
        <f t="shared" si="32"/>
        <v>734.19</v>
      </c>
      <c r="I170" s="15"/>
      <c r="J170" s="128">
        <f>ROUND(IF(H170&lt;'Заказ, cкидки и курсы валют'!$B$39,H170*0.54*100/(100-'Заказ, cкидки и курсы валют'!$C$39),IF(H170&lt;'Заказ, cкидки и курсы валют'!$B$40,H170*0.54*100/(100-'Заказ, cкидки и курсы валют'!$C$40),IF(H170&lt;'Заказ, cкидки и курсы валют'!$B$41,H170*0.54*100/(100-'Заказ, cкидки и курсы валют'!$C$41),IF(H170&lt;'Заказ, cкидки и курсы валют'!$B$42,H170*0.54*100/(100-'Заказ, cкидки и курсы валют'!$C$42),IF(H170&lt;'Заказ, cкидки и курсы валют'!$B$43,H170*0.54*100/(100-'Заказ, cкидки и курсы валют'!$C$43),H170))))),2)</f>
        <v>792.93</v>
      </c>
    </row>
    <row r="171" spans="1:10" ht="15">
      <c r="A171" s="15" t="s">
        <v>9419</v>
      </c>
      <c r="B171" s="46" t="s">
        <v>1378</v>
      </c>
      <c r="C171" s="622">
        <v>3009</v>
      </c>
      <c r="D171" s="45">
        <v>250</v>
      </c>
      <c r="E171" s="2077">
        <f t="shared" si="30"/>
        <v>244.72799999999998</v>
      </c>
      <c r="F171" s="603">
        <f t="shared" ref="F171:F206" si="33">ROUND(E171*(1-$F$37),2)</f>
        <v>244.73</v>
      </c>
      <c r="G171" s="862">
        <f>'Заказ, cкидки и курсы валют'!$J$23*F171</f>
        <v>2936.7599999999998</v>
      </c>
      <c r="H171" s="128">
        <f t="shared" ref="H171:H206" si="34">ROUND((D171/1000)*G171,2)</f>
        <v>734.19</v>
      </c>
      <c r="I171" s="15"/>
      <c r="J171" s="128">
        <f>ROUND(IF(H171&lt;'Заказ, cкидки и курсы валют'!$B$39,H171*0.54*100/(100-'Заказ, cкидки и курсы валют'!$C$39),IF(H171&lt;'Заказ, cкидки и курсы валют'!$B$40,H171*0.54*100/(100-'Заказ, cкидки и курсы валют'!$C$40),IF(H171&lt;'Заказ, cкидки и курсы валют'!$B$41,H171*0.54*100/(100-'Заказ, cкидки и курсы валют'!$C$41),IF(H171&lt;'Заказ, cкидки и курсы валют'!$B$42,H171*0.54*100/(100-'Заказ, cкидки и курсы валют'!$C$42),IF(H171&lt;'Заказ, cкидки и курсы валют'!$B$43,H171*0.54*100/(100-'Заказ, cкидки и курсы валют'!$C$43),H171))))),2)</f>
        <v>792.93</v>
      </c>
    </row>
    <row r="172" spans="1:10" ht="15">
      <c r="A172" s="15" t="s">
        <v>9420</v>
      </c>
      <c r="B172" s="46" t="s">
        <v>1378</v>
      </c>
      <c r="C172" s="622">
        <v>3011</v>
      </c>
      <c r="D172" s="45">
        <v>250</v>
      </c>
      <c r="E172" s="2077">
        <f t="shared" si="30"/>
        <v>244.72799999999998</v>
      </c>
      <c r="F172" s="603">
        <f t="shared" si="33"/>
        <v>244.73</v>
      </c>
      <c r="G172" s="862">
        <f>'Заказ, cкидки и курсы валют'!$J$23*F172</f>
        <v>2936.7599999999998</v>
      </c>
      <c r="H172" s="128">
        <f t="shared" si="34"/>
        <v>734.19</v>
      </c>
      <c r="I172" s="15"/>
      <c r="J172" s="128">
        <f>ROUND(IF(H172&lt;'Заказ, cкидки и курсы валют'!$B$39,H172*0.54*100/(100-'Заказ, cкидки и курсы валют'!$C$39),IF(H172&lt;'Заказ, cкидки и курсы валют'!$B$40,H172*0.54*100/(100-'Заказ, cкидки и курсы валют'!$C$40),IF(H172&lt;'Заказ, cкидки и курсы валют'!$B$41,H172*0.54*100/(100-'Заказ, cкидки и курсы валют'!$C$41),IF(H172&lt;'Заказ, cкидки и курсы валют'!$B$42,H172*0.54*100/(100-'Заказ, cкидки и курсы валют'!$C$42),IF(H172&lt;'Заказ, cкидки и курсы валют'!$B$43,H172*0.54*100/(100-'Заказ, cкидки и курсы валют'!$C$43),H172))))),2)</f>
        <v>792.93</v>
      </c>
    </row>
    <row r="173" spans="1:10" ht="15">
      <c r="A173" s="15" t="s">
        <v>9421</v>
      </c>
      <c r="B173" s="46" t="s">
        <v>1378</v>
      </c>
      <c r="C173" s="622">
        <v>5002</v>
      </c>
      <c r="D173" s="45">
        <v>250</v>
      </c>
      <c r="E173" s="2077">
        <f t="shared" si="30"/>
        <v>244.72799999999998</v>
      </c>
      <c r="F173" s="603">
        <f t="shared" si="33"/>
        <v>244.73</v>
      </c>
      <c r="G173" s="862">
        <f>'Заказ, cкидки и курсы валют'!$J$23*F173</f>
        <v>2936.7599999999998</v>
      </c>
      <c r="H173" s="128">
        <f t="shared" si="34"/>
        <v>734.19</v>
      </c>
      <c r="I173" s="15"/>
      <c r="J173" s="128">
        <f>ROUND(IF(H173&lt;'Заказ, cкидки и курсы валют'!$B$39,H173*0.54*100/(100-'Заказ, cкидки и курсы валют'!$C$39),IF(H173&lt;'Заказ, cкидки и курсы валют'!$B$40,H173*0.54*100/(100-'Заказ, cкидки и курсы валют'!$C$40),IF(H173&lt;'Заказ, cкидки и курсы валют'!$B$41,H173*0.54*100/(100-'Заказ, cкидки и курсы валют'!$C$41),IF(H173&lt;'Заказ, cкидки и курсы валют'!$B$42,H173*0.54*100/(100-'Заказ, cкидки и курсы валют'!$C$42),IF(H173&lt;'Заказ, cкидки и курсы валют'!$B$43,H173*0.54*100/(100-'Заказ, cкидки и курсы валют'!$C$43),H173))))),2)</f>
        <v>792.93</v>
      </c>
    </row>
    <row r="174" spans="1:10" ht="15">
      <c r="A174" s="15" t="s">
        <v>9422</v>
      </c>
      <c r="B174" s="46" t="s">
        <v>1378</v>
      </c>
      <c r="C174" s="46">
        <v>5005</v>
      </c>
      <c r="D174" s="45">
        <v>250</v>
      </c>
      <c r="E174" s="2077">
        <f t="shared" si="30"/>
        <v>244.72799999999998</v>
      </c>
      <c r="F174" s="603">
        <f t="shared" si="33"/>
        <v>244.73</v>
      </c>
      <c r="G174" s="862">
        <f>'Заказ, cкидки и курсы валют'!$J$23*F174</f>
        <v>2936.7599999999998</v>
      </c>
      <c r="H174" s="128">
        <f t="shared" si="34"/>
        <v>734.19</v>
      </c>
      <c r="I174" s="15"/>
      <c r="J174" s="128">
        <f>ROUND(IF(H174&lt;'Заказ, cкидки и курсы валют'!$B$39,H174*0.54*100/(100-'Заказ, cкидки и курсы валют'!$C$39),IF(H174&lt;'Заказ, cкидки и курсы валют'!$B$40,H174*0.54*100/(100-'Заказ, cкидки и курсы валют'!$C$40),IF(H174&lt;'Заказ, cкидки и курсы валют'!$B$41,H174*0.54*100/(100-'Заказ, cкидки и курсы валют'!$C$41),IF(H174&lt;'Заказ, cкидки и курсы валют'!$B$42,H174*0.54*100/(100-'Заказ, cкидки и курсы валют'!$C$42),IF(H174&lt;'Заказ, cкидки и курсы валют'!$B$43,H174*0.54*100/(100-'Заказ, cкидки и курсы валют'!$C$43),H174))))),2)</f>
        <v>792.93</v>
      </c>
    </row>
    <row r="175" spans="1:10" ht="15">
      <c r="A175" s="15" t="s">
        <v>9423</v>
      </c>
      <c r="B175" s="46" t="s">
        <v>1378</v>
      </c>
      <c r="C175" s="46">
        <v>5021</v>
      </c>
      <c r="D175" s="45">
        <v>250</v>
      </c>
      <c r="E175" s="2077">
        <f t="shared" si="30"/>
        <v>244.72799999999998</v>
      </c>
      <c r="F175" s="603">
        <f t="shared" si="33"/>
        <v>244.73</v>
      </c>
      <c r="G175" s="862">
        <f>'Заказ, cкидки и курсы валют'!$J$23*F175</f>
        <v>2936.7599999999998</v>
      </c>
      <c r="H175" s="128">
        <f t="shared" si="34"/>
        <v>734.19</v>
      </c>
      <c r="I175" s="15"/>
      <c r="J175" s="128">
        <f>ROUND(IF(H175&lt;'Заказ, cкидки и курсы валют'!$B$39,H175*0.54*100/(100-'Заказ, cкидки и курсы валют'!$C$39),IF(H175&lt;'Заказ, cкидки и курсы валют'!$B$40,H175*0.54*100/(100-'Заказ, cкидки и курсы валют'!$C$40),IF(H175&lt;'Заказ, cкидки и курсы валют'!$B$41,H175*0.54*100/(100-'Заказ, cкидки и курсы валют'!$C$41),IF(H175&lt;'Заказ, cкидки и курсы валют'!$B$42,H175*0.54*100/(100-'Заказ, cкидки и курсы валют'!$C$42),IF(H175&lt;'Заказ, cкидки и курсы валют'!$B$43,H175*0.54*100/(100-'Заказ, cкидки и курсы валют'!$C$43),H175))))),2)</f>
        <v>792.93</v>
      </c>
    </row>
    <row r="176" spans="1:10" ht="15">
      <c r="A176" s="15" t="s">
        <v>9424</v>
      </c>
      <c r="B176" s="46" t="s">
        <v>1378</v>
      </c>
      <c r="C176" s="46">
        <v>6002</v>
      </c>
      <c r="D176" s="45">
        <v>250</v>
      </c>
      <c r="E176" s="2077">
        <f t="shared" si="30"/>
        <v>244.72799999999998</v>
      </c>
      <c r="F176" s="603">
        <f t="shared" si="33"/>
        <v>244.73</v>
      </c>
      <c r="G176" s="862">
        <f>'Заказ, cкидки и курсы валют'!$J$23*F176</f>
        <v>2936.7599999999998</v>
      </c>
      <c r="H176" s="128">
        <f t="shared" si="34"/>
        <v>734.19</v>
      </c>
      <c r="I176" s="15"/>
      <c r="J176" s="128">
        <f>ROUND(IF(H176&lt;'Заказ, cкидки и курсы валют'!$B$39,H176*0.54*100/(100-'Заказ, cкидки и курсы валют'!$C$39),IF(H176&lt;'Заказ, cкидки и курсы валют'!$B$40,H176*0.54*100/(100-'Заказ, cкидки и курсы валют'!$C$40),IF(H176&lt;'Заказ, cкидки и курсы валют'!$B$41,H176*0.54*100/(100-'Заказ, cкидки и курсы валют'!$C$41),IF(H176&lt;'Заказ, cкидки и курсы валют'!$B$42,H176*0.54*100/(100-'Заказ, cкидки и курсы валют'!$C$42),IF(H176&lt;'Заказ, cкидки и курсы валют'!$B$43,H176*0.54*100/(100-'Заказ, cкидки и курсы валют'!$C$43),H176))))),2)</f>
        <v>792.93</v>
      </c>
    </row>
    <row r="177" spans="1:10" ht="15">
      <c r="A177" s="15" t="s">
        <v>9425</v>
      </c>
      <c r="B177" s="46" t="s">
        <v>1378</v>
      </c>
      <c r="C177" s="46">
        <v>6005</v>
      </c>
      <c r="D177" s="45">
        <v>250</v>
      </c>
      <c r="E177" s="2077">
        <f t="shared" si="30"/>
        <v>244.72799999999998</v>
      </c>
      <c r="F177" s="603">
        <f t="shared" si="33"/>
        <v>244.73</v>
      </c>
      <c r="G177" s="862">
        <f>'Заказ, cкидки и курсы валют'!$J$23*F177</f>
        <v>2936.7599999999998</v>
      </c>
      <c r="H177" s="128">
        <f t="shared" si="34"/>
        <v>734.19</v>
      </c>
      <c r="I177" s="15"/>
      <c r="J177" s="128">
        <f>ROUND(IF(H177&lt;'Заказ, cкидки и курсы валют'!$B$39,H177*0.54*100/(100-'Заказ, cкидки и курсы валют'!$C$39),IF(H177&lt;'Заказ, cкидки и курсы валют'!$B$40,H177*0.54*100/(100-'Заказ, cкидки и курсы валют'!$C$40),IF(H177&lt;'Заказ, cкидки и курсы валют'!$B$41,H177*0.54*100/(100-'Заказ, cкидки и курсы валют'!$C$41),IF(H177&lt;'Заказ, cкидки и курсы валют'!$B$42,H177*0.54*100/(100-'Заказ, cкидки и курсы валют'!$C$42),IF(H177&lt;'Заказ, cкидки и курсы валют'!$B$43,H177*0.54*100/(100-'Заказ, cкидки и курсы валют'!$C$43),H177))))),2)</f>
        <v>792.93</v>
      </c>
    </row>
    <row r="178" spans="1:10" ht="15">
      <c r="A178" s="15" t="s">
        <v>9426</v>
      </c>
      <c r="B178" s="46" t="s">
        <v>1378</v>
      </c>
      <c r="C178" s="46">
        <v>7004</v>
      </c>
      <c r="D178" s="45">
        <v>250</v>
      </c>
      <c r="E178" s="2077">
        <f t="shared" si="30"/>
        <v>244.72799999999998</v>
      </c>
      <c r="F178" s="603">
        <f t="shared" si="33"/>
        <v>244.73</v>
      </c>
      <c r="G178" s="862">
        <f>'Заказ, cкидки и курсы валют'!$J$23*F178</f>
        <v>2936.7599999999998</v>
      </c>
      <c r="H178" s="128">
        <f t="shared" si="34"/>
        <v>734.19</v>
      </c>
      <c r="I178" s="15"/>
      <c r="J178" s="128">
        <f>ROUND(IF(H178&lt;'Заказ, cкидки и курсы валют'!$B$39,H178*0.54*100/(100-'Заказ, cкидки и курсы валют'!$C$39),IF(H178&lt;'Заказ, cкидки и курсы валют'!$B$40,H178*0.54*100/(100-'Заказ, cкидки и курсы валют'!$C$40),IF(H178&lt;'Заказ, cкидки и курсы валют'!$B$41,H178*0.54*100/(100-'Заказ, cкидки и курсы валют'!$C$41),IF(H178&lt;'Заказ, cкидки и курсы валют'!$B$42,H178*0.54*100/(100-'Заказ, cкидки и курсы валют'!$C$42),IF(H178&lt;'Заказ, cкидки и курсы валют'!$B$43,H178*0.54*100/(100-'Заказ, cкидки и курсы валют'!$C$43),H178))))),2)</f>
        <v>792.93</v>
      </c>
    </row>
    <row r="179" spans="1:10" ht="15">
      <c r="A179" s="15" t="s">
        <v>9427</v>
      </c>
      <c r="B179" s="44" t="s">
        <v>1378</v>
      </c>
      <c r="C179" s="46">
        <v>7024</v>
      </c>
      <c r="D179" s="45">
        <v>250</v>
      </c>
      <c r="E179" s="2077">
        <f t="shared" si="30"/>
        <v>244.72799999999998</v>
      </c>
      <c r="F179" s="603">
        <f t="shared" si="33"/>
        <v>244.73</v>
      </c>
      <c r="G179" s="862">
        <f>'Заказ, cкидки и курсы валют'!$J$23*F179</f>
        <v>2936.7599999999998</v>
      </c>
      <c r="H179" s="128">
        <f t="shared" si="34"/>
        <v>734.19</v>
      </c>
      <c r="I179" s="15"/>
      <c r="J179" s="128">
        <f>ROUND(IF(H179&lt;'Заказ, cкидки и курсы валют'!$B$39,H179*0.54*100/(100-'Заказ, cкидки и курсы валют'!$C$39),IF(H179&lt;'Заказ, cкидки и курсы валют'!$B$40,H179*0.54*100/(100-'Заказ, cкидки и курсы валют'!$C$40),IF(H179&lt;'Заказ, cкидки и курсы валют'!$B$41,H179*0.54*100/(100-'Заказ, cкидки и курсы валют'!$C$41),IF(H179&lt;'Заказ, cкидки и курсы валют'!$B$42,H179*0.54*100/(100-'Заказ, cкидки и курсы валют'!$C$42),IF(H179&lt;'Заказ, cкидки и курсы валют'!$B$43,H179*0.54*100/(100-'Заказ, cкидки и курсы валют'!$C$43),H179))))),2)</f>
        <v>792.93</v>
      </c>
    </row>
    <row r="180" spans="1:10" ht="15">
      <c r="A180" s="15" t="s">
        <v>9428</v>
      </c>
      <c r="B180" s="46" t="s">
        <v>1378</v>
      </c>
      <c r="C180" s="46">
        <v>8017</v>
      </c>
      <c r="D180" s="45">
        <v>250</v>
      </c>
      <c r="E180" s="2077">
        <f t="shared" si="30"/>
        <v>244.72799999999998</v>
      </c>
      <c r="F180" s="603">
        <f t="shared" si="33"/>
        <v>244.73</v>
      </c>
      <c r="G180" s="862">
        <f>'Заказ, cкидки и курсы валют'!$J$23*F180</f>
        <v>2936.7599999999998</v>
      </c>
      <c r="H180" s="128">
        <f t="shared" si="34"/>
        <v>734.19</v>
      </c>
      <c r="I180" s="15"/>
      <c r="J180" s="128">
        <f>ROUND(IF(H180&lt;'Заказ, cкидки и курсы валют'!$B$39,H180*0.54*100/(100-'Заказ, cкидки и курсы валют'!$C$39),IF(H180&lt;'Заказ, cкидки и курсы валют'!$B$40,H180*0.54*100/(100-'Заказ, cкидки и курсы валют'!$C$40),IF(H180&lt;'Заказ, cкидки и курсы валют'!$B$41,H180*0.54*100/(100-'Заказ, cкидки и курсы валют'!$C$41),IF(H180&lt;'Заказ, cкидки и курсы валют'!$B$42,H180*0.54*100/(100-'Заказ, cкидки и курсы валют'!$C$42),IF(H180&lt;'Заказ, cкидки и курсы валют'!$B$43,H180*0.54*100/(100-'Заказ, cкидки и курсы валют'!$C$43),H180))))),2)</f>
        <v>792.93</v>
      </c>
    </row>
    <row r="181" spans="1:10" ht="15">
      <c r="A181" s="15" t="s">
        <v>9429</v>
      </c>
      <c r="B181" s="46" t="s">
        <v>1378</v>
      </c>
      <c r="C181" s="46">
        <v>8019</v>
      </c>
      <c r="D181" s="45">
        <v>250</v>
      </c>
      <c r="E181" s="2077">
        <f t="shared" si="30"/>
        <v>244.72799999999998</v>
      </c>
      <c r="F181" s="603">
        <f t="shared" si="33"/>
        <v>244.73</v>
      </c>
      <c r="G181" s="862">
        <f>'Заказ, cкидки и курсы валют'!$J$23*F181</f>
        <v>2936.7599999999998</v>
      </c>
      <c r="H181" s="128">
        <f t="shared" si="34"/>
        <v>734.19</v>
      </c>
      <c r="I181" s="15"/>
      <c r="J181" s="128">
        <f>ROUND(IF(H181&lt;'Заказ, cкидки и курсы валют'!$B$39,H181*0.54*100/(100-'Заказ, cкидки и курсы валют'!$C$39),IF(H181&lt;'Заказ, cкидки и курсы валют'!$B$40,H181*0.54*100/(100-'Заказ, cкидки и курсы валют'!$C$40),IF(H181&lt;'Заказ, cкидки и курсы валют'!$B$41,H181*0.54*100/(100-'Заказ, cкидки и курсы валют'!$C$41),IF(H181&lt;'Заказ, cкидки и курсы валют'!$B$42,H181*0.54*100/(100-'Заказ, cкидки и курсы валют'!$C$42),IF(H181&lt;'Заказ, cкидки и курсы валют'!$B$43,H181*0.54*100/(100-'Заказ, cкидки и курсы валют'!$C$43),H181))))),2)</f>
        <v>792.93</v>
      </c>
    </row>
    <row r="182" spans="1:10" ht="15">
      <c r="A182" s="15" t="s">
        <v>9430</v>
      </c>
      <c r="B182" s="46" t="s">
        <v>1378</v>
      </c>
      <c r="C182" s="46">
        <v>9003</v>
      </c>
      <c r="D182" s="45">
        <v>250</v>
      </c>
      <c r="E182" s="2077">
        <f t="shared" si="30"/>
        <v>244.72799999999998</v>
      </c>
      <c r="F182" s="603">
        <f t="shared" si="33"/>
        <v>244.73</v>
      </c>
      <c r="G182" s="862">
        <f>'Заказ, cкидки и курсы валют'!$J$23*F182</f>
        <v>2936.7599999999998</v>
      </c>
      <c r="H182" s="128">
        <f t="shared" si="34"/>
        <v>734.19</v>
      </c>
      <c r="I182" s="15"/>
      <c r="J182" s="128">
        <f>ROUND(IF(H182&lt;'Заказ, cкидки и курсы валют'!$B$39,H182*0.54*100/(100-'Заказ, cкидки и курсы валют'!$C$39),IF(H182&lt;'Заказ, cкидки и курсы валют'!$B$40,H182*0.54*100/(100-'Заказ, cкидки и курсы валют'!$C$40),IF(H182&lt;'Заказ, cкидки и курсы валют'!$B$41,H182*0.54*100/(100-'Заказ, cкидки и курсы валют'!$C$41),IF(H182&lt;'Заказ, cкидки и курсы валют'!$B$42,H182*0.54*100/(100-'Заказ, cкидки и курсы валют'!$C$42),IF(H182&lt;'Заказ, cкидки и курсы валют'!$B$43,H182*0.54*100/(100-'Заказ, cкидки и курсы валют'!$C$43),H182))))),2)</f>
        <v>792.93</v>
      </c>
    </row>
    <row r="183" spans="1:10" ht="15">
      <c r="A183" s="2165" t="s">
        <v>9431</v>
      </c>
      <c r="B183" s="535" t="s">
        <v>3337</v>
      </c>
      <c r="C183" s="535">
        <v>1014</v>
      </c>
      <c r="D183" s="536">
        <v>250</v>
      </c>
      <c r="E183" s="2077">
        <f t="shared" si="30"/>
        <v>260.56799999999998</v>
      </c>
      <c r="F183" s="932">
        <f t="shared" si="33"/>
        <v>260.57</v>
      </c>
      <c r="G183" s="933">
        <f>'Заказ, cкидки и курсы валют'!$J$23*F183</f>
        <v>3126.84</v>
      </c>
      <c r="H183" s="537">
        <f t="shared" si="34"/>
        <v>781.71</v>
      </c>
      <c r="I183" s="2165"/>
      <c r="J183" s="128">
        <f>ROUND(IF(H183&lt;'Заказ, cкидки и курсы валют'!$B$39,H183*0.54*100/(100-'Заказ, cкидки и курсы валют'!$C$39),IF(H183&lt;'Заказ, cкидки и курсы валют'!$B$40,H183*0.54*100/(100-'Заказ, cкидки и курсы валют'!$C$40),IF(H183&lt;'Заказ, cкидки и курсы валют'!$B$41,H183*0.54*100/(100-'Заказ, cкидки и курсы валют'!$C$41),IF(H183&lt;'Заказ, cкидки и курсы валют'!$B$42,H183*0.54*100/(100-'Заказ, cкидки и курсы валют'!$C$42),IF(H183&lt;'Заказ, cкидки и курсы валют'!$B$43,H183*0.54*100/(100-'Заказ, cкидки и курсы валют'!$C$43),H183))))),2)</f>
        <v>844.25</v>
      </c>
    </row>
    <row r="184" spans="1:10" ht="15">
      <c r="A184" s="525" t="s">
        <v>9432</v>
      </c>
      <c r="B184" s="622" t="s">
        <v>3337</v>
      </c>
      <c r="C184" s="622">
        <v>1015</v>
      </c>
      <c r="D184" s="1228">
        <v>250</v>
      </c>
      <c r="E184" s="2077">
        <f t="shared" si="30"/>
        <v>260.56799999999998</v>
      </c>
      <c r="F184" s="936">
        <f t="shared" si="33"/>
        <v>260.57</v>
      </c>
      <c r="G184" s="866">
        <f>'Заказ, cкидки и курсы валют'!$J$23*F184</f>
        <v>3126.84</v>
      </c>
      <c r="H184" s="522">
        <f t="shared" si="34"/>
        <v>781.71</v>
      </c>
      <c r="I184" s="525"/>
      <c r="J184" s="128">
        <f>ROUND(IF(H184&lt;'Заказ, cкидки и курсы валют'!$B$39,H184*0.54*100/(100-'Заказ, cкидки и курсы валют'!$C$39),IF(H184&lt;'Заказ, cкидки и курсы валют'!$B$40,H184*0.54*100/(100-'Заказ, cкидки и курсы валют'!$C$40),IF(H184&lt;'Заказ, cкидки и курсы валют'!$B$41,H184*0.54*100/(100-'Заказ, cкидки и курсы валют'!$C$41),IF(H184&lt;'Заказ, cкидки и курсы валют'!$B$42,H184*0.54*100/(100-'Заказ, cкидки и курсы валют'!$C$42),IF(H184&lt;'Заказ, cкидки и курсы валют'!$B$43,H184*0.54*100/(100-'Заказ, cкидки и курсы валют'!$C$43),H184))))),2)</f>
        <v>844.25</v>
      </c>
    </row>
    <row r="185" spans="1:10" ht="15">
      <c r="A185" s="525" t="s">
        <v>9433</v>
      </c>
      <c r="B185" s="622" t="s">
        <v>3337</v>
      </c>
      <c r="C185" s="622">
        <v>1018</v>
      </c>
      <c r="D185" s="1228">
        <v>250</v>
      </c>
      <c r="E185" s="2077">
        <f t="shared" si="30"/>
        <v>260.56799999999998</v>
      </c>
      <c r="F185" s="936">
        <f t="shared" si="33"/>
        <v>260.57</v>
      </c>
      <c r="G185" s="866">
        <f>'Заказ, cкидки и курсы валют'!$J$23*F185</f>
        <v>3126.84</v>
      </c>
      <c r="H185" s="522">
        <f t="shared" si="34"/>
        <v>781.71</v>
      </c>
      <c r="I185" s="525"/>
      <c r="J185" s="128">
        <f>ROUND(IF(H185&lt;'Заказ, cкидки и курсы валют'!$B$39,H185*0.54*100/(100-'Заказ, cкидки и курсы валют'!$C$39),IF(H185&lt;'Заказ, cкидки и курсы валют'!$B$40,H185*0.54*100/(100-'Заказ, cкидки и курсы валют'!$C$40),IF(H185&lt;'Заказ, cкидки и курсы валют'!$B$41,H185*0.54*100/(100-'Заказ, cкидки и курсы валют'!$C$41),IF(H185&lt;'Заказ, cкидки и курсы валют'!$B$42,H185*0.54*100/(100-'Заказ, cкидки и курсы валют'!$C$42),IF(H185&lt;'Заказ, cкидки и курсы валют'!$B$43,H185*0.54*100/(100-'Заказ, cкидки и курсы валют'!$C$43),H185))))),2)</f>
        <v>844.25</v>
      </c>
    </row>
    <row r="186" spans="1:10" ht="15">
      <c r="A186" s="525" t="s">
        <v>9434</v>
      </c>
      <c r="B186" s="622" t="s">
        <v>3337</v>
      </c>
      <c r="C186" s="622">
        <v>3003</v>
      </c>
      <c r="D186" s="1228">
        <v>250</v>
      </c>
      <c r="E186" s="2077">
        <f t="shared" si="30"/>
        <v>260.56799999999998</v>
      </c>
      <c r="F186" s="936">
        <f t="shared" si="33"/>
        <v>260.57</v>
      </c>
      <c r="G186" s="866">
        <f>'Заказ, cкидки и курсы валют'!$J$23*F186</f>
        <v>3126.84</v>
      </c>
      <c r="H186" s="522">
        <f t="shared" si="34"/>
        <v>781.71</v>
      </c>
      <c r="I186" s="525"/>
      <c r="J186" s="128">
        <f>ROUND(IF(H186&lt;'Заказ, cкидки и курсы валют'!$B$39,H186*0.54*100/(100-'Заказ, cкидки и курсы валют'!$C$39),IF(H186&lt;'Заказ, cкидки и курсы валют'!$B$40,H186*0.54*100/(100-'Заказ, cкидки и курсы валют'!$C$40),IF(H186&lt;'Заказ, cкидки и курсы валют'!$B$41,H186*0.54*100/(100-'Заказ, cкидки и курсы валют'!$C$41),IF(H186&lt;'Заказ, cкидки и курсы валют'!$B$42,H186*0.54*100/(100-'Заказ, cкидки и курсы валют'!$C$42),IF(H186&lt;'Заказ, cкидки и курсы валют'!$B$43,H186*0.54*100/(100-'Заказ, cкидки и курсы валют'!$C$43),H186))))),2)</f>
        <v>844.25</v>
      </c>
    </row>
    <row r="187" spans="1:10" ht="15">
      <c r="A187" s="525" t="s">
        <v>9435</v>
      </c>
      <c r="B187" s="622" t="s">
        <v>3337</v>
      </c>
      <c r="C187" s="622">
        <v>3005</v>
      </c>
      <c r="D187" s="1228">
        <v>250</v>
      </c>
      <c r="E187" s="2077">
        <f t="shared" si="30"/>
        <v>260.56799999999998</v>
      </c>
      <c r="F187" s="936">
        <f t="shared" si="33"/>
        <v>260.57</v>
      </c>
      <c r="G187" s="866">
        <f>'Заказ, cкидки и курсы валют'!$J$23*F187</f>
        <v>3126.84</v>
      </c>
      <c r="H187" s="522">
        <f t="shared" si="34"/>
        <v>781.71</v>
      </c>
      <c r="I187" s="525"/>
      <c r="J187" s="128">
        <f>ROUND(IF(H187&lt;'Заказ, cкидки и курсы валют'!$B$39,H187*0.54*100/(100-'Заказ, cкидки и курсы валют'!$C$39),IF(H187&lt;'Заказ, cкидки и курсы валют'!$B$40,H187*0.54*100/(100-'Заказ, cкидки и курсы валют'!$C$40),IF(H187&lt;'Заказ, cкидки и курсы валют'!$B$41,H187*0.54*100/(100-'Заказ, cкидки и курсы валют'!$C$41),IF(H187&lt;'Заказ, cкидки и курсы валют'!$B$42,H187*0.54*100/(100-'Заказ, cкидки и курсы валют'!$C$42),IF(H187&lt;'Заказ, cкидки и курсы валют'!$B$43,H187*0.54*100/(100-'Заказ, cкидки и курсы валют'!$C$43),H187))))),2)</f>
        <v>844.25</v>
      </c>
    </row>
    <row r="188" spans="1:10" ht="15">
      <c r="A188" s="525" t="s">
        <v>9436</v>
      </c>
      <c r="B188" s="622" t="s">
        <v>3337</v>
      </c>
      <c r="C188" s="622">
        <v>3009</v>
      </c>
      <c r="D188" s="1228">
        <v>250</v>
      </c>
      <c r="E188" s="2077">
        <f t="shared" si="30"/>
        <v>260.56799999999998</v>
      </c>
      <c r="F188" s="936">
        <f t="shared" si="33"/>
        <v>260.57</v>
      </c>
      <c r="G188" s="866">
        <f>'Заказ, cкидки и курсы валют'!$J$23*F188</f>
        <v>3126.84</v>
      </c>
      <c r="H188" s="522">
        <f t="shared" si="34"/>
        <v>781.71</v>
      </c>
      <c r="I188" s="525"/>
      <c r="J188" s="128">
        <f>ROUND(IF(H188&lt;'Заказ, cкидки и курсы валют'!$B$39,H188*0.54*100/(100-'Заказ, cкидки и курсы валют'!$C$39),IF(H188&lt;'Заказ, cкидки и курсы валют'!$B$40,H188*0.54*100/(100-'Заказ, cкидки и курсы валют'!$C$40),IF(H188&lt;'Заказ, cкидки и курсы валют'!$B$41,H188*0.54*100/(100-'Заказ, cкидки и курсы валют'!$C$41),IF(H188&lt;'Заказ, cкидки и курсы валют'!$B$42,H188*0.54*100/(100-'Заказ, cкидки и курсы валют'!$C$42),IF(H188&lt;'Заказ, cкидки и курсы валют'!$B$43,H188*0.54*100/(100-'Заказ, cкидки и курсы валют'!$C$43),H188))))),2)</f>
        <v>844.25</v>
      </c>
    </row>
    <row r="189" spans="1:10" ht="15">
      <c r="A189" s="525" t="s">
        <v>9437</v>
      </c>
      <c r="B189" s="622" t="s">
        <v>3337</v>
      </c>
      <c r="C189" s="622">
        <v>3011</v>
      </c>
      <c r="D189" s="1228">
        <v>250</v>
      </c>
      <c r="E189" s="2077">
        <f t="shared" si="30"/>
        <v>260.56799999999998</v>
      </c>
      <c r="F189" s="936">
        <f t="shared" si="33"/>
        <v>260.57</v>
      </c>
      <c r="G189" s="866">
        <f>'Заказ, cкидки и курсы валют'!$J$23*F189</f>
        <v>3126.84</v>
      </c>
      <c r="H189" s="522">
        <f t="shared" si="34"/>
        <v>781.71</v>
      </c>
      <c r="I189" s="525"/>
      <c r="J189" s="128">
        <f>ROUND(IF(H189&lt;'Заказ, cкидки и курсы валют'!$B$39,H189*0.54*100/(100-'Заказ, cкидки и курсы валют'!$C$39),IF(H189&lt;'Заказ, cкидки и курсы валют'!$B$40,H189*0.54*100/(100-'Заказ, cкидки и курсы валют'!$C$40),IF(H189&lt;'Заказ, cкидки и курсы валют'!$B$41,H189*0.54*100/(100-'Заказ, cкидки и курсы валют'!$C$41),IF(H189&lt;'Заказ, cкидки и курсы валют'!$B$42,H189*0.54*100/(100-'Заказ, cкидки и курсы валют'!$C$42),IF(H189&lt;'Заказ, cкидки и курсы валют'!$B$43,H189*0.54*100/(100-'Заказ, cкидки и курсы валют'!$C$43),H189))))),2)</f>
        <v>844.25</v>
      </c>
    </row>
    <row r="190" spans="1:10" ht="15">
      <c r="A190" s="525" t="s">
        <v>9438</v>
      </c>
      <c r="B190" s="622" t="s">
        <v>3337</v>
      </c>
      <c r="C190" s="622">
        <v>5002</v>
      </c>
      <c r="D190" s="1228">
        <v>250</v>
      </c>
      <c r="E190" s="2077">
        <f t="shared" si="30"/>
        <v>260.56799999999998</v>
      </c>
      <c r="F190" s="936">
        <f t="shared" si="33"/>
        <v>260.57</v>
      </c>
      <c r="G190" s="866">
        <f>'Заказ, cкидки и курсы валют'!$J$23*F190</f>
        <v>3126.84</v>
      </c>
      <c r="H190" s="522">
        <f t="shared" si="34"/>
        <v>781.71</v>
      </c>
      <c r="I190" s="525"/>
      <c r="J190" s="128">
        <f>ROUND(IF(H190&lt;'Заказ, cкидки и курсы валют'!$B$39,H190*0.54*100/(100-'Заказ, cкидки и курсы валют'!$C$39),IF(H190&lt;'Заказ, cкидки и курсы валют'!$B$40,H190*0.54*100/(100-'Заказ, cкидки и курсы валют'!$C$40),IF(H190&lt;'Заказ, cкидки и курсы валют'!$B$41,H190*0.54*100/(100-'Заказ, cкидки и курсы валют'!$C$41),IF(H190&lt;'Заказ, cкидки и курсы валют'!$B$42,H190*0.54*100/(100-'Заказ, cкидки и курсы валют'!$C$42),IF(H190&lt;'Заказ, cкидки и курсы валют'!$B$43,H190*0.54*100/(100-'Заказ, cкидки и курсы валют'!$C$43),H190))))),2)</f>
        <v>844.25</v>
      </c>
    </row>
    <row r="191" spans="1:10" ht="15">
      <c r="A191" s="15" t="s">
        <v>9439</v>
      </c>
      <c r="B191" s="46" t="s">
        <v>3337</v>
      </c>
      <c r="C191" s="46">
        <v>5005</v>
      </c>
      <c r="D191" s="1228">
        <v>250</v>
      </c>
      <c r="E191" s="2077">
        <f t="shared" si="30"/>
        <v>260.56799999999998</v>
      </c>
      <c r="F191" s="603">
        <f t="shared" si="33"/>
        <v>260.57</v>
      </c>
      <c r="G191" s="862">
        <f>'Заказ, cкидки и курсы валют'!$J$23*F191</f>
        <v>3126.84</v>
      </c>
      <c r="H191" s="128">
        <f t="shared" si="34"/>
        <v>781.71</v>
      </c>
      <c r="I191" s="15"/>
      <c r="J191" s="128">
        <f>ROUND(IF(H191&lt;'Заказ, cкидки и курсы валют'!$B$39,H191*0.54*100/(100-'Заказ, cкидки и курсы валют'!$C$39),IF(H191&lt;'Заказ, cкидки и курсы валют'!$B$40,H191*0.54*100/(100-'Заказ, cкидки и курсы валют'!$C$40),IF(H191&lt;'Заказ, cкидки и курсы валют'!$B$41,H191*0.54*100/(100-'Заказ, cкидки и курсы валют'!$C$41),IF(H191&lt;'Заказ, cкидки и курсы валют'!$B$42,H191*0.54*100/(100-'Заказ, cкидки и курсы валют'!$C$42),IF(H191&lt;'Заказ, cкидки и курсы валют'!$B$43,H191*0.54*100/(100-'Заказ, cкидки и курсы валют'!$C$43),H191))))),2)</f>
        <v>844.25</v>
      </c>
    </row>
    <row r="192" spans="1:10" ht="15">
      <c r="A192" s="15" t="s">
        <v>9440</v>
      </c>
      <c r="B192" s="46" t="s">
        <v>3337</v>
      </c>
      <c r="C192" s="46">
        <v>5021</v>
      </c>
      <c r="D192" s="1228">
        <v>250</v>
      </c>
      <c r="E192" s="2077">
        <f t="shared" si="30"/>
        <v>260.56799999999998</v>
      </c>
      <c r="F192" s="603">
        <f t="shared" si="33"/>
        <v>260.57</v>
      </c>
      <c r="G192" s="862">
        <f>'Заказ, cкидки и курсы валют'!$J$23*F192</f>
        <v>3126.84</v>
      </c>
      <c r="H192" s="128">
        <f t="shared" si="34"/>
        <v>781.71</v>
      </c>
      <c r="I192" s="15"/>
      <c r="J192" s="128">
        <f>ROUND(IF(H192&lt;'Заказ, cкидки и курсы валют'!$B$39,H192*0.54*100/(100-'Заказ, cкидки и курсы валют'!$C$39),IF(H192&lt;'Заказ, cкидки и курсы валют'!$B$40,H192*0.54*100/(100-'Заказ, cкидки и курсы валют'!$C$40),IF(H192&lt;'Заказ, cкидки и курсы валют'!$B$41,H192*0.54*100/(100-'Заказ, cкидки и курсы валют'!$C$41),IF(H192&lt;'Заказ, cкидки и курсы валют'!$B$42,H192*0.54*100/(100-'Заказ, cкидки и курсы валют'!$C$42),IF(H192&lt;'Заказ, cкидки и курсы валют'!$B$43,H192*0.54*100/(100-'Заказ, cкидки и курсы валют'!$C$43),H192))))),2)</f>
        <v>844.25</v>
      </c>
    </row>
    <row r="193" spans="1:10" ht="15">
      <c r="A193" s="15" t="s">
        <v>9441</v>
      </c>
      <c r="B193" s="46" t="s">
        <v>3337</v>
      </c>
      <c r="C193" s="46">
        <v>6002</v>
      </c>
      <c r="D193" s="1228">
        <v>250</v>
      </c>
      <c r="E193" s="2077">
        <f t="shared" si="30"/>
        <v>260.56799999999998</v>
      </c>
      <c r="F193" s="603">
        <f t="shared" si="33"/>
        <v>260.57</v>
      </c>
      <c r="G193" s="862">
        <f>'Заказ, cкидки и курсы валют'!$J$23*F193</f>
        <v>3126.84</v>
      </c>
      <c r="H193" s="128">
        <f t="shared" si="34"/>
        <v>781.71</v>
      </c>
      <c r="I193" s="15"/>
      <c r="J193" s="128">
        <f>ROUND(IF(H193&lt;'Заказ, cкидки и курсы валют'!$B$39,H193*0.54*100/(100-'Заказ, cкидки и курсы валют'!$C$39),IF(H193&lt;'Заказ, cкидки и курсы валют'!$B$40,H193*0.54*100/(100-'Заказ, cкидки и курсы валют'!$C$40),IF(H193&lt;'Заказ, cкидки и курсы валют'!$B$41,H193*0.54*100/(100-'Заказ, cкидки и курсы валют'!$C$41),IF(H193&lt;'Заказ, cкидки и курсы валют'!$B$42,H193*0.54*100/(100-'Заказ, cкидки и курсы валют'!$C$42),IF(H193&lt;'Заказ, cкидки и курсы валют'!$B$43,H193*0.54*100/(100-'Заказ, cкидки и курсы валют'!$C$43),H193))))),2)</f>
        <v>844.25</v>
      </c>
    </row>
    <row r="194" spans="1:10" ht="15">
      <c r="A194" s="15" t="s">
        <v>9442</v>
      </c>
      <c r="B194" s="46" t="s">
        <v>3337</v>
      </c>
      <c r="C194" s="46">
        <v>6005</v>
      </c>
      <c r="D194" s="1228">
        <v>250</v>
      </c>
      <c r="E194" s="2077">
        <f t="shared" si="30"/>
        <v>260.56799999999998</v>
      </c>
      <c r="F194" s="603">
        <f t="shared" si="33"/>
        <v>260.57</v>
      </c>
      <c r="G194" s="862">
        <f>'Заказ, cкидки и курсы валют'!$J$23*F194</f>
        <v>3126.84</v>
      </c>
      <c r="H194" s="128">
        <f t="shared" si="34"/>
        <v>781.71</v>
      </c>
      <c r="I194" s="15"/>
      <c r="J194" s="128">
        <f>ROUND(IF(H194&lt;'Заказ, cкидки и курсы валют'!$B$39,H194*0.54*100/(100-'Заказ, cкидки и курсы валют'!$C$39),IF(H194&lt;'Заказ, cкидки и курсы валют'!$B$40,H194*0.54*100/(100-'Заказ, cкидки и курсы валют'!$C$40),IF(H194&lt;'Заказ, cкидки и курсы валют'!$B$41,H194*0.54*100/(100-'Заказ, cкидки и курсы валют'!$C$41),IF(H194&lt;'Заказ, cкидки и курсы валют'!$B$42,H194*0.54*100/(100-'Заказ, cкидки и курсы валют'!$C$42),IF(H194&lt;'Заказ, cкидки и курсы валют'!$B$43,H194*0.54*100/(100-'Заказ, cкидки и курсы валют'!$C$43),H194))))),2)</f>
        <v>844.25</v>
      </c>
    </row>
    <row r="195" spans="1:10" ht="15">
      <c r="A195" s="15" t="s">
        <v>9443</v>
      </c>
      <c r="B195" s="46" t="s">
        <v>3337</v>
      </c>
      <c r="C195" s="46">
        <v>7004</v>
      </c>
      <c r="D195" s="1228">
        <v>250</v>
      </c>
      <c r="E195" s="2077">
        <f t="shared" si="30"/>
        <v>260.56799999999998</v>
      </c>
      <c r="F195" s="603">
        <f t="shared" si="33"/>
        <v>260.57</v>
      </c>
      <c r="G195" s="862">
        <f>'Заказ, cкидки и курсы валют'!$J$23*F195</f>
        <v>3126.84</v>
      </c>
      <c r="H195" s="128">
        <f t="shared" si="34"/>
        <v>781.71</v>
      </c>
      <c r="I195" s="15"/>
      <c r="J195" s="128">
        <f>ROUND(IF(H195&lt;'Заказ, cкидки и курсы валют'!$B$39,H195*0.54*100/(100-'Заказ, cкидки и курсы валют'!$C$39),IF(H195&lt;'Заказ, cкидки и курсы валют'!$B$40,H195*0.54*100/(100-'Заказ, cкидки и курсы валют'!$C$40),IF(H195&lt;'Заказ, cкидки и курсы валют'!$B$41,H195*0.54*100/(100-'Заказ, cкидки и курсы валют'!$C$41),IF(H195&lt;'Заказ, cкидки и курсы валют'!$B$42,H195*0.54*100/(100-'Заказ, cкидки и курсы валют'!$C$42),IF(H195&lt;'Заказ, cкидки и курсы валют'!$B$43,H195*0.54*100/(100-'Заказ, cкидки и курсы валют'!$C$43),H195))))),2)</f>
        <v>844.25</v>
      </c>
    </row>
    <row r="196" spans="1:10" ht="15">
      <c r="A196" s="15" t="s">
        <v>9444</v>
      </c>
      <c r="B196" s="46" t="s">
        <v>3337</v>
      </c>
      <c r="C196" s="46">
        <v>7024</v>
      </c>
      <c r="D196" s="1228">
        <v>250</v>
      </c>
      <c r="E196" s="2077">
        <f t="shared" si="30"/>
        <v>260.56799999999998</v>
      </c>
      <c r="F196" s="603">
        <f t="shared" si="33"/>
        <v>260.57</v>
      </c>
      <c r="G196" s="862">
        <f>'Заказ, cкидки и курсы валют'!$J$23*F196</f>
        <v>3126.84</v>
      </c>
      <c r="H196" s="128">
        <f t="shared" si="34"/>
        <v>781.71</v>
      </c>
      <c r="I196" s="15"/>
      <c r="J196" s="128">
        <f>ROUND(IF(H196&lt;'Заказ, cкидки и курсы валют'!$B$39,H196*0.54*100/(100-'Заказ, cкидки и курсы валют'!$C$39),IF(H196&lt;'Заказ, cкидки и курсы валют'!$B$40,H196*0.54*100/(100-'Заказ, cкидки и курсы валют'!$C$40),IF(H196&lt;'Заказ, cкидки и курсы валют'!$B$41,H196*0.54*100/(100-'Заказ, cкидки и курсы валют'!$C$41),IF(H196&lt;'Заказ, cкидки и курсы валют'!$B$42,H196*0.54*100/(100-'Заказ, cкидки и курсы валют'!$C$42),IF(H196&lt;'Заказ, cкидки и курсы валют'!$B$43,H196*0.54*100/(100-'Заказ, cкидки и курсы валют'!$C$43),H196))))),2)</f>
        <v>844.25</v>
      </c>
    </row>
    <row r="197" spans="1:10" ht="15">
      <c r="A197" s="15" t="s">
        <v>9445</v>
      </c>
      <c r="B197" s="46" t="s">
        <v>3337</v>
      </c>
      <c r="C197" s="46">
        <v>8017</v>
      </c>
      <c r="D197" s="1228">
        <v>250</v>
      </c>
      <c r="E197" s="2077">
        <f t="shared" si="30"/>
        <v>260.56799999999998</v>
      </c>
      <c r="F197" s="603">
        <f t="shared" si="33"/>
        <v>260.57</v>
      </c>
      <c r="G197" s="862">
        <f>'Заказ, cкидки и курсы валют'!$J$23*F197</f>
        <v>3126.84</v>
      </c>
      <c r="H197" s="128">
        <f t="shared" si="34"/>
        <v>781.71</v>
      </c>
      <c r="I197" s="15"/>
      <c r="J197" s="128">
        <f>ROUND(IF(H197&lt;'Заказ, cкидки и курсы валют'!$B$39,H197*0.54*100/(100-'Заказ, cкидки и курсы валют'!$C$39),IF(H197&lt;'Заказ, cкидки и курсы валют'!$B$40,H197*0.54*100/(100-'Заказ, cкидки и курсы валют'!$C$40),IF(H197&lt;'Заказ, cкидки и курсы валют'!$B$41,H197*0.54*100/(100-'Заказ, cкидки и курсы валют'!$C$41),IF(H197&lt;'Заказ, cкидки и курсы валют'!$B$42,H197*0.54*100/(100-'Заказ, cкидки и курсы валют'!$C$42),IF(H197&lt;'Заказ, cкидки и курсы валют'!$B$43,H197*0.54*100/(100-'Заказ, cкидки и курсы валют'!$C$43),H197))))),2)</f>
        <v>844.25</v>
      </c>
    </row>
    <row r="198" spans="1:10" ht="15">
      <c r="A198" s="15" t="s">
        <v>9446</v>
      </c>
      <c r="B198" s="46" t="s">
        <v>3337</v>
      </c>
      <c r="C198" s="46">
        <v>8019</v>
      </c>
      <c r="D198" s="1228">
        <v>250</v>
      </c>
      <c r="E198" s="2077">
        <f t="shared" si="30"/>
        <v>260.56799999999998</v>
      </c>
      <c r="F198" s="603">
        <f t="shared" si="33"/>
        <v>260.57</v>
      </c>
      <c r="G198" s="862">
        <f>'Заказ, cкидки и курсы валют'!$J$23*F198</f>
        <v>3126.84</v>
      </c>
      <c r="H198" s="128">
        <f t="shared" si="34"/>
        <v>781.71</v>
      </c>
      <c r="I198" s="15"/>
      <c r="J198" s="128">
        <f>ROUND(IF(H198&lt;'Заказ, cкидки и курсы валют'!$B$39,H198*0.54*100/(100-'Заказ, cкидки и курсы валют'!$C$39),IF(H198&lt;'Заказ, cкидки и курсы валют'!$B$40,H198*0.54*100/(100-'Заказ, cкидки и курсы валют'!$C$40),IF(H198&lt;'Заказ, cкидки и курсы валют'!$B$41,H198*0.54*100/(100-'Заказ, cкидки и курсы валют'!$C$41),IF(H198&lt;'Заказ, cкидки и курсы валют'!$B$42,H198*0.54*100/(100-'Заказ, cкидки и курсы валют'!$C$42),IF(H198&lt;'Заказ, cкидки и курсы валют'!$B$43,H198*0.54*100/(100-'Заказ, cкидки и курсы валют'!$C$43),H198))))),2)</f>
        <v>844.25</v>
      </c>
    </row>
    <row r="199" spans="1:10" ht="15">
      <c r="A199" s="15" t="s">
        <v>9447</v>
      </c>
      <c r="B199" s="46" t="s">
        <v>3337</v>
      </c>
      <c r="C199" s="46">
        <v>9003</v>
      </c>
      <c r="D199" s="1228">
        <v>250</v>
      </c>
      <c r="E199" s="2077">
        <f t="shared" si="30"/>
        <v>260.56799999999998</v>
      </c>
      <c r="F199" s="603">
        <f t="shared" si="33"/>
        <v>260.57</v>
      </c>
      <c r="G199" s="862">
        <f>'Заказ, cкидки и курсы валют'!$J$23*F199</f>
        <v>3126.84</v>
      </c>
      <c r="H199" s="128">
        <f t="shared" si="34"/>
        <v>781.71</v>
      </c>
      <c r="I199" s="15"/>
      <c r="J199" s="128">
        <f>ROUND(IF(H199&lt;'Заказ, cкидки и курсы валют'!$B$39,H199*0.54*100/(100-'Заказ, cкидки и курсы валют'!$C$39),IF(H199&lt;'Заказ, cкидки и курсы валют'!$B$40,H199*0.54*100/(100-'Заказ, cкидки и курсы валют'!$C$40),IF(H199&lt;'Заказ, cкидки и курсы валют'!$B$41,H199*0.54*100/(100-'Заказ, cкидки и курсы валют'!$C$41),IF(H199&lt;'Заказ, cкидки и курсы валют'!$B$42,H199*0.54*100/(100-'Заказ, cкидки и курсы валют'!$C$42),IF(H199&lt;'Заказ, cкидки и курсы валют'!$B$43,H199*0.54*100/(100-'Заказ, cкидки и курсы валют'!$C$43),H199))))),2)</f>
        <v>844.25</v>
      </c>
    </row>
    <row r="200" spans="1:10" ht="15">
      <c r="A200" s="2165" t="s">
        <v>10757</v>
      </c>
      <c r="B200" s="535" t="s">
        <v>1380</v>
      </c>
      <c r="C200" s="535">
        <v>1014</v>
      </c>
      <c r="D200" s="536">
        <v>100</v>
      </c>
      <c r="E200" s="2077">
        <f t="shared" si="30"/>
        <v>308.25599999999997</v>
      </c>
      <c r="F200" s="932">
        <f t="shared" si="33"/>
        <v>308.26</v>
      </c>
      <c r="G200" s="933">
        <f>'Заказ, cкидки и курсы валют'!$J$23*F200</f>
        <v>3699.12</v>
      </c>
      <c r="H200" s="537">
        <f t="shared" si="34"/>
        <v>369.91</v>
      </c>
      <c r="I200" s="2165"/>
      <c r="J200" s="128">
        <f>ROUND(IF(H200&lt;'Заказ, cкидки и курсы валют'!$B$39,H200*0.54*100/(100-'Заказ, cкидки и курсы валют'!$C$39),IF(H200&lt;'Заказ, cкидки и курсы валют'!$B$40,H200*0.54*100/(100-'Заказ, cкидки и курсы валют'!$C$40),IF(H200&lt;'Заказ, cкидки и курсы валют'!$B$41,H200*0.54*100/(100-'Заказ, cкидки и курсы валют'!$C$41),IF(H200&lt;'Заказ, cкидки и курсы валют'!$B$42,H200*0.54*100/(100-'Заказ, cкидки и курсы валют'!$C$42),IF(H200&lt;'Заказ, cкидки и курсы валют'!$B$43,H200*0.54*100/(100-'Заказ, cкидки и курсы валют'!$C$43),H200))))),2)</f>
        <v>499.38</v>
      </c>
    </row>
    <row r="201" spans="1:10" ht="15">
      <c r="A201" s="15" t="s">
        <v>10758</v>
      </c>
      <c r="B201" s="46" t="s">
        <v>1380</v>
      </c>
      <c r="C201" s="622">
        <v>1015</v>
      </c>
      <c r="D201" s="45">
        <v>100</v>
      </c>
      <c r="E201" s="2077">
        <f t="shared" si="30"/>
        <v>308.25599999999997</v>
      </c>
      <c r="F201" s="603">
        <f t="shared" si="33"/>
        <v>308.26</v>
      </c>
      <c r="G201" s="862">
        <f>'Заказ, cкидки и курсы валют'!$J$23*F201</f>
        <v>3699.12</v>
      </c>
      <c r="H201" s="128">
        <f t="shared" si="34"/>
        <v>369.91</v>
      </c>
      <c r="I201" s="15"/>
      <c r="J201" s="128">
        <f>ROUND(IF(H201&lt;'Заказ, cкидки и курсы валют'!$B$39,H201*0.54*100/(100-'Заказ, cкидки и курсы валют'!$C$39),IF(H201&lt;'Заказ, cкидки и курсы валют'!$B$40,H201*0.54*100/(100-'Заказ, cкидки и курсы валют'!$C$40),IF(H201&lt;'Заказ, cкидки и курсы валют'!$B$41,H201*0.54*100/(100-'Заказ, cкидки и курсы валют'!$C$41),IF(H201&lt;'Заказ, cкидки и курсы валют'!$B$42,H201*0.54*100/(100-'Заказ, cкидки и курсы валют'!$C$42),IF(H201&lt;'Заказ, cкидки и курсы валют'!$B$43,H201*0.54*100/(100-'Заказ, cкидки и курсы валют'!$C$43),H201))))),2)</f>
        <v>499.38</v>
      </c>
    </row>
    <row r="202" spans="1:10" ht="15">
      <c r="A202" s="15" t="s">
        <v>10759</v>
      </c>
      <c r="B202" s="44" t="s">
        <v>1380</v>
      </c>
      <c r="C202" s="622">
        <v>1018</v>
      </c>
      <c r="D202" s="45">
        <v>100</v>
      </c>
      <c r="E202" s="2077">
        <f t="shared" si="30"/>
        <v>308.25599999999997</v>
      </c>
      <c r="F202" s="603">
        <f t="shared" si="33"/>
        <v>308.26</v>
      </c>
      <c r="G202" s="862">
        <f>'Заказ, cкидки и курсы валют'!$J$23*F202</f>
        <v>3699.12</v>
      </c>
      <c r="H202" s="128">
        <f t="shared" si="34"/>
        <v>369.91</v>
      </c>
      <c r="I202" s="15"/>
      <c r="J202" s="128">
        <f>ROUND(IF(H202&lt;'Заказ, cкидки и курсы валют'!$B$39,H202*0.54*100/(100-'Заказ, cкидки и курсы валют'!$C$39),IF(H202&lt;'Заказ, cкидки и курсы валют'!$B$40,H202*0.54*100/(100-'Заказ, cкидки и курсы валют'!$C$40),IF(H202&lt;'Заказ, cкидки и курсы валют'!$B$41,H202*0.54*100/(100-'Заказ, cкидки и курсы валют'!$C$41),IF(H202&lt;'Заказ, cкидки и курсы валют'!$B$42,H202*0.54*100/(100-'Заказ, cкидки и курсы валют'!$C$42),IF(H202&lt;'Заказ, cкидки и курсы валют'!$B$43,H202*0.54*100/(100-'Заказ, cкидки и курсы валют'!$C$43),H202))))),2)</f>
        <v>499.38</v>
      </c>
    </row>
    <row r="203" spans="1:10" ht="15">
      <c r="A203" s="15" t="s">
        <v>10760</v>
      </c>
      <c r="B203" s="46" t="s">
        <v>1380</v>
      </c>
      <c r="C203" s="622">
        <v>3003</v>
      </c>
      <c r="D203" s="45">
        <v>100</v>
      </c>
      <c r="E203" s="2077">
        <f t="shared" si="30"/>
        <v>308.25599999999997</v>
      </c>
      <c r="F203" s="603">
        <f t="shared" si="33"/>
        <v>308.26</v>
      </c>
      <c r="G203" s="862">
        <f>'Заказ, cкидки и курсы валют'!$J$23*F203</f>
        <v>3699.12</v>
      </c>
      <c r="H203" s="128">
        <f t="shared" si="34"/>
        <v>369.91</v>
      </c>
      <c r="I203" s="15"/>
      <c r="J203" s="128">
        <f>ROUND(IF(H203&lt;'Заказ, cкидки и курсы валют'!$B$39,H203*0.54*100/(100-'Заказ, cкидки и курсы валют'!$C$39),IF(H203&lt;'Заказ, cкидки и курсы валют'!$B$40,H203*0.54*100/(100-'Заказ, cкидки и курсы валют'!$C$40),IF(H203&lt;'Заказ, cкидки и курсы валют'!$B$41,H203*0.54*100/(100-'Заказ, cкидки и курсы валют'!$C$41),IF(H203&lt;'Заказ, cкидки и курсы валют'!$B$42,H203*0.54*100/(100-'Заказ, cкидки и курсы валют'!$C$42),IF(H203&lt;'Заказ, cкидки и курсы валют'!$B$43,H203*0.54*100/(100-'Заказ, cкидки и курсы валют'!$C$43),H203))))),2)</f>
        <v>499.38</v>
      </c>
    </row>
    <row r="204" spans="1:10" ht="15">
      <c r="A204" s="15" t="s">
        <v>9448</v>
      </c>
      <c r="B204" s="44" t="s">
        <v>1380</v>
      </c>
      <c r="C204" s="622">
        <v>3005</v>
      </c>
      <c r="D204" s="45">
        <v>100</v>
      </c>
      <c r="E204" s="2077">
        <f t="shared" si="30"/>
        <v>308.25599999999997</v>
      </c>
      <c r="F204" s="603">
        <f t="shared" si="33"/>
        <v>308.26</v>
      </c>
      <c r="G204" s="862">
        <f>'Заказ, cкидки и курсы валют'!$J$23*F204</f>
        <v>3699.12</v>
      </c>
      <c r="H204" s="128">
        <f t="shared" si="34"/>
        <v>369.91</v>
      </c>
      <c r="I204" s="15"/>
      <c r="J204" s="128">
        <f>ROUND(IF(H204&lt;'Заказ, cкидки и курсы валют'!$B$39,H204*0.54*100/(100-'Заказ, cкидки и курсы валют'!$C$39),IF(H204&lt;'Заказ, cкидки и курсы валют'!$B$40,H204*0.54*100/(100-'Заказ, cкидки и курсы валют'!$C$40),IF(H204&lt;'Заказ, cкидки и курсы валют'!$B$41,H204*0.54*100/(100-'Заказ, cкидки и курсы валют'!$C$41),IF(H204&lt;'Заказ, cкидки и курсы валют'!$B$42,H204*0.54*100/(100-'Заказ, cкидки и курсы валют'!$C$42),IF(H204&lt;'Заказ, cкидки и курсы валют'!$B$43,H204*0.54*100/(100-'Заказ, cкидки и курсы валют'!$C$43),H204))))),2)</f>
        <v>499.38</v>
      </c>
    </row>
    <row r="205" spans="1:10" ht="15">
      <c r="A205" s="15" t="s">
        <v>10761</v>
      </c>
      <c r="B205" s="46" t="s">
        <v>1380</v>
      </c>
      <c r="C205" s="622">
        <v>3009</v>
      </c>
      <c r="D205" s="45">
        <v>100</v>
      </c>
      <c r="E205" s="2077">
        <f t="shared" si="30"/>
        <v>308.25599999999997</v>
      </c>
      <c r="F205" s="603">
        <f t="shared" si="33"/>
        <v>308.26</v>
      </c>
      <c r="G205" s="862">
        <f>'Заказ, cкидки и курсы валют'!$J$23*F205</f>
        <v>3699.12</v>
      </c>
      <c r="H205" s="128">
        <f t="shared" si="34"/>
        <v>369.91</v>
      </c>
      <c r="I205" s="15"/>
      <c r="J205" s="128">
        <f>ROUND(IF(H205&lt;'Заказ, cкидки и курсы валют'!$B$39,H205*0.54*100/(100-'Заказ, cкидки и курсы валют'!$C$39),IF(H205&lt;'Заказ, cкидки и курсы валют'!$B$40,H205*0.54*100/(100-'Заказ, cкидки и курсы валют'!$C$40),IF(H205&lt;'Заказ, cкидки и курсы валют'!$B$41,H205*0.54*100/(100-'Заказ, cкидки и курсы валют'!$C$41),IF(H205&lt;'Заказ, cкидки и курсы валют'!$B$42,H205*0.54*100/(100-'Заказ, cкидки и курсы валют'!$C$42),IF(H205&lt;'Заказ, cкидки и курсы валют'!$B$43,H205*0.54*100/(100-'Заказ, cкидки и курсы валют'!$C$43),H205))))),2)</f>
        <v>499.38</v>
      </c>
    </row>
    <row r="206" spans="1:10" ht="15">
      <c r="A206" s="15" t="s">
        <v>10762</v>
      </c>
      <c r="B206" s="46" t="s">
        <v>1380</v>
      </c>
      <c r="C206" s="622">
        <v>3011</v>
      </c>
      <c r="D206" s="45">
        <v>100</v>
      </c>
      <c r="E206" s="2077">
        <f t="shared" si="30"/>
        <v>308.25599999999997</v>
      </c>
      <c r="F206" s="603">
        <f t="shared" si="33"/>
        <v>308.26</v>
      </c>
      <c r="G206" s="862">
        <f>'Заказ, cкидки и курсы валют'!$J$23*F206</f>
        <v>3699.12</v>
      </c>
      <c r="H206" s="128">
        <f t="shared" si="34"/>
        <v>369.91</v>
      </c>
      <c r="I206" s="15"/>
      <c r="J206" s="128">
        <f>ROUND(IF(H206&lt;'Заказ, cкидки и курсы валют'!$B$39,H206*0.54*100/(100-'Заказ, cкидки и курсы валют'!$C$39),IF(H206&lt;'Заказ, cкидки и курсы валют'!$B$40,H206*0.54*100/(100-'Заказ, cкидки и курсы валют'!$C$40),IF(H206&lt;'Заказ, cкидки и курсы валют'!$B$41,H206*0.54*100/(100-'Заказ, cкидки и курсы валют'!$C$41),IF(H206&lt;'Заказ, cкидки и курсы валют'!$B$42,H206*0.54*100/(100-'Заказ, cкидки и курсы валют'!$C$42),IF(H206&lt;'Заказ, cкидки и курсы валют'!$B$43,H206*0.54*100/(100-'Заказ, cкидки и курсы валют'!$C$43),H206))))),2)</f>
        <v>499.38</v>
      </c>
    </row>
    <row r="207" spans="1:10" ht="15">
      <c r="A207" s="15" t="s">
        <v>10763</v>
      </c>
      <c r="B207" s="46" t="s">
        <v>1380</v>
      </c>
      <c r="C207" s="622">
        <v>5002</v>
      </c>
      <c r="D207" s="45">
        <v>100</v>
      </c>
      <c r="E207" s="2077">
        <f t="shared" si="30"/>
        <v>308.25599999999997</v>
      </c>
      <c r="F207" s="603">
        <f t="shared" ref="F207:F216" si="35">ROUND(E207*(1-$F$37),2)</f>
        <v>308.26</v>
      </c>
      <c r="G207" s="862">
        <f>'Заказ, cкидки и курсы валют'!$J$23*F207</f>
        <v>3699.12</v>
      </c>
      <c r="H207" s="128">
        <f t="shared" ref="H207:H216" si="36">ROUND((D207/1000)*G207,2)</f>
        <v>369.91</v>
      </c>
      <c r="I207" s="15"/>
      <c r="J207" s="128">
        <f>ROUND(IF(H207&lt;'Заказ, cкидки и курсы валют'!$B$39,H207*0.54*100/(100-'Заказ, cкидки и курсы валют'!$C$39),IF(H207&lt;'Заказ, cкидки и курсы валют'!$B$40,H207*0.54*100/(100-'Заказ, cкидки и курсы валют'!$C$40),IF(H207&lt;'Заказ, cкидки и курсы валют'!$B$41,H207*0.54*100/(100-'Заказ, cкидки и курсы валют'!$C$41),IF(H207&lt;'Заказ, cкидки и курсы валют'!$B$42,H207*0.54*100/(100-'Заказ, cкидки и курсы валют'!$C$42),IF(H207&lt;'Заказ, cкидки и курсы валют'!$B$43,H207*0.54*100/(100-'Заказ, cкидки и курсы валют'!$C$43),H207))))),2)</f>
        <v>499.38</v>
      </c>
    </row>
    <row r="208" spans="1:10" ht="15">
      <c r="A208" s="15" t="s">
        <v>9449</v>
      </c>
      <c r="B208" s="44" t="s">
        <v>1380</v>
      </c>
      <c r="C208" s="46">
        <v>5005</v>
      </c>
      <c r="D208" s="45">
        <v>100</v>
      </c>
      <c r="E208" s="2077">
        <f t="shared" si="30"/>
        <v>308.25599999999997</v>
      </c>
      <c r="F208" s="603">
        <f t="shared" si="35"/>
        <v>308.26</v>
      </c>
      <c r="G208" s="862">
        <f>'Заказ, cкидки и курсы валют'!$J$23*F208</f>
        <v>3699.12</v>
      </c>
      <c r="H208" s="128">
        <f t="shared" si="36"/>
        <v>369.91</v>
      </c>
      <c r="I208" s="15"/>
      <c r="J208" s="128">
        <f>ROUND(IF(H208&lt;'Заказ, cкидки и курсы валют'!$B$39,H208*0.54*100/(100-'Заказ, cкидки и курсы валют'!$C$39),IF(H208&lt;'Заказ, cкидки и курсы валют'!$B$40,H208*0.54*100/(100-'Заказ, cкидки и курсы валют'!$C$40),IF(H208&lt;'Заказ, cкидки и курсы валют'!$B$41,H208*0.54*100/(100-'Заказ, cкидки и курсы валют'!$C$41),IF(H208&lt;'Заказ, cкидки и курсы валют'!$B$42,H208*0.54*100/(100-'Заказ, cкидки и курсы валют'!$C$42),IF(H208&lt;'Заказ, cкидки и курсы валют'!$B$43,H208*0.54*100/(100-'Заказ, cкидки и курсы валют'!$C$43),H208))))),2)</f>
        <v>499.38</v>
      </c>
    </row>
    <row r="209" spans="1:10" ht="15">
      <c r="A209" s="15" t="s">
        <v>10764</v>
      </c>
      <c r="B209" s="46" t="s">
        <v>1380</v>
      </c>
      <c r="C209" s="46">
        <v>5021</v>
      </c>
      <c r="D209" s="45">
        <v>100</v>
      </c>
      <c r="E209" s="2077">
        <f t="shared" si="30"/>
        <v>308.25599999999997</v>
      </c>
      <c r="F209" s="603">
        <f t="shared" si="35"/>
        <v>308.26</v>
      </c>
      <c r="G209" s="862">
        <f>'Заказ, cкидки и курсы валют'!$J$23*F209</f>
        <v>3699.12</v>
      </c>
      <c r="H209" s="128">
        <f t="shared" si="36"/>
        <v>369.91</v>
      </c>
      <c r="I209" s="15"/>
      <c r="J209" s="128">
        <f>ROUND(IF(H209&lt;'Заказ, cкидки и курсы валют'!$B$39,H209*0.54*100/(100-'Заказ, cкидки и курсы валют'!$C$39),IF(H209&lt;'Заказ, cкидки и курсы валют'!$B$40,H209*0.54*100/(100-'Заказ, cкидки и курсы валют'!$C$40),IF(H209&lt;'Заказ, cкидки и курсы валют'!$B$41,H209*0.54*100/(100-'Заказ, cкидки и курсы валют'!$C$41),IF(H209&lt;'Заказ, cкидки и курсы валют'!$B$42,H209*0.54*100/(100-'Заказ, cкидки и курсы валют'!$C$42),IF(H209&lt;'Заказ, cкидки и курсы валют'!$B$43,H209*0.54*100/(100-'Заказ, cкидки и курсы валют'!$C$43),H209))))),2)</f>
        <v>499.38</v>
      </c>
    </row>
    <row r="210" spans="1:10" ht="14.1" customHeight="1">
      <c r="A210" s="15" t="s">
        <v>10765</v>
      </c>
      <c r="B210" s="44" t="s">
        <v>1380</v>
      </c>
      <c r="C210" s="46">
        <v>6002</v>
      </c>
      <c r="D210" s="45">
        <v>100</v>
      </c>
      <c r="E210" s="2077">
        <f t="shared" si="30"/>
        <v>308.25599999999997</v>
      </c>
      <c r="F210" s="603">
        <f t="shared" si="35"/>
        <v>308.26</v>
      </c>
      <c r="G210" s="862">
        <f>'Заказ, cкидки и курсы валют'!$J$23*F210</f>
        <v>3699.12</v>
      </c>
      <c r="H210" s="128">
        <f t="shared" si="36"/>
        <v>369.91</v>
      </c>
      <c r="I210" s="15"/>
      <c r="J210" s="128">
        <f>ROUND(IF(H210&lt;'Заказ, cкидки и курсы валют'!$B$39,H210*0.54*100/(100-'Заказ, cкидки и курсы валют'!$C$39),IF(H210&lt;'Заказ, cкидки и курсы валют'!$B$40,H210*0.54*100/(100-'Заказ, cкидки и курсы валют'!$C$40),IF(H210&lt;'Заказ, cкидки и курсы валют'!$B$41,H210*0.54*100/(100-'Заказ, cкидки и курсы валют'!$C$41),IF(H210&lt;'Заказ, cкидки и курсы валют'!$B$42,H210*0.54*100/(100-'Заказ, cкидки и курсы валют'!$C$42),IF(H210&lt;'Заказ, cкидки и курсы валют'!$B$43,H210*0.54*100/(100-'Заказ, cкидки и курсы валют'!$C$43),H210))))),2)</f>
        <v>499.38</v>
      </c>
    </row>
    <row r="211" spans="1:10" ht="14.1" customHeight="1">
      <c r="A211" s="15" t="s">
        <v>9450</v>
      </c>
      <c r="B211" s="46" t="s">
        <v>1380</v>
      </c>
      <c r="C211" s="46">
        <v>6005</v>
      </c>
      <c r="D211" s="45">
        <v>100</v>
      </c>
      <c r="E211" s="2077">
        <f t="shared" si="30"/>
        <v>308.25599999999997</v>
      </c>
      <c r="F211" s="603">
        <f t="shared" si="35"/>
        <v>308.26</v>
      </c>
      <c r="G211" s="862">
        <f>'Заказ, cкидки и курсы валют'!$J$23*F211</f>
        <v>3699.12</v>
      </c>
      <c r="H211" s="128">
        <f t="shared" si="36"/>
        <v>369.91</v>
      </c>
      <c r="I211" s="15"/>
      <c r="J211" s="128">
        <f>ROUND(IF(H211&lt;'Заказ, cкидки и курсы валют'!$B$39,H211*0.54*100/(100-'Заказ, cкидки и курсы валют'!$C$39),IF(H211&lt;'Заказ, cкидки и курсы валют'!$B$40,H211*0.54*100/(100-'Заказ, cкидки и курсы валют'!$C$40),IF(H211&lt;'Заказ, cкидки и курсы валют'!$B$41,H211*0.54*100/(100-'Заказ, cкидки и курсы валют'!$C$41),IF(H211&lt;'Заказ, cкидки и курсы валют'!$B$42,H211*0.54*100/(100-'Заказ, cкидки и курсы валют'!$C$42),IF(H211&lt;'Заказ, cкидки и курсы валют'!$B$43,H211*0.54*100/(100-'Заказ, cкидки и курсы валют'!$C$43),H211))))),2)</f>
        <v>499.38</v>
      </c>
    </row>
    <row r="212" spans="1:10" ht="14.1" customHeight="1">
      <c r="A212" s="15" t="s">
        <v>9451</v>
      </c>
      <c r="B212" s="46" t="s">
        <v>1380</v>
      </c>
      <c r="C212" s="46">
        <v>7004</v>
      </c>
      <c r="D212" s="45">
        <v>100</v>
      </c>
      <c r="E212" s="2077">
        <f t="shared" si="30"/>
        <v>308.25599999999997</v>
      </c>
      <c r="F212" s="603">
        <f t="shared" si="35"/>
        <v>308.26</v>
      </c>
      <c r="G212" s="862">
        <f>'Заказ, cкидки и курсы валют'!$J$23*F212</f>
        <v>3699.12</v>
      </c>
      <c r="H212" s="128">
        <f t="shared" si="36"/>
        <v>369.91</v>
      </c>
      <c r="I212" s="15"/>
      <c r="J212" s="128">
        <f>ROUND(IF(H212&lt;'Заказ, cкидки и курсы валют'!$B$39,H212*0.54*100/(100-'Заказ, cкидки и курсы валют'!$C$39),IF(H212&lt;'Заказ, cкидки и курсы валют'!$B$40,H212*0.54*100/(100-'Заказ, cкидки и курсы валют'!$C$40),IF(H212&lt;'Заказ, cкидки и курсы валют'!$B$41,H212*0.54*100/(100-'Заказ, cкидки и курсы валют'!$C$41),IF(H212&lt;'Заказ, cкидки и курсы валют'!$B$42,H212*0.54*100/(100-'Заказ, cкидки и курсы валют'!$C$42),IF(H212&lt;'Заказ, cкидки и курсы валют'!$B$43,H212*0.54*100/(100-'Заказ, cкидки и курсы валют'!$C$43),H212))))),2)</f>
        <v>499.38</v>
      </c>
    </row>
    <row r="213" spans="1:10" ht="14.1" customHeight="1">
      <c r="A213" s="15" t="s">
        <v>9452</v>
      </c>
      <c r="B213" s="44" t="s">
        <v>1380</v>
      </c>
      <c r="C213" s="46">
        <v>7024</v>
      </c>
      <c r="D213" s="45">
        <v>100</v>
      </c>
      <c r="E213" s="2077">
        <f t="shared" si="30"/>
        <v>308.25599999999997</v>
      </c>
      <c r="F213" s="603">
        <f t="shared" si="35"/>
        <v>308.26</v>
      </c>
      <c r="G213" s="862">
        <f>'Заказ, cкидки и курсы валют'!$J$23*F213</f>
        <v>3699.12</v>
      </c>
      <c r="H213" s="128">
        <f t="shared" si="36"/>
        <v>369.91</v>
      </c>
      <c r="I213" s="15"/>
      <c r="J213" s="128">
        <f>ROUND(IF(H213&lt;'Заказ, cкидки и курсы валют'!$B$39,H213*0.54*100/(100-'Заказ, cкидки и курсы валют'!$C$39),IF(H213&lt;'Заказ, cкидки и курсы валют'!$B$40,H213*0.54*100/(100-'Заказ, cкидки и курсы валют'!$C$40),IF(H213&lt;'Заказ, cкидки и курсы валют'!$B$41,H213*0.54*100/(100-'Заказ, cкидки и курсы валют'!$C$41),IF(H213&lt;'Заказ, cкидки и курсы валют'!$B$42,H213*0.54*100/(100-'Заказ, cкидки и курсы валют'!$C$42),IF(H213&lt;'Заказ, cкидки и курсы валют'!$B$43,H213*0.54*100/(100-'Заказ, cкидки и курсы валют'!$C$43),H213))))),2)</f>
        <v>499.38</v>
      </c>
    </row>
    <row r="214" spans="1:10" ht="14.1" customHeight="1">
      <c r="A214" s="15" t="s">
        <v>9453</v>
      </c>
      <c r="B214" s="44" t="s">
        <v>1380</v>
      </c>
      <c r="C214" s="46">
        <v>8017</v>
      </c>
      <c r="D214" s="45">
        <v>100</v>
      </c>
      <c r="E214" s="2077">
        <f t="shared" si="30"/>
        <v>308.25599999999997</v>
      </c>
      <c r="F214" s="603">
        <f t="shared" si="35"/>
        <v>308.26</v>
      </c>
      <c r="G214" s="862">
        <f>'Заказ, cкидки и курсы валют'!$J$23*F214</f>
        <v>3699.12</v>
      </c>
      <c r="H214" s="128">
        <f t="shared" si="36"/>
        <v>369.91</v>
      </c>
      <c r="I214" s="15"/>
      <c r="J214" s="128">
        <f>ROUND(IF(H214&lt;'Заказ, cкидки и курсы валют'!$B$39,H214*0.54*100/(100-'Заказ, cкидки и курсы валют'!$C$39),IF(H214&lt;'Заказ, cкидки и курсы валют'!$B$40,H214*0.54*100/(100-'Заказ, cкидки и курсы валют'!$C$40),IF(H214&lt;'Заказ, cкидки и курсы валют'!$B$41,H214*0.54*100/(100-'Заказ, cкидки и курсы валют'!$C$41),IF(H214&lt;'Заказ, cкидки и курсы валют'!$B$42,H214*0.54*100/(100-'Заказ, cкидки и курсы валют'!$C$42),IF(H214&lt;'Заказ, cкидки и курсы валют'!$B$43,H214*0.54*100/(100-'Заказ, cкидки и курсы валют'!$C$43),H214))))),2)</f>
        <v>499.38</v>
      </c>
    </row>
    <row r="215" spans="1:10" ht="14.1" customHeight="1">
      <c r="A215" s="15" t="s">
        <v>10766</v>
      </c>
      <c r="B215" s="46" t="s">
        <v>1380</v>
      </c>
      <c r="C215" s="46">
        <v>8019</v>
      </c>
      <c r="D215" s="45">
        <v>100</v>
      </c>
      <c r="E215" s="2077">
        <f t="shared" si="30"/>
        <v>308.25599999999997</v>
      </c>
      <c r="F215" s="603">
        <f t="shared" si="35"/>
        <v>308.26</v>
      </c>
      <c r="G215" s="862">
        <f>'Заказ, cкидки и курсы валют'!$J$23*F215</f>
        <v>3699.12</v>
      </c>
      <c r="H215" s="128">
        <f t="shared" si="36"/>
        <v>369.91</v>
      </c>
      <c r="I215" s="15"/>
      <c r="J215" s="128">
        <f>ROUND(IF(H215&lt;'Заказ, cкидки и курсы валют'!$B$39,H215*0.54*100/(100-'Заказ, cкидки и курсы валют'!$C$39),IF(H215&lt;'Заказ, cкидки и курсы валют'!$B$40,H215*0.54*100/(100-'Заказ, cкидки и курсы валют'!$C$40),IF(H215&lt;'Заказ, cкидки и курсы валют'!$B$41,H215*0.54*100/(100-'Заказ, cкидки и курсы валют'!$C$41),IF(H215&lt;'Заказ, cкидки и курсы валют'!$B$42,H215*0.54*100/(100-'Заказ, cкидки и курсы валют'!$C$42),IF(H215&lt;'Заказ, cкидки и курсы валют'!$B$43,H215*0.54*100/(100-'Заказ, cкидки и курсы валют'!$C$43),H215))))),2)</f>
        <v>499.38</v>
      </c>
    </row>
    <row r="216" spans="1:10" ht="14.1" customHeight="1">
      <c r="A216" s="15" t="s">
        <v>9454</v>
      </c>
      <c r="B216" s="46" t="s">
        <v>1380</v>
      </c>
      <c r="C216" s="46">
        <v>9003</v>
      </c>
      <c r="D216" s="45">
        <v>100</v>
      </c>
      <c r="E216" s="2077">
        <f t="shared" si="30"/>
        <v>308.25599999999997</v>
      </c>
      <c r="F216" s="603">
        <f t="shared" si="35"/>
        <v>308.26</v>
      </c>
      <c r="G216" s="862">
        <f>'Заказ, cкидки и курсы валют'!$J$23*F216</f>
        <v>3699.12</v>
      </c>
      <c r="H216" s="128">
        <f t="shared" si="36"/>
        <v>369.91</v>
      </c>
      <c r="I216" s="15"/>
      <c r="J216" s="128">
        <f>ROUND(IF(H216&lt;'Заказ, cкидки и курсы валют'!$B$39,H216*0.54*100/(100-'Заказ, cкидки и курсы валют'!$C$39),IF(H216&lt;'Заказ, cкидки и курсы валют'!$B$40,H216*0.54*100/(100-'Заказ, cкидки и курсы валют'!$C$40),IF(H216&lt;'Заказ, cкидки и курсы валют'!$B$41,H216*0.54*100/(100-'Заказ, cкидки и курсы валют'!$C$41),IF(H216&lt;'Заказ, cкидки и курсы валют'!$B$42,H216*0.54*100/(100-'Заказ, cкидки и курсы валют'!$C$42),IF(H216&lt;'Заказ, cкидки и курсы валют'!$B$43,H216*0.54*100/(100-'Заказ, cкидки и курсы валют'!$C$43),H216))))),2)</f>
        <v>499.38</v>
      </c>
    </row>
    <row r="217" spans="1:10" ht="14.1" customHeight="1">
      <c r="A217" s="2165" t="s">
        <v>10767</v>
      </c>
      <c r="B217" s="535" t="s">
        <v>1381</v>
      </c>
      <c r="C217" s="535">
        <v>1014</v>
      </c>
      <c r="D217" s="536">
        <v>100</v>
      </c>
      <c r="E217" s="2077">
        <f t="shared" si="30"/>
        <v>380.20799999999997</v>
      </c>
      <c r="F217" s="932">
        <f>ROUND(E217*(1-$F$37),2)</f>
        <v>380.21</v>
      </c>
      <c r="G217" s="933">
        <f>'Заказ, cкидки и курсы валют'!$J$23*F217</f>
        <v>4562.5199999999995</v>
      </c>
      <c r="H217" s="537">
        <f>ROUND((D217/1000)*G217,2)</f>
        <v>456.25</v>
      </c>
      <c r="I217" s="2165"/>
      <c r="J217" s="128">
        <f>ROUND(IF(H217&lt;'Заказ, cкидки и курсы валют'!$B$39,H217*0.54*100/(100-'Заказ, cкидки и курсы валют'!$C$39),IF(H217&lt;'Заказ, cкидки и курсы валют'!$B$40,H217*0.54*100/(100-'Заказ, cкидки и курсы валют'!$C$40),IF(H217&lt;'Заказ, cкидки и курсы валют'!$B$41,H217*0.54*100/(100-'Заказ, cкидки и курсы валют'!$C$41),IF(H217&lt;'Заказ, cкидки и курсы валют'!$B$42,H217*0.54*100/(100-'Заказ, cкидки и курсы валют'!$C$42),IF(H217&lt;'Заказ, cкидки и курсы валют'!$B$43,H217*0.54*100/(100-'Заказ, cкидки и курсы валют'!$C$43),H217))))),2)</f>
        <v>547.5</v>
      </c>
    </row>
    <row r="218" spans="1:10" ht="14.1" customHeight="1">
      <c r="A218" s="15" t="s">
        <v>10768</v>
      </c>
      <c r="B218" s="46" t="s">
        <v>1381</v>
      </c>
      <c r="C218" s="622">
        <v>1015</v>
      </c>
      <c r="D218" s="45">
        <v>100</v>
      </c>
      <c r="E218" s="2077">
        <f t="shared" si="30"/>
        <v>380.20799999999997</v>
      </c>
      <c r="F218" s="603">
        <f>ROUND(E218*(1-$F$37),2)</f>
        <v>380.21</v>
      </c>
      <c r="G218" s="862">
        <f>'Заказ, cкидки и курсы валют'!$J$23*F218</f>
        <v>4562.5199999999995</v>
      </c>
      <c r="H218" s="128">
        <f>ROUND((D218/1000)*G218,2)</f>
        <v>456.25</v>
      </c>
      <c r="I218" s="15"/>
      <c r="J218" s="128">
        <f>ROUND(IF(H218&lt;'Заказ, cкидки и курсы валют'!$B$39,H218*0.54*100/(100-'Заказ, cкидки и курсы валют'!$C$39),IF(H218&lt;'Заказ, cкидки и курсы валют'!$B$40,H218*0.54*100/(100-'Заказ, cкидки и курсы валют'!$C$40),IF(H218&lt;'Заказ, cкидки и курсы валют'!$B$41,H218*0.54*100/(100-'Заказ, cкидки и курсы валют'!$C$41),IF(H218&lt;'Заказ, cкидки и курсы валют'!$B$42,H218*0.54*100/(100-'Заказ, cкидки и курсы валют'!$C$42),IF(H218&lt;'Заказ, cкидки и курсы валют'!$B$43,H218*0.54*100/(100-'Заказ, cкидки и курсы валют'!$C$43),H218))))),2)</f>
        <v>547.5</v>
      </c>
    </row>
    <row r="219" spans="1:10" ht="14.1" customHeight="1">
      <c r="A219" s="15" t="s">
        <v>10769</v>
      </c>
      <c r="B219" s="46" t="s">
        <v>1381</v>
      </c>
      <c r="C219" s="622">
        <v>1018</v>
      </c>
      <c r="D219" s="45">
        <v>100</v>
      </c>
      <c r="E219" s="2077">
        <f t="shared" si="30"/>
        <v>380.20799999999997</v>
      </c>
      <c r="F219" s="603">
        <f>ROUND(E219*(1-$F$37),2)</f>
        <v>380.21</v>
      </c>
      <c r="G219" s="862">
        <f>'Заказ, cкидки и курсы валют'!$J$23*F219</f>
        <v>4562.5199999999995</v>
      </c>
      <c r="H219" s="128">
        <f>ROUND((D219/1000)*G219,2)</f>
        <v>456.25</v>
      </c>
      <c r="I219" s="15"/>
      <c r="J219" s="128">
        <f>ROUND(IF(H219&lt;'Заказ, cкидки и курсы валют'!$B$39,H219*0.54*100/(100-'Заказ, cкидки и курсы валют'!$C$39),IF(H219&lt;'Заказ, cкидки и курсы валют'!$B$40,H219*0.54*100/(100-'Заказ, cкидки и курсы валют'!$C$40),IF(H219&lt;'Заказ, cкидки и курсы валют'!$B$41,H219*0.54*100/(100-'Заказ, cкидки и курсы валют'!$C$41),IF(H219&lt;'Заказ, cкидки и курсы валют'!$B$42,H219*0.54*100/(100-'Заказ, cкидки и курсы валют'!$C$42),IF(H219&lt;'Заказ, cкидки и курсы валют'!$B$43,H219*0.54*100/(100-'Заказ, cкидки и курсы валют'!$C$43),H219))))),2)</f>
        <v>547.5</v>
      </c>
    </row>
    <row r="220" spans="1:10" ht="14.1" customHeight="1">
      <c r="A220" s="15" t="s">
        <v>10770</v>
      </c>
      <c r="B220" s="46" t="s">
        <v>1381</v>
      </c>
      <c r="C220" s="622">
        <v>3003</v>
      </c>
      <c r="D220" s="45">
        <v>100</v>
      </c>
      <c r="E220" s="2077">
        <f t="shared" si="30"/>
        <v>380.20799999999997</v>
      </c>
      <c r="F220" s="603">
        <f>ROUND(E220*(1-$F$37),2)</f>
        <v>380.21</v>
      </c>
      <c r="G220" s="862">
        <f>'Заказ, cкидки и курсы валют'!$J$23*F220</f>
        <v>4562.5199999999995</v>
      </c>
      <c r="H220" s="128">
        <f>ROUND((D220/1000)*G220,2)</f>
        <v>456.25</v>
      </c>
      <c r="I220" s="15"/>
      <c r="J220" s="128">
        <f>ROUND(IF(H220&lt;'Заказ, cкидки и курсы валют'!$B$39,H220*0.54*100/(100-'Заказ, cкидки и курсы валют'!$C$39),IF(H220&lt;'Заказ, cкидки и курсы валют'!$B$40,H220*0.54*100/(100-'Заказ, cкидки и курсы валют'!$C$40),IF(H220&lt;'Заказ, cкидки и курсы валют'!$B$41,H220*0.54*100/(100-'Заказ, cкидки и курсы валют'!$C$41),IF(H220&lt;'Заказ, cкидки и курсы валют'!$B$42,H220*0.54*100/(100-'Заказ, cкидки и курсы валют'!$C$42),IF(H220&lt;'Заказ, cкидки и курсы валют'!$B$43,H220*0.54*100/(100-'Заказ, cкидки и курсы валют'!$C$43),H220))))),2)</f>
        <v>547.5</v>
      </c>
    </row>
    <row r="221" spans="1:10" ht="14.1" customHeight="1">
      <c r="A221" s="15" t="s">
        <v>9455</v>
      </c>
      <c r="B221" s="46" t="s">
        <v>1381</v>
      </c>
      <c r="C221" s="622">
        <v>3005</v>
      </c>
      <c r="D221" s="45">
        <v>100</v>
      </c>
      <c r="E221" s="2077">
        <f t="shared" si="30"/>
        <v>380.20799999999997</v>
      </c>
      <c r="F221" s="603">
        <f t="shared" ref="F221:F233" si="37">ROUND(E221*(1-$F$37),2)</f>
        <v>380.21</v>
      </c>
      <c r="G221" s="862">
        <f>'Заказ, cкидки и курсы валют'!$J$23*F221</f>
        <v>4562.5199999999995</v>
      </c>
      <c r="H221" s="128">
        <f t="shared" ref="H221:H233" si="38">ROUND((D221/1000)*G221,2)</f>
        <v>456.25</v>
      </c>
      <c r="I221" s="15"/>
      <c r="J221" s="128">
        <f>ROUND(IF(H221&lt;'Заказ, cкидки и курсы валют'!$B$39,H221*0.54*100/(100-'Заказ, cкидки и курсы валют'!$C$39),IF(H221&lt;'Заказ, cкидки и курсы валют'!$B$40,H221*0.54*100/(100-'Заказ, cкидки и курсы валют'!$C$40),IF(H221&lt;'Заказ, cкидки и курсы валют'!$B$41,H221*0.54*100/(100-'Заказ, cкидки и курсы валют'!$C$41),IF(H221&lt;'Заказ, cкидки и курсы валют'!$B$42,H221*0.54*100/(100-'Заказ, cкидки и курсы валют'!$C$42),IF(H221&lt;'Заказ, cкидки и курсы валют'!$B$43,H221*0.54*100/(100-'Заказ, cкидки и курсы валют'!$C$43),H221))))),2)</f>
        <v>547.5</v>
      </c>
    </row>
    <row r="222" spans="1:10" ht="14.1" customHeight="1">
      <c r="A222" s="15" t="s">
        <v>10771</v>
      </c>
      <c r="B222" s="46" t="s">
        <v>1381</v>
      </c>
      <c r="C222" s="622">
        <v>3009</v>
      </c>
      <c r="D222" s="45">
        <v>100</v>
      </c>
      <c r="E222" s="2077">
        <f t="shared" si="30"/>
        <v>380.20799999999997</v>
      </c>
      <c r="F222" s="603">
        <f t="shared" si="37"/>
        <v>380.21</v>
      </c>
      <c r="G222" s="862">
        <f>'Заказ, cкидки и курсы валют'!$J$23*F222</f>
        <v>4562.5199999999995</v>
      </c>
      <c r="H222" s="128">
        <f t="shared" si="38"/>
        <v>456.25</v>
      </c>
      <c r="I222" s="15"/>
      <c r="J222" s="128">
        <f>ROUND(IF(H222&lt;'Заказ, cкидки и курсы валют'!$B$39,H222*0.54*100/(100-'Заказ, cкидки и курсы валют'!$C$39),IF(H222&lt;'Заказ, cкидки и курсы валют'!$B$40,H222*0.54*100/(100-'Заказ, cкидки и курсы валют'!$C$40),IF(H222&lt;'Заказ, cкидки и курсы валют'!$B$41,H222*0.54*100/(100-'Заказ, cкидки и курсы валют'!$C$41),IF(H222&lt;'Заказ, cкидки и курсы валют'!$B$42,H222*0.54*100/(100-'Заказ, cкидки и курсы валют'!$C$42),IF(H222&lt;'Заказ, cкидки и курсы валют'!$B$43,H222*0.54*100/(100-'Заказ, cкидки и курсы валют'!$C$43),H222))))),2)</f>
        <v>547.5</v>
      </c>
    </row>
    <row r="223" spans="1:10" ht="14.1" customHeight="1">
      <c r="A223" s="15" t="s">
        <v>10772</v>
      </c>
      <c r="B223" s="46" t="s">
        <v>1381</v>
      </c>
      <c r="C223" s="622">
        <v>3011</v>
      </c>
      <c r="D223" s="45">
        <v>100</v>
      </c>
      <c r="E223" s="2077">
        <f t="shared" si="30"/>
        <v>380.20799999999997</v>
      </c>
      <c r="F223" s="603">
        <f t="shared" si="37"/>
        <v>380.21</v>
      </c>
      <c r="G223" s="862">
        <f>'Заказ, cкидки и курсы валют'!$J$23*F223</f>
        <v>4562.5199999999995</v>
      </c>
      <c r="H223" s="128">
        <f t="shared" si="38"/>
        <v>456.25</v>
      </c>
      <c r="I223" s="15"/>
      <c r="J223" s="128">
        <f>ROUND(IF(H223&lt;'Заказ, cкидки и курсы валют'!$B$39,H223*0.54*100/(100-'Заказ, cкидки и курсы валют'!$C$39),IF(H223&lt;'Заказ, cкидки и курсы валют'!$B$40,H223*0.54*100/(100-'Заказ, cкидки и курсы валют'!$C$40),IF(H223&lt;'Заказ, cкидки и курсы валют'!$B$41,H223*0.54*100/(100-'Заказ, cкидки и курсы валют'!$C$41),IF(H223&lt;'Заказ, cкидки и курсы валют'!$B$42,H223*0.54*100/(100-'Заказ, cкидки и курсы валют'!$C$42),IF(H223&lt;'Заказ, cкидки и курсы валют'!$B$43,H223*0.54*100/(100-'Заказ, cкидки и курсы валют'!$C$43),H223))))),2)</f>
        <v>547.5</v>
      </c>
    </row>
    <row r="224" spans="1:10" ht="14.1" customHeight="1">
      <c r="A224" s="15" t="s">
        <v>10773</v>
      </c>
      <c r="B224" s="46" t="s">
        <v>1381</v>
      </c>
      <c r="C224" s="622">
        <v>5002</v>
      </c>
      <c r="D224" s="45">
        <v>100</v>
      </c>
      <c r="E224" s="2077">
        <f t="shared" si="30"/>
        <v>380.20799999999997</v>
      </c>
      <c r="F224" s="603">
        <f t="shared" si="37"/>
        <v>380.21</v>
      </c>
      <c r="G224" s="862">
        <f>'Заказ, cкидки и курсы валют'!$J$23*F224</f>
        <v>4562.5199999999995</v>
      </c>
      <c r="H224" s="128">
        <f t="shared" si="38"/>
        <v>456.25</v>
      </c>
      <c r="I224" s="15"/>
      <c r="J224" s="128">
        <f>ROUND(IF(H224&lt;'Заказ, cкидки и курсы валют'!$B$39,H224*0.54*100/(100-'Заказ, cкидки и курсы валют'!$C$39),IF(H224&lt;'Заказ, cкидки и курсы валют'!$B$40,H224*0.54*100/(100-'Заказ, cкидки и курсы валют'!$C$40),IF(H224&lt;'Заказ, cкидки и курсы валют'!$B$41,H224*0.54*100/(100-'Заказ, cкидки и курсы валют'!$C$41),IF(H224&lt;'Заказ, cкидки и курсы валют'!$B$42,H224*0.54*100/(100-'Заказ, cкидки и курсы валют'!$C$42),IF(H224&lt;'Заказ, cкидки и курсы валют'!$B$43,H224*0.54*100/(100-'Заказ, cкидки и курсы валют'!$C$43),H224))))),2)</f>
        <v>547.5</v>
      </c>
    </row>
    <row r="225" spans="1:10" ht="14.1" customHeight="1">
      <c r="A225" s="15" t="s">
        <v>10774</v>
      </c>
      <c r="B225" s="46" t="s">
        <v>1381</v>
      </c>
      <c r="C225" s="46">
        <v>5005</v>
      </c>
      <c r="D225" s="45">
        <v>100</v>
      </c>
      <c r="E225" s="2077">
        <f t="shared" si="30"/>
        <v>380.20799999999997</v>
      </c>
      <c r="F225" s="603">
        <f t="shared" si="37"/>
        <v>380.21</v>
      </c>
      <c r="G225" s="862">
        <f>'Заказ, cкидки и курсы валют'!$J$23*F225</f>
        <v>4562.5199999999995</v>
      </c>
      <c r="H225" s="128">
        <f t="shared" si="38"/>
        <v>456.25</v>
      </c>
      <c r="I225" s="15"/>
      <c r="J225" s="128">
        <f>ROUND(IF(H225&lt;'Заказ, cкидки и курсы валют'!$B$39,H225*0.54*100/(100-'Заказ, cкидки и курсы валют'!$C$39),IF(H225&lt;'Заказ, cкидки и курсы валют'!$B$40,H225*0.54*100/(100-'Заказ, cкидки и курсы валют'!$C$40),IF(H225&lt;'Заказ, cкидки и курсы валют'!$B$41,H225*0.54*100/(100-'Заказ, cкидки и курсы валют'!$C$41),IF(H225&lt;'Заказ, cкидки и курсы валют'!$B$42,H225*0.54*100/(100-'Заказ, cкидки и курсы валют'!$C$42),IF(H225&lt;'Заказ, cкидки и курсы валют'!$B$43,H225*0.54*100/(100-'Заказ, cкидки и курсы валют'!$C$43),H225))))),2)</f>
        <v>547.5</v>
      </c>
    </row>
    <row r="226" spans="1:10" ht="14.1" customHeight="1">
      <c r="A226" s="15" t="s">
        <v>10775</v>
      </c>
      <c r="B226" s="46" t="s">
        <v>1381</v>
      </c>
      <c r="C226" s="46">
        <v>5021</v>
      </c>
      <c r="D226" s="45">
        <v>100</v>
      </c>
      <c r="E226" s="2077">
        <f t="shared" si="30"/>
        <v>380.20799999999997</v>
      </c>
      <c r="F226" s="603">
        <f t="shared" si="37"/>
        <v>380.21</v>
      </c>
      <c r="G226" s="862">
        <f>'Заказ, cкидки и курсы валют'!$J$23*F226</f>
        <v>4562.5199999999995</v>
      </c>
      <c r="H226" s="128">
        <f t="shared" si="38"/>
        <v>456.25</v>
      </c>
      <c r="I226" s="15"/>
      <c r="J226" s="128">
        <f>ROUND(IF(H226&lt;'Заказ, cкидки и курсы валют'!$B$39,H226*0.54*100/(100-'Заказ, cкидки и курсы валют'!$C$39),IF(H226&lt;'Заказ, cкидки и курсы валют'!$B$40,H226*0.54*100/(100-'Заказ, cкидки и курсы валют'!$C$40),IF(H226&lt;'Заказ, cкидки и курсы валют'!$B$41,H226*0.54*100/(100-'Заказ, cкидки и курсы валют'!$C$41),IF(H226&lt;'Заказ, cкидки и курсы валют'!$B$42,H226*0.54*100/(100-'Заказ, cкидки и курсы валют'!$C$42),IF(H226&lt;'Заказ, cкидки и курсы валют'!$B$43,H226*0.54*100/(100-'Заказ, cкидки и курсы валют'!$C$43),H226))))),2)</f>
        <v>547.5</v>
      </c>
    </row>
    <row r="227" spans="1:10" ht="14.1" customHeight="1">
      <c r="A227" s="15" t="s">
        <v>10776</v>
      </c>
      <c r="B227" s="46" t="s">
        <v>1381</v>
      </c>
      <c r="C227" s="46">
        <v>6002</v>
      </c>
      <c r="D227" s="45">
        <v>100</v>
      </c>
      <c r="E227" s="2077">
        <f t="shared" si="30"/>
        <v>380.20799999999997</v>
      </c>
      <c r="F227" s="603">
        <f t="shared" si="37"/>
        <v>380.21</v>
      </c>
      <c r="G227" s="862">
        <f>'Заказ, cкидки и курсы валют'!$J$23*F227</f>
        <v>4562.5199999999995</v>
      </c>
      <c r="H227" s="128">
        <f t="shared" si="38"/>
        <v>456.25</v>
      </c>
      <c r="I227" s="15"/>
      <c r="J227" s="128">
        <f>ROUND(IF(H227&lt;'Заказ, cкидки и курсы валют'!$B$39,H227*0.54*100/(100-'Заказ, cкидки и курсы валют'!$C$39),IF(H227&lt;'Заказ, cкидки и курсы валют'!$B$40,H227*0.54*100/(100-'Заказ, cкидки и курсы валют'!$C$40),IF(H227&lt;'Заказ, cкидки и курсы валют'!$B$41,H227*0.54*100/(100-'Заказ, cкидки и курсы валют'!$C$41),IF(H227&lt;'Заказ, cкидки и курсы валют'!$B$42,H227*0.54*100/(100-'Заказ, cкидки и курсы валют'!$C$42),IF(H227&lt;'Заказ, cкидки и курсы валют'!$B$43,H227*0.54*100/(100-'Заказ, cкидки и курсы валют'!$C$43),H227))))),2)</f>
        <v>547.5</v>
      </c>
    </row>
    <row r="228" spans="1:10" ht="14.1" customHeight="1">
      <c r="A228" s="15" t="s">
        <v>9456</v>
      </c>
      <c r="B228" s="46" t="s">
        <v>1381</v>
      </c>
      <c r="C228" s="46">
        <v>6005</v>
      </c>
      <c r="D228" s="45">
        <v>100</v>
      </c>
      <c r="E228" s="2077">
        <f t="shared" si="30"/>
        <v>380.20799999999997</v>
      </c>
      <c r="F228" s="603">
        <f t="shared" si="37"/>
        <v>380.21</v>
      </c>
      <c r="G228" s="862">
        <f>'Заказ, cкидки и курсы валют'!$J$23*F228</f>
        <v>4562.5199999999995</v>
      </c>
      <c r="H228" s="128">
        <f t="shared" si="38"/>
        <v>456.25</v>
      </c>
      <c r="I228" s="15"/>
      <c r="J228" s="128">
        <f>ROUND(IF(H228&lt;'Заказ, cкидки и курсы валют'!$B$39,H228*0.54*100/(100-'Заказ, cкидки и курсы валют'!$C$39),IF(H228&lt;'Заказ, cкидки и курсы валют'!$B$40,H228*0.54*100/(100-'Заказ, cкидки и курсы валют'!$C$40),IF(H228&lt;'Заказ, cкидки и курсы валют'!$B$41,H228*0.54*100/(100-'Заказ, cкидки и курсы валют'!$C$41),IF(H228&lt;'Заказ, cкидки и курсы валют'!$B$42,H228*0.54*100/(100-'Заказ, cкидки и курсы валют'!$C$42),IF(H228&lt;'Заказ, cкидки и курсы валют'!$B$43,H228*0.54*100/(100-'Заказ, cкидки и курсы валют'!$C$43),H228))))),2)</f>
        <v>547.5</v>
      </c>
    </row>
    <row r="229" spans="1:10" ht="14.1" customHeight="1">
      <c r="A229" s="15" t="s">
        <v>10777</v>
      </c>
      <c r="B229" s="46" t="s">
        <v>1381</v>
      </c>
      <c r="C229" s="46">
        <v>7004</v>
      </c>
      <c r="D229" s="45">
        <v>100</v>
      </c>
      <c r="E229" s="2077">
        <f t="shared" si="30"/>
        <v>380.20799999999997</v>
      </c>
      <c r="F229" s="603">
        <f t="shared" si="37"/>
        <v>380.21</v>
      </c>
      <c r="G229" s="862">
        <f>'Заказ, cкидки и курсы валют'!$J$23*F229</f>
        <v>4562.5199999999995</v>
      </c>
      <c r="H229" s="128">
        <f t="shared" si="38"/>
        <v>456.25</v>
      </c>
      <c r="I229" s="15"/>
      <c r="J229" s="128">
        <f>ROUND(IF(H229&lt;'Заказ, cкидки и курсы валют'!$B$39,H229*0.54*100/(100-'Заказ, cкидки и курсы валют'!$C$39),IF(H229&lt;'Заказ, cкидки и курсы валют'!$B$40,H229*0.54*100/(100-'Заказ, cкидки и курсы валют'!$C$40),IF(H229&lt;'Заказ, cкидки и курсы валют'!$B$41,H229*0.54*100/(100-'Заказ, cкидки и курсы валют'!$C$41),IF(H229&lt;'Заказ, cкидки и курсы валют'!$B$42,H229*0.54*100/(100-'Заказ, cкидки и курсы валют'!$C$42),IF(H229&lt;'Заказ, cкидки и курсы валют'!$B$43,H229*0.54*100/(100-'Заказ, cкидки и курсы валют'!$C$43),H229))))),2)</f>
        <v>547.5</v>
      </c>
    </row>
    <row r="230" spans="1:10" ht="14.1" customHeight="1">
      <c r="A230" s="15" t="s">
        <v>9457</v>
      </c>
      <c r="B230" s="46" t="s">
        <v>1381</v>
      </c>
      <c r="C230" s="46">
        <v>7024</v>
      </c>
      <c r="D230" s="45">
        <v>100</v>
      </c>
      <c r="E230" s="2077">
        <f t="shared" si="30"/>
        <v>380.20799999999997</v>
      </c>
      <c r="F230" s="603">
        <f t="shared" si="37"/>
        <v>380.21</v>
      </c>
      <c r="G230" s="862">
        <f>'Заказ, cкидки и курсы валют'!$J$23*F230</f>
        <v>4562.5199999999995</v>
      </c>
      <c r="H230" s="128">
        <f t="shared" si="38"/>
        <v>456.25</v>
      </c>
      <c r="I230" s="15"/>
      <c r="J230" s="128">
        <f>ROUND(IF(H230&lt;'Заказ, cкидки и курсы валют'!$B$39,H230*0.54*100/(100-'Заказ, cкидки и курсы валют'!$C$39),IF(H230&lt;'Заказ, cкидки и курсы валют'!$B$40,H230*0.54*100/(100-'Заказ, cкидки и курсы валют'!$C$40),IF(H230&lt;'Заказ, cкидки и курсы валют'!$B$41,H230*0.54*100/(100-'Заказ, cкидки и курсы валют'!$C$41),IF(H230&lt;'Заказ, cкидки и курсы валют'!$B$42,H230*0.54*100/(100-'Заказ, cкидки и курсы валют'!$C$42),IF(H230&lt;'Заказ, cкидки и курсы валют'!$B$43,H230*0.54*100/(100-'Заказ, cкидки и курсы валют'!$C$43),H230))))),2)</f>
        <v>547.5</v>
      </c>
    </row>
    <row r="231" spans="1:10" ht="14.1" customHeight="1">
      <c r="A231" s="15" t="s">
        <v>9458</v>
      </c>
      <c r="B231" s="46" t="s">
        <v>1381</v>
      </c>
      <c r="C231" s="46">
        <v>8017</v>
      </c>
      <c r="D231" s="45">
        <v>100</v>
      </c>
      <c r="E231" s="2077">
        <f t="shared" ref="E231:E284" si="39">E103*1.2</f>
        <v>380.20799999999997</v>
      </c>
      <c r="F231" s="603">
        <f t="shared" si="37"/>
        <v>380.21</v>
      </c>
      <c r="G231" s="862">
        <f>'Заказ, cкидки и курсы валют'!$J$23*F231</f>
        <v>4562.5199999999995</v>
      </c>
      <c r="H231" s="128">
        <f t="shared" si="38"/>
        <v>456.25</v>
      </c>
      <c r="I231" s="15"/>
      <c r="J231" s="128">
        <f>ROUND(IF(H231&lt;'Заказ, cкидки и курсы валют'!$B$39,H231*0.54*100/(100-'Заказ, cкидки и курсы валют'!$C$39),IF(H231&lt;'Заказ, cкидки и курсы валют'!$B$40,H231*0.54*100/(100-'Заказ, cкидки и курсы валют'!$C$40),IF(H231&lt;'Заказ, cкидки и курсы валют'!$B$41,H231*0.54*100/(100-'Заказ, cкидки и курсы валют'!$C$41),IF(H231&lt;'Заказ, cкидки и курсы валют'!$B$42,H231*0.54*100/(100-'Заказ, cкидки и курсы валют'!$C$42),IF(H231&lt;'Заказ, cкидки и курсы валют'!$B$43,H231*0.54*100/(100-'Заказ, cкидки и курсы валют'!$C$43),H231))))),2)</f>
        <v>547.5</v>
      </c>
    </row>
    <row r="232" spans="1:10" ht="14.1" customHeight="1">
      <c r="A232" s="15" t="s">
        <v>10778</v>
      </c>
      <c r="B232" s="46" t="s">
        <v>1381</v>
      </c>
      <c r="C232" s="46">
        <v>8019</v>
      </c>
      <c r="D232" s="45">
        <v>100</v>
      </c>
      <c r="E232" s="2077">
        <f t="shared" si="39"/>
        <v>380.20799999999997</v>
      </c>
      <c r="F232" s="603">
        <f t="shared" si="37"/>
        <v>380.21</v>
      </c>
      <c r="G232" s="862">
        <f>'Заказ, cкидки и курсы валют'!$J$23*F232</f>
        <v>4562.5199999999995</v>
      </c>
      <c r="H232" s="128">
        <f t="shared" si="38"/>
        <v>456.25</v>
      </c>
      <c r="I232" s="15"/>
      <c r="J232" s="128">
        <f>ROUND(IF(H232&lt;'Заказ, cкидки и курсы валют'!$B$39,H232*0.54*100/(100-'Заказ, cкидки и курсы валют'!$C$39),IF(H232&lt;'Заказ, cкидки и курсы валют'!$B$40,H232*0.54*100/(100-'Заказ, cкидки и курсы валют'!$C$40),IF(H232&lt;'Заказ, cкидки и курсы валют'!$B$41,H232*0.54*100/(100-'Заказ, cкидки и курсы валют'!$C$41),IF(H232&lt;'Заказ, cкидки и курсы валют'!$B$42,H232*0.54*100/(100-'Заказ, cкидки и курсы валют'!$C$42),IF(H232&lt;'Заказ, cкидки и курсы валют'!$B$43,H232*0.54*100/(100-'Заказ, cкидки и курсы валют'!$C$43),H232))))),2)</f>
        <v>547.5</v>
      </c>
    </row>
    <row r="233" spans="1:10" ht="14.1" customHeight="1">
      <c r="A233" s="15" t="s">
        <v>10779</v>
      </c>
      <c r="B233" s="46" t="s">
        <v>1381</v>
      </c>
      <c r="C233" s="46">
        <v>9003</v>
      </c>
      <c r="D233" s="45">
        <v>100</v>
      </c>
      <c r="E233" s="2077">
        <f t="shared" si="39"/>
        <v>380.20799999999997</v>
      </c>
      <c r="F233" s="603">
        <f t="shared" si="37"/>
        <v>380.21</v>
      </c>
      <c r="G233" s="862">
        <f>'Заказ, cкидки и курсы валют'!$J$23*F233</f>
        <v>4562.5199999999995</v>
      </c>
      <c r="H233" s="128">
        <f t="shared" si="38"/>
        <v>456.25</v>
      </c>
      <c r="I233" s="15"/>
      <c r="J233" s="128">
        <f>ROUND(IF(H233&lt;'Заказ, cкидки и курсы валют'!$B$39,H233*0.54*100/(100-'Заказ, cкидки и курсы валют'!$C$39),IF(H233&lt;'Заказ, cкидки и курсы валют'!$B$40,H233*0.54*100/(100-'Заказ, cкидки и курсы валют'!$C$40),IF(H233&lt;'Заказ, cкидки и курсы валют'!$B$41,H233*0.54*100/(100-'Заказ, cкидки и курсы валют'!$C$41),IF(H233&lt;'Заказ, cкидки и курсы валют'!$B$42,H233*0.54*100/(100-'Заказ, cкидки и курсы валют'!$C$42),IF(H233&lt;'Заказ, cкидки и курсы валют'!$B$43,H233*0.54*100/(100-'Заказ, cкидки и курсы валют'!$C$43),H233))))),2)</f>
        <v>547.5</v>
      </c>
    </row>
    <row r="234" spans="1:10" ht="14.1" customHeight="1">
      <c r="A234" s="2167" t="s">
        <v>9459</v>
      </c>
      <c r="B234" s="538" t="s">
        <v>3525</v>
      </c>
      <c r="C234" s="535">
        <v>1014</v>
      </c>
      <c r="D234" s="539">
        <v>250</v>
      </c>
      <c r="E234" s="2077">
        <f t="shared" si="39"/>
        <v>208.392</v>
      </c>
      <c r="F234" s="932">
        <f t="shared" ref="F234:F240" si="40">ROUND(E234*(1-$F$37),2)</f>
        <v>208.39</v>
      </c>
      <c r="G234" s="933">
        <f>'Заказ, cкидки и курсы валют'!$J$23*F234</f>
        <v>2500.6799999999998</v>
      </c>
      <c r="H234" s="537">
        <f t="shared" ref="H234:H240" si="41">ROUND((D234/1000)*G234,2)</f>
        <v>625.16999999999996</v>
      </c>
      <c r="I234" s="2172"/>
      <c r="J234" s="128">
        <f>ROUND(IF(H234&lt;'Заказ, cкидки и курсы валют'!$B$39,H234*0.54*100/(100-'Заказ, cкидки и курсы валют'!$C$39),IF(H234&lt;'Заказ, cкидки и курсы валют'!$B$40,H234*0.54*100/(100-'Заказ, cкидки и курсы валют'!$C$40),IF(H234&lt;'Заказ, cкидки и курсы валют'!$B$41,H234*0.54*100/(100-'Заказ, cкидки и курсы валют'!$C$41),IF(H234&lt;'Заказ, cкидки и курсы валют'!$B$42,H234*0.54*100/(100-'Заказ, cкидки и курсы валют'!$C$42),IF(H234&lt;'Заказ, cкидки и курсы валют'!$B$43,H234*0.54*100/(100-'Заказ, cкидки и курсы валют'!$C$43),H234))))),2)</f>
        <v>675.18</v>
      </c>
    </row>
    <row r="235" spans="1:10" ht="14.1" customHeight="1">
      <c r="A235" s="20" t="s">
        <v>10780</v>
      </c>
      <c r="B235" s="465" t="s">
        <v>3525</v>
      </c>
      <c r="C235" s="622">
        <v>1015</v>
      </c>
      <c r="D235" s="466">
        <v>250</v>
      </c>
      <c r="E235" s="2077">
        <f t="shared" si="39"/>
        <v>208.392</v>
      </c>
      <c r="F235" s="603">
        <f t="shared" si="40"/>
        <v>208.39</v>
      </c>
      <c r="G235" s="862">
        <f>'Заказ, cкидки и курсы валют'!$J$23*F235</f>
        <v>2500.6799999999998</v>
      </c>
      <c r="H235" s="128">
        <f t="shared" si="41"/>
        <v>625.16999999999996</v>
      </c>
      <c r="I235" s="2173"/>
      <c r="J235" s="128">
        <f>ROUND(IF(H235&lt;'Заказ, cкидки и курсы валют'!$B$39,H235*0.54*100/(100-'Заказ, cкидки и курсы валют'!$C$39),IF(H235&lt;'Заказ, cкидки и курсы валют'!$B$40,H235*0.54*100/(100-'Заказ, cкидки и курсы валют'!$C$40),IF(H235&lt;'Заказ, cкидки и курсы валют'!$B$41,H235*0.54*100/(100-'Заказ, cкидки и курсы валют'!$C$41),IF(H235&lt;'Заказ, cкидки и курсы валют'!$B$42,H235*0.54*100/(100-'Заказ, cкидки и курсы валют'!$C$42),IF(H235&lt;'Заказ, cкидки и курсы валют'!$B$43,H235*0.54*100/(100-'Заказ, cкидки и курсы валют'!$C$43),H235))))),2)</f>
        <v>675.18</v>
      </c>
    </row>
    <row r="236" spans="1:10" ht="14.1" customHeight="1">
      <c r="A236" s="20" t="s">
        <v>10781</v>
      </c>
      <c r="B236" s="465" t="s">
        <v>3525</v>
      </c>
      <c r="C236" s="622">
        <v>1018</v>
      </c>
      <c r="D236" s="466">
        <v>250</v>
      </c>
      <c r="E236" s="2077">
        <f t="shared" si="39"/>
        <v>208.392</v>
      </c>
      <c r="F236" s="603">
        <f t="shared" si="40"/>
        <v>208.39</v>
      </c>
      <c r="G236" s="862">
        <f>'Заказ, cкидки и курсы валют'!$J$23*F236</f>
        <v>2500.6799999999998</v>
      </c>
      <c r="H236" s="128">
        <f t="shared" si="41"/>
        <v>625.16999999999996</v>
      </c>
      <c r="I236" s="2173"/>
      <c r="J236" s="128">
        <f>ROUND(IF(H236&lt;'Заказ, cкидки и курсы валют'!$B$39,H236*0.54*100/(100-'Заказ, cкидки и курсы валют'!$C$39),IF(H236&lt;'Заказ, cкидки и курсы валют'!$B$40,H236*0.54*100/(100-'Заказ, cкидки и курсы валют'!$C$40),IF(H236&lt;'Заказ, cкидки и курсы валют'!$B$41,H236*0.54*100/(100-'Заказ, cкидки и курсы валют'!$C$41),IF(H236&lt;'Заказ, cкидки и курсы валют'!$B$42,H236*0.54*100/(100-'Заказ, cкидки и курсы валют'!$C$42),IF(H236&lt;'Заказ, cкидки и курсы валют'!$B$43,H236*0.54*100/(100-'Заказ, cкидки и курсы валют'!$C$43),H236))))),2)</f>
        <v>675.18</v>
      </c>
    </row>
    <row r="237" spans="1:10" ht="14.1" customHeight="1">
      <c r="A237" s="20" t="s">
        <v>10782</v>
      </c>
      <c r="B237" s="465" t="s">
        <v>3525</v>
      </c>
      <c r="C237" s="622">
        <v>3003</v>
      </c>
      <c r="D237" s="466">
        <v>250</v>
      </c>
      <c r="E237" s="2077">
        <f t="shared" si="39"/>
        <v>208.392</v>
      </c>
      <c r="F237" s="603">
        <f t="shared" si="40"/>
        <v>208.39</v>
      </c>
      <c r="G237" s="862">
        <f>'Заказ, cкидки и курсы валют'!$J$23*F237</f>
        <v>2500.6799999999998</v>
      </c>
      <c r="H237" s="128">
        <f t="shared" si="41"/>
        <v>625.16999999999996</v>
      </c>
      <c r="I237" s="2173"/>
      <c r="J237" s="128">
        <f>ROUND(IF(H237&lt;'Заказ, cкидки и курсы валют'!$B$39,H237*0.54*100/(100-'Заказ, cкидки и курсы валют'!$C$39),IF(H237&lt;'Заказ, cкидки и курсы валют'!$B$40,H237*0.54*100/(100-'Заказ, cкидки и курсы валют'!$C$40),IF(H237&lt;'Заказ, cкидки и курсы валют'!$B$41,H237*0.54*100/(100-'Заказ, cкидки и курсы валют'!$C$41),IF(H237&lt;'Заказ, cкидки и курсы валют'!$B$42,H237*0.54*100/(100-'Заказ, cкидки и курсы валют'!$C$42),IF(H237&lt;'Заказ, cкидки и курсы валют'!$B$43,H237*0.54*100/(100-'Заказ, cкидки и курсы валют'!$C$43),H237))))),2)</f>
        <v>675.18</v>
      </c>
    </row>
    <row r="238" spans="1:10" ht="14.1" customHeight="1">
      <c r="A238" s="20" t="s">
        <v>9460</v>
      </c>
      <c r="B238" s="465" t="s">
        <v>3525</v>
      </c>
      <c r="C238" s="622">
        <v>3005</v>
      </c>
      <c r="D238" s="466">
        <v>250</v>
      </c>
      <c r="E238" s="2077">
        <f t="shared" si="39"/>
        <v>208.392</v>
      </c>
      <c r="F238" s="603">
        <f t="shared" si="40"/>
        <v>208.39</v>
      </c>
      <c r="G238" s="862">
        <f>'Заказ, cкидки и курсы валют'!$J$23*F238</f>
        <v>2500.6799999999998</v>
      </c>
      <c r="H238" s="128">
        <f t="shared" si="41"/>
        <v>625.16999999999996</v>
      </c>
      <c r="I238" s="2173"/>
      <c r="J238" s="128">
        <f>ROUND(IF(H238&lt;'Заказ, cкидки и курсы валют'!$B$39,H238*0.54*100/(100-'Заказ, cкидки и курсы валют'!$C$39),IF(H238&lt;'Заказ, cкидки и курсы валют'!$B$40,H238*0.54*100/(100-'Заказ, cкидки и курсы валют'!$C$40),IF(H238&lt;'Заказ, cкидки и курсы валют'!$B$41,H238*0.54*100/(100-'Заказ, cкидки и курсы валют'!$C$41),IF(H238&lt;'Заказ, cкидки и курсы валют'!$B$42,H238*0.54*100/(100-'Заказ, cкидки и курсы валют'!$C$42),IF(H238&lt;'Заказ, cкидки и курсы валют'!$B$43,H238*0.54*100/(100-'Заказ, cкидки и курсы валют'!$C$43),H238))))),2)</f>
        <v>675.18</v>
      </c>
    </row>
    <row r="239" spans="1:10" ht="14.1" customHeight="1">
      <c r="A239" s="20" t="s">
        <v>10783</v>
      </c>
      <c r="B239" s="465" t="s">
        <v>3525</v>
      </c>
      <c r="C239" s="622">
        <v>3009</v>
      </c>
      <c r="D239" s="466">
        <v>250</v>
      </c>
      <c r="E239" s="2077">
        <f t="shared" si="39"/>
        <v>208.392</v>
      </c>
      <c r="F239" s="603">
        <f t="shared" si="40"/>
        <v>208.39</v>
      </c>
      <c r="G239" s="862">
        <f>'Заказ, cкидки и курсы валют'!$J$23*F239</f>
        <v>2500.6799999999998</v>
      </c>
      <c r="H239" s="128">
        <f t="shared" si="41"/>
        <v>625.16999999999996</v>
      </c>
      <c r="I239" s="2173"/>
      <c r="J239" s="128">
        <f>ROUND(IF(H239&lt;'Заказ, cкидки и курсы валют'!$B$39,H239*0.54*100/(100-'Заказ, cкидки и курсы валют'!$C$39),IF(H239&lt;'Заказ, cкидки и курсы валют'!$B$40,H239*0.54*100/(100-'Заказ, cкидки и курсы валют'!$C$40),IF(H239&lt;'Заказ, cкидки и курсы валют'!$B$41,H239*0.54*100/(100-'Заказ, cкидки и курсы валют'!$C$41),IF(H239&lt;'Заказ, cкидки и курсы валют'!$B$42,H239*0.54*100/(100-'Заказ, cкидки и курсы валют'!$C$42),IF(H239&lt;'Заказ, cкидки и курсы валют'!$B$43,H239*0.54*100/(100-'Заказ, cкидки и курсы валют'!$C$43),H239))))),2)</f>
        <v>675.18</v>
      </c>
    </row>
    <row r="240" spans="1:10" ht="14.1" customHeight="1">
      <c r="A240" s="20" t="s">
        <v>10784</v>
      </c>
      <c r="B240" s="465" t="s">
        <v>3525</v>
      </c>
      <c r="C240" s="622">
        <v>3011</v>
      </c>
      <c r="D240" s="466">
        <v>250</v>
      </c>
      <c r="E240" s="2077">
        <f t="shared" si="39"/>
        <v>208.392</v>
      </c>
      <c r="F240" s="603">
        <f t="shared" si="40"/>
        <v>208.39</v>
      </c>
      <c r="G240" s="862">
        <f>'Заказ, cкидки и курсы валют'!$J$23*F240</f>
        <v>2500.6799999999998</v>
      </c>
      <c r="H240" s="128">
        <f t="shared" si="41"/>
        <v>625.16999999999996</v>
      </c>
      <c r="I240" s="2173"/>
      <c r="J240" s="128">
        <f>ROUND(IF(H240&lt;'Заказ, cкидки и курсы валют'!$B$39,H240*0.54*100/(100-'Заказ, cкидки и курсы валют'!$C$39),IF(H240&lt;'Заказ, cкидки и курсы валют'!$B$40,H240*0.54*100/(100-'Заказ, cкидки и курсы валют'!$C$40),IF(H240&lt;'Заказ, cкидки и курсы валют'!$B$41,H240*0.54*100/(100-'Заказ, cкидки и курсы валют'!$C$41),IF(H240&lt;'Заказ, cкидки и курсы валют'!$B$42,H240*0.54*100/(100-'Заказ, cкидки и курсы валют'!$C$42),IF(H240&lt;'Заказ, cкидки и курсы валют'!$B$43,H240*0.54*100/(100-'Заказ, cкидки и курсы валют'!$C$43),H240))))),2)</f>
        <v>675.18</v>
      </c>
    </row>
    <row r="241" spans="1:10" ht="14.1" customHeight="1">
      <c r="A241" s="20" t="s">
        <v>10785</v>
      </c>
      <c r="B241" s="465" t="s">
        <v>3525</v>
      </c>
      <c r="C241" s="622">
        <v>5002</v>
      </c>
      <c r="D241" s="466">
        <v>250</v>
      </c>
      <c r="E241" s="2077">
        <f t="shared" si="39"/>
        <v>208.392</v>
      </c>
      <c r="F241" s="603">
        <f t="shared" ref="F241:F250" si="42">ROUND(E241*(1-$F$37),2)</f>
        <v>208.39</v>
      </c>
      <c r="G241" s="862">
        <f>'Заказ, cкидки и курсы валют'!$J$23*F241</f>
        <v>2500.6799999999998</v>
      </c>
      <c r="H241" s="128">
        <f t="shared" ref="H241:H250" si="43">ROUND((D241/1000)*G241,2)</f>
        <v>625.16999999999996</v>
      </c>
      <c r="I241" s="2173"/>
      <c r="J241" s="128">
        <f>ROUND(IF(H241&lt;'Заказ, cкидки и курсы валют'!$B$39,H241*0.54*100/(100-'Заказ, cкидки и курсы валют'!$C$39),IF(H241&lt;'Заказ, cкидки и курсы валют'!$B$40,H241*0.54*100/(100-'Заказ, cкидки и курсы валют'!$C$40),IF(H241&lt;'Заказ, cкидки и курсы валют'!$B$41,H241*0.54*100/(100-'Заказ, cкидки и курсы валют'!$C$41),IF(H241&lt;'Заказ, cкидки и курсы валют'!$B$42,H241*0.54*100/(100-'Заказ, cкидки и курсы валют'!$C$42),IF(H241&lt;'Заказ, cкидки и курсы валют'!$B$43,H241*0.54*100/(100-'Заказ, cкидки и курсы валют'!$C$43),H241))))),2)</f>
        <v>675.18</v>
      </c>
    </row>
    <row r="242" spans="1:10" ht="14.1" customHeight="1">
      <c r="A242" s="20" t="s">
        <v>9461</v>
      </c>
      <c r="B242" s="465" t="s">
        <v>3525</v>
      </c>
      <c r="C242" s="46">
        <v>5005</v>
      </c>
      <c r="D242" s="466">
        <v>250</v>
      </c>
      <c r="E242" s="2077">
        <f t="shared" si="39"/>
        <v>208.392</v>
      </c>
      <c r="F242" s="603">
        <f t="shared" si="42"/>
        <v>208.39</v>
      </c>
      <c r="G242" s="862">
        <f>'Заказ, cкидки и курсы валют'!$J$23*F242</f>
        <v>2500.6799999999998</v>
      </c>
      <c r="H242" s="128">
        <f t="shared" si="43"/>
        <v>625.16999999999996</v>
      </c>
      <c r="I242" s="2173"/>
      <c r="J242" s="128">
        <f>ROUND(IF(H242&lt;'Заказ, cкидки и курсы валют'!$B$39,H242*0.54*100/(100-'Заказ, cкидки и курсы валют'!$C$39),IF(H242&lt;'Заказ, cкидки и курсы валют'!$B$40,H242*0.54*100/(100-'Заказ, cкидки и курсы валют'!$C$40),IF(H242&lt;'Заказ, cкидки и курсы валют'!$B$41,H242*0.54*100/(100-'Заказ, cкидки и курсы валют'!$C$41),IF(H242&lt;'Заказ, cкидки и курсы валют'!$B$42,H242*0.54*100/(100-'Заказ, cкидки и курсы валют'!$C$42),IF(H242&lt;'Заказ, cкидки и курсы валют'!$B$43,H242*0.54*100/(100-'Заказ, cкидки и курсы валют'!$C$43),H242))))),2)</f>
        <v>675.18</v>
      </c>
    </row>
    <row r="243" spans="1:10" ht="14.1" customHeight="1">
      <c r="A243" s="20" t="s">
        <v>10786</v>
      </c>
      <c r="B243" s="465" t="s">
        <v>3525</v>
      </c>
      <c r="C243" s="46">
        <v>5021</v>
      </c>
      <c r="D243" s="466">
        <v>250</v>
      </c>
      <c r="E243" s="2077">
        <f t="shared" si="39"/>
        <v>208.392</v>
      </c>
      <c r="F243" s="603">
        <f t="shared" si="42"/>
        <v>208.39</v>
      </c>
      <c r="G243" s="862">
        <f>'Заказ, cкидки и курсы валют'!$J$23*F243</f>
        <v>2500.6799999999998</v>
      </c>
      <c r="H243" s="128">
        <f t="shared" si="43"/>
        <v>625.16999999999996</v>
      </c>
      <c r="I243" s="2173"/>
      <c r="J243" s="128">
        <f>ROUND(IF(H243&lt;'Заказ, cкидки и курсы валют'!$B$39,H243*0.54*100/(100-'Заказ, cкидки и курсы валют'!$C$39),IF(H243&lt;'Заказ, cкидки и курсы валют'!$B$40,H243*0.54*100/(100-'Заказ, cкидки и курсы валют'!$C$40),IF(H243&lt;'Заказ, cкидки и курсы валют'!$B$41,H243*0.54*100/(100-'Заказ, cкидки и курсы валют'!$C$41),IF(H243&lt;'Заказ, cкидки и курсы валют'!$B$42,H243*0.54*100/(100-'Заказ, cкидки и курсы валют'!$C$42),IF(H243&lt;'Заказ, cкидки и курсы валют'!$B$43,H243*0.54*100/(100-'Заказ, cкидки и курсы валют'!$C$43),H243))))),2)</f>
        <v>675.18</v>
      </c>
    </row>
    <row r="244" spans="1:10" ht="14.1" customHeight="1">
      <c r="A244" s="20" t="s">
        <v>10787</v>
      </c>
      <c r="B244" s="465" t="s">
        <v>3525</v>
      </c>
      <c r="C244" s="46">
        <v>6002</v>
      </c>
      <c r="D244" s="466">
        <v>250</v>
      </c>
      <c r="E244" s="2077">
        <f t="shared" si="39"/>
        <v>208.392</v>
      </c>
      <c r="F244" s="603">
        <f t="shared" si="42"/>
        <v>208.39</v>
      </c>
      <c r="G244" s="862">
        <f>'Заказ, cкидки и курсы валют'!$J$23*F244</f>
        <v>2500.6799999999998</v>
      </c>
      <c r="H244" s="128">
        <f t="shared" si="43"/>
        <v>625.16999999999996</v>
      </c>
      <c r="I244" s="2173"/>
      <c r="J244" s="128">
        <f>ROUND(IF(H244&lt;'Заказ, cкидки и курсы валют'!$B$39,H244*0.54*100/(100-'Заказ, cкидки и курсы валют'!$C$39),IF(H244&lt;'Заказ, cкидки и курсы валют'!$B$40,H244*0.54*100/(100-'Заказ, cкидки и курсы валют'!$C$40),IF(H244&lt;'Заказ, cкидки и курсы валют'!$B$41,H244*0.54*100/(100-'Заказ, cкидки и курсы валют'!$C$41),IF(H244&lt;'Заказ, cкидки и курсы валют'!$B$42,H244*0.54*100/(100-'Заказ, cкидки и курсы валют'!$C$42),IF(H244&lt;'Заказ, cкидки и курсы валют'!$B$43,H244*0.54*100/(100-'Заказ, cкидки и курсы валют'!$C$43),H244))))),2)</f>
        <v>675.18</v>
      </c>
    </row>
    <row r="245" spans="1:10" ht="14.1" customHeight="1">
      <c r="A245" s="20" t="s">
        <v>9462</v>
      </c>
      <c r="B245" s="465" t="s">
        <v>3525</v>
      </c>
      <c r="C245" s="46">
        <v>6005</v>
      </c>
      <c r="D245" s="466">
        <v>250</v>
      </c>
      <c r="E245" s="2077">
        <f t="shared" si="39"/>
        <v>208.392</v>
      </c>
      <c r="F245" s="603">
        <f t="shared" si="42"/>
        <v>208.39</v>
      </c>
      <c r="G245" s="862">
        <f>'Заказ, cкидки и курсы валют'!$J$23*F245</f>
        <v>2500.6799999999998</v>
      </c>
      <c r="H245" s="128">
        <f t="shared" si="43"/>
        <v>625.16999999999996</v>
      </c>
      <c r="I245" s="2173"/>
      <c r="J245" s="128">
        <f>ROUND(IF(H245&lt;'Заказ, cкидки и курсы валют'!$B$39,H245*0.54*100/(100-'Заказ, cкидки и курсы валют'!$C$39),IF(H245&lt;'Заказ, cкидки и курсы валют'!$B$40,H245*0.54*100/(100-'Заказ, cкидки и курсы валют'!$C$40),IF(H245&lt;'Заказ, cкидки и курсы валют'!$B$41,H245*0.54*100/(100-'Заказ, cкидки и курсы валют'!$C$41),IF(H245&lt;'Заказ, cкидки и курсы валют'!$B$42,H245*0.54*100/(100-'Заказ, cкидки и курсы валют'!$C$42),IF(H245&lt;'Заказ, cкидки и курсы валют'!$B$43,H245*0.54*100/(100-'Заказ, cкидки и курсы валют'!$C$43),H245))))),2)</f>
        <v>675.18</v>
      </c>
    </row>
    <row r="246" spans="1:10" ht="14.1" customHeight="1">
      <c r="A246" s="20" t="s">
        <v>9463</v>
      </c>
      <c r="B246" s="465" t="s">
        <v>3525</v>
      </c>
      <c r="C246" s="46">
        <v>7004</v>
      </c>
      <c r="D246" s="466">
        <v>250</v>
      </c>
      <c r="E246" s="2077">
        <f t="shared" si="39"/>
        <v>208.392</v>
      </c>
      <c r="F246" s="603">
        <f t="shared" si="42"/>
        <v>208.39</v>
      </c>
      <c r="G246" s="862">
        <f>'Заказ, cкидки и курсы валют'!$J$23*F246</f>
        <v>2500.6799999999998</v>
      </c>
      <c r="H246" s="128">
        <f t="shared" si="43"/>
        <v>625.16999999999996</v>
      </c>
      <c r="I246" s="2173"/>
      <c r="J246" s="128">
        <f>ROUND(IF(H246&lt;'Заказ, cкидки и курсы валют'!$B$39,H246*0.54*100/(100-'Заказ, cкидки и курсы валют'!$C$39),IF(H246&lt;'Заказ, cкидки и курсы валют'!$B$40,H246*0.54*100/(100-'Заказ, cкидки и курсы валют'!$C$40),IF(H246&lt;'Заказ, cкидки и курсы валют'!$B$41,H246*0.54*100/(100-'Заказ, cкидки и курсы валют'!$C$41),IF(H246&lt;'Заказ, cкидки и курсы валют'!$B$42,H246*0.54*100/(100-'Заказ, cкидки и курсы валют'!$C$42),IF(H246&lt;'Заказ, cкидки и курсы валют'!$B$43,H246*0.54*100/(100-'Заказ, cкидки и курсы валют'!$C$43),H246))))),2)</f>
        <v>675.18</v>
      </c>
    </row>
    <row r="247" spans="1:10" ht="14.1" customHeight="1">
      <c r="A247" s="20" t="s">
        <v>10788</v>
      </c>
      <c r="B247" s="465" t="s">
        <v>3525</v>
      </c>
      <c r="C247" s="46">
        <v>7024</v>
      </c>
      <c r="D247" s="466">
        <v>250</v>
      </c>
      <c r="E247" s="2077">
        <f t="shared" si="39"/>
        <v>208.392</v>
      </c>
      <c r="F247" s="603">
        <f t="shared" si="42"/>
        <v>208.39</v>
      </c>
      <c r="G247" s="862">
        <f>'Заказ, cкидки и курсы валют'!$J$23*F247</f>
        <v>2500.6799999999998</v>
      </c>
      <c r="H247" s="128">
        <f t="shared" si="43"/>
        <v>625.16999999999996</v>
      </c>
      <c r="I247" s="2173"/>
      <c r="J247" s="128">
        <f>ROUND(IF(H247&lt;'Заказ, cкидки и курсы валют'!$B$39,H247*0.54*100/(100-'Заказ, cкидки и курсы валют'!$C$39),IF(H247&lt;'Заказ, cкидки и курсы валют'!$B$40,H247*0.54*100/(100-'Заказ, cкидки и курсы валют'!$C$40),IF(H247&lt;'Заказ, cкидки и курсы валют'!$B$41,H247*0.54*100/(100-'Заказ, cкидки и курсы валют'!$C$41),IF(H247&lt;'Заказ, cкидки и курсы валют'!$B$42,H247*0.54*100/(100-'Заказ, cкидки и курсы валют'!$C$42),IF(H247&lt;'Заказ, cкидки и курсы валют'!$B$43,H247*0.54*100/(100-'Заказ, cкидки и курсы валют'!$C$43),H247))))),2)</f>
        <v>675.18</v>
      </c>
    </row>
    <row r="248" spans="1:10" ht="14.1" customHeight="1">
      <c r="A248" s="20" t="s">
        <v>9464</v>
      </c>
      <c r="B248" s="465" t="s">
        <v>3525</v>
      </c>
      <c r="C248" s="46">
        <v>8017</v>
      </c>
      <c r="D248" s="466">
        <v>250</v>
      </c>
      <c r="E248" s="2077">
        <f t="shared" si="39"/>
        <v>208.392</v>
      </c>
      <c r="F248" s="603">
        <f t="shared" si="42"/>
        <v>208.39</v>
      </c>
      <c r="G248" s="862">
        <f>'Заказ, cкидки и курсы валют'!$J$23*F248</f>
        <v>2500.6799999999998</v>
      </c>
      <c r="H248" s="128">
        <f t="shared" si="43"/>
        <v>625.16999999999996</v>
      </c>
      <c r="I248" s="2173"/>
      <c r="J248" s="128">
        <f>ROUND(IF(H248&lt;'Заказ, cкидки и курсы валют'!$B$39,H248*0.54*100/(100-'Заказ, cкидки и курсы валют'!$C$39),IF(H248&lt;'Заказ, cкидки и курсы валют'!$B$40,H248*0.54*100/(100-'Заказ, cкидки и курсы валют'!$C$40),IF(H248&lt;'Заказ, cкидки и курсы валют'!$B$41,H248*0.54*100/(100-'Заказ, cкидки и курсы валют'!$C$41),IF(H248&lt;'Заказ, cкидки и курсы валют'!$B$42,H248*0.54*100/(100-'Заказ, cкидки и курсы валют'!$C$42),IF(H248&lt;'Заказ, cкидки и курсы валют'!$B$43,H248*0.54*100/(100-'Заказ, cкидки и курсы валют'!$C$43),H248))))),2)</f>
        <v>675.18</v>
      </c>
    </row>
    <row r="249" spans="1:10" ht="14.1" customHeight="1">
      <c r="A249" s="20" t="s">
        <v>10789</v>
      </c>
      <c r="B249" s="465" t="s">
        <v>3525</v>
      </c>
      <c r="C249" s="46">
        <v>8019</v>
      </c>
      <c r="D249" s="466">
        <v>250</v>
      </c>
      <c r="E249" s="2077">
        <f t="shared" si="39"/>
        <v>208.392</v>
      </c>
      <c r="F249" s="603">
        <f t="shared" si="42"/>
        <v>208.39</v>
      </c>
      <c r="G249" s="862">
        <f>'Заказ, cкидки и курсы валют'!$J$23*F249</f>
        <v>2500.6799999999998</v>
      </c>
      <c r="H249" s="128">
        <f t="shared" si="43"/>
        <v>625.16999999999996</v>
      </c>
      <c r="I249" s="2173"/>
      <c r="J249" s="128">
        <f>ROUND(IF(H249&lt;'Заказ, cкидки и курсы валют'!$B$39,H249*0.54*100/(100-'Заказ, cкидки и курсы валют'!$C$39),IF(H249&lt;'Заказ, cкидки и курсы валют'!$B$40,H249*0.54*100/(100-'Заказ, cкидки и курсы валют'!$C$40),IF(H249&lt;'Заказ, cкидки и курсы валют'!$B$41,H249*0.54*100/(100-'Заказ, cкидки и курсы валют'!$C$41),IF(H249&lt;'Заказ, cкидки и курсы валют'!$B$42,H249*0.54*100/(100-'Заказ, cкидки и курсы валют'!$C$42),IF(H249&lt;'Заказ, cкидки и курсы валют'!$B$43,H249*0.54*100/(100-'Заказ, cкидки и курсы валют'!$C$43),H249))))),2)</f>
        <v>675.18</v>
      </c>
    </row>
    <row r="250" spans="1:10" ht="14.1" customHeight="1">
      <c r="A250" s="20" t="s">
        <v>9465</v>
      </c>
      <c r="B250" s="465" t="s">
        <v>3525</v>
      </c>
      <c r="C250" s="46">
        <v>9003</v>
      </c>
      <c r="D250" s="466">
        <v>250</v>
      </c>
      <c r="E250" s="2077">
        <f t="shared" si="39"/>
        <v>208.392</v>
      </c>
      <c r="F250" s="603">
        <f t="shared" si="42"/>
        <v>208.39</v>
      </c>
      <c r="G250" s="862">
        <f>'Заказ, cкидки и курсы валют'!$J$23*F250</f>
        <v>2500.6799999999998</v>
      </c>
      <c r="H250" s="128">
        <f t="shared" si="43"/>
        <v>625.16999999999996</v>
      </c>
      <c r="I250" s="2173"/>
      <c r="J250" s="128">
        <f>ROUND(IF(H250&lt;'Заказ, cкидки и курсы валют'!$B$39,H250*0.54*100/(100-'Заказ, cкидки и курсы валют'!$C$39),IF(H250&lt;'Заказ, cкидки и курсы валют'!$B$40,H250*0.54*100/(100-'Заказ, cкидки и курсы валют'!$C$40),IF(H250&lt;'Заказ, cкидки и курсы валют'!$B$41,H250*0.54*100/(100-'Заказ, cкидки и курсы валют'!$C$41),IF(H250&lt;'Заказ, cкидки и курсы валют'!$B$42,H250*0.54*100/(100-'Заказ, cкидки и курсы валют'!$C$42),IF(H250&lt;'Заказ, cкидки и курсы валют'!$B$43,H250*0.54*100/(100-'Заказ, cкидки и курсы валют'!$C$43),H250))))),2)</f>
        <v>675.18</v>
      </c>
    </row>
    <row r="251" spans="1:10" ht="14.1" customHeight="1">
      <c r="A251" s="2165" t="s">
        <v>9466</v>
      </c>
      <c r="B251" s="535" t="s">
        <v>1384</v>
      </c>
      <c r="C251" s="535">
        <v>1014</v>
      </c>
      <c r="D251" s="536">
        <v>250</v>
      </c>
      <c r="E251" s="2077">
        <f t="shared" si="39"/>
        <v>228.624</v>
      </c>
      <c r="F251" s="932">
        <f t="shared" ref="F251:F267" si="44">ROUND(E251*(1-$F$37),2)</f>
        <v>228.62</v>
      </c>
      <c r="G251" s="933">
        <f>'Заказ, cкидки и курсы валют'!$J$23*F251</f>
        <v>2743.44</v>
      </c>
      <c r="H251" s="537">
        <f t="shared" ref="H251:H265" si="45">ROUND((D251/1000)*G251,2)</f>
        <v>685.86</v>
      </c>
      <c r="I251" s="2165"/>
      <c r="J251" s="128">
        <f>ROUND(IF(H251&lt;'Заказ, cкидки и курсы валют'!$B$39,H251*0.54*100/(100-'Заказ, cкидки и курсы валют'!$C$39),IF(H251&lt;'Заказ, cкидки и курсы валют'!$B$40,H251*0.54*100/(100-'Заказ, cкидки и курсы валют'!$C$40),IF(H251&lt;'Заказ, cкидки и курсы валют'!$B$41,H251*0.54*100/(100-'Заказ, cкидки и курсы валют'!$C$41),IF(H251&lt;'Заказ, cкидки и курсы валют'!$B$42,H251*0.54*100/(100-'Заказ, cкидки и курсы валют'!$C$42),IF(H251&lt;'Заказ, cкидки и курсы валют'!$B$43,H251*0.54*100/(100-'Заказ, cкидки и курсы валют'!$C$43),H251))))),2)</f>
        <v>740.73</v>
      </c>
    </row>
    <row r="252" spans="1:10" ht="14.1" customHeight="1">
      <c r="A252" s="15" t="s">
        <v>9467</v>
      </c>
      <c r="B252" s="46" t="s">
        <v>1384</v>
      </c>
      <c r="C252" s="622">
        <v>1015</v>
      </c>
      <c r="D252" s="45">
        <v>250</v>
      </c>
      <c r="E252" s="2077">
        <f t="shared" si="39"/>
        <v>228.624</v>
      </c>
      <c r="F252" s="603">
        <f t="shared" si="44"/>
        <v>228.62</v>
      </c>
      <c r="G252" s="862">
        <f>'Заказ, cкидки и курсы валют'!$J$23*F252</f>
        <v>2743.44</v>
      </c>
      <c r="H252" s="128">
        <f t="shared" si="45"/>
        <v>685.86</v>
      </c>
      <c r="I252" s="15"/>
      <c r="J252" s="128">
        <f>ROUND(IF(H252&lt;'Заказ, cкидки и курсы валют'!$B$39,H252*0.54*100/(100-'Заказ, cкидки и курсы валют'!$C$39),IF(H252&lt;'Заказ, cкидки и курсы валют'!$B$40,H252*0.54*100/(100-'Заказ, cкидки и курсы валют'!$C$40),IF(H252&lt;'Заказ, cкидки и курсы валют'!$B$41,H252*0.54*100/(100-'Заказ, cкидки и курсы валют'!$C$41),IF(H252&lt;'Заказ, cкидки и курсы валют'!$B$42,H252*0.54*100/(100-'Заказ, cкидки и курсы валют'!$C$42),IF(H252&lt;'Заказ, cкидки и курсы валют'!$B$43,H252*0.54*100/(100-'Заказ, cкидки и курсы валют'!$C$43),H252))))),2)</f>
        <v>740.73</v>
      </c>
    </row>
    <row r="253" spans="1:10" ht="14.1" customHeight="1">
      <c r="A253" s="15" t="s">
        <v>10790</v>
      </c>
      <c r="B253" s="46" t="s">
        <v>1384</v>
      </c>
      <c r="C253" s="622">
        <v>1018</v>
      </c>
      <c r="D253" s="45">
        <v>250</v>
      </c>
      <c r="E253" s="2077">
        <f t="shared" si="39"/>
        <v>228.624</v>
      </c>
      <c r="F253" s="603">
        <f t="shared" si="44"/>
        <v>228.62</v>
      </c>
      <c r="G253" s="862">
        <f>'Заказ, cкидки и курсы валют'!$J$23*F253</f>
        <v>2743.44</v>
      </c>
      <c r="H253" s="128">
        <f t="shared" si="45"/>
        <v>685.86</v>
      </c>
      <c r="I253" s="15"/>
      <c r="J253" s="128">
        <f>ROUND(IF(H253&lt;'Заказ, cкидки и курсы валют'!$B$39,H253*0.54*100/(100-'Заказ, cкидки и курсы валют'!$C$39),IF(H253&lt;'Заказ, cкидки и курсы валют'!$B$40,H253*0.54*100/(100-'Заказ, cкидки и курсы валют'!$C$40),IF(H253&lt;'Заказ, cкидки и курсы валют'!$B$41,H253*0.54*100/(100-'Заказ, cкидки и курсы валют'!$C$41),IF(H253&lt;'Заказ, cкидки и курсы валют'!$B$42,H253*0.54*100/(100-'Заказ, cкидки и курсы валют'!$C$42),IF(H253&lt;'Заказ, cкидки и курсы валют'!$B$43,H253*0.54*100/(100-'Заказ, cкидки и курсы валют'!$C$43),H253))))),2)</f>
        <v>740.73</v>
      </c>
    </row>
    <row r="254" spans="1:10" ht="14.1" customHeight="1">
      <c r="A254" s="15" t="s">
        <v>9468</v>
      </c>
      <c r="B254" s="46" t="s">
        <v>1384</v>
      </c>
      <c r="C254" s="622">
        <v>3003</v>
      </c>
      <c r="D254" s="45">
        <v>250</v>
      </c>
      <c r="E254" s="2077">
        <f t="shared" si="39"/>
        <v>228.624</v>
      </c>
      <c r="F254" s="603">
        <f t="shared" si="44"/>
        <v>228.62</v>
      </c>
      <c r="G254" s="862">
        <f>'Заказ, cкидки и курсы валют'!$J$23*F254</f>
        <v>2743.44</v>
      </c>
      <c r="H254" s="128">
        <f t="shared" si="45"/>
        <v>685.86</v>
      </c>
      <c r="I254" s="15"/>
      <c r="J254" s="128">
        <f>ROUND(IF(H254&lt;'Заказ, cкидки и курсы валют'!$B$39,H254*0.54*100/(100-'Заказ, cкидки и курсы валют'!$C$39),IF(H254&lt;'Заказ, cкидки и курсы валют'!$B$40,H254*0.54*100/(100-'Заказ, cкидки и курсы валют'!$C$40),IF(H254&lt;'Заказ, cкидки и курсы валют'!$B$41,H254*0.54*100/(100-'Заказ, cкидки и курсы валют'!$C$41),IF(H254&lt;'Заказ, cкидки и курсы валют'!$B$42,H254*0.54*100/(100-'Заказ, cкидки и курсы валют'!$C$42),IF(H254&lt;'Заказ, cкидки и курсы валют'!$B$43,H254*0.54*100/(100-'Заказ, cкидки и курсы валют'!$C$43),H254))))),2)</f>
        <v>740.73</v>
      </c>
    </row>
    <row r="255" spans="1:10" ht="14.1" customHeight="1">
      <c r="A255" s="15" t="s">
        <v>9469</v>
      </c>
      <c r="B255" s="46" t="s">
        <v>1384</v>
      </c>
      <c r="C255" s="622">
        <v>3005</v>
      </c>
      <c r="D255" s="45">
        <v>250</v>
      </c>
      <c r="E255" s="2077">
        <f t="shared" si="39"/>
        <v>228.624</v>
      </c>
      <c r="F255" s="603">
        <f t="shared" si="44"/>
        <v>228.62</v>
      </c>
      <c r="G255" s="862">
        <f>'Заказ, cкидки и курсы валют'!$J$23*F255</f>
        <v>2743.44</v>
      </c>
      <c r="H255" s="128">
        <f t="shared" si="45"/>
        <v>685.86</v>
      </c>
      <c r="I255" s="15"/>
      <c r="J255" s="128">
        <f>ROUND(IF(H255&lt;'Заказ, cкидки и курсы валют'!$B$39,H255*0.54*100/(100-'Заказ, cкидки и курсы валют'!$C$39),IF(H255&lt;'Заказ, cкидки и курсы валют'!$B$40,H255*0.54*100/(100-'Заказ, cкидки и курсы валют'!$C$40),IF(H255&lt;'Заказ, cкидки и курсы валют'!$B$41,H255*0.54*100/(100-'Заказ, cкидки и курсы валют'!$C$41),IF(H255&lt;'Заказ, cкидки и курсы валют'!$B$42,H255*0.54*100/(100-'Заказ, cкидки и курсы валют'!$C$42),IF(H255&lt;'Заказ, cкидки и курсы валют'!$B$43,H255*0.54*100/(100-'Заказ, cкидки и курсы валют'!$C$43),H255))))),2)</f>
        <v>740.73</v>
      </c>
    </row>
    <row r="256" spans="1:10" ht="14.1" customHeight="1">
      <c r="A256" s="15" t="s">
        <v>10791</v>
      </c>
      <c r="B256" s="46" t="s">
        <v>1384</v>
      </c>
      <c r="C256" s="622">
        <v>3009</v>
      </c>
      <c r="D256" s="45">
        <v>250</v>
      </c>
      <c r="E256" s="2077">
        <f t="shared" si="39"/>
        <v>228.624</v>
      </c>
      <c r="F256" s="603">
        <f t="shared" si="44"/>
        <v>228.62</v>
      </c>
      <c r="G256" s="862">
        <f>'Заказ, cкидки и курсы валют'!$J$23*F256</f>
        <v>2743.44</v>
      </c>
      <c r="H256" s="128">
        <f t="shared" si="45"/>
        <v>685.86</v>
      </c>
      <c r="I256" s="15"/>
      <c r="J256" s="128">
        <f>ROUND(IF(H256&lt;'Заказ, cкидки и курсы валют'!$B$39,H256*0.54*100/(100-'Заказ, cкидки и курсы валют'!$C$39),IF(H256&lt;'Заказ, cкидки и курсы валют'!$B$40,H256*0.54*100/(100-'Заказ, cкидки и курсы валют'!$C$40),IF(H256&lt;'Заказ, cкидки и курсы валют'!$B$41,H256*0.54*100/(100-'Заказ, cкидки и курсы валют'!$C$41),IF(H256&lt;'Заказ, cкидки и курсы валют'!$B$42,H256*0.54*100/(100-'Заказ, cкидки и курсы валют'!$C$42),IF(H256&lt;'Заказ, cкидки и курсы валют'!$B$43,H256*0.54*100/(100-'Заказ, cкидки и курсы валют'!$C$43),H256))))),2)</f>
        <v>740.73</v>
      </c>
    </row>
    <row r="257" spans="1:10" ht="14.1" customHeight="1">
      <c r="A257" s="15" t="s">
        <v>9489</v>
      </c>
      <c r="B257" s="46" t="s">
        <v>1384</v>
      </c>
      <c r="C257" s="622">
        <v>3011</v>
      </c>
      <c r="D257" s="45">
        <v>250</v>
      </c>
      <c r="E257" s="2077">
        <f t="shared" si="39"/>
        <v>228.624</v>
      </c>
      <c r="F257" s="603">
        <f t="shared" si="44"/>
        <v>228.62</v>
      </c>
      <c r="G257" s="862">
        <f>'Заказ, cкидки и курсы валют'!$J$23*F257</f>
        <v>2743.44</v>
      </c>
      <c r="H257" s="128">
        <f t="shared" si="45"/>
        <v>685.86</v>
      </c>
      <c r="I257" s="15"/>
      <c r="J257" s="128">
        <f>ROUND(IF(H257&lt;'Заказ, cкидки и курсы валют'!$B$39,H257*0.54*100/(100-'Заказ, cкидки и курсы валют'!$C$39),IF(H257&lt;'Заказ, cкидки и курсы валют'!$B$40,H257*0.54*100/(100-'Заказ, cкидки и курсы валют'!$C$40),IF(H257&lt;'Заказ, cкидки и курсы валют'!$B$41,H257*0.54*100/(100-'Заказ, cкидки и курсы валют'!$C$41),IF(H257&lt;'Заказ, cкидки и курсы валют'!$B$42,H257*0.54*100/(100-'Заказ, cкидки и курсы валют'!$C$42),IF(H257&lt;'Заказ, cкидки и курсы валют'!$B$43,H257*0.54*100/(100-'Заказ, cкидки и курсы валют'!$C$43),H257))))),2)</f>
        <v>740.73</v>
      </c>
    </row>
    <row r="258" spans="1:10" ht="14.1" customHeight="1">
      <c r="A258" s="15" t="s">
        <v>9470</v>
      </c>
      <c r="B258" s="46" t="s">
        <v>1384</v>
      </c>
      <c r="C258" s="622">
        <v>5002</v>
      </c>
      <c r="D258" s="45">
        <v>250</v>
      </c>
      <c r="E258" s="2077">
        <f t="shared" si="39"/>
        <v>228.624</v>
      </c>
      <c r="F258" s="603">
        <f t="shared" si="44"/>
        <v>228.62</v>
      </c>
      <c r="G258" s="862">
        <f>'Заказ, cкидки и курсы валют'!$J$23*F258</f>
        <v>2743.44</v>
      </c>
      <c r="H258" s="128">
        <f t="shared" si="45"/>
        <v>685.86</v>
      </c>
      <c r="I258" s="15"/>
      <c r="J258" s="128">
        <f>ROUND(IF(H258&lt;'Заказ, cкидки и курсы валют'!$B$39,H258*0.54*100/(100-'Заказ, cкидки и курсы валют'!$C$39),IF(H258&lt;'Заказ, cкидки и курсы валют'!$B$40,H258*0.54*100/(100-'Заказ, cкидки и курсы валют'!$C$40),IF(H258&lt;'Заказ, cкидки и курсы валют'!$B$41,H258*0.54*100/(100-'Заказ, cкидки и курсы валют'!$C$41),IF(H258&lt;'Заказ, cкидки и курсы валют'!$B$42,H258*0.54*100/(100-'Заказ, cкидки и курсы валют'!$C$42),IF(H258&lt;'Заказ, cкидки и курсы валют'!$B$43,H258*0.54*100/(100-'Заказ, cкидки и курсы валют'!$C$43),H258))))),2)</f>
        <v>740.73</v>
      </c>
    </row>
    <row r="259" spans="1:10" ht="14.1" customHeight="1">
      <c r="A259" s="15" t="s">
        <v>9471</v>
      </c>
      <c r="B259" s="46" t="s">
        <v>1384</v>
      </c>
      <c r="C259" s="46">
        <v>5005</v>
      </c>
      <c r="D259" s="45">
        <v>250</v>
      </c>
      <c r="E259" s="2077">
        <f t="shared" si="39"/>
        <v>228.624</v>
      </c>
      <c r="F259" s="603">
        <f t="shared" si="44"/>
        <v>228.62</v>
      </c>
      <c r="G259" s="862">
        <f>'Заказ, cкидки и курсы валют'!$J$23*F259</f>
        <v>2743.44</v>
      </c>
      <c r="H259" s="128">
        <f t="shared" si="45"/>
        <v>685.86</v>
      </c>
      <c r="I259" s="15"/>
      <c r="J259" s="128">
        <f>ROUND(IF(H259&lt;'Заказ, cкидки и курсы валют'!$B$39,H259*0.54*100/(100-'Заказ, cкидки и курсы валют'!$C$39),IF(H259&lt;'Заказ, cкидки и курсы валют'!$B$40,H259*0.54*100/(100-'Заказ, cкидки и курсы валют'!$C$40),IF(H259&lt;'Заказ, cкидки и курсы валют'!$B$41,H259*0.54*100/(100-'Заказ, cкидки и курсы валют'!$C$41),IF(H259&lt;'Заказ, cкидки и курсы валют'!$B$42,H259*0.54*100/(100-'Заказ, cкидки и курсы валют'!$C$42),IF(H259&lt;'Заказ, cкидки и курсы валют'!$B$43,H259*0.54*100/(100-'Заказ, cкидки и курсы валют'!$C$43),H259))))),2)</f>
        <v>740.73</v>
      </c>
    </row>
    <row r="260" spans="1:10" ht="14.1" customHeight="1">
      <c r="A260" s="15" t="s">
        <v>9472</v>
      </c>
      <c r="B260" s="46" t="s">
        <v>1384</v>
      </c>
      <c r="C260" s="46">
        <v>5021</v>
      </c>
      <c r="D260" s="45">
        <v>250</v>
      </c>
      <c r="E260" s="2077">
        <f t="shared" si="39"/>
        <v>228.624</v>
      </c>
      <c r="F260" s="603">
        <f t="shared" si="44"/>
        <v>228.62</v>
      </c>
      <c r="G260" s="862">
        <f>'Заказ, cкидки и курсы валют'!$J$23*F260</f>
        <v>2743.44</v>
      </c>
      <c r="H260" s="128">
        <f t="shared" si="45"/>
        <v>685.86</v>
      </c>
      <c r="I260" s="15"/>
      <c r="J260" s="128">
        <f>ROUND(IF(H260&lt;'Заказ, cкидки и курсы валют'!$B$39,H260*0.54*100/(100-'Заказ, cкидки и курсы валют'!$C$39),IF(H260&lt;'Заказ, cкидки и курсы валют'!$B$40,H260*0.54*100/(100-'Заказ, cкидки и курсы валют'!$C$40),IF(H260&lt;'Заказ, cкидки и курсы валют'!$B$41,H260*0.54*100/(100-'Заказ, cкидки и курсы валют'!$C$41),IF(H260&lt;'Заказ, cкидки и курсы валют'!$B$42,H260*0.54*100/(100-'Заказ, cкидки и курсы валют'!$C$42),IF(H260&lt;'Заказ, cкидки и курсы валют'!$B$43,H260*0.54*100/(100-'Заказ, cкидки и курсы валют'!$C$43),H260))))),2)</f>
        <v>740.73</v>
      </c>
    </row>
    <row r="261" spans="1:10" ht="14.1" customHeight="1">
      <c r="A261" s="15" t="s">
        <v>9473</v>
      </c>
      <c r="B261" s="46" t="s">
        <v>1384</v>
      </c>
      <c r="C261" s="46">
        <v>6002</v>
      </c>
      <c r="D261" s="45">
        <v>250</v>
      </c>
      <c r="E261" s="2077">
        <f t="shared" si="39"/>
        <v>228.624</v>
      </c>
      <c r="F261" s="603">
        <f t="shared" si="44"/>
        <v>228.62</v>
      </c>
      <c r="G261" s="862">
        <f>'Заказ, cкидки и курсы валют'!$J$23*F261</f>
        <v>2743.44</v>
      </c>
      <c r="H261" s="128">
        <f t="shared" si="45"/>
        <v>685.86</v>
      </c>
      <c r="I261" s="15"/>
      <c r="J261" s="128">
        <f>ROUND(IF(H261&lt;'Заказ, cкидки и курсы валют'!$B$39,H261*0.54*100/(100-'Заказ, cкидки и курсы валют'!$C$39),IF(H261&lt;'Заказ, cкидки и курсы валют'!$B$40,H261*0.54*100/(100-'Заказ, cкидки и курсы валют'!$C$40),IF(H261&lt;'Заказ, cкидки и курсы валют'!$B$41,H261*0.54*100/(100-'Заказ, cкидки и курсы валют'!$C$41),IF(H261&lt;'Заказ, cкидки и курсы валют'!$B$42,H261*0.54*100/(100-'Заказ, cкидки и курсы валют'!$C$42),IF(H261&lt;'Заказ, cкидки и курсы валют'!$B$43,H261*0.54*100/(100-'Заказ, cкидки и курсы валют'!$C$43),H261))))),2)</f>
        <v>740.73</v>
      </c>
    </row>
    <row r="262" spans="1:10" ht="14.1" customHeight="1">
      <c r="A262" s="15" t="s">
        <v>9474</v>
      </c>
      <c r="B262" s="44" t="s">
        <v>1384</v>
      </c>
      <c r="C262" s="46">
        <v>6005</v>
      </c>
      <c r="D262" s="45">
        <v>250</v>
      </c>
      <c r="E262" s="2077">
        <f t="shared" si="39"/>
        <v>228.624</v>
      </c>
      <c r="F262" s="603">
        <f t="shared" si="44"/>
        <v>228.62</v>
      </c>
      <c r="G262" s="862">
        <f>'Заказ, cкидки и курсы валют'!$J$23*F262</f>
        <v>2743.44</v>
      </c>
      <c r="H262" s="128">
        <f t="shared" si="45"/>
        <v>685.86</v>
      </c>
      <c r="I262" s="15"/>
      <c r="J262" s="128">
        <f>ROUND(IF(H262&lt;'Заказ, cкидки и курсы валют'!$B$39,H262*0.54*100/(100-'Заказ, cкидки и курсы валют'!$C$39),IF(H262&lt;'Заказ, cкидки и курсы валют'!$B$40,H262*0.54*100/(100-'Заказ, cкидки и курсы валют'!$C$40),IF(H262&lt;'Заказ, cкидки и курсы валют'!$B$41,H262*0.54*100/(100-'Заказ, cкидки и курсы валют'!$C$41),IF(H262&lt;'Заказ, cкидки и курсы валют'!$B$42,H262*0.54*100/(100-'Заказ, cкидки и курсы валют'!$C$42),IF(H262&lt;'Заказ, cкидки и курсы валют'!$B$43,H262*0.54*100/(100-'Заказ, cкидки и курсы валют'!$C$43),H262))))),2)</f>
        <v>740.73</v>
      </c>
    </row>
    <row r="263" spans="1:10" ht="14.1" customHeight="1">
      <c r="A263" s="15" t="s">
        <v>9475</v>
      </c>
      <c r="B263" s="46" t="s">
        <v>1384</v>
      </c>
      <c r="C263" s="46">
        <v>7004</v>
      </c>
      <c r="D263" s="45">
        <v>250</v>
      </c>
      <c r="E263" s="2077">
        <f t="shared" si="39"/>
        <v>228.624</v>
      </c>
      <c r="F263" s="603">
        <f t="shared" si="44"/>
        <v>228.62</v>
      </c>
      <c r="G263" s="862">
        <f>'Заказ, cкидки и курсы валют'!$J$23*F263</f>
        <v>2743.44</v>
      </c>
      <c r="H263" s="128">
        <f t="shared" si="45"/>
        <v>685.86</v>
      </c>
      <c r="I263" s="15"/>
      <c r="J263" s="128">
        <f>ROUND(IF(H263&lt;'Заказ, cкидки и курсы валют'!$B$39,H263*0.54*100/(100-'Заказ, cкидки и курсы валют'!$C$39),IF(H263&lt;'Заказ, cкидки и курсы валют'!$B$40,H263*0.54*100/(100-'Заказ, cкидки и курсы валют'!$C$40),IF(H263&lt;'Заказ, cкидки и курсы валют'!$B$41,H263*0.54*100/(100-'Заказ, cкидки и курсы валют'!$C$41),IF(H263&lt;'Заказ, cкидки и курсы валют'!$B$42,H263*0.54*100/(100-'Заказ, cкидки и курсы валют'!$C$42),IF(H263&lt;'Заказ, cкидки и курсы валют'!$B$43,H263*0.54*100/(100-'Заказ, cкидки и курсы валют'!$C$43),H263))))),2)</f>
        <v>740.73</v>
      </c>
    </row>
    <row r="264" spans="1:10" ht="14.1" customHeight="1">
      <c r="A264" s="15" t="s">
        <v>9476</v>
      </c>
      <c r="B264" s="46" t="s">
        <v>1384</v>
      </c>
      <c r="C264" s="46">
        <v>7024</v>
      </c>
      <c r="D264" s="45">
        <v>250</v>
      </c>
      <c r="E264" s="2077">
        <f t="shared" si="39"/>
        <v>228.624</v>
      </c>
      <c r="F264" s="603">
        <f t="shared" si="44"/>
        <v>228.62</v>
      </c>
      <c r="G264" s="862">
        <f>'Заказ, cкидки и курсы валют'!$J$23*F264</f>
        <v>2743.44</v>
      </c>
      <c r="H264" s="128">
        <f t="shared" si="45"/>
        <v>685.86</v>
      </c>
      <c r="I264" s="15"/>
      <c r="J264" s="128">
        <f>ROUND(IF(H264&lt;'Заказ, cкидки и курсы валют'!$B$39,H264*0.54*100/(100-'Заказ, cкидки и курсы валют'!$C$39),IF(H264&lt;'Заказ, cкидки и курсы валют'!$B$40,H264*0.54*100/(100-'Заказ, cкидки и курсы валют'!$C$40),IF(H264&lt;'Заказ, cкидки и курсы валют'!$B$41,H264*0.54*100/(100-'Заказ, cкидки и курсы валют'!$C$41),IF(H264&lt;'Заказ, cкидки и курсы валют'!$B$42,H264*0.54*100/(100-'Заказ, cкидки и курсы валют'!$C$42),IF(H264&lt;'Заказ, cкидки и курсы валют'!$B$43,H264*0.54*100/(100-'Заказ, cкидки и курсы валют'!$C$43),H264))))),2)</f>
        <v>740.73</v>
      </c>
    </row>
    <row r="265" spans="1:10" ht="14.1" customHeight="1">
      <c r="A265" s="15" t="s">
        <v>9477</v>
      </c>
      <c r="B265" s="46" t="s">
        <v>1384</v>
      </c>
      <c r="C265" s="46">
        <v>8017</v>
      </c>
      <c r="D265" s="45">
        <v>250</v>
      </c>
      <c r="E265" s="2077">
        <f t="shared" si="39"/>
        <v>228.624</v>
      </c>
      <c r="F265" s="603">
        <f t="shared" si="44"/>
        <v>228.62</v>
      </c>
      <c r="G265" s="862">
        <f>'Заказ, cкидки и курсы валют'!$J$23*F265</f>
        <v>2743.44</v>
      </c>
      <c r="H265" s="128">
        <f t="shared" si="45"/>
        <v>685.86</v>
      </c>
      <c r="I265" s="15"/>
      <c r="J265" s="128">
        <f>ROUND(IF(H265&lt;'Заказ, cкидки и курсы валют'!$B$39,H265*0.54*100/(100-'Заказ, cкидки и курсы валют'!$C$39),IF(H265&lt;'Заказ, cкидки и курсы валют'!$B$40,H265*0.54*100/(100-'Заказ, cкидки и курсы валют'!$C$40),IF(H265&lt;'Заказ, cкидки и курсы валют'!$B$41,H265*0.54*100/(100-'Заказ, cкидки и курсы валют'!$C$41),IF(H265&lt;'Заказ, cкидки и курсы валют'!$B$42,H265*0.54*100/(100-'Заказ, cкидки и курсы валют'!$C$42),IF(H265&lt;'Заказ, cкидки и курсы валют'!$B$43,H265*0.54*100/(100-'Заказ, cкидки и курсы валют'!$C$43),H265))))),2)</f>
        <v>740.73</v>
      </c>
    </row>
    <row r="266" spans="1:10" ht="14.1" customHeight="1">
      <c r="A266" s="15" t="s">
        <v>9478</v>
      </c>
      <c r="B266" s="46" t="s">
        <v>1384</v>
      </c>
      <c r="C266" s="46">
        <v>8019</v>
      </c>
      <c r="D266" s="45">
        <v>250</v>
      </c>
      <c r="E266" s="2077">
        <f t="shared" si="39"/>
        <v>228.624</v>
      </c>
      <c r="F266" s="603">
        <f t="shared" si="44"/>
        <v>228.62</v>
      </c>
      <c r="G266" s="862">
        <f>'Заказ, cкидки и курсы валют'!$J$23*F266</f>
        <v>2743.44</v>
      </c>
      <c r="H266" s="128">
        <f t="shared" ref="H266:H267" si="46">ROUND((D266/1000)*G266,2)</f>
        <v>685.86</v>
      </c>
      <c r="I266" s="15"/>
      <c r="J266" s="128">
        <f>ROUND(IF(H266&lt;'Заказ, cкидки и курсы валют'!$B$39,H266*0.54*100/(100-'Заказ, cкидки и курсы валют'!$C$39),IF(H266&lt;'Заказ, cкидки и курсы валют'!$B$40,H266*0.54*100/(100-'Заказ, cкидки и курсы валют'!$C$40),IF(H266&lt;'Заказ, cкидки и курсы валют'!$B$41,H266*0.54*100/(100-'Заказ, cкидки и курсы валют'!$C$41),IF(H266&lt;'Заказ, cкидки и курсы валют'!$B$42,H266*0.54*100/(100-'Заказ, cкидки и курсы валют'!$C$42),IF(H266&lt;'Заказ, cкидки и курсы валют'!$B$43,H266*0.54*100/(100-'Заказ, cкидки и курсы валют'!$C$43),H266))))),2)</f>
        <v>740.73</v>
      </c>
    </row>
    <row r="267" spans="1:10" ht="14.1" customHeight="1">
      <c r="A267" s="15" t="s">
        <v>9479</v>
      </c>
      <c r="B267" s="46" t="s">
        <v>1384</v>
      </c>
      <c r="C267" s="46">
        <v>9003</v>
      </c>
      <c r="D267" s="45">
        <v>250</v>
      </c>
      <c r="E267" s="2077">
        <f t="shared" si="39"/>
        <v>228.624</v>
      </c>
      <c r="F267" s="603">
        <f t="shared" si="44"/>
        <v>228.62</v>
      </c>
      <c r="G267" s="862">
        <f>'Заказ, cкидки и курсы валют'!$J$23*F267</f>
        <v>2743.44</v>
      </c>
      <c r="H267" s="128">
        <f t="shared" si="46"/>
        <v>685.86</v>
      </c>
      <c r="I267" s="15"/>
      <c r="J267" s="128">
        <f>ROUND(IF(H267&lt;'Заказ, cкидки и курсы валют'!$B$39,H267*0.54*100/(100-'Заказ, cкидки и курсы валют'!$C$39),IF(H267&lt;'Заказ, cкидки и курсы валют'!$B$40,H267*0.54*100/(100-'Заказ, cкидки и курсы валют'!$C$40),IF(H267&lt;'Заказ, cкидки и курсы валют'!$B$41,H267*0.54*100/(100-'Заказ, cкидки и курсы валют'!$C$41),IF(H267&lt;'Заказ, cкидки и курсы валют'!$B$42,H267*0.54*100/(100-'Заказ, cкидки и курсы валют'!$C$42),IF(H267&lt;'Заказ, cкидки и курсы валют'!$B$43,H267*0.54*100/(100-'Заказ, cкидки и курсы валют'!$C$43),H267))))),2)</f>
        <v>740.73</v>
      </c>
    </row>
    <row r="268" spans="1:10" ht="14.1" customHeight="1">
      <c r="A268" s="2165" t="s">
        <v>9480</v>
      </c>
      <c r="B268" s="535" t="s">
        <v>1385</v>
      </c>
      <c r="C268" s="535">
        <v>1014</v>
      </c>
      <c r="D268" s="536">
        <v>250</v>
      </c>
      <c r="E268" s="2077">
        <f t="shared" si="39"/>
        <v>256.11599999999999</v>
      </c>
      <c r="F268" s="932">
        <f>ROUND(E268*(1-$F$37),2)</f>
        <v>256.12</v>
      </c>
      <c r="G268" s="933">
        <f>'Заказ, cкидки и курсы валют'!$J$23*F268</f>
        <v>3073.44</v>
      </c>
      <c r="H268" s="537">
        <f>ROUND((D268/1000)*G268,2)</f>
        <v>768.36</v>
      </c>
      <c r="I268" s="2165"/>
      <c r="J268" s="128">
        <f>ROUND(IF(H268&lt;'Заказ, cкидки и курсы валют'!$B$39,H268*0.54*100/(100-'Заказ, cкидки и курсы валют'!$C$39),IF(H268&lt;'Заказ, cкидки и курсы валют'!$B$40,H268*0.54*100/(100-'Заказ, cкидки и курсы валют'!$C$40),IF(H268&lt;'Заказ, cкидки и курсы валют'!$B$41,H268*0.54*100/(100-'Заказ, cкидки и курсы валют'!$C$41),IF(H268&lt;'Заказ, cкидки и курсы валют'!$B$42,H268*0.54*100/(100-'Заказ, cкидки и курсы валют'!$C$42),IF(H268&lt;'Заказ, cкидки и курсы валют'!$B$43,H268*0.54*100/(100-'Заказ, cкидки и курсы валют'!$C$43),H268))))),2)</f>
        <v>829.83</v>
      </c>
    </row>
    <row r="269" spans="1:10" ht="14.1" customHeight="1">
      <c r="A269" s="15" t="s">
        <v>10792</v>
      </c>
      <c r="B269" s="46" t="s">
        <v>1385</v>
      </c>
      <c r="C269" s="622">
        <v>1015</v>
      </c>
      <c r="D269" s="45">
        <v>250</v>
      </c>
      <c r="E269" s="2077">
        <f t="shared" si="39"/>
        <v>256.11599999999999</v>
      </c>
      <c r="F269" s="603">
        <f>ROUND(E269*(1-$F$37),2)</f>
        <v>256.12</v>
      </c>
      <c r="G269" s="862">
        <f>'Заказ, cкидки и курсы валют'!$J$23*F269</f>
        <v>3073.44</v>
      </c>
      <c r="H269" s="128">
        <f>ROUND((D269/1000)*G269,2)</f>
        <v>768.36</v>
      </c>
      <c r="I269" s="15"/>
      <c r="J269" s="128">
        <f>ROUND(IF(H269&lt;'Заказ, cкидки и курсы валют'!$B$39,H269*0.54*100/(100-'Заказ, cкидки и курсы валют'!$C$39),IF(H269&lt;'Заказ, cкидки и курсы валют'!$B$40,H269*0.54*100/(100-'Заказ, cкидки и курсы валют'!$C$40),IF(H269&lt;'Заказ, cкидки и курсы валют'!$B$41,H269*0.54*100/(100-'Заказ, cкидки и курсы валют'!$C$41),IF(H269&lt;'Заказ, cкидки и курсы валют'!$B$42,H269*0.54*100/(100-'Заказ, cкидки и курсы валют'!$C$42),IF(H269&lt;'Заказ, cкидки и курсы валют'!$B$43,H269*0.54*100/(100-'Заказ, cкидки и курсы валют'!$C$43),H269))))),2)</f>
        <v>829.83</v>
      </c>
    </row>
    <row r="270" spans="1:10" ht="14.1" customHeight="1">
      <c r="A270" s="15" t="s">
        <v>10793</v>
      </c>
      <c r="B270" s="46" t="s">
        <v>1385</v>
      </c>
      <c r="C270" s="622">
        <v>1018</v>
      </c>
      <c r="D270" s="45">
        <v>250</v>
      </c>
      <c r="E270" s="2077">
        <f t="shared" si="39"/>
        <v>256.11599999999999</v>
      </c>
      <c r="F270" s="603">
        <f t="shared" ref="F270" si="47">ROUND(E270*(1-$F$37),2)</f>
        <v>256.12</v>
      </c>
      <c r="G270" s="862">
        <f>'Заказ, cкидки и курсы валют'!$J$23*F270</f>
        <v>3073.44</v>
      </c>
      <c r="H270" s="128">
        <f t="shared" ref="H270" si="48">ROUND((D270/1000)*G270,2)</f>
        <v>768.36</v>
      </c>
      <c r="I270" s="15"/>
      <c r="J270" s="128">
        <f>ROUND(IF(H270&lt;'Заказ, cкидки и курсы валют'!$B$39,H270*0.54*100/(100-'Заказ, cкидки и курсы валют'!$C$39),IF(H270&lt;'Заказ, cкидки и курсы валют'!$B$40,H270*0.54*100/(100-'Заказ, cкидки и курсы валют'!$C$40),IF(H270&lt;'Заказ, cкидки и курсы валют'!$B$41,H270*0.54*100/(100-'Заказ, cкидки и курсы валют'!$C$41),IF(H270&lt;'Заказ, cкидки и курсы валют'!$B$42,H270*0.54*100/(100-'Заказ, cкидки и курсы валют'!$C$42),IF(H270&lt;'Заказ, cкидки и курсы валют'!$B$43,H270*0.54*100/(100-'Заказ, cкидки и курсы валют'!$C$43),H270))))),2)</f>
        <v>829.83</v>
      </c>
    </row>
    <row r="271" spans="1:10" ht="14.1" customHeight="1">
      <c r="A271" s="15" t="s">
        <v>10794</v>
      </c>
      <c r="B271" s="46" t="s">
        <v>1385</v>
      </c>
      <c r="C271" s="622">
        <v>3003</v>
      </c>
      <c r="D271" s="45">
        <v>250</v>
      </c>
      <c r="E271" s="2077">
        <f t="shared" si="39"/>
        <v>256.11599999999999</v>
      </c>
      <c r="F271" s="603">
        <f t="shared" ref="F271:F278" si="49">ROUND(E271*(1-$F$37),2)</f>
        <v>256.12</v>
      </c>
      <c r="G271" s="862">
        <f>'Заказ, cкидки и курсы валют'!$J$23*F271</f>
        <v>3073.44</v>
      </c>
      <c r="H271" s="128">
        <f t="shared" ref="H271:H278" si="50">ROUND((D271/1000)*G271,2)</f>
        <v>768.36</v>
      </c>
      <c r="I271" s="15"/>
      <c r="J271" s="128">
        <f>ROUND(IF(H271&lt;'Заказ, cкидки и курсы валют'!$B$39,H271*0.54*100/(100-'Заказ, cкидки и курсы валют'!$C$39),IF(H271&lt;'Заказ, cкидки и курсы валют'!$B$40,H271*0.54*100/(100-'Заказ, cкидки и курсы валют'!$C$40),IF(H271&lt;'Заказ, cкидки и курсы валют'!$B$41,H271*0.54*100/(100-'Заказ, cкидки и курсы валют'!$C$41),IF(H271&lt;'Заказ, cкидки и курсы валют'!$B$42,H271*0.54*100/(100-'Заказ, cкидки и курсы валют'!$C$42),IF(H271&lt;'Заказ, cкидки и курсы валют'!$B$43,H271*0.54*100/(100-'Заказ, cкидки и курсы валют'!$C$43),H271))))),2)</f>
        <v>829.83</v>
      </c>
    </row>
    <row r="272" spans="1:10" ht="14.1" customHeight="1">
      <c r="A272" s="15" t="s">
        <v>9481</v>
      </c>
      <c r="B272" s="46" t="s">
        <v>1385</v>
      </c>
      <c r="C272" s="622">
        <v>3005</v>
      </c>
      <c r="D272" s="45">
        <v>250</v>
      </c>
      <c r="E272" s="2077">
        <f t="shared" si="39"/>
        <v>256.11599999999999</v>
      </c>
      <c r="F272" s="603">
        <f t="shared" si="49"/>
        <v>256.12</v>
      </c>
      <c r="G272" s="862">
        <f>'Заказ, cкидки и курсы валют'!$J$23*F272</f>
        <v>3073.44</v>
      </c>
      <c r="H272" s="128">
        <f t="shared" si="50"/>
        <v>768.36</v>
      </c>
      <c r="I272" s="15"/>
      <c r="J272" s="128">
        <f>ROUND(IF(H272&lt;'Заказ, cкидки и курсы валют'!$B$39,H272*0.54*100/(100-'Заказ, cкидки и курсы валют'!$C$39),IF(H272&lt;'Заказ, cкидки и курсы валют'!$B$40,H272*0.54*100/(100-'Заказ, cкидки и курсы валют'!$C$40),IF(H272&lt;'Заказ, cкидки и курсы валют'!$B$41,H272*0.54*100/(100-'Заказ, cкидки и курсы валют'!$C$41),IF(H272&lt;'Заказ, cкидки и курсы валют'!$B$42,H272*0.54*100/(100-'Заказ, cкидки и курсы валют'!$C$42),IF(H272&lt;'Заказ, cкидки и курсы валют'!$B$43,H272*0.54*100/(100-'Заказ, cкидки и курсы валют'!$C$43),H272))))),2)</f>
        <v>829.83</v>
      </c>
    </row>
    <row r="273" spans="1:10" ht="14.1" customHeight="1">
      <c r="A273" s="15" t="s">
        <v>10795</v>
      </c>
      <c r="B273" s="46" t="s">
        <v>1385</v>
      </c>
      <c r="C273" s="622">
        <v>3009</v>
      </c>
      <c r="D273" s="45">
        <v>250</v>
      </c>
      <c r="E273" s="2077">
        <f t="shared" si="39"/>
        <v>256.11599999999999</v>
      </c>
      <c r="F273" s="603">
        <f t="shared" si="49"/>
        <v>256.12</v>
      </c>
      <c r="G273" s="862">
        <f>'Заказ, cкидки и курсы валют'!$J$23*F273</f>
        <v>3073.44</v>
      </c>
      <c r="H273" s="128">
        <f t="shared" si="50"/>
        <v>768.36</v>
      </c>
      <c r="I273" s="15"/>
      <c r="J273" s="128">
        <f>ROUND(IF(H273&lt;'Заказ, cкидки и курсы валют'!$B$39,H273*0.54*100/(100-'Заказ, cкидки и курсы валют'!$C$39),IF(H273&lt;'Заказ, cкидки и курсы валют'!$B$40,H273*0.54*100/(100-'Заказ, cкидки и курсы валют'!$C$40),IF(H273&lt;'Заказ, cкидки и курсы валют'!$B$41,H273*0.54*100/(100-'Заказ, cкидки и курсы валют'!$C$41),IF(H273&lt;'Заказ, cкидки и курсы валют'!$B$42,H273*0.54*100/(100-'Заказ, cкидки и курсы валют'!$C$42),IF(H273&lt;'Заказ, cкидки и курсы валют'!$B$43,H273*0.54*100/(100-'Заказ, cкидки и курсы валют'!$C$43),H273))))),2)</f>
        <v>829.83</v>
      </c>
    </row>
    <row r="274" spans="1:10" ht="14.1" customHeight="1">
      <c r="A274" s="15" t="s">
        <v>10796</v>
      </c>
      <c r="B274" s="46" t="s">
        <v>1385</v>
      </c>
      <c r="C274" s="622">
        <v>3011</v>
      </c>
      <c r="D274" s="45">
        <v>250</v>
      </c>
      <c r="E274" s="2077">
        <f t="shared" si="39"/>
        <v>256.11599999999999</v>
      </c>
      <c r="F274" s="603">
        <f t="shared" si="49"/>
        <v>256.12</v>
      </c>
      <c r="G274" s="862">
        <f>'Заказ, cкидки и курсы валют'!$J$23*F274</f>
        <v>3073.44</v>
      </c>
      <c r="H274" s="128">
        <f t="shared" si="50"/>
        <v>768.36</v>
      </c>
      <c r="I274" s="15"/>
      <c r="J274" s="128">
        <f>ROUND(IF(H274&lt;'Заказ, cкидки и курсы валют'!$B$39,H274*0.54*100/(100-'Заказ, cкидки и курсы валют'!$C$39),IF(H274&lt;'Заказ, cкидки и курсы валют'!$B$40,H274*0.54*100/(100-'Заказ, cкидки и курсы валют'!$C$40),IF(H274&lt;'Заказ, cкидки и курсы валют'!$B$41,H274*0.54*100/(100-'Заказ, cкидки и курсы валют'!$C$41),IF(H274&lt;'Заказ, cкидки и курсы валют'!$B$42,H274*0.54*100/(100-'Заказ, cкидки и курсы валют'!$C$42),IF(H274&lt;'Заказ, cкидки и курсы валют'!$B$43,H274*0.54*100/(100-'Заказ, cкидки и курсы валют'!$C$43),H274))))),2)</f>
        <v>829.83</v>
      </c>
    </row>
    <row r="275" spans="1:10" ht="14.1" customHeight="1">
      <c r="A275" s="15" t="s">
        <v>10797</v>
      </c>
      <c r="B275" s="46" t="s">
        <v>1385</v>
      </c>
      <c r="C275" s="622">
        <v>5002</v>
      </c>
      <c r="D275" s="45">
        <v>250</v>
      </c>
      <c r="E275" s="2077">
        <f t="shared" si="39"/>
        <v>256.11599999999999</v>
      </c>
      <c r="F275" s="603">
        <f t="shared" si="49"/>
        <v>256.12</v>
      </c>
      <c r="G275" s="862">
        <f>'Заказ, cкидки и курсы валют'!$J$23*F275</f>
        <v>3073.44</v>
      </c>
      <c r="H275" s="128">
        <f t="shared" si="50"/>
        <v>768.36</v>
      </c>
      <c r="I275" s="15"/>
      <c r="J275" s="128">
        <f>ROUND(IF(H275&lt;'Заказ, cкидки и курсы валют'!$B$39,H275*0.54*100/(100-'Заказ, cкидки и курсы валют'!$C$39),IF(H275&lt;'Заказ, cкидки и курсы валют'!$B$40,H275*0.54*100/(100-'Заказ, cкидки и курсы валют'!$C$40),IF(H275&lt;'Заказ, cкидки и курсы валют'!$B$41,H275*0.54*100/(100-'Заказ, cкидки и курсы валют'!$C$41),IF(H275&lt;'Заказ, cкидки и курсы валют'!$B$42,H275*0.54*100/(100-'Заказ, cкидки и курсы валют'!$C$42),IF(H275&lt;'Заказ, cкидки и курсы валют'!$B$43,H275*0.54*100/(100-'Заказ, cкидки и курсы валют'!$C$43),H275))))),2)</f>
        <v>829.83</v>
      </c>
    </row>
    <row r="276" spans="1:10" ht="14.1" customHeight="1">
      <c r="A276" s="15" t="s">
        <v>9482</v>
      </c>
      <c r="B276" s="46" t="s">
        <v>1385</v>
      </c>
      <c r="C276" s="46">
        <v>5005</v>
      </c>
      <c r="D276" s="45">
        <v>250</v>
      </c>
      <c r="E276" s="2077">
        <f t="shared" si="39"/>
        <v>256.11599999999999</v>
      </c>
      <c r="F276" s="603">
        <f t="shared" si="49"/>
        <v>256.12</v>
      </c>
      <c r="G276" s="862">
        <f>'Заказ, cкидки и курсы валют'!$J$23*F276</f>
        <v>3073.44</v>
      </c>
      <c r="H276" s="128">
        <f t="shared" si="50"/>
        <v>768.36</v>
      </c>
      <c r="I276" s="15"/>
      <c r="J276" s="128">
        <f>ROUND(IF(H276&lt;'Заказ, cкидки и курсы валют'!$B$39,H276*0.54*100/(100-'Заказ, cкидки и курсы валют'!$C$39),IF(H276&lt;'Заказ, cкидки и курсы валют'!$B$40,H276*0.54*100/(100-'Заказ, cкидки и курсы валют'!$C$40),IF(H276&lt;'Заказ, cкидки и курсы валют'!$B$41,H276*0.54*100/(100-'Заказ, cкидки и курсы валют'!$C$41),IF(H276&lt;'Заказ, cкидки и курсы валют'!$B$42,H276*0.54*100/(100-'Заказ, cкидки и курсы валют'!$C$42),IF(H276&lt;'Заказ, cкидки и курсы валют'!$B$43,H276*0.54*100/(100-'Заказ, cкидки и курсы валют'!$C$43),H276))))),2)</f>
        <v>829.83</v>
      </c>
    </row>
    <row r="277" spans="1:10" ht="14.1" customHeight="1">
      <c r="A277" s="15" t="s">
        <v>10798</v>
      </c>
      <c r="B277" s="46" t="s">
        <v>1385</v>
      </c>
      <c r="C277" s="46">
        <v>5021</v>
      </c>
      <c r="D277" s="45">
        <v>250</v>
      </c>
      <c r="E277" s="2077">
        <f t="shared" si="39"/>
        <v>256.11599999999999</v>
      </c>
      <c r="F277" s="603">
        <f t="shared" si="49"/>
        <v>256.12</v>
      </c>
      <c r="G277" s="862">
        <f>'Заказ, cкидки и курсы валют'!$J$23*F277</f>
        <v>3073.44</v>
      </c>
      <c r="H277" s="128">
        <f t="shared" si="50"/>
        <v>768.36</v>
      </c>
      <c r="I277" s="15"/>
      <c r="J277" s="128">
        <f>ROUND(IF(H277&lt;'Заказ, cкидки и курсы валют'!$B$39,H277*0.54*100/(100-'Заказ, cкидки и курсы валют'!$C$39),IF(H277&lt;'Заказ, cкидки и курсы валют'!$B$40,H277*0.54*100/(100-'Заказ, cкидки и курсы валют'!$C$40),IF(H277&lt;'Заказ, cкидки и курсы валют'!$B$41,H277*0.54*100/(100-'Заказ, cкидки и курсы валют'!$C$41),IF(H277&lt;'Заказ, cкидки и курсы валют'!$B$42,H277*0.54*100/(100-'Заказ, cкидки и курсы валют'!$C$42),IF(H277&lt;'Заказ, cкидки и курсы валют'!$B$43,H277*0.54*100/(100-'Заказ, cкидки и курсы валют'!$C$43),H277))))),2)</f>
        <v>829.83</v>
      </c>
    </row>
    <row r="278" spans="1:10" ht="14.1" customHeight="1">
      <c r="A278" s="15" t="s">
        <v>10799</v>
      </c>
      <c r="B278" s="46" t="s">
        <v>1385</v>
      </c>
      <c r="C278" s="46">
        <v>6002</v>
      </c>
      <c r="D278" s="45">
        <v>250</v>
      </c>
      <c r="E278" s="2077">
        <f t="shared" si="39"/>
        <v>256.11599999999999</v>
      </c>
      <c r="F278" s="603">
        <f t="shared" si="49"/>
        <v>256.12</v>
      </c>
      <c r="G278" s="862">
        <f>'Заказ, cкидки и курсы валют'!$J$23*F278</f>
        <v>3073.44</v>
      </c>
      <c r="H278" s="128">
        <f t="shared" si="50"/>
        <v>768.36</v>
      </c>
      <c r="I278" s="15"/>
      <c r="J278" s="128">
        <f>ROUND(IF(H278&lt;'Заказ, cкидки и курсы валют'!$B$39,H278*0.54*100/(100-'Заказ, cкидки и курсы валют'!$C$39),IF(H278&lt;'Заказ, cкидки и курсы валют'!$B$40,H278*0.54*100/(100-'Заказ, cкидки и курсы валют'!$C$40),IF(H278&lt;'Заказ, cкидки и курсы валют'!$B$41,H278*0.54*100/(100-'Заказ, cкидки и курсы валют'!$C$41),IF(H278&lt;'Заказ, cкидки и курсы валют'!$B$42,H278*0.54*100/(100-'Заказ, cкидки и курсы валют'!$C$42),IF(H278&lt;'Заказ, cкидки и курсы валют'!$B$43,H278*0.54*100/(100-'Заказ, cкидки и курсы валют'!$C$43),H278))))),2)</f>
        <v>829.83</v>
      </c>
    </row>
    <row r="279" spans="1:10" ht="14.1" customHeight="1">
      <c r="A279" s="15" t="s">
        <v>9483</v>
      </c>
      <c r="B279" s="46" t="s">
        <v>1385</v>
      </c>
      <c r="C279" s="46">
        <v>6005</v>
      </c>
      <c r="D279" s="45">
        <v>250</v>
      </c>
      <c r="E279" s="2077">
        <f t="shared" si="39"/>
        <v>256.11599999999999</v>
      </c>
      <c r="F279" s="603">
        <f t="shared" ref="F279:F284" si="51">ROUND(E279*(1-$F$37),2)</f>
        <v>256.12</v>
      </c>
      <c r="G279" s="862">
        <f>'Заказ, cкидки и курсы валют'!$J$23*F279</f>
        <v>3073.44</v>
      </c>
      <c r="H279" s="128">
        <f t="shared" ref="H279:H284" si="52">ROUND((D279/1000)*G279,2)</f>
        <v>768.36</v>
      </c>
      <c r="I279" s="15"/>
      <c r="J279" s="128">
        <f>ROUND(IF(H279&lt;'Заказ, cкидки и курсы валют'!$B$39,H279*0.54*100/(100-'Заказ, cкидки и курсы валют'!$C$39),IF(H279&lt;'Заказ, cкидки и курсы валют'!$B$40,H279*0.54*100/(100-'Заказ, cкидки и курсы валют'!$C$40),IF(H279&lt;'Заказ, cкидки и курсы валют'!$B$41,H279*0.54*100/(100-'Заказ, cкидки и курсы валют'!$C$41),IF(H279&lt;'Заказ, cкидки и курсы валют'!$B$42,H279*0.54*100/(100-'Заказ, cкидки и курсы валют'!$C$42),IF(H279&lt;'Заказ, cкидки и курсы валют'!$B$43,H279*0.54*100/(100-'Заказ, cкидки и курсы валют'!$C$43),H279))))),2)</f>
        <v>829.83</v>
      </c>
    </row>
    <row r="280" spans="1:10" ht="14.1" customHeight="1">
      <c r="A280" s="15" t="s">
        <v>9484</v>
      </c>
      <c r="B280" s="46" t="s">
        <v>1385</v>
      </c>
      <c r="C280" s="46">
        <v>7004</v>
      </c>
      <c r="D280" s="45">
        <v>250</v>
      </c>
      <c r="E280" s="2077">
        <f t="shared" si="39"/>
        <v>256.11599999999999</v>
      </c>
      <c r="F280" s="603">
        <f t="shared" si="51"/>
        <v>256.12</v>
      </c>
      <c r="G280" s="862">
        <f>'Заказ, cкидки и курсы валют'!$J$23*F280</f>
        <v>3073.44</v>
      </c>
      <c r="H280" s="128">
        <f t="shared" si="52"/>
        <v>768.36</v>
      </c>
      <c r="I280" s="15"/>
      <c r="J280" s="128">
        <f>ROUND(IF(H280&lt;'Заказ, cкидки и курсы валют'!$B$39,H280*0.54*100/(100-'Заказ, cкидки и курсы валют'!$C$39),IF(H280&lt;'Заказ, cкидки и курсы валют'!$B$40,H280*0.54*100/(100-'Заказ, cкидки и курсы валют'!$C$40),IF(H280&lt;'Заказ, cкидки и курсы валют'!$B$41,H280*0.54*100/(100-'Заказ, cкидки и курсы валют'!$C$41),IF(H280&lt;'Заказ, cкидки и курсы валют'!$B$42,H280*0.54*100/(100-'Заказ, cкидки и курсы валют'!$C$42),IF(H280&lt;'Заказ, cкидки и курсы валют'!$B$43,H280*0.54*100/(100-'Заказ, cкидки и курсы валют'!$C$43),H280))))),2)</f>
        <v>829.83</v>
      </c>
    </row>
    <row r="281" spans="1:10" ht="14.1" customHeight="1">
      <c r="A281" s="15" t="s">
        <v>9485</v>
      </c>
      <c r="B281" s="44" t="s">
        <v>1385</v>
      </c>
      <c r="C281" s="46">
        <v>7024</v>
      </c>
      <c r="D281" s="45">
        <v>250</v>
      </c>
      <c r="E281" s="2077">
        <f t="shared" si="39"/>
        <v>256.11599999999999</v>
      </c>
      <c r="F281" s="603">
        <f t="shared" si="51"/>
        <v>256.12</v>
      </c>
      <c r="G281" s="862">
        <f>'Заказ, cкидки и курсы валют'!$J$23*F281</f>
        <v>3073.44</v>
      </c>
      <c r="H281" s="128">
        <f t="shared" si="52"/>
        <v>768.36</v>
      </c>
      <c r="I281" s="15"/>
      <c r="J281" s="128">
        <f>ROUND(IF(H281&lt;'Заказ, cкидки и курсы валют'!$B$39,H281*0.54*100/(100-'Заказ, cкидки и курсы валют'!$C$39),IF(H281&lt;'Заказ, cкидки и курсы валют'!$B$40,H281*0.54*100/(100-'Заказ, cкидки и курсы валют'!$C$40),IF(H281&lt;'Заказ, cкидки и курсы валют'!$B$41,H281*0.54*100/(100-'Заказ, cкидки и курсы валют'!$C$41),IF(H281&lt;'Заказ, cкидки и курсы валют'!$B$42,H281*0.54*100/(100-'Заказ, cкидки и курсы валют'!$C$42),IF(H281&lt;'Заказ, cкидки и курсы валют'!$B$43,H281*0.54*100/(100-'Заказ, cкидки и курсы валют'!$C$43),H281))))),2)</f>
        <v>829.83</v>
      </c>
    </row>
    <row r="282" spans="1:10" ht="14.1" customHeight="1">
      <c r="A282" s="15" t="s">
        <v>9486</v>
      </c>
      <c r="B282" s="46" t="s">
        <v>1385</v>
      </c>
      <c r="C282" s="46">
        <v>8017</v>
      </c>
      <c r="D282" s="45">
        <v>250</v>
      </c>
      <c r="E282" s="2077">
        <f t="shared" si="39"/>
        <v>256.11599999999999</v>
      </c>
      <c r="F282" s="603">
        <f t="shared" si="51"/>
        <v>256.12</v>
      </c>
      <c r="G282" s="862">
        <f>'Заказ, cкидки и курсы валют'!$J$23*F282</f>
        <v>3073.44</v>
      </c>
      <c r="H282" s="128">
        <f t="shared" si="52"/>
        <v>768.36</v>
      </c>
      <c r="I282" s="15"/>
      <c r="J282" s="128">
        <f>ROUND(IF(H282&lt;'Заказ, cкидки и курсы валют'!$B$39,H282*0.54*100/(100-'Заказ, cкидки и курсы валют'!$C$39),IF(H282&lt;'Заказ, cкидки и курсы валют'!$B$40,H282*0.54*100/(100-'Заказ, cкидки и курсы валют'!$C$40),IF(H282&lt;'Заказ, cкидки и курсы валют'!$B$41,H282*0.54*100/(100-'Заказ, cкидки и курсы валют'!$C$41),IF(H282&lt;'Заказ, cкидки и курсы валют'!$B$42,H282*0.54*100/(100-'Заказ, cкидки и курсы валют'!$C$42),IF(H282&lt;'Заказ, cкидки и курсы валют'!$B$43,H282*0.54*100/(100-'Заказ, cкидки и курсы валют'!$C$43),H282))))),2)</f>
        <v>829.83</v>
      </c>
    </row>
    <row r="283" spans="1:10" ht="14.1" customHeight="1">
      <c r="A283" s="15" t="s">
        <v>9487</v>
      </c>
      <c r="B283" s="46" t="s">
        <v>1385</v>
      </c>
      <c r="C283" s="46">
        <v>8019</v>
      </c>
      <c r="D283" s="45">
        <v>250</v>
      </c>
      <c r="E283" s="2077">
        <f t="shared" si="39"/>
        <v>256.11599999999999</v>
      </c>
      <c r="F283" s="603">
        <f t="shared" si="51"/>
        <v>256.12</v>
      </c>
      <c r="G283" s="862">
        <f>'Заказ, cкидки и курсы валют'!$J$23*F283</f>
        <v>3073.44</v>
      </c>
      <c r="H283" s="128">
        <f t="shared" si="52"/>
        <v>768.36</v>
      </c>
      <c r="I283" s="15"/>
      <c r="J283" s="128">
        <f>ROUND(IF(H283&lt;'Заказ, cкидки и курсы валют'!$B$39,H283*0.54*100/(100-'Заказ, cкидки и курсы валют'!$C$39),IF(H283&lt;'Заказ, cкидки и курсы валют'!$B$40,H283*0.54*100/(100-'Заказ, cкидки и курсы валют'!$C$40),IF(H283&lt;'Заказ, cкидки и курсы валют'!$B$41,H283*0.54*100/(100-'Заказ, cкидки и курсы валют'!$C$41),IF(H283&lt;'Заказ, cкидки и курсы валют'!$B$42,H283*0.54*100/(100-'Заказ, cкидки и курсы валют'!$C$42),IF(H283&lt;'Заказ, cкидки и курсы валют'!$B$43,H283*0.54*100/(100-'Заказ, cкидки и курсы валют'!$C$43),H283))))),2)</f>
        <v>829.83</v>
      </c>
    </row>
    <row r="284" spans="1:10" ht="14.1" customHeight="1">
      <c r="A284" s="15" t="s">
        <v>9488</v>
      </c>
      <c r="B284" s="46" t="s">
        <v>1385</v>
      </c>
      <c r="C284" s="46">
        <v>9003</v>
      </c>
      <c r="D284" s="45">
        <v>250</v>
      </c>
      <c r="E284" s="2077">
        <f t="shared" si="39"/>
        <v>256.11599999999999</v>
      </c>
      <c r="F284" s="603">
        <f t="shared" si="51"/>
        <v>256.12</v>
      </c>
      <c r="G284" s="862">
        <f>'Заказ, cкидки и курсы валют'!$J$23*F284</f>
        <v>3073.44</v>
      </c>
      <c r="H284" s="128">
        <f t="shared" si="52"/>
        <v>768.36</v>
      </c>
      <c r="I284" s="15"/>
      <c r="J284" s="128">
        <f>ROUND(IF(H284&lt;'Заказ, cкидки и курсы валют'!$B$39,H284*0.54*100/(100-'Заказ, cкидки и курсы валют'!$C$39),IF(H284&lt;'Заказ, cкидки и курсы валют'!$B$40,H284*0.54*100/(100-'Заказ, cкидки и курсы валют'!$C$40),IF(H284&lt;'Заказ, cкидки и курсы валют'!$B$41,H284*0.54*100/(100-'Заказ, cкидки и курсы валют'!$C$41),IF(H284&lt;'Заказ, cкидки и курсы валют'!$B$42,H284*0.54*100/(100-'Заказ, cкидки и курсы валют'!$C$42),IF(H284&lt;'Заказ, cкидки и курсы валют'!$B$43,H284*0.54*100/(100-'Заказ, cкидки и курсы валют'!$C$43),H284))))),2)</f>
        <v>829.83</v>
      </c>
    </row>
    <row r="285" spans="1:10" ht="14.1" customHeight="1">
      <c r="J285" s="574"/>
    </row>
    <row r="287" spans="1:10">
      <c r="A287" s="102"/>
    </row>
    <row r="288" spans="1:10" ht="13.5" thickBot="1">
      <c r="A288" s="102"/>
      <c r="B288" s="467"/>
      <c r="C288" s="467"/>
      <c r="D288" s="467"/>
      <c r="E288" s="549"/>
      <c r="F288" s="549"/>
      <c r="G288" s="549"/>
    </row>
    <row r="289" spans="1:12" ht="18">
      <c r="A289" s="247"/>
      <c r="B289" s="91"/>
      <c r="C289" s="91" t="s">
        <v>3096</v>
      </c>
      <c r="D289" s="91"/>
      <c r="E289" s="555"/>
      <c r="F289" s="555"/>
      <c r="G289" s="569"/>
      <c r="H289" s="94"/>
      <c r="I289" s="95"/>
    </row>
    <row r="290" spans="1:12" ht="18">
      <c r="A290" s="248"/>
      <c r="B290" s="108"/>
      <c r="C290" s="108"/>
      <c r="D290" s="108" t="s">
        <v>3097</v>
      </c>
      <c r="E290" s="556"/>
      <c r="F290" s="568"/>
      <c r="G290" s="568"/>
      <c r="H290" s="110"/>
      <c r="I290" s="112"/>
    </row>
    <row r="291" spans="1:12">
      <c r="A291" s="248"/>
      <c r="B291" s="17"/>
      <c r="C291" s="97"/>
      <c r="D291" s="97"/>
      <c r="E291" s="557"/>
      <c r="F291" s="596"/>
      <c r="G291" s="620"/>
      <c r="H291" s="17"/>
      <c r="I291" s="167"/>
    </row>
    <row r="292" spans="1:12" ht="15">
      <c r="A292" s="248"/>
      <c r="B292" s="17"/>
      <c r="C292" s="97"/>
      <c r="D292" s="274"/>
      <c r="E292" s="557"/>
      <c r="F292" s="596"/>
      <c r="G292" s="620"/>
      <c r="H292" s="17"/>
      <c r="I292" s="167"/>
      <c r="J292" s="574"/>
    </row>
    <row r="293" spans="1:12" ht="15">
      <c r="A293" s="248"/>
      <c r="B293" s="17"/>
      <c r="C293" s="97"/>
      <c r="D293" s="274"/>
      <c r="E293" s="557"/>
      <c r="F293" s="596"/>
      <c r="G293" s="620"/>
      <c r="H293" s="17"/>
      <c r="I293" s="167"/>
      <c r="J293" s="574"/>
    </row>
    <row r="294" spans="1:12" ht="15.75" thickBot="1">
      <c r="A294" s="249"/>
      <c r="B294" s="171"/>
      <c r="C294" s="99"/>
      <c r="D294" s="99"/>
      <c r="E294" s="558"/>
      <c r="F294" s="598"/>
      <c r="G294" s="621"/>
      <c r="H294" s="171"/>
      <c r="I294" s="172"/>
      <c r="J294" s="574"/>
    </row>
    <row r="295" spans="1:12" ht="42">
      <c r="A295" s="195" t="s">
        <v>1028</v>
      </c>
      <c r="B295" s="196" t="s">
        <v>1029</v>
      </c>
      <c r="C295" s="226" t="s">
        <v>2716</v>
      </c>
      <c r="D295" s="197" t="s">
        <v>3130</v>
      </c>
      <c r="E295" s="605" t="s">
        <v>11188</v>
      </c>
      <c r="F295" s="600" t="s">
        <v>2779</v>
      </c>
      <c r="G295" s="638" t="s">
        <v>2627</v>
      </c>
      <c r="H295" s="338" t="s">
        <v>497</v>
      </c>
      <c r="I295" s="1825" t="s">
        <v>4239</v>
      </c>
      <c r="J295" s="574"/>
    </row>
    <row r="296" spans="1:12" ht="15">
      <c r="A296" s="195"/>
      <c r="B296" s="389"/>
      <c r="C296" s="226" t="s">
        <v>2513</v>
      </c>
      <c r="D296" s="390" t="s">
        <v>2628</v>
      </c>
      <c r="E296" s="564" t="s">
        <v>265</v>
      </c>
      <c r="F296" s="607">
        <f>'Заказ, cкидки и курсы валют'!$I$12</f>
        <v>0</v>
      </c>
      <c r="G296" s="949"/>
      <c r="H296" s="455"/>
      <c r="I296" s="248"/>
      <c r="J296" s="574"/>
    </row>
    <row r="297" spans="1:12" ht="14.1" customHeight="1">
      <c r="A297" s="2165" t="s">
        <v>581</v>
      </c>
      <c r="B297" s="1842" t="s">
        <v>1378</v>
      </c>
      <c r="C297" s="1842">
        <v>1014</v>
      </c>
      <c r="D297" s="2168">
        <v>3500</v>
      </c>
      <c r="E297" s="2401">
        <v>259.66000000000003</v>
      </c>
      <c r="F297" s="932">
        <f>ROUND(E297*(1-$F$37),2)</f>
        <v>259.66000000000003</v>
      </c>
      <c r="G297" s="933">
        <f>'Заказ, cкидки и курсы валют'!$J$23*F297</f>
        <v>3115.92</v>
      </c>
      <c r="H297" s="537">
        <f>ROUND((D297/1000)*G297,2)</f>
        <v>10905.72</v>
      </c>
      <c r="I297" s="2165"/>
      <c r="J297" s="14"/>
      <c r="K297" s="14"/>
      <c r="L297" s="579"/>
    </row>
    <row r="298" spans="1:12" ht="14.1" customHeight="1">
      <c r="A298" s="15" t="s">
        <v>52</v>
      </c>
      <c r="B298" s="44" t="s">
        <v>1378</v>
      </c>
      <c r="C298" s="62">
        <v>1015</v>
      </c>
      <c r="D298" s="2059">
        <v>3500</v>
      </c>
      <c r="E298" s="2401">
        <v>259.66000000000003</v>
      </c>
      <c r="F298" s="603">
        <f t="shared" ref="F298:F362" si="53">ROUND(E298*(1-$F$37),2)</f>
        <v>259.66000000000003</v>
      </c>
      <c r="G298" s="862">
        <f>'Заказ, cкидки и курсы валют'!$J$23*F298</f>
        <v>3115.92</v>
      </c>
      <c r="H298" s="128">
        <f t="shared" ref="H298:H362" si="54">ROUND((D298/1000)*G298,2)</f>
        <v>10905.72</v>
      </c>
      <c r="I298" s="15"/>
      <c r="J298" s="14"/>
      <c r="K298" s="14"/>
      <c r="L298" s="579"/>
    </row>
    <row r="299" spans="1:12" ht="14.1" customHeight="1">
      <c r="A299" s="15" t="s">
        <v>53</v>
      </c>
      <c r="B299" s="44" t="s">
        <v>1378</v>
      </c>
      <c r="C299" s="44">
        <v>1018</v>
      </c>
      <c r="D299" s="2059">
        <v>3500</v>
      </c>
      <c r="E299" s="2401">
        <v>259.66000000000003</v>
      </c>
      <c r="F299" s="603">
        <f t="shared" si="53"/>
        <v>259.66000000000003</v>
      </c>
      <c r="G299" s="862">
        <f>'Заказ, cкидки и курсы валют'!$J$23*F299</f>
        <v>3115.92</v>
      </c>
      <c r="H299" s="128">
        <f t="shared" si="54"/>
        <v>10905.72</v>
      </c>
      <c r="I299" s="15"/>
      <c r="J299" s="14"/>
      <c r="K299" s="14"/>
      <c r="L299" s="579"/>
    </row>
    <row r="300" spans="1:12" ht="14.1" customHeight="1">
      <c r="A300" s="15" t="s">
        <v>54</v>
      </c>
      <c r="B300" s="44" t="s">
        <v>1378</v>
      </c>
      <c r="C300" s="44">
        <v>3003</v>
      </c>
      <c r="D300" s="2059">
        <v>3500</v>
      </c>
      <c r="E300" s="2401">
        <v>259.66000000000003</v>
      </c>
      <c r="F300" s="603">
        <f t="shared" si="53"/>
        <v>259.66000000000003</v>
      </c>
      <c r="G300" s="862">
        <f>'Заказ, cкидки и курсы валют'!$J$23*F300</f>
        <v>3115.92</v>
      </c>
      <c r="H300" s="128">
        <f t="shared" si="54"/>
        <v>10905.72</v>
      </c>
      <c r="I300" s="15"/>
      <c r="J300" s="14"/>
      <c r="K300" s="14"/>
      <c r="L300" s="579"/>
    </row>
    <row r="301" spans="1:12" ht="14.1" customHeight="1">
      <c r="A301" s="15" t="s">
        <v>55</v>
      </c>
      <c r="B301" s="44" t="s">
        <v>1378</v>
      </c>
      <c r="C301" s="44">
        <v>3005</v>
      </c>
      <c r="D301" s="2059">
        <v>3500</v>
      </c>
      <c r="E301" s="2401">
        <v>259.66000000000003</v>
      </c>
      <c r="F301" s="603">
        <f t="shared" si="53"/>
        <v>259.66000000000003</v>
      </c>
      <c r="G301" s="862">
        <f>'Заказ, cкидки и курсы валют'!$J$23*F301</f>
        <v>3115.92</v>
      </c>
      <c r="H301" s="128">
        <f t="shared" si="54"/>
        <v>10905.72</v>
      </c>
      <c r="I301" s="15"/>
      <c r="J301" s="14"/>
      <c r="K301" s="14"/>
      <c r="L301" s="579"/>
    </row>
    <row r="302" spans="1:12" ht="14.1" customHeight="1">
      <c r="A302" s="15" t="s">
        <v>56</v>
      </c>
      <c r="B302" s="44" t="s">
        <v>1378</v>
      </c>
      <c r="C302" s="44">
        <v>3009</v>
      </c>
      <c r="D302" s="2059">
        <v>3500</v>
      </c>
      <c r="E302" s="2401">
        <v>259.66000000000003</v>
      </c>
      <c r="F302" s="603">
        <f t="shared" si="53"/>
        <v>259.66000000000003</v>
      </c>
      <c r="G302" s="862">
        <f>'Заказ, cкидки и курсы валют'!$J$23*F302</f>
        <v>3115.92</v>
      </c>
      <c r="H302" s="128">
        <f t="shared" si="54"/>
        <v>10905.72</v>
      </c>
      <c r="I302" s="15"/>
      <c r="J302" s="14"/>
      <c r="K302" s="14"/>
      <c r="L302" s="579"/>
    </row>
    <row r="303" spans="1:12" ht="14.1" customHeight="1">
      <c r="A303" s="15" t="s">
        <v>57</v>
      </c>
      <c r="B303" s="44" t="s">
        <v>1378</v>
      </c>
      <c r="C303" s="44">
        <v>3011</v>
      </c>
      <c r="D303" s="2059">
        <v>3500</v>
      </c>
      <c r="E303" s="2401">
        <v>259.66000000000003</v>
      </c>
      <c r="F303" s="603">
        <f t="shared" si="53"/>
        <v>259.66000000000003</v>
      </c>
      <c r="G303" s="862">
        <f>'Заказ, cкидки и курсы валют'!$J$23*F303</f>
        <v>3115.92</v>
      </c>
      <c r="H303" s="128">
        <f t="shared" si="54"/>
        <v>10905.72</v>
      </c>
      <c r="I303" s="15"/>
      <c r="J303" s="14"/>
      <c r="K303" s="14"/>
      <c r="L303" s="579"/>
    </row>
    <row r="304" spans="1:12" ht="14.1" customHeight="1">
      <c r="A304" s="15" t="s">
        <v>58</v>
      </c>
      <c r="B304" s="44" t="s">
        <v>1378</v>
      </c>
      <c r="C304" s="44">
        <v>5002</v>
      </c>
      <c r="D304" s="2059">
        <v>3500</v>
      </c>
      <c r="E304" s="2401">
        <v>259.66000000000003</v>
      </c>
      <c r="F304" s="603">
        <f t="shared" si="53"/>
        <v>259.66000000000003</v>
      </c>
      <c r="G304" s="862">
        <f>'Заказ, cкидки и курсы валют'!$J$23*F304</f>
        <v>3115.92</v>
      </c>
      <c r="H304" s="128">
        <f t="shared" si="54"/>
        <v>10905.72</v>
      </c>
      <c r="I304" s="15"/>
      <c r="J304" s="14"/>
      <c r="K304" s="14"/>
      <c r="L304" s="579"/>
    </row>
    <row r="305" spans="1:12" ht="14.1" customHeight="1">
      <c r="A305" s="15" t="s">
        <v>59</v>
      </c>
      <c r="B305" s="44" t="s">
        <v>1378</v>
      </c>
      <c r="C305" s="44">
        <v>5005</v>
      </c>
      <c r="D305" s="2059">
        <v>3500</v>
      </c>
      <c r="E305" s="2401">
        <v>259.66000000000003</v>
      </c>
      <c r="F305" s="603">
        <f t="shared" si="53"/>
        <v>259.66000000000003</v>
      </c>
      <c r="G305" s="862">
        <f>'Заказ, cкидки и курсы валют'!$J$23*F305</f>
        <v>3115.92</v>
      </c>
      <c r="H305" s="128">
        <f t="shared" si="54"/>
        <v>10905.72</v>
      </c>
      <c r="I305" s="15"/>
      <c r="J305" s="14"/>
      <c r="K305" s="14"/>
      <c r="L305" s="579"/>
    </row>
    <row r="306" spans="1:12" ht="14.1" customHeight="1">
      <c r="A306" s="15" t="s">
        <v>60</v>
      </c>
      <c r="B306" s="44" t="s">
        <v>1378</v>
      </c>
      <c r="C306" s="44">
        <v>5010</v>
      </c>
      <c r="D306" s="2059">
        <v>3500</v>
      </c>
      <c r="E306" s="2401">
        <v>259.66000000000003</v>
      </c>
      <c r="F306" s="603">
        <f t="shared" si="53"/>
        <v>259.66000000000003</v>
      </c>
      <c r="G306" s="862">
        <f>'Заказ, cкидки и курсы валют'!$J$23*F306</f>
        <v>3115.92</v>
      </c>
      <c r="H306" s="128">
        <f t="shared" si="54"/>
        <v>10905.72</v>
      </c>
      <c r="I306" s="15"/>
      <c r="J306" s="14"/>
      <c r="K306" s="14"/>
      <c r="L306" s="579"/>
    </row>
    <row r="307" spans="1:12" ht="14.1" customHeight="1">
      <c r="A307" s="15" t="s">
        <v>61</v>
      </c>
      <c r="B307" s="44" t="s">
        <v>1378</v>
      </c>
      <c r="C307" s="44">
        <v>5021</v>
      </c>
      <c r="D307" s="2059">
        <v>3500</v>
      </c>
      <c r="E307" s="2401">
        <v>259.66000000000003</v>
      </c>
      <c r="F307" s="603">
        <f t="shared" si="53"/>
        <v>259.66000000000003</v>
      </c>
      <c r="G307" s="862">
        <f>'Заказ, cкидки и курсы валют'!$J$23*F307</f>
        <v>3115.92</v>
      </c>
      <c r="H307" s="128">
        <f t="shared" si="54"/>
        <v>10905.72</v>
      </c>
      <c r="I307" s="15"/>
      <c r="J307" s="14"/>
      <c r="K307" s="14"/>
      <c r="L307" s="579"/>
    </row>
    <row r="308" spans="1:12" ht="14.1" customHeight="1">
      <c r="A308" s="15" t="s">
        <v>62</v>
      </c>
      <c r="B308" s="44" t="s">
        <v>1378</v>
      </c>
      <c r="C308" s="44">
        <v>6002</v>
      </c>
      <c r="D308" s="2059">
        <v>3500</v>
      </c>
      <c r="E308" s="2401">
        <v>259.66000000000003</v>
      </c>
      <c r="F308" s="603">
        <f t="shared" si="53"/>
        <v>259.66000000000003</v>
      </c>
      <c r="G308" s="862">
        <f>'Заказ, cкидки и курсы валют'!$J$23*F308</f>
        <v>3115.92</v>
      </c>
      <c r="H308" s="128">
        <f t="shared" si="54"/>
        <v>10905.72</v>
      </c>
      <c r="I308" s="15"/>
      <c r="J308" s="14"/>
      <c r="K308" s="14"/>
      <c r="L308" s="579"/>
    </row>
    <row r="309" spans="1:12" ht="14.1" customHeight="1">
      <c r="A309" s="15" t="s">
        <v>63</v>
      </c>
      <c r="B309" s="44" t="s">
        <v>1378</v>
      </c>
      <c r="C309" s="44">
        <v>6005</v>
      </c>
      <c r="D309" s="2059">
        <v>3500</v>
      </c>
      <c r="E309" s="2401">
        <v>259.66000000000003</v>
      </c>
      <c r="F309" s="603">
        <f t="shared" si="53"/>
        <v>259.66000000000003</v>
      </c>
      <c r="G309" s="862">
        <f>'Заказ, cкидки и курсы валют'!$J$23*F309</f>
        <v>3115.92</v>
      </c>
      <c r="H309" s="128">
        <f t="shared" si="54"/>
        <v>10905.72</v>
      </c>
      <c r="I309" s="15"/>
      <c r="J309" s="14"/>
      <c r="K309" s="14"/>
      <c r="L309" s="579"/>
    </row>
    <row r="310" spans="1:12" ht="14.1" customHeight="1">
      <c r="A310" s="15" t="s">
        <v>64</v>
      </c>
      <c r="B310" s="44" t="s">
        <v>1378</v>
      </c>
      <c r="C310" s="44">
        <v>7004</v>
      </c>
      <c r="D310" s="2059">
        <v>3500</v>
      </c>
      <c r="E310" s="2401">
        <v>259.66000000000003</v>
      </c>
      <c r="F310" s="603">
        <f t="shared" si="53"/>
        <v>259.66000000000003</v>
      </c>
      <c r="G310" s="862">
        <f>'Заказ, cкидки и курсы валют'!$J$23*F310</f>
        <v>3115.92</v>
      </c>
      <c r="H310" s="128">
        <f t="shared" si="54"/>
        <v>10905.72</v>
      </c>
      <c r="I310" s="15"/>
      <c r="J310" s="14"/>
      <c r="K310" s="14"/>
      <c r="L310" s="579"/>
    </row>
    <row r="311" spans="1:12" ht="14.1" customHeight="1">
      <c r="A311" s="15" t="s">
        <v>5955</v>
      </c>
      <c r="B311" s="44" t="s">
        <v>1378</v>
      </c>
      <c r="C311" s="44">
        <v>7024</v>
      </c>
      <c r="D311" s="2059">
        <v>3500</v>
      </c>
      <c r="E311" s="2401">
        <v>259.66000000000003</v>
      </c>
      <c r="F311" s="603">
        <f t="shared" si="53"/>
        <v>259.66000000000003</v>
      </c>
      <c r="G311" s="862">
        <f>'Заказ, cкидки и курсы валют'!$J$23*F311</f>
        <v>3115.92</v>
      </c>
      <c r="H311" s="128">
        <f t="shared" si="54"/>
        <v>10905.72</v>
      </c>
      <c r="I311" s="15"/>
      <c r="J311" s="14"/>
      <c r="K311" s="14"/>
      <c r="L311" s="579"/>
    </row>
    <row r="312" spans="1:12" ht="14.1" customHeight="1">
      <c r="A312" s="15" t="s">
        <v>65</v>
      </c>
      <c r="B312" s="44" t="s">
        <v>1378</v>
      </c>
      <c r="C312" s="44">
        <v>8017</v>
      </c>
      <c r="D312" s="2059">
        <v>3500</v>
      </c>
      <c r="E312" s="2401">
        <v>259.66000000000003</v>
      </c>
      <c r="F312" s="603">
        <f t="shared" si="53"/>
        <v>259.66000000000003</v>
      </c>
      <c r="G312" s="862">
        <f>'Заказ, cкидки и курсы валют'!$J$23*F312</f>
        <v>3115.92</v>
      </c>
      <c r="H312" s="128">
        <f t="shared" si="54"/>
        <v>10905.72</v>
      </c>
      <c r="I312" s="15"/>
      <c r="J312" s="14"/>
      <c r="K312" s="14"/>
      <c r="L312" s="579"/>
    </row>
    <row r="313" spans="1:12" ht="14.1" customHeight="1">
      <c r="A313" s="15" t="s">
        <v>66</v>
      </c>
      <c r="B313" s="44" t="s">
        <v>1378</v>
      </c>
      <c r="C313" s="44">
        <v>8019</v>
      </c>
      <c r="D313" s="2059">
        <v>3500</v>
      </c>
      <c r="E313" s="2401">
        <v>259.66000000000003</v>
      </c>
      <c r="F313" s="603">
        <f t="shared" si="53"/>
        <v>259.66000000000003</v>
      </c>
      <c r="G313" s="862">
        <f>'Заказ, cкидки и курсы валют'!$J$23*F313</f>
        <v>3115.92</v>
      </c>
      <c r="H313" s="128">
        <f t="shared" si="54"/>
        <v>10905.72</v>
      </c>
      <c r="I313" s="15"/>
      <c r="J313" s="14"/>
      <c r="K313" s="14"/>
      <c r="L313" s="579"/>
    </row>
    <row r="314" spans="1:12" ht="14.1" customHeight="1">
      <c r="A314" s="15" t="s">
        <v>67</v>
      </c>
      <c r="B314" s="44" t="s">
        <v>1378</v>
      </c>
      <c r="C314" s="44">
        <v>9003</v>
      </c>
      <c r="D314" s="2059">
        <v>3500</v>
      </c>
      <c r="E314" s="2401">
        <v>259.66000000000003</v>
      </c>
      <c r="F314" s="603">
        <f t="shared" si="53"/>
        <v>259.66000000000003</v>
      </c>
      <c r="G314" s="862">
        <f>'Заказ, cкидки и курсы валют'!$J$23*F314</f>
        <v>3115.92</v>
      </c>
      <c r="H314" s="128">
        <f t="shared" si="54"/>
        <v>10905.72</v>
      </c>
      <c r="I314" s="15"/>
      <c r="J314" s="14"/>
      <c r="K314" s="14"/>
      <c r="L314" s="579"/>
    </row>
    <row r="315" spans="1:12" ht="14.1" customHeight="1">
      <c r="A315" s="15" t="s">
        <v>5525</v>
      </c>
      <c r="B315" s="44" t="s">
        <v>1378</v>
      </c>
      <c r="C315" s="44">
        <v>9005</v>
      </c>
      <c r="D315" s="2059">
        <v>3500</v>
      </c>
      <c r="E315" s="2401">
        <v>259.66000000000003</v>
      </c>
      <c r="F315" s="603">
        <f t="shared" si="53"/>
        <v>259.66000000000003</v>
      </c>
      <c r="G315" s="862">
        <f>'Заказ, cкидки и курсы валют'!$J$23*F315</f>
        <v>3115.92</v>
      </c>
      <c r="H315" s="128">
        <f t="shared" si="54"/>
        <v>10905.72</v>
      </c>
      <c r="I315" s="15"/>
      <c r="J315" s="14"/>
      <c r="K315" s="14"/>
      <c r="L315" s="579"/>
    </row>
    <row r="316" spans="1:12" ht="14.1" customHeight="1">
      <c r="A316" s="2165" t="s">
        <v>1831</v>
      </c>
      <c r="B316" s="1842" t="s">
        <v>3337</v>
      </c>
      <c r="C316" s="1842">
        <v>1014</v>
      </c>
      <c r="D316" s="2168">
        <v>3000</v>
      </c>
      <c r="E316" s="2401">
        <v>276.26</v>
      </c>
      <c r="F316" s="932">
        <f t="shared" si="53"/>
        <v>276.26</v>
      </c>
      <c r="G316" s="1982">
        <f>'Заказ, cкидки и курсы валют'!$J$23*F316</f>
        <v>3315.12</v>
      </c>
      <c r="H316" s="537">
        <f t="shared" si="54"/>
        <v>9945.36</v>
      </c>
      <c r="I316" s="2165"/>
      <c r="J316" s="14"/>
      <c r="K316" s="14"/>
      <c r="L316" s="579"/>
    </row>
    <row r="317" spans="1:12" ht="14.1" customHeight="1">
      <c r="A317" s="15" t="s">
        <v>582</v>
      </c>
      <c r="B317" s="44" t="s">
        <v>3337</v>
      </c>
      <c r="C317" s="44">
        <v>1015</v>
      </c>
      <c r="D317" s="2059">
        <v>3000</v>
      </c>
      <c r="E317" s="2401">
        <v>276.26</v>
      </c>
      <c r="F317" s="603">
        <f t="shared" si="53"/>
        <v>276.26</v>
      </c>
      <c r="G317" s="862">
        <f>'Заказ, cкидки и курсы валют'!$J$23*F317</f>
        <v>3315.12</v>
      </c>
      <c r="H317" s="128">
        <f t="shared" si="54"/>
        <v>9945.36</v>
      </c>
      <c r="I317" s="15"/>
      <c r="J317" s="14"/>
      <c r="K317" s="14"/>
      <c r="L317" s="579"/>
    </row>
    <row r="318" spans="1:12" ht="14.1" customHeight="1">
      <c r="A318" s="15" t="s">
        <v>1832</v>
      </c>
      <c r="B318" s="44" t="s">
        <v>3337</v>
      </c>
      <c r="C318" s="44">
        <v>1018</v>
      </c>
      <c r="D318" s="2059">
        <v>3000</v>
      </c>
      <c r="E318" s="2401">
        <v>276.26</v>
      </c>
      <c r="F318" s="603">
        <f t="shared" si="53"/>
        <v>276.26</v>
      </c>
      <c r="G318" s="862">
        <f>'Заказ, cкидки и курсы валют'!$J$23*F318</f>
        <v>3315.12</v>
      </c>
      <c r="H318" s="128">
        <f t="shared" si="54"/>
        <v>9945.36</v>
      </c>
      <c r="I318" s="15"/>
      <c r="J318" s="14"/>
      <c r="K318" s="14"/>
      <c r="L318" s="579"/>
    </row>
    <row r="319" spans="1:12" ht="14.1" customHeight="1">
      <c r="A319" s="15" t="s">
        <v>5527</v>
      </c>
      <c r="B319" s="44" t="s">
        <v>3337</v>
      </c>
      <c r="C319" s="44">
        <v>2004</v>
      </c>
      <c r="D319" s="2059">
        <v>3000</v>
      </c>
      <c r="E319" s="2401">
        <v>276.26</v>
      </c>
      <c r="F319" s="603">
        <f t="shared" si="53"/>
        <v>276.26</v>
      </c>
      <c r="G319" s="862">
        <f>'Заказ, cкидки и курсы валют'!$J$23*F319</f>
        <v>3315.12</v>
      </c>
      <c r="H319" s="128">
        <f t="shared" si="54"/>
        <v>9945.36</v>
      </c>
      <c r="I319" s="15"/>
      <c r="J319" s="14"/>
      <c r="K319" s="14"/>
      <c r="L319" s="579"/>
    </row>
    <row r="320" spans="1:12" ht="14.1" customHeight="1">
      <c r="A320" s="15" t="s">
        <v>2514</v>
      </c>
      <c r="B320" s="44" t="s">
        <v>3337</v>
      </c>
      <c r="C320" s="44">
        <v>3003</v>
      </c>
      <c r="D320" s="2059">
        <v>3000</v>
      </c>
      <c r="E320" s="2401">
        <v>276.26</v>
      </c>
      <c r="F320" s="603">
        <f t="shared" si="53"/>
        <v>276.26</v>
      </c>
      <c r="G320" s="862">
        <f>'Заказ, cкидки и курсы валют'!$J$23*F320</f>
        <v>3315.12</v>
      </c>
      <c r="H320" s="128">
        <f t="shared" si="54"/>
        <v>9945.36</v>
      </c>
      <c r="I320" s="15"/>
      <c r="J320" s="14"/>
      <c r="K320" s="14"/>
      <c r="L320" s="579"/>
    </row>
    <row r="321" spans="1:12" ht="14.1" customHeight="1">
      <c r="A321" s="15" t="s">
        <v>2515</v>
      </c>
      <c r="B321" s="44" t="s">
        <v>3337</v>
      </c>
      <c r="C321" s="44">
        <v>3005</v>
      </c>
      <c r="D321" s="2059">
        <v>3000</v>
      </c>
      <c r="E321" s="2401">
        <v>276.26</v>
      </c>
      <c r="F321" s="603">
        <f t="shared" si="53"/>
        <v>276.26</v>
      </c>
      <c r="G321" s="862">
        <f>'Заказ, cкидки и курсы валют'!$J$23*F321</f>
        <v>3315.12</v>
      </c>
      <c r="H321" s="128">
        <f t="shared" si="54"/>
        <v>9945.36</v>
      </c>
      <c r="I321" s="15"/>
      <c r="J321" s="14"/>
      <c r="K321" s="14"/>
      <c r="L321" s="579"/>
    </row>
    <row r="322" spans="1:12" ht="14.1" customHeight="1">
      <c r="A322" s="15" t="s">
        <v>3513</v>
      </c>
      <c r="B322" s="44" t="s">
        <v>3337</v>
      </c>
      <c r="C322" s="44">
        <v>3009</v>
      </c>
      <c r="D322" s="2059">
        <v>3000</v>
      </c>
      <c r="E322" s="2401">
        <v>276.26</v>
      </c>
      <c r="F322" s="603">
        <f t="shared" si="53"/>
        <v>276.26</v>
      </c>
      <c r="G322" s="862">
        <f>'Заказ, cкидки и курсы валют'!$J$23*F322</f>
        <v>3315.12</v>
      </c>
      <c r="H322" s="128">
        <f t="shared" si="54"/>
        <v>9945.36</v>
      </c>
      <c r="I322" s="15"/>
      <c r="J322" s="14"/>
      <c r="K322" s="14"/>
      <c r="L322" s="579"/>
    </row>
    <row r="323" spans="1:12" ht="14.1" customHeight="1">
      <c r="A323" s="15" t="s">
        <v>3514</v>
      </c>
      <c r="B323" s="44" t="s">
        <v>3337</v>
      </c>
      <c r="C323" s="44">
        <v>3011</v>
      </c>
      <c r="D323" s="2059">
        <v>3000</v>
      </c>
      <c r="E323" s="2401">
        <v>276.26</v>
      </c>
      <c r="F323" s="603">
        <f t="shared" si="53"/>
        <v>276.26</v>
      </c>
      <c r="G323" s="862">
        <f>'Заказ, cкидки и курсы валют'!$J$23*F323</f>
        <v>3315.12</v>
      </c>
      <c r="H323" s="128">
        <f t="shared" si="54"/>
        <v>9945.36</v>
      </c>
      <c r="I323" s="15"/>
      <c r="J323" s="14"/>
      <c r="K323" s="14"/>
      <c r="L323" s="579"/>
    </row>
    <row r="324" spans="1:12" ht="14.1" customHeight="1">
      <c r="A324" s="15" t="s">
        <v>3515</v>
      </c>
      <c r="B324" s="44" t="s">
        <v>3337</v>
      </c>
      <c r="C324" s="44">
        <v>5002</v>
      </c>
      <c r="D324" s="2059">
        <v>3000</v>
      </c>
      <c r="E324" s="2401">
        <v>276.26</v>
      </c>
      <c r="F324" s="603">
        <f t="shared" si="53"/>
        <v>276.26</v>
      </c>
      <c r="G324" s="862">
        <f>'Заказ, cкидки и курсы валют'!$J$23*F324</f>
        <v>3315.12</v>
      </c>
      <c r="H324" s="128">
        <f t="shared" si="54"/>
        <v>9945.36</v>
      </c>
      <c r="I324" s="15"/>
      <c r="J324" s="14"/>
      <c r="K324" s="14"/>
      <c r="L324" s="579"/>
    </row>
    <row r="325" spans="1:12" ht="14.1" customHeight="1">
      <c r="A325" s="15" t="s">
        <v>3516</v>
      </c>
      <c r="B325" s="44" t="s">
        <v>3337</v>
      </c>
      <c r="C325" s="44">
        <v>5005</v>
      </c>
      <c r="D325" s="2059">
        <v>3000</v>
      </c>
      <c r="E325" s="2401">
        <v>276.26</v>
      </c>
      <c r="F325" s="603">
        <f t="shared" si="53"/>
        <v>276.26</v>
      </c>
      <c r="G325" s="862">
        <f>'Заказ, cкидки и курсы валют'!$J$23*F325</f>
        <v>3315.12</v>
      </c>
      <c r="H325" s="128">
        <f t="shared" si="54"/>
        <v>9945.36</v>
      </c>
      <c r="I325" s="15"/>
      <c r="J325" s="14"/>
      <c r="K325" s="14"/>
      <c r="L325" s="579"/>
    </row>
    <row r="326" spans="1:12" ht="14.1" customHeight="1">
      <c r="A326" s="15" t="s">
        <v>3517</v>
      </c>
      <c r="B326" s="44" t="s">
        <v>3337</v>
      </c>
      <c r="C326" s="44">
        <v>5010</v>
      </c>
      <c r="D326" s="2059">
        <v>3000</v>
      </c>
      <c r="E326" s="2401">
        <v>276.26</v>
      </c>
      <c r="F326" s="603">
        <f t="shared" si="53"/>
        <v>276.26</v>
      </c>
      <c r="G326" s="862">
        <f>'Заказ, cкидки и курсы валют'!$J$23*F326</f>
        <v>3315.12</v>
      </c>
      <c r="H326" s="128">
        <f t="shared" si="54"/>
        <v>9945.36</v>
      </c>
      <c r="I326" s="15"/>
      <c r="J326" s="14"/>
      <c r="K326" s="14"/>
      <c r="L326" s="579"/>
    </row>
    <row r="327" spans="1:12" ht="14.1" customHeight="1">
      <c r="A327" s="15" t="s">
        <v>3518</v>
      </c>
      <c r="B327" s="44" t="s">
        <v>3337</v>
      </c>
      <c r="C327" s="44">
        <v>5021</v>
      </c>
      <c r="D327" s="2059">
        <v>3000</v>
      </c>
      <c r="E327" s="2401">
        <v>276.26</v>
      </c>
      <c r="F327" s="603">
        <f t="shared" si="53"/>
        <v>276.26</v>
      </c>
      <c r="G327" s="862">
        <f>'Заказ, cкидки и курсы валют'!$J$23*F327</f>
        <v>3315.12</v>
      </c>
      <c r="H327" s="128">
        <f t="shared" si="54"/>
        <v>9945.36</v>
      </c>
      <c r="I327" s="15"/>
      <c r="J327" s="14"/>
      <c r="K327" s="14"/>
      <c r="L327" s="579"/>
    </row>
    <row r="328" spans="1:12" ht="14.1" customHeight="1">
      <c r="A328" s="15" t="s">
        <v>3519</v>
      </c>
      <c r="B328" s="44" t="s">
        <v>3337</v>
      </c>
      <c r="C328" s="44">
        <v>6002</v>
      </c>
      <c r="D328" s="2059">
        <v>3000</v>
      </c>
      <c r="E328" s="2401">
        <v>276.26</v>
      </c>
      <c r="F328" s="603">
        <f t="shared" si="53"/>
        <v>276.26</v>
      </c>
      <c r="G328" s="862">
        <f>'Заказ, cкидки и курсы валют'!$J$23*F328</f>
        <v>3315.12</v>
      </c>
      <c r="H328" s="128">
        <f t="shared" si="54"/>
        <v>9945.36</v>
      </c>
      <c r="I328" s="15"/>
      <c r="J328" s="14"/>
      <c r="K328" s="14"/>
      <c r="L328" s="579"/>
    </row>
    <row r="329" spans="1:12" ht="14.1" customHeight="1">
      <c r="A329" s="15" t="s">
        <v>3520</v>
      </c>
      <c r="B329" s="44" t="s">
        <v>3337</v>
      </c>
      <c r="C329" s="44">
        <v>6005</v>
      </c>
      <c r="D329" s="2059">
        <v>3000</v>
      </c>
      <c r="E329" s="2401">
        <v>276.26</v>
      </c>
      <c r="F329" s="603">
        <f t="shared" si="53"/>
        <v>276.26</v>
      </c>
      <c r="G329" s="862">
        <f>'Заказ, cкидки и курсы валют'!$J$23*F329</f>
        <v>3315.12</v>
      </c>
      <c r="H329" s="128">
        <f t="shared" si="54"/>
        <v>9945.36</v>
      </c>
      <c r="I329" s="15"/>
      <c r="J329" s="14"/>
      <c r="K329" s="14"/>
      <c r="L329" s="579"/>
    </row>
    <row r="330" spans="1:12" ht="14.1" customHeight="1">
      <c r="A330" s="15" t="s">
        <v>3521</v>
      </c>
      <c r="B330" s="44" t="s">
        <v>3337</v>
      </c>
      <c r="C330" s="44">
        <v>7004</v>
      </c>
      <c r="D330" s="2059">
        <v>3000</v>
      </c>
      <c r="E330" s="2401">
        <v>276.26</v>
      </c>
      <c r="F330" s="603">
        <f t="shared" si="53"/>
        <v>276.26</v>
      </c>
      <c r="G330" s="862">
        <f>'Заказ, cкидки и курсы валют'!$J$23*F330</f>
        <v>3315.12</v>
      </c>
      <c r="H330" s="128">
        <f t="shared" si="54"/>
        <v>9945.36</v>
      </c>
      <c r="I330" s="15"/>
      <c r="J330" s="14"/>
      <c r="K330" s="14"/>
      <c r="L330" s="579"/>
    </row>
    <row r="331" spans="1:12" ht="14.1" customHeight="1">
      <c r="A331" s="15" t="s">
        <v>10510</v>
      </c>
      <c r="B331" s="44" t="s">
        <v>3337</v>
      </c>
      <c r="C331" s="44">
        <v>7024</v>
      </c>
      <c r="D331" s="2059">
        <v>3000</v>
      </c>
      <c r="E331" s="2401">
        <v>276.26</v>
      </c>
      <c r="F331" s="603">
        <f t="shared" si="53"/>
        <v>276.26</v>
      </c>
      <c r="G331" s="862">
        <f>'Заказ, cкидки и курсы валют'!$J$23*F331</f>
        <v>3315.12</v>
      </c>
      <c r="H331" s="128">
        <f t="shared" si="54"/>
        <v>9945.36</v>
      </c>
      <c r="I331" s="15"/>
      <c r="J331" s="14"/>
      <c r="K331" s="14"/>
      <c r="L331" s="579"/>
    </row>
    <row r="332" spans="1:12" ht="14.1" customHeight="1">
      <c r="A332" s="15" t="s">
        <v>3522</v>
      </c>
      <c r="B332" s="44" t="s">
        <v>3337</v>
      </c>
      <c r="C332" s="44">
        <v>8017</v>
      </c>
      <c r="D332" s="2059">
        <v>3000</v>
      </c>
      <c r="E332" s="2401">
        <v>276.26</v>
      </c>
      <c r="F332" s="603">
        <f t="shared" si="53"/>
        <v>276.26</v>
      </c>
      <c r="G332" s="862">
        <f>'Заказ, cкидки и курсы валют'!$J$23*F332</f>
        <v>3315.12</v>
      </c>
      <c r="H332" s="128">
        <f t="shared" si="54"/>
        <v>9945.36</v>
      </c>
      <c r="I332" s="15"/>
      <c r="J332" s="14"/>
      <c r="K332" s="14"/>
      <c r="L332" s="579"/>
    </row>
    <row r="333" spans="1:12" ht="14.1" customHeight="1">
      <c r="A333" s="15" t="s">
        <v>4907</v>
      </c>
      <c r="B333" s="44" t="s">
        <v>3337</v>
      </c>
      <c r="C333" s="44">
        <v>8019</v>
      </c>
      <c r="D333" s="2059">
        <v>3000</v>
      </c>
      <c r="E333" s="2401">
        <v>276.26</v>
      </c>
      <c r="F333" s="603">
        <f t="shared" si="53"/>
        <v>276.26</v>
      </c>
      <c r="G333" s="862">
        <f>'Заказ, cкидки и курсы валют'!$J$23*F333</f>
        <v>3315.12</v>
      </c>
      <c r="H333" s="128">
        <f t="shared" si="54"/>
        <v>9945.36</v>
      </c>
      <c r="I333" s="15"/>
      <c r="J333" s="14"/>
      <c r="K333" s="14"/>
      <c r="L333" s="579"/>
    </row>
    <row r="334" spans="1:12" ht="14.1" customHeight="1">
      <c r="A334" s="15" t="s">
        <v>4908</v>
      </c>
      <c r="B334" s="44" t="s">
        <v>3337</v>
      </c>
      <c r="C334" s="44">
        <v>9003</v>
      </c>
      <c r="D334" s="2059">
        <v>3000</v>
      </c>
      <c r="E334" s="2401">
        <v>276.26</v>
      </c>
      <c r="F334" s="603">
        <f t="shared" si="53"/>
        <v>276.26</v>
      </c>
      <c r="G334" s="862">
        <f>'Заказ, cкидки и курсы валют'!$J$23*F334</f>
        <v>3315.12</v>
      </c>
      <c r="H334" s="128">
        <f t="shared" si="54"/>
        <v>9945.36</v>
      </c>
      <c r="I334" s="15"/>
      <c r="J334" s="14"/>
      <c r="K334" s="14"/>
      <c r="L334" s="579"/>
    </row>
    <row r="335" spans="1:12" ht="14.1" customHeight="1">
      <c r="A335" s="2165" t="s">
        <v>4909</v>
      </c>
      <c r="B335" s="1842" t="s">
        <v>1380</v>
      </c>
      <c r="C335" s="1842">
        <v>1014</v>
      </c>
      <c r="D335" s="2168">
        <v>2000</v>
      </c>
      <c r="E335" s="2401">
        <v>323.02</v>
      </c>
      <c r="F335" s="932">
        <f t="shared" si="53"/>
        <v>323.02</v>
      </c>
      <c r="G335" s="1982">
        <f>'Заказ, cкидки и курсы валют'!$J$23*F335</f>
        <v>3876.24</v>
      </c>
      <c r="H335" s="537">
        <f t="shared" si="54"/>
        <v>7752.48</v>
      </c>
      <c r="I335" s="2165"/>
      <c r="J335" s="14"/>
      <c r="K335" s="14"/>
      <c r="L335" s="579"/>
    </row>
    <row r="336" spans="1:12" ht="14.1" customHeight="1">
      <c r="A336" s="15" t="s">
        <v>4910</v>
      </c>
      <c r="B336" s="44" t="s">
        <v>1380</v>
      </c>
      <c r="C336" s="44">
        <v>1015</v>
      </c>
      <c r="D336" s="2059">
        <v>2000</v>
      </c>
      <c r="E336" s="2401">
        <v>323.02</v>
      </c>
      <c r="F336" s="603">
        <f t="shared" si="53"/>
        <v>323.02</v>
      </c>
      <c r="G336" s="862">
        <f>'Заказ, cкидки и курсы валют'!$J$23*F336</f>
        <v>3876.24</v>
      </c>
      <c r="H336" s="128">
        <f t="shared" si="54"/>
        <v>7752.48</v>
      </c>
      <c r="I336" s="15"/>
      <c r="J336" s="14"/>
      <c r="K336" s="14"/>
      <c r="L336" s="579"/>
    </row>
    <row r="337" spans="1:12" ht="14.1" customHeight="1">
      <c r="A337" s="15" t="s">
        <v>4911</v>
      </c>
      <c r="B337" s="44" t="s">
        <v>1380</v>
      </c>
      <c r="C337" s="44">
        <v>1018</v>
      </c>
      <c r="D337" s="2059">
        <v>2000</v>
      </c>
      <c r="E337" s="2401">
        <v>323.02</v>
      </c>
      <c r="F337" s="603">
        <f t="shared" si="53"/>
        <v>323.02</v>
      </c>
      <c r="G337" s="862">
        <f>'Заказ, cкидки и курсы валют'!$J$23*F337</f>
        <v>3876.24</v>
      </c>
      <c r="H337" s="128">
        <f t="shared" si="54"/>
        <v>7752.48</v>
      </c>
      <c r="I337" s="15"/>
      <c r="J337" s="14"/>
      <c r="K337" s="14"/>
      <c r="L337" s="579"/>
    </row>
    <row r="338" spans="1:12" ht="14.1" customHeight="1">
      <c r="A338" s="15" t="s">
        <v>583</v>
      </c>
      <c r="B338" s="44" t="s">
        <v>1380</v>
      </c>
      <c r="C338" s="44">
        <v>3003</v>
      </c>
      <c r="D338" s="2059">
        <v>2000</v>
      </c>
      <c r="E338" s="2401">
        <v>323.02</v>
      </c>
      <c r="F338" s="603">
        <f t="shared" si="53"/>
        <v>323.02</v>
      </c>
      <c r="G338" s="862">
        <f>'Заказ, cкидки и курсы валют'!$J$23*F338</f>
        <v>3876.24</v>
      </c>
      <c r="H338" s="128">
        <f t="shared" si="54"/>
        <v>7752.48</v>
      </c>
      <c r="I338" s="15"/>
      <c r="J338" s="14"/>
      <c r="K338" s="14"/>
      <c r="L338" s="579"/>
    </row>
    <row r="339" spans="1:12" ht="14.1" customHeight="1">
      <c r="A339" s="15" t="s">
        <v>4912</v>
      </c>
      <c r="B339" s="44" t="s">
        <v>1380</v>
      </c>
      <c r="C339" s="44">
        <v>3005</v>
      </c>
      <c r="D339" s="2059">
        <v>2000</v>
      </c>
      <c r="E339" s="2401">
        <v>323.02</v>
      </c>
      <c r="F339" s="603">
        <f t="shared" si="53"/>
        <v>323.02</v>
      </c>
      <c r="G339" s="862">
        <f>'Заказ, cкидки и курсы валют'!$J$23*F339</f>
        <v>3876.24</v>
      </c>
      <c r="H339" s="128">
        <f t="shared" si="54"/>
        <v>7752.48</v>
      </c>
      <c r="I339" s="15"/>
      <c r="J339" s="14"/>
      <c r="K339" s="14"/>
      <c r="L339" s="579"/>
    </row>
    <row r="340" spans="1:12" ht="14.1" customHeight="1">
      <c r="A340" s="15" t="s">
        <v>4913</v>
      </c>
      <c r="B340" s="44" t="s">
        <v>1380</v>
      </c>
      <c r="C340" s="44">
        <v>3009</v>
      </c>
      <c r="D340" s="2059">
        <v>2000</v>
      </c>
      <c r="E340" s="2401">
        <v>323.02</v>
      </c>
      <c r="F340" s="603">
        <f t="shared" si="53"/>
        <v>323.02</v>
      </c>
      <c r="G340" s="862">
        <f>'Заказ, cкидки и курсы валют'!$J$23*F340</f>
        <v>3876.24</v>
      </c>
      <c r="H340" s="128">
        <f t="shared" si="54"/>
        <v>7752.48</v>
      </c>
      <c r="I340" s="15"/>
      <c r="J340" s="14"/>
      <c r="K340" s="14"/>
      <c r="L340" s="579"/>
    </row>
    <row r="341" spans="1:12" ht="14.1" customHeight="1">
      <c r="A341" s="15" t="s">
        <v>4914</v>
      </c>
      <c r="B341" s="44" t="s">
        <v>1380</v>
      </c>
      <c r="C341" s="44">
        <v>3011</v>
      </c>
      <c r="D341" s="2059">
        <v>2000</v>
      </c>
      <c r="E341" s="2401">
        <v>323.02</v>
      </c>
      <c r="F341" s="603">
        <f t="shared" si="53"/>
        <v>323.02</v>
      </c>
      <c r="G341" s="862">
        <f>'Заказ, cкидки и курсы валют'!$J$23*F341</f>
        <v>3876.24</v>
      </c>
      <c r="H341" s="128">
        <f t="shared" si="54"/>
        <v>7752.48</v>
      </c>
      <c r="I341" s="15"/>
      <c r="J341" s="14"/>
      <c r="K341" s="14"/>
      <c r="L341" s="579"/>
    </row>
    <row r="342" spans="1:12" ht="14.1" customHeight="1">
      <c r="A342" s="15" t="s">
        <v>4915</v>
      </c>
      <c r="B342" s="44" t="s">
        <v>1380</v>
      </c>
      <c r="C342" s="44">
        <v>5002</v>
      </c>
      <c r="D342" s="2059">
        <v>2000</v>
      </c>
      <c r="E342" s="2401">
        <v>323.02</v>
      </c>
      <c r="F342" s="603">
        <f t="shared" si="53"/>
        <v>323.02</v>
      </c>
      <c r="G342" s="862">
        <f>'Заказ, cкидки и курсы валют'!$J$23*F342</f>
        <v>3876.24</v>
      </c>
      <c r="H342" s="128">
        <f t="shared" si="54"/>
        <v>7752.48</v>
      </c>
      <c r="I342" s="15"/>
      <c r="J342" s="14"/>
      <c r="K342" s="14"/>
      <c r="L342" s="579"/>
    </row>
    <row r="343" spans="1:12" ht="14.1" customHeight="1">
      <c r="A343" s="15" t="s">
        <v>4916</v>
      </c>
      <c r="B343" s="44" t="s">
        <v>1380</v>
      </c>
      <c r="C343" s="44">
        <v>5005</v>
      </c>
      <c r="D343" s="2059">
        <v>2000</v>
      </c>
      <c r="E343" s="2401">
        <v>323.02</v>
      </c>
      <c r="F343" s="603">
        <f t="shared" si="53"/>
        <v>323.02</v>
      </c>
      <c r="G343" s="862">
        <f>'Заказ, cкидки и курсы валют'!$J$23*F343</f>
        <v>3876.24</v>
      </c>
      <c r="H343" s="128">
        <f t="shared" si="54"/>
        <v>7752.48</v>
      </c>
      <c r="I343" s="15"/>
      <c r="J343" s="14"/>
      <c r="K343" s="14"/>
      <c r="L343" s="579"/>
    </row>
    <row r="344" spans="1:12" ht="14.1" customHeight="1">
      <c r="A344" s="15" t="s">
        <v>4917</v>
      </c>
      <c r="B344" s="44" t="s">
        <v>1380</v>
      </c>
      <c r="C344" s="44">
        <v>5010</v>
      </c>
      <c r="D344" s="2059">
        <v>2000</v>
      </c>
      <c r="E344" s="2401">
        <v>323.02</v>
      </c>
      <c r="F344" s="603">
        <f t="shared" si="53"/>
        <v>323.02</v>
      </c>
      <c r="G344" s="862">
        <f>'Заказ, cкидки и курсы валют'!$J$23*F344</f>
        <v>3876.24</v>
      </c>
      <c r="H344" s="128">
        <f t="shared" si="54"/>
        <v>7752.48</v>
      </c>
      <c r="I344" s="15"/>
      <c r="J344" s="14"/>
      <c r="K344" s="14"/>
      <c r="L344" s="579"/>
    </row>
    <row r="345" spans="1:12" ht="14.1" customHeight="1">
      <c r="A345" s="15" t="s">
        <v>4918</v>
      </c>
      <c r="B345" s="44" t="s">
        <v>1380</v>
      </c>
      <c r="C345" s="44">
        <v>5021</v>
      </c>
      <c r="D345" s="2059">
        <v>2000</v>
      </c>
      <c r="E345" s="2401">
        <v>323.02</v>
      </c>
      <c r="F345" s="603">
        <f t="shared" si="53"/>
        <v>323.02</v>
      </c>
      <c r="G345" s="862">
        <f>'Заказ, cкидки и курсы валют'!$J$23*F345</f>
        <v>3876.24</v>
      </c>
      <c r="H345" s="128">
        <f t="shared" si="54"/>
        <v>7752.48</v>
      </c>
      <c r="I345" s="15"/>
      <c r="J345" s="14"/>
      <c r="K345" s="14"/>
      <c r="L345" s="579"/>
    </row>
    <row r="346" spans="1:12" ht="14.1" customHeight="1">
      <c r="A346" s="15" t="s">
        <v>4919</v>
      </c>
      <c r="B346" s="44" t="s">
        <v>1380</v>
      </c>
      <c r="C346" s="44">
        <v>6002</v>
      </c>
      <c r="D346" s="2059">
        <v>2000</v>
      </c>
      <c r="E346" s="2401">
        <v>323.02</v>
      </c>
      <c r="F346" s="603">
        <f t="shared" si="53"/>
        <v>323.02</v>
      </c>
      <c r="G346" s="862">
        <f>'Заказ, cкидки и курсы валют'!$J$23*F346</f>
        <v>3876.24</v>
      </c>
      <c r="H346" s="128">
        <f t="shared" si="54"/>
        <v>7752.48</v>
      </c>
      <c r="I346" s="15"/>
      <c r="J346" s="14"/>
      <c r="K346" s="14"/>
      <c r="L346" s="579"/>
    </row>
    <row r="347" spans="1:12" ht="14.1" customHeight="1">
      <c r="A347" s="15" t="s">
        <v>4920</v>
      </c>
      <c r="B347" s="44" t="s">
        <v>1380</v>
      </c>
      <c r="C347" s="44">
        <v>6005</v>
      </c>
      <c r="D347" s="2059">
        <v>2000</v>
      </c>
      <c r="E347" s="2401">
        <v>323.02</v>
      </c>
      <c r="F347" s="603">
        <f t="shared" si="53"/>
        <v>323.02</v>
      </c>
      <c r="G347" s="862">
        <f>'Заказ, cкидки и курсы валют'!$J$23*F347</f>
        <v>3876.24</v>
      </c>
      <c r="H347" s="128">
        <f t="shared" si="54"/>
        <v>7752.48</v>
      </c>
      <c r="I347" s="15"/>
      <c r="J347" s="14"/>
      <c r="K347" s="14"/>
      <c r="L347" s="579"/>
    </row>
    <row r="348" spans="1:12" ht="14.1" customHeight="1">
      <c r="A348" s="15" t="s">
        <v>11630</v>
      </c>
      <c r="B348" s="44" t="s">
        <v>1380</v>
      </c>
      <c r="C348" s="44">
        <v>6005</v>
      </c>
      <c r="D348" s="2059">
        <v>2000</v>
      </c>
      <c r="E348" s="2401">
        <v>323.02</v>
      </c>
      <c r="F348" s="603">
        <f t="shared" si="53"/>
        <v>323.02</v>
      </c>
      <c r="G348" s="862">
        <f>'Заказ, cкидки и курсы валют'!$J$23*F348</f>
        <v>3876.24</v>
      </c>
      <c r="H348" s="128">
        <f t="shared" si="54"/>
        <v>7752.48</v>
      </c>
      <c r="I348" s="15"/>
      <c r="J348" s="14"/>
      <c r="K348" s="14"/>
      <c r="L348" s="579"/>
    </row>
    <row r="349" spans="1:12" ht="14.1" customHeight="1">
      <c r="A349" s="15" t="s">
        <v>4921</v>
      </c>
      <c r="B349" s="44" t="s">
        <v>1380</v>
      </c>
      <c r="C349" s="44">
        <v>7004</v>
      </c>
      <c r="D349" s="2059">
        <v>2000</v>
      </c>
      <c r="E349" s="2401">
        <v>323.02</v>
      </c>
      <c r="F349" s="603">
        <f t="shared" si="53"/>
        <v>323.02</v>
      </c>
      <c r="G349" s="862">
        <f>'Заказ, cкидки и курсы валют'!$J$23*F349</f>
        <v>3876.24</v>
      </c>
      <c r="H349" s="128">
        <f t="shared" si="54"/>
        <v>7752.48</v>
      </c>
      <c r="I349" s="15"/>
      <c r="J349" s="14"/>
      <c r="K349" s="14"/>
      <c r="L349" s="579"/>
    </row>
    <row r="350" spans="1:12" ht="14.1" customHeight="1">
      <c r="A350" s="15" t="s">
        <v>10511</v>
      </c>
      <c r="B350" s="44" t="s">
        <v>1380</v>
      </c>
      <c r="C350" s="44">
        <v>7024</v>
      </c>
      <c r="D350" s="2059">
        <v>2000</v>
      </c>
      <c r="E350" s="2401">
        <v>323.02</v>
      </c>
      <c r="F350" s="603">
        <f t="shared" si="53"/>
        <v>323.02</v>
      </c>
      <c r="G350" s="862">
        <f>'Заказ, cкидки и курсы валют'!$J$23*F350</f>
        <v>3876.24</v>
      </c>
      <c r="H350" s="128">
        <f t="shared" si="54"/>
        <v>7752.48</v>
      </c>
      <c r="I350" s="15"/>
      <c r="J350" s="14"/>
      <c r="K350" s="14"/>
      <c r="L350" s="579"/>
    </row>
    <row r="351" spans="1:12" ht="14.1" customHeight="1">
      <c r="A351" s="15" t="s">
        <v>4922</v>
      </c>
      <c r="B351" s="44" t="s">
        <v>1380</v>
      </c>
      <c r="C351" s="44">
        <v>8017</v>
      </c>
      <c r="D351" s="2059">
        <v>2000</v>
      </c>
      <c r="E351" s="2401">
        <v>323.02</v>
      </c>
      <c r="F351" s="603">
        <f t="shared" si="53"/>
        <v>323.02</v>
      </c>
      <c r="G351" s="862">
        <f>'Заказ, cкидки и курсы валют'!$J$23*F351</f>
        <v>3876.24</v>
      </c>
      <c r="H351" s="128">
        <f t="shared" si="54"/>
        <v>7752.48</v>
      </c>
      <c r="I351" s="15"/>
      <c r="J351" s="14"/>
      <c r="K351" s="14"/>
      <c r="L351" s="579"/>
    </row>
    <row r="352" spans="1:12" ht="14.1" customHeight="1">
      <c r="A352" s="15" t="s">
        <v>4923</v>
      </c>
      <c r="B352" s="44" t="s">
        <v>1380</v>
      </c>
      <c r="C352" s="44">
        <v>8019</v>
      </c>
      <c r="D352" s="2059">
        <v>2000</v>
      </c>
      <c r="E352" s="2401">
        <v>323.02</v>
      </c>
      <c r="F352" s="603">
        <f t="shared" si="53"/>
        <v>323.02</v>
      </c>
      <c r="G352" s="862">
        <f>'Заказ, cкидки и курсы валют'!$J$23*F352</f>
        <v>3876.24</v>
      </c>
      <c r="H352" s="128">
        <f t="shared" si="54"/>
        <v>7752.48</v>
      </c>
      <c r="I352" s="15"/>
      <c r="J352" s="14"/>
      <c r="K352" s="14"/>
      <c r="L352" s="579"/>
    </row>
    <row r="353" spans="1:12" ht="14.1" customHeight="1">
      <c r="A353" s="15" t="s">
        <v>4924</v>
      </c>
      <c r="B353" s="44" t="s">
        <v>1380</v>
      </c>
      <c r="C353" s="44">
        <v>9003</v>
      </c>
      <c r="D353" s="2059">
        <v>2000</v>
      </c>
      <c r="E353" s="2401">
        <v>323.02</v>
      </c>
      <c r="F353" s="603">
        <f t="shared" si="53"/>
        <v>323.02</v>
      </c>
      <c r="G353" s="862">
        <f>'Заказ, cкидки и курсы валют'!$J$23*F353</f>
        <v>3876.24</v>
      </c>
      <c r="H353" s="128">
        <f t="shared" si="54"/>
        <v>7752.48</v>
      </c>
      <c r="I353" s="15"/>
      <c r="J353" s="14"/>
      <c r="K353" s="14"/>
      <c r="L353" s="579"/>
    </row>
    <row r="354" spans="1:12" ht="14.1" customHeight="1">
      <c r="A354" s="15" t="s">
        <v>5569</v>
      </c>
      <c r="B354" s="44" t="s">
        <v>1380</v>
      </c>
      <c r="C354" s="44">
        <v>9016</v>
      </c>
      <c r="D354" s="2059">
        <v>2000</v>
      </c>
      <c r="E354" s="2401">
        <v>323.02</v>
      </c>
      <c r="F354" s="603">
        <f t="shared" si="53"/>
        <v>323.02</v>
      </c>
      <c r="G354" s="862">
        <f>'Заказ, cкидки и курсы валют'!$J$23*F354</f>
        <v>3876.24</v>
      </c>
      <c r="H354" s="128">
        <f t="shared" si="54"/>
        <v>7752.48</v>
      </c>
      <c r="I354" s="15"/>
      <c r="J354" s="14"/>
      <c r="K354" s="14"/>
      <c r="L354" s="579"/>
    </row>
    <row r="355" spans="1:12" ht="14.1" customHeight="1">
      <c r="A355" s="2165" t="s">
        <v>4925</v>
      </c>
      <c r="B355" s="1842" t="s">
        <v>1381</v>
      </c>
      <c r="C355" s="1842">
        <v>1014</v>
      </c>
      <c r="D355" s="2168">
        <v>1500</v>
      </c>
      <c r="E355" s="2401">
        <v>391.73</v>
      </c>
      <c r="F355" s="932">
        <f t="shared" si="53"/>
        <v>391.73</v>
      </c>
      <c r="G355" s="1982">
        <f>'Заказ, cкидки и курсы валют'!$J$23*F355</f>
        <v>4700.76</v>
      </c>
      <c r="H355" s="537">
        <f t="shared" si="54"/>
        <v>7051.14</v>
      </c>
      <c r="I355" s="2165"/>
      <c r="J355" s="14"/>
      <c r="K355" s="14"/>
      <c r="L355" s="579"/>
    </row>
    <row r="356" spans="1:12" ht="14.1" customHeight="1">
      <c r="A356" s="15" t="s">
        <v>4926</v>
      </c>
      <c r="B356" s="44" t="s">
        <v>1381</v>
      </c>
      <c r="C356" s="44">
        <v>1015</v>
      </c>
      <c r="D356" s="2059">
        <v>1500</v>
      </c>
      <c r="E356" s="2401">
        <v>391.73</v>
      </c>
      <c r="F356" s="603">
        <f t="shared" si="53"/>
        <v>391.73</v>
      </c>
      <c r="G356" s="862">
        <f>'Заказ, cкидки и курсы валют'!$J$23*F356</f>
        <v>4700.76</v>
      </c>
      <c r="H356" s="128">
        <f t="shared" si="54"/>
        <v>7051.14</v>
      </c>
      <c r="I356" s="15"/>
      <c r="J356" s="14"/>
      <c r="K356" s="14"/>
      <c r="L356" s="579"/>
    </row>
    <row r="357" spans="1:12" ht="14.1" customHeight="1">
      <c r="A357" s="15" t="s">
        <v>4927</v>
      </c>
      <c r="B357" s="44" t="s">
        <v>1381</v>
      </c>
      <c r="C357" s="44">
        <v>1018</v>
      </c>
      <c r="D357" s="2059">
        <v>1500</v>
      </c>
      <c r="E357" s="2401">
        <v>391.73</v>
      </c>
      <c r="F357" s="603">
        <f t="shared" si="53"/>
        <v>391.73</v>
      </c>
      <c r="G357" s="862">
        <f>'Заказ, cкидки и курсы валют'!$J$23*F357</f>
        <v>4700.76</v>
      </c>
      <c r="H357" s="128">
        <f t="shared" si="54"/>
        <v>7051.14</v>
      </c>
      <c r="I357" s="15"/>
      <c r="J357" s="14"/>
      <c r="K357" s="14"/>
      <c r="L357" s="579"/>
    </row>
    <row r="358" spans="1:12" ht="14.1" customHeight="1">
      <c r="A358" s="15" t="s">
        <v>4928</v>
      </c>
      <c r="B358" s="44" t="s">
        <v>1381</v>
      </c>
      <c r="C358" s="44">
        <v>3003</v>
      </c>
      <c r="D358" s="2059">
        <v>1500</v>
      </c>
      <c r="E358" s="2401">
        <v>391.73</v>
      </c>
      <c r="F358" s="603">
        <f t="shared" si="53"/>
        <v>391.73</v>
      </c>
      <c r="G358" s="862">
        <f>'Заказ, cкидки и курсы валют'!$J$23*F358</f>
        <v>4700.76</v>
      </c>
      <c r="H358" s="128">
        <f t="shared" si="54"/>
        <v>7051.14</v>
      </c>
      <c r="I358" s="15"/>
      <c r="J358" s="14"/>
      <c r="K358" s="14"/>
      <c r="L358" s="579"/>
    </row>
    <row r="359" spans="1:12" ht="14.1" customHeight="1">
      <c r="A359" s="15" t="s">
        <v>584</v>
      </c>
      <c r="B359" s="44" t="s">
        <v>1381</v>
      </c>
      <c r="C359" s="44">
        <v>3005</v>
      </c>
      <c r="D359" s="2059">
        <v>1500</v>
      </c>
      <c r="E359" s="2401">
        <v>391.73</v>
      </c>
      <c r="F359" s="603">
        <f t="shared" si="53"/>
        <v>391.73</v>
      </c>
      <c r="G359" s="862">
        <f>'Заказ, cкидки и курсы валют'!$J$23*F359</f>
        <v>4700.76</v>
      </c>
      <c r="H359" s="128">
        <f t="shared" si="54"/>
        <v>7051.14</v>
      </c>
      <c r="I359" s="15"/>
      <c r="J359" s="14"/>
      <c r="K359" s="14"/>
      <c r="L359" s="579"/>
    </row>
    <row r="360" spans="1:12" ht="14.1" customHeight="1">
      <c r="A360" s="15" t="s">
        <v>4929</v>
      </c>
      <c r="B360" s="44" t="s">
        <v>1381</v>
      </c>
      <c r="C360" s="44">
        <v>3009</v>
      </c>
      <c r="D360" s="2059">
        <v>1500</v>
      </c>
      <c r="E360" s="2401">
        <v>391.73</v>
      </c>
      <c r="F360" s="603">
        <f t="shared" si="53"/>
        <v>391.73</v>
      </c>
      <c r="G360" s="862">
        <f>'Заказ, cкидки и курсы валют'!$J$23*F360</f>
        <v>4700.76</v>
      </c>
      <c r="H360" s="128">
        <f t="shared" si="54"/>
        <v>7051.14</v>
      </c>
      <c r="I360" s="15"/>
      <c r="J360" s="14"/>
      <c r="K360" s="14"/>
      <c r="L360" s="579"/>
    </row>
    <row r="361" spans="1:12" ht="14.1" customHeight="1">
      <c r="A361" s="15" t="s">
        <v>4930</v>
      </c>
      <c r="B361" s="44" t="s">
        <v>1381</v>
      </c>
      <c r="C361" s="44">
        <v>3011</v>
      </c>
      <c r="D361" s="2059">
        <v>1500</v>
      </c>
      <c r="E361" s="2401">
        <v>391.73</v>
      </c>
      <c r="F361" s="603">
        <f t="shared" si="53"/>
        <v>391.73</v>
      </c>
      <c r="G361" s="862">
        <f>'Заказ, cкидки и курсы валют'!$J$23*F361</f>
        <v>4700.76</v>
      </c>
      <c r="H361" s="128">
        <f t="shared" si="54"/>
        <v>7051.14</v>
      </c>
      <c r="I361" s="15"/>
      <c r="J361" s="14"/>
      <c r="K361" s="14"/>
      <c r="L361" s="579"/>
    </row>
    <row r="362" spans="1:12" ht="14.1" customHeight="1">
      <c r="A362" s="15" t="s">
        <v>4931</v>
      </c>
      <c r="B362" s="44" t="s">
        <v>1381</v>
      </c>
      <c r="C362" s="44">
        <v>5002</v>
      </c>
      <c r="D362" s="2059">
        <v>1500</v>
      </c>
      <c r="E362" s="2401">
        <v>391.73</v>
      </c>
      <c r="F362" s="603">
        <f t="shared" si="53"/>
        <v>391.73</v>
      </c>
      <c r="G362" s="862">
        <f>'Заказ, cкидки и курсы валют'!$J$23*F362</f>
        <v>4700.76</v>
      </c>
      <c r="H362" s="128">
        <f t="shared" si="54"/>
        <v>7051.14</v>
      </c>
      <c r="I362" s="15"/>
      <c r="J362" s="14"/>
      <c r="K362" s="14"/>
      <c r="L362" s="579"/>
    </row>
    <row r="363" spans="1:12" ht="14.1" customHeight="1">
      <c r="A363" s="15" t="s">
        <v>4932</v>
      </c>
      <c r="B363" s="44" t="s">
        <v>1381</v>
      </c>
      <c r="C363" s="44">
        <v>5005</v>
      </c>
      <c r="D363" s="2059">
        <v>1500</v>
      </c>
      <c r="E363" s="2401">
        <v>391.73</v>
      </c>
      <c r="F363" s="603">
        <f t="shared" ref="F363:F428" si="55">ROUND(E363*(1-$F$37),2)</f>
        <v>391.73</v>
      </c>
      <c r="G363" s="862">
        <f>'Заказ, cкидки и курсы валют'!$J$23*F363</f>
        <v>4700.76</v>
      </c>
      <c r="H363" s="128">
        <f t="shared" ref="H363:H428" si="56">ROUND((D363/1000)*G363,2)</f>
        <v>7051.14</v>
      </c>
      <c r="I363" s="15"/>
      <c r="J363" s="14"/>
      <c r="K363" s="14"/>
      <c r="L363" s="579"/>
    </row>
    <row r="364" spans="1:12" ht="14.1" customHeight="1">
      <c r="A364" s="15" t="s">
        <v>4933</v>
      </c>
      <c r="B364" s="44" t="s">
        <v>1381</v>
      </c>
      <c r="C364" s="44">
        <v>5010</v>
      </c>
      <c r="D364" s="2059">
        <v>1500</v>
      </c>
      <c r="E364" s="2401">
        <v>391.73</v>
      </c>
      <c r="F364" s="603">
        <f t="shared" si="55"/>
        <v>391.73</v>
      </c>
      <c r="G364" s="862">
        <f>'Заказ, cкидки и курсы валют'!$J$23*F364</f>
        <v>4700.76</v>
      </c>
      <c r="H364" s="128">
        <f t="shared" si="56"/>
        <v>7051.14</v>
      </c>
      <c r="I364" s="15"/>
      <c r="J364" s="14"/>
      <c r="K364" s="14"/>
      <c r="L364" s="579"/>
    </row>
    <row r="365" spans="1:12" ht="14.1" customHeight="1">
      <c r="A365" s="15" t="s">
        <v>4934</v>
      </c>
      <c r="B365" s="44" t="s">
        <v>1381</v>
      </c>
      <c r="C365" s="44">
        <v>5021</v>
      </c>
      <c r="D365" s="2059">
        <v>1500</v>
      </c>
      <c r="E365" s="2401">
        <v>391.73</v>
      </c>
      <c r="F365" s="603">
        <f t="shared" si="55"/>
        <v>391.73</v>
      </c>
      <c r="G365" s="862">
        <f>'Заказ, cкидки и курсы валют'!$J$23*F365</f>
        <v>4700.76</v>
      </c>
      <c r="H365" s="128">
        <f t="shared" si="56"/>
        <v>7051.14</v>
      </c>
      <c r="I365" s="15"/>
      <c r="J365" s="14"/>
      <c r="K365" s="14"/>
      <c r="L365" s="579"/>
    </row>
    <row r="366" spans="1:12" ht="14.1" customHeight="1">
      <c r="A366" s="15" t="s">
        <v>4935</v>
      </c>
      <c r="B366" s="44" t="s">
        <v>1381</v>
      </c>
      <c r="C366" s="44">
        <v>6002</v>
      </c>
      <c r="D366" s="2059">
        <v>1500</v>
      </c>
      <c r="E366" s="2401">
        <v>391.73</v>
      </c>
      <c r="F366" s="603">
        <f t="shared" si="55"/>
        <v>391.73</v>
      </c>
      <c r="G366" s="862">
        <f>'Заказ, cкидки и курсы валют'!$J$23*F366</f>
        <v>4700.76</v>
      </c>
      <c r="H366" s="128">
        <f t="shared" si="56"/>
        <v>7051.14</v>
      </c>
      <c r="I366" s="15"/>
      <c r="J366" s="14"/>
      <c r="K366" s="14"/>
      <c r="L366" s="579"/>
    </row>
    <row r="367" spans="1:12" ht="14.1" customHeight="1">
      <c r="A367" s="15" t="s">
        <v>4936</v>
      </c>
      <c r="B367" s="44" t="s">
        <v>1381</v>
      </c>
      <c r="C367" s="44">
        <v>6005</v>
      </c>
      <c r="D367" s="2059">
        <v>1500</v>
      </c>
      <c r="E367" s="2401">
        <v>391.73</v>
      </c>
      <c r="F367" s="603">
        <f t="shared" si="55"/>
        <v>391.73</v>
      </c>
      <c r="G367" s="862">
        <f>'Заказ, cкидки и курсы валют'!$J$23*F367</f>
        <v>4700.76</v>
      </c>
      <c r="H367" s="128">
        <f t="shared" si="56"/>
        <v>7051.14</v>
      </c>
      <c r="I367" s="15"/>
      <c r="J367" s="14"/>
      <c r="K367" s="14"/>
      <c r="L367" s="579"/>
    </row>
    <row r="368" spans="1:12" ht="14.1" customHeight="1">
      <c r="A368" s="15" t="s">
        <v>10512</v>
      </c>
      <c r="B368" s="44" t="s">
        <v>1381</v>
      </c>
      <c r="C368" s="44">
        <v>7024</v>
      </c>
      <c r="D368" s="2059">
        <v>1500</v>
      </c>
      <c r="E368" s="2401">
        <v>391.73</v>
      </c>
      <c r="F368" s="603">
        <f t="shared" si="55"/>
        <v>391.73</v>
      </c>
      <c r="G368" s="862">
        <f>'Заказ, cкидки и курсы валют'!$J$23*F368</f>
        <v>4700.76</v>
      </c>
      <c r="H368" s="128">
        <f t="shared" si="56"/>
        <v>7051.14</v>
      </c>
      <c r="I368" s="15"/>
      <c r="J368" s="14"/>
      <c r="K368" s="14"/>
      <c r="L368" s="579"/>
    </row>
    <row r="369" spans="1:12" ht="14.1" customHeight="1">
      <c r="A369" s="15" t="s">
        <v>4937</v>
      </c>
      <c r="B369" s="44" t="s">
        <v>1381</v>
      </c>
      <c r="C369" s="44">
        <v>8004</v>
      </c>
      <c r="D369" s="2059">
        <v>1500</v>
      </c>
      <c r="E369" s="2401">
        <v>391.73</v>
      </c>
      <c r="F369" s="603">
        <f t="shared" si="55"/>
        <v>391.73</v>
      </c>
      <c r="G369" s="862">
        <f>'Заказ, cкидки и курсы валют'!$J$23*F369</f>
        <v>4700.76</v>
      </c>
      <c r="H369" s="128">
        <f t="shared" si="56"/>
        <v>7051.14</v>
      </c>
      <c r="I369" s="15"/>
      <c r="J369" s="14"/>
      <c r="K369" s="14"/>
      <c r="L369" s="579"/>
    </row>
    <row r="370" spans="1:12" ht="14.1" customHeight="1">
      <c r="A370" s="15" t="s">
        <v>4938</v>
      </c>
      <c r="B370" s="44" t="s">
        <v>1381</v>
      </c>
      <c r="C370" s="44">
        <v>8017</v>
      </c>
      <c r="D370" s="2059">
        <v>1500</v>
      </c>
      <c r="E370" s="2401">
        <v>391.73</v>
      </c>
      <c r="F370" s="603">
        <f t="shared" si="55"/>
        <v>391.73</v>
      </c>
      <c r="G370" s="862">
        <f>'Заказ, cкидки и курсы валют'!$J$23*F370</f>
        <v>4700.76</v>
      </c>
      <c r="H370" s="128">
        <f t="shared" si="56"/>
        <v>7051.14</v>
      </c>
      <c r="I370" s="15"/>
      <c r="J370" s="14"/>
      <c r="K370" s="14"/>
      <c r="L370" s="579"/>
    </row>
    <row r="371" spans="1:12" ht="14.1" customHeight="1">
      <c r="A371" s="15" t="s">
        <v>4939</v>
      </c>
      <c r="B371" s="44" t="s">
        <v>1381</v>
      </c>
      <c r="C371" s="44">
        <v>8019</v>
      </c>
      <c r="D371" s="2059">
        <v>1500</v>
      </c>
      <c r="E371" s="2401">
        <v>391.73</v>
      </c>
      <c r="F371" s="603">
        <f t="shared" si="55"/>
        <v>391.73</v>
      </c>
      <c r="G371" s="862">
        <f>'Заказ, cкидки и курсы валют'!$J$23*F371</f>
        <v>4700.76</v>
      </c>
      <c r="H371" s="128">
        <f t="shared" si="56"/>
        <v>7051.14</v>
      </c>
      <c r="I371" s="15"/>
      <c r="J371" s="14"/>
      <c r="K371" s="14"/>
      <c r="L371" s="579"/>
    </row>
    <row r="372" spans="1:12" ht="14.1" customHeight="1">
      <c r="A372" s="15" t="s">
        <v>4940</v>
      </c>
      <c r="B372" s="44" t="s">
        <v>1381</v>
      </c>
      <c r="C372" s="44">
        <v>9003</v>
      </c>
      <c r="D372" s="2059">
        <v>1500</v>
      </c>
      <c r="E372" s="2401">
        <v>391.73</v>
      </c>
      <c r="F372" s="603">
        <f t="shared" si="55"/>
        <v>391.73</v>
      </c>
      <c r="G372" s="862">
        <f>'Заказ, cкидки и курсы валют'!$J$23*F372</f>
        <v>4700.76</v>
      </c>
      <c r="H372" s="128">
        <f t="shared" si="56"/>
        <v>7051.14</v>
      </c>
      <c r="I372" s="15"/>
      <c r="J372" s="14"/>
      <c r="K372" s="14"/>
      <c r="L372" s="579"/>
    </row>
    <row r="373" spans="1:12" ht="14.1" customHeight="1">
      <c r="A373" s="2167" t="s">
        <v>2682</v>
      </c>
      <c r="B373" s="1842" t="s">
        <v>3525</v>
      </c>
      <c r="C373" s="1842">
        <v>1014</v>
      </c>
      <c r="D373" s="2168">
        <v>4500</v>
      </c>
      <c r="E373" s="2401">
        <v>226.19</v>
      </c>
      <c r="F373" s="932">
        <f t="shared" si="55"/>
        <v>226.19</v>
      </c>
      <c r="G373" s="1982">
        <f>'Заказ, cкидки и курсы валют'!$J$23*F373</f>
        <v>2714.2799999999997</v>
      </c>
      <c r="H373" s="537">
        <f t="shared" si="56"/>
        <v>12214.26</v>
      </c>
      <c r="I373" s="2167"/>
      <c r="J373" s="460"/>
      <c r="K373" s="139"/>
      <c r="L373" s="579"/>
    </row>
    <row r="374" spans="1:12" ht="14.1" customHeight="1">
      <c r="A374" s="20" t="s">
        <v>2683</v>
      </c>
      <c r="B374" s="44" t="s">
        <v>3525</v>
      </c>
      <c r="C374" s="44">
        <v>1015</v>
      </c>
      <c r="D374" s="2059">
        <v>4500</v>
      </c>
      <c r="E374" s="2401">
        <v>226.19</v>
      </c>
      <c r="F374" s="603">
        <f t="shared" si="55"/>
        <v>226.19</v>
      </c>
      <c r="G374" s="862">
        <f>'Заказ, cкидки и курсы валют'!$J$23*F374</f>
        <v>2714.2799999999997</v>
      </c>
      <c r="H374" s="128">
        <f t="shared" si="56"/>
        <v>12214.26</v>
      </c>
      <c r="I374" s="20"/>
      <c r="J374" s="460"/>
      <c r="K374" s="139"/>
      <c r="L374" s="579"/>
    </row>
    <row r="375" spans="1:12" ht="14.1" customHeight="1">
      <c r="A375" s="20" t="s">
        <v>2684</v>
      </c>
      <c r="B375" s="44" t="s">
        <v>3525</v>
      </c>
      <c r="C375" s="44">
        <v>1018</v>
      </c>
      <c r="D375" s="2059">
        <v>4500</v>
      </c>
      <c r="E375" s="2401">
        <v>226.19</v>
      </c>
      <c r="F375" s="603">
        <f t="shared" si="55"/>
        <v>226.19</v>
      </c>
      <c r="G375" s="862">
        <f>'Заказ, cкидки и курсы валют'!$J$23*F375</f>
        <v>2714.2799999999997</v>
      </c>
      <c r="H375" s="128">
        <f t="shared" si="56"/>
        <v>12214.26</v>
      </c>
      <c r="I375" s="20"/>
      <c r="J375" s="460"/>
      <c r="K375" s="139"/>
      <c r="L375" s="579"/>
    </row>
    <row r="376" spans="1:12" ht="14.1" customHeight="1">
      <c r="A376" s="20" t="s">
        <v>2685</v>
      </c>
      <c r="B376" s="44" t="s">
        <v>3525</v>
      </c>
      <c r="C376" s="44">
        <v>3003</v>
      </c>
      <c r="D376" s="2059">
        <v>4500</v>
      </c>
      <c r="E376" s="2401">
        <v>226.19</v>
      </c>
      <c r="F376" s="603">
        <f t="shared" si="55"/>
        <v>226.19</v>
      </c>
      <c r="G376" s="862">
        <f>'Заказ, cкидки и курсы валют'!$J$23*F376</f>
        <v>2714.2799999999997</v>
      </c>
      <c r="H376" s="128">
        <f t="shared" si="56"/>
        <v>12214.26</v>
      </c>
      <c r="I376" s="20"/>
      <c r="J376" s="460"/>
      <c r="K376" s="139"/>
      <c r="L376" s="579"/>
    </row>
    <row r="377" spans="1:12" ht="14.1" customHeight="1">
      <c r="A377" s="20" t="s">
        <v>2686</v>
      </c>
      <c r="B377" s="44" t="s">
        <v>3525</v>
      </c>
      <c r="C377" s="44">
        <v>3005</v>
      </c>
      <c r="D377" s="2059">
        <v>4500</v>
      </c>
      <c r="E377" s="2401">
        <v>226.19</v>
      </c>
      <c r="F377" s="603">
        <f t="shared" si="55"/>
        <v>226.19</v>
      </c>
      <c r="G377" s="862">
        <f>'Заказ, cкидки и курсы валют'!$J$23*F377</f>
        <v>2714.2799999999997</v>
      </c>
      <c r="H377" s="128">
        <f t="shared" si="56"/>
        <v>12214.26</v>
      </c>
      <c r="I377" s="20"/>
      <c r="J377" s="460"/>
      <c r="K377" s="139"/>
      <c r="L377" s="579"/>
    </row>
    <row r="378" spans="1:12" ht="14.1" customHeight="1">
      <c r="A378" s="20" t="s">
        <v>2687</v>
      </c>
      <c r="B378" s="44" t="s">
        <v>3525</v>
      </c>
      <c r="C378" s="44">
        <v>3009</v>
      </c>
      <c r="D378" s="2059">
        <v>4500</v>
      </c>
      <c r="E378" s="2401">
        <v>226.19</v>
      </c>
      <c r="F378" s="603">
        <f t="shared" si="55"/>
        <v>226.19</v>
      </c>
      <c r="G378" s="862">
        <f>'Заказ, cкидки и курсы валют'!$J$23*F378</f>
        <v>2714.2799999999997</v>
      </c>
      <c r="H378" s="128">
        <f t="shared" si="56"/>
        <v>12214.26</v>
      </c>
      <c r="I378" s="20"/>
      <c r="J378" s="460"/>
      <c r="K378" s="139"/>
      <c r="L378" s="579"/>
    </row>
    <row r="379" spans="1:12" ht="14.1" customHeight="1">
      <c r="A379" s="20" t="s">
        <v>2688</v>
      </c>
      <c r="B379" s="44" t="s">
        <v>3525</v>
      </c>
      <c r="C379" s="44">
        <v>3011</v>
      </c>
      <c r="D379" s="2059">
        <v>4500</v>
      </c>
      <c r="E379" s="2401">
        <v>226.19</v>
      </c>
      <c r="F379" s="603">
        <f t="shared" si="55"/>
        <v>226.19</v>
      </c>
      <c r="G379" s="862">
        <f>'Заказ, cкидки и курсы валют'!$J$23*F379</f>
        <v>2714.2799999999997</v>
      </c>
      <c r="H379" s="128">
        <f t="shared" si="56"/>
        <v>12214.26</v>
      </c>
      <c r="I379" s="20"/>
      <c r="J379" s="460"/>
      <c r="K379" s="139"/>
      <c r="L379" s="579"/>
    </row>
    <row r="380" spans="1:12" ht="14.1" customHeight="1">
      <c r="A380" s="20" t="s">
        <v>2689</v>
      </c>
      <c r="B380" s="44" t="s">
        <v>3525</v>
      </c>
      <c r="C380" s="44">
        <v>5002</v>
      </c>
      <c r="D380" s="2059">
        <v>4500</v>
      </c>
      <c r="E380" s="2401">
        <v>226.19</v>
      </c>
      <c r="F380" s="603">
        <f t="shared" si="55"/>
        <v>226.19</v>
      </c>
      <c r="G380" s="862">
        <f>'Заказ, cкидки и курсы валют'!$J$23*F380</f>
        <v>2714.2799999999997</v>
      </c>
      <c r="H380" s="128">
        <f t="shared" si="56"/>
        <v>12214.26</v>
      </c>
      <c r="I380" s="20"/>
      <c r="J380" s="460"/>
      <c r="K380" s="139"/>
      <c r="L380" s="579"/>
    </row>
    <row r="381" spans="1:12" ht="14.1" customHeight="1">
      <c r="A381" s="20" t="s">
        <v>2690</v>
      </c>
      <c r="B381" s="44" t="s">
        <v>3525</v>
      </c>
      <c r="C381" s="44">
        <v>5005</v>
      </c>
      <c r="D381" s="2059">
        <v>4500</v>
      </c>
      <c r="E381" s="2401">
        <v>226.19</v>
      </c>
      <c r="F381" s="603">
        <f t="shared" si="55"/>
        <v>226.19</v>
      </c>
      <c r="G381" s="862">
        <f>'Заказ, cкидки и курсы валют'!$J$23*F381</f>
        <v>2714.2799999999997</v>
      </c>
      <c r="H381" s="128">
        <f t="shared" si="56"/>
        <v>12214.26</v>
      </c>
      <c r="I381" s="20"/>
      <c r="J381" s="460"/>
      <c r="K381" s="139"/>
      <c r="L381" s="579"/>
    </row>
    <row r="382" spans="1:12" ht="14.1" customHeight="1">
      <c r="A382" s="20" t="s">
        <v>2691</v>
      </c>
      <c r="B382" s="44" t="s">
        <v>3525</v>
      </c>
      <c r="C382" s="44">
        <v>5010</v>
      </c>
      <c r="D382" s="2059">
        <v>4500</v>
      </c>
      <c r="E382" s="2401">
        <v>226.19</v>
      </c>
      <c r="F382" s="603">
        <f t="shared" si="55"/>
        <v>226.19</v>
      </c>
      <c r="G382" s="862">
        <f>'Заказ, cкидки и курсы валют'!$J$23*F382</f>
        <v>2714.2799999999997</v>
      </c>
      <c r="H382" s="128">
        <f t="shared" si="56"/>
        <v>12214.26</v>
      </c>
      <c r="I382" s="20"/>
      <c r="J382" s="460"/>
      <c r="K382" s="139"/>
      <c r="L382" s="579"/>
    </row>
    <row r="383" spans="1:12" ht="14.1" customHeight="1">
      <c r="A383" s="20" t="s">
        <v>2692</v>
      </c>
      <c r="B383" s="44" t="s">
        <v>3525</v>
      </c>
      <c r="C383" s="44">
        <v>5021</v>
      </c>
      <c r="D383" s="2059">
        <v>4500</v>
      </c>
      <c r="E383" s="2401">
        <v>226.19</v>
      </c>
      <c r="F383" s="603">
        <f t="shared" si="55"/>
        <v>226.19</v>
      </c>
      <c r="G383" s="862">
        <f>'Заказ, cкидки и курсы валют'!$J$23*F383</f>
        <v>2714.2799999999997</v>
      </c>
      <c r="H383" s="128">
        <f t="shared" si="56"/>
        <v>12214.26</v>
      </c>
      <c r="I383" s="20"/>
      <c r="J383" s="460"/>
      <c r="K383" s="139"/>
      <c r="L383" s="579"/>
    </row>
    <row r="384" spans="1:12" ht="14.1" customHeight="1">
      <c r="A384" s="20" t="s">
        <v>2693</v>
      </c>
      <c r="B384" s="44" t="s">
        <v>3525</v>
      </c>
      <c r="C384" s="44">
        <v>6002</v>
      </c>
      <c r="D384" s="2059">
        <v>4500</v>
      </c>
      <c r="E384" s="2401">
        <v>226.19</v>
      </c>
      <c r="F384" s="603">
        <f t="shared" si="55"/>
        <v>226.19</v>
      </c>
      <c r="G384" s="862">
        <f>'Заказ, cкидки и курсы валют'!$J$23*F384</f>
        <v>2714.2799999999997</v>
      </c>
      <c r="H384" s="128">
        <f t="shared" si="56"/>
        <v>12214.26</v>
      </c>
      <c r="I384" s="20"/>
      <c r="J384" s="460"/>
      <c r="K384" s="139"/>
      <c r="L384" s="579"/>
    </row>
    <row r="385" spans="1:13" ht="14.1" customHeight="1">
      <c r="A385" s="20" t="s">
        <v>2694</v>
      </c>
      <c r="B385" s="44" t="s">
        <v>3525</v>
      </c>
      <c r="C385" s="44">
        <v>6005</v>
      </c>
      <c r="D385" s="2059">
        <v>4500</v>
      </c>
      <c r="E385" s="2401">
        <v>226.19</v>
      </c>
      <c r="F385" s="603">
        <f>ROUND(E385*(1-$F$37),2)</f>
        <v>226.19</v>
      </c>
      <c r="G385" s="862">
        <f>'Заказ, cкидки и курсы валют'!$J$23*F385</f>
        <v>2714.2799999999997</v>
      </c>
      <c r="H385" s="128">
        <f t="shared" si="56"/>
        <v>12214.26</v>
      </c>
      <c r="I385" s="20"/>
      <c r="J385" s="460"/>
      <c r="K385" s="139"/>
      <c r="L385" s="579"/>
    </row>
    <row r="386" spans="1:13" ht="14.1" customHeight="1">
      <c r="A386" s="20" t="s">
        <v>2695</v>
      </c>
      <c r="B386" s="44" t="s">
        <v>3525</v>
      </c>
      <c r="C386" s="44">
        <v>7004</v>
      </c>
      <c r="D386" s="2059">
        <v>4500</v>
      </c>
      <c r="E386" s="2401">
        <v>226.19</v>
      </c>
      <c r="F386" s="603">
        <f>ROUND(E386*(1-$F$37),2)</f>
        <v>226.19</v>
      </c>
      <c r="G386" s="862">
        <f>'Заказ, cкидки и курсы валют'!$J$23*F386</f>
        <v>2714.2799999999997</v>
      </c>
      <c r="H386" s="128">
        <f t="shared" si="56"/>
        <v>12214.26</v>
      </c>
      <c r="I386" s="20"/>
      <c r="J386" s="460"/>
      <c r="K386" s="139"/>
      <c r="L386" s="579"/>
    </row>
    <row r="387" spans="1:13" ht="14.1" customHeight="1">
      <c r="A387" s="20" t="s">
        <v>10712</v>
      </c>
      <c r="B387" s="44" t="s">
        <v>3525</v>
      </c>
      <c r="C387" s="44">
        <v>7024</v>
      </c>
      <c r="D387" s="2059">
        <v>4500</v>
      </c>
      <c r="E387" s="2401">
        <v>226.19</v>
      </c>
      <c r="F387" s="603">
        <f>ROUND(E387*(1-$F$37),2)</f>
        <v>226.19</v>
      </c>
      <c r="G387" s="862">
        <f>'Заказ, cкидки и курсы валют'!$J$23*F387</f>
        <v>2714.2799999999997</v>
      </c>
      <c r="H387" s="128">
        <f t="shared" si="56"/>
        <v>12214.26</v>
      </c>
      <c r="I387" s="20"/>
      <c r="J387" s="139"/>
      <c r="K387" s="139"/>
      <c r="L387" s="579"/>
    </row>
    <row r="388" spans="1:13" ht="14.1" customHeight="1">
      <c r="A388" s="20" t="s">
        <v>2696</v>
      </c>
      <c r="B388" s="44" t="s">
        <v>3525</v>
      </c>
      <c r="C388" s="44">
        <v>8017</v>
      </c>
      <c r="D388" s="2059">
        <v>4500</v>
      </c>
      <c r="E388" s="2401">
        <v>226.19</v>
      </c>
      <c r="F388" s="603">
        <f t="shared" si="55"/>
        <v>226.19</v>
      </c>
      <c r="G388" s="862">
        <f>'Заказ, cкидки и курсы валют'!$J$23*F388</f>
        <v>2714.2799999999997</v>
      </c>
      <c r="H388" s="128">
        <f t="shared" si="56"/>
        <v>12214.26</v>
      </c>
      <c r="I388" s="20"/>
      <c r="J388" s="460"/>
      <c r="K388" s="139"/>
      <c r="L388" s="579"/>
    </row>
    <row r="389" spans="1:13" ht="14.1" customHeight="1">
      <c r="A389" s="20" t="s">
        <v>2697</v>
      </c>
      <c r="B389" s="44" t="s">
        <v>3525</v>
      </c>
      <c r="C389" s="44">
        <v>8019</v>
      </c>
      <c r="D389" s="2059">
        <v>4500</v>
      </c>
      <c r="E389" s="2401">
        <v>226.19</v>
      </c>
      <c r="F389" s="603">
        <f t="shared" si="55"/>
        <v>226.19</v>
      </c>
      <c r="G389" s="862">
        <f>'Заказ, cкидки и курсы валют'!$J$23*F389</f>
        <v>2714.2799999999997</v>
      </c>
      <c r="H389" s="128">
        <f t="shared" si="56"/>
        <v>12214.26</v>
      </c>
      <c r="I389" s="20"/>
      <c r="J389" s="460"/>
      <c r="K389" s="139"/>
      <c r="L389" s="579"/>
    </row>
    <row r="390" spans="1:13" ht="14.1" customHeight="1">
      <c r="A390" s="20" t="s">
        <v>2698</v>
      </c>
      <c r="B390" s="44" t="s">
        <v>3525</v>
      </c>
      <c r="C390" s="44">
        <v>9003</v>
      </c>
      <c r="D390" s="2059">
        <v>4500</v>
      </c>
      <c r="E390" s="2401">
        <v>226.19</v>
      </c>
      <c r="F390" s="603">
        <f t="shared" si="55"/>
        <v>226.19</v>
      </c>
      <c r="G390" s="862">
        <f>'Заказ, cкидки и курсы валют'!$J$23*F390</f>
        <v>2714.2799999999997</v>
      </c>
      <c r="H390" s="128">
        <f t="shared" si="56"/>
        <v>12214.26</v>
      </c>
      <c r="I390" s="20"/>
      <c r="J390" s="460"/>
      <c r="K390" s="139"/>
      <c r="L390" s="579"/>
    </row>
    <row r="391" spans="1:13" ht="14.1" customHeight="1">
      <c r="A391" s="2165" t="s">
        <v>4941</v>
      </c>
      <c r="B391" s="1842" t="s">
        <v>1384</v>
      </c>
      <c r="C391" s="1842">
        <v>1014</v>
      </c>
      <c r="D391" s="2168">
        <v>4000</v>
      </c>
      <c r="E391" s="2401">
        <v>245.26</v>
      </c>
      <c r="F391" s="932">
        <f t="shared" si="55"/>
        <v>245.26</v>
      </c>
      <c r="G391" s="1982">
        <f>'Заказ, cкидки и курсы валют'!$J$23*F391</f>
        <v>2943.12</v>
      </c>
      <c r="H391" s="537">
        <f t="shared" si="56"/>
        <v>11772.48</v>
      </c>
      <c r="I391" s="2165"/>
      <c r="J391" s="14"/>
      <c r="K391" s="14"/>
      <c r="L391" s="579"/>
    </row>
    <row r="392" spans="1:13" ht="14.1" customHeight="1">
      <c r="A392" s="15" t="s">
        <v>4942</v>
      </c>
      <c r="B392" s="44" t="s">
        <v>1384</v>
      </c>
      <c r="C392" s="44">
        <v>1015</v>
      </c>
      <c r="D392" s="2059">
        <v>4000</v>
      </c>
      <c r="E392" s="2401">
        <v>245.26</v>
      </c>
      <c r="F392" s="603">
        <f t="shared" si="55"/>
        <v>245.26</v>
      </c>
      <c r="G392" s="862">
        <f>'Заказ, cкидки и курсы валют'!$J$23*F392</f>
        <v>2943.12</v>
      </c>
      <c r="H392" s="128">
        <f t="shared" si="56"/>
        <v>11772.48</v>
      </c>
      <c r="I392" s="15"/>
      <c r="J392" s="14"/>
      <c r="K392" s="14"/>
      <c r="L392" s="579"/>
    </row>
    <row r="393" spans="1:13" ht="14.1" customHeight="1">
      <c r="A393" s="15" t="s">
        <v>4943</v>
      </c>
      <c r="B393" s="44" t="s">
        <v>1384</v>
      </c>
      <c r="C393" s="44">
        <v>1018</v>
      </c>
      <c r="D393" s="2059">
        <v>4000</v>
      </c>
      <c r="E393" s="2401">
        <v>245.26</v>
      </c>
      <c r="F393" s="603">
        <f t="shared" si="55"/>
        <v>245.26</v>
      </c>
      <c r="G393" s="862">
        <f>'Заказ, cкидки и курсы валют'!$J$23*F393</f>
        <v>2943.12</v>
      </c>
      <c r="H393" s="128">
        <f t="shared" si="56"/>
        <v>11772.48</v>
      </c>
      <c r="I393" s="15"/>
      <c r="J393" s="14"/>
      <c r="K393" s="14"/>
      <c r="L393" s="579"/>
    </row>
    <row r="394" spans="1:13" s="1849" customFormat="1" ht="14.1" hidden="1" customHeight="1">
      <c r="A394" s="15"/>
      <c r="B394" s="44"/>
      <c r="C394" s="44"/>
      <c r="D394" s="2059"/>
      <c r="E394" s="2401">
        <v>245.26</v>
      </c>
      <c r="F394" s="603"/>
      <c r="G394" s="862">
        <f>'Заказ, cкидки и курсы валют'!$J$23*F394</f>
        <v>0</v>
      </c>
      <c r="H394" s="128"/>
      <c r="I394" s="15"/>
      <c r="J394" s="1848"/>
      <c r="K394" s="14"/>
      <c r="L394" s="579"/>
      <c r="M394"/>
    </row>
    <row r="395" spans="1:13" ht="14.1" customHeight="1">
      <c r="A395" s="2169" t="s">
        <v>4944</v>
      </c>
      <c r="B395" s="1846" t="s">
        <v>1384</v>
      </c>
      <c r="C395" s="1846">
        <v>3003</v>
      </c>
      <c r="D395" s="2170">
        <v>4000</v>
      </c>
      <c r="E395" s="2401">
        <v>245.26</v>
      </c>
      <c r="F395" s="2171">
        <f t="shared" si="55"/>
        <v>245.26</v>
      </c>
      <c r="G395" s="862">
        <f>'Заказ, cкидки и курсы валют'!$J$23*F395</f>
        <v>2943.12</v>
      </c>
      <c r="H395" s="1847">
        <f t="shared" si="56"/>
        <v>11772.48</v>
      </c>
      <c r="I395" s="2169"/>
      <c r="J395" s="14"/>
      <c r="K395" s="14"/>
      <c r="L395" s="579"/>
    </row>
    <row r="396" spans="1:13" ht="14.1" customHeight="1">
      <c r="A396" s="15" t="s">
        <v>4945</v>
      </c>
      <c r="B396" s="44" t="s">
        <v>1384</v>
      </c>
      <c r="C396" s="44">
        <v>3005</v>
      </c>
      <c r="D396" s="2059">
        <v>4000</v>
      </c>
      <c r="E396" s="2401">
        <v>245.26</v>
      </c>
      <c r="F396" s="603">
        <f t="shared" si="55"/>
        <v>245.26</v>
      </c>
      <c r="G396" s="862">
        <f>'Заказ, cкидки и курсы валют'!$J$23*F396</f>
        <v>2943.12</v>
      </c>
      <c r="H396" s="128">
        <f t="shared" si="56"/>
        <v>11772.48</v>
      </c>
      <c r="I396" s="15"/>
      <c r="J396" s="14"/>
      <c r="K396" s="14"/>
      <c r="L396" s="579"/>
    </row>
    <row r="397" spans="1:13" ht="14.1" customHeight="1">
      <c r="A397" s="15" t="s">
        <v>585</v>
      </c>
      <c r="B397" s="44" t="s">
        <v>1384</v>
      </c>
      <c r="C397" s="44">
        <v>3009</v>
      </c>
      <c r="D397" s="2059">
        <v>4000</v>
      </c>
      <c r="E397" s="2401">
        <v>245.26</v>
      </c>
      <c r="F397" s="603">
        <f t="shared" si="55"/>
        <v>245.26</v>
      </c>
      <c r="G397" s="862">
        <f>'Заказ, cкидки и курсы валют'!$J$23*F397</f>
        <v>2943.12</v>
      </c>
      <c r="H397" s="128">
        <f t="shared" si="56"/>
        <v>11772.48</v>
      </c>
      <c r="I397" s="15"/>
      <c r="J397" s="14"/>
      <c r="K397" s="14"/>
      <c r="L397" s="579"/>
    </row>
    <row r="398" spans="1:13" ht="14.1" customHeight="1">
      <c r="A398" s="15" t="s">
        <v>4946</v>
      </c>
      <c r="B398" s="44" t="s">
        <v>1384</v>
      </c>
      <c r="C398" s="44">
        <v>3011</v>
      </c>
      <c r="D398" s="2059">
        <v>4000</v>
      </c>
      <c r="E398" s="2401">
        <v>245.26</v>
      </c>
      <c r="F398" s="603">
        <f t="shared" si="55"/>
        <v>245.26</v>
      </c>
      <c r="G398" s="862">
        <f>'Заказ, cкидки и курсы валют'!$J$23*F398</f>
        <v>2943.12</v>
      </c>
      <c r="H398" s="128">
        <f t="shared" si="56"/>
        <v>11772.48</v>
      </c>
      <c r="I398" s="15"/>
      <c r="J398" s="14"/>
      <c r="K398" s="14"/>
      <c r="L398" s="579"/>
    </row>
    <row r="399" spans="1:13" ht="14.1" customHeight="1">
      <c r="A399" s="15" t="s">
        <v>4947</v>
      </c>
      <c r="B399" s="44" t="s">
        <v>1384</v>
      </c>
      <c r="C399" s="44">
        <v>5002</v>
      </c>
      <c r="D399" s="2059">
        <v>4000</v>
      </c>
      <c r="E399" s="2401">
        <v>245.26</v>
      </c>
      <c r="F399" s="603">
        <f t="shared" si="55"/>
        <v>245.26</v>
      </c>
      <c r="G399" s="862">
        <f>'Заказ, cкидки и курсы валют'!$J$23*F399</f>
        <v>2943.12</v>
      </c>
      <c r="H399" s="128">
        <f t="shared" si="56"/>
        <v>11772.48</v>
      </c>
      <c r="I399" s="15"/>
      <c r="J399" s="14"/>
      <c r="K399" s="14"/>
      <c r="L399" s="579"/>
    </row>
    <row r="400" spans="1:13" ht="14.1" customHeight="1">
      <c r="A400" s="15" t="s">
        <v>4948</v>
      </c>
      <c r="B400" s="44" t="s">
        <v>1384</v>
      </c>
      <c r="C400" s="44">
        <v>5005</v>
      </c>
      <c r="D400" s="2059">
        <v>4000</v>
      </c>
      <c r="E400" s="2401">
        <v>245.26</v>
      </c>
      <c r="F400" s="603">
        <f t="shared" si="55"/>
        <v>245.26</v>
      </c>
      <c r="G400" s="862">
        <f>'Заказ, cкидки и курсы валют'!$J$23*F400</f>
        <v>2943.12</v>
      </c>
      <c r="H400" s="128">
        <f t="shared" si="56"/>
        <v>11772.48</v>
      </c>
      <c r="I400" s="15"/>
      <c r="J400" s="14"/>
      <c r="K400" s="14"/>
      <c r="L400" s="579"/>
    </row>
    <row r="401" spans="1:12" ht="14.1" customHeight="1">
      <c r="A401" s="15" t="s">
        <v>4949</v>
      </c>
      <c r="B401" s="44" t="s">
        <v>1384</v>
      </c>
      <c r="C401" s="44">
        <v>5010</v>
      </c>
      <c r="D401" s="2059">
        <v>4000</v>
      </c>
      <c r="E401" s="2401">
        <v>245.26</v>
      </c>
      <c r="F401" s="603">
        <f t="shared" si="55"/>
        <v>245.26</v>
      </c>
      <c r="G401" s="862">
        <f>'Заказ, cкидки и курсы валют'!$J$23*F401</f>
        <v>2943.12</v>
      </c>
      <c r="H401" s="128">
        <f t="shared" si="56"/>
        <v>11772.48</v>
      </c>
      <c r="I401" s="15"/>
      <c r="J401" s="14"/>
      <c r="K401" s="14"/>
      <c r="L401" s="579"/>
    </row>
    <row r="402" spans="1:12" ht="14.1" customHeight="1">
      <c r="A402" s="15" t="s">
        <v>4950</v>
      </c>
      <c r="B402" s="44" t="s">
        <v>1384</v>
      </c>
      <c r="C402" s="44">
        <v>5021</v>
      </c>
      <c r="D402" s="2059">
        <v>4000</v>
      </c>
      <c r="E402" s="2401">
        <v>245.26</v>
      </c>
      <c r="F402" s="603">
        <f t="shared" si="55"/>
        <v>245.26</v>
      </c>
      <c r="G402" s="862">
        <f>'Заказ, cкидки и курсы валют'!$J$23*F402</f>
        <v>2943.12</v>
      </c>
      <c r="H402" s="128">
        <f t="shared" si="56"/>
        <v>11772.48</v>
      </c>
      <c r="I402" s="15"/>
      <c r="J402" s="14"/>
      <c r="K402" s="14"/>
      <c r="L402" s="579"/>
    </row>
    <row r="403" spans="1:12" ht="14.1" customHeight="1">
      <c r="A403" s="15" t="s">
        <v>4951</v>
      </c>
      <c r="B403" s="44" t="s">
        <v>1384</v>
      </c>
      <c r="C403" s="44">
        <v>6002</v>
      </c>
      <c r="D403" s="2059">
        <v>4000</v>
      </c>
      <c r="E403" s="2401">
        <v>245.26</v>
      </c>
      <c r="F403" s="603">
        <f t="shared" si="55"/>
        <v>245.26</v>
      </c>
      <c r="G403" s="862">
        <f>'Заказ, cкидки и курсы валют'!$J$23*F403</f>
        <v>2943.12</v>
      </c>
      <c r="H403" s="128">
        <f t="shared" si="56"/>
        <v>11772.48</v>
      </c>
      <c r="I403" s="15"/>
      <c r="J403" s="14"/>
      <c r="K403" s="14"/>
      <c r="L403" s="579"/>
    </row>
    <row r="404" spans="1:12" ht="14.1" customHeight="1">
      <c r="A404" s="15" t="s">
        <v>4952</v>
      </c>
      <c r="B404" s="44" t="s">
        <v>1384</v>
      </c>
      <c r="C404" s="44">
        <v>6005</v>
      </c>
      <c r="D404" s="2059">
        <v>4000</v>
      </c>
      <c r="E404" s="2401">
        <v>245.26</v>
      </c>
      <c r="F404" s="603">
        <f t="shared" si="55"/>
        <v>245.26</v>
      </c>
      <c r="G404" s="862">
        <f>'Заказ, cкидки и курсы валют'!$J$23*F404</f>
        <v>2943.12</v>
      </c>
      <c r="H404" s="128">
        <f t="shared" si="56"/>
        <v>11772.48</v>
      </c>
      <c r="I404" s="15"/>
      <c r="J404" s="14"/>
      <c r="K404" s="14"/>
      <c r="L404" s="579"/>
    </row>
    <row r="405" spans="1:12" ht="14.1" customHeight="1">
      <c r="A405" s="15" t="s">
        <v>4953</v>
      </c>
      <c r="B405" s="44" t="s">
        <v>1384</v>
      </c>
      <c r="C405" s="44">
        <v>7004</v>
      </c>
      <c r="D405" s="2059">
        <v>4000</v>
      </c>
      <c r="E405" s="2401">
        <v>245.26</v>
      </c>
      <c r="F405" s="603">
        <f t="shared" si="55"/>
        <v>245.26</v>
      </c>
      <c r="G405" s="862">
        <f>'Заказ, cкидки и курсы валют'!$J$23*F405</f>
        <v>2943.12</v>
      </c>
      <c r="H405" s="128">
        <f t="shared" si="56"/>
        <v>11772.48</v>
      </c>
      <c r="I405" s="15"/>
      <c r="J405" s="14"/>
      <c r="K405" s="14"/>
      <c r="L405" s="579"/>
    </row>
    <row r="406" spans="1:12" ht="14.1" customHeight="1">
      <c r="A406" s="15" t="s">
        <v>10513</v>
      </c>
      <c r="B406" s="44" t="s">
        <v>1384</v>
      </c>
      <c r="C406" s="44">
        <v>7024</v>
      </c>
      <c r="D406" s="2059">
        <v>4000</v>
      </c>
      <c r="E406" s="2401">
        <v>245.26</v>
      </c>
      <c r="F406" s="603">
        <f t="shared" si="55"/>
        <v>245.26</v>
      </c>
      <c r="G406" s="862">
        <f>'Заказ, cкидки и курсы валют'!$J$23*F406</f>
        <v>2943.12</v>
      </c>
      <c r="H406" s="128">
        <f t="shared" si="56"/>
        <v>11772.48</v>
      </c>
      <c r="I406" s="15"/>
      <c r="J406" s="14"/>
      <c r="K406" s="14"/>
      <c r="L406" s="579"/>
    </row>
    <row r="407" spans="1:12" ht="14.1" customHeight="1">
      <c r="A407" s="15" t="s">
        <v>5528</v>
      </c>
      <c r="B407" s="44" t="s">
        <v>1384</v>
      </c>
      <c r="C407" s="44">
        <v>8004</v>
      </c>
      <c r="D407" s="2059">
        <v>4000</v>
      </c>
      <c r="E407" s="2401">
        <v>245.26</v>
      </c>
      <c r="F407" s="603">
        <f t="shared" si="55"/>
        <v>245.26</v>
      </c>
      <c r="G407" s="862">
        <f>'Заказ, cкидки и курсы валют'!$J$23*F407</f>
        <v>2943.12</v>
      </c>
      <c r="H407" s="128">
        <f t="shared" si="56"/>
        <v>11772.48</v>
      </c>
      <c r="I407" s="15"/>
      <c r="J407" s="14"/>
      <c r="K407" s="14"/>
      <c r="L407" s="579"/>
    </row>
    <row r="408" spans="1:12" ht="14.1" customHeight="1">
      <c r="A408" s="15" t="s">
        <v>4954</v>
      </c>
      <c r="B408" s="44" t="s">
        <v>1384</v>
      </c>
      <c r="C408" s="44">
        <v>8017</v>
      </c>
      <c r="D408" s="2059">
        <v>4000</v>
      </c>
      <c r="E408" s="2401">
        <v>245.26</v>
      </c>
      <c r="F408" s="603">
        <f t="shared" si="55"/>
        <v>245.26</v>
      </c>
      <c r="G408" s="862">
        <f>'Заказ, cкидки и курсы валют'!$J$23*F408</f>
        <v>2943.12</v>
      </c>
      <c r="H408" s="128">
        <f t="shared" si="56"/>
        <v>11772.48</v>
      </c>
      <c r="I408" s="15"/>
      <c r="J408" s="14"/>
      <c r="K408" s="14"/>
      <c r="L408" s="579"/>
    </row>
    <row r="409" spans="1:12" ht="14.1" customHeight="1">
      <c r="A409" s="15" t="s">
        <v>4955</v>
      </c>
      <c r="B409" s="44" t="s">
        <v>1384</v>
      </c>
      <c r="C409" s="44">
        <v>8019</v>
      </c>
      <c r="D409" s="2059">
        <v>4000</v>
      </c>
      <c r="E409" s="2401">
        <v>245.26</v>
      </c>
      <c r="F409" s="603">
        <f t="shared" si="55"/>
        <v>245.26</v>
      </c>
      <c r="G409" s="862">
        <f>'Заказ, cкидки и курсы валют'!$J$23*F409</f>
        <v>2943.12</v>
      </c>
      <c r="H409" s="128">
        <f t="shared" si="56"/>
        <v>11772.48</v>
      </c>
      <c r="I409" s="15"/>
      <c r="J409" s="14"/>
      <c r="K409" s="14"/>
      <c r="L409" s="579"/>
    </row>
    <row r="410" spans="1:12" ht="14.1" customHeight="1">
      <c r="A410" s="15" t="s">
        <v>4956</v>
      </c>
      <c r="B410" s="44" t="s">
        <v>1384</v>
      </c>
      <c r="C410" s="44">
        <v>9003</v>
      </c>
      <c r="D410" s="2059">
        <v>4000</v>
      </c>
      <c r="E410" s="2401">
        <v>245.26</v>
      </c>
      <c r="F410" s="603">
        <f t="shared" si="55"/>
        <v>245.26</v>
      </c>
      <c r="G410" s="862">
        <f>'Заказ, cкидки и курсы валют'!$J$23*F410</f>
        <v>2943.12</v>
      </c>
      <c r="H410" s="128">
        <f t="shared" si="56"/>
        <v>11772.48</v>
      </c>
      <c r="I410" s="15"/>
      <c r="J410" s="14"/>
      <c r="K410" s="14"/>
      <c r="L410" s="579"/>
    </row>
    <row r="411" spans="1:12" ht="14.1" customHeight="1">
      <c r="A411" s="2165" t="s">
        <v>4957</v>
      </c>
      <c r="B411" s="1842" t="s">
        <v>1385</v>
      </c>
      <c r="C411" s="1842">
        <v>1014</v>
      </c>
      <c r="D411" s="2168">
        <v>3000</v>
      </c>
      <c r="E411" s="2401">
        <v>272.74</v>
      </c>
      <c r="F411" s="932">
        <f t="shared" si="55"/>
        <v>272.74</v>
      </c>
      <c r="G411" s="1982">
        <f>'Заказ, cкидки и курсы валют'!$J$23*F411</f>
        <v>3272.88</v>
      </c>
      <c r="H411" s="537">
        <f t="shared" si="56"/>
        <v>9818.64</v>
      </c>
      <c r="I411" s="2165"/>
      <c r="J411" s="14"/>
      <c r="K411" s="14"/>
      <c r="L411" s="579"/>
    </row>
    <row r="412" spans="1:12" ht="14.1" customHeight="1">
      <c r="A412" s="15" t="s">
        <v>4958</v>
      </c>
      <c r="B412" s="44" t="s">
        <v>1385</v>
      </c>
      <c r="C412" s="44">
        <v>1015</v>
      </c>
      <c r="D412" s="2059">
        <v>3000</v>
      </c>
      <c r="E412" s="2401">
        <v>272.74</v>
      </c>
      <c r="F412" s="603">
        <f t="shared" si="55"/>
        <v>272.74</v>
      </c>
      <c r="G412" s="862">
        <f>'Заказ, cкидки и курсы валют'!$J$23*F412</f>
        <v>3272.88</v>
      </c>
      <c r="H412" s="128">
        <f t="shared" si="56"/>
        <v>9818.64</v>
      </c>
      <c r="I412" s="15"/>
      <c r="J412" s="14"/>
      <c r="K412" s="14"/>
      <c r="L412" s="579"/>
    </row>
    <row r="413" spans="1:12" ht="14.1" customHeight="1">
      <c r="A413" s="15" t="s">
        <v>4959</v>
      </c>
      <c r="B413" s="44" t="s">
        <v>1385</v>
      </c>
      <c r="C413" s="44">
        <v>1018</v>
      </c>
      <c r="D413" s="2059">
        <v>3000</v>
      </c>
      <c r="E413" s="2401">
        <v>272.74</v>
      </c>
      <c r="F413" s="603">
        <f t="shared" si="55"/>
        <v>272.74</v>
      </c>
      <c r="G413" s="862">
        <f>'Заказ, cкидки и курсы валют'!$J$23*F413</f>
        <v>3272.88</v>
      </c>
      <c r="H413" s="128">
        <f t="shared" si="56"/>
        <v>9818.64</v>
      </c>
      <c r="I413" s="15"/>
      <c r="J413" s="14"/>
      <c r="K413" s="14"/>
      <c r="L413" s="579"/>
    </row>
    <row r="414" spans="1:12" ht="14.1" customHeight="1">
      <c r="A414" s="15" t="s">
        <v>4960</v>
      </c>
      <c r="B414" s="44" t="s">
        <v>1385</v>
      </c>
      <c r="C414" s="44">
        <v>3003</v>
      </c>
      <c r="D414" s="2059">
        <v>3000</v>
      </c>
      <c r="E414" s="2401">
        <v>272.74</v>
      </c>
      <c r="F414" s="603">
        <f t="shared" si="55"/>
        <v>272.74</v>
      </c>
      <c r="G414" s="862">
        <f>'Заказ, cкидки и курсы валют'!$J$23*F414</f>
        <v>3272.88</v>
      </c>
      <c r="H414" s="128">
        <f t="shared" si="56"/>
        <v>9818.64</v>
      </c>
      <c r="I414" s="15"/>
      <c r="J414" s="14"/>
      <c r="K414" s="14"/>
      <c r="L414" s="579"/>
    </row>
    <row r="415" spans="1:12" ht="14.1" customHeight="1">
      <c r="A415" s="15" t="s">
        <v>4961</v>
      </c>
      <c r="B415" s="44" t="s">
        <v>1385</v>
      </c>
      <c r="C415" s="44">
        <v>3005</v>
      </c>
      <c r="D415" s="2059">
        <v>3000</v>
      </c>
      <c r="E415" s="2401">
        <v>272.74</v>
      </c>
      <c r="F415" s="603">
        <f t="shared" si="55"/>
        <v>272.74</v>
      </c>
      <c r="G415" s="862">
        <f>'Заказ, cкидки и курсы валют'!$J$23*F415</f>
        <v>3272.88</v>
      </c>
      <c r="H415" s="128">
        <f t="shared" si="56"/>
        <v>9818.64</v>
      </c>
      <c r="I415" s="15"/>
      <c r="J415" s="14"/>
      <c r="K415" s="14"/>
      <c r="L415" s="579"/>
    </row>
    <row r="416" spans="1:12" ht="14.1" customHeight="1">
      <c r="A416" s="15" t="s">
        <v>4962</v>
      </c>
      <c r="B416" s="44" t="s">
        <v>1385</v>
      </c>
      <c r="C416" s="44">
        <v>3009</v>
      </c>
      <c r="D416" s="2059">
        <v>3000</v>
      </c>
      <c r="E416" s="2401">
        <v>272.74</v>
      </c>
      <c r="F416" s="603">
        <f t="shared" si="55"/>
        <v>272.74</v>
      </c>
      <c r="G416" s="862">
        <f>'Заказ, cкидки и курсы валют'!$J$23*F416</f>
        <v>3272.88</v>
      </c>
      <c r="H416" s="128">
        <f t="shared" si="56"/>
        <v>9818.64</v>
      </c>
      <c r="I416" s="15"/>
      <c r="J416" s="14"/>
      <c r="K416" s="14"/>
      <c r="L416" s="579"/>
    </row>
    <row r="417" spans="1:12" ht="14.1" customHeight="1">
      <c r="A417" s="15" t="s">
        <v>586</v>
      </c>
      <c r="B417" s="44" t="s">
        <v>1385</v>
      </c>
      <c r="C417" s="44">
        <v>3011</v>
      </c>
      <c r="D417" s="2059">
        <v>3000</v>
      </c>
      <c r="E417" s="2401">
        <v>272.74</v>
      </c>
      <c r="F417" s="603">
        <f t="shared" si="55"/>
        <v>272.74</v>
      </c>
      <c r="G417" s="862">
        <f>'Заказ, cкидки и курсы валют'!$J$23*F417</f>
        <v>3272.88</v>
      </c>
      <c r="H417" s="128">
        <f t="shared" si="56"/>
        <v>9818.64</v>
      </c>
      <c r="I417" s="15"/>
      <c r="J417" s="14"/>
      <c r="K417" s="14"/>
      <c r="L417" s="579"/>
    </row>
    <row r="418" spans="1:12" ht="14.1" customHeight="1">
      <c r="A418" s="15" t="s">
        <v>4963</v>
      </c>
      <c r="B418" s="44" t="s">
        <v>1385</v>
      </c>
      <c r="C418" s="44">
        <v>5002</v>
      </c>
      <c r="D418" s="2059">
        <v>3000</v>
      </c>
      <c r="E418" s="2401">
        <v>272.74</v>
      </c>
      <c r="F418" s="603">
        <f t="shared" si="55"/>
        <v>272.74</v>
      </c>
      <c r="G418" s="862">
        <f>'Заказ, cкидки и курсы валют'!$J$23*F418</f>
        <v>3272.88</v>
      </c>
      <c r="H418" s="128">
        <f t="shared" si="56"/>
        <v>9818.64</v>
      </c>
      <c r="I418" s="15"/>
      <c r="J418" s="14"/>
      <c r="K418" s="14"/>
      <c r="L418" s="579"/>
    </row>
    <row r="419" spans="1:12" ht="14.1" customHeight="1">
      <c r="A419" s="15" t="s">
        <v>4964</v>
      </c>
      <c r="B419" s="44" t="s">
        <v>1385</v>
      </c>
      <c r="C419" s="44">
        <v>5005</v>
      </c>
      <c r="D419" s="2059">
        <v>3000</v>
      </c>
      <c r="E419" s="2401">
        <v>272.74</v>
      </c>
      <c r="F419" s="603">
        <f t="shared" si="55"/>
        <v>272.74</v>
      </c>
      <c r="G419" s="862">
        <f>'Заказ, cкидки и курсы валют'!$J$23*F419</f>
        <v>3272.88</v>
      </c>
      <c r="H419" s="128">
        <f t="shared" si="56"/>
        <v>9818.64</v>
      </c>
      <c r="I419" s="15"/>
      <c r="J419" s="14"/>
      <c r="K419" s="14"/>
      <c r="L419" s="579"/>
    </row>
    <row r="420" spans="1:12" ht="14.1" customHeight="1">
      <c r="A420" s="15" t="s">
        <v>4965</v>
      </c>
      <c r="B420" s="44" t="s">
        <v>1385</v>
      </c>
      <c r="C420" s="44">
        <v>5010</v>
      </c>
      <c r="D420" s="2059">
        <v>3000</v>
      </c>
      <c r="E420" s="2401">
        <v>272.74</v>
      </c>
      <c r="F420" s="603">
        <f t="shared" si="55"/>
        <v>272.74</v>
      </c>
      <c r="G420" s="862">
        <f>'Заказ, cкидки и курсы валют'!$J$23*F420</f>
        <v>3272.88</v>
      </c>
      <c r="H420" s="128">
        <f t="shared" si="56"/>
        <v>9818.64</v>
      </c>
      <c r="I420" s="15"/>
      <c r="J420" s="14"/>
      <c r="K420" s="14"/>
      <c r="L420" s="579"/>
    </row>
    <row r="421" spans="1:12" ht="14.1" customHeight="1">
      <c r="A421" s="15" t="s">
        <v>4966</v>
      </c>
      <c r="B421" s="44" t="s">
        <v>1385</v>
      </c>
      <c r="C421" s="44">
        <v>5021</v>
      </c>
      <c r="D421" s="2059">
        <v>3000</v>
      </c>
      <c r="E421" s="2401">
        <v>272.74</v>
      </c>
      <c r="F421" s="603">
        <f t="shared" si="55"/>
        <v>272.74</v>
      </c>
      <c r="G421" s="862">
        <f>'Заказ, cкидки и курсы валют'!$J$23*F421</f>
        <v>3272.88</v>
      </c>
      <c r="H421" s="128">
        <f t="shared" si="56"/>
        <v>9818.64</v>
      </c>
      <c r="I421" s="15"/>
      <c r="J421" s="14"/>
      <c r="K421" s="14"/>
      <c r="L421" s="579"/>
    </row>
    <row r="422" spans="1:12" ht="14.1" customHeight="1">
      <c r="A422" s="15" t="s">
        <v>4967</v>
      </c>
      <c r="B422" s="44" t="s">
        <v>1385</v>
      </c>
      <c r="C422" s="44">
        <v>6002</v>
      </c>
      <c r="D422" s="2059">
        <v>3000</v>
      </c>
      <c r="E422" s="2401">
        <v>272.74</v>
      </c>
      <c r="F422" s="603">
        <f t="shared" si="55"/>
        <v>272.74</v>
      </c>
      <c r="G422" s="862">
        <f>'Заказ, cкидки и курсы валют'!$J$23*F422</f>
        <v>3272.88</v>
      </c>
      <c r="H422" s="128">
        <f t="shared" si="56"/>
        <v>9818.64</v>
      </c>
      <c r="I422" s="15"/>
      <c r="J422" s="14"/>
      <c r="K422" s="14"/>
      <c r="L422" s="579"/>
    </row>
    <row r="423" spans="1:12" ht="14.1" customHeight="1">
      <c r="A423" s="15" t="s">
        <v>4968</v>
      </c>
      <c r="B423" s="44" t="s">
        <v>1385</v>
      </c>
      <c r="C423" s="44">
        <v>6005</v>
      </c>
      <c r="D423" s="2059">
        <v>3000</v>
      </c>
      <c r="E423" s="2401">
        <v>272.74</v>
      </c>
      <c r="F423" s="603">
        <f t="shared" si="55"/>
        <v>272.74</v>
      </c>
      <c r="G423" s="862">
        <f>'Заказ, cкидки и курсы валют'!$J$23*F423</f>
        <v>3272.88</v>
      </c>
      <c r="H423" s="128">
        <f t="shared" si="56"/>
        <v>9818.64</v>
      </c>
      <c r="I423" s="15"/>
      <c r="J423" s="14"/>
      <c r="K423" s="14"/>
      <c r="L423" s="579"/>
    </row>
    <row r="424" spans="1:12" ht="14.1" customHeight="1">
      <c r="A424" s="15" t="s">
        <v>4969</v>
      </c>
      <c r="B424" s="44" t="s">
        <v>1385</v>
      </c>
      <c r="C424" s="44">
        <v>7004</v>
      </c>
      <c r="D424" s="2059">
        <v>3000</v>
      </c>
      <c r="E424" s="2401">
        <v>272.74</v>
      </c>
      <c r="F424" s="603">
        <f t="shared" si="55"/>
        <v>272.74</v>
      </c>
      <c r="G424" s="862">
        <f>'Заказ, cкидки и курсы валют'!$J$23*F424</f>
        <v>3272.88</v>
      </c>
      <c r="H424" s="128">
        <f t="shared" si="56"/>
        <v>9818.64</v>
      </c>
      <c r="I424" s="15"/>
      <c r="J424" s="14"/>
      <c r="K424" s="14"/>
      <c r="L424" s="579"/>
    </row>
    <row r="425" spans="1:12" ht="14.1" customHeight="1">
      <c r="A425" s="15" t="s">
        <v>10514</v>
      </c>
      <c r="B425" s="44" t="s">
        <v>1385</v>
      </c>
      <c r="C425" s="44">
        <v>7024</v>
      </c>
      <c r="D425" s="2059">
        <v>3000</v>
      </c>
      <c r="E425" s="2401">
        <v>272.74</v>
      </c>
      <c r="F425" s="603">
        <f t="shared" si="55"/>
        <v>272.74</v>
      </c>
      <c r="G425" s="862">
        <f>'Заказ, cкидки и курсы валют'!$J$23*F425</f>
        <v>3272.88</v>
      </c>
      <c r="H425" s="128">
        <f t="shared" si="56"/>
        <v>9818.64</v>
      </c>
      <c r="I425" s="15"/>
      <c r="J425" s="14"/>
      <c r="K425" s="14"/>
      <c r="L425" s="579"/>
    </row>
    <row r="426" spans="1:12" ht="14.1" customHeight="1">
      <c r="A426" s="15" t="s">
        <v>4970</v>
      </c>
      <c r="B426" s="44" t="s">
        <v>1385</v>
      </c>
      <c r="C426" s="44">
        <v>8017</v>
      </c>
      <c r="D426" s="2059">
        <v>3000</v>
      </c>
      <c r="E426" s="2401">
        <v>272.74</v>
      </c>
      <c r="F426" s="603">
        <f t="shared" si="55"/>
        <v>272.74</v>
      </c>
      <c r="G426" s="862">
        <f>'Заказ, cкидки и курсы валют'!$J$23*F426</f>
        <v>3272.88</v>
      </c>
      <c r="H426" s="128">
        <f t="shared" si="56"/>
        <v>9818.64</v>
      </c>
      <c r="I426" s="15"/>
      <c r="J426" s="14"/>
      <c r="K426" s="14"/>
      <c r="L426" s="579"/>
    </row>
    <row r="427" spans="1:12" ht="14.1" customHeight="1">
      <c r="A427" s="15" t="s">
        <v>4971</v>
      </c>
      <c r="B427" s="44" t="s">
        <v>1385</v>
      </c>
      <c r="C427" s="44">
        <v>8019</v>
      </c>
      <c r="D427" s="2059">
        <v>3000</v>
      </c>
      <c r="E427" s="2401">
        <v>272.74</v>
      </c>
      <c r="F427" s="603">
        <f t="shared" si="55"/>
        <v>272.74</v>
      </c>
      <c r="G427" s="862">
        <f>'Заказ, cкидки и курсы валют'!$J$23*F427</f>
        <v>3272.88</v>
      </c>
      <c r="H427" s="128">
        <f t="shared" si="56"/>
        <v>9818.64</v>
      </c>
      <c r="I427" s="15"/>
      <c r="J427" s="14"/>
      <c r="K427" s="14"/>
      <c r="L427" s="579"/>
    </row>
    <row r="428" spans="1:12" ht="15">
      <c r="A428" s="15" t="s">
        <v>4972</v>
      </c>
      <c r="B428" s="44" t="s">
        <v>1385</v>
      </c>
      <c r="C428" s="44">
        <v>9003</v>
      </c>
      <c r="D428" s="2059">
        <v>3000</v>
      </c>
      <c r="E428" s="2401">
        <v>272.74</v>
      </c>
      <c r="F428" s="603">
        <f t="shared" si="55"/>
        <v>272.74</v>
      </c>
      <c r="G428" s="862">
        <f>'Заказ, cкидки и курсы валют'!$J$23*F428</f>
        <v>3272.88</v>
      </c>
      <c r="H428" s="128">
        <f t="shared" si="56"/>
        <v>9818.64</v>
      </c>
      <c r="I428" s="15"/>
      <c r="J428" s="14"/>
      <c r="K428" s="14"/>
      <c r="L428" s="579"/>
    </row>
    <row r="429" spans="1:12" ht="15">
      <c r="A429" s="14"/>
      <c r="B429" s="49"/>
      <c r="C429" s="49"/>
      <c r="D429" s="87"/>
      <c r="E429" s="667"/>
      <c r="F429" s="1096"/>
      <c r="G429" s="865"/>
      <c r="H429" s="23"/>
      <c r="I429" s="14"/>
      <c r="J429" s="14"/>
      <c r="K429" s="14"/>
      <c r="L429" s="579"/>
    </row>
    <row r="430" spans="1:12">
      <c r="A430" s="102"/>
      <c r="K430" s="14"/>
    </row>
    <row r="431" spans="1:12" s="432" customFormat="1" ht="13.5" thickBot="1">
      <c r="A431" s="102"/>
      <c r="B431" s="102"/>
      <c r="C431" s="102"/>
      <c r="D431" s="102"/>
      <c r="E431" s="549"/>
      <c r="F431" s="549"/>
      <c r="G431" s="549"/>
      <c r="H431"/>
      <c r="I431"/>
      <c r="K431" s="14"/>
    </row>
    <row r="432" spans="1:12" ht="15" customHeight="1">
      <c r="A432" s="247"/>
      <c r="B432" s="163"/>
      <c r="C432" s="91" t="s">
        <v>3096</v>
      </c>
      <c r="D432" s="91"/>
      <c r="E432" s="555"/>
      <c r="F432" s="555"/>
      <c r="G432" s="569"/>
      <c r="H432" s="163"/>
      <c r="I432" s="95"/>
    </row>
    <row r="433" spans="1:11" ht="18">
      <c r="A433" s="248"/>
      <c r="B433" s="17"/>
      <c r="C433" s="108"/>
      <c r="D433" s="108" t="s">
        <v>3097</v>
      </c>
      <c r="E433" s="556"/>
      <c r="F433" s="568"/>
      <c r="G433" s="568"/>
      <c r="H433" s="17"/>
      <c r="I433" s="167"/>
    </row>
    <row r="434" spans="1:11">
      <c r="A434" s="248"/>
      <c r="B434" s="17"/>
      <c r="C434" s="183"/>
      <c r="D434" s="183"/>
      <c r="E434" s="557"/>
      <c r="F434" s="596"/>
      <c r="G434" s="620"/>
      <c r="H434" s="17"/>
      <c r="I434" s="167"/>
    </row>
    <row r="435" spans="1:11">
      <c r="A435" s="248"/>
      <c r="B435" s="17"/>
      <c r="C435" s="183"/>
      <c r="D435" s="1843"/>
      <c r="E435" s="557"/>
      <c r="F435" s="596"/>
      <c r="G435" s="620"/>
      <c r="H435" s="17"/>
      <c r="I435" s="167"/>
    </row>
    <row r="436" spans="1:11" ht="15.95" customHeight="1">
      <c r="A436" s="248"/>
      <c r="B436" s="17"/>
      <c r="C436" s="183"/>
      <c r="D436" s="1843"/>
      <c r="E436" s="557"/>
      <c r="F436" s="596"/>
      <c r="G436" s="620"/>
      <c r="H436" s="17"/>
      <c r="I436" s="167"/>
      <c r="K436" s="432"/>
    </row>
    <row r="437" spans="1:11" ht="18.75" thickBot="1">
      <c r="A437" s="2549" t="s">
        <v>7680</v>
      </c>
      <c r="B437" s="118"/>
      <c r="C437" s="1150"/>
      <c r="D437" s="255"/>
      <c r="E437" s="554"/>
      <c r="F437" s="598"/>
      <c r="G437" s="621"/>
      <c r="H437" s="171"/>
      <c r="I437" s="172"/>
      <c r="J437" s="1841"/>
    </row>
    <row r="438" spans="1:11" ht="42">
      <c r="A438" s="187" t="s">
        <v>1028</v>
      </c>
      <c r="B438" s="473" t="s">
        <v>1029</v>
      </c>
      <c r="C438" s="1844" t="s">
        <v>2716</v>
      </c>
      <c r="D438" s="1206" t="s">
        <v>3130</v>
      </c>
      <c r="E438" s="605" t="s">
        <v>11188</v>
      </c>
      <c r="F438" s="600" t="s">
        <v>2779</v>
      </c>
      <c r="G438" s="640" t="s">
        <v>2627</v>
      </c>
      <c r="H438" s="419" t="s">
        <v>497</v>
      </c>
      <c r="I438" s="173" t="s">
        <v>4239</v>
      </c>
      <c r="J438" s="2668" t="s">
        <v>12335</v>
      </c>
    </row>
    <row r="439" spans="1:11" ht="12.75" customHeight="1">
      <c r="A439" s="195"/>
      <c r="B439" s="389"/>
      <c r="C439" s="1983" t="s">
        <v>2513</v>
      </c>
      <c r="D439" s="476" t="s">
        <v>2628</v>
      </c>
      <c r="E439" s="564" t="s">
        <v>265</v>
      </c>
      <c r="F439" s="607">
        <f>'[2]Заказ, cкидки и курсы валют'!$I$12</f>
        <v>0</v>
      </c>
      <c r="G439" s="949"/>
      <c r="H439" s="455"/>
      <c r="I439" s="325"/>
      <c r="J439" s="2669"/>
    </row>
    <row r="440" spans="1:11" ht="12.75" customHeight="1">
      <c r="A440" s="2165" t="s">
        <v>587</v>
      </c>
      <c r="B440" s="1842" t="s">
        <v>1378</v>
      </c>
      <c r="C440" s="1842">
        <v>1014</v>
      </c>
      <c r="D440" s="2166">
        <v>300</v>
      </c>
      <c r="E440" s="2110">
        <f>E297*1.2</f>
        <v>311.59200000000004</v>
      </c>
      <c r="F440" s="932">
        <f>ROUND(E440*(1-$F$37),2)</f>
        <v>311.58999999999997</v>
      </c>
      <c r="G440" s="933">
        <f>'Заказ, cкидки и курсы валют'!$J$23*F440</f>
        <v>3739.08</v>
      </c>
      <c r="H440" s="537">
        <f>ROUND((D440/1000)*G440,2)</f>
        <v>1121.72</v>
      </c>
      <c r="I440" s="2165"/>
      <c r="J440" s="128">
        <f>ROUND(IF(H440&lt;'Заказ, cкидки и курсы валют'!$B$39,H440*0.54*100/(100-'Заказ, cкидки и курсы валют'!$C$39),IF(H440&lt;'Заказ, cкидки и курсы валют'!$B$40,H440*0.54*100/(100-'Заказ, cкидки и курсы валют'!$C$40),IF(H440&lt;'Заказ, cкидки и курсы валют'!$B$41,H440*0.54*100/(100-'Заказ, cкидки и курсы валют'!$C$41),IF(H440&lt;'Заказ, cкидки и курсы валют'!$B$42,H440*0.54*100/(100-'Заказ, cкидки и курсы валют'!$C$42),IF(H440&lt;'Заказ, cкидки и курсы валют'!$B$43,H440*0.54*100/(100-'Заказ, cкидки и курсы валют'!$C$43),H440))))),2)</f>
        <v>1121.72</v>
      </c>
      <c r="K440" s="14"/>
    </row>
    <row r="441" spans="1:11" ht="12.75" customHeight="1">
      <c r="A441" s="15" t="s">
        <v>4973</v>
      </c>
      <c r="B441" s="44" t="s">
        <v>1378</v>
      </c>
      <c r="C441" s="44">
        <v>1015</v>
      </c>
      <c r="D441" s="2055">
        <v>300</v>
      </c>
      <c r="E441" s="2110">
        <f t="shared" ref="E441:E458" si="57">E298*1.2</f>
        <v>311.59200000000004</v>
      </c>
      <c r="F441" s="603">
        <f t="shared" ref="F441:F458" si="58">ROUND(E441*(1-$F$37),2)</f>
        <v>311.58999999999997</v>
      </c>
      <c r="G441" s="862">
        <f>'Заказ, cкидки и курсы валют'!$J$23*F441</f>
        <v>3739.08</v>
      </c>
      <c r="H441" s="128">
        <f t="shared" ref="H441:H458" si="59">ROUND((D441/1000)*G441,2)</f>
        <v>1121.72</v>
      </c>
      <c r="I441" s="15"/>
      <c r="J441" s="128">
        <f>ROUND(IF(H441&lt;'Заказ, cкидки и курсы валют'!$B$39,H441*0.54*100/(100-'Заказ, cкидки и курсы валют'!$C$39),IF(H441&lt;'Заказ, cкидки и курсы валют'!$B$40,H441*0.54*100/(100-'Заказ, cкидки и курсы валют'!$C$40),IF(H441&lt;'Заказ, cкидки и курсы валют'!$B$41,H441*0.54*100/(100-'Заказ, cкидки и курсы валют'!$C$41),IF(H441&lt;'Заказ, cкидки и курсы валют'!$B$42,H441*0.54*100/(100-'Заказ, cкидки и курсы валют'!$C$42),IF(H441&lt;'Заказ, cкидки и курсы валют'!$B$43,H441*0.54*100/(100-'Заказ, cкидки и курсы валют'!$C$43),H441))))),2)</f>
        <v>1121.72</v>
      </c>
      <c r="K441" s="14"/>
    </row>
    <row r="442" spans="1:11" ht="12.75" customHeight="1">
      <c r="A442" s="15" t="s">
        <v>4974</v>
      </c>
      <c r="B442" s="44" t="s">
        <v>1378</v>
      </c>
      <c r="C442" s="44">
        <v>1018</v>
      </c>
      <c r="D442" s="2055">
        <v>300</v>
      </c>
      <c r="E442" s="2110">
        <f t="shared" si="57"/>
        <v>311.59200000000004</v>
      </c>
      <c r="F442" s="603">
        <f t="shared" si="58"/>
        <v>311.58999999999997</v>
      </c>
      <c r="G442" s="862">
        <f>'Заказ, cкидки и курсы валют'!$J$23*F442</f>
        <v>3739.08</v>
      </c>
      <c r="H442" s="128">
        <f t="shared" si="59"/>
        <v>1121.72</v>
      </c>
      <c r="I442" s="15"/>
      <c r="J442" s="128">
        <f>ROUND(IF(H442&lt;'Заказ, cкидки и курсы валют'!$B$39,H442*0.54*100/(100-'Заказ, cкидки и курсы валют'!$C$39),IF(H442&lt;'Заказ, cкидки и курсы валют'!$B$40,H442*0.54*100/(100-'Заказ, cкидки и курсы валют'!$C$40),IF(H442&lt;'Заказ, cкидки и курсы валют'!$B$41,H442*0.54*100/(100-'Заказ, cкидки и курсы валют'!$C$41),IF(H442&lt;'Заказ, cкидки и курсы валют'!$B$42,H442*0.54*100/(100-'Заказ, cкидки и курсы валют'!$C$42),IF(H442&lt;'Заказ, cкидки и курсы валют'!$B$43,H442*0.54*100/(100-'Заказ, cкидки и курсы валют'!$C$43),H442))))),2)</f>
        <v>1121.72</v>
      </c>
      <c r="K442" s="14"/>
    </row>
    <row r="443" spans="1:11" ht="12.75" customHeight="1">
      <c r="A443" s="15" t="s">
        <v>4975</v>
      </c>
      <c r="B443" s="44" t="s">
        <v>1378</v>
      </c>
      <c r="C443" s="44">
        <v>3003</v>
      </c>
      <c r="D443" s="2055">
        <v>300</v>
      </c>
      <c r="E443" s="2110">
        <f t="shared" si="57"/>
        <v>311.59200000000004</v>
      </c>
      <c r="F443" s="603">
        <f t="shared" si="58"/>
        <v>311.58999999999997</v>
      </c>
      <c r="G443" s="862">
        <f>'Заказ, cкидки и курсы валют'!$J$23*F443</f>
        <v>3739.08</v>
      </c>
      <c r="H443" s="128">
        <f t="shared" si="59"/>
        <v>1121.72</v>
      </c>
      <c r="I443" s="15"/>
      <c r="J443" s="128">
        <f>ROUND(IF(H443&lt;'Заказ, cкидки и курсы валют'!$B$39,H443*0.54*100/(100-'Заказ, cкидки и курсы валют'!$C$39),IF(H443&lt;'Заказ, cкидки и курсы валют'!$B$40,H443*0.54*100/(100-'Заказ, cкидки и курсы валют'!$C$40),IF(H443&lt;'Заказ, cкидки и курсы валют'!$B$41,H443*0.54*100/(100-'Заказ, cкидки и курсы валют'!$C$41),IF(H443&lt;'Заказ, cкидки и курсы валют'!$B$42,H443*0.54*100/(100-'Заказ, cкидки и курсы валют'!$C$42),IF(H443&lt;'Заказ, cкидки и курсы валют'!$B$43,H443*0.54*100/(100-'Заказ, cкидки и курсы валют'!$C$43),H443))))),2)</f>
        <v>1121.72</v>
      </c>
      <c r="K443" s="14"/>
    </row>
    <row r="444" spans="1:11" ht="12.75" customHeight="1">
      <c r="A444" s="15" t="s">
        <v>4976</v>
      </c>
      <c r="B444" s="44" t="s">
        <v>1378</v>
      </c>
      <c r="C444" s="44">
        <v>3005</v>
      </c>
      <c r="D444" s="2055">
        <v>300</v>
      </c>
      <c r="E444" s="2110">
        <f t="shared" si="57"/>
        <v>311.59200000000004</v>
      </c>
      <c r="F444" s="603">
        <f t="shared" si="58"/>
        <v>311.58999999999997</v>
      </c>
      <c r="G444" s="862">
        <f>'Заказ, cкидки и курсы валют'!$J$23*F444</f>
        <v>3739.08</v>
      </c>
      <c r="H444" s="128">
        <f t="shared" si="59"/>
        <v>1121.72</v>
      </c>
      <c r="I444" s="15"/>
      <c r="J444" s="128">
        <f>ROUND(IF(H444&lt;'Заказ, cкидки и курсы валют'!$B$39,H444*0.54*100/(100-'Заказ, cкидки и курсы валют'!$C$39),IF(H444&lt;'Заказ, cкидки и курсы валют'!$B$40,H444*0.54*100/(100-'Заказ, cкидки и курсы валют'!$C$40),IF(H444&lt;'Заказ, cкидки и курсы валют'!$B$41,H444*0.54*100/(100-'Заказ, cкидки и курсы валют'!$C$41),IF(H444&lt;'Заказ, cкидки и курсы валют'!$B$42,H444*0.54*100/(100-'Заказ, cкидки и курсы валют'!$C$42),IF(H444&lt;'Заказ, cкидки и курсы валют'!$B$43,H444*0.54*100/(100-'Заказ, cкидки и курсы валют'!$C$43),H444))))),2)</f>
        <v>1121.72</v>
      </c>
      <c r="K444" s="14"/>
    </row>
    <row r="445" spans="1:11" ht="12.75" customHeight="1">
      <c r="A445" s="15" t="s">
        <v>4977</v>
      </c>
      <c r="B445" s="44" t="s">
        <v>1378</v>
      </c>
      <c r="C445" s="44">
        <v>3009</v>
      </c>
      <c r="D445" s="2055">
        <v>300</v>
      </c>
      <c r="E445" s="2110">
        <f t="shared" si="57"/>
        <v>311.59200000000004</v>
      </c>
      <c r="F445" s="603">
        <f t="shared" si="58"/>
        <v>311.58999999999997</v>
      </c>
      <c r="G445" s="862">
        <f>'Заказ, cкидки и курсы валют'!$J$23*F445</f>
        <v>3739.08</v>
      </c>
      <c r="H445" s="128">
        <f t="shared" si="59"/>
        <v>1121.72</v>
      </c>
      <c r="I445" s="15"/>
      <c r="J445" s="128">
        <f>ROUND(IF(H445&lt;'Заказ, cкидки и курсы валют'!$B$39,H445*0.54*100/(100-'Заказ, cкидки и курсы валют'!$C$39),IF(H445&lt;'Заказ, cкидки и курсы валют'!$B$40,H445*0.54*100/(100-'Заказ, cкидки и курсы валют'!$C$40),IF(H445&lt;'Заказ, cкидки и курсы валют'!$B$41,H445*0.54*100/(100-'Заказ, cкидки и курсы валют'!$C$41),IF(H445&lt;'Заказ, cкидки и курсы валют'!$B$42,H445*0.54*100/(100-'Заказ, cкидки и курсы валют'!$C$42),IF(H445&lt;'Заказ, cкидки и курсы валют'!$B$43,H445*0.54*100/(100-'Заказ, cкидки и курсы валют'!$C$43),H445))))),2)</f>
        <v>1121.72</v>
      </c>
      <c r="K445" s="14"/>
    </row>
    <row r="446" spans="1:11" ht="12.75" customHeight="1">
      <c r="A446" s="15" t="s">
        <v>4978</v>
      </c>
      <c r="B446" s="44" t="s">
        <v>1378</v>
      </c>
      <c r="C446" s="44">
        <v>3011</v>
      </c>
      <c r="D446" s="2055">
        <v>300</v>
      </c>
      <c r="E446" s="2110">
        <f t="shared" si="57"/>
        <v>311.59200000000004</v>
      </c>
      <c r="F446" s="603">
        <f t="shared" si="58"/>
        <v>311.58999999999997</v>
      </c>
      <c r="G446" s="862">
        <f>'Заказ, cкидки и курсы валют'!$J$23*F446</f>
        <v>3739.08</v>
      </c>
      <c r="H446" s="128">
        <f t="shared" si="59"/>
        <v>1121.72</v>
      </c>
      <c r="I446" s="15"/>
      <c r="J446" s="128">
        <f>ROUND(IF(H446&lt;'Заказ, cкидки и курсы валют'!$B$39,H446*0.54*100/(100-'Заказ, cкидки и курсы валют'!$C$39),IF(H446&lt;'Заказ, cкидки и курсы валют'!$B$40,H446*0.54*100/(100-'Заказ, cкидки и курсы валют'!$C$40),IF(H446&lt;'Заказ, cкидки и курсы валют'!$B$41,H446*0.54*100/(100-'Заказ, cкидки и курсы валют'!$C$41),IF(H446&lt;'Заказ, cкидки и курсы валют'!$B$42,H446*0.54*100/(100-'Заказ, cкидки и курсы валют'!$C$42),IF(H446&lt;'Заказ, cкидки и курсы валют'!$B$43,H446*0.54*100/(100-'Заказ, cкидки и курсы валют'!$C$43),H446))))),2)</f>
        <v>1121.72</v>
      </c>
      <c r="K446" s="14"/>
    </row>
    <row r="447" spans="1:11" ht="12.75" customHeight="1">
      <c r="A447" s="15" t="s">
        <v>4979</v>
      </c>
      <c r="B447" s="44" t="s">
        <v>1378</v>
      </c>
      <c r="C447" s="44">
        <v>5002</v>
      </c>
      <c r="D447" s="2055">
        <v>300</v>
      </c>
      <c r="E447" s="2110">
        <f t="shared" si="57"/>
        <v>311.59200000000004</v>
      </c>
      <c r="F447" s="603">
        <f t="shared" si="58"/>
        <v>311.58999999999997</v>
      </c>
      <c r="G447" s="862">
        <f>'Заказ, cкидки и курсы валют'!$J$23*F447</f>
        <v>3739.08</v>
      </c>
      <c r="H447" s="128">
        <f t="shared" si="59"/>
        <v>1121.72</v>
      </c>
      <c r="I447" s="15"/>
      <c r="J447" s="128">
        <f>ROUND(IF(H447&lt;'Заказ, cкидки и курсы валют'!$B$39,H447*0.54*100/(100-'Заказ, cкидки и курсы валют'!$C$39),IF(H447&lt;'Заказ, cкидки и курсы валют'!$B$40,H447*0.54*100/(100-'Заказ, cкидки и курсы валют'!$C$40),IF(H447&lt;'Заказ, cкидки и курсы валют'!$B$41,H447*0.54*100/(100-'Заказ, cкидки и курсы валют'!$C$41),IF(H447&lt;'Заказ, cкидки и курсы валют'!$B$42,H447*0.54*100/(100-'Заказ, cкидки и курсы валют'!$C$42),IF(H447&lt;'Заказ, cкидки и курсы валют'!$B$43,H447*0.54*100/(100-'Заказ, cкидки и курсы валют'!$C$43),H447))))),2)</f>
        <v>1121.72</v>
      </c>
      <c r="K447" s="14"/>
    </row>
    <row r="448" spans="1:11" ht="12.75" customHeight="1">
      <c r="A448" s="15" t="s">
        <v>4980</v>
      </c>
      <c r="B448" s="44" t="s">
        <v>1378</v>
      </c>
      <c r="C448" s="44">
        <v>5005</v>
      </c>
      <c r="D448" s="2055">
        <v>300</v>
      </c>
      <c r="E448" s="2110">
        <f t="shared" si="57"/>
        <v>311.59200000000004</v>
      </c>
      <c r="F448" s="603">
        <f t="shared" si="58"/>
        <v>311.58999999999997</v>
      </c>
      <c r="G448" s="862">
        <f>'Заказ, cкидки и курсы валют'!$J$23*F448</f>
        <v>3739.08</v>
      </c>
      <c r="H448" s="128">
        <f t="shared" si="59"/>
        <v>1121.72</v>
      </c>
      <c r="I448" s="15"/>
      <c r="J448" s="128">
        <f>ROUND(IF(H448&lt;'Заказ, cкидки и курсы валют'!$B$39,H448*0.54*100/(100-'Заказ, cкидки и курсы валют'!$C$39),IF(H448&lt;'Заказ, cкидки и курсы валют'!$B$40,H448*0.54*100/(100-'Заказ, cкидки и курсы валют'!$C$40),IF(H448&lt;'Заказ, cкидки и курсы валют'!$B$41,H448*0.54*100/(100-'Заказ, cкидки и курсы валют'!$C$41),IF(H448&lt;'Заказ, cкидки и курсы валют'!$B$42,H448*0.54*100/(100-'Заказ, cкидки и курсы валют'!$C$42),IF(H448&lt;'Заказ, cкидки и курсы валют'!$B$43,H448*0.54*100/(100-'Заказ, cкидки и курсы валют'!$C$43),H448))))),2)</f>
        <v>1121.72</v>
      </c>
      <c r="K448" s="14"/>
    </row>
    <row r="449" spans="1:11" ht="12.75" customHeight="1">
      <c r="A449" s="15" t="s">
        <v>4981</v>
      </c>
      <c r="B449" s="44" t="s">
        <v>1378</v>
      </c>
      <c r="C449" s="44">
        <v>5010</v>
      </c>
      <c r="D449" s="2055">
        <v>300</v>
      </c>
      <c r="E449" s="2110">
        <f t="shared" si="57"/>
        <v>311.59200000000004</v>
      </c>
      <c r="F449" s="603">
        <f t="shared" si="58"/>
        <v>311.58999999999997</v>
      </c>
      <c r="G449" s="862">
        <f>'Заказ, cкидки и курсы валют'!$J$23*F449</f>
        <v>3739.08</v>
      </c>
      <c r="H449" s="128">
        <f t="shared" si="59"/>
        <v>1121.72</v>
      </c>
      <c r="I449" s="15"/>
      <c r="J449" s="128">
        <f>ROUND(IF(H449&lt;'Заказ, cкидки и курсы валют'!$B$39,H449*0.54*100/(100-'Заказ, cкидки и курсы валют'!$C$39),IF(H449&lt;'Заказ, cкидки и курсы валют'!$B$40,H449*0.54*100/(100-'Заказ, cкидки и курсы валют'!$C$40),IF(H449&lt;'Заказ, cкидки и курсы валют'!$B$41,H449*0.54*100/(100-'Заказ, cкидки и курсы валют'!$C$41),IF(H449&lt;'Заказ, cкидки и курсы валют'!$B$42,H449*0.54*100/(100-'Заказ, cкидки и курсы валют'!$C$42),IF(H449&lt;'Заказ, cкидки и курсы валют'!$B$43,H449*0.54*100/(100-'Заказ, cкидки и курсы валют'!$C$43),H449))))),2)</f>
        <v>1121.72</v>
      </c>
      <c r="K449" s="14"/>
    </row>
    <row r="450" spans="1:11" ht="12.75" customHeight="1">
      <c r="A450" s="15" t="s">
        <v>4982</v>
      </c>
      <c r="B450" s="44" t="s">
        <v>1378</v>
      </c>
      <c r="C450" s="44">
        <v>5021</v>
      </c>
      <c r="D450" s="2055">
        <v>300</v>
      </c>
      <c r="E450" s="2110">
        <f t="shared" si="57"/>
        <v>311.59200000000004</v>
      </c>
      <c r="F450" s="603">
        <f t="shared" si="58"/>
        <v>311.58999999999997</v>
      </c>
      <c r="G450" s="862">
        <f>'Заказ, cкидки и курсы валют'!$J$23*F450</f>
        <v>3739.08</v>
      </c>
      <c r="H450" s="128">
        <f t="shared" si="59"/>
        <v>1121.72</v>
      </c>
      <c r="I450" s="15"/>
      <c r="J450" s="128">
        <f>ROUND(IF(H450&lt;'Заказ, cкидки и курсы валют'!$B$39,H450*0.54*100/(100-'Заказ, cкидки и курсы валют'!$C$39),IF(H450&lt;'Заказ, cкидки и курсы валют'!$B$40,H450*0.54*100/(100-'Заказ, cкидки и курсы валют'!$C$40),IF(H450&lt;'Заказ, cкидки и курсы валют'!$B$41,H450*0.54*100/(100-'Заказ, cкидки и курсы валют'!$C$41),IF(H450&lt;'Заказ, cкидки и курсы валют'!$B$42,H450*0.54*100/(100-'Заказ, cкидки и курсы валют'!$C$42),IF(H450&lt;'Заказ, cкидки и курсы валют'!$B$43,H450*0.54*100/(100-'Заказ, cкидки и курсы валют'!$C$43),H450))))),2)</f>
        <v>1121.72</v>
      </c>
      <c r="K450" s="14"/>
    </row>
    <row r="451" spans="1:11" ht="12.75" customHeight="1">
      <c r="A451" s="15" t="s">
        <v>4983</v>
      </c>
      <c r="B451" s="44" t="s">
        <v>1378</v>
      </c>
      <c r="C451" s="44">
        <v>6002</v>
      </c>
      <c r="D451" s="2055">
        <v>300</v>
      </c>
      <c r="E451" s="2110">
        <f t="shared" si="57"/>
        <v>311.59200000000004</v>
      </c>
      <c r="F451" s="603">
        <f t="shared" si="58"/>
        <v>311.58999999999997</v>
      </c>
      <c r="G451" s="862">
        <f>'Заказ, cкидки и курсы валют'!$J$23*F451</f>
        <v>3739.08</v>
      </c>
      <c r="H451" s="128">
        <f t="shared" si="59"/>
        <v>1121.72</v>
      </c>
      <c r="I451" s="15"/>
      <c r="J451" s="128">
        <f>ROUND(IF(H451&lt;'Заказ, cкидки и курсы валют'!$B$39,H451*0.54*100/(100-'Заказ, cкидки и курсы валют'!$C$39),IF(H451&lt;'Заказ, cкидки и курсы валют'!$B$40,H451*0.54*100/(100-'Заказ, cкидки и курсы валют'!$C$40),IF(H451&lt;'Заказ, cкидки и курсы валют'!$B$41,H451*0.54*100/(100-'Заказ, cкидки и курсы валют'!$C$41),IF(H451&lt;'Заказ, cкидки и курсы валют'!$B$42,H451*0.54*100/(100-'Заказ, cкидки и курсы валют'!$C$42),IF(H451&lt;'Заказ, cкидки и курсы валют'!$B$43,H451*0.54*100/(100-'Заказ, cкидки и курсы валют'!$C$43),H451))))),2)</f>
        <v>1121.72</v>
      </c>
      <c r="K451" s="14"/>
    </row>
    <row r="452" spans="1:11" ht="12.75" customHeight="1">
      <c r="A452" s="15" t="s">
        <v>4984</v>
      </c>
      <c r="B452" s="44" t="s">
        <v>1378</v>
      </c>
      <c r="C452" s="44">
        <v>6005</v>
      </c>
      <c r="D452" s="2055">
        <v>300</v>
      </c>
      <c r="E452" s="2110">
        <f t="shared" si="57"/>
        <v>311.59200000000004</v>
      </c>
      <c r="F452" s="603">
        <f t="shared" si="58"/>
        <v>311.58999999999997</v>
      </c>
      <c r="G452" s="862">
        <f>'Заказ, cкидки и курсы валют'!$J$23*F452</f>
        <v>3739.08</v>
      </c>
      <c r="H452" s="128">
        <f t="shared" si="59"/>
        <v>1121.72</v>
      </c>
      <c r="I452" s="15"/>
      <c r="J452" s="128">
        <f>ROUND(IF(H452&lt;'Заказ, cкидки и курсы валют'!$B$39,H452*0.54*100/(100-'Заказ, cкидки и курсы валют'!$C$39),IF(H452&lt;'Заказ, cкидки и курсы валют'!$B$40,H452*0.54*100/(100-'Заказ, cкидки и курсы валют'!$C$40),IF(H452&lt;'Заказ, cкидки и курсы валют'!$B$41,H452*0.54*100/(100-'Заказ, cкидки и курсы валют'!$C$41),IF(H452&lt;'Заказ, cкидки и курсы валют'!$B$42,H452*0.54*100/(100-'Заказ, cкидки и курсы валют'!$C$42),IF(H452&lt;'Заказ, cкидки и курсы валют'!$B$43,H452*0.54*100/(100-'Заказ, cкидки и курсы валют'!$C$43),H452))))),2)</f>
        <v>1121.72</v>
      </c>
      <c r="K452" s="14"/>
    </row>
    <row r="453" spans="1:11" ht="12.75" customHeight="1">
      <c r="A453" s="15" t="s">
        <v>5529</v>
      </c>
      <c r="B453" s="44" t="s">
        <v>1378</v>
      </c>
      <c r="C453" s="44">
        <v>6020</v>
      </c>
      <c r="D453" s="2055">
        <v>300</v>
      </c>
      <c r="E453" s="2110">
        <f t="shared" si="57"/>
        <v>311.59200000000004</v>
      </c>
      <c r="F453" s="603">
        <f t="shared" si="58"/>
        <v>311.58999999999997</v>
      </c>
      <c r="G453" s="862">
        <f>'Заказ, cкидки и курсы валют'!$J$23*F453</f>
        <v>3739.08</v>
      </c>
      <c r="H453" s="128">
        <f t="shared" si="59"/>
        <v>1121.72</v>
      </c>
      <c r="I453" s="15"/>
      <c r="J453" s="128">
        <f>ROUND(IF(H453&lt;'Заказ, cкидки и курсы валют'!$B$39,H453*0.54*100/(100-'Заказ, cкидки и курсы валют'!$C$39),IF(H453&lt;'Заказ, cкидки и курсы валют'!$B$40,H453*0.54*100/(100-'Заказ, cкидки и курсы валют'!$C$40),IF(H453&lt;'Заказ, cкидки и курсы валют'!$B$41,H453*0.54*100/(100-'Заказ, cкидки и курсы валют'!$C$41),IF(H453&lt;'Заказ, cкидки и курсы валют'!$B$42,H453*0.54*100/(100-'Заказ, cкидки и курсы валют'!$C$42),IF(H453&lt;'Заказ, cкидки и курсы валют'!$B$43,H453*0.54*100/(100-'Заказ, cкидки и курсы валют'!$C$43),H453))))),2)</f>
        <v>1121.72</v>
      </c>
      <c r="K453" s="14"/>
    </row>
    <row r="454" spans="1:11" ht="12.75" customHeight="1">
      <c r="A454" s="15" t="s">
        <v>4985</v>
      </c>
      <c r="B454" s="44" t="s">
        <v>1378</v>
      </c>
      <c r="C454" s="44">
        <v>7004</v>
      </c>
      <c r="D454" s="2055">
        <v>300</v>
      </c>
      <c r="E454" s="2110">
        <f t="shared" si="57"/>
        <v>311.59200000000004</v>
      </c>
      <c r="F454" s="603">
        <f t="shared" si="58"/>
        <v>311.58999999999997</v>
      </c>
      <c r="G454" s="862">
        <f>'Заказ, cкидки и курсы валют'!$J$23*F454</f>
        <v>3739.08</v>
      </c>
      <c r="H454" s="128">
        <f t="shared" si="59"/>
        <v>1121.72</v>
      </c>
      <c r="I454" s="15"/>
      <c r="J454" s="128">
        <f>ROUND(IF(H454&lt;'Заказ, cкидки и курсы валют'!$B$39,H454*0.54*100/(100-'Заказ, cкидки и курсы валют'!$C$39),IF(H454&lt;'Заказ, cкидки и курсы валют'!$B$40,H454*0.54*100/(100-'Заказ, cкидки и курсы валют'!$C$40),IF(H454&lt;'Заказ, cкидки и курсы валют'!$B$41,H454*0.54*100/(100-'Заказ, cкидки и курсы валют'!$C$41),IF(H454&lt;'Заказ, cкидки и курсы валют'!$B$42,H454*0.54*100/(100-'Заказ, cкидки и курсы валют'!$C$42),IF(H454&lt;'Заказ, cкидки и курсы валют'!$B$43,H454*0.54*100/(100-'Заказ, cкидки и курсы валют'!$C$43),H454))))),2)</f>
        <v>1121.72</v>
      </c>
      <c r="K454" s="14"/>
    </row>
    <row r="455" spans="1:11" ht="12.75" customHeight="1">
      <c r="A455" s="15" t="s">
        <v>10516</v>
      </c>
      <c r="B455" s="44" t="s">
        <v>1378</v>
      </c>
      <c r="C455" s="44">
        <v>7024</v>
      </c>
      <c r="D455" s="2055">
        <v>300</v>
      </c>
      <c r="E455" s="2110">
        <f t="shared" si="57"/>
        <v>311.59200000000004</v>
      </c>
      <c r="F455" s="603">
        <f t="shared" si="58"/>
        <v>311.58999999999997</v>
      </c>
      <c r="G455" s="862">
        <f>'Заказ, cкидки и курсы валют'!$J$23*F455</f>
        <v>3739.08</v>
      </c>
      <c r="H455" s="128">
        <f t="shared" si="59"/>
        <v>1121.72</v>
      </c>
      <c r="I455" s="15"/>
      <c r="J455" s="128">
        <f>ROUND(IF(H455&lt;'Заказ, cкидки и курсы валют'!$B$39,H455*0.54*100/(100-'Заказ, cкидки и курсы валют'!$C$39),IF(H455&lt;'Заказ, cкидки и курсы валют'!$B$40,H455*0.54*100/(100-'Заказ, cкидки и курсы валют'!$C$40),IF(H455&lt;'Заказ, cкидки и курсы валют'!$B$41,H455*0.54*100/(100-'Заказ, cкидки и курсы валют'!$C$41),IF(H455&lt;'Заказ, cкидки и курсы валют'!$B$42,H455*0.54*100/(100-'Заказ, cкидки и курсы валют'!$C$42),IF(H455&lt;'Заказ, cкидки и курсы валют'!$B$43,H455*0.54*100/(100-'Заказ, cкидки и курсы валют'!$C$43),H455))))),2)</f>
        <v>1121.72</v>
      </c>
      <c r="K455" s="14"/>
    </row>
    <row r="456" spans="1:11" ht="12.75" customHeight="1">
      <c r="A456" s="15" t="s">
        <v>4986</v>
      </c>
      <c r="B456" s="44" t="s">
        <v>1378</v>
      </c>
      <c r="C456" s="44">
        <v>8017</v>
      </c>
      <c r="D456" s="2055">
        <v>300</v>
      </c>
      <c r="E456" s="2110">
        <f t="shared" si="57"/>
        <v>311.59200000000004</v>
      </c>
      <c r="F456" s="603">
        <f t="shared" si="58"/>
        <v>311.58999999999997</v>
      </c>
      <c r="G456" s="862">
        <f>'Заказ, cкидки и курсы валют'!$J$23*F456</f>
        <v>3739.08</v>
      </c>
      <c r="H456" s="128">
        <f t="shared" si="59"/>
        <v>1121.72</v>
      </c>
      <c r="I456" s="15"/>
      <c r="J456" s="128">
        <f>ROUND(IF(H456&lt;'Заказ, cкидки и курсы валют'!$B$39,H456*0.54*100/(100-'Заказ, cкидки и курсы валют'!$C$39),IF(H456&lt;'Заказ, cкидки и курсы валют'!$B$40,H456*0.54*100/(100-'Заказ, cкидки и курсы валют'!$C$40),IF(H456&lt;'Заказ, cкидки и курсы валют'!$B$41,H456*0.54*100/(100-'Заказ, cкидки и курсы валют'!$C$41),IF(H456&lt;'Заказ, cкидки и курсы валют'!$B$42,H456*0.54*100/(100-'Заказ, cкидки и курсы валют'!$C$42),IF(H456&lt;'Заказ, cкидки и курсы валют'!$B$43,H456*0.54*100/(100-'Заказ, cкидки и курсы валют'!$C$43),H456))))),2)</f>
        <v>1121.72</v>
      </c>
      <c r="K456" s="14"/>
    </row>
    <row r="457" spans="1:11" ht="12.75" customHeight="1">
      <c r="A457" s="15" t="s">
        <v>4987</v>
      </c>
      <c r="B457" s="44" t="s">
        <v>1378</v>
      </c>
      <c r="C457" s="44">
        <v>8019</v>
      </c>
      <c r="D457" s="2055">
        <v>300</v>
      </c>
      <c r="E457" s="2110">
        <f t="shared" si="57"/>
        <v>311.59200000000004</v>
      </c>
      <c r="F457" s="603">
        <f t="shared" si="58"/>
        <v>311.58999999999997</v>
      </c>
      <c r="G457" s="862">
        <f>'Заказ, cкидки и курсы валют'!$J$23*F457</f>
        <v>3739.08</v>
      </c>
      <c r="H457" s="128">
        <f t="shared" si="59"/>
        <v>1121.72</v>
      </c>
      <c r="I457" s="15"/>
      <c r="J457" s="128">
        <f>ROUND(IF(H457&lt;'Заказ, cкидки и курсы валют'!$B$39,H457*0.54*100/(100-'Заказ, cкидки и курсы валют'!$C$39),IF(H457&lt;'Заказ, cкидки и курсы валют'!$B$40,H457*0.54*100/(100-'Заказ, cкидки и курсы валют'!$C$40),IF(H457&lt;'Заказ, cкидки и курсы валют'!$B$41,H457*0.54*100/(100-'Заказ, cкидки и курсы валют'!$C$41),IF(H457&lt;'Заказ, cкидки и курсы валют'!$B$42,H457*0.54*100/(100-'Заказ, cкидки и курсы валют'!$C$42),IF(H457&lt;'Заказ, cкидки и курсы валют'!$B$43,H457*0.54*100/(100-'Заказ, cкидки и курсы валют'!$C$43),H457))))),2)</f>
        <v>1121.72</v>
      </c>
      <c r="K457" s="14"/>
    </row>
    <row r="458" spans="1:11" ht="12.75" customHeight="1">
      <c r="A458" s="15" t="s">
        <v>4988</v>
      </c>
      <c r="B458" s="44" t="s">
        <v>1378</v>
      </c>
      <c r="C458" s="44">
        <v>9003</v>
      </c>
      <c r="D458" s="2055">
        <v>300</v>
      </c>
      <c r="E458" s="2110">
        <f t="shared" si="57"/>
        <v>311.59200000000004</v>
      </c>
      <c r="F458" s="603">
        <f t="shared" si="58"/>
        <v>311.58999999999997</v>
      </c>
      <c r="G458" s="862">
        <f>'Заказ, cкидки и курсы валют'!$J$23*F458</f>
        <v>3739.08</v>
      </c>
      <c r="H458" s="128">
        <f t="shared" si="59"/>
        <v>1121.72</v>
      </c>
      <c r="I458" s="15"/>
      <c r="J458" s="128">
        <f>ROUND(IF(H458&lt;'Заказ, cкидки и курсы валют'!$B$39,H458*0.54*100/(100-'Заказ, cкидки и курсы валют'!$C$39),IF(H458&lt;'Заказ, cкидки и курсы валют'!$B$40,H458*0.54*100/(100-'Заказ, cкидки и курсы валют'!$C$40),IF(H458&lt;'Заказ, cкидки и курсы валют'!$B$41,H458*0.54*100/(100-'Заказ, cкидки и курсы валют'!$C$41),IF(H458&lt;'Заказ, cкидки и курсы валют'!$B$42,H458*0.54*100/(100-'Заказ, cкидки и курсы валют'!$C$42),IF(H458&lt;'Заказ, cкидки и курсы валют'!$B$43,H458*0.54*100/(100-'Заказ, cкидки и курсы валют'!$C$43),H458))))),2)</f>
        <v>1121.72</v>
      </c>
      <c r="K458" s="14"/>
    </row>
    <row r="459" spans="1:11" ht="12.75" customHeight="1">
      <c r="A459" s="15" t="s">
        <v>12070</v>
      </c>
      <c r="B459" s="44" t="s">
        <v>1378</v>
      </c>
      <c r="C459" s="44">
        <v>9005</v>
      </c>
      <c r="D459" s="2055">
        <v>300</v>
      </c>
      <c r="E459" s="2110">
        <f>E457</f>
        <v>311.59200000000004</v>
      </c>
      <c r="F459" s="603">
        <f t="shared" ref="F459" si="60">ROUND(E459*(1-$F$37),2)</f>
        <v>311.58999999999997</v>
      </c>
      <c r="G459" s="862">
        <f>'Заказ, cкидки и курсы валют'!$J$23*F459</f>
        <v>3739.08</v>
      </c>
      <c r="H459" s="128">
        <f t="shared" ref="H459" si="61">ROUND((D459/1000)*G459,2)</f>
        <v>1121.72</v>
      </c>
      <c r="I459" s="15"/>
      <c r="J459" s="128">
        <f>ROUND(IF(H459&lt;'Заказ, cкидки и курсы валют'!$B$39,H459*0.54*100/(100-'Заказ, cкидки и курсы валют'!$C$39),IF(H459&lt;'Заказ, cкидки и курсы валют'!$B$40,H459*0.54*100/(100-'Заказ, cкидки и курсы валют'!$C$40),IF(H459&lt;'Заказ, cкидки и курсы валют'!$B$41,H459*0.54*100/(100-'Заказ, cкидки и курсы валют'!$C$41),IF(H459&lt;'Заказ, cкидки и курсы валют'!$B$42,H459*0.54*100/(100-'Заказ, cкидки и курсы валют'!$C$42),IF(H459&lt;'Заказ, cкидки и курсы валют'!$B$43,H459*0.54*100/(100-'Заказ, cкидки и курсы валют'!$C$43),H459))))),2)</f>
        <v>1121.72</v>
      </c>
      <c r="K459" s="14"/>
    </row>
    <row r="460" spans="1:11" ht="12.75" customHeight="1">
      <c r="A460" s="2165" t="s">
        <v>4989</v>
      </c>
      <c r="B460" s="1842" t="s">
        <v>3337</v>
      </c>
      <c r="C460" s="1842">
        <v>1014</v>
      </c>
      <c r="D460" s="2166">
        <v>250</v>
      </c>
      <c r="E460" s="2110">
        <f t="shared" ref="E460:E491" si="62">E316*1.2</f>
        <v>331.512</v>
      </c>
      <c r="F460" s="932">
        <f t="shared" ref="F460:F491" si="63">ROUND(E460*(1-$F$37),2)</f>
        <v>331.51</v>
      </c>
      <c r="G460" s="933">
        <f>'Заказ, cкидки и курсы валют'!$J$23*F460</f>
        <v>3978.12</v>
      </c>
      <c r="H460" s="537">
        <f t="shared" ref="H460:H491" si="64">ROUND((D460/1000)*G460,2)</f>
        <v>994.53</v>
      </c>
      <c r="I460" s="2165"/>
      <c r="J460" s="128">
        <f>ROUND(IF(H460&lt;'Заказ, cкидки и курсы валют'!$B$39,H460*0.54*100/(100-'Заказ, cкидки и курсы валют'!$C$39),IF(H460&lt;'Заказ, cкидки и курсы валют'!$B$40,H460*0.54*100/(100-'Заказ, cкидки и курсы валют'!$C$40),IF(H460&lt;'Заказ, cкидки и курсы валют'!$B$41,H460*0.54*100/(100-'Заказ, cкидки и курсы валют'!$C$41),IF(H460&lt;'Заказ, cкидки и курсы валют'!$B$42,H460*0.54*100/(100-'Заказ, cкидки и курсы валют'!$C$42),IF(H460&lt;'Заказ, cкидки и курсы валют'!$B$43,H460*0.54*100/(100-'Заказ, cкидки и курсы валют'!$C$43),H460))))),2)</f>
        <v>994.53</v>
      </c>
      <c r="K460" s="14"/>
    </row>
    <row r="461" spans="1:11" ht="12.75" customHeight="1">
      <c r="A461" s="15" t="s">
        <v>588</v>
      </c>
      <c r="B461" s="44" t="s">
        <v>3337</v>
      </c>
      <c r="C461" s="44">
        <v>1015</v>
      </c>
      <c r="D461" s="2055">
        <v>250</v>
      </c>
      <c r="E461" s="2110">
        <f t="shared" si="62"/>
        <v>331.512</v>
      </c>
      <c r="F461" s="603">
        <f t="shared" si="63"/>
        <v>331.51</v>
      </c>
      <c r="G461" s="862">
        <f>'Заказ, cкидки и курсы валют'!$J$23*F461</f>
        <v>3978.12</v>
      </c>
      <c r="H461" s="128">
        <f t="shared" si="64"/>
        <v>994.53</v>
      </c>
      <c r="I461" s="15"/>
      <c r="J461" s="128">
        <f>ROUND(IF(H461&lt;'Заказ, cкидки и курсы валют'!$B$39,H461*0.54*100/(100-'Заказ, cкидки и курсы валют'!$C$39),IF(H461&lt;'Заказ, cкидки и курсы валют'!$B$40,H461*0.54*100/(100-'Заказ, cкидки и курсы валют'!$C$40),IF(H461&lt;'Заказ, cкидки и курсы валют'!$B$41,H461*0.54*100/(100-'Заказ, cкидки и курсы валют'!$C$41),IF(H461&lt;'Заказ, cкидки и курсы валют'!$B$42,H461*0.54*100/(100-'Заказ, cкидки и курсы валют'!$C$42),IF(H461&lt;'Заказ, cкидки и курсы валют'!$B$43,H461*0.54*100/(100-'Заказ, cкидки и курсы валют'!$C$43),H461))))),2)</f>
        <v>994.53</v>
      </c>
      <c r="K461" s="14"/>
    </row>
    <row r="462" spans="1:11" ht="12.75" customHeight="1">
      <c r="A462" s="15" t="s">
        <v>4990</v>
      </c>
      <c r="B462" s="44" t="s">
        <v>3337</v>
      </c>
      <c r="C462" s="44">
        <v>1018</v>
      </c>
      <c r="D462" s="2055">
        <v>250</v>
      </c>
      <c r="E462" s="2110">
        <f t="shared" si="62"/>
        <v>331.512</v>
      </c>
      <c r="F462" s="603">
        <f t="shared" si="63"/>
        <v>331.51</v>
      </c>
      <c r="G462" s="862">
        <f>'Заказ, cкидки и курсы валют'!$J$23*F462</f>
        <v>3978.12</v>
      </c>
      <c r="H462" s="128">
        <f t="shared" si="64"/>
        <v>994.53</v>
      </c>
      <c r="I462" s="15"/>
      <c r="J462" s="128">
        <f>ROUND(IF(H462&lt;'Заказ, cкидки и курсы валют'!$B$39,H462*0.54*100/(100-'Заказ, cкидки и курсы валют'!$C$39),IF(H462&lt;'Заказ, cкидки и курсы валют'!$B$40,H462*0.54*100/(100-'Заказ, cкидки и курсы валют'!$C$40),IF(H462&lt;'Заказ, cкидки и курсы валют'!$B$41,H462*0.54*100/(100-'Заказ, cкидки и курсы валют'!$C$41),IF(H462&lt;'Заказ, cкидки и курсы валют'!$B$42,H462*0.54*100/(100-'Заказ, cкидки и курсы валют'!$C$42),IF(H462&lt;'Заказ, cкидки и курсы валют'!$B$43,H462*0.54*100/(100-'Заказ, cкидки и курсы валют'!$C$43),H462))))),2)</f>
        <v>994.53</v>
      </c>
      <c r="K462" s="14"/>
    </row>
    <row r="463" spans="1:11" ht="12.75" customHeight="1">
      <c r="A463" s="15" t="s">
        <v>11629</v>
      </c>
      <c r="B463" s="44" t="s">
        <v>3337</v>
      </c>
      <c r="C463" s="44">
        <v>2004</v>
      </c>
      <c r="D463" s="2055">
        <v>250</v>
      </c>
      <c r="E463" s="2110">
        <f t="shared" si="62"/>
        <v>331.512</v>
      </c>
      <c r="F463" s="603">
        <f t="shared" si="63"/>
        <v>331.51</v>
      </c>
      <c r="G463" s="862">
        <f>'Заказ, cкидки и курсы валют'!$J$23*F463</f>
        <v>3978.12</v>
      </c>
      <c r="H463" s="128">
        <f t="shared" si="64"/>
        <v>994.53</v>
      </c>
      <c r="I463" s="15"/>
      <c r="J463" s="128">
        <f>ROUND(IF(H463&lt;'Заказ, cкидки и курсы валют'!$B$39,H463*0.54*100/(100-'Заказ, cкидки и курсы валют'!$C$39),IF(H463&lt;'Заказ, cкидки и курсы валют'!$B$40,H463*0.54*100/(100-'Заказ, cкидки и курсы валют'!$C$40),IF(H463&lt;'Заказ, cкидки и курсы валют'!$B$41,H463*0.54*100/(100-'Заказ, cкидки и курсы валют'!$C$41),IF(H463&lt;'Заказ, cкидки и курсы валют'!$B$42,H463*0.54*100/(100-'Заказ, cкидки и курсы валют'!$C$42),IF(H463&lt;'Заказ, cкидки и курсы валют'!$B$43,H463*0.54*100/(100-'Заказ, cкидки и курсы валют'!$C$43),H463))))),2)</f>
        <v>994.53</v>
      </c>
      <c r="K463" s="14"/>
    </row>
    <row r="464" spans="1:11" ht="12.75" customHeight="1">
      <c r="A464" s="15" t="s">
        <v>4991</v>
      </c>
      <c r="B464" s="44" t="s">
        <v>3337</v>
      </c>
      <c r="C464" s="44">
        <v>3003</v>
      </c>
      <c r="D464" s="2055">
        <v>250</v>
      </c>
      <c r="E464" s="2110">
        <f t="shared" si="62"/>
        <v>331.512</v>
      </c>
      <c r="F464" s="603">
        <f t="shared" si="63"/>
        <v>331.51</v>
      </c>
      <c r="G464" s="862">
        <f>'Заказ, cкидки и курсы валют'!$J$23*F464</f>
        <v>3978.12</v>
      </c>
      <c r="H464" s="128">
        <f t="shared" si="64"/>
        <v>994.53</v>
      </c>
      <c r="I464" s="15"/>
      <c r="J464" s="128">
        <f>ROUND(IF(H464&lt;'Заказ, cкидки и курсы валют'!$B$39,H464*0.54*100/(100-'Заказ, cкидки и курсы валют'!$C$39),IF(H464&lt;'Заказ, cкидки и курсы валют'!$B$40,H464*0.54*100/(100-'Заказ, cкидки и курсы валют'!$C$40),IF(H464&lt;'Заказ, cкидки и курсы валют'!$B$41,H464*0.54*100/(100-'Заказ, cкидки и курсы валют'!$C$41),IF(H464&lt;'Заказ, cкидки и курсы валют'!$B$42,H464*0.54*100/(100-'Заказ, cкидки и курсы валют'!$C$42),IF(H464&lt;'Заказ, cкидки и курсы валют'!$B$43,H464*0.54*100/(100-'Заказ, cкидки и курсы валют'!$C$43),H464))))),2)</f>
        <v>994.53</v>
      </c>
      <c r="K464" s="14"/>
    </row>
    <row r="465" spans="1:11" ht="12.75" customHeight="1">
      <c r="A465" s="15" t="s">
        <v>4992</v>
      </c>
      <c r="B465" s="44" t="s">
        <v>3337</v>
      </c>
      <c r="C465" s="44">
        <v>3005</v>
      </c>
      <c r="D465" s="2055">
        <v>250</v>
      </c>
      <c r="E465" s="2110">
        <f t="shared" si="62"/>
        <v>331.512</v>
      </c>
      <c r="F465" s="603">
        <f t="shared" si="63"/>
        <v>331.51</v>
      </c>
      <c r="G465" s="862">
        <f>'Заказ, cкидки и курсы валют'!$J$23*F465</f>
        <v>3978.12</v>
      </c>
      <c r="H465" s="128">
        <f t="shared" si="64"/>
        <v>994.53</v>
      </c>
      <c r="I465" s="15"/>
      <c r="J465" s="128">
        <f>ROUND(IF(H465&lt;'Заказ, cкидки и курсы валют'!$B$39,H465*0.54*100/(100-'Заказ, cкидки и курсы валют'!$C$39),IF(H465&lt;'Заказ, cкидки и курсы валют'!$B$40,H465*0.54*100/(100-'Заказ, cкидки и курсы валют'!$C$40),IF(H465&lt;'Заказ, cкидки и курсы валют'!$B$41,H465*0.54*100/(100-'Заказ, cкидки и курсы валют'!$C$41),IF(H465&lt;'Заказ, cкидки и курсы валют'!$B$42,H465*0.54*100/(100-'Заказ, cкидки и курсы валют'!$C$42),IF(H465&lt;'Заказ, cкидки и курсы валют'!$B$43,H465*0.54*100/(100-'Заказ, cкидки и курсы валют'!$C$43),H465))))),2)</f>
        <v>994.53</v>
      </c>
      <c r="K465" s="14"/>
    </row>
    <row r="466" spans="1:11" ht="12.75" customHeight="1">
      <c r="A466" s="15" t="s">
        <v>4993</v>
      </c>
      <c r="B466" s="44" t="s">
        <v>3337</v>
      </c>
      <c r="C466" s="44">
        <v>3009</v>
      </c>
      <c r="D466" s="2055">
        <v>250</v>
      </c>
      <c r="E466" s="2110">
        <f t="shared" si="62"/>
        <v>331.512</v>
      </c>
      <c r="F466" s="603">
        <f t="shared" si="63"/>
        <v>331.51</v>
      </c>
      <c r="G466" s="862">
        <f>'Заказ, cкидки и курсы валют'!$J$23*F466</f>
        <v>3978.12</v>
      </c>
      <c r="H466" s="128">
        <f t="shared" si="64"/>
        <v>994.53</v>
      </c>
      <c r="I466" s="15"/>
      <c r="J466" s="128">
        <f>ROUND(IF(H466&lt;'Заказ, cкидки и курсы валют'!$B$39,H466*0.54*100/(100-'Заказ, cкидки и курсы валют'!$C$39),IF(H466&lt;'Заказ, cкидки и курсы валют'!$B$40,H466*0.54*100/(100-'Заказ, cкидки и курсы валют'!$C$40),IF(H466&lt;'Заказ, cкидки и курсы валют'!$B$41,H466*0.54*100/(100-'Заказ, cкидки и курсы валют'!$C$41),IF(H466&lt;'Заказ, cкидки и курсы валют'!$B$42,H466*0.54*100/(100-'Заказ, cкидки и курсы валют'!$C$42),IF(H466&lt;'Заказ, cкидки и курсы валют'!$B$43,H466*0.54*100/(100-'Заказ, cкидки и курсы валют'!$C$43),H466))))),2)</f>
        <v>994.53</v>
      </c>
      <c r="K466" s="14"/>
    </row>
    <row r="467" spans="1:11" ht="12.75" customHeight="1">
      <c r="A467" s="15" t="s">
        <v>4994</v>
      </c>
      <c r="B467" s="44" t="s">
        <v>3337</v>
      </c>
      <c r="C467" s="44">
        <v>3011</v>
      </c>
      <c r="D467" s="2055">
        <v>250</v>
      </c>
      <c r="E467" s="2110">
        <f t="shared" si="62"/>
        <v>331.512</v>
      </c>
      <c r="F467" s="603">
        <f t="shared" si="63"/>
        <v>331.51</v>
      </c>
      <c r="G467" s="862">
        <f>'Заказ, cкидки и курсы валют'!$J$23*F467</f>
        <v>3978.12</v>
      </c>
      <c r="H467" s="128">
        <f t="shared" si="64"/>
        <v>994.53</v>
      </c>
      <c r="I467" s="15"/>
      <c r="J467" s="128">
        <f>ROUND(IF(H467&lt;'Заказ, cкидки и курсы валют'!$B$39,H467*0.54*100/(100-'Заказ, cкидки и курсы валют'!$C$39),IF(H467&lt;'Заказ, cкидки и курсы валют'!$B$40,H467*0.54*100/(100-'Заказ, cкидки и курсы валют'!$C$40),IF(H467&lt;'Заказ, cкидки и курсы валют'!$B$41,H467*0.54*100/(100-'Заказ, cкидки и курсы валют'!$C$41),IF(H467&lt;'Заказ, cкидки и курсы валют'!$B$42,H467*0.54*100/(100-'Заказ, cкидки и курсы валют'!$C$42),IF(H467&lt;'Заказ, cкидки и курсы валют'!$B$43,H467*0.54*100/(100-'Заказ, cкидки и курсы валют'!$C$43),H467))))),2)</f>
        <v>994.53</v>
      </c>
      <c r="K467" s="14"/>
    </row>
    <row r="468" spans="1:11" ht="12.75" customHeight="1">
      <c r="A468" s="15" t="s">
        <v>4995</v>
      </c>
      <c r="B468" s="44" t="s">
        <v>3337</v>
      </c>
      <c r="C468" s="44">
        <v>5002</v>
      </c>
      <c r="D468" s="2055">
        <v>250</v>
      </c>
      <c r="E468" s="2110">
        <f t="shared" si="62"/>
        <v>331.512</v>
      </c>
      <c r="F468" s="603">
        <f t="shared" si="63"/>
        <v>331.51</v>
      </c>
      <c r="G468" s="862">
        <f>'Заказ, cкидки и курсы валют'!$J$23*F468</f>
        <v>3978.12</v>
      </c>
      <c r="H468" s="128">
        <f t="shared" si="64"/>
        <v>994.53</v>
      </c>
      <c r="I468" s="15"/>
      <c r="J468" s="128">
        <f>ROUND(IF(H468&lt;'Заказ, cкидки и курсы валют'!$B$39,H468*0.54*100/(100-'Заказ, cкидки и курсы валют'!$C$39),IF(H468&lt;'Заказ, cкидки и курсы валют'!$B$40,H468*0.54*100/(100-'Заказ, cкидки и курсы валют'!$C$40),IF(H468&lt;'Заказ, cкидки и курсы валют'!$B$41,H468*0.54*100/(100-'Заказ, cкидки и курсы валют'!$C$41),IF(H468&lt;'Заказ, cкидки и курсы валют'!$B$42,H468*0.54*100/(100-'Заказ, cкидки и курсы валют'!$C$42),IF(H468&lt;'Заказ, cкидки и курсы валют'!$B$43,H468*0.54*100/(100-'Заказ, cкидки и курсы валют'!$C$43),H468))))),2)</f>
        <v>994.53</v>
      </c>
      <c r="K468" s="14"/>
    </row>
    <row r="469" spans="1:11" ht="12.75" customHeight="1">
      <c r="A469" s="15" t="s">
        <v>4996</v>
      </c>
      <c r="B469" s="44" t="s">
        <v>3337</v>
      </c>
      <c r="C469" s="44">
        <v>5005</v>
      </c>
      <c r="D469" s="2055">
        <v>250</v>
      </c>
      <c r="E469" s="2110">
        <f t="shared" si="62"/>
        <v>331.512</v>
      </c>
      <c r="F469" s="603">
        <f t="shared" si="63"/>
        <v>331.51</v>
      </c>
      <c r="G469" s="862">
        <f>'Заказ, cкидки и курсы валют'!$J$23*F469</f>
        <v>3978.12</v>
      </c>
      <c r="H469" s="128">
        <f t="shared" si="64"/>
        <v>994.53</v>
      </c>
      <c r="I469" s="15"/>
      <c r="J469" s="128">
        <f>ROUND(IF(H469&lt;'Заказ, cкидки и курсы валют'!$B$39,H469*0.54*100/(100-'Заказ, cкидки и курсы валют'!$C$39),IF(H469&lt;'Заказ, cкидки и курсы валют'!$B$40,H469*0.54*100/(100-'Заказ, cкидки и курсы валют'!$C$40),IF(H469&lt;'Заказ, cкидки и курсы валют'!$B$41,H469*0.54*100/(100-'Заказ, cкидки и курсы валют'!$C$41),IF(H469&lt;'Заказ, cкидки и курсы валют'!$B$42,H469*0.54*100/(100-'Заказ, cкидки и курсы валют'!$C$42),IF(H469&lt;'Заказ, cкидки и курсы валют'!$B$43,H469*0.54*100/(100-'Заказ, cкидки и курсы валют'!$C$43),H469))))),2)</f>
        <v>994.53</v>
      </c>
      <c r="K469" s="14"/>
    </row>
    <row r="470" spans="1:11" ht="12.75" customHeight="1">
      <c r="A470" s="15" t="s">
        <v>4997</v>
      </c>
      <c r="B470" s="44" t="s">
        <v>3337</v>
      </c>
      <c r="C470" s="44">
        <v>5010</v>
      </c>
      <c r="D470" s="2055">
        <v>250</v>
      </c>
      <c r="E470" s="2110">
        <f t="shared" si="62"/>
        <v>331.512</v>
      </c>
      <c r="F470" s="603">
        <f t="shared" si="63"/>
        <v>331.51</v>
      </c>
      <c r="G470" s="862">
        <f>'Заказ, cкидки и курсы валют'!$J$23*F470</f>
        <v>3978.12</v>
      </c>
      <c r="H470" s="128">
        <f t="shared" si="64"/>
        <v>994.53</v>
      </c>
      <c r="I470" s="15"/>
      <c r="J470" s="128">
        <f>ROUND(IF(H470&lt;'Заказ, cкидки и курсы валют'!$B$39,H470*0.54*100/(100-'Заказ, cкидки и курсы валют'!$C$39),IF(H470&lt;'Заказ, cкидки и курсы валют'!$B$40,H470*0.54*100/(100-'Заказ, cкидки и курсы валют'!$C$40),IF(H470&lt;'Заказ, cкидки и курсы валют'!$B$41,H470*0.54*100/(100-'Заказ, cкидки и курсы валют'!$C$41),IF(H470&lt;'Заказ, cкидки и курсы валют'!$B$42,H470*0.54*100/(100-'Заказ, cкидки и курсы валют'!$C$42),IF(H470&lt;'Заказ, cкидки и курсы валют'!$B$43,H470*0.54*100/(100-'Заказ, cкидки и курсы валют'!$C$43),H470))))),2)</f>
        <v>994.53</v>
      </c>
      <c r="K470" s="14"/>
    </row>
    <row r="471" spans="1:11" ht="12.75" customHeight="1">
      <c r="A471" s="15" t="s">
        <v>4998</v>
      </c>
      <c r="B471" s="44" t="s">
        <v>3337</v>
      </c>
      <c r="C471" s="44">
        <v>5021</v>
      </c>
      <c r="D471" s="2055">
        <v>250</v>
      </c>
      <c r="E471" s="2110">
        <f t="shared" si="62"/>
        <v>331.512</v>
      </c>
      <c r="F471" s="603">
        <f t="shared" si="63"/>
        <v>331.51</v>
      </c>
      <c r="G471" s="862">
        <f>'Заказ, cкидки и курсы валют'!$J$23*F471</f>
        <v>3978.12</v>
      </c>
      <c r="H471" s="128">
        <f t="shared" si="64"/>
        <v>994.53</v>
      </c>
      <c r="I471" s="15"/>
      <c r="J471" s="128">
        <f>ROUND(IF(H471&lt;'Заказ, cкидки и курсы валют'!$B$39,H471*0.54*100/(100-'Заказ, cкидки и курсы валют'!$C$39),IF(H471&lt;'Заказ, cкидки и курсы валют'!$B$40,H471*0.54*100/(100-'Заказ, cкидки и курсы валют'!$C$40),IF(H471&lt;'Заказ, cкидки и курсы валют'!$B$41,H471*0.54*100/(100-'Заказ, cкидки и курсы валют'!$C$41),IF(H471&lt;'Заказ, cкидки и курсы валют'!$B$42,H471*0.54*100/(100-'Заказ, cкидки и курсы валют'!$C$42),IF(H471&lt;'Заказ, cкидки и курсы валют'!$B$43,H471*0.54*100/(100-'Заказ, cкидки и курсы валют'!$C$43),H471))))),2)</f>
        <v>994.53</v>
      </c>
      <c r="K471" s="14"/>
    </row>
    <row r="472" spans="1:11" ht="12.75" customHeight="1">
      <c r="A472" s="15" t="s">
        <v>4999</v>
      </c>
      <c r="B472" s="44" t="s">
        <v>3337</v>
      </c>
      <c r="C472" s="44">
        <v>6002</v>
      </c>
      <c r="D472" s="2055">
        <v>250</v>
      </c>
      <c r="E472" s="2110">
        <f t="shared" si="62"/>
        <v>331.512</v>
      </c>
      <c r="F472" s="603">
        <f t="shared" si="63"/>
        <v>331.51</v>
      </c>
      <c r="G472" s="862">
        <f>'Заказ, cкидки и курсы валют'!$J$23*F472</f>
        <v>3978.12</v>
      </c>
      <c r="H472" s="128">
        <f t="shared" si="64"/>
        <v>994.53</v>
      </c>
      <c r="I472" s="15"/>
      <c r="J472" s="128">
        <f>ROUND(IF(H472&lt;'Заказ, cкидки и курсы валют'!$B$39,H472*0.54*100/(100-'Заказ, cкидки и курсы валют'!$C$39),IF(H472&lt;'Заказ, cкидки и курсы валют'!$B$40,H472*0.54*100/(100-'Заказ, cкидки и курсы валют'!$C$40),IF(H472&lt;'Заказ, cкидки и курсы валют'!$B$41,H472*0.54*100/(100-'Заказ, cкидки и курсы валют'!$C$41),IF(H472&lt;'Заказ, cкидки и курсы валют'!$B$42,H472*0.54*100/(100-'Заказ, cкидки и курсы валют'!$C$42),IF(H472&lt;'Заказ, cкидки и курсы валют'!$B$43,H472*0.54*100/(100-'Заказ, cкидки и курсы валют'!$C$43),H472))))),2)</f>
        <v>994.53</v>
      </c>
      <c r="K472" s="14"/>
    </row>
    <row r="473" spans="1:11" ht="12.75" customHeight="1">
      <c r="A473" s="15" t="s">
        <v>2616</v>
      </c>
      <c r="B473" s="44" t="s">
        <v>3337</v>
      </c>
      <c r="C473" s="44">
        <v>6005</v>
      </c>
      <c r="D473" s="2055">
        <v>250</v>
      </c>
      <c r="E473" s="2110">
        <f t="shared" si="62"/>
        <v>331.512</v>
      </c>
      <c r="F473" s="603">
        <f t="shared" si="63"/>
        <v>331.51</v>
      </c>
      <c r="G473" s="862">
        <f>'Заказ, cкидки и курсы валют'!$J$23*F473</f>
        <v>3978.12</v>
      </c>
      <c r="H473" s="128">
        <f t="shared" si="64"/>
        <v>994.53</v>
      </c>
      <c r="I473" s="15"/>
      <c r="J473" s="128">
        <f>ROUND(IF(H473&lt;'Заказ, cкидки и курсы валют'!$B$39,H473*0.54*100/(100-'Заказ, cкидки и курсы валют'!$C$39),IF(H473&lt;'Заказ, cкидки и курсы валют'!$B$40,H473*0.54*100/(100-'Заказ, cкидки и курсы валют'!$C$40),IF(H473&lt;'Заказ, cкидки и курсы валют'!$B$41,H473*0.54*100/(100-'Заказ, cкидки и курсы валют'!$C$41),IF(H473&lt;'Заказ, cкидки и курсы валют'!$B$42,H473*0.54*100/(100-'Заказ, cкидки и курсы валют'!$C$42),IF(H473&lt;'Заказ, cкидки и курсы валют'!$B$43,H473*0.54*100/(100-'Заказ, cкидки и курсы валют'!$C$43),H473))))),2)</f>
        <v>994.53</v>
      </c>
      <c r="K473" s="14"/>
    </row>
    <row r="474" spans="1:11" ht="12.75" customHeight="1">
      <c r="A474" s="15" t="s">
        <v>2617</v>
      </c>
      <c r="B474" s="44" t="s">
        <v>3337</v>
      </c>
      <c r="C474" s="44">
        <v>7004</v>
      </c>
      <c r="D474" s="2055">
        <v>250</v>
      </c>
      <c r="E474" s="2110">
        <f t="shared" si="62"/>
        <v>331.512</v>
      </c>
      <c r="F474" s="603">
        <f t="shared" si="63"/>
        <v>331.51</v>
      </c>
      <c r="G474" s="862">
        <f>'Заказ, cкидки и курсы валют'!$J$23*F474</f>
        <v>3978.12</v>
      </c>
      <c r="H474" s="128">
        <f t="shared" si="64"/>
        <v>994.53</v>
      </c>
      <c r="I474" s="15"/>
      <c r="J474" s="128">
        <f>ROUND(IF(H474&lt;'Заказ, cкидки и курсы валют'!$B$39,H474*0.54*100/(100-'Заказ, cкидки и курсы валют'!$C$39),IF(H474&lt;'Заказ, cкидки и курсы валют'!$B$40,H474*0.54*100/(100-'Заказ, cкидки и курсы валют'!$C$40),IF(H474&lt;'Заказ, cкидки и курсы валют'!$B$41,H474*0.54*100/(100-'Заказ, cкидки и курсы валют'!$C$41),IF(H474&lt;'Заказ, cкидки и курсы валют'!$B$42,H474*0.54*100/(100-'Заказ, cкидки и курсы валют'!$C$42),IF(H474&lt;'Заказ, cкидки и курсы валют'!$B$43,H474*0.54*100/(100-'Заказ, cкидки и курсы валют'!$C$43),H474))))),2)</f>
        <v>994.53</v>
      </c>
      <c r="K474" s="14"/>
    </row>
    <row r="475" spans="1:11" ht="12.75" customHeight="1">
      <c r="A475" s="15" t="s">
        <v>10515</v>
      </c>
      <c r="B475" s="44" t="s">
        <v>3337</v>
      </c>
      <c r="C475" s="44">
        <v>7024</v>
      </c>
      <c r="D475" s="2055">
        <v>250</v>
      </c>
      <c r="E475" s="2110">
        <f t="shared" si="62"/>
        <v>331.512</v>
      </c>
      <c r="F475" s="603">
        <f t="shared" si="63"/>
        <v>331.51</v>
      </c>
      <c r="G475" s="862">
        <f>'Заказ, cкидки и курсы валют'!$J$23*F475</f>
        <v>3978.12</v>
      </c>
      <c r="H475" s="128">
        <f t="shared" si="64"/>
        <v>994.53</v>
      </c>
      <c r="I475" s="15"/>
      <c r="J475" s="128">
        <f>ROUND(IF(H475&lt;'Заказ, cкидки и курсы валют'!$B$39,H475*0.54*100/(100-'Заказ, cкидки и курсы валют'!$C$39),IF(H475&lt;'Заказ, cкидки и курсы валют'!$B$40,H475*0.54*100/(100-'Заказ, cкидки и курсы валют'!$C$40),IF(H475&lt;'Заказ, cкидки и курсы валют'!$B$41,H475*0.54*100/(100-'Заказ, cкидки и курсы валют'!$C$41),IF(H475&lt;'Заказ, cкидки и курсы валют'!$B$42,H475*0.54*100/(100-'Заказ, cкидки и курсы валют'!$C$42),IF(H475&lt;'Заказ, cкидки и курсы валют'!$B$43,H475*0.54*100/(100-'Заказ, cкидки и курсы валют'!$C$43),H475))))),2)</f>
        <v>994.53</v>
      </c>
      <c r="K475" s="14"/>
    </row>
    <row r="476" spans="1:11" ht="12.75" customHeight="1">
      <c r="A476" s="15" t="s">
        <v>2618</v>
      </c>
      <c r="B476" s="44" t="s">
        <v>3337</v>
      </c>
      <c r="C476" s="44">
        <v>8017</v>
      </c>
      <c r="D476" s="2055">
        <v>250</v>
      </c>
      <c r="E476" s="2110">
        <f t="shared" si="62"/>
        <v>331.512</v>
      </c>
      <c r="F476" s="603">
        <f t="shared" si="63"/>
        <v>331.51</v>
      </c>
      <c r="G476" s="862">
        <f>'Заказ, cкидки и курсы валют'!$J$23*F476</f>
        <v>3978.12</v>
      </c>
      <c r="H476" s="128">
        <f t="shared" si="64"/>
        <v>994.53</v>
      </c>
      <c r="I476" s="15"/>
      <c r="J476" s="128">
        <f>ROUND(IF(H476&lt;'Заказ, cкидки и курсы валют'!$B$39,H476*0.54*100/(100-'Заказ, cкидки и курсы валют'!$C$39),IF(H476&lt;'Заказ, cкидки и курсы валют'!$B$40,H476*0.54*100/(100-'Заказ, cкидки и курсы валют'!$C$40),IF(H476&lt;'Заказ, cкидки и курсы валют'!$B$41,H476*0.54*100/(100-'Заказ, cкидки и курсы валют'!$C$41),IF(H476&lt;'Заказ, cкидки и курсы валют'!$B$42,H476*0.54*100/(100-'Заказ, cкидки и курсы валют'!$C$42),IF(H476&lt;'Заказ, cкидки и курсы валют'!$B$43,H476*0.54*100/(100-'Заказ, cкидки и курсы валют'!$C$43),H476))))),2)</f>
        <v>994.53</v>
      </c>
      <c r="K476" s="14"/>
    </row>
    <row r="477" spans="1:11" ht="12.75" customHeight="1">
      <c r="A477" s="15" t="s">
        <v>2619</v>
      </c>
      <c r="B477" s="44" t="s">
        <v>3337</v>
      </c>
      <c r="C477" s="44">
        <v>8019</v>
      </c>
      <c r="D477" s="2055">
        <v>250</v>
      </c>
      <c r="E477" s="2110">
        <f t="shared" si="62"/>
        <v>331.512</v>
      </c>
      <c r="F477" s="603">
        <f t="shared" si="63"/>
        <v>331.51</v>
      </c>
      <c r="G477" s="862">
        <f>'Заказ, cкидки и курсы валют'!$J$23*F477</f>
        <v>3978.12</v>
      </c>
      <c r="H477" s="128">
        <f t="shared" si="64"/>
        <v>994.53</v>
      </c>
      <c r="I477" s="15"/>
      <c r="J477" s="128">
        <f>ROUND(IF(H477&lt;'Заказ, cкидки и курсы валют'!$B$39,H477*0.54*100/(100-'Заказ, cкидки и курсы валют'!$C$39),IF(H477&lt;'Заказ, cкидки и курсы валют'!$B$40,H477*0.54*100/(100-'Заказ, cкидки и курсы валют'!$C$40),IF(H477&lt;'Заказ, cкидки и курсы валют'!$B$41,H477*0.54*100/(100-'Заказ, cкидки и курсы валют'!$C$41),IF(H477&lt;'Заказ, cкидки и курсы валют'!$B$42,H477*0.54*100/(100-'Заказ, cкидки и курсы валют'!$C$42),IF(H477&lt;'Заказ, cкидки и курсы валют'!$B$43,H477*0.54*100/(100-'Заказ, cкидки и курсы валют'!$C$43),H477))))),2)</f>
        <v>994.53</v>
      </c>
      <c r="K477" s="14"/>
    </row>
    <row r="478" spans="1:11" ht="12.75" customHeight="1">
      <c r="A478" s="15" t="s">
        <v>2620</v>
      </c>
      <c r="B478" s="44" t="s">
        <v>3337</v>
      </c>
      <c r="C478" s="44">
        <v>9003</v>
      </c>
      <c r="D478" s="2055">
        <v>250</v>
      </c>
      <c r="E478" s="2110">
        <f t="shared" si="62"/>
        <v>331.512</v>
      </c>
      <c r="F478" s="603">
        <f t="shared" si="63"/>
        <v>331.51</v>
      </c>
      <c r="G478" s="862">
        <f>'Заказ, cкидки и курсы валют'!$J$23*F478</f>
        <v>3978.12</v>
      </c>
      <c r="H478" s="128">
        <f t="shared" si="64"/>
        <v>994.53</v>
      </c>
      <c r="I478" s="15"/>
      <c r="J478" s="128">
        <f>ROUND(IF(H478&lt;'Заказ, cкидки и курсы валют'!$B$39,H478*0.54*100/(100-'Заказ, cкидки и курсы валют'!$C$39),IF(H478&lt;'Заказ, cкидки и курсы валют'!$B$40,H478*0.54*100/(100-'Заказ, cкидки и курсы валют'!$C$40),IF(H478&lt;'Заказ, cкидки и курсы валют'!$B$41,H478*0.54*100/(100-'Заказ, cкидки и курсы валют'!$C$41),IF(H478&lt;'Заказ, cкидки и курсы валют'!$B$42,H478*0.54*100/(100-'Заказ, cкидки и курсы валют'!$C$42),IF(H478&lt;'Заказ, cкидки и курсы валют'!$B$43,H478*0.54*100/(100-'Заказ, cкидки и курсы валют'!$C$43),H478))))),2)</f>
        <v>994.53</v>
      </c>
      <c r="K478" s="14"/>
    </row>
    <row r="479" spans="1:11" ht="12.75" customHeight="1">
      <c r="A479" s="2165" t="s">
        <v>5000</v>
      </c>
      <c r="B479" s="1842" t="s">
        <v>1380</v>
      </c>
      <c r="C479" s="1842">
        <v>1014</v>
      </c>
      <c r="D479" s="2166">
        <v>150</v>
      </c>
      <c r="E479" s="2110">
        <f t="shared" si="62"/>
        <v>387.62399999999997</v>
      </c>
      <c r="F479" s="932">
        <f t="shared" si="63"/>
        <v>387.62</v>
      </c>
      <c r="G479" s="933">
        <f>'Заказ, cкидки и курсы валют'!$J$23*F479</f>
        <v>4651.4400000000005</v>
      </c>
      <c r="H479" s="537">
        <f t="shared" si="64"/>
        <v>697.72</v>
      </c>
      <c r="I479" s="2165"/>
      <c r="J479" s="128">
        <f>ROUND(IF(H479&lt;'Заказ, cкидки и курсы валют'!$B$39,H479*0.54*100/(100-'Заказ, cкидки и курсы валют'!$C$39),IF(H479&lt;'Заказ, cкидки и курсы валют'!$B$40,H479*0.54*100/(100-'Заказ, cкидки и курсы валют'!$C$40),IF(H479&lt;'Заказ, cкидки и курсы валют'!$B$41,H479*0.54*100/(100-'Заказ, cкидки и курсы валют'!$C$41),IF(H479&lt;'Заказ, cкидки и курсы валют'!$B$42,H479*0.54*100/(100-'Заказ, cкидки и курсы валют'!$C$42),IF(H479&lt;'Заказ, cкидки и курсы валют'!$B$43,H479*0.54*100/(100-'Заказ, cкидки и курсы валют'!$C$43),H479))))),2)</f>
        <v>753.54</v>
      </c>
      <c r="K479" s="14"/>
    </row>
    <row r="480" spans="1:11" ht="12.75" customHeight="1">
      <c r="A480" s="15" t="s">
        <v>11720</v>
      </c>
      <c r="B480" s="44" t="s">
        <v>1380</v>
      </c>
      <c r="C480" s="44">
        <v>1015</v>
      </c>
      <c r="D480" s="2055">
        <v>150</v>
      </c>
      <c r="E480" s="2110">
        <f t="shared" si="62"/>
        <v>387.62399999999997</v>
      </c>
      <c r="F480" s="603">
        <f t="shared" si="63"/>
        <v>387.62</v>
      </c>
      <c r="G480" s="862">
        <f>'Заказ, cкидки и курсы валют'!$J$23*F480</f>
        <v>4651.4400000000005</v>
      </c>
      <c r="H480" s="128">
        <f t="shared" si="64"/>
        <v>697.72</v>
      </c>
      <c r="I480" s="15"/>
      <c r="J480" s="128">
        <f>ROUND(IF(H480&lt;'Заказ, cкидки и курсы валют'!$B$39,H480*0.54*100/(100-'Заказ, cкидки и курсы валют'!$C$39),IF(H480&lt;'Заказ, cкидки и курсы валют'!$B$40,H480*0.54*100/(100-'Заказ, cкидки и курсы валют'!$C$40),IF(H480&lt;'Заказ, cкидки и курсы валют'!$B$41,H480*0.54*100/(100-'Заказ, cкидки и курсы валют'!$C$41),IF(H480&lt;'Заказ, cкидки и курсы валют'!$B$42,H480*0.54*100/(100-'Заказ, cкидки и курсы валют'!$C$42),IF(H480&lt;'Заказ, cкидки и курсы валют'!$B$43,H480*0.54*100/(100-'Заказ, cкидки и курсы валют'!$C$43),H480))))),2)</f>
        <v>753.54</v>
      </c>
      <c r="K480" s="14"/>
    </row>
    <row r="481" spans="1:11" ht="12.75" customHeight="1">
      <c r="A481" s="15" t="s">
        <v>5001</v>
      </c>
      <c r="B481" s="44" t="s">
        <v>1380</v>
      </c>
      <c r="C481" s="44">
        <v>1018</v>
      </c>
      <c r="D481" s="2055">
        <v>200</v>
      </c>
      <c r="E481" s="2110">
        <f t="shared" si="62"/>
        <v>387.62399999999997</v>
      </c>
      <c r="F481" s="603">
        <f t="shared" si="63"/>
        <v>387.62</v>
      </c>
      <c r="G481" s="862">
        <f>'Заказ, cкидки и курсы валют'!$J$23*F481</f>
        <v>4651.4400000000005</v>
      </c>
      <c r="H481" s="128">
        <f t="shared" si="64"/>
        <v>930.29</v>
      </c>
      <c r="I481" s="15"/>
      <c r="J481" s="128">
        <f>ROUND(IF(H481&lt;'Заказ, cкидки и курсы валют'!$B$39,H481*0.54*100/(100-'Заказ, cкидки и курсы валют'!$C$39),IF(H481&lt;'Заказ, cкидки и курсы валют'!$B$40,H481*0.54*100/(100-'Заказ, cкидки и курсы валют'!$C$40),IF(H481&lt;'Заказ, cкидки и курсы валют'!$B$41,H481*0.54*100/(100-'Заказ, cкидки и курсы валют'!$C$41),IF(H481&lt;'Заказ, cкидки и курсы валют'!$B$42,H481*0.54*100/(100-'Заказ, cкидки и курсы валют'!$C$42),IF(H481&lt;'Заказ, cкидки и курсы валют'!$B$43,H481*0.54*100/(100-'Заказ, cкидки и курсы валют'!$C$43),H481))))),2)</f>
        <v>930.29</v>
      </c>
      <c r="K481" s="14"/>
    </row>
    <row r="482" spans="1:11" ht="12.75" customHeight="1">
      <c r="A482" s="15" t="s">
        <v>589</v>
      </c>
      <c r="B482" s="44" t="s">
        <v>1380</v>
      </c>
      <c r="C482" s="44">
        <v>3003</v>
      </c>
      <c r="D482" s="2055">
        <v>150</v>
      </c>
      <c r="E482" s="2110">
        <f t="shared" si="62"/>
        <v>387.62399999999997</v>
      </c>
      <c r="F482" s="603">
        <f t="shared" si="63"/>
        <v>387.62</v>
      </c>
      <c r="G482" s="862">
        <f>'Заказ, cкидки и курсы валют'!$J$23*F482</f>
        <v>4651.4400000000005</v>
      </c>
      <c r="H482" s="128">
        <f t="shared" si="64"/>
        <v>697.72</v>
      </c>
      <c r="I482" s="15"/>
      <c r="J482" s="128">
        <f>ROUND(IF(H482&lt;'Заказ, cкидки и курсы валют'!$B$39,H482*0.54*100/(100-'Заказ, cкидки и курсы валют'!$C$39),IF(H482&lt;'Заказ, cкидки и курсы валют'!$B$40,H482*0.54*100/(100-'Заказ, cкидки и курсы валют'!$C$40),IF(H482&lt;'Заказ, cкидки и курсы валют'!$B$41,H482*0.54*100/(100-'Заказ, cкидки и курсы валют'!$C$41),IF(H482&lt;'Заказ, cкидки и курсы валют'!$B$42,H482*0.54*100/(100-'Заказ, cкидки и курсы валют'!$C$42),IF(H482&lt;'Заказ, cкидки и курсы валют'!$B$43,H482*0.54*100/(100-'Заказ, cкидки и курсы валют'!$C$43),H482))))),2)</f>
        <v>753.54</v>
      </c>
      <c r="K482" s="14"/>
    </row>
    <row r="483" spans="1:11" ht="12.75" customHeight="1">
      <c r="A483" s="15" t="s">
        <v>5002</v>
      </c>
      <c r="B483" s="44" t="s">
        <v>1380</v>
      </c>
      <c r="C483" s="44">
        <v>3005</v>
      </c>
      <c r="D483" s="2055">
        <v>150</v>
      </c>
      <c r="E483" s="2110">
        <f t="shared" si="62"/>
        <v>387.62399999999997</v>
      </c>
      <c r="F483" s="603">
        <f t="shared" si="63"/>
        <v>387.62</v>
      </c>
      <c r="G483" s="862">
        <f>'Заказ, cкидки и курсы валют'!$J$23*F483</f>
        <v>4651.4400000000005</v>
      </c>
      <c r="H483" s="128">
        <f t="shared" si="64"/>
        <v>697.72</v>
      </c>
      <c r="I483" s="15"/>
      <c r="J483" s="128">
        <f>ROUND(IF(H483&lt;'Заказ, cкидки и курсы валют'!$B$39,H483*0.54*100/(100-'Заказ, cкидки и курсы валют'!$C$39),IF(H483&lt;'Заказ, cкидки и курсы валют'!$B$40,H483*0.54*100/(100-'Заказ, cкидки и курсы валют'!$C$40),IF(H483&lt;'Заказ, cкидки и курсы валют'!$B$41,H483*0.54*100/(100-'Заказ, cкидки и курсы валют'!$C$41),IF(H483&lt;'Заказ, cкидки и курсы валют'!$B$42,H483*0.54*100/(100-'Заказ, cкидки и курсы валют'!$C$42),IF(H483&lt;'Заказ, cкидки и курсы валют'!$B$43,H483*0.54*100/(100-'Заказ, cкидки и курсы валют'!$C$43),H483))))),2)</f>
        <v>753.54</v>
      </c>
      <c r="K483" s="14"/>
    </row>
    <row r="484" spans="1:11" ht="12.75" customHeight="1">
      <c r="A484" s="15" t="s">
        <v>5003</v>
      </c>
      <c r="B484" s="44" t="s">
        <v>1380</v>
      </c>
      <c r="C484" s="44">
        <v>3009</v>
      </c>
      <c r="D484" s="2055">
        <v>150</v>
      </c>
      <c r="E484" s="2110">
        <f t="shared" si="62"/>
        <v>387.62399999999997</v>
      </c>
      <c r="F484" s="603">
        <f t="shared" si="63"/>
        <v>387.62</v>
      </c>
      <c r="G484" s="862">
        <f>'Заказ, cкидки и курсы валют'!$J$23*F484</f>
        <v>4651.4400000000005</v>
      </c>
      <c r="H484" s="128">
        <f t="shared" si="64"/>
        <v>697.72</v>
      </c>
      <c r="I484" s="15"/>
      <c r="J484" s="128">
        <f>ROUND(IF(H484&lt;'Заказ, cкидки и курсы валют'!$B$39,H484*0.54*100/(100-'Заказ, cкидки и курсы валют'!$C$39),IF(H484&lt;'Заказ, cкидки и курсы валют'!$B$40,H484*0.54*100/(100-'Заказ, cкидки и курсы валют'!$C$40),IF(H484&lt;'Заказ, cкидки и курсы валют'!$B$41,H484*0.54*100/(100-'Заказ, cкидки и курсы валют'!$C$41),IF(H484&lt;'Заказ, cкидки и курсы валют'!$B$42,H484*0.54*100/(100-'Заказ, cкидки и курсы валют'!$C$42),IF(H484&lt;'Заказ, cкидки и курсы валют'!$B$43,H484*0.54*100/(100-'Заказ, cкидки и курсы валют'!$C$43),H484))))),2)</f>
        <v>753.54</v>
      </c>
      <c r="K484" s="14"/>
    </row>
    <row r="485" spans="1:11" ht="12.75" customHeight="1">
      <c r="A485" s="15" t="s">
        <v>5004</v>
      </c>
      <c r="B485" s="44" t="s">
        <v>1380</v>
      </c>
      <c r="C485" s="44">
        <v>3011</v>
      </c>
      <c r="D485" s="2055">
        <v>150</v>
      </c>
      <c r="E485" s="2110">
        <f t="shared" si="62"/>
        <v>387.62399999999997</v>
      </c>
      <c r="F485" s="603">
        <f t="shared" si="63"/>
        <v>387.62</v>
      </c>
      <c r="G485" s="862">
        <f>'Заказ, cкидки и курсы валют'!$J$23*F485</f>
        <v>4651.4400000000005</v>
      </c>
      <c r="H485" s="128">
        <f t="shared" si="64"/>
        <v>697.72</v>
      </c>
      <c r="I485" s="15"/>
      <c r="J485" s="128">
        <f>ROUND(IF(H485&lt;'Заказ, cкидки и курсы валют'!$B$39,H485*0.54*100/(100-'Заказ, cкидки и курсы валют'!$C$39),IF(H485&lt;'Заказ, cкидки и курсы валют'!$B$40,H485*0.54*100/(100-'Заказ, cкидки и курсы валют'!$C$40),IF(H485&lt;'Заказ, cкидки и курсы валют'!$B$41,H485*0.54*100/(100-'Заказ, cкидки и курсы валют'!$C$41),IF(H485&lt;'Заказ, cкидки и курсы валют'!$B$42,H485*0.54*100/(100-'Заказ, cкидки и курсы валют'!$C$42),IF(H485&lt;'Заказ, cкидки и курсы валют'!$B$43,H485*0.54*100/(100-'Заказ, cкидки и курсы валют'!$C$43),H485))))),2)</f>
        <v>753.54</v>
      </c>
      <c r="K485" s="14"/>
    </row>
    <row r="486" spans="1:11" ht="12.75" customHeight="1">
      <c r="A486" s="15" t="s">
        <v>5005</v>
      </c>
      <c r="B486" s="44" t="s">
        <v>1380</v>
      </c>
      <c r="C486" s="44">
        <v>5002</v>
      </c>
      <c r="D486" s="2055">
        <v>150</v>
      </c>
      <c r="E486" s="2110">
        <f t="shared" si="62"/>
        <v>387.62399999999997</v>
      </c>
      <c r="F486" s="603">
        <f t="shared" si="63"/>
        <v>387.62</v>
      </c>
      <c r="G486" s="862">
        <f>'Заказ, cкидки и курсы валют'!$J$23*F486</f>
        <v>4651.4400000000005</v>
      </c>
      <c r="H486" s="128">
        <f t="shared" si="64"/>
        <v>697.72</v>
      </c>
      <c r="I486" s="15"/>
      <c r="J486" s="128">
        <f>ROUND(IF(H486&lt;'Заказ, cкидки и курсы валют'!$B$39,H486*0.54*100/(100-'Заказ, cкидки и курсы валют'!$C$39),IF(H486&lt;'Заказ, cкидки и курсы валют'!$B$40,H486*0.54*100/(100-'Заказ, cкидки и курсы валют'!$C$40),IF(H486&lt;'Заказ, cкидки и курсы валют'!$B$41,H486*0.54*100/(100-'Заказ, cкидки и курсы валют'!$C$41),IF(H486&lt;'Заказ, cкидки и курсы валют'!$B$42,H486*0.54*100/(100-'Заказ, cкидки и курсы валют'!$C$42),IF(H486&lt;'Заказ, cкидки и курсы валют'!$B$43,H486*0.54*100/(100-'Заказ, cкидки и курсы валют'!$C$43),H486))))),2)</f>
        <v>753.54</v>
      </c>
      <c r="K486" s="14"/>
    </row>
    <row r="487" spans="1:11" ht="12.75" customHeight="1">
      <c r="A487" s="15" t="s">
        <v>5006</v>
      </c>
      <c r="B487" s="44" t="s">
        <v>1380</v>
      </c>
      <c r="C487" s="44">
        <v>5005</v>
      </c>
      <c r="D487" s="2055">
        <v>150</v>
      </c>
      <c r="E487" s="2110">
        <f t="shared" si="62"/>
        <v>387.62399999999997</v>
      </c>
      <c r="F487" s="603">
        <f t="shared" si="63"/>
        <v>387.62</v>
      </c>
      <c r="G487" s="862">
        <f>'Заказ, cкидки и курсы валют'!$J$23*F487</f>
        <v>4651.4400000000005</v>
      </c>
      <c r="H487" s="128">
        <f t="shared" si="64"/>
        <v>697.72</v>
      </c>
      <c r="I487" s="15"/>
      <c r="J487" s="128">
        <f>ROUND(IF(H487&lt;'Заказ, cкидки и курсы валют'!$B$39,H487*0.54*100/(100-'Заказ, cкидки и курсы валют'!$C$39),IF(H487&lt;'Заказ, cкидки и курсы валют'!$B$40,H487*0.54*100/(100-'Заказ, cкидки и курсы валют'!$C$40),IF(H487&lt;'Заказ, cкидки и курсы валют'!$B$41,H487*0.54*100/(100-'Заказ, cкидки и курсы валют'!$C$41),IF(H487&lt;'Заказ, cкидки и курсы валют'!$B$42,H487*0.54*100/(100-'Заказ, cкидки и курсы валют'!$C$42),IF(H487&lt;'Заказ, cкидки и курсы валют'!$B$43,H487*0.54*100/(100-'Заказ, cкидки и курсы валют'!$C$43),H487))))),2)</f>
        <v>753.54</v>
      </c>
      <c r="K487" s="14"/>
    </row>
    <row r="488" spans="1:11" ht="12.75" customHeight="1">
      <c r="A488" s="15" t="s">
        <v>5007</v>
      </c>
      <c r="B488" s="44" t="s">
        <v>1380</v>
      </c>
      <c r="C488" s="44">
        <v>5010</v>
      </c>
      <c r="D488" s="2055">
        <v>200</v>
      </c>
      <c r="E488" s="2110">
        <f t="shared" si="62"/>
        <v>387.62399999999997</v>
      </c>
      <c r="F488" s="603">
        <f t="shared" si="63"/>
        <v>387.62</v>
      </c>
      <c r="G488" s="862">
        <f>'Заказ, cкидки и курсы валют'!$J$23*F488</f>
        <v>4651.4400000000005</v>
      </c>
      <c r="H488" s="128">
        <f t="shared" si="64"/>
        <v>930.29</v>
      </c>
      <c r="I488" s="15"/>
      <c r="J488" s="128">
        <f>ROUND(IF(H488&lt;'Заказ, cкидки и курсы валют'!$B$39,H488*0.54*100/(100-'Заказ, cкидки и курсы валют'!$C$39),IF(H488&lt;'Заказ, cкидки и курсы валют'!$B$40,H488*0.54*100/(100-'Заказ, cкидки и курсы валют'!$C$40),IF(H488&lt;'Заказ, cкидки и курсы валют'!$B$41,H488*0.54*100/(100-'Заказ, cкидки и курсы валют'!$C$41),IF(H488&lt;'Заказ, cкидки и курсы валют'!$B$42,H488*0.54*100/(100-'Заказ, cкидки и курсы валют'!$C$42),IF(H488&lt;'Заказ, cкидки и курсы валют'!$B$43,H488*0.54*100/(100-'Заказ, cкидки и курсы валют'!$C$43),H488))))),2)</f>
        <v>930.29</v>
      </c>
      <c r="K488" s="14"/>
    </row>
    <row r="489" spans="1:11" ht="12.75" customHeight="1">
      <c r="A489" s="15" t="s">
        <v>5008</v>
      </c>
      <c r="B489" s="44" t="s">
        <v>1380</v>
      </c>
      <c r="C489" s="44">
        <v>5021</v>
      </c>
      <c r="D489" s="2055">
        <v>150</v>
      </c>
      <c r="E489" s="2110">
        <f t="shared" si="62"/>
        <v>387.62399999999997</v>
      </c>
      <c r="F489" s="603">
        <f t="shared" si="63"/>
        <v>387.62</v>
      </c>
      <c r="G489" s="862">
        <f>'Заказ, cкидки и курсы валют'!$J$23*F489</f>
        <v>4651.4400000000005</v>
      </c>
      <c r="H489" s="128">
        <f t="shared" si="64"/>
        <v>697.72</v>
      </c>
      <c r="I489" s="15"/>
      <c r="J489" s="128">
        <f>ROUND(IF(H489&lt;'Заказ, cкидки и курсы валют'!$B$39,H489*0.54*100/(100-'Заказ, cкидки и курсы валют'!$C$39),IF(H489&lt;'Заказ, cкидки и курсы валют'!$B$40,H489*0.54*100/(100-'Заказ, cкидки и курсы валют'!$C$40),IF(H489&lt;'Заказ, cкидки и курсы валют'!$B$41,H489*0.54*100/(100-'Заказ, cкидки и курсы валют'!$C$41),IF(H489&lt;'Заказ, cкидки и курсы валют'!$B$42,H489*0.54*100/(100-'Заказ, cкидки и курсы валют'!$C$42),IF(H489&lt;'Заказ, cкидки и курсы валют'!$B$43,H489*0.54*100/(100-'Заказ, cкидки и курсы валют'!$C$43),H489))))),2)</f>
        <v>753.54</v>
      </c>
      <c r="K489" s="14"/>
    </row>
    <row r="490" spans="1:11" ht="12.75" customHeight="1">
      <c r="A490" s="15" t="s">
        <v>5009</v>
      </c>
      <c r="B490" s="44" t="s">
        <v>1380</v>
      </c>
      <c r="C490" s="44">
        <v>6002</v>
      </c>
      <c r="D490" s="2055">
        <v>150</v>
      </c>
      <c r="E490" s="2110">
        <f t="shared" si="62"/>
        <v>387.62399999999997</v>
      </c>
      <c r="F490" s="603">
        <f t="shared" si="63"/>
        <v>387.62</v>
      </c>
      <c r="G490" s="862">
        <f>'Заказ, cкидки и курсы валют'!$J$23*F490</f>
        <v>4651.4400000000005</v>
      </c>
      <c r="H490" s="128">
        <f t="shared" si="64"/>
        <v>697.72</v>
      </c>
      <c r="I490" s="15"/>
      <c r="J490" s="128">
        <f>ROUND(IF(H490&lt;'Заказ, cкидки и курсы валют'!$B$39,H490*0.54*100/(100-'Заказ, cкидки и курсы валют'!$C$39),IF(H490&lt;'Заказ, cкидки и курсы валют'!$B$40,H490*0.54*100/(100-'Заказ, cкидки и курсы валют'!$C$40),IF(H490&lt;'Заказ, cкидки и курсы валют'!$B$41,H490*0.54*100/(100-'Заказ, cкидки и курсы валют'!$C$41),IF(H490&lt;'Заказ, cкидки и курсы валют'!$B$42,H490*0.54*100/(100-'Заказ, cкидки и курсы валют'!$C$42),IF(H490&lt;'Заказ, cкидки и курсы валют'!$B$43,H490*0.54*100/(100-'Заказ, cкидки и курсы валют'!$C$43),H490))))),2)</f>
        <v>753.54</v>
      </c>
      <c r="K490" s="14"/>
    </row>
    <row r="491" spans="1:11" ht="12.75" customHeight="1">
      <c r="A491" s="15" t="s">
        <v>11721</v>
      </c>
      <c r="B491" s="44" t="s">
        <v>1380</v>
      </c>
      <c r="C491" s="44">
        <v>6005</v>
      </c>
      <c r="D491" s="2055">
        <v>150</v>
      </c>
      <c r="E491" s="2110">
        <f t="shared" si="62"/>
        <v>387.62399999999997</v>
      </c>
      <c r="F491" s="603">
        <f t="shared" si="63"/>
        <v>387.62</v>
      </c>
      <c r="G491" s="862">
        <f>'Заказ, cкидки и курсы валют'!$J$23*F491</f>
        <v>4651.4400000000005</v>
      </c>
      <c r="H491" s="128">
        <f t="shared" si="64"/>
        <v>697.72</v>
      </c>
      <c r="I491" s="15"/>
      <c r="J491" s="128">
        <f>ROUND(IF(H491&lt;'Заказ, cкидки и курсы валют'!$B$39,H491*0.54*100/(100-'Заказ, cкидки и курсы валют'!$C$39),IF(H491&lt;'Заказ, cкидки и курсы валют'!$B$40,H491*0.54*100/(100-'Заказ, cкидки и курсы валют'!$C$40),IF(H491&lt;'Заказ, cкидки и курсы валют'!$B$41,H491*0.54*100/(100-'Заказ, cкидки и курсы валют'!$C$41),IF(H491&lt;'Заказ, cкидки и курсы валют'!$B$42,H491*0.54*100/(100-'Заказ, cкидки и курсы валют'!$C$42),IF(H491&lt;'Заказ, cкидки и курсы валют'!$B$43,H491*0.54*100/(100-'Заказ, cкидки и курсы валют'!$C$43),H491))))),2)</f>
        <v>753.54</v>
      </c>
      <c r="K491" s="14"/>
    </row>
    <row r="492" spans="1:11" ht="12.75" customHeight="1">
      <c r="A492" s="15" t="s">
        <v>5568</v>
      </c>
      <c r="B492" s="44" t="s">
        <v>1380</v>
      </c>
      <c r="C492" s="44">
        <v>6020</v>
      </c>
      <c r="D492" s="2055">
        <v>200</v>
      </c>
      <c r="E492" s="2110">
        <f t="shared" ref="E492:E523" si="65">E348*1.2</f>
        <v>387.62399999999997</v>
      </c>
      <c r="F492" s="603">
        <f t="shared" ref="F492:F508" si="66">ROUND(E492*(1-$F$37),2)</f>
        <v>387.62</v>
      </c>
      <c r="G492" s="862">
        <f>'Заказ, cкидки и курсы валют'!$J$23*F492</f>
        <v>4651.4400000000005</v>
      </c>
      <c r="H492" s="128">
        <f t="shared" ref="H492:H508" si="67">ROUND((D492/1000)*G492,2)</f>
        <v>930.29</v>
      </c>
      <c r="I492" s="15"/>
      <c r="J492" s="128">
        <f>ROUND(IF(H492&lt;'Заказ, cкидки и курсы валют'!$B$39,H492*0.54*100/(100-'Заказ, cкидки и курсы валют'!$C$39),IF(H492&lt;'Заказ, cкидки и курсы валют'!$B$40,H492*0.54*100/(100-'Заказ, cкидки и курсы валют'!$C$40),IF(H492&lt;'Заказ, cкидки и курсы валют'!$B$41,H492*0.54*100/(100-'Заказ, cкидки и курсы валют'!$C$41),IF(H492&lt;'Заказ, cкидки и курсы валют'!$B$42,H492*0.54*100/(100-'Заказ, cкидки и курсы валют'!$C$42),IF(H492&lt;'Заказ, cкидки и курсы валют'!$B$43,H492*0.54*100/(100-'Заказ, cкидки и курсы валют'!$C$43),H492))))),2)</f>
        <v>930.29</v>
      </c>
      <c r="K492" s="14"/>
    </row>
    <row r="493" spans="1:11" ht="12.75" customHeight="1">
      <c r="A493" s="15" t="s">
        <v>5010</v>
      </c>
      <c r="B493" s="44" t="s">
        <v>1380</v>
      </c>
      <c r="C493" s="44">
        <v>7004</v>
      </c>
      <c r="D493" s="2055">
        <v>150</v>
      </c>
      <c r="E493" s="2110">
        <f t="shared" si="65"/>
        <v>387.62399999999997</v>
      </c>
      <c r="F493" s="603">
        <f t="shared" si="66"/>
        <v>387.62</v>
      </c>
      <c r="G493" s="862">
        <f>'Заказ, cкидки и курсы валют'!$J$23*F493</f>
        <v>4651.4400000000005</v>
      </c>
      <c r="H493" s="128">
        <f t="shared" si="67"/>
        <v>697.72</v>
      </c>
      <c r="I493" s="15"/>
      <c r="J493" s="128">
        <f>ROUND(IF(H493&lt;'Заказ, cкидки и курсы валют'!$B$39,H493*0.54*100/(100-'Заказ, cкидки и курсы валют'!$C$39),IF(H493&lt;'Заказ, cкидки и курсы валют'!$B$40,H493*0.54*100/(100-'Заказ, cкидки и курсы валют'!$C$40),IF(H493&lt;'Заказ, cкидки и курсы валют'!$B$41,H493*0.54*100/(100-'Заказ, cкидки и курсы валют'!$C$41),IF(H493&lt;'Заказ, cкидки и курсы валют'!$B$42,H493*0.54*100/(100-'Заказ, cкидки и курсы валют'!$C$42),IF(H493&lt;'Заказ, cкидки и курсы валют'!$B$43,H493*0.54*100/(100-'Заказ, cкидки и курсы валют'!$C$43),H493))))),2)</f>
        <v>753.54</v>
      </c>
      <c r="K493" s="14"/>
    </row>
    <row r="494" spans="1:11" ht="12.75" customHeight="1">
      <c r="A494" s="15" t="s">
        <v>11631</v>
      </c>
      <c r="B494" s="44" t="s">
        <v>1380</v>
      </c>
      <c r="C494" s="44">
        <v>7004</v>
      </c>
      <c r="D494" s="2055">
        <v>150</v>
      </c>
      <c r="E494" s="2110">
        <f t="shared" si="65"/>
        <v>387.62399999999997</v>
      </c>
      <c r="F494" s="603">
        <f t="shared" si="66"/>
        <v>387.62</v>
      </c>
      <c r="G494" s="862">
        <f>'Заказ, cкидки и курсы валют'!$J$23*F494</f>
        <v>4651.4400000000005</v>
      </c>
      <c r="H494" s="128">
        <f t="shared" si="67"/>
        <v>697.72</v>
      </c>
      <c r="I494" s="15"/>
      <c r="J494" s="128">
        <f>ROUND(IF(H494&lt;'Заказ, cкидки и курсы валют'!$B$39,H494*0.54*100/(100-'Заказ, cкидки и курсы валют'!$C$39),IF(H494&lt;'Заказ, cкидки и курсы валют'!$B$40,H494*0.54*100/(100-'Заказ, cкидки и курсы валют'!$C$40),IF(H494&lt;'Заказ, cкидки и курсы валют'!$B$41,H494*0.54*100/(100-'Заказ, cкидки и курсы валют'!$C$41),IF(H494&lt;'Заказ, cкидки и курсы валют'!$B$42,H494*0.54*100/(100-'Заказ, cкидки и курсы валют'!$C$42),IF(H494&lt;'Заказ, cкидки и курсы валют'!$B$43,H494*0.54*100/(100-'Заказ, cкидки и курсы валют'!$C$43),H494))))),2)</f>
        <v>753.54</v>
      </c>
      <c r="K494" s="14"/>
    </row>
    <row r="495" spans="1:11" ht="12.75" customHeight="1">
      <c r="A495" s="15" t="s">
        <v>5011</v>
      </c>
      <c r="B495" s="44" t="s">
        <v>1380</v>
      </c>
      <c r="C495" s="44">
        <v>8017</v>
      </c>
      <c r="D495" s="2055">
        <v>150</v>
      </c>
      <c r="E495" s="2110">
        <f t="shared" si="65"/>
        <v>387.62399999999997</v>
      </c>
      <c r="F495" s="603">
        <f t="shared" si="66"/>
        <v>387.62</v>
      </c>
      <c r="G495" s="862">
        <f>'Заказ, cкидки и курсы валют'!$J$23*F495</f>
        <v>4651.4400000000005</v>
      </c>
      <c r="H495" s="128">
        <f t="shared" si="67"/>
        <v>697.72</v>
      </c>
      <c r="I495" s="15"/>
      <c r="J495" s="128">
        <f>ROUND(IF(H495&lt;'Заказ, cкидки и курсы валют'!$B$39,H495*0.54*100/(100-'Заказ, cкидки и курсы валют'!$C$39),IF(H495&lt;'Заказ, cкидки и курсы валют'!$B$40,H495*0.54*100/(100-'Заказ, cкидки и курсы валют'!$C$40),IF(H495&lt;'Заказ, cкидки и курсы валют'!$B$41,H495*0.54*100/(100-'Заказ, cкидки и курсы валют'!$C$41),IF(H495&lt;'Заказ, cкидки и курсы валют'!$B$42,H495*0.54*100/(100-'Заказ, cкидки и курсы валют'!$C$42),IF(H495&lt;'Заказ, cкидки и курсы валют'!$B$43,H495*0.54*100/(100-'Заказ, cкидки и курсы валют'!$C$43),H495))))),2)</f>
        <v>753.54</v>
      </c>
      <c r="K495" s="14"/>
    </row>
    <row r="496" spans="1:11" ht="12.75" customHeight="1">
      <c r="A496" s="15" t="s">
        <v>5012</v>
      </c>
      <c r="B496" s="44" t="s">
        <v>1380</v>
      </c>
      <c r="C496" s="44">
        <v>8019</v>
      </c>
      <c r="D496" s="2055">
        <v>150</v>
      </c>
      <c r="E496" s="2110">
        <f t="shared" si="65"/>
        <v>387.62399999999997</v>
      </c>
      <c r="F496" s="603">
        <f t="shared" si="66"/>
        <v>387.62</v>
      </c>
      <c r="G496" s="862">
        <f>'Заказ, cкидки и курсы валют'!$J$23*F496</f>
        <v>4651.4400000000005</v>
      </c>
      <c r="H496" s="128">
        <f t="shared" si="67"/>
        <v>697.72</v>
      </c>
      <c r="I496" s="15"/>
      <c r="J496" s="128">
        <f>ROUND(IF(H496&lt;'Заказ, cкидки и курсы валют'!$B$39,H496*0.54*100/(100-'Заказ, cкидки и курсы валют'!$C$39),IF(H496&lt;'Заказ, cкидки и курсы валют'!$B$40,H496*0.54*100/(100-'Заказ, cкидки и курсы валют'!$C$40),IF(H496&lt;'Заказ, cкидки и курсы валют'!$B$41,H496*0.54*100/(100-'Заказ, cкидки и курсы валют'!$C$41),IF(H496&lt;'Заказ, cкидки и курсы валют'!$B$42,H496*0.54*100/(100-'Заказ, cкидки и курсы валют'!$C$42),IF(H496&lt;'Заказ, cкидки и курсы валют'!$B$43,H496*0.54*100/(100-'Заказ, cкидки и курсы валют'!$C$43),H496))))),2)</f>
        <v>753.54</v>
      </c>
      <c r="K496" s="14"/>
    </row>
    <row r="497" spans="1:11" ht="12.75" customHeight="1">
      <c r="A497" s="15" t="s">
        <v>5013</v>
      </c>
      <c r="B497" s="44" t="s">
        <v>1380</v>
      </c>
      <c r="C497" s="44">
        <v>9003</v>
      </c>
      <c r="D497" s="2055">
        <v>150</v>
      </c>
      <c r="E497" s="2110">
        <f t="shared" si="65"/>
        <v>387.62399999999997</v>
      </c>
      <c r="F497" s="603">
        <f t="shared" si="66"/>
        <v>387.62</v>
      </c>
      <c r="G497" s="862">
        <f>'Заказ, cкидки и курсы валют'!$J$23*F497</f>
        <v>4651.4400000000005</v>
      </c>
      <c r="H497" s="128">
        <f t="shared" si="67"/>
        <v>697.72</v>
      </c>
      <c r="I497" s="15"/>
      <c r="J497" s="128">
        <f>ROUND(IF(H497&lt;'Заказ, cкидки и курсы валют'!$B$39,H497*0.54*100/(100-'Заказ, cкидки и курсы валют'!$C$39),IF(H497&lt;'Заказ, cкидки и курсы валют'!$B$40,H497*0.54*100/(100-'Заказ, cкидки и курсы валют'!$C$40),IF(H497&lt;'Заказ, cкидки и курсы валют'!$B$41,H497*0.54*100/(100-'Заказ, cкидки и курсы валют'!$C$41),IF(H497&lt;'Заказ, cкидки и курсы валют'!$B$42,H497*0.54*100/(100-'Заказ, cкидки и курсы валют'!$C$42),IF(H497&lt;'Заказ, cкидки и курсы валют'!$B$43,H497*0.54*100/(100-'Заказ, cкидки и курсы валют'!$C$43),H497))))),2)</f>
        <v>753.54</v>
      </c>
      <c r="K497" s="14"/>
    </row>
    <row r="498" spans="1:11" ht="12.75" customHeight="1">
      <c r="A498" s="15" t="s">
        <v>11632</v>
      </c>
      <c r="B498" s="44" t="s">
        <v>1380</v>
      </c>
      <c r="C498" s="44">
        <v>9016</v>
      </c>
      <c r="D498" s="2055">
        <v>150</v>
      </c>
      <c r="E498" s="2110">
        <f t="shared" si="65"/>
        <v>387.62399999999997</v>
      </c>
      <c r="F498" s="603">
        <f t="shared" si="66"/>
        <v>387.62</v>
      </c>
      <c r="G498" s="862">
        <f>'Заказ, cкидки и курсы валют'!$J$23*F498</f>
        <v>4651.4400000000005</v>
      </c>
      <c r="H498" s="128">
        <f t="shared" si="67"/>
        <v>697.72</v>
      </c>
      <c r="I498" s="15"/>
      <c r="J498" s="128">
        <f>ROUND(IF(H498&lt;'Заказ, cкидки и курсы валют'!$B$39,H498*0.54*100/(100-'Заказ, cкидки и курсы валют'!$C$39),IF(H498&lt;'Заказ, cкидки и курсы валют'!$B$40,H498*0.54*100/(100-'Заказ, cкидки и курсы валют'!$C$40),IF(H498&lt;'Заказ, cкидки и курсы валют'!$B$41,H498*0.54*100/(100-'Заказ, cкидки и курсы валют'!$C$41),IF(H498&lt;'Заказ, cкидки и курсы валют'!$B$42,H498*0.54*100/(100-'Заказ, cкидки и курсы валют'!$C$42),IF(H498&lt;'Заказ, cкидки и курсы валют'!$B$43,H498*0.54*100/(100-'Заказ, cкидки и курсы валют'!$C$43),H498))))),2)</f>
        <v>753.54</v>
      </c>
      <c r="K498" s="14"/>
    </row>
    <row r="499" spans="1:11" ht="12.75" customHeight="1">
      <c r="A499" s="2165" t="s">
        <v>5014</v>
      </c>
      <c r="B499" s="1842" t="s">
        <v>1381</v>
      </c>
      <c r="C499" s="1842">
        <v>1014</v>
      </c>
      <c r="D499" s="2166">
        <v>100</v>
      </c>
      <c r="E499" s="2110">
        <f t="shared" si="65"/>
        <v>470.07600000000002</v>
      </c>
      <c r="F499" s="932">
        <f t="shared" si="66"/>
        <v>470.08</v>
      </c>
      <c r="G499" s="933">
        <f>'Заказ, cкидки и курсы валют'!$J$23*F499</f>
        <v>5640.96</v>
      </c>
      <c r="H499" s="537">
        <f t="shared" si="67"/>
        <v>564.1</v>
      </c>
      <c r="I499" s="2165"/>
      <c r="J499" s="128">
        <f>ROUND(IF(H499&lt;'Заказ, cкидки и курсы валют'!$B$39,H499*0.54*100/(100-'Заказ, cкидки и курсы валют'!$C$39),IF(H499&lt;'Заказ, cкидки и курсы валют'!$B$40,H499*0.54*100/(100-'Заказ, cкидки и курсы валют'!$C$40),IF(H499&lt;'Заказ, cкидки и курсы валют'!$B$41,H499*0.54*100/(100-'Заказ, cкидки и курсы валют'!$C$41),IF(H499&lt;'Заказ, cкидки и курсы валют'!$B$42,H499*0.54*100/(100-'Заказ, cкидки и курсы валют'!$C$42),IF(H499&lt;'Заказ, cкидки и курсы валют'!$B$43,H499*0.54*100/(100-'Заказ, cкидки и курсы валют'!$C$43),H499))))),2)</f>
        <v>609.23</v>
      </c>
      <c r="K499" s="14"/>
    </row>
    <row r="500" spans="1:11" ht="12.75" customHeight="1">
      <c r="A500" s="15" t="s">
        <v>5015</v>
      </c>
      <c r="B500" s="44" t="s">
        <v>1381</v>
      </c>
      <c r="C500" s="44">
        <v>1015</v>
      </c>
      <c r="D500" s="2055">
        <v>100</v>
      </c>
      <c r="E500" s="2110">
        <f t="shared" si="65"/>
        <v>470.07600000000002</v>
      </c>
      <c r="F500" s="603">
        <f t="shared" si="66"/>
        <v>470.08</v>
      </c>
      <c r="G500" s="862">
        <f>'Заказ, cкидки и курсы валют'!$J$23*F500</f>
        <v>5640.96</v>
      </c>
      <c r="H500" s="128">
        <f t="shared" si="67"/>
        <v>564.1</v>
      </c>
      <c r="I500" s="15"/>
      <c r="J500" s="128">
        <f>ROUND(IF(H500&lt;'Заказ, cкидки и курсы валют'!$B$39,H500*0.54*100/(100-'Заказ, cкидки и курсы валют'!$C$39),IF(H500&lt;'Заказ, cкидки и курсы валют'!$B$40,H500*0.54*100/(100-'Заказ, cкидки и курсы валют'!$C$40),IF(H500&lt;'Заказ, cкидки и курсы валют'!$B$41,H500*0.54*100/(100-'Заказ, cкидки и курсы валют'!$C$41),IF(H500&lt;'Заказ, cкидки и курсы валют'!$B$42,H500*0.54*100/(100-'Заказ, cкидки и курсы валют'!$C$42),IF(H500&lt;'Заказ, cкидки и курсы валют'!$B$43,H500*0.54*100/(100-'Заказ, cкидки и курсы валют'!$C$43),H500))))),2)</f>
        <v>609.23</v>
      </c>
      <c r="K500" s="14"/>
    </row>
    <row r="501" spans="1:11" ht="12.75" customHeight="1">
      <c r="A501" s="15" t="s">
        <v>5016</v>
      </c>
      <c r="B501" s="44" t="s">
        <v>1381</v>
      </c>
      <c r="C501" s="44">
        <v>1018</v>
      </c>
      <c r="D501" s="2055">
        <v>100</v>
      </c>
      <c r="E501" s="2110">
        <f t="shared" si="65"/>
        <v>470.07600000000002</v>
      </c>
      <c r="F501" s="603">
        <f t="shared" si="66"/>
        <v>470.08</v>
      </c>
      <c r="G501" s="862">
        <f>'Заказ, cкидки и курсы валют'!$J$23*F501</f>
        <v>5640.96</v>
      </c>
      <c r="H501" s="128">
        <f t="shared" si="67"/>
        <v>564.1</v>
      </c>
      <c r="I501" s="15"/>
      <c r="J501" s="128">
        <f>ROUND(IF(H501&lt;'Заказ, cкидки и курсы валют'!$B$39,H501*0.54*100/(100-'Заказ, cкидки и курсы валют'!$C$39),IF(H501&lt;'Заказ, cкидки и курсы валют'!$B$40,H501*0.54*100/(100-'Заказ, cкидки и курсы валют'!$C$40),IF(H501&lt;'Заказ, cкидки и курсы валют'!$B$41,H501*0.54*100/(100-'Заказ, cкидки и курсы валют'!$C$41),IF(H501&lt;'Заказ, cкидки и курсы валют'!$B$42,H501*0.54*100/(100-'Заказ, cкидки и курсы валют'!$C$42),IF(H501&lt;'Заказ, cкидки и курсы валют'!$B$43,H501*0.54*100/(100-'Заказ, cкидки и курсы валют'!$C$43),H501))))),2)</f>
        <v>609.23</v>
      </c>
      <c r="K501" s="14"/>
    </row>
    <row r="502" spans="1:11" ht="12.75" customHeight="1">
      <c r="A502" s="15" t="s">
        <v>5017</v>
      </c>
      <c r="B502" s="44" t="s">
        <v>1381</v>
      </c>
      <c r="C502" s="44">
        <v>3003</v>
      </c>
      <c r="D502" s="2055">
        <v>100</v>
      </c>
      <c r="E502" s="2110">
        <f t="shared" si="65"/>
        <v>470.07600000000002</v>
      </c>
      <c r="F502" s="603">
        <f t="shared" si="66"/>
        <v>470.08</v>
      </c>
      <c r="G502" s="862">
        <f>'Заказ, cкидки и курсы валют'!$J$23*F502</f>
        <v>5640.96</v>
      </c>
      <c r="H502" s="128">
        <f t="shared" si="67"/>
        <v>564.1</v>
      </c>
      <c r="I502" s="15"/>
      <c r="J502" s="128">
        <f>ROUND(IF(H502&lt;'Заказ, cкидки и курсы валют'!$B$39,H502*0.54*100/(100-'Заказ, cкидки и курсы валют'!$C$39),IF(H502&lt;'Заказ, cкидки и курсы валют'!$B$40,H502*0.54*100/(100-'Заказ, cкидки и курсы валют'!$C$40),IF(H502&lt;'Заказ, cкидки и курсы валют'!$B$41,H502*0.54*100/(100-'Заказ, cкидки и курсы валют'!$C$41),IF(H502&lt;'Заказ, cкидки и курсы валют'!$B$42,H502*0.54*100/(100-'Заказ, cкидки и курсы валют'!$C$42),IF(H502&lt;'Заказ, cкидки и курсы валют'!$B$43,H502*0.54*100/(100-'Заказ, cкидки и курсы валют'!$C$43),H502))))),2)</f>
        <v>609.23</v>
      </c>
      <c r="K502" s="14"/>
    </row>
    <row r="503" spans="1:11" ht="12.75" customHeight="1">
      <c r="A503" s="15" t="s">
        <v>5018</v>
      </c>
      <c r="B503" s="44" t="s">
        <v>1381</v>
      </c>
      <c r="C503" s="44">
        <v>3005</v>
      </c>
      <c r="D503" s="2055">
        <v>100</v>
      </c>
      <c r="E503" s="2110">
        <f t="shared" si="65"/>
        <v>470.07600000000002</v>
      </c>
      <c r="F503" s="603">
        <f t="shared" si="66"/>
        <v>470.08</v>
      </c>
      <c r="G503" s="862">
        <f>'Заказ, cкидки и курсы валют'!$J$23*F503</f>
        <v>5640.96</v>
      </c>
      <c r="H503" s="128">
        <f t="shared" si="67"/>
        <v>564.1</v>
      </c>
      <c r="I503" s="15"/>
      <c r="J503" s="128">
        <f>ROUND(IF(H503&lt;'Заказ, cкидки и курсы валют'!$B$39,H503*0.54*100/(100-'Заказ, cкидки и курсы валют'!$C$39),IF(H503&lt;'Заказ, cкидки и курсы валют'!$B$40,H503*0.54*100/(100-'Заказ, cкидки и курсы валют'!$C$40),IF(H503&lt;'Заказ, cкидки и курсы валют'!$B$41,H503*0.54*100/(100-'Заказ, cкидки и курсы валют'!$C$41),IF(H503&lt;'Заказ, cкидки и курсы валют'!$B$42,H503*0.54*100/(100-'Заказ, cкидки и курсы валют'!$C$42),IF(H503&lt;'Заказ, cкидки и курсы валют'!$B$43,H503*0.54*100/(100-'Заказ, cкидки и курсы валют'!$C$43),H503))))),2)</f>
        <v>609.23</v>
      </c>
      <c r="K503" s="14"/>
    </row>
    <row r="504" spans="1:11" ht="12.75" customHeight="1">
      <c r="A504" s="15" t="s">
        <v>5019</v>
      </c>
      <c r="B504" s="44" t="s">
        <v>1381</v>
      </c>
      <c r="C504" s="44">
        <v>3009</v>
      </c>
      <c r="D504" s="2055">
        <v>100</v>
      </c>
      <c r="E504" s="2110">
        <f t="shared" si="65"/>
        <v>470.07600000000002</v>
      </c>
      <c r="F504" s="603">
        <f t="shared" si="66"/>
        <v>470.08</v>
      </c>
      <c r="G504" s="862">
        <f>'Заказ, cкидки и курсы валют'!$J$23*F504</f>
        <v>5640.96</v>
      </c>
      <c r="H504" s="128">
        <f t="shared" si="67"/>
        <v>564.1</v>
      </c>
      <c r="I504" s="15"/>
      <c r="J504" s="128">
        <f>ROUND(IF(H504&lt;'Заказ, cкидки и курсы валют'!$B$39,H504*0.54*100/(100-'Заказ, cкидки и курсы валют'!$C$39),IF(H504&lt;'Заказ, cкидки и курсы валют'!$B$40,H504*0.54*100/(100-'Заказ, cкидки и курсы валют'!$C$40),IF(H504&lt;'Заказ, cкидки и курсы валют'!$B$41,H504*0.54*100/(100-'Заказ, cкидки и курсы валют'!$C$41),IF(H504&lt;'Заказ, cкидки и курсы валют'!$B$42,H504*0.54*100/(100-'Заказ, cкидки и курсы валют'!$C$42),IF(H504&lt;'Заказ, cкидки и курсы валют'!$B$43,H504*0.54*100/(100-'Заказ, cкидки и курсы валют'!$C$43),H504))))),2)</f>
        <v>609.23</v>
      </c>
      <c r="K504" s="14"/>
    </row>
    <row r="505" spans="1:11" ht="12.75" customHeight="1">
      <c r="A505" s="15" t="s">
        <v>5020</v>
      </c>
      <c r="B505" s="44" t="s">
        <v>1381</v>
      </c>
      <c r="C505" s="44">
        <v>3011</v>
      </c>
      <c r="D505" s="2055">
        <v>100</v>
      </c>
      <c r="E505" s="2110">
        <f t="shared" si="65"/>
        <v>470.07600000000002</v>
      </c>
      <c r="F505" s="603">
        <f t="shared" si="66"/>
        <v>470.08</v>
      </c>
      <c r="G505" s="862">
        <f>'Заказ, cкидки и курсы валют'!$J$23*F505</f>
        <v>5640.96</v>
      </c>
      <c r="H505" s="128">
        <f t="shared" si="67"/>
        <v>564.1</v>
      </c>
      <c r="I505" s="15"/>
      <c r="J505" s="128">
        <f>ROUND(IF(H505&lt;'Заказ, cкидки и курсы валют'!$B$39,H505*0.54*100/(100-'Заказ, cкидки и курсы валют'!$C$39),IF(H505&lt;'Заказ, cкидки и курсы валют'!$B$40,H505*0.54*100/(100-'Заказ, cкидки и курсы валют'!$C$40),IF(H505&lt;'Заказ, cкидки и курсы валют'!$B$41,H505*0.54*100/(100-'Заказ, cкидки и курсы валют'!$C$41),IF(H505&lt;'Заказ, cкидки и курсы валют'!$B$42,H505*0.54*100/(100-'Заказ, cкидки и курсы валют'!$C$42),IF(H505&lt;'Заказ, cкидки и курсы валют'!$B$43,H505*0.54*100/(100-'Заказ, cкидки и курсы валют'!$C$43),H505))))),2)</f>
        <v>609.23</v>
      </c>
      <c r="K505" s="14"/>
    </row>
    <row r="506" spans="1:11" ht="12.75" customHeight="1">
      <c r="A506" s="15" t="s">
        <v>5021</v>
      </c>
      <c r="B506" s="44" t="s">
        <v>1381</v>
      </c>
      <c r="C506" s="44">
        <v>5002</v>
      </c>
      <c r="D506" s="2055">
        <v>100</v>
      </c>
      <c r="E506" s="2110">
        <f t="shared" si="65"/>
        <v>470.07600000000002</v>
      </c>
      <c r="F506" s="603">
        <f t="shared" si="66"/>
        <v>470.08</v>
      </c>
      <c r="G506" s="862">
        <f>'Заказ, cкидки и курсы валют'!$J$23*F506</f>
        <v>5640.96</v>
      </c>
      <c r="H506" s="128">
        <f t="shared" si="67"/>
        <v>564.1</v>
      </c>
      <c r="I506" s="15"/>
      <c r="J506" s="128">
        <f>ROUND(IF(H506&lt;'Заказ, cкидки и курсы валют'!$B$39,H506*0.54*100/(100-'Заказ, cкидки и курсы валют'!$C$39),IF(H506&lt;'Заказ, cкидки и курсы валют'!$B$40,H506*0.54*100/(100-'Заказ, cкидки и курсы валют'!$C$40),IF(H506&lt;'Заказ, cкидки и курсы валют'!$B$41,H506*0.54*100/(100-'Заказ, cкидки и курсы валют'!$C$41),IF(H506&lt;'Заказ, cкидки и курсы валют'!$B$42,H506*0.54*100/(100-'Заказ, cкидки и курсы валют'!$C$42),IF(H506&lt;'Заказ, cкидки и курсы валют'!$B$43,H506*0.54*100/(100-'Заказ, cкидки и курсы валют'!$C$43),H506))))),2)</f>
        <v>609.23</v>
      </c>
      <c r="K506" s="14"/>
    </row>
    <row r="507" spans="1:11" ht="12.75" customHeight="1">
      <c r="A507" s="15" t="s">
        <v>5022</v>
      </c>
      <c r="B507" s="44" t="s">
        <v>1381</v>
      </c>
      <c r="C507" s="44">
        <v>5005</v>
      </c>
      <c r="D507" s="2055">
        <v>100</v>
      </c>
      <c r="E507" s="2110">
        <f t="shared" si="65"/>
        <v>470.07600000000002</v>
      </c>
      <c r="F507" s="603">
        <f t="shared" si="66"/>
        <v>470.08</v>
      </c>
      <c r="G507" s="862">
        <f>'Заказ, cкидки и курсы валют'!$J$23*F507</f>
        <v>5640.96</v>
      </c>
      <c r="H507" s="128">
        <f t="shared" si="67"/>
        <v>564.1</v>
      </c>
      <c r="I507" s="15"/>
      <c r="J507" s="128">
        <f>ROUND(IF(H507&lt;'Заказ, cкидки и курсы валют'!$B$39,H507*0.54*100/(100-'Заказ, cкидки и курсы валют'!$C$39),IF(H507&lt;'Заказ, cкидки и курсы валют'!$B$40,H507*0.54*100/(100-'Заказ, cкидки и курсы валют'!$C$40),IF(H507&lt;'Заказ, cкидки и курсы валют'!$B$41,H507*0.54*100/(100-'Заказ, cкидки и курсы валют'!$C$41),IF(H507&lt;'Заказ, cкидки и курсы валют'!$B$42,H507*0.54*100/(100-'Заказ, cкидки и курсы валют'!$C$42),IF(H507&lt;'Заказ, cкидки и курсы валют'!$B$43,H507*0.54*100/(100-'Заказ, cкидки и курсы валют'!$C$43),H507))))),2)</f>
        <v>609.23</v>
      </c>
      <c r="K507" s="14"/>
    </row>
    <row r="508" spans="1:11" ht="12.75" customHeight="1">
      <c r="A508" s="15" t="s">
        <v>5023</v>
      </c>
      <c r="B508" s="44" t="s">
        <v>1381</v>
      </c>
      <c r="C508" s="44">
        <v>5010</v>
      </c>
      <c r="D508" s="2055">
        <v>100</v>
      </c>
      <c r="E508" s="2110">
        <f t="shared" si="65"/>
        <v>470.07600000000002</v>
      </c>
      <c r="F508" s="603">
        <f t="shared" si="66"/>
        <v>470.08</v>
      </c>
      <c r="G508" s="862">
        <f>'Заказ, cкидки и курсы валют'!$J$23*F508</f>
        <v>5640.96</v>
      </c>
      <c r="H508" s="128">
        <f t="shared" si="67"/>
        <v>564.1</v>
      </c>
      <c r="I508" s="15"/>
      <c r="J508" s="128">
        <f>ROUND(IF(H508&lt;'Заказ, cкидки и курсы валют'!$B$39,H508*0.54*100/(100-'Заказ, cкидки и курсы валют'!$C$39),IF(H508&lt;'Заказ, cкидки и курсы валют'!$B$40,H508*0.54*100/(100-'Заказ, cкидки и курсы валют'!$C$40),IF(H508&lt;'Заказ, cкидки и курсы валют'!$B$41,H508*0.54*100/(100-'Заказ, cкидки и курсы валют'!$C$41),IF(H508&lt;'Заказ, cкидки и курсы валют'!$B$42,H508*0.54*100/(100-'Заказ, cкидки и курсы валют'!$C$42),IF(H508&lt;'Заказ, cкидки и курсы валют'!$B$43,H508*0.54*100/(100-'Заказ, cкидки и курсы валют'!$C$43),H508))))),2)</f>
        <v>609.23</v>
      </c>
      <c r="K508" s="14"/>
    </row>
    <row r="509" spans="1:11" ht="12.75" customHeight="1">
      <c r="A509" s="15" t="s">
        <v>5024</v>
      </c>
      <c r="B509" s="44" t="s">
        <v>1381</v>
      </c>
      <c r="C509" s="44">
        <v>5021</v>
      </c>
      <c r="D509" s="2055">
        <v>100</v>
      </c>
      <c r="E509" s="2110">
        <f t="shared" si="65"/>
        <v>470.07600000000002</v>
      </c>
      <c r="F509" s="603">
        <f t="shared" ref="F509:F572" si="68">ROUND(E509*(1-$F$37),2)</f>
        <v>470.08</v>
      </c>
      <c r="G509" s="862">
        <f>'Заказ, cкидки и курсы валют'!$J$23*F509</f>
        <v>5640.96</v>
      </c>
      <c r="H509" s="128">
        <f t="shared" ref="H509:H572" si="69">ROUND((D509/1000)*G509,2)</f>
        <v>564.1</v>
      </c>
      <c r="I509" s="15"/>
      <c r="J509" s="128">
        <f>ROUND(IF(H509&lt;'Заказ, cкидки и курсы валют'!$B$39,H509*0.54*100/(100-'Заказ, cкидки и курсы валют'!$C$39),IF(H509&lt;'Заказ, cкидки и курсы валют'!$B$40,H509*0.54*100/(100-'Заказ, cкидки и курсы валют'!$C$40),IF(H509&lt;'Заказ, cкидки и курсы валют'!$B$41,H509*0.54*100/(100-'Заказ, cкидки и курсы валют'!$C$41),IF(H509&lt;'Заказ, cкидки и курсы валют'!$B$42,H509*0.54*100/(100-'Заказ, cкидки и курсы валют'!$C$42),IF(H509&lt;'Заказ, cкидки и курсы валют'!$B$43,H509*0.54*100/(100-'Заказ, cкидки и курсы валют'!$C$43),H509))))),2)</f>
        <v>609.23</v>
      </c>
      <c r="K509" s="14"/>
    </row>
    <row r="510" spans="1:11" ht="12.75" customHeight="1">
      <c r="A510" s="15" t="s">
        <v>5025</v>
      </c>
      <c r="B510" s="44" t="s">
        <v>1381</v>
      </c>
      <c r="C510" s="44">
        <v>6002</v>
      </c>
      <c r="D510" s="2055">
        <v>100</v>
      </c>
      <c r="E510" s="2110">
        <f t="shared" si="65"/>
        <v>470.07600000000002</v>
      </c>
      <c r="F510" s="603">
        <f t="shared" si="68"/>
        <v>470.08</v>
      </c>
      <c r="G510" s="862">
        <f>'Заказ, cкидки и курсы валют'!$J$23*F510</f>
        <v>5640.96</v>
      </c>
      <c r="H510" s="128">
        <f t="shared" si="69"/>
        <v>564.1</v>
      </c>
      <c r="I510" s="15"/>
      <c r="J510" s="128">
        <f>ROUND(IF(H510&lt;'Заказ, cкидки и курсы валют'!$B$39,H510*0.54*100/(100-'Заказ, cкидки и курсы валют'!$C$39),IF(H510&lt;'Заказ, cкидки и курсы валют'!$B$40,H510*0.54*100/(100-'Заказ, cкидки и курсы валют'!$C$40),IF(H510&lt;'Заказ, cкидки и курсы валют'!$B$41,H510*0.54*100/(100-'Заказ, cкидки и курсы валют'!$C$41),IF(H510&lt;'Заказ, cкидки и курсы валют'!$B$42,H510*0.54*100/(100-'Заказ, cкидки и курсы валют'!$C$42),IF(H510&lt;'Заказ, cкидки и курсы валют'!$B$43,H510*0.54*100/(100-'Заказ, cкидки и курсы валют'!$C$43),H510))))),2)</f>
        <v>609.23</v>
      </c>
      <c r="K510" s="14"/>
    </row>
    <row r="511" spans="1:11" ht="12.75" customHeight="1">
      <c r="A511" s="15" t="s">
        <v>5026</v>
      </c>
      <c r="B511" s="44" t="s">
        <v>1381</v>
      </c>
      <c r="C511" s="44">
        <v>6005</v>
      </c>
      <c r="D511" s="2055">
        <v>100</v>
      </c>
      <c r="E511" s="2110">
        <f t="shared" si="65"/>
        <v>470.07600000000002</v>
      </c>
      <c r="F511" s="603">
        <f t="shared" si="68"/>
        <v>470.08</v>
      </c>
      <c r="G511" s="862">
        <f>'Заказ, cкидки и курсы валют'!$J$23*F511</f>
        <v>5640.96</v>
      </c>
      <c r="H511" s="128">
        <f t="shared" si="69"/>
        <v>564.1</v>
      </c>
      <c r="I511" s="15"/>
      <c r="J511" s="128">
        <f>ROUND(IF(H511&lt;'Заказ, cкидки и курсы валют'!$B$39,H511*0.54*100/(100-'Заказ, cкидки и курсы валют'!$C$39),IF(H511&lt;'Заказ, cкидки и курсы валют'!$B$40,H511*0.54*100/(100-'Заказ, cкидки и курсы валют'!$C$40),IF(H511&lt;'Заказ, cкидки и курсы валют'!$B$41,H511*0.54*100/(100-'Заказ, cкидки и курсы валют'!$C$41),IF(H511&lt;'Заказ, cкидки и курсы валют'!$B$42,H511*0.54*100/(100-'Заказ, cкидки и курсы валют'!$C$42),IF(H511&lt;'Заказ, cкидки и курсы валют'!$B$43,H511*0.54*100/(100-'Заказ, cкидки и курсы валют'!$C$43),H511))))),2)</f>
        <v>609.23</v>
      </c>
      <c r="K511" s="14"/>
    </row>
    <row r="512" spans="1:11" ht="12.75" customHeight="1">
      <c r="A512" s="15" t="s">
        <v>5027</v>
      </c>
      <c r="B512" s="44" t="s">
        <v>1381</v>
      </c>
      <c r="C512" s="44">
        <v>7004</v>
      </c>
      <c r="D512" s="2055">
        <v>100</v>
      </c>
      <c r="E512" s="2110">
        <f t="shared" si="65"/>
        <v>470.07600000000002</v>
      </c>
      <c r="F512" s="603">
        <f t="shared" si="68"/>
        <v>470.08</v>
      </c>
      <c r="G512" s="862">
        <f>'Заказ, cкидки и курсы валют'!$J$23*F512</f>
        <v>5640.96</v>
      </c>
      <c r="H512" s="128">
        <f t="shared" si="69"/>
        <v>564.1</v>
      </c>
      <c r="I512" s="15"/>
      <c r="J512" s="128">
        <f>ROUND(IF(H512&lt;'Заказ, cкидки и курсы валют'!$B$39,H512*0.54*100/(100-'Заказ, cкидки и курсы валют'!$C$39),IF(H512&lt;'Заказ, cкидки и курсы валют'!$B$40,H512*0.54*100/(100-'Заказ, cкидки и курсы валют'!$C$40),IF(H512&lt;'Заказ, cкидки и курсы валют'!$B$41,H512*0.54*100/(100-'Заказ, cкидки и курсы валют'!$C$41),IF(H512&lt;'Заказ, cкидки и курсы валют'!$B$42,H512*0.54*100/(100-'Заказ, cкидки и курсы валют'!$C$42),IF(H512&lt;'Заказ, cкидки и курсы валют'!$B$43,H512*0.54*100/(100-'Заказ, cкидки и курсы валют'!$C$43),H512))))),2)</f>
        <v>609.23</v>
      </c>
      <c r="K512" s="14"/>
    </row>
    <row r="513" spans="1:11" ht="12.75" customHeight="1">
      <c r="A513" s="15" t="s">
        <v>10517</v>
      </c>
      <c r="B513" s="44" t="s">
        <v>1381</v>
      </c>
      <c r="C513" s="44">
        <v>7024</v>
      </c>
      <c r="D513" s="2055">
        <v>100</v>
      </c>
      <c r="E513" s="2110">
        <f t="shared" si="65"/>
        <v>470.07600000000002</v>
      </c>
      <c r="F513" s="603">
        <f t="shared" si="68"/>
        <v>470.08</v>
      </c>
      <c r="G513" s="862">
        <f>'Заказ, cкидки и курсы валют'!$J$23*F513</f>
        <v>5640.96</v>
      </c>
      <c r="H513" s="128">
        <f t="shared" si="69"/>
        <v>564.1</v>
      </c>
      <c r="I513" s="15"/>
      <c r="J513" s="128">
        <f>ROUND(IF(H513&lt;'Заказ, cкидки и курсы валют'!$B$39,H513*0.54*100/(100-'Заказ, cкидки и курсы валют'!$C$39),IF(H513&lt;'Заказ, cкидки и курсы валют'!$B$40,H513*0.54*100/(100-'Заказ, cкидки и курсы валют'!$C$40),IF(H513&lt;'Заказ, cкидки и курсы валют'!$B$41,H513*0.54*100/(100-'Заказ, cкидки и курсы валют'!$C$41),IF(H513&lt;'Заказ, cкидки и курсы валют'!$B$42,H513*0.54*100/(100-'Заказ, cкидки и курсы валют'!$C$42),IF(H513&lt;'Заказ, cкидки и курсы валют'!$B$43,H513*0.54*100/(100-'Заказ, cкидки и курсы валют'!$C$43),H513))))),2)</f>
        <v>609.23</v>
      </c>
      <c r="K513" s="14"/>
    </row>
    <row r="514" spans="1:11" ht="12.75" customHeight="1">
      <c r="A514" s="15" t="s">
        <v>5028</v>
      </c>
      <c r="B514" s="44" t="s">
        <v>1381</v>
      </c>
      <c r="C514" s="44">
        <v>8017</v>
      </c>
      <c r="D514" s="2055">
        <v>100</v>
      </c>
      <c r="E514" s="2110">
        <f t="shared" si="65"/>
        <v>470.07600000000002</v>
      </c>
      <c r="F514" s="603">
        <f t="shared" si="68"/>
        <v>470.08</v>
      </c>
      <c r="G514" s="862">
        <f>'Заказ, cкидки и курсы валют'!$J$23*F514</f>
        <v>5640.96</v>
      </c>
      <c r="H514" s="128">
        <f t="shared" si="69"/>
        <v>564.1</v>
      </c>
      <c r="I514" s="15"/>
      <c r="J514" s="128">
        <f>ROUND(IF(H514&lt;'Заказ, cкидки и курсы валют'!$B$39,H514*0.54*100/(100-'Заказ, cкидки и курсы валют'!$C$39),IF(H514&lt;'Заказ, cкидки и курсы валют'!$B$40,H514*0.54*100/(100-'Заказ, cкидки и курсы валют'!$C$40),IF(H514&lt;'Заказ, cкидки и курсы валют'!$B$41,H514*0.54*100/(100-'Заказ, cкидки и курсы валют'!$C$41),IF(H514&lt;'Заказ, cкидки и курсы валют'!$B$42,H514*0.54*100/(100-'Заказ, cкидки и курсы валют'!$C$42),IF(H514&lt;'Заказ, cкидки и курсы валют'!$B$43,H514*0.54*100/(100-'Заказ, cкидки и курсы валют'!$C$43),H514))))),2)</f>
        <v>609.23</v>
      </c>
      <c r="K514" s="14"/>
    </row>
    <row r="515" spans="1:11" ht="12.75" customHeight="1">
      <c r="A515" s="15" t="s">
        <v>5029</v>
      </c>
      <c r="B515" s="44" t="s">
        <v>1381</v>
      </c>
      <c r="C515" s="44">
        <v>8019</v>
      </c>
      <c r="D515" s="2055">
        <v>100</v>
      </c>
      <c r="E515" s="2110">
        <f t="shared" si="65"/>
        <v>470.07600000000002</v>
      </c>
      <c r="F515" s="603">
        <f t="shared" si="68"/>
        <v>470.08</v>
      </c>
      <c r="G515" s="862">
        <f>'Заказ, cкидки и курсы валют'!$J$23*F515</f>
        <v>5640.96</v>
      </c>
      <c r="H515" s="128">
        <f t="shared" si="69"/>
        <v>564.1</v>
      </c>
      <c r="I515" s="15"/>
      <c r="J515" s="128">
        <f>ROUND(IF(H515&lt;'Заказ, cкидки и курсы валют'!$B$39,H515*0.54*100/(100-'Заказ, cкидки и курсы валют'!$C$39),IF(H515&lt;'Заказ, cкидки и курсы валют'!$B$40,H515*0.54*100/(100-'Заказ, cкидки и курсы валют'!$C$40),IF(H515&lt;'Заказ, cкидки и курсы валют'!$B$41,H515*0.54*100/(100-'Заказ, cкидки и курсы валют'!$C$41),IF(H515&lt;'Заказ, cкидки и курсы валют'!$B$42,H515*0.54*100/(100-'Заказ, cкидки и курсы валют'!$C$42),IF(H515&lt;'Заказ, cкидки и курсы валют'!$B$43,H515*0.54*100/(100-'Заказ, cкидки и курсы валют'!$C$43),H515))))),2)</f>
        <v>609.23</v>
      </c>
      <c r="K515" s="14"/>
    </row>
    <row r="516" spans="1:11" ht="12.75" customHeight="1">
      <c r="A516" s="15" t="s">
        <v>5030</v>
      </c>
      <c r="B516" s="44" t="s">
        <v>1381</v>
      </c>
      <c r="C516" s="44">
        <v>9003</v>
      </c>
      <c r="D516" s="2055">
        <v>100</v>
      </c>
      <c r="E516" s="2110">
        <f t="shared" si="65"/>
        <v>470.07600000000002</v>
      </c>
      <c r="F516" s="603">
        <f t="shared" si="68"/>
        <v>470.08</v>
      </c>
      <c r="G516" s="862">
        <f>'Заказ, cкидки и курсы валют'!$J$23*F516</f>
        <v>5640.96</v>
      </c>
      <c r="H516" s="128">
        <f t="shared" si="69"/>
        <v>564.1</v>
      </c>
      <c r="I516" s="15"/>
      <c r="J516" s="128">
        <f>ROUND(IF(H516&lt;'Заказ, cкидки и курсы валют'!$B$39,H516*0.54*100/(100-'Заказ, cкидки и курсы валют'!$C$39),IF(H516&lt;'Заказ, cкидки и курсы валют'!$B$40,H516*0.54*100/(100-'Заказ, cкидки и курсы валют'!$C$40),IF(H516&lt;'Заказ, cкидки и курсы валют'!$B$41,H516*0.54*100/(100-'Заказ, cкидки и курсы валют'!$C$41),IF(H516&lt;'Заказ, cкидки и курсы валют'!$B$42,H516*0.54*100/(100-'Заказ, cкидки и курсы валют'!$C$42),IF(H516&lt;'Заказ, cкидки и курсы валют'!$B$43,H516*0.54*100/(100-'Заказ, cкидки и курсы валют'!$C$43),H516))))),2)</f>
        <v>609.23</v>
      </c>
      <c r="K516" s="139"/>
    </row>
    <row r="517" spans="1:11" ht="12.75" customHeight="1">
      <c r="A517" s="2167" t="s">
        <v>2699</v>
      </c>
      <c r="B517" s="1842" t="s">
        <v>3525</v>
      </c>
      <c r="C517" s="1842">
        <v>1014</v>
      </c>
      <c r="D517" s="2166">
        <v>300</v>
      </c>
      <c r="E517" s="2110">
        <f t="shared" si="65"/>
        <v>271.428</v>
      </c>
      <c r="F517" s="932">
        <f t="shared" si="68"/>
        <v>271.43</v>
      </c>
      <c r="G517" s="933">
        <f>'Заказ, cкидки и курсы валют'!$J$23*F517</f>
        <v>3257.16</v>
      </c>
      <c r="H517" s="537">
        <f t="shared" si="69"/>
        <v>977.15</v>
      </c>
      <c r="I517" s="2167"/>
      <c r="J517" s="128">
        <f>ROUND(IF(H517&lt;'Заказ, cкидки и курсы валют'!$B$39,H517*0.54*100/(100-'Заказ, cкидки и курсы валют'!$C$39),IF(H517&lt;'Заказ, cкидки и курсы валют'!$B$40,H517*0.54*100/(100-'Заказ, cкидки и курсы валют'!$C$40),IF(H517&lt;'Заказ, cкидки и курсы валют'!$B$41,H517*0.54*100/(100-'Заказ, cкидки и курсы валют'!$C$41),IF(H517&lt;'Заказ, cкидки и курсы валют'!$B$42,H517*0.54*100/(100-'Заказ, cкидки и курсы валют'!$C$42),IF(H517&lt;'Заказ, cкидки и курсы валют'!$B$43,H517*0.54*100/(100-'Заказ, cкидки и курсы валют'!$C$43),H517))))),2)</f>
        <v>977.15</v>
      </c>
      <c r="K517" s="139"/>
    </row>
    <row r="518" spans="1:11" ht="12.75" customHeight="1">
      <c r="A518" s="20" t="s">
        <v>2700</v>
      </c>
      <c r="B518" s="44" t="s">
        <v>3525</v>
      </c>
      <c r="C518" s="44">
        <v>1015</v>
      </c>
      <c r="D518" s="2055">
        <v>300</v>
      </c>
      <c r="E518" s="2110">
        <f t="shared" si="65"/>
        <v>271.428</v>
      </c>
      <c r="F518" s="603">
        <f t="shared" si="68"/>
        <v>271.43</v>
      </c>
      <c r="G518" s="862">
        <f>'Заказ, cкидки и курсы валют'!$J$23*F518</f>
        <v>3257.16</v>
      </c>
      <c r="H518" s="128">
        <f t="shared" si="69"/>
        <v>977.15</v>
      </c>
      <c r="I518" s="20"/>
      <c r="J518" s="128">
        <f>ROUND(IF(H518&lt;'Заказ, cкидки и курсы валют'!$B$39,H518*0.54*100/(100-'Заказ, cкидки и курсы валют'!$C$39),IF(H518&lt;'Заказ, cкидки и курсы валют'!$B$40,H518*0.54*100/(100-'Заказ, cкидки и курсы валют'!$C$40),IF(H518&lt;'Заказ, cкидки и курсы валют'!$B$41,H518*0.54*100/(100-'Заказ, cкидки и курсы валют'!$C$41),IF(H518&lt;'Заказ, cкидки и курсы валют'!$B$42,H518*0.54*100/(100-'Заказ, cкидки и курсы валют'!$C$42),IF(H518&lt;'Заказ, cкидки и курсы валют'!$B$43,H518*0.54*100/(100-'Заказ, cкидки и курсы валют'!$C$43),H518))))),2)</f>
        <v>977.15</v>
      </c>
      <c r="K518" s="139"/>
    </row>
    <row r="519" spans="1:11" ht="12.75" customHeight="1">
      <c r="A519" s="20" t="s">
        <v>2701</v>
      </c>
      <c r="B519" s="44" t="s">
        <v>3525</v>
      </c>
      <c r="C519" s="44">
        <v>1018</v>
      </c>
      <c r="D519" s="2055">
        <v>300</v>
      </c>
      <c r="E519" s="2110">
        <f t="shared" si="65"/>
        <v>271.428</v>
      </c>
      <c r="F519" s="603">
        <f t="shared" si="68"/>
        <v>271.43</v>
      </c>
      <c r="G519" s="862">
        <f>'Заказ, cкидки и курсы валют'!$J$23*F519</f>
        <v>3257.16</v>
      </c>
      <c r="H519" s="128">
        <f t="shared" si="69"/>
        <v>977.15</v>
      </c>
      <c r="I519" s="20"/>
      <c r="J519" s="128">
        <f>ROUND(IF(H519&lt;'Заказ, cкидки и курсы валют'!$B$39,H519*0.54*100/(100-'Заказ, cкидки и курсы валют'!$C$39),IF(H519&lt;'Заказ, cкидки и курсы валют'!$B$40,H519*0.54*100/(100-'Заказ, cкидки и курсы валют'!$C$40),IF(H519&lt;'Заказ, cкидки и курсы валют'!$B$41,H519*0.54*100/(100-'Заказ, cкидки и курсы валют'!$C$41),IF(H519&lt;'Заказ, cкидки и курсы валют'!$B$42,H519*0.54*100/(100-'Заказ, cкидки и курсы валют'!$C$42),IF(H519&lt;'Заказ, cкидки и курсы валют'!$B$43,H519*0.54*100/(100-'Заказ, cкидки и курсы валют'!$C$43),H519))))),2)</f>
        <v>977.15</v>
      </c>
      <c r="K519" s="139"/>
    </row>
    <row r="520" spans="1:11" ht="12.75" customHeight="1">
      <c r="A520" s="20" t="s">
        <v>2702</v>
      </c>
      <c r="B520" s="44" t="s">
        <v>3525</v>
      </c>
      <c r="C520" s="44">
        <v>3003</v>
      </c>
      <c r="D520" s="2055">
        <v>300</v>
      </c>
      <c r="E520" s="2110">
        <f t="shared" si="65"/>
        <v>271.428</v>
      </c>
      <c r="F520" s="603">
        <f t="shared" si="68"/>
        <v>271.43</v>
      </c>
      <c r="G520" s="862">
        <f>'Заказ, cкидки и курсы валют'!$J$23*F520</f>
        <v>3257.16</v>
      </c>
      <c r="H520" s="128">
        <f t="shared" si="69"/>
        <v>977.15</v>
      </c>
      <c r="I520" s="20"/>
      <c r="J520" s="128">
        <f>ROUND(IF(H520&lt;'Заказ, cкидки и курсы валют'!$B$39,H520*0.54*100/(100-'Заказ, cкидки и курсы валют'!$C$39),IF(H520&lt;'Заказ, cкидки и курсы валют'!$B$40,H520*0.54*100/(100-'Заказ, cкидки и курсы валют'!$C$40),IF(H520&lt;'Заказ, cкидки и курсы валют'!$B$41,H520*0.54*100/(100-'Заказ, cкидки и курсы валют'!$C$41),IF(H520&lt;'Заказ, cкидки и курсы валют'!$B$42,H520*0.54*100/(100-'Заказ, cкидки и курсы валют'!$C$42),IF(H520&lt;'Заказ, cкидки и курсы валют'!$B$43,H520*0.54*100/(100-'Заказ, cкидки и курсы валют'!$C$43),H520))))),2)</f>
        <v>977.15</v>
      </c>
      <c r="K520" s="139"/>
    </row>
    <row r="521" spans="1:11" ht="12.75" customHeight="1">
      <c r="A521" s="20" t="s">
        <v>2703</v>
      </c>
      <c r="B521" s="44" t="s">
        <v>3525</v>
      </c>
      <c r="C521" s="44">
        <v>3005</v>
      </c>
      <c r="D521" s="2055">
        <v>300</v>
      </c>
      <c r="E521" s="2110">
        <f t="shared" si="65"/>
        <v>271.428</v>
      </c>
      <c r="F521" s="603">
        <f t="shared" si="68"/>
        <v>271.43</v>
      </c>
      <c r="G521" s="862">
        <f>'Заказ, cкидки и курсы валют'!$J$23*F521</f>
        <v>3257.16</v>
      </c>
      <c r="H521" s="128">
        <f t="shared" si="69"/>
        <v>977.15</v>
      </c>
      <c r="I521" s="20"/>
      <c r="J521" s="128">
        <f>ROUND(IF(H521&lt;'Заказ, cкидки и курсы валют'!$B$39,H521*0.54*100/(100-'Заказ, cкидки и курсы валют'!$C$39),IF(H521&lt;'Заказ, cкидки и курсы валют'!$B$40,H521*0.54*100/(100-'Заказ, cкидки и курсы валют'!$C$40),IF(H521&lt;'Заказ, cкидки и курсы валют'!$B$41,H521*0.54*100/(100-'Заказ, cкидки и курсы валют'!$C$41),IF(H521&lt;'Заказ, cкидки и курсы валют'!$B$42,H521*0.54*100/(100-'Заказ, cкидки и курсы валют'!$C$42),IF(H521&lt;'Заказ, cкидки и курсы валют'!$B$43,H521*0.54*100/(100-'Заказ, cкидки и курсы валют'!$C$43),H521))))),2)</f>
        <v>977.15</v>
      </c>
      <c r="K521" s="139"/>
    </row>
    <row r="522" spans="1:11" ht="12.75" customHeight="1">
      <c r="A522" s="20" t="s">
        <v>2704</v>
      </c>
      <c r="B522" s="44" t="s">
        <v>3525</v>
      </c>
      <c r="C522" s="44">
        <v>3009</v>
      </c>
      <c r="D522" s="2055">
        <v>300</v>
      </c>
      <c r="E522" s="2110">
        <f t="shared" si="65"/>
        <v>271.428</v>
      </c>
      <c r="F522" s="603">
        <f t="shared" si="68"/>
        <v>271.43</v>
      </c>
      <c r="G522" s="862">
        <f>'Заказ, cкидки и курсы валют'!$J$23*F522</f>
        <v>3257.16</v>
      </c>
      <c r="H522" s="128">
        <f t="shared" si="69"/>
        <v>977.15</v>
      </c>
      <c r="I522" s="20"/>
      <c r="J522" s="128">
        <f>ROUND(IF(H522&lt;'Заказ, cкидки и курсы валют'!$B$39,H522*0.54*100/(100-'Заказ, cкидки и курсы валют'!$C$39),IF(H522&lt;'Заказ, cкидки и курсы валют'!$B$40,H522*0.54*100/(100-'Заказ, cкидки и курсы валют'!$C$40),IF(H522&lt;'Заказ, cкидки и курсы валют'!$B$41,H522*0.54*100/(100-'Заказ, cкидки и курсы валют'!$C$41),IF(H522&lt;'Заказ, cкидки и курсы валют'!$B$42,H522*0.54*100/(100-'Заказ, cкидки и курсы валют'!$C$42),IF(H522&lt;'Заказ, cкидки и курсы валют'!$B$43,H522*0.54*100/(100-'Заказ, cкидки и курсы валют'!$C$43),H522))))),2)</f>
        <v>977.15</v>
      </c>
      <c r="K522" s="139"/>
    </row>
    <row r="523" spans="1:11" ht="12.75" customHeight="1">
      <c r="A523" s="20" t="s">
        <v>2705</v>
      </c>
      <c r="B523" s="44" t="s">
        <v>3525</v>
      </c>
      <c r="C523" s="44">
        <v>3011</v>
      </c>
      <c r="D523" s="2055">
        <v>300</v>
      </c>
      <c r="E523" s="2110">
        <f t="shared" si="65"/>
        <v>271.428</v>
      </c>
      <c r="F523" s="603">
        <f t="shared" si="68"/>
        <v>271.43</v>
      </c>
      <c r="G523" s="862">
        <f>'Заказ, cкидки и курсы валют'!$J$23*F523</f>
        <v>3257.16</v>
      </c>
      <c r="H523" s="128">
        <f t="shared" si="69"/>
        <v>977.15</v>
      </c>
      <c r="I523" s="20"/>
      <c r="J523" s="128">
        <f>ROUND(IF(H523&lt;'Заказ, cкидки и курсы валют'!$B$39,H523*0.54*100/(100-'Заказ, cкидки и курсы валют'!$C$39),IF(H523&lt;'Заказ, cкидки и курсы валют'!$B$40,H523*0.54*100/(100-'Заказ, cкидки и курсы валют'!$C$40),IF(H523&lt;'Заказ, cкидки и курсы валют'!$B$41,H523*0.54*100/(100-'Заказ, cкидки и курсы валют'!$C$41),IF(H523&lt;'Заказ, cкидки и курсы валют'!$B$42,H523*0.54*100/(100-'Заказ, cкидки и курсы валют'!$C$42),IF(H523&lt;'Заказ, cкидки и курсы валют'!$B$43,H523*0.54*100/(100-'Заказ, cкидки и курсы валют'!$C$43),H523))))),2)</f>
        <v>977.15</v>
      </c>
      <c r="K523" s="139"/>
    </row>
    <row r="524" spans="1:11" ht="12.75" customHeight="1">
      <c r="A524" s="20" t="s">
        <v>2706</v>
      </c>
      <c r="B524" s="44" t="s">
        <v>3525</v>
      </c>
      <c r="C524" s="44">
        <v>5002</v>
      </c>
      <c r="D524" s="2055">
        <v>300</v>
      </c>
      <c r="E524" s="2110">
        <f t="shared" ref="E524:E555" si="70">E380*1.2</f>
        <v>271.428</v>
      </c>
      <c r="F524" s="603">
        <f t="shared" si="68"/>
        <v>271.43</v>
      </c>
      <c r="G524" s="862">
        <f>'Заказ, cкидки и курсы валют'!$J$23*F524</f>
        <v>3257.16</v>
      </c>
      <c r="H524" s="128">
        <f t="shared" si="69"/>
        <v>977.15</v>
      </c>
      <c r="I524" s="20"/>
      <c r="J524" s="128">
        <f>ROUND(IF(H524&lt;'Заказ, cкидки и курсы валют'!$B$39,H524*0.54*100/(100-'Заказ, cкидки и курсы валют'!$C$39),IF(H524&lt;'Заказ, cкидки и курсы валют'!$B$40,H524*0.54*100/(100-'Заказ, cкидки и курсы валют'!$C$40),IF(H524&lt;'Заказ, cкидки и курсы валют'!$B$41,H524*0.54*100/(100-'Заказ, cкидки и курсы валют'!$C$41),IF(H524&lt;'Заказ, cкидки и курсы валют'!$B$42,H524*0.54*100/(100-'Заказ, cкидки и курсы валют'!$C$42),IF(H524&lt;'Заказ, cкидки и курсы валют'!$B$43,H524*0.54*100/(100-'Заказ, cкидки и курсы валют'!$C$43),H524))))),2)</f>
        <v>977.15</v>
      </c>
      <c r="K524" s="139"/>
    </row>
    <row r="525" spans="1:11" ht="12.75" customHeight="1">
      <c r="A525" s="20" t="s">
        <v>2707</v>
      </c>
      <c r="B525" s="44" t="s">
        <v>3525</v>
      </c>
      <c r="C525" s="44">
        <v>5005</v>
      </c>
      <c r="D525" s="2055">
        <v>300</v>
      </c>
      <c r="E525" s="2110">
        <f t="shared" si="70"/>
        <v>271.428</v>
      </c>
      <c r="F525" s="603">
        <f t="shared" si="68"/>
        <v>271.43</v>
      </c>
      <c r="G525" s="862">
        <f>'Заказ, cкидки и курсы валют'!$J$23*F525</f>
        <v>3257.16</v>
      </c>
      <c r="H525" s="128">
        <f t="shared" si="69"/>
        <v>977.15</v>
      </c>
      <c r="I525" s="20"/>
      <c r="J525" s="128">
        <f>ROUND(IF(H525&lt;'Заказ, cкидки и курсы валют'!$B$39,H525*0.54*100/(100-'Заказ, cкидки и курсы валют'!$C$39),IF(H525&lt;'Заказ, cкидки и курсы валют'!$B$40,H525*0.54*100/(100-'Заказ, cкидки и курсы валют'!$C$40),IF(H525&lt;'Заказ, cкидки и курсы валют'!$B$41,H525*0.54*100/(100-'Заказ, cкидки и курсы валют'!$C$41),IF(H525&lt;'Заказ, cкидки и курсы валют'!$B$42,H525*0.54*100/(100-'Заказ, cкидки и курсы валют'!$C$42),IF(H525&lt;'Заказ, cкидки и курсы валют'!$B$43,H525*0.54*100/(100-'Заказ, cкидки и курсы валют'!$C$43),H525))))),2)</f>
        <v>977.15</v>
      </c>
      <c r="K525" s="139"/>
    </row>
    <row r="526" spans="1:11" ht="12.75" customHeight="1">
      <c r="A526" s="20" t="s">
        <v>2708</v>
      </c>
      <c r="B526" s="44" t="s">
        <v>3525</v>
      </c>
      <c r="C526" s="44">
        <v>5010</v>
      </c>
      <c r="D526" s="2055">
        <v>300</v>
      </c>
      <c r="E526" s="2110">
        <f t="shared" si="70"/>
        <v>271.428</v>
      </c>
      <c r="F526" s="603">
        <f t="shared" si="68"/>
        <v>271.43</v>
      </c>
      <c r="G526" s="862">
        <f>'Заказ, cкидки и курсы валют'!$J$23*F526</f>
        <v>3257.16</v>
      </c>
      <c r="H526" s="128">
        <f t="shared" si="69"/>
        <v>977.15</v>
      </c>
      <c r="I526" s="20"/>
      <c r="J526" s="128">
        <f>ROUND(IF(H526&lt;'Заказ, cкидки и курсы валют'!$B$39,H526*0.54*100/(100-'Заказ, cкидки и курсы валют'!$C$39),IF(H526&lt;'Заказ, cкидки и курсы валют'!$B$40,H526*0.54*100/(100-'Заказ, cкидки и курсы валют'!$C$40),IF(H526&lt;'Заказ, cкидки и курсы валют'!$B$41,H526*0.54*100/(100-'Заказ, cкидки и курсы валют'!$C$41),IF(H526&lt;'Заказ, cкидки и курсы валют'!$B$42,H526*0.54*100/(100-'Заказ, cкидки и курсы валют'!$C$42),IF(H526&lt;'Заказ, cкидки и курсы валют'!$B$43,H526*0.54*100/(100-'Заказ, cкидки и курсы валют'!$C$43),H526))))),2)</f>
        <v>977.15</v>
      </c>
      <c r="K526" s="139"/>
    </row>
    <row r="527" spans="1:11" ht="12.75" customHeight="1">
      <c r="A527" s="20" t="s">
        <v>2709</v>
      </c>
      <c r="B527" s="44" t="s">
        <v>3525</v>
      </c>
      <c r="C527" s="44">
        <v>5021</v>
      </c>
      <c r="D527" s="2055">
        <v>300</v>
      </c>
      <c r="E527" s="2110">
        <f t="shared" si="70"/>
        <v>271.428</v>
      </c>
      <c r="F527" s="603">
        <f t="shared" si="68"/>
        <v>271.43</v>
      </c>
      <c r="G527" s="862">
        <f>'Заказ, cкидки и курсы валют'!$J$23*F527</f>
        <v>3257.16</v>
      </c>
      <c r="H527" s="128">
        <f t="shared" si="69"/>
        <v>977.15</v>
      </c>
      <c r="I527" s="20"/>
      <c r="J527" s="128">
        <f>ROUND(IF(H527&lt;'Заказ, cкидки и курсы валют'!$B$39,H527*0.54*100/(100-'Заказ, cкидки и курсы валют'!$C$39),IF(H527&lt;'Заказ, cкидки и курсы валют'!$B$40,H527*0.54*100/(100-'Заказ, cкидки и курсы валют'!$C$40),IF(H527&lt;'Заказ, cкидки и курсы валют'!$B$41,H527*0.54*100/(100-'Заказ, cкидки и курсы валют'!$C$41),IF(H527&lt;'Заказ, cкидки и курсы валют'!$B$42,H527*0.54*100/(100-'Заказ, cкидки и курсы валют'!$C$42),IF(H527&lt;'Заказ, cкидки и курсы валют'!$B$43,H527*0.54*100/(100-'Заказ, cкидки и курсы валют'!$C$43),H527))))),2)</f>
        <v>977.15</v>
      </c>
      <c r="K527" s="139"/>
    </row>
    <row r="528" spans="1:11" ht="12.75" customHeight="1">
      <c r="A528" s="20" t="s">
        <v>2710</v>
      </c>
      <c r="B528" s="44" t="s">
        <v>3525</v>
      </c>
      <c r="C528" s="44">
        <v>6002</v>
      </c>
      <c r="D528" s="2055">
        <v>300</v>
      </c>
      <c r="E528" s="2110">
        <f t="shared" si="70"/>
        <v>271.428</v>
      </c>
      <c r="F528" s="603">
        <f t="shared" si="68"/>
        <v>271.43</v>
      </c>
      <c r="G528" s="862">
        <f>'Заказ, cкидки и курсы валют'!$J$23*F528</f>
        <v>3257.16</v>
      </c>
      <c r="H528" s="128">
        <f t="shared" si="69"/>
        <v>977.15</v>
      </c>
      <c r="I528" s="20"/>
      <c r="J528" s="128">
        <f>ROUND(IF(H528&lt;'Заказ, cкидки и курсы валют'!$B$39,H528*0.54*100/(100-'Заказ, cкидки и курсы валют'!$C$39),IF(H528&lt;'Заказ, cкидки и курсы валют'!$B$40,H528*0.54*100/(100-'Заказ, cкидки и курсы валют'!$C$40),IF(H528&lt;'Заказ, cкидки и курсы валют'!$B$41,H528*0.54*100/(100-'Заказ, cкидки и курсы валют'!$C$41),IF(H528&lt;'Заказ, cкидки и курсы валют'!$B$42,H528*0.54*100/(100-'Заказ, cкидки и курсы валют'!$C$42),IF(H528&lt;'Заказ, cкидки и курсы валют'!$B$43,H528*0.54*100/(100-'Заказ, cкидки и курсы валют'!$C$43),H528))))),2)</f>
        <v>977.15</v>
      </c>
      <c r="K528" s="139"/>
    </row>
    <row r="529" spans="1:11" ht="12.75" customHeight="1">
      <c r="A529" s="20" t="s">
        <v>2711</v>
      </c>
      <c r="B529" s="44" t="s">
        <v>3525</v>
      </c>
      <c r="C529" s="44">
        <v>6005</v>
      </c>
      <c r="D529" s="2055">
        <v>300</v>
      </c>
      <c r="E529" s="2110">
        <f t="shared" si="70"/>
        <v>271.428</v>
      </c>
      <c r="F529" s="603">
        <f t="shared" si="68"/>
        <v>271.43</v>
      </c>
      <c r="G529" s="862">
        <f>'Заказ, cкидки и курсы валют'!$J$23*F529</f>
        <v>3257.16</v>
      </c>
      <c r="H529" s="128">
        <f t="shared" si="69"/>
        <v>977.15</v>
      </c>
      <c r="I529" s="20"/>
      <c r="J529" s="128">
        <f>ROUND(IF(H529&lt;'Заказ, cкидки и курсы валют'!$B$39,H529*0.54*100/(100-'Заказ, cкидки и курсы валют'!$C$39),IF(H529&lt;'Заказ, cкидки и курсы валют'!$B$40,H529*0.54*100/(100-'Заказ, cкидки и курсы валют'!$C$40),IF(H529&lt;'Заказ, cкидки и курсы валют'!$B$41,H529*0.54*100/(100-'Заказ, cкидки и курсы валют'!$C$41),IF(H529&lt;'Заказ, cкидки и курсы валют'!$B$42,H529*0.54*100/(100-'Заказ, cкидки и курсы валют'!$C$42),IF(H529&lt;'Заказ, cкидки и курсы валют'!$B$43,H529*0.54*100/(100-'Заказ, cкидки и курсы валют'!$C$43),H529))))),2)</f>
        <v>977.15</v>
      </c>
      <c r="K529" s="139"/>
    </row>
    <row r="530" spans="1:11" ht="12.75" customHeight="1">
      <c r="A530" s="20" t="s">
        <v>2712</v>
      </c>
      <c r="B530" s="44" t="s">
        <v>3525</v>
      </c>
      <c r="C530" s="44">
        <v>7004</v>
      </c>
      <c r="D530" s="2055">
        <v>300</v>
      </c>
      <c r="E530" s="2110">
        <f t="shared" si="70"/>
        <v>271.428</v>
      </c>
      <c r="F530" s="603">
        <f t="shared" si="68"/>
        <v>271.43</v>
      </c>
      <c r="G530" s="862">
        <f>'Заказ, cкидки и курсы валют'!$J$23*F530</f>
        <v>3257.16</v>
      </c>
      <c r="H530" s="128">
        <f t="shared" si="69"/>
        <v>977.15</v>
      </c>
      <c r="I530" s="20"/>
      <c r="J530" s="128">
        <f>ROUND(IF(H530&lt;'Заказ, cкидки и курсы валют'!$B$39,H530*0.54*100/(100-'Заказ, cкидки и курсы валют'!$C$39),IF(H530&lt;'Заказ, cкидки и курсы валют'!$B$40,H530*0.54*100/(100-'Заказ, cкидки и курсы валют'!$C$40),IF(H530&lt;'Заказ, cкидки и курсы валют'!$B$41,H530*0.54*100/(100-'Заказ, cкидки и курсы валют'!$C$41),IF(H530&lt;'Заказ, cкидки и курсы валют'!$B$42,H530*0.54*100/(100-'Заказ, cкидки и курсы валют'!$C$42),IF(H530&lt;'Заказ, cкидки и курсы валют'!$B$43,H530*0.54*100/(100-'Заказ, cкидки и курсы валют'!$C$43),H530))))),2)</f>
        <v>977.15</v>
      </c>
      <c r="K530" s="139"/>
    </row>
    <row r="531" spans="1:11" ht="12.75" customHeight="1">
      <c r="A531" s="20" t="s">
        <v>10713</v>
      </c>
      <c r="B531" s="44" t="s">
        <v>3525</v>
      </c>
      <c r="C531" s="44">
        <v>7024</v>
      </c>
      <c r="D531" s="2055">
        <v>300</v>
      </c>
      <c r="E531" s="2110">
        <f t="shared" si="70"/>
        <v>271.428</v>
      </c>
      <c r="F531" s="603">
        <f t="shared" si="68"/>
        <v>271.43</v>
      </c>
      <c r="G531" s="862">
        <f>'Заказ, cкидки и курсы валют'!$J$23*F531</f>
        <v>3257.16</v>
      </c>
      <c r="H531" s="128">
        <f t="shared" si="69"/>
        <v>977.15</v>
      </c>
      <c r="I531" s="20"/>
      <c r="J531" s="128">
        <f>ROUND(IF(H531&lt;'Заказ, cкидки и курсы валют'!$B$39,H531*0.54*100/(100-'Заказ, cкидки и курсы валют'!$C$39),IF(H531&lt;'Заказ, cкидки и курсы валют'!$B$40,H531*0.54*100/(100-'Заказ, cкидки и курсы валют'!$C$40),IF(H531&lt;'Заказ, cкидки и курсы валют'!$B$41,H531*0.54*100/(100-'Заказ, cкидки и курсы валют'!$C$41),IF(H531&lt;'Заказ, cкидки и курсы валют'!$B$42,H531*0.54*100/(100-'Заказ, cкидки и курсы валют'!$C$42),IF(H531&lt;'Заказ, cкидки и курсы валют'!$B$43,H531*0.54*100/(100-'Заказ, cкидки и курсы валют'!$C$43),H531))))),2)</f>
        <v>977.15</v>
      </c>
      <c r="K531" s="139"/>
    </row>
    <row r="532" spans="1:11" ht="12.75" customHeight="1">
      <c r="A532" s="20" t="s">
        <v>2713</v>
      </c>
      <c r="B532" s="44" t="s">
        <v>3525</v>
      </c>
      <c r="C532" s="44">
        <v>8017</v>
      </c>
      <c r="D532" s="2055">
        <v>300</v>
      </c>
      <c r="E532" s="2110">
        <f t="shared" si="70"/>
        <v>271.428</v>
      </c>
      <c r="F532" s="603">
        <f t="shared" si="68"/>
        <v>271.43</v>
      </c>
      <c r="G532" s="862">
        <f>'Заказ, cкидки и курсы валют'!$J$23*F532</f>
        <v>3257.16</v>
      </c>
      <c r="H532" s="128">
        <f t="shared" si="69"/>
        <v>977.15</v>
      </c>
      <c r="I532" s="20"/>
      <c r="J532" s="128">
        <f>ROUND(IF(H532&lt;'Заказ, cкидки и курсы валют'!$B$39,H532*0.54*100/(100-'Заказ, cкидки и курсы валют'!$C$39),IF(H532&lt;'Заказ, cкидки и курсы валют'!$B$40,H532*0.54*100/(100-'Заказ, cкидки и курсы валют'!$C$40),IF(H532&lt;'Заказ, cкидки и курсы валют'!$B$41,H532*0.54*100/(100-'Заказ, cкидки и курсы валют'!$C$41),IF(H532&lt;'Заказ, cкидки и курсы валют'!$B$42,H532*0.54*100/(100-'Заказ, cкидки и курсы валют'!$C$42),IF(H532&lt;'Заказ, cкидки и курсы валют'!$B$43,H532*0.54*100/(100-'Заказ, cкидки и курсы валют'!$C$43),H532))))),2)</f>
        <v>977.15</v>
      </c>
      <c r="K532" s="139"/>
    </row>
    <row r="533" spans="1:11" ht="12.75" customHeight="1">
      <c r="A533" s="20" t="s">
        <v>2714</v>
      </c>
      <c r="B533" s="44" t="s">
        <v>3525</v>
      </c>
      <c r="C533" s="44">
        <v>8019</v>
      </c>
      <c r="D533" s="2055">
        <v>300</v>
      </c>
      <c r="E533" s="2110">
        <f t="shared" si="70"/>
        <v>271.428</v>
      </c>
      <c r="F533" s="603">
        <f t="shared" si="68"/>
        <v>271.43</v>
      </c>
      <c r="G533" s="862">
        <f>'Заказ, cкидки и курсы валют'!$J$23*F533</f>
        <v>3257.16</v>
      </c>
      <c r="H533" s="128">
        <f t="shared" si="69"/>
        <v>977.15</v>
      </c>
      <c r="I533" s="20"/>
      <c r="J533" s="128">
        <f>ROUND(IF(H533&lt;'Заказ, cкидки и курсы валют'!$B$39,H533*0.54*100/(100-'Заказ, cкидки и курсы валют'!$C$39),IF(H533&lt;'Заказ, cкидки и курсы валют'!$B$40,H533*0.54*100/(100-'Заказ, cкидки и курсы валют'!$C$40),IF(H533&lt;'Заказ, cкидки и курсы валют'!$B$41,H533*0.54*100/(100-'Заказ, cкидки и курсы валют'!$C$41),IF(H533&lt;'Заказ, cкидки и курсы валют'!$B$42,H533*0.54*100/(100-'Заказ, cкидки и курсы валют'!$C$42),IF(H533&lt;'Заказ, cкидки и курсы валют'!$B$43,H533*0.54*100/(100-'Заказ, cкидки и курсы валют'!$C$43),H533))))),2)</f>
        <v>977.15</v>
      </c>
      <c r="K533" s="139"/>
    </row>
    <row r="534" spans="1:11" ht="12.75" customHeight="1">
      <c r="A534" s="20" t="s">
        <v>2715</v>
      </c>
      <c r="B534" s="44" t="s">
        <v>3525</v>
      </c>
      <c r="C534" s="44">
        <v>9003</v>
      </c>
      <c r="D534" s="2055">
        <v>300</v>
      </c>
      <c r="E534" s="2110">
        <f t="shared" si="70"/>
        <v>271.428</v>
      </c>
      <c r="F534" s="603">
        <f t="shared" si="68"/>
        <v>271.43</v>
      </c>
      <c r="G534" s="862">
        <f>'Заказ, cкидки и курсы валют'!$J$23*F534</f>
        <v>3257.16</v>
      </c>
      <c r="H534" s="128">
        <f t="shared" si="69"/>
        <v>977.15</v>
      </c>
      <c r="I534" s="20"/>
      <c r="J534" s="128">
        <f>ROUND(IF(H534&lt;'Заказ, cкидки и курсы валют'!$B$39,H534*0.54*100/(100-'Заказ, cкидки и курсы валют'!$C$39),IF(H534&lt;'Заказ, cкидки и курсы валют'!$B$40,H534*0.54*100/(100-'Заказ, cкидки и курсы валют'!$C$40),IF(H534&lt;'Заказ, cкидки и курсы валют'!$B$41,H534*0.54*100/(100-'Заказ, cкидки и курсы валют'!$C$41),IF(H534&lt;'Заказ, cкидки и курсы валют'!$B$42,H534*0.54*100/(100-'Заказ, cкидки и курсы валют'!$C$42),IF(H534&lt;'Заказ, cкидки и курсы валют'!$B$43,H534*0.54*100/(100-'Заказ, cкидки и курсы валют'!$C$43),H534))))),2)</f>
        <v>977.15</v>
      </c>
      <c r="K534" s="14"/>
    </row>
    <row r="535" spans="1:11" ht="12.75" customHeight="1">
      <c r="A535" s="2165" t="s">
        <v>5031</v>
      </c>
      <c r="B535" s="1842" t="s">
        <v>1384</v>
      </c>
      <c r="C535" s="1842">
        <v>1014</v>
      </c>
      <c r="D535" s="2166">
        <v>300</v>
      </c>
      <c r="E535" s="2110">
        <f t="shared" si="70"/>
        <v>294.31199999999995</v>
      </c>
      <c r="F535" s="932">
        <f t="shared" si="68"/>
        <v>294.31</v>
      </c>
      <c r="G535" s="933">
        <f>'Заказ, cкидки и курсы валют'!$J$23*F535</f>
        <v>3531.7200000000003</v>
      </c>
      <c r="H535" s="537">
        <f t="shared" si="69"/>
        <v>1059.52</v>
      </c>
      <c r="I535" s="2165"/>
      <c r="J535" s="128">
        <f>ROUND(IF(H535&lt;'Заказ, cкидки и курсы валют'!$B$39,H535*0.54*100/(100-'Заказ, cкидки и курсы валют'!$C$39),IF(H535&lt;'Заказ, cкидки и курсы валют'!$B$40,H535*0.54*100/(100-'Заказ, cкидки и курсы валют'!$C$40),IF(H535&lt;'Заказ, cкидки и курсы валют'!$B$41,H535*0.54*100/(100-'Заказ, cкидки и курсы валют'!$C$41),IF(H535&lt;'Заказ, cкидки и курсы валют'!$B$42,H535*0.54*100/(100-'Заказ, cкидки и курсы валют'!$C$42),IF(H535&lt;'Заказ, cкидки и курсы валют'!$B$43,H535*0.54*100/(100-'Заказ, cкидки и курсы валют'!$C$43),H535))))),2)</f>
        <v>1059.52</v>
      </c>
      <c r="K535" s="14"/>
    </row>
    <row r="536" spans="1:11" ht="12.75" customHeight="1">
      <c r="A536" s="15" t="s">
        <v>5032</v>
      </c>
      <c r="B536" s="44" t="s">
        <v>1384</v>
      </c>
      <c r="C536" s="44">
        <v>1015</v>
      </c>
      <c r="D536" s="2055">
        <v>300</v>
      </c>
      <c r="E536" s="2110">
        <f t="shared" si="70"/>
        <v>294.31199999999995</v>
      </c>
      <c r="F536" s="603">
        <f t="shared" si="68"/>
        <v>294.31</v>
      </c>
      <c r="G536" s="862">
        <f>'Заказ, cкидки и курсы валют'!$J$23*F536</f>
        <v>3531.7200000000003</v>
      </c>
      <c r="H536" s="128">
        <f t="shared" si="69"/>
        <v>1059.52</v>
      </c>
      <c r="I536" s="15"/>
      <c r="J536" s="128">
        <f>ROUND(IF(H536&lt;'Заказ, cкидки и курсы валют'!$B$39,H536*0.54*100/(100-'Заказ, cкидки и курсы валют'!$C$39),IF(H536&lt;'Заказ, cкидки и курсы валют'!$B$40,H536*0.54*100/(100-'Заказ, cкидки и курсы валют'!$C$40),IF(H536&lt;'Заказ, cкидки и курсы валют'!$B$41,H536*0.54*100/(100-'Заказ, cкидки и курсы валют'!$C$41),IF(H536&lt;'Заказ, cкидки и курсы валют'!$B$42,H536*0.54*100/(100-'Заказ, cкидки и курсы валют'!$C$42),IF(H536&lt;'Заказ, cкидки и курсы валют'!$B$43,H536*0.54*100/(100-'Заказ, cкидки и курсы валют'!$C$43),H536))))),2)</f>
        <v>1059.52</v>
      </c>
      <c r="K536" s="14"/>
    </row>
    <row r="537" spans="1:11" ht="12.75" customHeight="1">
      <c r="A537" s="15" t="s">
        <v>5033</v>
      </c>
      <c r="B537" s="44" t="s">
        <v>1384</v>
      </c>
      <c r="C537" s="44">
        <v>1018</v>
      </c>
      <c r="D537" s="2055">
        <v>300</v>
      </c>
      <c r="E537" s="2110">
        <f t="shared" si="70"/>
        <v>294.31199999999995</v>
      </c>
      <c r="F537" s="603">
        <f t="shared" si="68"/>
        <v>294.31</v>
      </c>
      <c r="G537" s="862">
        <f>'Заказ, cкидки и курсы валют'!$J$23*F537</f>
        <v>3531.7200000000003</v>
      </c>
      <c r="H537" s="128">
        <f t="shared" si="69"/>
        <v>1059.52</v>
      </c>
      <c r="I537" s="15"/>
      <c r="J537" s="128">
        <f>ROUND(IF(H537&lt;'Заказ, cкидки и курсы валют'!$B$39,H537*0.54*100/(100-'Заказ, cкидки и курсы валют'!$C$39),IF(H537&lt;'Заказ, cкидки и курсы валют'!$B$40,H537*0.54*100/(100-'Заказ, cкидки и курсы валют'!$C$40),IF(H537&lt;'Заказ, cкидки и курсы валют'!$B$41,H537*0.54*100/(100-'Заказ, cкидки и курсы валют'!$C$41),IF(H537&lt;'Заказ, cкидки и курсы валют'!$B$42,H537*0.54*100/(100-'Заказ, cкидки и курсы валют'!$C$42),IF(H537&lt;'Заказ, cкидки и курсы валют'!$B$43,H537*0.54*100/(100-'Заказ, cкидки и курсы валют'!$C$43),H537))))),2)</f>
        <v>1059.52</v>
      </c>
      <c r="K537" s="14"/>
    </row>
    <row r="538" spans="1:11" ht="12.75" customHeight="1">
      <c r="A538" s="15" t="s">
        <v>5530</v>
      </c>
      <c r="B538" s="44" t="s">
        <v>1384</v>
      </c>
      <c r="C538" s="44">
        <v>2001</v>
      </c>
      <c r="D538" s="2055">
        <v>300</v>
      </c>
      <c r="E538" s="2110">
        <f t="shared" si="70"/>
        <v>294.31199999999995</v>
      </c>
      <c r="F538" s="603">
        <f t="shared" si="68"/>
        <v>294.31</v>
      </c>
      <c r="G538" s="862">
        <f>'Заказ, cкидки и курсы валют'!$J$23*F538</f>
        <v>3531.7200000000003</v>
      </c>
      <c r="H538" s="128">
        <f t="shared" si="69"/>
        <v>1059.52</v>
      </c>
      <c r="I538" s="15"/>
      <c r="J538" s="128">
        <f>ROUND(IF(H538&lt;'Заказ, cкидки и курсы валют'!$B$39,H538*0.54*100/(100-'Заказ, cкидки и курсы валют'!$C$39),IF(H538&lt;'Заказ, cкидки и курсы валют'!$B$40,H538*0.54*100/(100-'Заказ, cкидки и курсы валют'!$C$40),IF(H538&lt;'Заказ, cкидки и курсы валют'!$B$41,H538*0.54*100/(100-'Заказ, cкидки и курсы валют'!$C$41),IF(H538&lt;'Заказ, cкидки и курсы валют'!$B$42,H538*0.54*100/(100-'Заказ, cкидки и курсы валют'!$C$42),IF(H538&lt;'Заказ, cкидки и курсы валют'!$B$43,H538*0.54*100/(100-'Заказ, cкидки и курсы валют'!$C$43),H538))))),2)</f>
        <v>1059.52</v>
      </c>
      <c r="K538" s="14"/>
    </row>
    <row r="539" spans="1:11" ht="12.75" customHeight="1">
      <c r="A539" s="15" t="s">
        <v>5034</v>
      </c>
      <c r="B539" s="44" t="s">
        <v>1384</v>
      </c>
      <c r="C539" s="44">
        <v>3003</v>
      </c>
      <c r="D539" s="2055">
        <v>300</v>
      </c>
      <c r="E539" s="2110">
        <f t="shared" si="70"/>
        <v>294.31199999999995</v>
      </c>
      <c r="F539" s="603">
        <f t="shared" si="68"/>
        <v>294.31</v>
      </c>
      <c r="G539" s="862">
        <f>'Заказ, cкидки и курсы валют'!$J$23*F539</f>
        <v>3531.7200000000003</v>
      </c>
      <c r="H539" s="128">
        <f t="shared" si="69"/>
        <v>1059.52</v>
      </c>
      <c r="I539" s="15"/>
      <c r="J539" s="128">
        <f>ROUND(IF(H539&lt;'Заказ, cкидки и курсы валют'!$B$39,H539*0.54*100/(100-'Заказ, cкидки и курсы валют'!$C$39),IF(H539&lt;'Заказ, cкидки и курсы валют'!$B$40,H539*0.54*100/(100-'Заказ, cкидки и курсы валют'!$C$40),IF(H539&lt;'Заказ, cкидки и курсы валют'!$B$41,H539*0.54*100/(100-'Заказ, cкидки и курсы валют'!$C$41),IF(H539&lt;'Заказ, cкидки и курсы валют'!$B$42,H539*0.54*100/(100-'Заказ, cкидки и курсы валют'!$C$42),IF(H539&lt;'Заказ, cкидки и курсы валют'!$B$43,H539*0.54*100/(100-'Заказ, cкидки и курсы валют'!$C$43),H539))))),2)</f>
        <v>1059.52</v>
      </c>
      <c r="K539" s="14"/>
    </row>
    <row r="540" spans="1:11" ht="12.75" customHeight="1">
      <c r="A540" s="15" t="s">
        <v>5035</v>
      </c>
      <c r="B540" s="44" t="s">
        <v>1384</v>
      </c>
      <c r="C540" s="44">
        <v>3005</v>
      </c>
      <c r="D540" s="2055">
        <v>300</v>
      </c>
      <c r="E540" s="2110">
        <f t="shared" si="70"/>
        <v>294.31199999999995</v>
      </c>
      <c r="F540" s="603">
        <f t="shared" si="68"/>
        <v>294.31</v>
      </c>
      <c r="G540" s="862">
        <f>'Заказ, cкидки и курсы валют'!$J$23*F540</f>
        <v>3531.7200000000003</v>
      </c>
      <c r="H540" s="128">
        <f t="shared" si="69"/>
        <v>1059.52</v>
      </c>
      <c r="I540" s="15"/>
      <c r="J540" s="128">
        <f>ROUND(IF(H540&lt;'Заказ, cкидки и курсы валют'!$B$39,H540*0.54*100/(100-'Заказ, cкидки и курсы валют'!$C$39),IF(H540&lt;'Заказ, cкидки и курсы валют'!$B$40,H540*0.54*100/(100-'Заказ, cкидки и курсы валют'!$C$40),IF(H540&lt;'Заказ, cкидки и курсы валют'!$B$41,H540*0.54*100/(100-'Заказ, cкидки и курсы валют'!$C$41),IF(H540&lt;'Заказ, cкидки и курсы валют'!$B$42,H540*0.54*100/(100-'Заказ, cкидки и курсы валют'!$C$42),IF(H540&lt;'Заказ, cкидки и курсы валют'!$B$43,H540*0.54*100/(100-'Заказ, cкидки и курсы валют'!$C$43),H540))))),2)</f>
        <v>1059.52</v>
      </c>
      <c r="K540" s="14"/>
    </row>
    <row r="541" spans="1:11" ht="12.75" customHeight="1">
      <c r="A541" s="15" t="s">
        <v>590</v>
      </c>
      <c r="B541" s="44" t="s">
        <v>1384</v>
      </c>
      <c r="C541" s="44">
        <v>3009</v>
      </c>
      <c r="D541" s="2055">
        <v>300</v>
      </c>
      <c r="E541" s="2110">
        <f t="shared" si="70"/>
        <v>294.31199999999995</v>
      </c>
      <c r="F541" s="603">
        <f t="shared" si="68"/>
        <v>294.31</v>
      </c>
      <c r="G541" s="862">
        <f>'Заказ, cкидки и курсы валют'!$J$23*F541</f>
        <v>3531.7200000000003</v>
      </c>
      <c r="H541" s="128">
        <f t="shared" si="69"/>
        <v>1059.52</v>
      </c>
      <c r="I541" s="15"/>
      <c r="J541" s="128">
        <f>ROUND(IF(H541&lt;'Заказ, cкидки и курсы валют'!$B$39,H541*0.54*100/(100-'Заказ, cкидки и курсы валют'!$C$39),IF(H541&lt;'Заказ, cкидки и курсы валют'!$B$40,H541*0.54*100/(100-'Заказ, cкидки и курсы валют'!$C$40),IF(H541&lt;'Заказ, cкидки и курсы валют'!$B$41,H541*0.54*100/(100-'Заказ, cкидки и курсы валют'!$C$41),IF(H541&lt;'Заказ, cкидки и курсы валют'!$B$42,H541*0.54*100/(100-'Заказ, cкидки и курсы валют'!$C$42),IF(H541&lt;'Заказ, cкидки и курсы валют'!$B$43,H541*0.54*100/(100-'Заказ, cкидки и курсы валют'!$C$43),H541))))),2)</f>
        <v>1059.52</v>
      </c>
      <c r="K541" s="14"/>
    </row>
    <row r="542" spans="1:11" ht="12.75" customHeight="1">
      <c r="A542" s="15" t="s">
        <v>5036</v>
      </c>
      <c r="B542" s="44" t="s">
        <v>1384</v>
      </c>
      <c r="C542" s="44">
        <v>3011</v>
      </c>
      <c r="D542" s="2055">
        <v>300</v>
      </c>
      <c r="E542" s="2110">
        <f t="shared" si="70"/>
        <v>294.31199999999995</v>
      </c>
      <c r="F542" s="603">
        <f t="shared" si="68"/>
        <v>294.31</v>
      </c>
      <c r="G542" s="862">
        <f>'Заказ, cкидки и курсы валют'!$J$23*F542</f>
        <v>3531.7200000000003</v>
      </c>
      <c r="H542" s="128">
        <f t="shared" si="69"/>
        <v>1059.52</v>
      </c>
      <c r="I542" s="15"/>
      <c r="J542" s="128">
        <f>ROUND(IF(H542&lt;'Заказ, cкидки и курсы валют'!$B$39,H542*0.54*100/(100-'Заказ, cкидки и курсы валют'!$C$39),IF(H542&lt;'Заказ, cкидки и курсы валют'!$B$40,H542*0.54*100/(100-'Заказ, cкидки и курсы валют'!$C$40),IF(H542&lt;'Заказ, cкидки и курсы валют'!$B$41,H542*0.54*100/(100-'Заказ, cкидки и курсы валют'!$C$41),IF(H542&lt;'Заказ, cкидки и курсы валют'!$B$42,H542*0.54*100/(100-'Заказ, cкидки и курсы валют'!$C$42),IF(H542&lt;'Заказ, cкидки и курсы валют'!$B$43,H542*0.54*100/(100-'Заказ, cкидки и курсы валют'!$C$43),H542))))),2)</f>
        <v>1059.52</v>
      </c>
      <c r="K542" s="14"/>
    </row>
    <row r="543" spans="1:11" ht="12.75" customHeight="1">
      <c r="A543" s="15" t="s">
        <v>5037</v>
      </c>
      <c r="B543" s="44" t="s">
        <v>1384</v>
      </c>
      <c r="C543" s="44">
        <v>5002</v>
      </c>
      <c r="D543" s="2055">
        <v>300</v>
      </c>
      <c r="E543" s="2110">
        <f t="shared" si="70"/>
        <v>294.31199999999995</v>
      </c>
      <c r="F543" s="603">
        <f t="shared" si="68"/>
        <v>294.31</v>
      </c>
      <c r="G543" s="862">
        <f>'Заказ, cкидки и курсы валют'!$J$23*F543</f>
        <v>3531.7200000000003</v>
      </c>
      <c r="H543" s="128">
        <f t="shared" si="69"/>
        <v>1059.52</v>
      </c>
      <c r="I543" s="15"/>
      <c r="J543" s="128">
        <f>ROUND(IF(H543&lt;'Заказ, cкидки и курсы валют'!$B$39,H543*0.54*100/(100-'Заказ, cкидки и курсы валют'!$C$39),IF(H543&lt;'Заказ, cкидки и курсы валют'!$B$40,H543*0.54*100/(100-'Заказ, cкидки и курсы валют'!$C$40),IF(H543&lt;'Заказ, cкидки и курсы валют'!$B$41,H543*0.54*100/(100-'Заказ, cкидки и курсы валют'!$C$41),IF(H543&lt;'Заказ, cкидки и курсы валют'!$B$42,H543*0.54*100/(100-'Заказ, cкидки и курсы валют'!$C$42),IF(H543&lt;'Заказ, cкидки и курсы валют'!$B$43,H543*0.54*100/(100-'Заказ, cкидки и курсы валют'!$C$43),H543))))),2)</f>
        <v>1059.52</v>
      </c>
      <c r="K543" s="14"/>
    </row>
    <row r="544" spans="1:11" ht="12.75" customHeight="1">
      <c r="A544" s="15" t="s">
        <v>5038</v>
      </c>
      <c r="B544" s="44" t="s">
        <v>1384</v>
      </c>
      <c r="C544" s="44">
        <v>5005</v>
      </c>
      <c r="D544" s="2055">
        <v>300</v>
      </c>
      <c r="E544" s="2110">
        <f t="shared" si="70"/>
        <v>294.31199999999995</v>
      </c>
      <c r="F544" s="603">
        <f t="shared" si="68"/>
        <v>294.31</v>
      </c>
      <c r="G544" s="862">
        <f>'Заказ, cкидки и курсы валют'!$J$23*F544</f>
        <v>3531.7200000000003</v>
      </c>
      <c r="H544" s="128">
        <f t="shared" si="69"/>
        <v>1059.52</v>
      </c>
      <c r="I544" s="15"/>
      <c r="J544" s="128">
        <f>ROUND(IF(H544&lt;'Заказ, cкидки и курсы валют'!$B$39,H544*0.54*100/(100-'Заказ, cкидки и курсы валют'!$C$39),IF(H544&lt;'Заказ, cкидки и курсы валют'!$B$40,H544*0.54*100/(100-'Заказ, cкидки и курсы валют'!$C$40),IF(H544&lt;'Заказ, cкидки и курсы валют'!$B$41,H544*0.54*100/(100-'Заказ, cкидки и курсы валют'!$C$41),IF(H544&lt;'Заказ, cкидки и курсы валют'!$B$42,H544*0.54*100/(100-'Заказ, cкидки и курсы валют'!$C$42),IF(H544&lt;'Заказ, cкидки и курсы валют'!$B$43,H544*0.54*100/(100-'Заказ, cкидки и курсы валют'!$C$43),H544))))),2)</f>
        <v>1059.52</v>
      </c>
      <c r="K544" s="14"/>
    </row>
    <row r="545" spans="1:11" ht="12.75" customHeight="1">
      <c r="A545" s="15" t="s">
        <v>5039</v>
      </c>
      <c r="B545" s="44" t="s">
        <v>1384</v>
      </c>
      <c r="C545" s="44">
        <v>5010</v>
      </c>
      <c r="D545" s="2055">
        <v>300</v>
      </c>
      <c r="E545" s="2110">
        <f t="shared" si="70"/>
        <v>294.31199999999995</v>
      </c>
      <c r="F545" s="603">
        <f t="shared" si="68"/>
        <v>294.31</v>
      </c>
      <c r="G545" s="862">
        <f>'Заказ, cкидки и курсы валют'!$J$23*F545</f>
        <v>3531.7200000000003</v>
      </c>
      <c r="H545" s="128">
        <f t="shared" si="69"/>
        <v>1059.52</v>
      </c>
      <c r="I545" s="15"/>
      <c r="J545" s="128">
        <f>ROUND(IF(H545&lt;'Заказ, cкидки и курсы валют'!$B$39,H545*0.54*100/(100-'Заказ, cкидки и курсы валют'!$C$39),IF(H545&lt;'Заказ, cкидки и курсы валют'!$B$40,H545*0.54*100/(100-'Заказ, cкидки и курсы валют'!$C$40),IF(H545&lt;'Заказ, cкидки и курсы валют'!$B$41,H545*0.54*100/(100-'Заказ, cкидки и курсы валют'!$C$41),IF(H545&lt;'Заказ, cкидки и курсы валют'!$B$42,H545*0.54*100/(100-'Заказ, cкидки и курсы валют'!$C$42),IF(H545&lt;'Заказ, cкидки и курсы валют'!$B$43,H545*0.54*100/(100-'Заказ, cкидки и курсы валют'!$C$43),H545))))),2)</f>
        <v>1059.52</v>
      </c>
      <c r="K545" s="14"/>
    </row>
    <row r="546" spans="1:11" ht="12.75" customHeight="1">
      <c r="A546" s="15" t="s">
        <v>5040</v>
      </c>
      <c r="B546" s="44" t="s">
        <v>1384</v>
      </c>
      <c r="C546" s="44">
        <v>5021</v>
      </c>
      <c r="D546" s="2055">
        <v>300</v>
      </c>
      <c r="E546" s="2110">
        <f t="shared" si="70"/>
        <v>294.31199999999995</v>
      </c>
      <c r="F546" s="603">
        <f t="shared" si="68"/>
        <v>294.31</v>
      </c>
      <c r="G546" s="862">
        <f>'Заказ, cкидки и курсы валют'!$J$23*F546</f>
        <v>3531.7200000000003</v>
      </c>
      <c r="H546" s="128">
        <f t="shared" si="69"/>
        <v>1059.52</v>
      </c>
      <c r="I546" s="15"/>
      <c r="J546" s="128">
        <f>ROUND(IF(H546&lt;'Заказ, cкидки и курсы валют'!$B$39,H546*0.54*100/(100-'Заказ, cкидки и курсы валют'!$C$39),IF(H546&lt;'Заказ, cкидки и курсы валют'!$B$40,H546*0.54*100/(100-'Заказ, cкидки и курсы валют'!$C$40),IF(H546&lt;'Заказ, cкидки и курсы валют'!$B$41,H546*0.54*100/(100-'Заказ, cкидки и курсы валют'!$C$41),IF(H546&lt;'Заказ, cкидки и курсы валют'!$B$42,H546*0.54*100/(100-'Заказ, cкидки и курсы валют'!$C$42),IF(H546&lt;'Заказ, cкидки и курсы валют'!$B$43,H546*0.54*100/(100-'Заказ, cкидки и курсы валют'!$C$43),H546))))),2)</f>
        <v>1059.52</v>
      </c>
      <c r="K546" s="14"/>
    </row>
    <row r="547" spans="1:11" ht="12.75" customHeight="1">
      <c r="A547" s="15" t="s">
        <v>5041</v>
      </c>
      <c r="B547" s="44" t="s">
        <v>1384</v>
      </c>
      <c r="C547" s="44">
        <v>6002</v>
      </c>
      <c r="D547" s="2055">
        <v>300</v>
      </c>
      <c r="E547" s="2110">
        <f t="shared" si="70"/>
        <v>294.31199999999995</v>
      </c>
      <c r="F547" s="603">
        <f t="shared" si="68"/>
        <v>294.31</v>
      </c>
      <c r="G547" s="862">
        <f>'Заказ, cкидки и курсы валют'!$J$23*F547</f>
        <v>3531.7200000000003</v>
      </c>
      <c r="H547" s="128">
        <f t="shared" si="69"/>
        <v>1059.52</v>
      </c>
      <c r="I547" s="15"/>
      <c r="J547" s="128">
        <f>ROUND(IF(H547&lt;'Заказ, cкидки и курсы валют'!$B$39,H547*0.54*100/(100-'Заказ, cкидки и курсы валют'!$C$39),IF(H547&lt;'Заказ, cкидки и курсы валют'!$B$40,H547*0.54*100/(100-'Заказ, cкидки и курсы валют'!$C$40),IF(H547&lt;'Заказ, cкидки и курсы валют'!$B$41,H547*0.54*100/(100-'Заказ, cкидки и курсы валют'!$C$41),IF(H547&lt;'Заказ, cкидки и курсы валют'!$B$42,H547*0.54*100/(100-'Заказ, cкидки и курсы валют'!$C$42),IF(H547&lt;'Заказ, cкидки и курсы валют'!$B$43,H547*0.54*100/(100-'Заказ, cкидки и курсы валют'!$C$43),H547))))),2)</f>
        <v>1059.52</v>
      </c>
      <c r="K547" s="14"/>
    </row>
    <row r="548" spans="1:11" ht="12.75" customHeight="1">
      <c r="A548" s="15" t="s">
        <v>5042</v>
      </c>
      <c r="B548" s="44" t="s">
        <v>1384</v>
      </c>
      <c r="C548" s="44">
        <v>6005</v>
      </c>
      <c r="D548" s="2055">
        <v>300</v>
      </c>
      <c r="E548" s="2110">
        <f t="shared" si="70"/>
        <v>294.31199999999995</v>
      </c>
      <c r="F548" s="603">
        <f t="shared" si="68"/>
        <v>294.31</v>
      </c>
      <c r="G548" s="862">
        <f>'Заказ, cкидки и курсы валют'!$J$23*F548</f>
        <v>3531.7200000000003</v>
      </c>
      <c r="H548" s="128">
        <f t="shared" si="69"/>
        <v>1059.52</v>
      </c>
      <c r="I548" s="15"/>
      <c r="J548" s="128">
        <f>ROUND(IF(H548&lt;'Заказ, cкидки и курсы валют'!$B$39,H548*0.54*100/(100-'Заказ, cкидки и курсы валют'!$C$39),IF(H548&lt;'Заказ, cкидки и курсы валют'!$B$40,H548*0.54*100/(100-'Заказ, cкидки и курсы валют'!$C$40),IF(H548&lt;'Заказ, cкидки и курсы валют'!$B$41,H548*0.54*100/(100-'Заказ, cкидки и курсы валют'!$C$41),IF(H548&lt;'Заказ, cкидки и курсы валют'!$B$42,H548*0.54*100/(100-'Заказ, cкидки и курсы валют'!$C$42),IF(H548&lt;'Заказ, cкидки и курсы валют'!$B$43,H548*0.54*100/(100-'Заказ, cкидки и курсы валют'!$C$43),H548))))),2)</f>
        <v>1059.52</v>
      </c>
      <c r="K548" s="14"/>
    </row>
    <row r="549" spans="1:11" ht="12.75" customHeight="1">
      <c r="A549" s="15" t="s">
        <v>5043</v>
      </c>
      <c r="B549" s="44" t="s">
        <v>1384</v>
      </c>
      <c r="C549" s="44">
        <v>7004</v>
      </c>
      <c r="D549" s="2055">
        <v>300</v>
      </c>
      <c r="E549" s="2110">
        <f t="shared" si="70"/>
        <v>294.31199999999995</v>
      </c>
      <c r="F549" s="603">
        <f t="shared" si="68"/>
        <v>294.31</v>
      </c>
      <c r="G549" s="862">
        <f>'Заказ, cкидки и курсы валют'!$J$23*F549</f>
        <v>3531.7200000000003</v>
      </c>
      <c r="H549" s="128">
        <f t="shared" si="69"/>
        <v>1059.52</v>
      </c>
      <c r="I549" s="15"/>
      <c r="J549" s="128">
        <f>ROUND(IF(H549&lt;'Заказ, cкидки и курсы валют'!$B$39,H549*0.54*100/(100-'Заказ, cкидки и курсы валют'!$C$39),IF(H549&lt;'Заказ, cкидки и курсы валют'!$B$40,H549*0.54*100/(100-'Заказ, cкидки и курсы валют'!$C$40),IF(H549&lt;'Заказ, cкидки и курсы валют'!$B$41,H549*0.54*100/(100-'Заказ, cкидки и курсы валют'!$C$41),IF(H549&lt;'Заказ, cкидки и курсы валют'!$B$42,H549*0.54*100/(100-'Заказ, cкидки и курсы валют'!$C$42),IF(H549&lt;'Заказ, cкидки и курсы валют'!$B$43,H549*0.54*100/(100-'Заказ, cкидки и курсы валют'!$C$43),H549))))),2)</f>
        <v>1059.52</v>
      </c>
      <c r="K549" s="14"/>
    </row>
    <row r="550" spans="1:11" ht="12.75" customHeight="1">
      <c r="A550" s="15" t="s">
        <v>10518</v>
      </c>
      <c r="B550" s="44" t="s">
        <v>1384</v>
      </c>
      <c r="C550" s="44">
        <v>7024</v>
      </c>
      <c r="D550" s="2055">
        <v>300</v>
      </c>
      <c r="E550" s="2110">
        <f t="shared" si="70"/>
        <v>294.31199999999995</v>
      </c>
      <c r="F550" s="603">
        <f t="shared" si="68"/>
        <v>294.31</v>
      </c>
      <c r="G550" s="862">
        <f>'Заказ, cкидки и курсы валют'!$J$23*F550</f>
        <v>3531.7200000000003</v>
      </c>
      <c r="H550" s="128">
        <f t="shared" si="69"/>
        <v>1059.52</v>
      </c>
      <c r="I550" s="15"/>
      <c r="J550" s="128">
        <f>ROUND(IF(H550&lt;'Заказ, cкидки и курсы валют'!$B$39,H550*0.54*100/(100-'Заказ, cкидки и курсы валют'!$C$39),IF(H550&lt;'Заказ, cкидки и курсы валют'!$B$40,H550*0.54*100/(100-'Заказ, cкидки и курсы валют'!$C$40),IF(H550&lt;'Заказ, cкидки и курсы валют'!$B$41,H550*0.54*100/(100-'Заказ, cкидки и курсы валют'!$C$41),IF(H550&lt;'Заказ, cкидки и курсы валют'!$B$42,H550*0.54*100/(100-'Заказ, cкидки и курсы валют'!$C$42),IF(H550&lt;'Заказ, cкидки и курсы валют'!$B$43,H550*0.54*100/(100-'Заказ, cкидки и курсы валют'!$C$43),H550))))),2)</f>
        <v>1059.52</v>
      </c>
      <c r="K550" s="14"/>
    </row>
    <row r="551" spans="1:11" ht="12.75" customHeight="1">
      <c r="A551" s="15" t="s">
        <v>5570</v>
      </c>
      <c r="B551" s="44" t="s">
        <v>1384</v>
      </c>
      <c r="C551" s="44">
        <v>8004</v>
      </c>
      <c r="D551" s="2055">
        <v>300</v>
      </c>
      <c r="E551" s="2110">
        <f t="shared" si="70"/>
        <v>294.31199999999995</v>
      </c>
      <c r="F551" s="603">
        <f t="shared" si="68"/>
        <v>294.31</v>
      </c>
      <c r="G551" s="862">
        <f>'Заказ, cкидки и курсы валют'!$J$23*F551</f>
        <v>3531.7200000000003</v>
      </c>
      <c r="H551" s="128">
        <f t="shared" si="69"/>
        <v>1059.52</v>
      </c>
      <c r="I551" s="15"/>
      <c r="J551" s="128">
        <f>ROUND(IF(H551&lt;'Заказ, cкидки и курсы валют'!$B$39,H551*0.54*100/(100-'Заказ, cкидки и курсы валют'!$C$39),IF(H551&lt;'Заказ, cкидки и курсы валют'!$B$40,H551*0.54*100/(100-'Заказ, cкидки и курсы валют'!$C$40),IF(H551&lt;'Заказ, cкидки и курсы валют'!$B$41,H551*0.54*100/(100-'Заказ, cкидки и курсы валют'!$C$41),IF(H551&lt;'Заказ, cкидки и курсы валют'!$B$42,H551*0.54*100/(100-'Заказ, cкидки и курсы валют'!$C$42),IF(H551&lt;'Заказ, cкидки и курсы валют'!$B$43,H551*0.54*100/(100-'Заказ, cкидки и курсы валют'!$C$43),H551))))),2)</f>
        <v>1059.52</v>
      </c>
      <c r="K551" s="14"/>
    </row>
    <row r="552" spans="1:11" ht="12.75" customHeight="1">
      <c r="A552" s="15" t="s">
        <v>5044</v>
      </c>
      <c r="B552" s="44" t="s">
        <v>1384</v>
      </c>
      <c r="C552" s="44">
        <v>8017</v>
      </c>
      <c r="D552" s="2055">
        <v>300</v>
      </c>
      <c r="E552" s="2110">
        <f t="shared" si="70"/>
        <v>294.31199999999995</v>
      </c>
      <c r="F552" s="603">
        <f t="shared" si="68"/>
        <v>294.31</v>
      </c>
      <c r="G552" s="862">
        <f>'Заказ, cкидки и курсы валют'!$J$23*F552</f>
        <v>3531.7200000000003</v>
      </c>
      <c r="H552" s="128">
        <f t="shared" si="69"/>
        <v>1059.52</v>
      </c>
      <c r="I552" s="15"/>
      <c r="J552" s="128">
        <f>ROUND(IF(H552&lt;'Заказ, cкидки и курсы валют'!$B$39,H552*0.54*100/(100-'Заказ, cкидки и курсы валют'!$C$39),IF(H552&lt;'Заказ, cкидки и курсы валют'!$B$40,H552*0.54*100/(100-'Заказ, cкидки и курсы валют'!$C$40),IF(H552&lt;'Заказ, cкидки и курсы валют'!$B$41,H552*0.54*100/(100-'Заказ, cкидки и курсы валют'!$C$41),IF(H552&lt;'Заказ, cкидки и курсы валют'!$B$42,H552*0.54*100/(100-'Заказ, cкидки и курсы валют'!$C$42),IF(H552&lt;'Заказ, cкидки и курсы валют'!$B$43,H552*0.54*100/(100-'Заказ, cкидки и курсы валют'!$C$43),H552))))),2)</f>
        <v>1059.52</v>
      </c>
      <c r="K552" s="14"/>
    </row>
    <row r="553" spans="1:11" ht="12.75" customHeight="1">
      <c r="A553" s="15" t="s">
        <v>5045</v>
      </c>
      <c r="B553" s="44" t="s">
        <v>1384</v>
      </c>
      <c r="C553" s="44">
        <v>8019</v>
      </c>
      <c r="D553" s="2055">
        <v>300</v>
      </c>
      <c r="E553" s="2110">
        <f t="shared" si="70"/>
        <v>294.31199999999995</v>
      </c>
      <c r="F553" s="603">
        <f t="shared" si="68"/>
        <v>294.31</v>
      </c>
      <c r="G553" s="862">
        <f>'Заказ, cкидки и курсы валют'!$J$23*F553</f>
        <v>3531.7200000000003</v>
      </c>
      <c r="H553" s="128">
        <f t="shared" si="69"/>
        <v>1059.52</v>
      </c>
      <c r="I553" s="15"/>
      <c r="J553" s="128">
        <f>ROUND(IF(H553&lt;'Заказ, cкидки и курсы валют'!$B$39,H553*0.54*100/(100-'Заказ, cкидки и курсы валют'!$C$39),IF(H553&lt;'Заказ, cкидки и курсы валют'!$B$40,H553*0.54*100/(100-'Заказ, cкидки и курсы валют'!$C$40),IF(H553&lt;'Заказ, cкидки и курсы валют'!$B$41,H553*0.54*100/(100-'Заказ, cкидки и курсы валют'!$C$41),IF(H553&lt;'Заказ, cкидки и курсы валют'!$B$42,H553*0.54*100/(100-'Заказ, cкидки и курсы валют'!$C$42),IF(H553&lt;'Заказ, cкидки и курсы валют'!$B$43,H553*0.54*100/(100-'Заказ, cкидки и курсы валют'!$C$43),H553))))),2)</f>
        <v>1059.52</v>
      </c>
      <c r="K553" s="14"/>
    </row>
    <row r="554" spans="1:11" ht="12.75" customHeight="1">
      <c r="A554" s="15" t="s">
        <v>5046</v>
      </c>
      <c r="B554" s="44" t="s">
        <v>1384</v>
      </c>
      <c r="C554" s="44">
        <v>9003</v>
      </c>
      <c r="D554" s="2055">
        <v>300</v>
      </c>
      <c r="E554" s="2110">
        <f t="shared" si="70"/>
        <v>294.31199999999995</v>
      </c>
      <c r="F554" s="603">
        <f t="shared" si="68"/>
        <v>294.31</v>
      </c>
      <c r="G554" s="862">
        <f>'Заказ, cкидки и курсы валют'!$J$23*F554</f>
        <v>3531.7200000000003</v>
      </c>
      <c r="H554" s="128">
        <f t="shared" si="69"/>
        <v>1059.52</v>
      </c>
      <c r="I554" s="15"/>
      <c r="J554" s="128">
        <f>ROUND(IF(H554&lt;'Заказ, cкидки и курсы валют'!$B$39,H554*0.54*100/(100-'Заказ, cкидки и курсы валют'!$C$39),IF(H554&lt;'Заказ, cкидки и курсы валют'!$B$40,H554*0.54*100/(100-'Заказ, cкидки и курсы валют'!$C$40),IF(H554&lt;'Заказ, cкидки и курсы валют'!$B$41,H554*0.54*100/(100-'Заказ, cкидки и курсы валют'!$C$41),IF(H554&lt;'Заказ, cкидки и курсы валют'!$B$42,H554*0.54*100/(100-'Заказ, cкидки и курсы валют'!$C$42),IF(H554&lt;'Заказ, cкидки и курсы валют'!$B$43,H554*0.54*100/(100-'Заказ, cкидки и курсы валют'!$C$43),H554))))),2)</f>
        <v>1059.52</v>
      </c>
      <c r="K554" s="14"/>
    </row>
    <row r="555" spans="1:11" ht="12.75" customHeight="1">
      <c r="A555" s="2165" t="s">
        <v>5047</v>
      </c>
      <c r="B555" s="1842" t="s">
        <v>1385</v>
      </c>
      <c r="C555" s="1842">
        <v>1014</v>
      </c>
      <c r="D555" s="2166">
        <v>250</v>
      </c>
      <c r="E555" s="2110">
        <f t="shared" si="70"/>
        <v>327.28800000000001</v>
      </c>
      <c r="F555" s="932">
        <f t="shared" si="68"/>
        <v>327.29000000000002</v>
      </c>
      <c r="G555" s="933">
        <f>'Заказ, cкидки и курсы валют'!$J$23*F555</f>
        <v>3927.4800000000005</v>
      </c>
      <c r="H555" s="537">
        <f t="shared" si="69"/>
        <v>981.87</v>
      </c>
      <c r="I555" s="2165"/>
      <c r="J555" s="128">
        <f>ROUND(IF(H555&lt;'Заказ, cкидки и курсы валют'!$B$39,H555*0.54*100/(100-'Заказ, cкидки и курсы валют'!$C$39),IF(H555&lt;'Заказ, cкидки и курсы валют'!$B$40,H555*0.54*100/(100-'Заказ, cкидки и курсы валют'!$C$40),IF(H555&lt;'Заказ, cкидки и курсы валют'!$B$41,H555*0.54*100/(100-'Заказ, cкидки и курсы валют'!$C$41),IF(H555&lt;'Заказ, cкидки и курсы валют'!$B$42,H555*0.54*100/(100-'Заказ, cкидки и курсы валют'!$C$42),IF(H555&lt;'Заказ, cкидки и курсы валют'!$B$43,H555*0.54*100/(100-'Заказ, cкидки и курсы валют'!$C$43),H555))))),2)</f>
        <v>981.87</v>
      </c>
      <c r="K555" s="14"/>
    </row>
    <row r="556" spans="1:11" ht="12.75" customHeight="1">
      <c r="A556" s="15" t="s">
        <v>5048</v>
      </c>
      <c r="B556" s="44" t="s">
        <v>1385</v>
      </c>
      <c r="C556" s="44">
        <v>1015</v>
      </c>
      <c r="D556" s="2055">
        <v>250</v>
      </c>
      <c r="E556" s="2110">
        <f t="shared" ref="E556:E572" si="71">E412*1.2</f>
        <v>327.28800000000001</v>
      </c>
      <c r="F556" s="603">
        <f t="shared" si="68"/>
        <v>327.29000000000002</v>
      </c>
      <c r="G556" s="862">
        <f>'Заказ, cкидки и курсы валют'!$J$23*F556</f>
        <v>3927.4800000000005</v>
      </c>
      <c r="H556" s="128">
        <f t="shared" si="69"/>
        <v>981.87</v>
      </c>
      <c r="I556" s="15"/>
      <c r="J556" s="128">
        <f>ROUND(IF(H556&lt;'Заказ, cкидки и курсы валют'!$B$39,H556*0.54*100/(100-'Заказ, cкидки и курсы валют'!$C$39),IF(H556&lt;'Заказ, cкидки и курсы валют'!$B$40,H556*0.54*100/(100-'Заказ, cкидки и курсы валют'!$C$40),IF(H556&lt;'Заказ, cкидки и курсы валют'!$B$41,H556*0.54*100/(100-'Заказ, cкидки и курсы валют'!$C$41),IF(H556&lt;'Заказ, cкидки и курсы валют'!$B$42,H556*0.54*100/(100-'Заказ, cкидки и курсы валют'!$C$42),IF(H556&lt;'Заказ, cкидки и курсы валют'!$B$43,H556*0.54*100/(100-'Заказ, cкидки и курсы валют'!$C$43),H556))))),2)</f>
        <v>981.87</v>
      </c>
      <c r="K556" s="14"/>
    </row>
    <row r="557" spans="1:11" ht="12.75" customHeight="1">
      <c r="A557" s="15" t="s">
        <v>5049</v>
      </c>
      <c r="B557" s="44" t="s">
        <v>1385</v>
      </c>
      <c r="C557" s="44">
        <v>1018</v>
      </c>
      <c r="D557" s="2055">
        <v>250</v>
      </c>
      <c r="E557" s="2110">
        <f t="shared" si="71"/>
        <v>327.28800000000001</v>
      </c>
      <c r="F557" s="603">
        <f t="shared" si="68"/>
        <v>327.29000000000002</v>
      </c>
      <c r="G557" s="862">
        <f>'Заказ, cкидки и курсы валют'!$J$23*F557</f>
        <v>3927.4800000000005</v>
      </c>
      <c r="H557" s="128">
        <f t="shared" si="69"/>
        <v>981.87</v>
      </c>
      <c r="I557" s="15"/>
      <c r="J557" s="128">
        <f>ROUND(IF(H557&lt;'Заказ, cкидки и курсы валют'!$B$39,H557*0.54*100/(100-'Заказ, cкидки и курсы валют'!$C$39),IF(H557&lt;'Заказ, cкидки и курсы валют'!$B$40,H557*0.54*100/(100-'Заказ, cкидки и курсы валют'!$C$40),IF(H557&lt;'Заказ, cкидки и курсы валют'!$B$41,H557*0.54*100/(100-'Заказ, cкидки и курсы валют'!$C$41),IF(H557&lt;'Заказ, cкидки и курсы валют'!$B$42,H557*0.54*100/(100-'Заказ, cкидки и курсы валют'!$C$42),IF(H557&lt;'Заказ, cкидки и курсы валют'!$B$43,H557*0.54*100/(100-'Заказ, cкидки и курсы валют'!$C$43),H557))))),2)</f>
        <v>981.87</v>
      </c>
      <c r="K557" s="14"/>
    </row>
    <row r="558" spans="1:11" ht="12.75" customHeight="1">
      <c r="A558" s="15" t="s">
        <v>5050</v>
      </c>
      <c r="B558" s="44" t="s">
        <v>1385</v>
      </c>
      <c r="C558" s="44">
        <v>3003</v>
      </c>
      <c r="D558" s="2055">
        <v>250</v>
      </c>
      <c r="E558" s="2110">
        <f t="shared" si="71"/>
        <v>327.28800000000001</v>
      </c>
      <c r="F558" s="603">
        <f t="shared" si="68"/>
        <v>327.29000000000002</v>
      </c>
      <c r="G558" s="862">
        <f>'Заказ, cкидки и курсы валют'!$J$23*F558</f>
        <v>3927.4800000000005</v>
      </c>
      <c r="H558" s="128">
        <f t="shared" si="69"/>
        <v>981.87</v>
      </c>
      <c r="I558" s="15"/>
      <c r="J558" s="128">
        <f>ROUND(IF(H558&lt;'Заказ, cкидки и курсы валют'!$B$39,H558*0.54*100/(100-'Заказ, cкидки и курсы валют'!$C$39),IF(H558&lt;'Заказ, cкидки и курсы валют'!$B$40,H558*0.54*100/(100-'Заказ, cкидки и курсы валют'!$C$40),IF(H558&lt;'Заказ, cкидки и курсы валют'!$B$41,H558*0.54*100/(100-'Заказ, cкидки и курсы валют'!$C$41),IF(H558&lt;'Заказ, cкидки и курсы валют'!$B$42,H558*0.54*100/(100-'Заказ, cкидки и курсы валют'!$C$42),IF(H558&lt;'Заказ, cкидки и курсы валют'!$B$43,H558*0.54*100/(100-'Заказ, cкидки и курсы валют'!$C$43),H558))))),2)</f>
        <v>981.87</v>
      </c>
      <c r="K558" s="14"/>
    </row>
    <row r="559" spans="1:11" ht="12.75" customHeight="1">
      <c r="A559" s="15" t="s">
        <v>5051</v>
      </c>
      <c r="B559" s="44" t="s">
        <v>1385</v>
      </c>
      <c r="C559" s="44">
        <v>3005</v>
      </c>
      <c r="D559" s="2055">
        <v>250</v>
      </c>
      <c r="E559" s="2110">
        <f t="shared" si="71"/>
        <v>327.28800000000001</v>
      </c>
      <c r="F559" s="603">
        <f t="shared" si="68"/>
        <v>327.29000000000002</v>
      </c>
      <c r="G559" s="862">
        <f>'Заказ, cкидки и курсы валют'!$J$23*F559</f>
        <v>3927.4800000000005</v>
      </c>
      <c r="H559" s="128">
        <f t="shared" si="69"/>
        <v>981.87</v>
      </c>
      <c r="I559" s="15"/>
      <c r="J559" s="128">
        <f>ROUND(IF(H559&lt;'Заказ, cкидки и курсы валют'!$B$39,H559*0.54*100/(100-'Заказ, cкидки и курсы валют'!$C$39),IF(H559&lt;'Заказ, cкидки и курсы валют'!$B$40,H559*0.54*100/(100-'Заказ, cкидки и курсы валют'!$C$40),IF(H559&lt;'Заказ, cкидки и курсы валют'!$B$41,H559*0.54*100/(100-'Заказ, cкидки и курсы валют'!$C$41),IF(H559&lt;'Заказ, cкидки и курсы валют'!$B$42,H559*0.54*100/(100-'Заказ, cкидки и курсы валют'!$C$42),IF(H559&lt;'Заказ, cкидки и курсы валют'!$B$43,H559*0.54*100/(100-'Заказ, cкидки и курсы валют'!$C$43),H559))))),2)</f>
        <v>981.87</v>
      </c>
      <c r="K559" s="14"/>
    </row>
    <row r="560" spans="1:11" ht="12.75" customHeight="1">
      <c r="A560" s="15" t="s">
        <v>5052</v>
      </c>
      <c r="B560" s="44" t="s">
        <v>1385</v>
      </c>
      <c r="C560" s="44">
        <v>3009</v>
      </c>
      <c r="D560" s="2055">
        <v>250</v>
      </c>
      <c r="E560" s="2110">
        <f t="shared" si="71"/>
        <v>327.28800000000001</v>
      </c>
      <c r="F560" s="603">
        <f t="shared" si="68"/>
        <v>327.29000000000002</v>
      </c>
      <c r="G560" s="862">
        <f>'Заказ, cкидки и курсы валют'!$J$23*F560</f>
        <v>3927.4800000000005</v>
      </c>
      <c r="H560" s="128">
        <f t="shared" si="69"/>
        <v>981.87</v>
      </c>
      <c r="I560" s="15"/>
      <c r="J560" s="128">
        <f>ROUND(IF(H560&lt;'Заказ, cкидки и курсы валют'!$B$39,H560*0.54*100/(100-'Заказ, cкидки и курсы валют'!$C$39),IF(H560&lt;'Заказ, cкидки и курсы валют'!$B$40,H560*0.54*100/(100-'Заказ, cкидки и курсы валют'!$C$40),IF(H560&lt;'Заказ, cкидки и курсы валют'!$B$41,H560*0.54*100/(100-'Заказ, cкидки и курсы валют'!$C$41),IF(H560&lt;'Заказ, cкидки и курсы валют'!$B$42,H560*0.54*100/(100-'Заказ, cкидки и курсы валют'!$C$42),IF(H560&lt;'Заказ, cкидки и курсы валют'!$B$43,H560*0.54*100/(100-'Заказ, cкидки и курсы валют'!$C$43),H560))))),2)</f>
        <v>981.87</v>
      </c>
      <c r="K560" s="14"/>
    </row>
    <row r="561" spans="1:11" ht="12.75" customHeight="1">
      <c r="A561" s="15" t="s">
        <v>591</v>
      </c>
      <c r="B561" s="44" t="s">
        <v>1385</v>
      </c>
      <c r="C561" s="44">
        <v>3011</v>
      </c>
      <c r="D561" s="2055">
        <v>250</v>
      </c>
      <c r="E561" s="2110">
        <f t="shared" si="71"/>
        <v>327.28800000000001</v>
      </c>
      <c r="F561" s="603">
        <f t="shared" si="68"/>
        <v>327.29000000000002</v>
      </c>
      <c r="G561" s="862">
        <f>'Заказ, cкидки и курсы валют'!$J$23*F561</f>
        <v>3927.4800000000005</v>
      </c>
      <c r="H561" s="128">
        <f t="shared" si="69"/>
        <v>981.87</v>
      </c>
      <c r="I561" s="15"/>
      <c r="J561" s="128">
        <f>ROUND(IF(H561&lt;'Заказ, cкидки и курсы валют'!$B$39,H561*0.54*100/(100-'Заказ, cкидки и курсы валют'!$C$39),IF(H561&lt;'Заказ, cкидки и курсы валют'!$B$40,H561*0.54*100/(100-'Заказ, cкидки и курсы валют'!$C$40),IF(H561&lt;'Заказ, cкидки и курсы валют'!$B$41,H561*0.54*100/(100-'Заказ, cкидки и курсы валют'!$C$41),IF(H561&lt;'Заказ, cкидки и курсы валют'!$B$42,H561*0.54*100/(100-'Заказ, cкидки и курсы валют'!$C$42),IF(H561&lt;'Заказ, cкидки и курсы валют'!$B$43,H561*0.54*100/(100-'Заказ, cкидки и курсы валют'!$C$43),H561))))),2)</f>
        <v>981.87</v>
      </c>
      <c r="K561" s="14"/>
    </row>
    <row r="562" spans="1:11" ht="12.75" customHeight="1">
      <c r="A562" s="15" t="s">
        <v>5053</v>
      </c>
      <c r="B562" s="44" t="s">
        <v>1385</v>
      </c>
      <c r="C562" s="44">
        <v>5002</v>
      </c>
      <c r="D562" s="2055">
        <v>250</v>
      </c>
      <c r="E562" s="2110">
        <f t="shared" si="71"/>
        <v>327.28800000000001</v>
      </c>
      <c r="F562" s="603">
        <f t="shared" si="68"/>
        <v>327.29000000000002</v>
      </c>
      <c r="G562" s="862">
        <f>'Заказ, cкидки и курсы валют'!$J$23*F562</f>
        <v>3927.4800000000005</v>
      </c>
      <c r="H562" s="128">
        <f t="shared" si="69"/>
        <v>981.87</v>
      </c>
      <c r="I562" s="15"/>
      <c r="J562" s="128">
        <f>ROUND(IF(H562&lt;'Заказ, cкидки и курсы валют'!$B$39,H562*0.54*100/(100-'Заказ, cкидки и курсы валют'!$C$39),IF(H562&lt;'Заказ, cкидки и курсы валют'!$B$40,H562*0.54*100/(100-'Заказ, cкидки и курсы валют'!$C$40),IF(H562&lt;'Заказ, cкидки и курсы валют'!$B$41,H562*0.54*100/(100-'Заказ, cкидки и курсы валют'!$C$41),IF(H562&lt;'Заказ, cкидки и курсы валют'!$B$42,H562*0.54*100/(100-'Заказ, cкидки и курсы валют'!$C$42),IF(H562&lt;'Заказ, cкидки и курсы валют'!$B$43,H562*0.54*100/(100-'Заказ, cкидки и курсы валют'!$C$43),H562))))),2)</f>
        <v>981.87</v>
      </c>
      <c r="K562" s="14"/>
    </row>
    <row r="563" spans="1:11" ht="12.75" customHeight="1">
      <c r="A563" s="15" t="s">
        <v>5054</v>
      </c>
      <c r="B563" s="44" t="s">
        <v>1385</v>
      </c>
      <c r="C563" s="44">
        <v>5005</v>
      </c>
      <c r="D563" s="2055">
        <v>250</v>
      </c>
      <c r="E563" s="2110">
        <f t="shared" si="71"/>
        <v>327.28800000000001</v>
      </c>
      <c r="F563" s="603">
        <f t="shared" si="68"/>
        <v>327.29000000000002</v>
      </c>
      <c r="G563" s="862">
        <f>'Заказ, cкидки и курсы валют'!$J$23*F563</f>
        <v>3927.4800000000005</v>
      </c>
      <c r="H563" s="128">
        <f t="shared" si="69"/>
        <v>981.87</v>
      </c>
      <c r="I563" s="15"/>
      <c r="J563" s="128">
        <f>ROUND(IF(H563&lt;'Заказ, cкидки и курсы валют'!$B$39,H563*0.54*100/(100-'Заказ, cкидки и курсы валют'!$C$39),IF(H563&lt;'Заказ, cкидки и курсы валют'!$B$40,H563*0.54*100/(100-'Заказ, cкидки и курсы валют'!$C$40),IF(H563&lt;'Заказ, cкидки и курсы валют'!$B$41,H563*0.54*100/(100-'Заказ, cкидки и курсы валют'!$C$41),IF(H563&lt;'Заказ, cкидки и курсы валют'!$B$42,H563*0.54*100/(100-'Заказ, cкидки и курсы валют'!$C$42),IF(H563&lt;'Заказ, cкидки и курсы валют'!$B$43,H563*0.54*100/(100-'Заказ, cкидки и курсы валют'!$C$43),H563))))),2)</f>
        <v>981.87</v>
      </c>
      <c r="K563" s="14"/>
    </row>
    <row r="564" spans="1:11" ht="12.75" customHeight="1">
      <c r="A564" s="15" t="s">
        <v>5055</v>
      </c>
      <c r="B564" s="44" t="s">
        <v>1385</v>
      </c>
      <c r="C564" s="44">
        <v>5010</v>
      </c>
      <c r="D564" s="2055">
        <v>250</v>
      </c>
      <c r="E564" s="2110">
        <f t="shared" si="71"/>
        <v>327.28800000000001</v>
      </c>
      <c r="F564" s="603">
        <f t="shared" si="68"/>
        <v>327.29000000000002</v>
      </c>
      <c r="G564" s="862">
        <f>'Заказ, cкидки и курсы валют'!$J$23*F564</f>
        <v>3927.4800000000005</v>
      </c>
      <c r="H564" s="128">
        <f t="shared" si="69"/>
        <v>981.87</v>
      </c>
      <c r="I564" s="15"/>
      <c r="J564" s="128">
        <f>ROUND(IF(H564&lt;'Заказ, cкидки и курсы валют'!$B$39,H564*0.54*100/(100-'Заказ, cкидки и курсы валют'!$C$39),IF(H564&lt;'Заказ, cкидки и курсы валют'!$B$40,H564*0.54*100/(100-'Заказ, cкидки и курсы валют'!$C$40),IF(H564&lt;'Заказ, cкидки и курсы валют'!$B$41,H564*0.54*100/(100-'Заказ, cкидки и курсы валют'!$C$41),IF(H564&lt;'Заказ, cкидки и курсы валют'!$B$42,H564*0.54*100/(100-'Заказ, cкидки и курсы валют'!$C$42),IF(H564&lt;'Заказ, cкидки и курсы валют'!$B$43,H564*0.54*100/(100-'Заказ, cкидки и курсы валют'!$C$43),H564))))),2)</f>
        <v>981.87</v>
      </c>
      <c r="K564" s="14"/>
    </row>
    <row r="565" spans="1:11" ht="12.75" customHeight="1">
      <c r="A565" s="15" t="s">
        <v>5056</v>
      </c>
      <c r="B565" s="44" t="s">
        <v>1385</v>
      </c>
      <c r="C565" s="44">
        <v>5021</v>
      </c>
      <c r="D565" s="2055">
        <v>250</v>
      </c>
      <c r="E565" s="2110">
        <f t="shared" si="71"/>
        <v>327.28800000000001</v>
      </c>
      <c r="F565" s="603">
        <f t="shared" si="68"/>
        <v>327.29000000000002</v>
      </c>
      <c r="G565" s="862">
        <f>'Заказ, cкидки и курсы валют'!$J$23*F565</f>
        <v>3927.4800000000005</v>
      </c>
      <c r="H565" s="128">
        <f t="shared" si="69"/>
        <v>981.87</v>
      </c>
      <c r="I565" s="15"/>
      <c r="J565" s="128">
        <f>ROUND(IF(H565&lt;'Заказ, cкидки и курсы валют'!$B$39,H565*0.54*100/(100-'Заказ, cкидки и курсы валют'!$C$39),IF(H565&lt;'Заказ, cкидки и курсы валют'!$B$40,H565*0.54*100/(100-'Заказ, cкидки и курсы валют'!$C$40),IF(H565&lt;'Заказ, cкидки и курсы валют'!$B$41,H565*0.54*100/(100-'Заказ, cкидки и курсы валют'!$C$41),IF(H565&lt;'Заказ, cкидки и курсы валют'!$B$42,H565*0.54*100/(100-'Заказ, cкидки и курсы валют'!$C$42),IF(H565&lt;'Заказ, cкидки и курсы валют'!$B$43,H565*0.54*100/(100-'Заказ, cкидки и курсы валют'!$C$43),H565))))),2)</f>
        <v>981.87</v>
      </c>
      <c r="K565" s="14"/>
    </row>
    <row r="566" spans="1:11" ht="12.75" customHeight="1">
      <c r="A566" s="15" t="s">
        <v>5057</v>
      </c>
      <c r="B566" s="44" t="s">
        <v>1385</v>
      </c>
      <c r="C566" s="44">
        <v>6002</v>
      </c>
      <c r="D566" s="2055">
        <v>250</v>
      </c>
      <c r="E566" s="2110">
        <f t="shared" si="71"/>
        <v>327.28800000000001</v>
      </c>
      <c r="F566" s="603">
        <f t="shared" si="68"/>
        <v>327.29000000000002</v>
      </c>
      <c r="G566" s="862">
        <f>'Заказ, cкидки и курсы валют'!$J$23*F566</f>
        <v>3927.4800000000005</v>
      </c>
      <c r="H566" s="128">
        <f t="shared" si="69"/>
        <v>981.87</v>
      </c>
      <c r="I566" s="15"/>
      <c r="J566" s="128">
        <f>ROUND(IF(H566&lt;'Заказ, cкидки и курсы валют'!$B$39,H566*0.54*100/(100-'Заказ, cкидки и курсы валют'!$C$39),IF(H566&lt;'Заказ, cкидки и курсы валют'!$B$40,H566*0.54*100/(100-'Заказ, cкидки и курсы валют'!$C$40),IF(H566&lt;'Заказ, cкидки и курсы валют'!$B$41,H566*0.54*100/(100-'Заказ, cкидки и курсы валют'!$C$41),IF(H566&lt;'Заказ, cкидки и курсы валют'!$B$42,H566*0.54*100/(100-'Заказ, cкидки и курсы валют'!$C$42),IF(H566&lt;'Заказ, cкидки и курсы валют'!$B$43,H566*0.54*100/(100-'Заказ, cкидки и курсы валют'!$C$43),H566))))),2)</f>
        <v>981.87</v>
      </c>
      <c r="K566" s="14"/>
    </row>
    <row r="567" spans="1:11" ht="12.75" customHeight="1">
      <c r="A567" s="15" t="s">
        <v>5058</v>
      </c>
      <c r="B567" s="44" t="s">
        <v>1385</v>
      </c>
      <c r="C567" s="44">
        <v>6005</v>
      </c>
      <c r="D567" s="2055">
        <v>250</v>
      </c>
      <c r="E567" s="2110">
        <f t="shared" si="71"/>
        <v>327.28800000000001</v>
      </c>
      <c r="F567" s="603">
        <f t="shared" si="68"/>
        <v>327.29000000000002</v>
      </c>
      <c r="G567" s="862">
        <f>'Заказ, cкидки и курсы валют'!$J$23*F567</f>
        <v>3927.4800000000005</v>
      </c>
      <c r="H567" s="128">
        <f t="shared" si="69"/>
        <v>981.87</v>
      </c>
      <c r="I567" s="15"/>
      <c r="J567" s="128">
        <f>ROUND(IF(H567&lt;'Заказ, cкидки и курсы валют'!$B$39,H567*0.54*100/(100-'Заказ, cкидки и курсы валют'!$C$39),IF(H567&lt;'Заказ, cкидки и курсы валют'!$B$40,H567*0.54*100/(100-'Заказ, cкидки и курсы валют'!$C$40),IF(H567&lt;'Заказ, cкидки и курсы валют'!$B$41,H567*0.54*100/(100-'Заказ, cкидки и курсы валют'!$C$41),IF(H567&lt;'Заказ, cкидки и курсы валют'!$B$42,H567*0.54*100/(100-'Заказ, cкидки и курсы валют'!$C$42),IF(H567&lt;'Заказ, cкидки и курсы валют'!$B$43,H567*0.54*100/(100-'Заказ, cкидки и курсы валют'!$C$43),H567))))),2)</f>
        <v>981.87</v>
      </c>
      <c r="K567" s="14"/>
    </row>
    <row r="568" spans="1:11" ht="12.75" customHeight="1">
      <c r="A568" s="15" t="s">
        <v>5059</v>
      </c>
      <c r="B568" s="44" t="s">
        <v>1385</v>
      </c>
      <c r="C568" s="44">
        <v>7004</v>
      </c>
      <c r="D568" s="2055">
        <v>250</v>
      </c>
      <c r="E568" s="2110">
        <f t="shared" si="71"/>
        <v>327.28800000000001</v>
      </c>
      <c r="F568" s="603">
        <f t="shared" si="68"/>
        <v>327.29000000000002</v>
      </c>
      <c r="G568" s="862">
        <f>'Заказ, cкидки и курсы валют'!$J$23*F568</f>
        <v>3927.4800000000005</v>
      </c>
      <c r="H568" s="128">
        <f t="shared" si="69"/>
        <v>981.87</v>
      </c>
      <c r="I568" s="15"/>
      <c r="J568" s="128">
        <f>ROUND(IF(H568&lt;'Заказ, cкидки и курсы валют'!$B$39,H568*0.54*100/(100-'Заказ, cкидки и курсы валют'!$C$39),IF(H568&lt;'Заказ, cкидки и курсы валют'!$B$40,H568*0.54*100/(100-'Заказ, cкидки и курсы валют'!$C$40),IF(H568&lt;'Заказ, cкидки и курсы валют'!$B$41,H568*0.54*100/(100-'Заказ, cкидки и курсы валют'!$C$41),IF(H568&lt;'Заказ, cкидки и курсы валют'!$B$42,H568*0.54*100/(100-'Заказ, cкидки и курсы валют'!$C$42),IF(H568&lt;'Заказ, cкидки и курсы валют'!$B$43,H568*0.54*100/(100-'Заказ, cкидки и курсы валют'!$C$43),H568))))),2)</f>
        <v>981.87</v>
      </c>
      <c r="K568" s="14"/>
    </row>
    <row r="569" spans="1:11" ht="12.75" customHeight="1">
      <c r="A569" s="15" t="s">
        <v>10519</v>
      </c>
      <c r="B569" s="44" t="s">
        <v>1385</v>
      </c>
      <c r="C569" s="44">
        <v>7024</v>
      </c>
      <c r="D569" s="2055">
        <v>250</v>
      </c>
      <c r="E569" s="2110">
        <f t="shared" si="71"/>
        <v>327.28800000000001</v>
      </c>
      <c r="F569" s="603">
        <f t="shared" si="68"/>
        <v>327.29000000000002</v>
      </c>
      <c r="G569" s="862">
        <f>'Заказ, cкидки и курсы валют'!$J$23*F569</f>
        <v>3927.4800000000005</v>
      </c>
      <c r="H569" s="128">
        <f t="shared" si="69"/>
        <v>981.87</v>
      </c>
      <c r="I569" s="15"/>
      <c r="J569" s="128">
        <f>ROUND(IF(H569&lt;'Заказ, cкидки и курсы валют'!$B$39,H569*0.54*100/(100-'Заказ, cкидки и курсы валют'!$C$39),IF(H569&lt;'Заказ, cкидки и курсы валют'!$B$40,H569*0.54*100/(100-'Заказ, cкидки и курсы валют'!$C$40),IF(H569&lt;'Заказ, cкидки и курсы валют'!$B$41,H569*0.54*100/(100-'Заказ, cкидки и курсы валют'!$C$41),IF(H569&lt;'Заказ, cкидки и курсы валют'!$B$42,H569*0.54*100/(100-'Заказ, cкидки и курсы валют'!$C$42),IF(H569&lt;'Заказ, cкидки и курсы валют'!$B$43,H569*0.54*100/(100-'Заказ, cкидки и курсы валют'!$C$43),H569))))),2)</f>
        <v>981.87</v>
      </c>
      <c r="K569" s="14"/>
    </row>
    <row r="570" spans="1:11">
      <c r="A570" s="15" t="s">
        <v>5060</v>
      </c>
      <c r="B570" s="44" t="s">
        <v>1385</v>
      </c>
      <c r="C570" s="44">
        <v>8017</v>
      </c>
      <c r="D570" s="2055">
        <v>250</v>
      </c>
      <c r="E570" s="2110">
        <f t="shared" si="71"/>
        <v>327.28800000000001</v>
      </c>
      <c r="F570" s="603">
        <f t="shared" si="68"/>
        <v>327.29000000000002</v>
      </c>
      <c r="G570" s="862">
        <f>'Заказ, cкидки и курсы валют'!$J$23*F570</f>
        <v>3927.4800000000005</v>
      </c>
      <c r="H570" s="128">
        <f t="shared" si="69"/>
        <v>981.87</v>
      </c>
      <c r="I570" s="15"/>
      <c r="J570" s="128">
        <f>ROUND(IF(H570&lt;'Заказ, cкидки и курсы валют'!$B$39,H570*0.54*100/(100-'Заказ, cкидки и курсы валют'!$C$39),IF(H570&lt;'Заказ, cкидки и курсы валют'!$B$40,H570*0.54*100/(100-'Заказ, cкидки и курсы валют'!$C$40),IF(H570&lt;'Заказ, cкидки и курсы валют'!$B$41,H570*0.54*100/(100-'Заказ, cкидки и курсы валют'!$C$41),IF(H570&lt;'Заказ, cкидки и курсы валют'!$B$42,H570*0.54*100/(100-'Заказ, cкидки и курсы валют'!$C$42),IF(H570&lt;'Заказ, cкидки и курсы валют'!$B$43,H570*0.54*100/(100-'Заказ, cкидки и курсы валют'!$C$43),H570))))),2)</f>
        <v>981.87</v>
      </c>
      <c r="K570" s="14"/>
    </row>
    <row r="571" spans="1:11">
      <c r="A571" s="15" t="s">
        <v>5061</v>
      </c>
      <c r="B571" s="44" t="s">
        <v>1385</v>
      </c>
      <c r="C571" s="44">
        <v>8019</v>
      </c>
      <c r="D571" s="2055">
        <v>250</v>
      </c>
      <c r="E571" s="2110">
        <f t="shared" si="71"/>
        <v>327.28800000000001</v>
      </c>
      <c r="F571" s="603">
        <f t="shared" si="68"/>
        <v>327.29000000000002</v>
      </c>
      <c r="G571" s="862">
        <f>'Заказ, cкидки и курсы валют'!$J$23*F571</f>
        <v>3927.4800000000005</v>
      </c>
      <c r="H571" s="128">
        <f t="shared" si="69"/>
        <v>981.87</v>
      </c>
      <c r="I571" s="15"/>
      <c r="J571" s="128">
        <f>ROUND(IF(H571&lt;'Заказ, cкидки и курсы валют'!$B$39,H571*0.54*100/(100-'Заказ, cкидки и курсы валют'!$C$39),IF(H571&lt;'Заказ, cкидки и курсы валют'!$B$40,H571*0.54*100/(100-'Заказ, cкидки и курсы валют'!$C$40),IF(H571&lt;'Заказ, cкидки и курсы валют'!$B$41,H571*0.54*100/(100-'Заказ, cкидки и курсы валют'!$C$41),IF(H571&lt;'Заказ, cкидки и курсы валют'!$B$42,H571*0.54*100/(100-'Заказ, cкидки и курсы валют'!$C$42),IF(H571&lt;'Заказ, cкидки и курсы валют'!$B$43,H571*0.54*100/(100-'Заказ, cкидки и курсы валют'!$C$43),H571))))),2)</f>
        <v>981.87</v>
      </c>
      <c r="K571" s="14"/>
    </row>
    <row r="572" spans="1:11">
      <c r="A572" s="15" t="s">
        <v>5062</v>
      </c>
      <c r="B572" s="44" t="s">
        <v>1385</v>
      </c>
      <c r="C572" s="44">
        <v>9003</v>
      </c>
      <c r="D572" s="2055">
        <v>250</v>
      </c>
      <c r="E572" s="2110">
        <f t="shared" si="71"/>
        <v>327.28800000000001</v>
      </c>
      <c r="F572" s="603">
        <f t="shared" si="68"/>
        <v>327.29000000000002</v>
      </c>
      <c r="G572" s="862">
        <f>'Заказ, cкидки и курсы валют'!$J$23*F572</f>
        <v>3927.4800000000005</v>
      </c>
      <c r="H572" s="128">
        <f t="shared" si="69"/>
        <v>981.87</v>
      </c>
      <c r="I572" s="15"/>
      <c r="J572" s="128">
        <f>ROUND(IF(H572&lt;'Заказ, cкидки и курсы валют'!$B$39,H572*0.54*100/(100-'Заказ, cкидки и курсы валют'!$C$39),IF(H572&lt;'Заказ, cкидки и курсы валют'!$B$40,H572*0.54*100/(100-'Заказ, cкидки и курсы валют'!$C$40),IF(H572&lt;'Заказ, cкидки и курсы валют'!$B$41,H572*0.54*100/(100-'Заказ, cкидки и курсы валют'!$C$41),IF(H572&lt;'Заказ, cкидки и курсы валют'!$B$42,H572*0.54*100/(100-'Заказ, cкидки и курсы валют'!$C$42),IF(H572&lt;'Заказ, cкидки и курсы валют'!$B$43,H572*0.54*100/(100-'Заказ, cкидки и курсы валют'!$C$43),H572))))),2)</f>
        <v>981.87</v>
      </c>
    </row>
    <row r="573" spans="1:11" ht="13.5" thickBot="1">
      <c r="A573" s="14"/>
      <c r="B573" s="50"/>
      <c r="C573" s="50"/>
      <c r="D573" s="137"/>
      <c r="E573" s="550"/>
      <c r="F573" s="550"/>
      <c r="G573" s="546"/>
      <c r="H573" s="14"/>
      <c r="I573" s="14"/>
    </row>
    <row r="574" spans="1:11" ht="18">
      <c r="A574" s="247"/>
      <c r="B574" s="91" t="s">
        <v>3098</v>
      </c>
      <c r="C574" s="91"/>
      <c r="D574" s="93"/>
      <c r="E574" s="562"/>
      <c r="F574" s="592"/>
      <c r="G574" s="592"/>
      <c r="H574" s="163"/>
      <c r="I574" s="95"/>
    </row>
    <row r="575" spans="1:11" ht="18">
      <c r="A575" s="248"/>
      <c r="B575" s="108" t="s">
        <v>2659</v>
      </c>
      <c r="C575" s="108"/>
      <c r="D575" s="111"/>
      <c r="E575" s="563"/>
      <c r="F575" s="563"/>
      <c r="G575" s="553"/>
      <c r="H575" s="17"/>
      <c r="I575" s="238"/>
    </row>
    <row r="576" spans="1:11">
      <c r="A576" s="248"/>
      <c r="B576" s="17"/>
      <c r="C576" s="97"/>
      <c r="D576" s="97"/>
      <c r="E576" s="557"/>
      <c r="F576" s="596"/>
      <c r="G576" s="620"/>
      <c r="H576" s="17"/>
      <c r="I576" s="167"/>
    </row>
    <row r="577" spans="1:9">
      <c r="A577" s="248"/>
      <c r="B577" s="17"/>
      <c r="C577" s="97"/>
      <c r="D577" s="97"/>
      <c r="E577" s="557"/>
      <c r="F577" s="596"/>
      <c r="G577" s="620"/>
      <c r="H577" s="17"/>
      <c r="I577" s="167"/>
    </row>
    <row r="578" spans="1:9">
      <c r="A578" s="248"/>
      <c r="B578" s="277"/>
      <c r="C578" s="97"/>
      <c r="D578" s="97"/>
      <c r="E578" s="557"/>
      <c r="F578" s="596"/>
      <c r="G578" s="620"/>
      <c r="H578" s="17"/>
      <c r="I578" s="167"/>
    </row>
    <row r="579" spans="1:9" ht="18.75" thickBot="1">
      <c r="A579" s="117" t="s">
        <v>7679</v>
      </c>
      <c r="B579" s="261"/>
      <c r="C579" s="99"/>
      <c r="D579" s="99"/>
      <c r="E579" s="558"/>
      <c r="F579" s="598"/>
      <c r="G579" s="621"/>
      <c r="H579" s="171"/>
      <c r="I579" s="172"/>
    </row>
    <row r="580" spans="1:9" ht="42">
      <c r="A580" s="195" t="s">
        <v>1028</v>
      </c>
      <c r="B580" s="196" t="s">
        <v>1029</v>
      </c>
      <c r="C580" s="197" t="s">
        <v>678</v>
      </c>
      <c r="D580" s="197" t="s">
        <v>3130</v>
      </c>
      <c r="E580" s="605" t="s">
        <v>11188</v>
      </c>
      <c r="F580" s="600" t="s">
        <v>2779</v>
      </c>
      <c r="G580" s="638" t="s">
        <v>2627</v>
      </c>
      <c r="H580" s="338" t="s">
        <v>497</v>
      </c>
      <c r="I580" s="199" t="s">
        <v>4239</v>
      </c>
    </row>
    <row r="581" spans="1:9">
      <c r="A581" s="195"/>
      <c r="B581" s="389"/>
      <c r="C581" s="197" t="s">
        <v>3629</v>
      </c>
      <c r="D581" s="390" t="s">
        <v>2628</v>
      </c>
      <c r="E581" s="564" t="s">
        <v>265</v>
      </c>
      <c r="F581" s="607">
        <f>'Заказ, cкидки и курсы валют'!$I$12</f>
        <v>0</v>
      </c>
      <c r="G581" s="949"/>
      <c r="H581" s="455"/>
      <c r="I581" s="325"/>
    </row>
    <row r="582" spans="1:9" ht="15">
      <c r="A582" s="15" t="s">
        <v>6832</v>
      </c>
      <c r="B582" s="62" t="s">
        <v>3525</v>
      </c>
      <c r="C582" s="2402">
        <v>3.51</v>
      </c>
      <c r="D582" s="45">
        <v>4200</v>
      </c>
      <c r="E582" s="2588">
        <v>125.5</v>
      </c>
      <c r="F582" s="603">
        <f>ROUND(E582*(1-$F$37),2)</f>
        <v>125.5</v>
      </c>
      <c r="G582" s="862">
        <f>'Заказ, cкидки и курсы валют'!$J$23*F582</f>
        <v>1506</v>
      </c>
      <c r="H582" s="128">
        <f>ROUND((D582/1000)*G582,2)</f>
        <v>6325.2</v>
      </c>
      <c r="I582" s="15"/>
    </row>
    <row r="583" spans="1:9" ht="15">
      <c r="A583" s="15" t="s">
        <v>10957</v>
      </c>
      <c r="B583" s="62" t="s">
        <v>610</v>
      </c>
      <c r="C583" s="2402">
        <v>4.08</v>
      </c>
      <c r="D583" s="45">
        <v>3500</v>
      </c>
      <c r="E583" s="2588">
        <v>135.51</v>
      </c>
      <c r="F583" s="603">
        <f>ROUND(E583*(1-$F$37),2)</f>
        <v>135.51</v>
      </c>
      <c r="G583" s="862">
        <f>'Заказ, cкидки и курсы валют'!$J$23*F583</f>
        <v>1626.12</v>
      </c>
      <c r="H583" s="128">
        <f>ROUND((D583/1000)*G583,2)</f>
        <v>5691.42</v>
      </c>
      <c r="I583" s="15"/>
    </row>
    <row r="584" spans="1:9" ht="15">
      <c r="A584" s="15" t="s">
        <v>592</v>
      </c>
      <c r="B584" s="39" t="s">
        <v>1378</v>
      </c>
      <c r="C584" s="2402">
        <v>4.96</v>
      </c>
      <c r="D584" s="45">
        <v>3500</v>
      </c>
      <c r="E584" s="2588">
        <v>151.09</v>
      </c>
      <c r="F584" s="603">
        <f t="shared" ref="F584:F588" si="72">ROUND(E584*(1-$F$37),2)</f>
        <v>151.09</v>
      </c>
      <c r="G584" s="862">
        <f>'Заказ, cкидки и курсы валют'!$J$23*F584</f>
        <v>1813.08</v>
      </c>
      <c r="H584" s="128">
        <f t="shared" ref="H584:H588" si="73">ROUND((D584/1000)*G584,2)</f>
        <v>6345.78</v>
      </c>
      <c r="I584" s="15"/>
    </row>
    <row r="585" spans="1:9" ht="15">
      <c r="A585" s="15" t="s">
        <v>593</v>
      </c>
      <c r="B585" s="46" t="s">
        <v>3632</v>
      </c>
      <c r="C585" s="2402">
        <v>4.75</v>
      </c>
      <c r="D585" s="45">
        <v>3000</v>
      </c>
      <c r="E585" s="2588">
        <v>161.93</v>
      </c>
      <c r="F585" s="603">
        <f t="shared" si="72"/>
        <v>161.93</v>
      </c>
      <c r="G585" s="862">
        <f>'Заказ, cкидки и курсы валют'!$J$23*F585</f>
        <v>1943.16</v>
      </c>
      <c r="H585" s="128">
        <f t="shared" si="73"/>
        <v>5829.48</v>
      </c>
      <c r="I585" s="15"/>
    </row>
    <row r="586" spans="1:9" ht="15">
      <c r="A586" s="15" t="s">
        <v>594</v>
      </c>
      <c r="B586" s="46" t="s">
        <v>1379</v>
      </c>
      <c r="C586" s="2402">
        <v>4.84</v>
      </c>
      <c r="D586" s="45">
        <v>2800</v>
      </c>
      <c r="E586" s="2588">
        <v>163.57</v>
      </c>
      <c r="F586" s="603">
        <f t="shared" si="72"/>
        <v>163.57</v>
      </c>
      <c r="G586" s="862">
        <f>'Заказ, cкидки и курсы валют'!$J$23*F586</f>
        <v>1962.84</v>
      </c>
      <c r="H586" s="128">
        <f t="shared" si="73"/>
        <v>5495.95</v>
      </c>
      <c r="I586" s="15"/>
    </row>
    <row r="587" spans="1:9" ht="15">
      <c r="A587" s="15" t="s">
        <v>4841</v>
      </c>
      <c r="B587" s="46" t="s">
        <v>1380</v>
      </c>
      <c r="C587" s="2403">
        <v>5.89</v>
      </c>
      <c r="D587" s="45">
        <v>2000</v>
      </c>
      <c r="E587" s="2588">
        <v>200.57</v>
      </c>
      <c r="F587" s="603">
        <f t="shared" si="72"/>
        <v>200.57</v>
      </c>
      <c r="G587" s="862">
        <f>'Заказ, cкидки и курсы валют'!$J$23*F587</f>
        <v>2406.84</v>
      </c>
      <c r="H587" s="128">
        <f t="shared" si="73"/>
        <v>4813.68</v>
      </c>
      <c r="I587" s="15"/>
    </row>
    <row r="588" spans="1:9" ht="15">
      <c r="A588" s="15" t="s">
        <v>4842</v>
      </c>
      <c r="B588" s="46" t="s">
        <v>1382</v>
      </c>
      <c r="C588" s="2403">
        <v>7.6</v>
      </c>
      <c r="D588" s="45">
        <v>2000</v>
      </c>
      <c r="E588" s="2588">
        <v>223.67</v>
      </c>
      <c r="F588" s="603">
        <f t="shared" si="72"/>
        <v>223.67</v>
      </c>
      <c r="G588" s="862">
        <f>'Заказ, cкидки и курсы валют'!$J$23*F588</f>
        <v>2684.04</v>
      </c>
      <c r="H588" s="128">
        <f t="shared" si="73"/>
        <v>5368.08</v>
      </c>
      <c r="I588" s="15"/>
    </row>
    <row r="589" spans="1:9" ht="15">
      <c r="A589" s="15" t="s">
        <v>12094</v>
      </c>
      <c r="B589" s="44" t="s">
        <v>12095</v>
      </c>
      <c r="C589" s="2403">
        <v>7.95</v>
      </c>
      <c r="D589" s="45">
        <v>2000</v>
      </c>
      <c r="E589" s="2588">
        <v>238.5</v>
      </c>
      <c r="F589" s="603">
        <f t="shared" ref="F589" si="74">ROUND(E589*(1-$F$37),2)</f>
        <v>238.5</v>
      </c>
      <c r="G589" s="862">
        <f>'Заказ, cкидки и курсы валют'!$J$23*F589</f>
        <v>2862</v>
      </c>
      <c r="H589" s="128">
        <f t="shared" ref="H589" si="75">ROUND((D589/1000)*G589,2)</f>
        <v>5724</v>
      </c>
    </row>
    <row r="590" spans="1:9" ht="15">
      <c r="A590" s="15" t="s">
        <v>4843</v>
      </c>
      <c r="B590" s="46" t="s">
        <v>1381</v>
      </c>
      <c r="C590" s="2403">
        <v>8</v>
      </c>
      <c r="D590" s="45">
        <v>1500</v>
      </c>
      <c r="E590" s="2588">
        <v>251.55</v>
      </c>
      <c r="F590" s="603">
        <f>ROUND(E590*(1-$F$37),2)</f>
        <v>251.55</v>
      </c>
      <c r="G590" s="862">
        <f>'Заказ, cкидки и курсы валют'!$J$23*F590</f>
        <v>3018.6000000000004</v>
      </c>
      <c r="H590" s="128">
        <f>ROUND((D590/1000)*G590,2)</f>
        <v>4527.8999999999996</v>
      </c>
      <c r="I590" s="15"/>
    </row>
    <row r="591" spans="1:9" ht="15">
      <c r="A591" s="15" t="s">
        <v>12096</v>
      </c>
      <c r="B591" s="44" t="s">
        <v>12097</v>
      </c>
      <c r="C591" s="2403">
        <v>8.5</v>
      </c>
      <c r="D591" s="45">
        <v>1500</v>
      </c>
      <c r="E591" s="2588">
        <v>265.82</v>
      </c>
      <c r="F591" s="603">
        <f>ROUND(E591*(1-$F$37),2)</f>
        <v>265.82</v>
      </c>
      <c r="G591" s="862">
        <f>'Заказ, cкидки и курсы валют'!$J$23*F591</f>
        <v>3189.84</v>
      </c>
      <c r="H591" s="128">
        <f>ROUND((D591/1000)*G591,2)</f>
        <v>4784.76</v>
      </c>
      <c r="I591" s="15"/>
    </row>
    <row r="592" spans="1:9" ht="15">
      <c r="A592" s="15" t="s">
        <v>4844</v>
      </c>
      <c r="B592" s="46" t="s">
        <v>1383</v>
      </c>
      <c r="C592" s="2403">
        <v>9.48</v>
      </c>
      <c r="D592" s="45">
        <v>1200</v>
      </c>
      <c r="E592" s="2588">
        <v>284.45999999999998</v>
      </c>
      <c r="F592" s="603">
        <f>ROUND(E592*(1-$F$37),2)</f>
        <v>284.45999999999998</v>
      </c>
      <c r="G592" s="862">
        <f>'Заказ, cкидки и курсы валют'!$J$23*F592</f>
        <v>3413.5199999999995</v>
      </c>
      <c r="H592" s="128">
        <f>ROUND((D592/1000)*G592,2)</f>
        <v>4096.22</v>
      </c>
      <c r="I592" s="15"/>
    </row>
    <row r="593" spans="1:10" ht="18">
      <c r="A593" s="248"/>
      <c r="B593" s="108" t="s">
        <v>3098</v>
      </c>
      <c r="C593" s="108"/>
      <c r="D593" s="109"/>
      <c r="E593" s="563"/>
      <c r="F593" s="553"/>
      <c r="G593" s="553"/>
      <c r="H593" s="17"/>
      <c r="I593" s="238"/>
    </row>
    <row r="594" spans="1:10" ht="18">
      <c r="A594" s="248"/>
      <c r="B594" s="108" t="s">
        <v>2659</v>
      </c>
      <c r="C594" s="108"/>
      <c r="D594" s="111"/>
      <c r="E594" s="563"/>
      <c r="F594" s="563"/>
      <c r="G594" s="553"/>
      <c r="H594" s="17"/>
      <c r="I594" s="238"/>
    </row>
    <row r="595" spans="1:10">
      <c r="A595" s="248"/>
      <c r="B595" s="17"/>
      <c r="C595" s="97"/>
      <c r="D595" s="97"/>
      <c r="E595" s="557"/>
      <c r="F595" s="596"/>
      <c r="G595" s="620"/>
      <c r="H595" s="17"/>
      <c r="I595" s="167"/>
    </row>
    <row r="596" spans="1:10">
      <c r="A596" s="248"/>
      <c r="B596" s="17"/>
      <c r="C596" s="97"/>
      <c r="D596" s="97"/>
      <c r="E596" s="557"/>
      <c r="F596" s="596"/>
      <c r="G596" s="620"/>
      <c r="H596" s="17"/>
      <c r="I596" s="167"/>
    </row>
    <row r="597" spans="1:10">
      <c r="A597" s="248"/>
      <c r="B597" s="277"/>
      <c r="C597" s="97"/>
      <c r="D597" s="97"/>
      <c r="E597" s="557"/>
      <c r="F597" s="596"/>
      <c r="G597" s="620"/>
      <c r="H597" s="17"/>
      <c r="I597" s="167"/>
    </row>
    <row r="598" spans="1:10" ht="18.75" thickBot="1">
      <c r="A598" s="2549" t="s">
        <v>7680</v>
      </c>
      <c r="B598" s="118"/>
      <c r="C598" s="99"/>
      <c r="D598" s="99"/>
      <c r="E598" s="558"/>
      <c r="F598" s="598"/>
      <c r="G598" s="621"/>
      <c r="H598" s="171"/>
      <c r="I598" s="172"/>
    </row>
    <row r="599" spans="1:10" ht="42">
      <c r="A599" s="195" t="s">
        <v>1028</v>
      </c>
      <c r="B599" s="196" t="s">
        <v>1029</v>
      </c>
      <c r="C599" s="197" t="s">
        <v>678</v>
      </c>
      <c r="D599" s="197" t="s">
        <v>3130</v>
      </c>
      <c r="E599" s="605" t="s">
        <v>11188</v>
      </c>
      <c r="F599" s="600" t="s">
        <v>2779</v>
      </c>
      <c r="G599" s="638" t="s">
        <v>2627</v>
      </c>
      <c r="H599" s="338" t="s">
        <v>497</v>
      </c>
      <c r="I599" s="199" t="s">
        <v>4239</v>
      </c>
      <c r="J599" s="2668" t="s">
        <v>12335</v>
      </c>
    </row>
    <row r="600" spans="1:10">
      <c r="A600" s="195"/>
      <c r="B600" s="389"/>
      <c r="C600" s="197" t="s">
        <v>3629</v>
      </c>
      <c r="D600" s="390" t="s">
        <v>2628</v>
      </c>
      <c r="E600" s="564" t="s">
        <v>265</v>
      </c>
      <c r="F600" s="607">
        <f>'Заказ, cкидки и курсы валют'!$I$12</f>
        <v>0</v>
      </c>
      <c r="G600" s="949"/>
      <c r="H600" s="455"/>
      <c r="I600" s="325"/>
      <c r="J600" s="2669"/>
    </row>
    <row r="601" spans="1:10">
      <c r="A601" s="15" t="s">
        <v>5337</v>
      </c>
      <c r="B601" s="39" t="s">
        <v>1378</v>
      </c>
      <c r="C601" s="59">
        <v>5.4</v>
      </c>
      <c r="D601" s="2055">
        <v>300</v>
      </c>
      <c r="E601" s="2110">
        <f>E584*1.2</f>
        <v>181.30799999999999</v>
      </c>
      <c r="F601" s="603">
        <f>ROUND(E601*(1-$F$37),2)</f>
        <v>181.31</v>
      </c>
      <c r="G601" s="862">
        <f>'Заказ, cкидки и курсы валют'!$J$23*F601</f>
        <v>2175.7200000000003</v>
      </c>
      <c r="H601" s="128">
        <f>ROUND((D601/1000)*G601,2)</f>
        <v>652.72</v>
      </c>
      <c r="I601" s="15"/>
      <c r="J601" s="128">
        <f>ROUND(IF(H601&lt;'Заказ, cкидки и курсы валют'!$B$39,H601*0.54*100/(100-'Заказ, cкидки и курсы валют'!$C$39),IF(H601&lt;'Заказ, cкидки и курсы валют'!$B$40,H601*0.54*100/(100-'Заказ, cкидки и курсы валют'!$C$40),IF(H601&lt;'Заказ, cкидки и курсы валют'!$B$41,H601*0.54*100/(100-'Заказ, cкидки и курсы валют'!$C$41),IF(H601&lt;'Заказ, cкидки и курсы валют'!$B$42,H601*0.54*100/(100-'Заказ, cкидки и курсы валют'!$C$42),IF(H601&lt;'Заказ, cкидки и курсы валют'!$B$43,H601*0.54*100/(100-'Заказ, cкидки и курсы валют'!$C$43),H601))))),2)</f>
        <v>704.94</v>
      </c>
    </row>
    <row r="602" spans="1:10">
      <c r="A602" s="15" t="s">
        <v>5338</v>
      </c>
      <c r="B602" s="46" t="s">
        <v>3632</v>
      </c>
      <c r="C602" s="59">
        <v>5.9</v>
      </c>
      <c r="D602" s="2055">
        <v>250</v>
      </c>
      <c r="E602" s="2110">
        <f>E585*1.2</f>
        <v>194.316</v>
      </c>
      <c r="F602" s="603">
        <f t="shared" ref="F602:F607" si="76">ROUND(E602*(1-$F$37),2)</f>
        <v>194.32</v>
      </c>
      <c r="G602" s="862">
        <f>'Заказ, cкидки и курсы валют'!$J$23*F602</f>
        <v>2331.84</v>
      </c>
      <c r="H602" s="128">
        <f t="shared" ref="H602:H607" si="77">ROUND((D602/1000)*G602,2)</f>
        <v>582.96</v>
      </c>
      <c r="I602" s="15"/>
      <c r="J602" s="128">
        <f>ROUND(IF(H602&lt;'Заказ, cкидки и курсы валют'!$B$39,H602*0.54*100/(100-'Заказ, cкидки и курсы валют'!$C$39),IF(H602&lt;'Заказ, cкидки и курсы валют'!$B$40,H602*0.54*100/(100-'Заказ, cкидки и курсы валют'!$C$40),IF(H602&lt;'Заказ, cкидки и курсы валют'!$B$41,H602*0.54*100/(100-'Заказ, cкидки и курсы валют'!$C$41),IF(H602&lt;'Заказ, cкидки и курсы валют'!$B$42,H602*0.54*100/(100-'Заказ, cкидки и курсы валют'!$C$42),IF(H602&lt;'Заказ, cкидки и курсы валют'!$B$43,H602*0.54*100/(100-'Заказ, cкидки и курсы валют'!$C$43),H602))))),2)</f>
        <v>629.6</v>
      </c>
    </row>
    <row r="603" spans="1:10">
      <c r="A603" s="15" t="s">
        <v>5339</v>
      </c>
      <c r="B603" s="46" t="s">
        <v>1379</v>
      </c>
      <c r="C603" s="59">
        <v>6.06</v>
      </c>
      <c r="D603" s="2055">
        <v>250</v>
      </c>
      <c r="E603" s="2110">
        <f>E586*1.2</f>
        <v>196.28399999999999</v>
      </c>
      <c r="F603" s="603">
        <f t="shared" si="76"/>
        <v>196.28</v>
      </c>
      <c r="G603" s="862">
        <f>'Заказ, cкидки и курсы валют'!$J$23*F603</f>
        <v>2355.36</v>
      </c>
      <c r="H603" s="128">
        <f t="shared" si="77"/>
        <v>588.84</v>
      </c>
      <c r="I603" s="15"/>
      <c r="J603" s="128">
        <f>ROUND(IF(H603&lt;'Заказ, cкидки и курсы валют'!$B$39,H603*0.54*100/(100-'Заказ, cкидки и курсы валют'!$C$39),IF(H603&lt;'Заказ, cкидки и курсы валют'!$B$40,H603*0.54*100/(100-'Заказ, cкидки и курсы валют'!$C$40),IF(H603&lt;'Заказ, cкидки и курсы валют'!$B$41,H603*0.54*100/(100-'Заказ, cкидки и курсы валют'!$C$41),IF(H603&lt;'Заказ, cкидки и курсы валют'!$B$42,H603*0.54*100/(100-'Заказ, cкидки и курсы валют'!$C$42),IF(H603&lt;'Заказ, cкидки и курсы валют'!$B$43,H603*0.54*100/(100-'Заказ, cкидки и курсы валют'!$C$43),H603))))),2)</f>
        <v>635.95000000000005</v>
      </c>
    </row>
    <row r="604" spans="1:10">
      <c r="A604" s="15" t="s">
        <v>5340</v>
      </c>
      <c r="B604" s="46" t="s">
        <v>1380</v>
      </c>
      <c r="C604" s="68">
        <v>6.93</v>
      </c>
      <c r="D604" s="2055">
        <v>150</v>
      </c>
      <c r="E604" s="2110">
        <f>E587*1.2</f>
        <v>240.68399999999997</v>
      </c>
      <c r="F604" s="603">
        <f t="shared" si="76"/>
        <v>240.68</v>
      </c>
      <c r="G604" s="862">
        <f>'Заказ, cкидки и курсы валют'!$J$23*F604</f>
        <v>2888.16</v>
      </c>
      <c r="H604" s="128">
        <f t="shared" si="77"/>
        <v>433.22</v>
      </c>
      <c r="I604" s="15"/>
      <c r="J604" s="128">
        <f>ROUND(IF(H604&lt;'Заказ, cкидки и курсы валют'!$B$39,H604*0.54*100/(100-'Заказ, cкидки и курсы валют'!$C$39),IF(H604&lt;'Заказ, cкидки и курсы валют'!$B$40,H604*0.54*100/(100-'Заказ, cкидки и курсы валют'!$C$40),IF(H604&lt;'Заказ, cкидки и курсы валют'!$B$41,H604*0.54*100/(100-'Заказ, cкидки и курсы валют'!$C$41),IF(H604&lt;'Заказ, cкидки и курсы валют'!$B$42,H604*0.54*100/(100-'Заказ, cкидки и курсы валют'!$C$42),IF(H604&lt;'Заказ, cкидки и курсы валют'!$B$43,H604*0.54*100/(100-'Заказ, cкидки и курсы валют'!$C$43),H604))))),2)</f>
        <v>519.86</v>
      </c>
    </row>
    <row r="605" spans="1:10">
      <c r="A605" s="15" t="s">
        <v>5341</v>
      </c>
      <c r="B605" s="46" t="s">
        <v>1382</v>
      </c>
      <c r="C605" s="68">
        <v>7.95</v>
      </c>
      <c r="D605" s="2055">
        <v>150</v>
      </c>
      <c r="E605" s="2110">
        <f>E588*1.2</f>
        <v>268.404</v>
      </c>
      <c r="F605" s="603">
        <f t="shared" si="76"/>
        <v>268.39999999999998</v>
      </c>
      <c r="G605" s="862">
        <f>'Заказ, cкидки и курсы валют'!$J$23*F605</f>
        <v>3220.7999999999997</v>
      </c>
      <c r="H605" s="128">
        <f t="shared" si="77"/>
        <v>483.12</v>
      </c>
      <c r="I605" s="15"/>
      <c r="J605" s="128">
        <f>ROUND(IF(H605&lt;'Заказ, cкидки и курсы валют'!$B$39,H605*0.54*100/(100-'Заказ, cкидки и курсы валют'!$C$39),IF(H605&lt;'Заказ, cкидки и курсы валют'!$B$40,H605*0.54*100/(100-'Заказ, cкидки и курсы валют'!$C$40),IF(H605&lt;'Заказ, cкидки и курсы валют'!$B$41,H605*0.54*100/(100-'Заказ, cкидки и курсы валют'!$C$41),IF(H605&lt;'Заказ, cкидки и курсы валют'!$B$42,H605*0.54*100/(100-'Заказ, cкидки и курсы валют'!$C$42),IF(H605&lt;'Заказ, cкидки и курсы валют'!$B$43,H605*0.54*100/(100-'Заказ, cкидки и курсы валют'!$C$43),H605))))),2)</f>
        <v>579.74</v>
      </c>
    </row>
    <row r="606" spans="1:10">
      <c r="A606" s="15" t="s">
        <v>5342</v>
      </c>
      <c r="B606" s="46" t="s">
        <v>1381</v>
      </c>
      <c r="C606" s="68">
        <v>8.92</v>
      </c>
      <c r="D606" s="2055">
        <v>100</v>
      </c>
      <c r="E606" s="2110">
        <f>E590*1.2</f>
        <v>301.86</v>
      </c>
      <c r="F606" s="603">
        <f t="shared" si="76"/>
        <v>301.86</v>
      </c>
      <c r="G606" s="862">
        <f>'Заказ, cкидки и курсы валют'!$J$23*F606</f>
        <v>3622.32</v>
      </c>
      <c r="H606" s="128">
        <f t="shared" si="77"/>
        <v>362.23</v>
      </c>
      <c r="I606" s="15"/>
      <c r="J606" s="128">
        <f>ROUND(IF(H606&lt;'Заказ, cкидки и курсы валют'!$B$39,H606*0.54*100/(100-'Заказ, cкидки и курсы валют'!$C$39),IF(H606&lt;'Заказ, cкидки и курсы валют'!$B$40,H606*0.54*100/(100-'Заказ, cкидки и курсы валют'!$C$40),IF(H606&lt;'Заказ, cкидки и курсы валют'!$B$41,H606*0.54*100/(100-'Заказ, cкидки и курсы валют'!$C$41),IF(H606&lt;'Заказ, cкидки и курсы валют'!$B$42,H606*0.54*100/(100-'Заказ, cкидки и курсы валют'!$C$42),IF(H606&lt;'Заказ, cкидки и курсы валют'!$B$43,H606*0.54*100/(100-'Заказ, cкидки и курсы валют'!$C$43),H606))))),2)</f>
        <v>489.01</v>
      </c>
    </row>
    <row r="607" spans="1:10">
      <c r="A607" s="15" t="s">
        <v>5343</v>
      </c>
      <c r="B607" s="46" t="s">
        <v>1383</v>
      </c>
      <c r="C607" s="68">
        <v>9.77</v>
      </c>
      <c r="D607" s="2055">
        <v>100</v>
      </c>
      <c r="E607" s="2110">
        <f>E592*1.2</f>
        <v>341.35199999999998</v>
      </c>
      <c r="F607" s="603">
        <f t="shared" si="76"/>
        <v>341.35</v>
      </c>
      <c r="G607" s="862">
        <f>'Заказ, cкидки и курсы валют'!$J$23*F607</f>
        <v>4096.2000000000007</v>
      </c>
      <c r="H607" s="128">
        <f t="shared" si="77"/>
        <v>409.62</v>
      </c>
      <c r="I607" s="15"/>
      <c r="J607" s="128">
        <f>ROUND(IF(H607&lt;'Заказ, cкидки и курсы валют'!$B$39,H607*0.54*100/(100-'Заказ, cкидки и курсы валют'!$C$39),IF(H607&lt;'Заказ, cкидки и курсы валют'!$B$40,H607*0.54*100/(100-'Заказ, cкидки и курсы валют'!$C$40),IF(H607&lt;'Заказ, cкидки и курсы валют'!$B$41,H607*0.54*100/(100-'Заказ, cкидки и курсы валют'!$C$41),IF(H607&lt;'Заказ, cкидки и курсы валют'!$B$42,H607*0.54*100/(100-'Заказ, cкидки и курсы валют'!$C$42),IF(H607&lt;'Заказ, cкидки и курсы валют'!$B$43,H607*0.54*100/(100-'Заказ, cкидки и курсы валют'!$C$43),H607))))),2)</f>
        <v>491.54</v>
      </c>
    </row>
    <row r="608" spans="1:10" ht="13.5" thickBot="1">
      <c r="A608" s="14"/>
      <c r="B608" s="50"/>
      <c r="C608" s="2018"/>
      <c r="D608" s="83"/>
      <c r="E608" s="579"/>
      <c r="F608" s="1096"/>
      <c r="G608" s="865"/>
      <c r="H608" s="23"/>
      <c r="I608" s="14"/>
    </row>
    <row r="609" spans="1:10" ht="18">
      <c r="A609" s="247"/>
      <c r="B609" s="91" t="s">
        <v>3098</v>
      </c>
      <c r="C609" s="91"/>
      <c r="D609" s="93"/>
      <c r="E609" s="562"/>
      <c r="F609" s="592"/>
      <c r="G609" s="592"/>
      <c r="H609" s="163"/>
      <c r="I609" s="95"/>
    </row>
    <row r="610" spans="1:10" ht="18">
      <c r="A610" s="248"/>
      <c r="B610" s="108" t="s">
        <v>2659</v>
      </c>
      <c r="C610" s="108"/>
      <c r="D610" s="111"/>
      <c r="E610" s="563"/>
      <c r="F610" s="563"/>
      <c r="G610" s="553"/>
      <c r="H610" s="17"/>
      <c r="I610" s="238"/>
    </row>
    <row r="611" spans="1:10">
      <c r="A611" s="248"/>
      <c r="B611" s="17"/>
      <c r="C611" s="97"/>
      <c r="D611" s="97"/>
      <c r="E611" s="557"/>
      <c r="F611" s="596"/>
      <c r="G611" s="620"/>
      <c r="H611" s="17"/>
      <c r="I611" s="167"/>
    </row>
    <row r="612" spans="1:10">
      <c r="A612" s="248"/>
      <c r="B612" s="17"/>
      <c r="C612" s="97"/>
      <c r="D612" s="97"/>
      <c r="E612" s="557"/>
      <c r="F612" s="596"/>
      <c r="G612" s="620"/>
      <c r="H612" s="17"/>
      <c r="I612" s="167"/>
    </row>
    <row r="613" spans="1:10">
      <c r="A613" s="248"/>
      <c r="B613" s="277"/>
      <c r="C613" s="97"/>
      <c r="D613" s="97"/>
      <c r="E613" s="557"/>
      <c r="F613" s="596"/>
      <c r="G613" s="620"/>
      <c r="H613" s="17"/>
      <c r="I613" s="167"/>
    </row>
    <row r="614" spans="1:10" ht="18.75" thickBot="1">
      <c r="A614" s="2549" t="s">
        <v>7681</v>
      </c>
      <c r="B614" s="2540"/>
      <c r="C614" s="99"/>
      <c r="D614" s="99"/>
      <c r="E614" s="558"/>
      <c r="F614" s="598"/>
      <c r="G614" s="621"/>
      <c r="H614" s="171"/>
      <c r="I614" s="172"/>
    </row>
    <row r="615" spans="1:10" ht="42">
      <c r="A615" s="195" t="s">
        <v>1028</v>
      </c>
      <c r="B615" s="196" t="s">
        <v>1029</v>
      </c>
      <c r="C615" s="197" t="s">
        <v>678</v>
      </c>
      <c r="D615" s="197" t="s">
        <v>3130</v>
      </c>
      <c r="E615" s="605" t="s">
        <v>11188</v>
      </c>
      <c r="F615" s="600" t="s">
        <v>2779</v>
      </c>
      <c r="G615" s="638" t="s">
        <v>2627</v>
      </c>
      <c r="H615" s="338" t="s">
        <v>497</v>
      </c>
      <c r="I615" s="199" t="s">
        <v>4239</v>
      </c>
      <c r="J615" s="2668" t="s">
        <v>12335</v>
      </c>
    </row>
    <row r="616" spans="1:10">
      <c r="A616" s="195"/>
      <c r="B616" s="389"/>
      <c r="C616" s="197" t="s">
        <v>3629</v>
      </c>
      <c r="D616" s="390" t="s">
        <v>2628</v>
      </c>
      <c r="E616" s="564" t="s">
        <v>265</v>
      </c>
      <c r="F616" s="607">
        <f>'Заказ, cкидки и курсы валют'!$I$12</f>
        <v>0</v>
      </c>
      <c r="G616" s="949"/>
      <c r="H616" s="455"/>
      <c r="I616" s="325"/>
      <c r="J616" s="2669"/>
    </row>
    <row r="617" spans="1:10" ht="15">
      <c r="A617" s="15" t="s">
        <v>11754</v>
      </c>
      <c r="B617" s="39" t="s">
        <v>1378</v>
      </c>
      <c r="C617" s="59">
        <v>5.4</v>
      </c>
      <c r="D617" s="45">
        <v>35</v>
      </c>
      <c r="E617" s="2077">
        <f>(E584*2)+(1000/D617*7.5)</f>
        <v>516.46571428571428</v>
      </c>
      <c r="F617" s="603">
        <f t="shared" ref="F617:F623" si="78">ROUND(E617*(1-$F$37),2)</f>
        <v>516.47</v>
      </c>
      <c r="G617" s="862">
        <f>'Заказ, cкидки и курсы валют'!$J$23*F617</f>
        <v>6197.64</v>
      </c>
      <c r="H617" s="128">
        <f t="shared" ref="H617:H623" si="79">ROUND((D617/1000)*G617,2)</f>
        <v>216.92</v>
      </c>
      <c r="I617" s="15"/>
      <c r="J617" s="128">
        <f>ROUND(IF(H617&lt;'Заказ, cкидки и курсы валют'!$B$39,H617*0.54*100/(100-'Заказ, cкидки и курсы валют'!$C$39),IF(H617&lt;'Заказ, cкидки и курсы валют'!$B$40,H617*0.54*100/(100-'Заказ, cкидки и курсы валют'!$C$40),IF(H617&lt;'Заказ, cкидки и курсы валют'!$B$41,H617*0.54*100/(100-'Заказ, cкидки и курсы валют'!$C$41),IF(H617&lt;'Заказ, cкидки и курсы валют'!$B$42,H617*0.54*100/(100-'Заказ, cкидки и курсы валют'!$C$42),IF(H617&lt;'Заказ, cкидки и курсы валют'!$B$43,H617*0.54*100/(100-'Заказ, cкидки и курсы валют'!$C$43),H617))))),2)</f>
        <v>292.83999999999997</v>
      </c>
    </row>
    <row r="618" spans="1:10" ht="15">
      <c r="A618" s="15" t="s">
        <v>11755</v>
      </c>
      <c r="B618" s="46" t="s">
        <v>3632</v>
      </c>
      <c r="C618" s="59">
        <v>5.9</v>
      </c>
      <c r="D618" s="45">
        <v>30</v>
      </c>
      <c r="E618" s="2077">
        <f t="shared" ref="E618:E623" si="80">(E585*2)+(1000/D618*7.5)</f>
        <v>573.86</v>
      </c>
      <c r="F618" s="603">
        <f t="shared" si="78"/>
        <v>573.86</v>
      </c>
      <c r="G618" s="862">
        <f>'Заказ, cкидки и курсы валют'!$J$23*F618</f>
        <v>6886.32</v>
      </c>
      <c r="H618" s="128">
        <f t="shared" si="79"/>
        <v>206.59</v>
      </c>
      <c r="I618" s="15"/>
      <c r="J618" s="128">
        <f>ROUND(IF(H618&lt;'Заказ, cкидки и курсы валют'!$B$39,H618*0.54*100/(100-'Заказ, cкидки и курсы валют'!$C$39),IF(H618&lt;'Заказ, cкидки и курсы валют'!$B$40,H618*0.54*100/(100-'Заказ, cкидки и курсы валют'!$C$40),IF(H618&lt;'Заказ, cкидки и курсы валют'!$B$41,H618*0.54*100/(100-'Заказ, cкидки и курсы валют'!$C$41),IF(H618&lt;'Заказ, cкидки и курсы валют'!$B$42,H618*0.54*100/(100-'Заказ, cкидки и курсы валют'!$C$42),IF(H618&lt;'Заказ, cкидки и курсы валют'!$B$43,H618*0.54*100/(100-'Заказ, cкидки и курсы валют'!$C$43),H618))))),2)</f>
        <v>278.89999999999998</v>
      </c>
    </row>
    <row r="619" spans="1:10" ht="15" customHeight="1">
      <c r="A619" s="15" t="s">
        <v>11756</v>
      </c>
      <c r="B619" s="46" t="s">
        <v>1379</v>
      </c>
      <c r="C619" s="59">
        <v>6.06</v>
      </c>
      <c r="D619" s="45">
        <v>25</v>
      </c>
      <c r="E619" s="2077">
        <f t="shared" si="80"/>
        <v>627.14</v>
      </c>
      <c r="F619" s="603">
        <f t="shared" si="78"/>
        <v>627.14</v>
      </c>
      <c r="G619" s="862">
        <f>'Заказ, cкидки и курсы валют'!$J$23*F619</f>
        <v>7525.68</v>
      </c>
      <c r="H619" s="128">
        <f t="shared" si="79"/>
        <v>188.14</v>
      </c>
      <c r="I619" s="15"/>
      <c r="J619" s="128">
        <f>ROUND(IF(H619&lt;'Заказ, cкидки и курсы валют'!$B$39,H619*0.54*100/(100-'Заказ, cкидки и курсы валют'!$C$39),IF(H619&lt;'Заказ, cкидки и курсы валют'!$B$40,H619*0.54*100/(100-'Заказ, cкидки и курсы валют'!$C$40),IF(H619&lt;'Заказ, cкидки и курсы валют'!$B$41,H619*0.54*100/(100-'Заказ, cкидки и курсы валют'!$C$41),IF(H619&lt;'Заказ, cкидки и курсы валют'!$B$42,H619*0.54*100/(100-'Заказ, cкидки и курсы валют'!$C$42),IF(H619&lt;'Заказ, cкидки и курсы валют'!$B$43,H619*0.54*100/(100-'Заказ, cкидки и курсы валют'!$C$43),H619))))),2)</f>
        <v>253.99</v>
      </c>
    </row>
    <row r="620" spans="1:10" ht="15">
      <c r="A620" s="15" t="s">
        <v>11757</v>
      </c>
      <c r="B620" s="46" t="s">
        <v>1380</v>
      </c>
      <c r="C620" s="68">
        <v>6.93</v>
      </c>
      <c r="D620" s="45">
        <v>20</v>
      </c>
      <c r="E620" s="2077">
        <f t="shared" si="80"/>
        <v>776.14</v>
      </c>
      <c r="F620" s="603">
        <f t="shared" si="78"/>
        <v>776.14</v>
      </c>
      <c r="G620" s="862">
        <f>'Заказ, cкидки и курсы валют'!$J$23*F620</f>
        <v>9313.68</v>
      </c>
      <c r="H620" s="128">
        <f t="shared" si="79"/>
        <v>186.27</v>
      </c>
      <c r="I620" s="15"/>
      <c r="J620" s="128">
        <f>ROUND(IF(H620&lt;'Заказ, cкидки и курсы валют'!$B$39,H620*0.54*100/(100-'Заказ, cкидки и курсы валют'!$C$39),IF(H620&lt;'Заказ, cкидки и курсы валют'!$B$40,H620*0.54*100/(100-'Заказ, cкидки и курсы валют'!$C$40),IF(H620&lt;'Заказ, cкидки и курсы валют'!$B$41,H620*0.54*100/(100-'Заказ, cкидки и курсы валют'!$C$41),IF(H620&lt;'Заказ, cкидки и курсы валют'!$B$42,H620*0.54*100/(100-'Заказ, cкидки и курсы валют'!$C$42),IF(H620&lt;'Заказ, cкидки и курсы валют'!$B$43,H620*0.54*100/(100-'Заказ, cкидки и курсы валют'!$C$43),H620))))),2)</f>
        <v>251.46</v>
      </c>
    </row>
    <row r="621" spans="1:10" ht="15">
      <c r="A621" s="15" t="s">
        <v>11758</v>
      </c>
      <c r="B621" s="46" t="s">
        <v>1382</v>
      </c>
      <c r="C621" s="68">
        <v>7.95</v>
      </c>
      <c r="D621" s="45">
        <v>20</v>
      </c>
      <c r="E621" s="2077">
        <f t="shared" si="80"/>
        <v>822.33999999999992</v>
      </c>
      <c r="F621" s="603">
        <f t="shared" si="78"/>
        <v>822.34</v>
      </c>
      <c r="G621" s="862">
        <f>'Заказ, cкидки и курсы валют'!$J$23*F621</f>
        <v>9868.08</v>
      </c>
      <c r="H621" s="128">
        <f t="shared" si="79"/>
        <v>197.36</v>
      </c>
      <c r="I621" s="15"/>
      <c r="J621" s="128">
        <f>ROUND(IF(H621&lt;'Заказ, cкидки и курсы валют'!$B$39,H621*0.54*100/(100-'Заказ, cкидки и курсы валют'!$C$39),IF(H621&lt;'Заказ, cкидки и курсы валют'!$B$40,H621*0.54*100/(100-'Заказ, cкидки и курсы валют'!$C$40),IF(H621&lt;'Заказ, cкидки и курсы валют'!$B$41,H621*0.54*100/(100-'Заказ, cкидки и курсы валют'!$C$41),IF(H621&lt;'Заказ, cкидки и курсы валют'!$B$42,H621*0.54*100/(100-'Заказ, cкидки и курсы валют'!$C$42),IF(H621&lt;'Заказ, cкидки и курсы валют'!$B$43,H621*0.54*100/(100-'Заказ, cкидки и курсы валют'!$C$43),H621))))),2)</f>
        <v>266.44</v>
      </c>
    </row>
    <row r="622" spans="1:10" ht="15">
      <c r="A622" s="15" t="s">
        <v>11759</v>
      </c>
      <c r="B622" s="46" t="s">
        <v>1381</v>
      </c>
      <c r="C622" s="68">
        <v>8.92</v>
      </c>
      <c r="D622" s="45">
        <v>15</v>
      </c>
      <c r="E622" s="2077">
        <f t="shared" si="80"/>
        <v>977</v>
      </c>
      <c r="F622" s="603">
        <f t="shared" si="78"/>
        <v>977</v>
      </c>
      <c r="G622" s="862">
        <f>'Заказ, cкидки и курсы валют'!$J$23*F622</f>
        <v>11724</v>
      </c>
      <c r="H622" s="128">
        <f t="shared" si="79"/>
        <v>175.86</v>
      </c>
      <c r="I622" s="15"/>
      <c r="J622" s="128">
        <f>ROUND(IF(H622&lt;'Заказ, cкидки и курсы валют'!$B$39,H622*0.54*100/(100-'Заказ, cкидки и курсы валют'!$C$39),IF(H622&lt;'Заказ, cкидки и курсы валют'!$B$40,H622*0.54*100/(100-'Заказ, cкидки и курсы валют'!$C$40),IF(H622&lt;'Заказ, cкидки и курсы валют'!$B$41,H622*0.54*100/(100-'Заказ, cкидки и курсы валют'!$C$41),IF(H622&lt;'Заказ, cкидки и курсы валют'!$B$42,H622*0.54*100/(100-'Заказ, cкидки и курсы валют'!$C$42),IF(H622&lt;'Заказ, cкидки и курсы валют'!$B$43,H622*0.54*100/(100-'Заказ, cкидки и курсы валют'!$C$43),H622))))),2)</f>
        <v>271.33</v>
      </c>
    </row>
    <row r="623" spans="1:10" ht="15">
      <c r="A623" s="15" t="s">
        <v>11760</v>
      </c>
      <c r="B623" s="46" t="s">
        <v>1383</v>
      </c>
      <c r="C623" s="68">
        <v>9.77</v>
      </c>
      <c r="D623" s="45">
        <v>10</v>
      </c>
      <c r="E623" s="2077">
        <f t="shared" si="80"/>
        <v>1253.0999999999999</v>
      </c>
      <c r="F623" s="603">
        <f t="shared" si="78"/>
        <v>1253.0999999999999</v>
      </c>
      <c r="G623" s="862">
        <f>'Заказ, cкидки и курсы валют'!$J$23*F623</f>
        <v>15037.199999999999</v>
      </c>
      <c r="H623" s="128">
        <f t="shared" si="79"/>
        <v>150.37</v>
      </c>
      <c r="I623" s="15"/>
      <c r="J623" s="128">
        <f>ROUND(IF(H623&lt;'Заказ, cкидки и курсы валют'!$B$39,H623*0.54*100/(100-'Заказ, cкидки и курсы валют'!$C$39),IF(H623&lt;'Заказ, cкидки и курсы валют'!$B$40,H623*0.54*100/(100-'Заказ, cкидки и курсы валют'!$C$40),IF(H623&lt;'Заказ, cкидки и курсы валют'!$B$41,H623*0.54*100/(100-'Заказ, cкидки и курсы валют'!$C$41),IF(H623&lt;'Заказ, cкидки и курсы валют'!$B$42,H623*0.54*100/(100-'Заказ, cкидки и курсы валют'!$C$42),IF(H623&lt;'Заказ, cкидки и курсы валют'!$B$43,H623*0.54*100/(100-'Заказ, cкидки и курсы валют'!$C$43),H623))))),2)</f>
        <v>232</v>
      </c>
    </row>
    <row r="624" spans="1:10" ht="13.5" thickBot="1"/>
    <row r="625" spans="1:9" ht="18">
      <c r="A625" s="247"/>
      <c r="B625" s="91" t="s">
        <v>3098</v>
      </c>
      <c r="C625" s="91"/>
      <c r="D625" s="93"/>
      <c r="E625" s="562"/>
      <c r="F625" s="592"/>
      <c r="G625" s="592"/>
      <c r="H625" s="163"/>
      <c r="I625" s="95"/>
    </row>
    <row r="626" spans="1:9" ht="18">
      <c r="A626" s="248"/>
      <c r="B626" s="108" t="s">
        <v>10927</v>
      </c>
      <c r="C626" s="108"/>
      <c r="D626" s="111"/>
      <c r="E626" s="563"/>
      <c r="F626" s="563"/>
      <c r="G626" s="553"/>
      <c r="H626" s="17"/>
      <c r="I626" s="238"/>
    </row>
    <row r="627" spans="1:9">
      <c r="A627" s="248"/>
      <c r="B627" s="17"/>
      <c r="C627" s="97"/>
      <c r="D627" s="97"/>
      <c r="E627" s="557"/>
      <c r="F627" s="596"/>
      <c r="G627" s="620"/>
      <c r="H627" s="17"/>
      <c r="I627" s="167"/>
    </row>
    <row r="628" spans="1:9">
      <c r="A628" s="248"/>
      <c r="B628" s="17"/>
      <c r="C628" s="97"/>
      <c r="D628" s="97"/>
      <c r="E628" s="557"/>
      <c r="F628" s="596"/>
      <c r="G628" s="620"/>
      <c r="H628" s="17"/>
      <c r="I628" s="167"/>
    </row>
    <row r="629" spans="1:9">
      <c r="A629" s="248"/>
      <c r="B629" s="277"/>
      <c r="C629" s="97"/>
      <c r="D629" s="97"/>
      <c r="E629" s="557"/>
      <c r="F629" s="596"/>
      <c r="G629" s="620"/>
      <c r="H629" s="17"/>
      <c r="I629" s="167"/>
    </row>
    <row r="630" spans="1:9" ht="18.75" thickBot="1">
      <c r="A630" s="117" t="s">
        <v>7679</v>
      </c>
      <c r="B630" s="261"/>
      <c r="C630" s="99"/>
      <c r="D630" s="99"/>
      <c r="E630" s="558"/>
      <c r="F630" s="598"/>
      <c r="G630" s="621"/>
      <c r="H630" s="171"/>
      <c r="I630" s="172"/>
    </row>
    <row r="631" spans="1:9" ht="42">
      <c r="A631" s="195" t="s">
        <v>1028</v>
      </c>
      <c r="B631" s="196" t="s">
        <v>1029</v>
      </c>
      <c r="C631" s="197" t="s">
        <v>678</v>
      </c>
      <c r="D631" s="197" t="s">
        <v>3130</v>
      </c>
      <c r="E631" s="605" t="s">
        <v>11188</v>
      </c>
      <c r="F631" s="600" t="s">
        <v>2779</v>
      </c>
      <c r="G631" s="638" t="s">
        <v>2627</v>
      </c>
      <c r="H631" s="338" t="s">
        <v>497</v>
      </c>
      <c r="I631" s="199" t="s">
        <v>4239</v>
      </c>
    </row>
    <row r="632" spans="1:9">
      <c r="A632" s="195"/>
      <c r="B632" s="389"/>
      <c r="C632" s="197" t="s">
        <v>3629</v>
      </c>
      <c r="D632" s="390" t="s">
        <v>2628</v>
      </c>
      <c r="E632" s="564" t="s">
        <v>265</v>
      </c>
      <c r="F632" s="607">
        <f>'Заказ, cкидки и курсы валют'!$I$12</f>
        <v>0</v>
      </c>
      <c r="G632" s="949"/>
      <c r="H632" s="455"/>
      <c r="I632" s="325"/>
    </row>
    <row r="633" spans="1:9" ht="15">
      <c r="A633" s="2254" t="s">
        <v>10925</v>
      </c>
      <c r="B633" s="39" t="s">
        <v>1378</v>
      </c>
      <c r="C633" s="59">
        <v>5.4</v>
      </c>
      <c r="D633" s="45">
        <v>3500</v>
      </c>
      <c r="E633" s="2077">
        <f>E584</f>
        <v>151.09</v>
      </c>
      <c r="F633" s="603">
        <f t="shared" ref="F633:F634" si="81">ROUND(E633*(1-$F$37),2)</f>
        <v>151.09</v>
      </c>
      <c r="G633" s="862">
        <f>'Заказ, cкидки и курсы валют'!$J$23*F633</f>
        <v>1813.08</v>
      </c>
      <c r="H633" s="128">
        <f t="shared" ref="H633:H634" si="82">ROUND((D633/1000)*G633,2)</f>
        <v>6345.78</v>
      </c>
      <c r="I633" s="15"/>
    </row>
    <row r="634" spans="1:9" ht="15">
      <c r="A634" s="2254" t="s">
        <v>10926</v>
      </c>
      <c r="B634" s="46" t="s">
        <v>3632</v>
      </c>
      <c r="C634" s="59">
        <v>5.9</v>
      </c>
      <c r="D634" s="45">
        <v>3000</v>
      </c>
      <c r="E634" s="2077">
        <f>E585</f>
        <v>161.93</v>
      </c>
      <c r="F634" s="603">
        <f t="shared" si="81"/>
        <v>161.93</v>
      </c>
      <c r="G634" s="862">
        <f>'Заказ, cкидки и курсы валют'!$J$23*F634</f>
        <v>1943.16</v>
      </c>
      <c r="H634" s="128">
        <f t="shared" si="82"/>
        <v>5829.48</v>
      </c>
      <c r="I634" s="15"/>
    </row>
    <row r="635" spans="1:9" ht="13.5" thickBot="1"/>
    <row r="636" spans="1:9" ht="18">
      <c r="A636" s="247"/>
      <c r="B636" s="91" t="s">
        <v>3098</v>
      </c>
      <c r="C636" s="91"/>
      <c r="D636" s="93"/>
      <c r="E636" s="562"/>
      <c r="F636" s="592"/>
      <c r="G636" s="592"/>
      <c r="H636" s="163"/>
      <c r="I636" s="79"/>
    </row>
    <row r="637" spans="1:9" ht="18">
      <c r="A637" s="248"/>
      <c r="B637" s="108" t="s">
        <v>10927</v>
      </c>
      <c r="C637" s="108"/>
      <c r="D637" s="111"/>
      <c r="E637" s="563"/>
      <c r="F637" s="563"/>
      <c r="G637" s="553"/>
      <c r="H637" s="17"/>
      <c r="I637" s="238"/>
    </row>
    <row r="638" spans="1:9">
      <c r="A638" s="248"/>
      <c r="B638" s="17"/>
      <c r="C638" s="97"/>
      <c r="D638" s="97"/>
      <c r="E638" s="557"/>
      <c r="F638" s="596"/>
      <c r="G638" s="620"/>
      <c r="H638" s="17"/>
      <c r="I638" s="167"/>
    </row>
    <row r="639" spans="1:9">
      <c r="A639" s="248"/>
      <c r="B639" s="17"/>
      <c r="C639" s="97"/>
      <c r="D639" s="97"/>
      <c r="E639" s="557"/>
      <c r="F639" s="596"/>
      <c r="G639" s="620"/>
      <c r="H639" s="17"/>
      <c r="I639" s="167"/>
    </row>
    <row r="640" spans="1:9">
      <c r="A640" s="248"/>
      <c r="B640" s="277"/>
      <c r="C640" s="97"/>
      <c r="D640" s="97"/>
      <c r="E640" s="557"/>
      <c r="F640" s="596"/>
      <c r="G640" s="620"/>
      <c r="H640" s="17"/>
      <c r="I640" s="167"/>
    </row>
    <row r="641" spans="1:10" ht="20.25" customHeight="1" thickBot="1">
      <c r="A641" s="2549" t="s">
        <v>7680</v>
      </c>
      <c r="B641" s="118"/>
      <c r="C641" s="99"/>
      <c r="D641" s="99"/>
      <c r="E641" s="558"/>
      <c r="F641" s="598"/>
      <c r="G641" s="621"/>
      <c r="H641" s="171"/>
      <c r="I641" s="172"/>
    </row>
    <row r="642" spans="1:10" ht="55.7" customHeight="1">
      <c r="A642" s="195" t="s">
        <v>1028</v>
      </c>
      <c r="B642" s="196" t="s">
        <v>1029</v>
      </c>
      <c r="C642" s="197" t="s">
        <v>678</v>
      </c>
      <c r="D642" s="197" t="s">
        <v>3130</v>
      </c>
      <c r="E642" s="605" t="s">
        <v>11188</v>
      </c>
      <c r="F642" s="600" t="s">
        <v>2779</v>
      </c>
      <c r="G642" s="638" t="s">
        <v>2627</v>
      </c>
      <c r="H642" s="338" t="s">
        <v>497</v>
      </c>
      <c r="I642" s="199" t="s">
        <v>4239</v>
      </c>
      <c r="J642" s="2668" t="s">
        <v>12335</v>
      </c>
    </row>
    <row r="643" spans="1:10" ht="14.1" customHeight="1">
      <c r="A643" s="195"/>
      <c r="B643" s="389"/>
      <c r="C643" s="197" t="s">
        <v>3629</v>
      </c>
      <c r="D643" s="390" t="s">
        <v>2628</v>
      </c>
      <c r="E643" s="564" t="s">
        <v>265</v>
      </c>
      <c r="F643" s="607">
        <f>'Заказ, cкидки и курсы валют'!$I$12</f>
        <v>0</v>
      </c>
      <c r="G643" s="949"/>
      <c r="H643" s="455"/>
      <c r="I643" s="325"/>
      <c r="J643" s="2669"/>
    </row>
    <row r="644" spans="1:10" ht="14.1" customHeight="1">
      <c r="A644" s="15" t="s">
        <v>10928</v>
      </c>
      <c r="B644" s="39" t="s">
        <v>1378</v>
      </c>
      <c r="C644" s="59">
        <v>5.4</v>
      </c>
      <c r="D644" s="2055">
        <v>250</v>
      </c>
      <c r="E644" s="2110">
        <f>E633*1.2</f>
        <v>181.30799999999999</v>
      </c>
      <c r="F644" s="603">
        <f>ROUND(E644*(1-$F$37),2)</f>
        <v>181.31</v>
      </c>
      <c r="G644" s="862">
        <f>'Заказ, cкидки и курсы валют'!$J$23*F644</f>
        <v>2175.7200000000003</v>
      </c>
      <c r="H644" s="128">
        <f>ROUND((D644/1000)*G644,2)</f>
        <v>543.92999999999995</v>
      </c>
      <c r="I644" s="15"/>
      <c r="J644" s="128">
        <f>ROUND(IF(H644&lt;'Заказ, cкидки и курсы валют'!$B$39,H644*0.54*100/(100-'Заказ, cкидки и курсы валют'!$C$39),IF(H644&lt;'Заказ, cкидки и курсы валют'!$B$40,H644*0.54*100/(100-'Заказ, cкидки и курсы валют'!$C$40),IF(H644&lt;'Заказ, cкидки и курсы валют'!$B$41,H644*0.54*100/(100-'Заказ, cкидки и курсы валют'!$C$41),IF(H644&lt;'Заказ, cкидки и курсы валют'!$B$42,H644*0.54*100/(100-'Заказ, cкидки и курсы валют'!$C$42),IF(H644&lt;'Заказ, cкидки и курсы валют'!$B$43,H644*0.54*100/(100-'Заказ, cкидки и курсы валют'!$C$43),H644))))),2)</f>
        <v>652.72</v>
      </c>
    </row>
    <row r="645" spans="1:10">
      <c r="A645" s="15" t="s">
        <v>10929</v>
      </c>
      <c r="B645" s="46" t="s">
        <v>3632</v>
      </c>
      <c r="C645" s="59">
        <v>5.9</v>
      </c>
      <c r="D645" s="2055">
        <v>250</v>
      </c>
      <c r="E645" s="2110">
        <f>E634*1.2</f>
        <v>194.316</v>
      </c>
      <c r="F645" s="603">
        <f t="shared" ref="F645" si="83">ROUND(E645*(1-$F$37),2)</f>
        <v>194.32</v>
      </c>
      <c r="G645" s="862">
        <f>'Заказ, cкидки и курсы валют'!$J$23*F645</f>
        <v>2331.84</v>
      </c>
      <c r="H645" s="128">
        <f t="shared" ref="H645" si="84">ROUND((D645/1000)*G645,2)</f>
        <v>582.96</v>
      </c>
      <c r="I645" s="15"/>
      <c r="J645" s="128">
        <f>ROUND(IF(H645&lt;'Заказ, cкидки и курсы валют'!$B$39,H645*0.54*100/(100-'Заказ, cкидки и курсы валют'!$C$39),IF(H645&lt;'Заказ, cкидки и курсы валют'!$B$40,H645*0.54*100/(100-'Заказ, cкидки и курсы валют'!$C$40),IF(H645&lt;'Заказ, cкидки и курсы валют'!$B$41,H645*0.54*100/(100-'Заказ, cкидки и курсы валют'!$C$41),IF(H645&lt;'Заказ, cкидки и курсы валют'!$B$42,H645*0.54*100/(100-'Заказ, cкидки и курсы валют'!$C$42),IF(H645&lt;'Заказ, cкидки и курсы валют'!$B$43,H645*0.54*100/(100-'Заказ, cкидки и курсы валют'!$C$43),H645))))),2)</f>
        <v>629.6</v>
      </c>
    </row>
    <row r="646" spans="1:10" ht="13.5" thickBot="1"/>
    <row r="647" spans="1:10" ht="18">
      <c r="A647" s="247"/>
      <c r="B647" s="91" t="s">
        <v>3098</v>
      </c>
      <c r="C647" s="92"/>
      <c r="D647" s="93"/>
      <c r="E647" s="562"/>
      <c r="F647" s="592"/>
      <c r="G647" s="592"/>
      <c r="H647" s="163"/>
      <c r="I647" s="95"/>
    </row>
    <row r="648" spans="1:10" ht="18">
      <c r="A648" s="248"/>
      <c r="B648" s="108" t="s">
        <v>2660</v>
      </c>
      <c r="C648" s="111"/>
      <c r="D648" s="111"/>
      <c r="E648" s="563"/>
      <c r="F648" s="563"/>
      <c r="G648" s="553"/>
      <c r="H648" s="17"/>
      <c r="I648" s="167"/>
    </row>
    <row r="649" spans="1:10">
      <c r="A649" s="248"/>
      <c r="B649" s="17"/>
      <c r="C649" s="97"/>
      <c r="D649" s="97"/>
      <c r="E649" s="557"/>
      <c r="F649" s="596"/>
      <c r="G649" s="620"/>
      <c r="H649" s="17"/>
      <c r="I649" s="167"/>
    </row>
    <row r="650" spans="1:10">
      <c r="A650" s="248"/>
      <c r="B650" s="17"/>
      <c r="C650" s="97"/>
      <c r="D650" s="97"/>
      <c r="E650" s="557"/>
      <c r="F650" s="596"/>
      <c r="G650" s="620"/>
      <c r="H650" s="17"/>
      <c r="I650" s="167"/>
    </row>
    <row r="651" spans="1:10">
      <c r="A651" s="248"/>
      <c r="B651" s="277"/>
      <c r="C651" s="97"/>
      <c r="D651" s="97"/>
      <c r="E651" s="557"/>
      <c r="F651" s="596"/>
      <c r="G651" s="620"/>
      <c r="H651" s="17"/>
      <c r="I651" s="167"/>
    </row>
    <row r="652" spans="1:10" ht="18.75" thickBot="1">
      <c r="A652" s="117" t="s">
        <v>7679</v>
      </c>
      <c r="B652" s="261"/>
      <c r="C652" s="99"/>
      <c r="D652" s="99"/>
      <c r="E652" s="558"/>
      <c r="F652" s="598"/>
      <c r="G652" s="621"/>
      <c r="H652" s="171"/>
      <c r="I652" s="172"/>
    </row>
    <row r="653" spans="1:10" ht="42">
      <c r="A653" s="195" t="s">
        <v>1028</v>
      </c>
      <c r="B653" s="196" t="s">
        <v>1029</v>
      </c>
      <c r="C653" s="197" t="s">
        <v>678</v>
      </c>
      <c r="D653" s="197" t="s">
        <v>3130</v>
      </c>
      <c r="E653" s="605" t="s">
        <v>11188</v>
      </c>
      <c r="F653" s="600" t="s">
        <v>2779</v>
      </c>
      <c r="G653" s="638" t="s">
        <v>2627</v>
      </c>
      <c r="H653" s="338" t="s">
        <v>497</v>
      </c>
      <c r="I653" s="199" t="s">
        <v>4239</v>
      </c>
    </row>
    <row r="654" spans="1:10" ht="14.1" customHeight="1">
      <c r="A654" s="195"/>
      <c r="B654" s="389"/>
      <c r="C654" s="197" t="s">
        <v>3629</v>
      </c>
      <c r="D654" s="390" t="s">
        <v>2628</v>
      </c>
      <c r="E654" s="564" t="s">
        <v>265</v>
      </c>
      <c r="F654" s="607">
        <f>'Заказ, cкидки и курсы валют'!$I$12</f>
        <v>0</v>
      </c>
      <c r="G654" s="949"/>
      <c r="H654" s="455"/>
      <c r="I654" s="325"/>
    </row>
    <row r="655" spans="1:10" ht="14.1" customHeight="1">
      <c r="A655" s="20" t="s">
        <v>5344</v>
      </c>
      <c r="B655" s="434" t="s">
        <v>3525</v>
      </c>
      <c r="C655" s="436">
        <v>4.4400000000000004</v>
      </c>
      <c r="D655" s="2162">
        <v>4500</v>
      </c>
      <c r="E655" s="2588">
        <v>125.09</v>
      </c>
      <c r="F655" s="603">
        <f>ROUND(E655*(1-$F$37),2)</f>
        <v>125.09</v>
      </c>
      <c r="G655" s="862">
        <f>'Заказ, cкидки и курсы валют'!$J$23*F655</f>
        <v>1501.08</v>
      </c>
      <c r="H655" s="128">
        <f>ROUND((D655/1000)*G655,2)</f>
        <v>6754.86</v>
      </c>
      <c r="I655" s="15"/>
    </row>
    <row r="656" spans="1:10" ht="14.1" customHeight="1">
      <c r="A656" s="20" t="s">
        <v>5345</v>
      </c>
      <c r="B656" s="434" t="s">
        <v>99</v>
      </c>
      <c r="C656" s="436">
        <v>4.7</v>
      </c>
      <c r="D656" s="2162">
        <v>4000</v>
      </c>
      <c r="E656" s="2588">
        <v>135.57</v>
      </c>
      <c r="F656" s="603">
        <f t="shared" ref="F656:F661" si="85">ROUND(E656*(1-$F$37),2)</f>
        <v>135.57</v>
      </c>
      <c r="G656" s="862">
        <f>'Заказ, cкидки и курсы валют'!$J$23*F656</f>
        <v>1626.84</v>
      </c>
      <c r="H656" s="128">
        <f t="shared" ref="H656:H661" si="86">ROUND((D656/1000)*G656,2)</f>
        <v>6507.36</v>
      </c>
      <c r="I656" s="15"/>
    </row>
    <row r="657" spans="1:10" ht="14.1" customHeight="1">
      <c r="A657" s="20" t="s">
        <v>5346</v>
      </c>
      <c r="B657" s="434" t="s">
        <v>610</v>
      </c>
      <c r="C657" s="436">
        <v>4.96</v>
      </c>
      <c r="D657" s="2162">
        <v>3500</v>
      </c>
      <c r="E657" s="2588">
        <v>142.1</v>
      </c>
      <c r="F657" s="603">
        <f t="shared" si="85"/>
        <v>142.1</v>
      </c>
      <c r="G657" s="862">
        <f>'Заказ, cкидки и курсы валют'!$J$23*F657</f>
        <v>1705.1999999999998</v>
      </c>
      <c r="H657" s="128">
        <f t="shared" si="86"/>
        <v>5968.2</v>
      </c>
      <c r="I657" s="15"/>
    </row>
    <row r="658" spans="1:10" ht="14.1" customHeight="1">
      <c r="A658" s="1444" t="s">
        <v>5347</v>
      </c>
      <c r="B658" s="445" t="s">
        <v>1378</v>
      </c>
      <c r="C658" s="54">
        <v>5.46</v>
      </c>
      <c r="D658" s="2163">
        <v>3500</v>
      </c>
      <c r="E658" s="2588">
        <v>149.04</v>
      </c>
      <c r="F658" s="603">
        <f t="shared" si="85"/>
        <v>149.04</v>
      </c>
      <c r="G658" s="862">
        <f>'Заказ, cкидки и курсы валют'!$J$23*F658</f>
        <v>1788.48</v>
      </c>
      <c r="H658" s="128">
        <f t="shared" si="86"/>
        <v>6259.68</v>
      </c>
      <c r="I658" s="442"/>
    </row>
    <row r="659" spans="1:10" ht="14.1" customHeight="1">
      <c r="A659" s="20" t="s">
        <v>5348</v>
      </c>
      <c r="B659" s="434" t="s">
        <v>3631</v>
      </c>
      <c r="C659" s="436">
        <v>5.72</v>
      </c>
      <c r="D659" s="2162">
        <v>3000</v>
      </c>
      <c r="E659" s="2588">
        <v>164.22</v>
      </c>
      <c r="F659" s="603">
        <f t="shared" si="85"/>
        <v>164.22</v>
      </c>
      <c r="G659" s="862">
        <f>'Заказ, cкидки и курсы валют'!$J$23*F659</f>
        <v>1970.6399999999999</v>
      </c>
      <c r="H659" s="128">
        <f t="shared" si="86"/>
        <v>5911.92</v>
      </c>
      <c r="I659" s="15"/>
    </row>
    <row r="660" spans="1:10" ht="14.1" customHeight="1">
      <c r="A660" s="20" t="s">
        <v>5349</v>
      </c>
      <c r="B660" s="435" t="s">
        <v>3632</v>
      </c>
      <c r="C660" s="436">
        <v>5.8</v>
      </c>
      <c r="D660" s="2162">
        <v>3000</v>
      </c>
      <c r="E660" s="2588">
        <v>167.38</v>
      </c>
      <c r="F660" s="603">
        <f t="shared" si="85"/>
        <v>167.38</v>
      </c>
      <c r="G660" s="862">
        <f>'Заказ, cкидки и курсы валют'!$J$23*F660</f>
        <v>2008.56</v>
      </c>
      <c r="H660" s="128">
        <f t="shared" si="86"/>
        <v>6025.68</v>
      </c>
      <c r="I660" s="15"/>
    </row>
    <row r="661" spans="1:10" ht="14.1" customHeight="1">
      <c r="A661" s="20" t="s">
        <v>5350</v>
      </c>
      <c r="B661" s="2164" t="s">
        <v>4294</v>
      </c>
      <c r="C661" s="436">
        <v>6.42</v>
      </c>
      <c r="D661" s="2162">
        <v>2500</v>
      </c>
      <c r="E661" s="2588">
        <v>179.15</v>
      </c>
      <c r="F661" s="603">
        <f t="shared" si="85"/>
        <v>179.15</v>
      </c>
      <c r="G661" s="862">
        <f>'Заказ, cкидки и курсы валют'!$J$23*F661</f>
        <v>2149.8000000000002</v>
      </c>
      <c r="H661" s="128">
        <f t="shared" si="86"/>
        <v>5374.5</v>
      </c>
      <c r="I661" s="15"/>
    </row>
    <row r="662" spans="1:10" ht="14.1" customHeight="1">
      <c r="A662" s="1095"/>
      <c r="B662" s="1141"/>
      <c r="C662" s="1142"/>
      <c r="D662" s="1143"/>
      <c r="E662" s="667"/>
      <c r="F662" s="1096"/>
      <c r="G662" s="865"/>
      <c r="H662" s="23"/>
      <c r="I662" s="513"/>
    </row>
    <row r="663" spans="1:10" ht="20.25" customHeight="1">
      <c r="A663" s="248"/>
      <c r="B663" s="108" t="s">
        <v>3098</v>
      </c>
      <c r="C663" s="153"/>
      <c r="D663" s="109"/>
      <c r="E663" s="563"/>
      <c r="F663" s="553"/>
      <c r="G663" s="553"/>
      <c r="H663" s="17"/>
      <c r="I663" s="167"/>
    </row>
    <row r="664" spans="1:10" ht="18" customHeight="1">
      <c r="A664" s="248"/>
      <c r="B664" s="108" t="s">
        <v>2660</v>
      </c>
      <c r="C664" s="111"/>
      <c r="D664" s="111"/>
      <c r="E664" s="563"/>
      <c r="F664" s="563"/>
      <c r="G664" s="553"/>
      <c r="H664" s="17"/>
      <c r="I664" s="167"/>
    </row>
    <row r="665" spans="1:10">
      <c r="A665" s="248"/>
      <c r="B665" s="17"/>
      <c r="C665" s="97"/>
      <c r="D665" s="97"/>
      <c r="E665" s="557"/>
      <c r="F665" s="596"/>
      <c r="G665" s="620"/>
      <c r="H665" s="17"/>
      <c r="I665" s="167"/>
    </row>
    <row r="666" spans="1:10">
      <c r="A666" s="248"/>
      <c r="B666" s="17"/>
      <c r="C666" s="97"/>
      <c r="D666" s="97"/>
      <c r="E666" s="557"/>
      <c r="F666" s="596"/>
      <c r="G666" s="620"/>
      <c r="H666" s="17"/>
      <c r="I666" s="167"/>
    </row>
    <row r="667" spans="1:10">
      <c r="A667" s="248"/>
      <c r="B667" s="277"/>
      <c r="C667" s="97"/>
      <c r="D667" s="97"/>
      <c r="E667" s="557"/>
      <c r="F667" s="596"/>
      <c r="G667" s="620"/>
      <c r="H667" s="17"/>
      <c r="I667" s="167"/>
    </row>
    <row r="668" spans="1:10" ht="18.75" thickBot="1">
      <c r="A668" s="2549" t="s">
        <v>7680</v>
      </c>
      <c r="B668" s="118"/>
      <c r="C668" s="99"/>
      <c r="D668" s="99"/>
      <c r="E668" s="558"/>
      <c r="F668" s="598"/>
      <c r="G668" s="621"/>
      <c r="H668" s="171"/>
      <c r="I668" s="172"/>
    </row>
    <row r="669" spans="1:10" ht="42">
      <c r="A669" s="195" t="s">
        <v>1028</v>
      </c>
      <c r="B669" s="196" t="s">
        <v>1029</v>
      </c>
      <c r="C669" s="197" t="s">
        <v>678</v>
      </c>
      <c r="D669" s="197" t="s">
        <v>3130</v>
      </c>
      <c r="E669" s="605" t="s">
        <v>11188</v>
      </c>
      <c r="F669" s="600" t="s">
        <v>2779</v>
      </c>
      <c r="G669" s="638" t="s">
        <v>2627</v>
      </c>
      <c r="H669" s="338" t="s">
        <v>497</v>
      </c>
      <c r="I669" s="199" t="s">
        <v>4239</v>
      </c>
      <c r="J669" s="2668" t="s">
        <v>12335</v>
      </c>
    </row>
    <row r="670" spans="1:10">
      <c r="A670" s="195"/>
      <c r="B670" s="389"/>
      <c r="C670" s="197" t="s">
        <v>3629</v>
      </c>
      <c r="D670" s="390" t="s">
        <v>2628</v>
      </c>
      <c r="E670" s="564" t="s">
        <v>265</v>
      </c>
      <c r="F670" s="607">
        <f>'Заказ, cкидки и курсы валют'!$I$12</f>
        <v>0</v>
      </c>
      <c r="G670" s="949"/>
      <c r="H670" s="455"/>
      <c r="I670" s="325"/>
      <c r="J670" s="2669"/>
    </row>
    <row r="671" spans="1:10">
      <c r="A671" s="654" t="s">
        <v>11515</v>
      </c>
      <c r="B671" s="434" t="s">
        <v>3525</v>
      </c>
      <c r="C671" s="436">
        <v>4.4400000000000004</v>
      </c>
      <c r="D671" s="2162">
        <v>300</v>
      </c>
      <c r="E671" s="2110">
        <f>E655*1.2</f>
        <v>150.108</v>
      </c>
      <c r="F671" s="603">
        <f>ROUND(E671*(1-$F$37),2)</f>
        <v>150.11000000000001</v>
      </c>
      <c r="G671" s="862">
        <f>'Заказ, cкидки и курсы валют'!$J$23*F671</f>
        <v>1801.3200000000002</v>
      </c>
      <c r="H671" s="128">
        <f>ROUND((D671/1000)*G671,2)</f>
        <v>540.4</v>
      </c>
      <c r="I671" s="15"/>
      <c r="J671" s="128">
        <f>ROUND(IF(H671&lt;'Заказ, cкидки и курсы валют'!$B$39,H671*0.54*100/(100-'Заказ, cкидки и курсы валют'!$C$39),IF(H671&lt;'Заказ, cкидки и курсы валют'!$B$40,H671*0.54*100/(100-'Заказ, cкидки и курсы валют'!$C$40),IF(H671&lt;'Заказ, cкидки и курсы валют'!$B$41,H671*0.54*100/(100-'Заказ, cкидки и курсы валют'!$C$41),IF(H671&lt;'Заказ, cкидки и курсы валют'!$B$42,H671*0.54*100/(100-'Заказ, cкидки и курсы валют'!$C$42),IF(H671&lt;'Заказ, cкидки и курсы валют'!$B$43,H671*0.54*100/(100-'Заказ, cкидки и курсы валют'!$C$43),H671))))),2)</f>
        <v>648.48</v>
      </c>
    </row>
    <row r="672" spans="1:10">
      <c r="A672" s="654" t="s">
        <v>11516</v>
      </c>
      <c r="B672" s="434" t="s">
        <v>99</v>
      </c>
      <c r="C672" s="436">
        <v>4.7</v>
      </c>
      <c r="D672" s="2162">
        <v>300</v>
      </c>
      <c r="E672" s="2110">
        <f t="shared" ref="E672:E677" si="87">E656*1.2</f>
        <v>162.684</v>
      </c>
      <c r="F672" s="603">
        <f t="shared" ref="F672:F677" si="88">ROUND(E672*(1-$F$37),2)</f>
        <v>162.68</v>
      </c>
      <c r="G672" s="862">
        <f>'Заказ, cкидки и курсы валют'!$J$23*F672</f>
        <v>1952.16</v>
      </c>
      <c r="H672" s="128">
        <f t="shared" ref="H672:H677" si="89">ROUND((D672/1000)*G672,2)</f>
        <v>585.65</v>
      </c>
      <c r="I672" s="15"/>
      <c r="J672" s="128">
        <f>ROUND(IF(H672&lt;'Заказ, cкидки и курсы валют'!$B$39,H672*0.54*100/(100-'Заказ, cкидки и курсы валют'!$C$39),IF(H672&lt;'Заказ, cкидки и курсы валют'!$B$40,H672*0.54*100/(100-'Заказ, cкидки и курсы валют'!$C$40),IF(H672&lt;'Заказ, cкидки и курсы валют'!$B$41,H672*0.54*100/(100-'Заказ, cкидки и курсы валют'!$C$41),IF(H672&lt;'Заказ, cкидки и курсы валют'!$B$42,H672*0.54*100/(100-'Заказ, cкидки и курсы валют'!$C$42),IF(H672&lt;'Заказ, cкидки и курсы валют'!$B$43,H672*0.54*100/(100-'Заказ, cкидки и курсы валют'!$C$43),H672))))),2)</f>
        <v>632.5</v>
      </c>
    </row>
    <row r="673" spans="1:10">
      <c r="A673" s="654" t="s">
        <v>11517</v>
      </c>
      <c r="B673" s="434" t="s">
        <v>610</v>
      </c>
      <c r="C673" s="436">
        <v>4.96</v>
      </c>
      <c r="D673" s="2162">
        <v>300</v>
      </c>
      <c r="E673" s="2110">
        <f t="shared" si="87"/>
        <v>170.51999999999998</v>
      </c>
      <c r="F673" s="603">
        <f t="shared" si="88"/>
        <v>170.52</v>
      </c>
      <c r="G673" s="862">
        <f>'Заказ, cкидки и курсы валют'!$J$23*F673</f>
        <v>2046.2400000000002</v>
      </c>
      <c r="H673" s="128">
        <f t="shared" si="89"/>
        <v>613.87</v>
      </c>
      <c r="I673" s="15"/>
      <c r="J673" s="128">
        <f>ROUND(IF(H673&lt;'Заказ, cкидки и курсы валют'!$B$39,H673*0.54*100/(100-'Заказ, cкидки и курсы валют'!$C$39),IF(H673&lt;'Заказ, cкидки и курсы валют'!$B$40,H673*0.54*100/(100-'Заказ, cкидки и курсы валют'!$C$40),IF(H673&lt;'Заказ, cкидки и курсы валют'!$B$41,H673*0.54*100/(100-'Заказ, cкидки и курсы валют'!$C$41),IF(H673&lt;'Заказ, cкидки и курсы валют'!$B$42,H673*0.54*100/(100-'Заказ, cкидки и курсы валют'!$C$42),IF(H673&lt;'Заказ, cкидки и курсы валют'!$B$43,H673*0.54*100/(100-'Заказ, cкидки и курсы валют'!$C$43),H673))))),2)</f>
        <v>662.98</v>
      </c>
    </row>
    <row r="674" spans="1:10" ht="14.1" customHeight="1">
      <c r="A674" s="654" t="s">
        <v>11518</v>
      </c>
      <c r="B674" s="445" t="s">
        <v>1378</v>
      </c>
      <c r="C674" s="54">
        <v>5.46</v>
      </c>
      <c r="D674" s="2162">
        <v>300</v>
      </c>
      <c r="E674" s="2110">
        <f t="shared" si="87"/>
        <v>178.84799999999998</v>
      </c>
      <c r="F674" s="603">
        <f t="shared" si="88"/>
        <v>178.85</v>
      </c>
      <c r="G674" s="862">
        <f>'Заказ, cкидки и курсы валют'!$J$23*F674</f>
        <v>2146.1999999999998</v>
      </c>
      <c r="H674" s="128">
        <f t="shared" si="89"/>
        <v>643.86</v>
      </c>
      <c r="I674" s="15"/>
      <c r="J674" s="128">
        <f>ROUND(IF(H674&lt;'Заказ, cкидки и курсы валют'!$B$39,H674*0.54*100/(100-'Заказ, cкидки и курсы валют'!$C$39),IF(H674&lt;'Заказ, cкидки и курсы валют'!$B$40,H674*0.54*100/(100-'Заказ, cкидки и курсы валют'!$C$40),IF(H674&lt;'Заказ, cкидки и курсы валют'!$B$41,H674*0.54*100/(100-'Заказ, cкидки и курсы валют'!$C$41),IF(H674&lt;'Заказ, cкидки и курсы валют'!$B$42,H674*0.54*100/(100-'Заказ, cкидки и курсы валют'!$C$42),IF(H674&lt;'Заказ, cкидки и курсы валют'!$B$43,H674*0.54*100/(100-'Заказ, cкидки и курсы валют'!$C$43),H674))))),2)</f>
        <v>695.37</v>
      </c>
    </row>
    <row r="675" spans="1:10" ht="14.1" customHeight="1">
      <c r="A675" s="654" t="s">
        <v>11519</v>
      </c>
      <c r="B675" s="434" t="s">
        <v>3631</v>
      </c>
      <c r="C675" s="436">
        <v>5.72</v>
      </c>
      <c r="D675" s="2162">
        <v>250</v>
      </c>
      <c r="E675" s="2110">
        <f t="shared" si="87"/>
        <v>197.06399999999999</v>
      </c>
      <c r="F675" s="603">
        <f t="shared" si="88"/>
        <v>197.06</v>
      </c>
      <c r="G675" s="862">
        <f>'Заказ, cкидки и курсы валют'!$J$23*F675</f>
        <v>2364.7200000000003</v>
      </c>
      <c r="H675" s="128">
        <f t="shared" si="89"/>
        <v>591.17999999999995</v>
      </c>
      <c r="I675" s="15"/>
      <c r="J675" s="128">
        <f>ROUND(IF(H675&lt;'Заказ, cкидки и курсы валют'!$B$39,H675*0.54*100/(100-'Заказ, cкидки и курсы валют'!$C$39),IF(H675&lt;'Заказ, cкидки и курсы валют'!$B$40,H675*0.54*100/(100-'Заказ, cкидки и курсы валют'!$C$40),IF(H675&lt;'Заказ, cкидки и курсы валют'!$B$41,H675*0.54*100/(100-'Заказ, cкидки и курсы валют'!$C$41),IF(H675&lt;'Заказ, cкидки и курсы валют'!$B$42,H675*0.54*100/(100-'Заказ, cкидки и курсы валют'!$C$42),IF(H675&lt;'Заказ, cкидки и курсы валют'!$B$43,H675*0.54*100/(100-'Заказ, cкидки и курсы валют'!$C$43),H675))))),2)</f>
        <v>638.47</v>
      </c>
    </row>
    <row r="676" spans="1:10" ht="14.1" customHeight="1">
      <c r="A676" s="654" t="s">
        <v>11520</v>
      </c>
      <c r="B676" s="435" t="s">
        <v>3632</v>
      </c>
      <c r="C676" s="436">
        <v>5.8</v>
      </c>
      <c r="D676" s="2162">
        <v>250</v>
      </c>
      <c r="E676" s="2110">
        <f t="shared" si="87"/>
        <v>200.85599999999999</v>
      </c>
      <c r="F676" s="603">
        <f t="shared" si="88"/>
        <v>200.86</v>
      </c>
      <c r="G676" s="862">
        <f>'Заказ, cкидки и курсы валют'!$J$23*F676</f>
        <v>2410.3200000000002</v>
      </c>
      <c r="H676" s="128">
        <f t="shared" si="89"/>
        <v>602.58000000000004</v>
      </c>
      <c r="I676" s="15"/>
      <c r="J676" s="128">
        <f>ROUND(IF(H676&lt;'Заказ, cкидки и курсы валют'!$B$39,H676*0.54*100/(100-'Заказ, cкидки и курсы валют'!$C$39),IF(H676&lt;'Заказ, cкидки и курсы валют'!$B$40,H676*0.54*100/(100-'Заказ, cкидки и курсы валют'!$C$40),IF(H676&lt;'Заказ, cкидки и курсы валют'!$B$41,H676*0.54*100/(100-'Заказ, cкидки и курсы валют'!$C$41),IF(H676&lt;'Заказ, cкидки и курсы валют'!$B$42,H676*0.54*100/(100-'Заказ, cкидки и курсы валют'!$C$42),IF(H676&lt;'Заказ, cкидки и курсы валют'!$B$43,H676*0.54*100/(100-'Заказ, cкидки и курсы валют'!$C$43),H676))))),2)</f>
        <v>650.79</v>
      </c>
    </row>
    <row r="677" spans="1:10" ht="14.1" customHeight="1">
      <c r="A677" s="654" t="s">
        <v>11521</v>
      </c>
      <c r="B677" s="2164" t="s">
        <v>4294</v>
      </c>
      <c r="C677" s="436">
        <v>6.42</v>
      </c>
      <c r="D677" s="2162">
        <v>200</v>
      </c>
      <c r="E677" s="2110">
        <f t="shared" si="87"/>
        <v>214.98</v>
      </c>
      <c r="F677" s="603">
        <f t="shared" si="88"/>
        <v>214.98</v>
      </c>
      <c r="G677" s="862">
        <f>'Заказ, cкидки и курсы валют'!$J$23*F677</f>
        <v>2579.7599999999998</v>
      </c>
      <c r="H677" s="128">
        <f t="shared" si="89"/>
        <v>515.95000000000005</v>
      </c>
      <c r="I677" s="15"/>
      <c r="J677" s="128">
        <f>ROUND(IF(H677&lt;'Заказ, cкидки и курсы валют'!$B$39,H677*0.54*100/(100-'Заказ, cкидки и курсы валют'!$C$39),IF(H677&lt;'Заказ, cкидки и курсы валют'!$B$40,H677*0.54*100/(100-'Заказ, cкидки и курсы валют'!$C$40),IF(H677&lt;'Заказ, cкидки и курсы валют'!$B$41,H677*0.54*100/(100-'Заказ, cкидки и курсы валют'!$C$41),IF(H677&lt;'Заказ, cкидки и курсы валют'!$B$42,H677*0.54*100/(100-'Заказ, cкидки и курсы валют'!$C$42),IF(H677&lt;'Заказ, cкидки и курсы валют'!$B$43,H677*0.54*100/(100-'Заказ, cкидки и курсы валют'!$C$43),H677))))),2)</f>
        <v>619.14</v>
      </c>
    </row>
    <row r="678" spans="1:10" ht="14.1" customHeight="1" thickBot="1">
      <c r="A678" s="1095"/>
      <c r="B678" s="1141"/>
      <c r="C678" s="1142"/>
      <c r="D678" s="1143"/>
      <c r="E678" s="579"/>
      <c r="F678" s="1096"/>
      <c r="G678" s="865"/>
      <c r="H678" s="23"/>
      <c r="I678" s="513"/>
    </row>
    <row r="679" spans="1:10" ht="27.75" customHeight="1">
      <c r="A679" s="247"/>
      <c r="B679" s="91" t="s">
        <v>3098</v>
      </c>
      <c r="C679" s="92"/>
      <c r="D679" s="93"/>
      <c r="E679" s="562"/>
      <c r="F679" s="592"/>
      <c r="G679" s="592"/>
      <c r="H679" s="163"/>
      <c r="I679" s="95"/>
    </row>
    <row r="680" spans="1:10" ht="13.5" customHeight="1">
      <c r="A680" s="248"/>
      <c r="B680" s="108" t="s">
        <v>2660</v>
      </c>
      <c r="C680" s="111"/>
      <c r="D680" s="111"/>
      <c r="E680" s="563"/>
      <c r="F680" s="563"/>
      <c r="G680" s="553"/>
      <c r="H680" s="17"/>
      <c r="I680" s="167"/>
    </row>
    <row r="681" spans="1:10" ht="14.1" customHeight="1">
      <c r="A681" s="248"/>
      <c r="B681" s="17"/>
      <c r="C681" s="97"/>
      <c r="D681" s="97"/>
      <c r="E681" s="557"/>
      <c r="F681" s="596"/>
      <c r="G681" s="620"/>
      <c r="H681" s="17"/>
      <c r="I681" s="167"/>
    </row>
    <row r="682" spans="1:10" ht="14.25" customHeight="1">
      <c r="A682" s="248"/>
      <c r="B682" s="17"/>
      <c r="C682" s="97"/>
      <c r="D682" s="97"/>
      <c r="E682" s="557"/>
      <c r="F682" s="596"/>
      <c r="G682" s="620"/>
      <c r="H682" s="17"/>
      <c r="I682" s="167"/>
    </row>
    <row r="683" spans="1:10" ht="13.5" customHeight="1">
      <c r="A683" s="248"/>
      <c r="B683" s="277"/>
      <c r="C683" s="97"/>
      <c r="D683" s="97"/>
      <c r="E683" s="557"/>
      <c r="F683" s="596"/>
      <c r="G683" s="620"/>
      <c r="H683" s="17"/>
      <c r="I683" s="167"/>
    </row>
    <row r="684" spans="1:10" ht="17.25" customHeight="1" thickBot="1">
      <c r="A684" s="2549" t="s">
        <v>7681</v>
      </c>
      <c r="B684" s="2540"/>
      <c r="C684" s="99"/>
      <c r="D684" s="99"/>
      <c r="E684" s="558"/>
      <c r="F684" s="598"/>
      <c r="G684" s="621"/>
      <c r="H684" s="171"/>
      <c r="I684" s="172"/>
    </row>
    <row r="685" spans="1:10" ht="45.75" customHeight="1">
      <c r="A685" s="195" t="s">
        <v>1028</v>
      </c>
      <c r="B685" s="196" t="s">
        <v>1029</v>
      </c>
      <c r="C685" s="197" t="s">
        <v>678</v>
      </c>
      <c r="D685" s="197" t="s">
        <v>3130</v>
      </c>
      <c r="E685" s="605" t="s">
        <v>11188</v>
      </c>
      <c r="F685" s="600" t="s">
        <v>2779</v>
      </c>
      <c r="G685" s="638" t="s">
        <v>2627</v>
      </c>
      <c r="H685" s="338" t="s">
        <v>497</v>
      </c>
      <c r="I685" s="199" t="s">
        <v>4239</v>
      </c>
      <c r="J685" s="2668" t="s">
        <v>12335</v>
      </c>
    </row>
    <row r="686" spans="1:10" ht="15.95" customHeight="1">
      <c r="A686" s="195"/>
      <c r="B686" s="389"/>
      <c r="C686" s="197" t="s">
        <v>3629</v>
      </c>
      <c r="D686" s="390" t="s">
        <v>2628</v>
      </c>
      <c r="E686" s="564" t="s">
        <v>265</v>
      </c>
      <c r="F686" s="607">
        <f>'Заказ, cкидки и курсы валют'!$I$12</f>
        <v>0</v>
      </c>
      <c r="G686" s="949"/>
      <c r="H686" s="455"/>
      <c r="I686" s="325"/>
      <c r="J686" s="2669"/>
    </row>
    <row r="687" spans="1:10" ht="14.1" customHeight="1">
      <c r="A687" s="20" t="s">
        <v>7682</v>
      </c>
      <c r="B687" s="434" t="s">
        <v>3525</v>
      </c>
      <c r="C687" s="436">
        <v>4.4400000000000004</v>
      </c>
      <c r="D687" s="2162">
        <v>45</v>
      </c>
      <c r="E687" s="2077">
        <f>(E655*2)+(1000/D687*7.5)</f>
        <v>416.84666666666669</v>
      </c>
      <c r="F687" s="603">
        <f>ROUND(E687*(1-$F$37),2)</f>
        <v>416.85</v>
      </c>
      <c r="G687" s="862">
        <f>'Заказ, cкидки и курсы валют'!$J$23*F687</f>
        <v>5002.2000000000007</v>
      </c>
      <c r="H687" s="128">
        <f>ROUND((D687/1000)*G687,2)</f>
        <v>225.1</v>
      </c>
      <c r="I687" s="15"/>
      <c r="J687" s="128">
        <f>ROUND(IF(H687&lt;'Заказ, cкидки и курсы валют'!$B$39,H687*0.54*100/(100-'Заказ, cкидки и курсы валют'!$C$39),IF(H687&lt;'Заказ, cкидки и курсы валют'!$B$40,H687*0.54*100/(100-'Заказ, cкидки и курсы валют'!$C$40),IF(H687&lt;'Заказ, cкидки и курсы валют'!$B$41,H687*0.54*100/(100-'Заказ, cкидки и курсы валют'!$C$41),IF(H687&lt;'Заказ, cкидки и курсы валют'!$B$42,H687*0.54*100/(100-'Заказ, cкидки и курсы валют'!$C$42),IF(H687&lt;'Заказ, cкидки и курсы валют'!$B$43,H687*0.54*100/(100-'Заказ, cкидки и курсы валют'!$C$43),H687))))),2)</f>
        <v>303.89</v>
      </c>
    </row>
    <row r="688" spans="1:10" ht="14.1" customHeight="1">
      <c r="A688" s="20" t="s">
        <v>7683</v>
      </c>
      <c r="B688" s="434" t="s">
        <v>99</v>
      </c>
      <c r="C688" s="436">
        <v>4.7</v>
      </c>
      <c r="D688" s="2162">
        <v>40</v>
      </c>
      <c r="E688" s="2077">
        <f t="shared" ref="E688:E693" si="90">(E656*2)+(1000/D688*7.5)</f>
        <v>458.64</v>
      </c>
      <c r="F688" s="603">
        <f t="shared" ref="F688:F693" si="91">ROUND(E688*(1-$F$37),2)</f>
        <v>458.64</v>
      </c>
      <c r="G688" s="862">
        <f>'Заказ, cкидки и курсы валют'!$J$23*F688</f>
        <v>5503.68</v>
      </c>
      <c r="H688" s="128">
        <f t="shared" ref="H688:H693" si="92">ROUND((D688/1000)*G688,2)</f>
        <v>220.15</v>
      </c>
      <c r="I688" s="15"/>
      <c r="J688" s="128">
        <f>ROUND(IF(H688&lt;'Заказ, cкидки и курсы валют'!$B$39,H688*0.54*100/(100-'Заказ, cкидки и курсы валют'!$C$39),IF(H688&lt;'Заказ, cкидки и курсы валют'!$B$40,H688*0.54*100/(100-'Заказ, cкидки и курсы валют'!$C$40),IF(H688&lt;'Заказ, cкидки и курсы валют'!$B$41,H688*0.54*100/(100-'Заказ, cкидки и курсы валют'!$C$41),IF(H688&lt;'Заказ, cкидки и курсы валют'!$B$42,H688*0.54*100/(100-'Заказ, cкидки и курсы валют'!$C$42),IF(H688&lt;'Заказ, cкидки и курсы валют'!$B$43,H688*0.54*100/(100-'Заказ, cкидки и курсы валют'!$C$43),H688))))),2)</f>
        <v>297.2</v>
      </c>
    </row>
    <row r="689" spans="1:10" ht="15">
      <c r="A689" s="20" t="s">
        <v>7684</v>
      </c>
      <c r="B689" s="434" t="s">
        <v>610</v>
      </c>
      <c r="C689" s="436">
        <v>4.96</v>
      </c>
      <c r="D689" s="2162">
        <v>35</v>
      </c>
      <c r="E689" s="2077">
        <f t="shared" si="90"/>
        <v>498.48571428571427</v>
      </c>
      <c r="F689" s="603">
        <f t="shared" si="91"/>
        <v>498.49</v>
      </c>
      <c r="G689" s="862">
        <f>'Заказ, cкидки и курсы валют'!$J$23*F689</f>
        <v>5981.88</v>
      </c>
      <c r="H689" s="128">
        <f t="shared" si="92"/>
        <v>209.37</v>
      </c>
      <c r="I689" s="15"/>
      <c r="J689" s="128">
        <f>ROUND(IF(H689&lt;'Заказ, cкидки и курсы валют'!$B$39,H689*0.54*100/(100-'Заказ, cкидки и курсы валют'!$C$39),IF(H689&lt;'Заказ, cкидки и курсы валют'!$B$40,H689*0.54*100/(100-'Заказ, cкидки и курсы валют'!$C$40),IF(H689&lt;'Заказ, cкидки и курсы валют'!$B$41,H689*0.54*100/(100-'Заказ, cкидки и курсы валют'!$C$41),IF(H689&lt;'Заказ, cкидки и курсы валют'!$B$42,H689*0.54*100/(100-'Заказ, cкидки и курсы валют'!$C$42),IF(H689&lt;'Заказ, cкидки и курсы валют'!$B$43,H689*0.54*100/(100-'Заказ, cкидки и курсы валют'!$C$43),H689))))),2)</f>
        <v>282.64999999999998</v>
      </c>
    </row>
    <row r="690" spans="1:10" ht="15">
      <c r="A690" s="1444" t="s">
        <v>7685</v>
      </c>
      <c r="B690" s="445" t="s">
        <v>1378</v>
      </c>
      <c r="C690" s="54">
        <v>5.46</v>
      </c>
      <c r="D690" s="2163">
        <v>35</v>
      </c>
      <c r="E690" s="2077">
        <f t="shared" si="90"/>
        <v>512.36571428571426</v>
      </c>
      <c r="F690" s="603">
        <f t="shared" si="91"/>
        <v>512.37</v>
      </c>
      <c r="G690" s="862">
        <f>'Заказ, cкидки и курсы валют'!$J$23*F690</f>
        <v>6148.4400000000005</v>
      </c>
      <c r="H690" s="128">
        <f t="shared" si="92"/>
        <v>215.2</v>
      </c>
      <c r="I690" s="442"/>
      <c r="J690" s="128">
        <f>ROUND(IF(H690&lt;'Заказ, cкидки и курсы валют'!$B$39,H690*0.54*100/(100-'Заказ, cкидки и курсы валют'!$C$39),IF(H690&lt;'Заказ, cкидки и курсы валют'!$B$40,H690*0.54*100/(100-'Заказ, cкидки и курсы валют'!$C$40),IF(H690&lt;'Заказ, cкидки и курсы валют'!$B$41,H690*0.54*100/(100-'Заказ, cкидки и курсы валют'!$C$41),IF(H690&lt;'Заказ, cкидки и курсы валют'!$B$42,H690*0.54*100/(100-'Заказ, cкидки и курсы валют'!$C$42),IF(H690&lt;'Заказ, cкидки и курсы валют'!$B$43,H690*0.54*100/(100-'Заказ, cкидки и курсы валют'!$C$43),H690))))),2)</f>
        <v>290.52</v>
      </c>
    </row>
    <row r="691" spans="1:10" ht="15">
      <c r="A691" s="20" t="s">
        <v>7686</v>
      </c>
      <c r="B691" s="434" t="s">
        <v>3631</v>
      </c>
      <c r="C691" s="436">
        <v>5.72</v>
      </c>
      <c r="D691" s="2162">
        <v>30</v>
      </c>
      <c r="E691" s="2077">
        <f t="shared" si="90"/>
        <v>578.44000000000005</v>
      </c>
      <c r="F691" s="603">
        <f t="shared" si="91"/>
        <v>578.44000000000005</v>
      </c>
      <c r="G691" s="862">
        <f>'Заказ, cкидки и курсы валют'!$J$23*F691</f>
        <v>6941.2800000000007</v>
      </c>
      <c r="H691" s="128">
        <f t="shared" si="92"/>
        <v>208.24</v>
      </c>
      <c r="I691" s="15"/>
      <c r="J691" s="128">
        <f>ROUND(IF(H691&lt;'Заказ, cкидки и курсы валют'!$B$39,H691*0.54*100/(100-'Заказ, cкидки и курсы валют'!$C$39),IF(H691&lt;'Заказ, cкидки и курсы валют'!$B$40,H691*0.54*100/(100-'Заказ, cкидки и курсы валют'!$C$40),IF(H691&lt;'Заказ, cкидки и курсы валют'!$B$41,H691*0.54*100/(100-'Заказ, cкидки и курсы валют'!$C$41),IF(H691&lt;'Заказ, cкидки и курсы валют'!$B$42,H691*0.54*100/(100-'Заказ, cкидки и курсы валют'!$C$42),IF(H691&lt;'Заказ, cкидки и курсы валют'!$B$43,H691*0.54*100/(100-'Заказ, cкидки и курсы валют'!$C$43),H691))))),2)</f>
        <v>281.12</v>
      </c>
    </row>
    <row r="692" spans="1:10" ht="15">
      <c r="A692" s="20" t="s">
        <v>7687</v>
      </c>
      <c r="B692" s="435" t="s">
        <v>3632</v>
      </c>
      <c r="C692" s="436">
        <v>5.8</v>
      </c>
      <c r="D692" s="2162">
        <v>30</v>
      </c>
      <c r="E692" s="2077">
        <f t="shared" si="90"/>
        <v>584.76</v>
      </c>
      <c r="F692" s="603">
        <f t="shared" si="91"/>
        <v>584.76</v>
      </c>
      <c r="G692" s="862">
        <f>'Заказ, cкидки и курсы валют'!$J$23*F692</f>
        <v>7017.12</v>
      </c>
      <c r="H692" s="128">
        <f t="shared" si="92"/>
        <v>210.51</v>
      </c>
      <c r="I692" s="15"/>
      <c r="J692" s="128">
        <f>ROUND(IF(H692&lt;'Заказ, cкидки и курсы валют'!$B$39,H692*0.54*100/(100-'Заказ, cкидки и курсы валют'!$C$39),IF(H692&lt;'Заказ, cкидки и курсы валют'!$B$40,H692*0.54*100/(100-'Заказ, cкидки и курсы валют'!$C$40),IF(H692&lt;'Заказ, cкидки и курсы валют'!$B$41,H692*0.54*100/(100-'Заказ, cкидки и курсы валют'!$C$41),IF(H692&lt;'Заказ, cкидки и курсы валют'!$B$42,H692*0.54*100/(100-'Заказ, cкидки и курсы валют'!$C$42),IF(H692&lt;'Заказ, cкидки и курсы валют'!$B$43,H692*0.54*100/(100-'Заказ, cкидки и курсы валют'!$C$43),H692))))),2)</f>
        <v>284.19</v>
      </c>
    </row>
    <row r="693" spans="1:10" ht="15">
      <c r="A693" s="20" t="s">
        <v>7688</v>
      </c>
      <c r="B693" s="2164" t="s">
        <v>4294</v>
      </c>
      <c r="C693" s="436">
        <v>6.42</v>
      </c>
      <c r="D693" s="2162">
        <v>25</v>
      </c>
      <c r="E693" s="2077">
        <f t="shared" si="90"/>
        <v>658.3</v>
      </c>
      <c r="F693" s="603">
        <f t="shared" si="91"/>
        <v>658.3</v>
      </c>
      <c r="G693" s="862">
        <f>'Заказ, cкидки и курсы валют'!$J$23*F693</f>
        <v>7899.5999999999995</v>
      </c>
      <c r="H693" s="128">
        <f t="shared" si="92"/>
        <v>197.49</v>
      </c>
      <c r="I693" s="15"/>
      <c r="J693" s="128">
        <f>ROUND(IF(H693&lt;'Заказ, cкидки и курсы валют'!$B$39,H693*0.54*100/(100-'Заказ, cкидки и курсы валют'!$C$39),IF(H693&lt;'Заказ, cкидки и курсы валют'!$B$40,H693*0.54*100/(100-'Заказ, cкидки и курсы валют'!$C$40),IF(H693&lt;'Заказ, cкидки и курсы валют'!$B$41,H693*0.54*100/(100-'Заказ, cкидки и курсы валют'!$C$41),IF(H693&lt;'Заказ, cкидки и курсы валют'!$B$42,H693*0.54*100/(100-'Заказ, cкидки и курсы валют'!$C$42),IF(H693&lt;'Заказ, cкидки и курсы валют'!$B$43,H693*0.54*100/(100-'Заказ, cкидки и курсы валют'!$C$43),H693))))),2)</f>
        <v>266.61</v>
      </c>
    </row>
    <row r="694" spans="1:10" ht="14.1" customHeight="1" thickBot="1">
      <c r="A694" s="1095"/>
      <c r="B694" s="1141"/>
      <c r="C694" s="1142"/>
      <c r="D694" s="1143"/>
      <c r="E694" s="667"/>
      <c r="F694" s="1096"/>
      <c r="G694" s="865"/>
      <c r="H694" s="23"/>
      <c r="I694" s="513"/>
    </row>
    <row r="695" spans="1:10" ht="19.7" customHeight="1">
      <c r="A695" s="247"/>
      <c r="B695" s="91" t="s">
        <v>3098</v>
      </c>
      <c r="C695" s="92"/>
      <c r="D695" s="93"/>
      <c r="E695" s="562"/>
      <c r="F695" s="592"/>
      <c r="G695" s="592"/>
      <c r="H695" s="163"/>
      <c r="I695" s="95"/>
    </row>
    <row r="696" spans="1:10" ht="19.7" customHeight="1">
      <c r="A696" s="248"/>
      <c r="B696" s="108" t="s">
        <v>2660</v>
      </c>
      <c r="C696" s="111"/>
      <c r="D696" s="111"/>
      <c r="E696" s="563"/>
      <c r="F696" s="563"/>
      <c r="G696" s="553"/>
      <c r="H696" s="17"/>
      <c r="I696" s="167"/>
    </row>
    <row r="697" spans="1:10" ht="14.1" customHeight="1">
      <c r="A697" s="248"/>
      <c r="B697" s="17"/>
      <c r="C697" s="97"/>
      <c r="D697" s="97"/>
      <c r="E697" s="557"/>
      <c r="F697" s="596"/>
      <c r="G697" s="620"/>
      <c r="H697" s="17"/>
      <c r="I697" s="167"/>
    </row>
    <row r="698" spans="1:10" ht="18" customHeight="1">
      <c r="A698" s="248"/>
      <c r="B698" s="17"/>
      <c r="C698" s="97"/>
      <c r="D698" s="97"/>
      <c r="E698" s="557"/>
      <c r="F698" s="596"/>
      <c r="G698" s="620"/>
      <c r="H698" s="17"/>
      <c r="I698" s="167"/>
    </row>
    <row r="699" spans="1:10" ht="14.1" customHeight="1">
      <c r="A699" s="248"/>
      <c r="B699" s="277"/>
      <c r="C699" s="97"/>
      <c r="D699" s="97"/>
      <c r="E699" s="557"/>
      <c r="F699" s="596"/>
      <c r="G699" s="620"/>
      <c r="H699" s="17"/>
      <c r="I699" s="167"/>
    </row>
    <row r="700" spans="1:10" ht="18.75" customHeight="1" thickBot="1">
      <c r="A700" s="117" t="s">
        <v>7679</v>
      </c>
      <c r="B700" s="261"/>
      <c r="C700" s="99"/>
      <c r="D700" s="99"/>
      <c r="E700" s="558"/>
      <c r="F700" s="598"/>
      <c r="G700" s="621"/>
      <c r="H700" s="171"/>
      <c r="I700" s="172"/>
    </row>
    <row r="701" spans="1:10" ht="45.75" customHeight="1">
      <c r="A701" s="195" t="s">
        <v>1028</v>
      </c>
      <c r="B701" s="196" t="s">
        <v>1029</v>
      </c>
      <c r="C701" s="197" t="s">
        <v>678</v>
      </c>
      <c r="D701" s="197" t="s">
        <v>3130</v>
      </c>
      <c r="E701" s="605" t="s">
        <v>11188</v>
      </c>
      <c r="F701" s="600" t="s">
        <v>2779</v>
      </c>
      <c r="G701" s="638" t="s">
        <v>2627</v>
      </c>
      <c r="H701" s="338" t="s">
        <v>497</v>
      </c>
      <c r="I701" s="199" t="s">
        <v>4239</v>
      </c>
    </row>
    <row r="702" spans="1:10" ht="14.1" customHeight="1">
      <c r="A702" s="195"/>
      <c r="B702" s="389"/>
      <c r="C702" s="197" t="s">
        <v>3629</v>
      </c>
      <c r="D702" s="390" t="s">
        <v>2628</v>
      </c>
      <c r="E702" s="564" t="s">
        <v>265</v>
      </c>
      <c r="F702" s="607">
        <f>'Заказ, cкидки и курсы валют'!$I$12</f>
        <v>0</v>
      </c>
      <c r="G702" s="949"/>
      <c r="H702" s="455"/>
      <c r="I702" s="325"/>
    </row>
    <row r="703" spans="1:10" ht="14.1" customHeight="1">
      <c r="A703" s="15" t="s">
        <v>4845</v>
      </c>
      <c r="B703" s="46" t="s">
        <v>1384</v>
      </c>
      <c r="C703" s="61">
        <v>5.04</v>
      </c>
      <c r="D703" s="45">
        <v>4000</v>
      </c>
      <c r="E703" s="2588">
        <v>137.53</v>
      </c>
      <c r="F703" s="603">
        <f>ROUND(E703*(1-$F$37),2)</f>
        <v>137.53</v>
      </c>
      <c r="G703" s="862">
        <f>'Заказ, cкидки и курсы валют'!$J$23*F703</f>
        <v>1650.3600000000001</v>
      </c>
      <c r="H703" s="128">
        <f>ROUND((D703/1000)*G703,2)</f>
        <v>6601.44</v>
      </c>
      <c r="I703" s="15"/>
    </row>
    <row r="704" spans="1:10" ht="14.1" customHeight="1">
      <c r="A704" s="15" t="s">
        <v>4846</v>
      </c>
      <c r="B704" s="46" t="s">
        <v>1385</v>
      </c>
      <c r="C704" s="61">
        <v>5.74</v>
      </c>
      <c r="D704" s="45">
        <v>3000</v>
      </c>
      <c r="E704" s="2588">
        <v>160.16999999999999</v>
      </c>
      <c r="F704" s="603">
        <f t="shared" ref="F704:F710" si="93">ROUND(E704*(1-$F$37),2)</f>
        <v>160.16999999999999</v>
      </c>
      <c r="G704" s="862">
        <f>'Заказ, cкидки и курсы валют'!$J$23*F704</f>
        <v>1922.04</v>
      </c>
      <c r="H704" s="128">
        <f t="shared" ref="H704:H710" si="94">ROUND((D704/1000)*G704,2)</f>
        <v>5766.12</v>
      </c>
      <c r="I704" s="15"/>
    </row>
    <row r="705" spans="1:11" ht="14.1" customHeight="1">
      <c r="A705" s="15" t="s">
        <v>4847</v>
      </c>
      <c r="B705" s="46" t="s">
        <v>598</v>
      </c>
      <c r="C705" s="61">
        <v>6.43</v>
      </c>
      <c r="D705" s="45">
        <v>2600</v>
      </c>
      <c r="E705" s="2588">
        <v>183.09</v>
      </c>
      <c r="F705" s="603">
        <f t="shared" si="93"/>
        <v>183.09</v>
      </c>
      <c r="G705" s="862">
        <f>'Заказ, cкидки и курсы валют'!$J$23*F705</f>
        <v>2197.08</v>
      </c>
      <c r="H705" s="128">
        <f t="shared" si="94"/>
        <v>5712.41</v>
      </c>
      <c r="I705" s="15"/>
    </row>
    <row r="706" spans="1:11" ht="14.1" customHeight="1">
      <c r="A706" s="15" t="s">
        <v>1567</v>
      </c>
      <c r="B706" s="46" t="s">
        <v>599</v>
      </c>
      <c r="C706" s="61">
        <v>7.2</v>
      </c>
      <c r="D706" s="45">
        <v>2200</v>
      </c>
      <c r="E706" s="2588">
        <v>204.01</v>
      </c>
      <c r="F706" s="603">
        <f t="shared" si="93"/>
        <v>204.01</v>
      </c>
      <c r="G706" s="862">
        <f>'Заказ, cкидки и курсы валют'!$J$23*F706</f>
        <v>2448.12</v>
      </c>
      <c r="H706" s="128">
        <f t="shared" si="94"/>
        <v>5385.86</v>
      </c>
      <c r="I706" s="15"/>
      <c r="K706" s="1196"/>
    </row>
    <row r="707" spans="1:11" ht="14.1" customHeight="1">
      <c r="A707" s="15" t="s">
        <v>1568</v>
      </c>
      <c r="B707" s="46" t="s">
        <v>600</v>
      </c>
      <c r="C707" s="61">
        <v>8.5299999999999994</v>
      </c>
      <c r="D707" s="45">
        <v>1700</v>
      </c>
      <c r="E707" s="2588">
        <v>234.56</v>
      </c>
      <c r="F707" s="603">
        <f t="shared" si="93"/>
        <v>234.56</v>
      </c>
      <c r="G707" s="862">
        <f>'Заказ, cкидки и курсы валют'!$J$23*F707</f>
        <v>2814.7200000000003</v>
      </c>
      <c r="H707" s="128">
        <f t="shared" si="94"/>
        <v>4785.0200000000004</v>
      </c>
      <c r="I707" s="15"/>
      <c r="K707" s="1196"/>
    </row>
    <row r="708" spans="1:11" ht="15">
      <c r="A708" s="15" t="s">
        <v>1569</v>
      </c>
      <c r="B708" s="46" t="s">
        <v>601</v>
      </c>
      <c r="C708" s="61">
        <v>10.27</v>
      </c>
      <c r="D708" s="45">
        <v>1500</v>
      </c>
      <c r="E708" s="2588">
        <v>280.45999999999998</v>
      </c>
      <c r="F708" s="603">
        <f t="shared" si="93"/>
        <v>280.45999999999998</v>
      </c>
      <c r="G708" s="862">
        <f>'Заказ, cкидки и курсы валют'!$J$23*F708</f>
        <v>3365.5199999999995</v>
      </c>
      <c r="H708" s="128">
        <f t="shared" si="94"/>
        <v>5048.28</v>
      </c>
      <c r="I708" s="15"/>
      <c r="K708" s="1196"/>
    </row>
    <row r="709" spans="1:11" ht="15">
      <c r="A709" s="15" t="s">
        <v>1570</v>
      </c>
      <c r="B709" s="46" t="s">
        <v>602</v>
      </c>
      <c r="C709" s="61">
        <v>11.43</v>
      </c>
      <c r="D709" s="45">
        <v>1500</v>
      </c>
      <c r="E709" s="2588">
        <v>333.49</v>
      </c>
      <c r="F709" s="603">
        <f t="shared" si="93"/>
        <v>333.49</v>
      </c>
      <c r="G709" s="862">
        <f>'Заказ, cкидки и курсы валют'!$J$23*F709</f>
        <v>4001.88</v>
      </c>
      <c r="H709" s="128">
        <f t="shared" si="94"/>
        <v>6002.82</v>
      </c>
      <c r="I709" s="15"/>
    </row>
    <row r="710" spans="1:11" ht="15">
      <c r="A710" s="15" t="s">
        <v>1571</v>
      </c>
      <c r="B710" s="46" t="s">
        <v>1025</v>
      </c>
      <c r="C710" s="46">
        <v>13.6</v>
      </c>
      <c r="D710" s="45">
        <v>800</v>
      </c>
      <c r="E710" s="2588">
        <v>423.68</v>
      </c>
      <c r="F710" s="603">
        <f t="shared" si="93"/>
        <v>423.68</v>
      </c>
      <c r="G710" s="862">
        <f>'Заказ, cкидки и курсы валют'!$J$23*F710</f>
        <v>5084.16</v>
      </c>
      <c r="H710" s="128">
        <f t="shared" si="94"/>
        <v>4067.33</v>
      </c>
      <c r="I710" s="15"/>
    </row>
    <row r="711" spans="1:11" ht="13.5" thickBot="1">
      <c r="A711" s="14"/>
      <c r="B711" s="50"/>
      <c r="C711" s="50"/>
      <c r="D711" s="51"/>
      <c r="E711" s="550"/>
      <c r="F711" s="550"/>
      <c r="G711" s="546"/>
      <c r="H711" s="14"/>
      <c r="I711" s="14"/>
    </row>
    <row r="712" spans="1:11" ht="18">
      <c r="A712" s="247"/>
      <c r="B712" s="91" t="s">
        <v>3098</v>
      </c>
      <c r="C712" s="92"/>
      <c r="D712" s="93"/>
      <c r="E712" s="562"/>
      <c r="F712" s="592"/>
      <c r="G712" s="592"/>
      <c r="H712" s="163"/>
      <c r="I712" s="95"/>
    </row>
    <row r="713" spans="1:11" ht="18">
      <c r="A713" s="248"/>
      <c r="B713" s="108" t="s">
        <v>2660</v>
      </c>
      <c r="C713" s="111"/>
      <c r="D713" s="111"/>
      <c r="E713" s="563"/>
      <c r="F713" s="563"/>
      <c r="G713" s="553"/>
      <c r="H713" s="17"/>
      <c r="I713" s="167"/>
    </row>
    <row r="714" spans="1:11">
      <c r="A714" s="248"/>
      <c r="B714" s="17"/>
      <c r="C714" s="97"/>
      <c r="D714" s="97"/>
      <c r="E714" s="557"/>
      <c r="F714" s="596"/>
      <c r="G714" s="620"/>
      <c r="H714" s="17"/>
      <c r="I714" s="167"/>
    </row>
    <row r="715" spans="1:11">
      <c r="A715" s="248"/>
      <c r="B715" s="17"/>
      <c r="C715" s="274"/>
      <c r="D715" s="17"/>
      <c r="E715" s="557"/>
      <c r="F715" s="594"/>
      <c r="G715" s="620"/>
      <c r="H715" s="17"/>
      <c r="I715" s="167"/>
    </row>
    <row r="716" spans="1:11">
      <c r="A716" s="248"/>
      <c r="B716" s="277"/>
      <c r="C716" s="274"/>
      <c r="D716" s="17"/>
      <c r="E716" s="557"/>
      <c r="F716" s="594"/>
      <c r="G716" s="620"/>
      <c r="H716" s="17"/>
      <c r="I716" s="167"/>
    </row>
    <row r="717" spans="1:11" ht="14.1" customHeight="1" thickBot="1">
      <c r="A717" s="2549" t="s">
        <v>7680</v>
      </c>
      <c r="B717" s="118"/>
      <c r="C717" s="100"/>
      <c r="D717" s="171"/>
      <c r="E717" s="565"/>
      <c r="F717" s="598"/>
      <c r="G717" s="621"/>
      <c r="H717" s="171"/>
      <c r="I717" s="172"/>
    </row>
    <row r="718" spans="1:11" ht="51" customHeight="1">
      <c r="A718" s="195" t="s">
        <v>1028</v>
      </c>
      <c r="B718" s="196" t="s">
        <v>1029</v>
      </c>
      <c r="C718" s="197" t="s">
        <v>678</v>
      </c>
      <c r="D718" s="197" t="s">
        <v>3130</v>
      </c>
      <c r="E718" s="605" t="s">
        <v>11188</v>
      </c>
      <c r="F718" s="600" t="s">
        <v>2779</v>
      </c>
      <c r="G718" s="638" t="s">
        <v>2627</v>
      </c>
      <c r="H718" s="338" t="s">
        <v>497</v>
      </c>
      <c r="I718" s="199" t="s">
        <v>4239</v>
      </c>
      <c r="J718" s="2668" t="s">
        <v>12335</v>
      </c>
    </row>
    <row r="719" spans="1:11" ht="14.1" customHeight="1">
      <c r="A719" s="195"/>
      <c r="B719" s="389"/>
      <c r="C719" s="197" t="s">
        <v>3629</v>
      </c>
      <c r="D719" s="390" t="s">
        <v>2628</v>
      </c>
      <c r="E719" s="564" t="s">
        <v>265</v>
      </c>
      <c r="F719" s="607">
        <f>'Заказ, cкидки и курсы валют'!$I$12</f>
        <v>0</v>
      </c>
      <c r="G719" s="949"/>
      <c r="H719" s="455"/>
      <c r="I719" s="325"/>
      <c r="J719" s="2669"/>
    </row>
    <row r="720" spans="1:11" ht="14.1" customHeight="1">
      <c r="A720" s="442" t="s">
        <v>1572</v>
      </c>
      <c r="B720" s="39" t="s">
        <v>1384</v>
      </c>
      <c r="C720" s="38">
        <v>5.09</v>
      </c>
      <c r="D720" s="2159">
        <v>300</v>
      </c>
      <c r="E720" s="2110">
        <f>E703*1.2</f>
        <v>165.036</v>
      </c>
      <c r="F720" s="603">
        <f>ROUND(E720*(1-$F$37),2)</f>
        <v>165.04</v>
      </c>
      <c r="G720" s="862">
        <f>'Заказ, cкидки и курсы валют'!$J$23*F720</f>
        <v>1980.48</v>
      </c>
      <c r="H720" s="128">
        <f>ROUND((D720/1000)*G720,2)</f>
        <v>594.14</v>
      </c>
      <c r="I720" s="442"/>
      <c r="J720" s="128">
        <f>ROUND(IF(H720&lt;'Заказ, cкидки и курсы валют'!$B$39,H720*0.54*100/(100-'Заказ, cкидки и курсы валют'!$C$39),IF(H720&lt;'Заказ, cкидки и курсы валют'!$B$40,H720*0.54*100/(100-'Заказ, cкидки и курсы валют'!$C$40),IF(H720&lt;'Заказ, cкидки и курсы валют'!$B$41,H720*0.54*100/(100-'Заказ, cкидки и курсы валют'!$C$41),IF(H720&lt;'Заказ, cкидки и курсы валют'!$B$42,H720*0.54*100/(100-'Заказ, cкидки и курсы валют'!$C$42),IF(H720&lt;'Заказ, cкидки и курсы валют'!$B$43,H720*0.54*100/(100-'Заказ, cкидки и курсы валют'!$C$43),H720))))),2)</f>
        <v>641.66999999999996</v>
      </c>
    </row>
    <row r="721" spans="1:10" ht="14.1" customHeight="1">
      <c r="A721" s="442" t="s">
        <v>1573</v>
      </c>
      <c r="B721" s="39" t="s">
        <v>1385</v>
      </c>
      <c r="C721" s="38">
        <v>5.79</v>
      </c>
      <c r="D721" s="2159">
        <v>250</v>
      </c>
      <c r="E721" s="2110">
        <f t="shared" ref="E721:E727" si="95">E704*1.2</f>
        <v>192.20399999999998</v>
      </c>
      <c r="F721" s="603">
        <f t="shared" ref="F721:F727" si="96">ROUND(E721*(1-$F$37),2)</f>
        <v>192.2</v>
      </c>
      <c r="G721" s="862">
        <f>'Заказ, cкидки и курсы валют'!$J$23*F721</f>
        <v>2306.3999999999996</v>
      </c>
      <c r="H721" s="128">
        <f t="shared" ref="H721:H727" si="97">ROUND((D721/1000)*G721,2)</f>
        <v>576.6</v>
      </c>
      <c r="I721" s="442"/>
      <c r="J721" s="128">
        <f>ROUND(IF(H721&lt;'Заказ, cкидки и курсы валют'!$B$39,H721*0.54*100/(100-'Заказ, cкидки и курсы валют'!$C$39),IF(H721&lt;'Заказ, cкидки и курсы валют'!$B$40,H721*0.54*100/(100-'Заказ, cкидки и курсы валют'!$C$40),IF(H721&lt;'Заказ, cкидки и курсы валют'!$B$41,H721*0.54*100/(100-'Заказ, cкидки и курсы валют'!$C$41),IF(H721&lt;'Заказ, cкидки и курсы валют'!$B$42,H721*0.54*100/(100-'Заказ, cкидки и курсы валют'!$C$42),IF(H721&lt;'Заказ, cкидки и курсы валют'!$B$43,H721*0.54*100/(100-'Заказ, cкидки и курсы валют'!$C$43),H721))))),2)</f>
        <v>622.73</v>
      </c>
    </row>
    <row r="722" spans="1:10" ht="14.1" customHeight="1">
      <c r="A722" s="442" t="s">
        <v>1574</v>
      </c>
      <c r="B722" s="39" t="s">
        <v>598</v>
      </c>
      <c r="C722" s="38">
        <v>6.48</v>
      </c>
      <c r="D722" s="2159">
        <v>200</v>
      </c>
      <c r="E722" s="2110">
        <f t="shared" si="95"/>
        <v>219.708</v>
      </c>
      <c r="F722" s="603">
        <f t="shared" si="96"/>
        <v>219.71</v>
      </c>
      <c r="G722" s="862">
        <f>'Заказ, cкидки и курсы валют'!$J$23*F722</f>
        <v>2636.52</v>
      </c>
      <c r="H722" s="128">
        <f t="shared" si="97"/>
        <v>527.29999999999995</v>
      </c>
      <c r="I722" s="442"/>
      <c r="J722" s="128">
        <f>ROUND(IF(H722&lt;'Заказ, cкидки и курсы валют'!$B$39,H722*0.54*100/(100-'Заказ, cкидки и курсы валют'!$C$39),IF(H722&lt;'Заказ, cкидки и курсы валют'!$B$40,H722*0.54*100/(100-'Заказ, cкидки и курсы валют'!$C$40),IF(H722&lt;'Заказ, cкидки и курсы валют'!$B$41,H722*0.54*100/(100-'Заказ, cкидки и курсы валют'!$C$41),IF(H722&lt;'Заказ, cкидки и курсы валют'!$B$42,H722*0.54*100/(100-'Заказ, cкидки и курсы валют'!$C$42),IF(H722&lt;'Заказ, cкидки и курсы валют'!$B$43,H722*0.54*100/(100-'Заказ, cкидки и курсы валют'!$C$43),H722))))),2)</f>
        <v>632.76</v>
      </c>
    </row>
    <row r="723" spans="1:10" ht="14.1" customHeight="1">
      <c r="A723" s="442" t="s">
        <v>1575</v>
      </c>
      <c r="B723" s="39" t="s">
        <v>599</v>
      </c>
      <c r="C723" s="38">
        <v>7.24</v>
      </c>
      <c r="D723" s="2159">
        <v>200</v>
      </c>
      <c r="E723" s="2110">
        <f t="shared" si="95"/>
        <v>244.81199999999998</v>
      </c>
      <c r="F723" s="603">
        <f t="shared" si="96"/>
        <v>244.81</v>
      </c>
      <c r="G723" s="862">
        <f>'Заказ, cкидки и курсы валют'!$J$23*F723</f>
        <v>2937.7200000000003</v>
      </c>
      <c r="H723" s="128">
        <f t="shared" si="97"/>
        <v>587.54</v>
      </c>
      <c r="I723" s="442"/>
      <c r="J723" s="128">
        <f>ROUND(IF(H723&lt;'Заказ, cкидки и курсы валют'!$B$39,H723*0.54*100/(100-'Заказ, cкидки и курсы валют'!$C$39),IF(H723&lt;'Заказ, cкидки и курсы валют'!$B$40,H723*0.54*100/(100-'Заказ, cкидки и курсы валют'!$C$40),IF(H723&lt;'Заказ, cкидки и курсы валют'!$B$41,H723*0.54*100/(100-'Заказ, cкидки и курсы валют'!$C$41),IF(H723&lt;'Заказ, cкидки и курсы валют'!$B$42,H723*0.54*100/(100-'Заказ, cкидки и курсы валют'!$C$42),IF(H723&lt;'Заказ, cкидки и курсы валют'!$B$43,H723*0.54*100/(100-'Заказ, cкидки и курсы валют'!$C$43),H723))))),2)</f>
        <v>634.54</v>
      </c>
    </row>
    <row r="724" spans="1:10" ht="14.1" customHeight="1">
      <c r="A724" s="442" t="s">
        <v>1576</v>
      </c>
      <c r="B724" s="39" t="s">
        <v>600</v>
      </c>
      <c r="C724" s="38">
        <v>8.58</v>
      </c>
      <c r="D724" s="2159">
        <v>150</v>
      </c>
      <c r="E724" s="2110">
        <f t="shared" si="95"/>
        <v>281.47199999999998</v>
      </c>
      <c r="F724" s="603">
        <f t="shared" si="96"/>
        <v>281.47000000000003</v>
      </c>
      <c r="G724" s="862">
        <f>'Заказ, cкидки и курсы валют'!$J$23*F724</f>
        <v>3377.6400000000003</v>
      </c>
      <c r="H724" s="128">
        <f t="shared" si="97"/>
        <v>506.65</v>
      </c>
      <c r="I724" s="442"/>
      <c r="J724" s="128">
        <f>ROUND(IF(H724&lt;'Заказ, cкидки и курсы валют'!$B$39,H724*0.54*100/(100-'Заказ, cкидки и курсы валют'!$C$39),IF(H724&lt;'Заказ, cкидки и курсы валют'!$B$40,H724*0.54*100/(100-'Заказ, cкидки и курсы валют'!$C$40),IF(H724&lt;'Заказ, cкидки и курсы валют'!$B$41,H724*0.54*100/(100-'Заказ, cкидки и курсы валют'!$C$41),IF(H724&lt;'Заказ, cкидки и курсы валют'!$B$42,H724*0.54*100/(100-'Заказ, cкидки и курсы валют'!$C$42),IF(H724&lt;'Заказ, cкидки и курсы валют'!$B$43,H724*0.54*100/(100-'Заказ, cкидки и курсы валют'!$C$43),H724))))),2)</f>
        <v>607.98</v>
      </c>
    </row>
    <row r="725" spans="1:10" ht="14.1" customHeight="1">
      <c r="A725" s="442" t="s">
        <v>1577</v>
      </c>
      <c r="B725" s="39" t="s">
        <v>601</v>
      </c>
      <c r="C725" s="38">
        <v>10.32</v>
      </c>
      <c r="D725" s="2159">
        <v>100</v>
      </c>
      <c r="E725" s="2110">
        <f t="shared" si="95"/>
        <v>336.55199999999996</v>
      </c>
      <c r="F725" s="603">
        <f t="shared" si="96"/>
        <v>336.55</v>
      </c>
      <c r="G725" s="862">
        <f>'Заказ, cкидки и курсы валют'!$J$23*F725</f>
        <v>4038.6000000000004</v>
      </c>
      <c r="H725" s="128">
        <f t="shared" si="97"/>
        <v>403.86</v>
      </c>
      <c r="I725" s="442"/>
      <c r="J725" s="128">
        <f>ROUND(IF(H725&lt;'Заказ, cкидки и курсы валют'!$B$39,H725*0.54*100/(100-'Заказ, cкидки и курсы валют'!$C$39),IF(H725&lt;'Заказ, cкидки и курсы валют'!$B$40,H725*0.54*100/(100-'Заказ, cкидки и курсы валют'!$C$40),IF(H725&lt;'Заказ, cкидки и курсы валют'!$B$41,H725*0.54*100/(100-'Заказ, cкидки и курсы валют'!$C$41),IF(H725&lt;'Заказ, cкидки и курсы валют'!$B$42,H725*0.54*100/(100-'Заказ, cкидки и курсы валют'!$C$42),IF(H725&lt;'Заказ, cкидки и курсы валют'!$B$43,H725*0.54*100/(100-'Заказ, cкидки и курсы валют'!$C$43),H725))))),2)</f>
        <v>484.63</v>
      </c>
    </row>
    <row r="726" spans="1:10" ht="14.1" customHeight="1">
      <c r="A726" s="442" t="s">
        <v>1578</v>
      </c>
      <c r="B726" s="39" t="s">
        <v>602</v>
      </c>
      <c r="C726" s="38">
        <v>11.48</v>
      </c>
      <c r="D726" s="2159">
        <v>50</v>
      </c>
      <c r="E726" s="2110">
        <f t="shared" si="95"/>
        <v>400.18799999999999</v>
      </c>
      <c r="F726" s="603">
        <f t="shared" si="96"/>
        <v>400.19</v>
      </c>
      <c r="G726" s="862">
        <f>'Заказ, cкидки и курсы валют'!$J$23*F726</f>
        <v>4802.28</v>
      </c>
      <c r="H726" s="128">
        <f t="shared" si="97"/>
        <v>240.11</v>
      </c>
      <c r="I726" s="442"/>
      <c r="J726" s="128">
        <f>ROUND(IF(H726&lt;'Заказ, cкидки и курсы валют'!$B$39,H726*0.54*100/(100-'Заказ, cкидки и курсы валют'!$C$39),IF(H726&lt;'Заказ, cкидки и курсы валют'!$B$40,H726*0.54*100/(100-'Заказ, cкидки и курсы валют'!$C$40),IF(H726&lt;'Заказ, cкидки и курсы валют'!$B$41,H726*0.54*100/(100-'Заказ, cкидки и курсы валют'!$C$41),IF(H726&lt;'Заказ, cкидки и курсы валют'!$B$42,H726*0.54*100/(100-'Заказ, cкидки и курсы валют'!$C$42),IF(H726&lt;'Заказ, cкидки и курсы валют'!$B$43,H726*0.54*100/(100-'Заказ, cкидки и курсы валют'!$C$43),H726))))),2)</f>
        <v>324.14999999999998</v>
      </c>
    </row>
    <row r="727" spans="1:10" ht="14.1" customHeight="1">
      <c r="A727" s="442" t="s">
        <v>788</v>
      </c>
      <c r="B727" s="39" t="s">
        <v>1025</v>
      </c>
      <c r="C727" s="39">
        <v>13.6</v>
      </c>
      <c r="D727" s="2159">
        <v>50</v>
      </c>
      <c r="E727" s="2110">
        <f t="shared" si="95"/>
        <v>508.416</v>
      </c>
      <c r="F727" s="603">
        <f t="shared" si="96"/>
        <v>508.42</v>
      </c>
      <c r="G727" s="862">
        <f>'Заказ, cкидки и курсы валют'!$J$23*F727</f>
        <v>6101.04</v>
      </c>
      <c r="H727" s="128">
        <f t="shared" si="97"/>
        <v>305.05</v>
      </c>
      <c r="I727" s="442"/>
      <c r="J727" s="128">
        <f>ROUND(IF(H727&lt;'Заказ, cкидки и курсы валют'!$B$39,H727*0.54*100/(100-'Заказ, cкидки и курсы валют'!$C$39),IF(H727&lt;'Заказ, cкидки и курсы валют'!$B$40,H727*0.54*100/(100-'Заказ, cкидки и курсы валют'!$C$40),IF(H727&lt;'Заказ, cкидки и курсы валют'!$B$41,H727*0.54*100/(100-'Заказ, cкидки и курсы валют'!$C$41),IF(H727&lt;'Заказ, cкидки и курсы валют'!$B$42,H727*0.54*100/(100-'Заказ, cкидки и курсы валют'!$C$42),IF(H727&lt;'Заказ, cкидки и курсы валют'!$B$43,H727*0.54*100/(100-'Заказ, cкидки и курсы валют'!$C$43),H727))))),2)</f>
        <v>411.82</v>
      </c>
    </row>
    <row r="728" spans="1:10" ht="14.1" customHeight="1" thickBot="1"/>
    <row r="729" spans="1:10" ht="18" customHeight="1">
      <c r="A729" s="247"/>
      <c r="B729" s="91" t="s">
        <v>3098</v>
      </c>
      <c r="C729" s="92"/>
      <c r="D729" s="93"/>
      <c r="E729" s="562"/>
      <c r="F729" s="592"/>
      <c r="G729" s="592"/>
      <c r="H729" s="163"/>
      <c r="I729" s="95"/>
    </row>
    <row r="730" spans="1:10" ht="16.5" customHeight="1">
      <c r="A730" s="248"/>
      <c r="B730" s="108" t="s">
        <v>2660</v>
      </c>
      <c r="C730" s="111"/>
      <c r="D730" s="111"/>
      <c r="E730" s="563"/>
      <c r="F730" s="563"/>
      <c r="G730" s="553"/>
      <c r="H730" s="17"/>
      <c r="I730" s="167"/>
    </row>
    <row r="731" spans="1:10">
      <c r="A731" s="248"/>
      <c r="B731" s="17"/>
      <c r="C731" s="97"/>
      <c r="D731" s="97"/>
      <c r="E731" s="557"/>
      <c r="F731" s="596"/>
      <c r="G731" s="620"/>
      <c r="H731" s="17"/>
      <c r="I731" s="167"/>
    </row>
    <row r="732" spans="1:10">
      <c r="A732" s="248"/>
      <c r="B732" s="17"/>
      <c r="C732" s="274"/>
      <c r="D732" s="17"/>
      <c r="E732" s="557"/>
      <c r="F732" s="594"/>
      <c r="G732" s="620"/>
      <c r="H732" s="17"/>
      <c r="I732" s="167"/>
    </row>
    <row r="733" spans="1:10">
      <c r="A733" s="248"/>
      <c r="B733" s="277"/>
      <c r="C733" s="274"/>
      <c r="D733" s="17"/>
      <c r="E733" s="557"/>
      <c r="F733" s="594"/>
      <c r="G733" s="620"/>
      <c r="H733" s="17"/>
      <c r="I733" s="167"/>
    </row>
    <row r="734" spans="1:10" ht="18.75" thickBot="1">
      <c r="A734" s="2549" t="s">
        <v>7681</v>
      </c>
      <c r="B734" s="2550"/>
      <c r="C734" s="100"/>
      <c r="D734" s="171"/>
      <c r="E734" s="565"/>
      <c r="F734" s="598"/>
      <c r="G734" s="621"/>
      <c r="H734" s="171"/>
      <c r="I734" s="172"/>
    </row>
    <row r="735" spans="1:10" ht="42">
      <c r="A735" s="195" t="s">
        <v>1028</v>
      </c>
      <c r="B735" s="196" t="s">
        <v>1029</v>
      </c>
      <c r="C735" s="197" t="s">
        <v>678</v>
      </c>
      <c r="D735" s="197" t="s">
        <v>3130</v>
      </c>
      <c r="E735" s="605" t="s">
        <v>11188</v>
      </c>
      <c r="F735" s="600" t="s">
        <v>2779</v>
      </c>
      <c r="G735" s="638" t="s">
        <v>2627</v>
      </c>
      <c r="H735" s="338" t="s">
        <v>497</v>
      </c>
      <c r="I735" s="199" t="s">
        <v>4239</v>
      </c>
      <c r="J735" s="2668" t="s">
        <v>12335</v>
      </c>
    </row>
    <row r="736" spans="1:10">
      <c r="A736" s="195"/>
      <c r="B736" s="389"/>
      <c r="C736" s="197" t="s">
        <v>3629</v>
      </c>
      <c r="D736" s="390" t="s">
        <v>2628</v>
      </c>
      <c r="E736" s="564" t="s">
        <v>265</v>
      </c>
      <c r="F736" s="607">
        <f>'Заказ, cкидки и курсы валют'!$I$12</f>
        <v>0</v>
      </c>
      <c r="G736" s="949"/>
      <c r="H736" s="455"/>
      <c r="I736" s="325"/>
      <c r="J736" s="2669"/>
    </row>
    <row r="737" spans="1:11">
      <c r="A737" s="442" t="s">
        <v>7689</v>
      </c>
      <c r="B737" s="39" t="s">
        <v>1384</v>
      </c>
      <c r="C737" s="38">
        <v>5.09</v>
      </c>
      <c r="D737" s="2159">
        <v>40</v>
      </c>
      <c r="E737" s="2110">
        <f>(E703*2)+(1000/D737*7.5)</f>
        <v>462.56</v>
      </c>
      <c r="F737" s="603">
        <f>ROUND(E737*(1-$F$37),2)</f>
        <v>462.56</v>
      </c>
      <c r="G737" s="862">
        <f>'Заказ, cкидки и курсы валют'!$J$23*F737</f>
        <v>5550.72</v>
      </c>
      <c r="H737" s="128">
        <f>ROUND((D737/1000)*G737,2)</f>
        <v>222.03</v>
      </c>
      <c r="I737" s="442"/>
      <c r="J737" s="128">
        <f>ROUND(IF(H737&lt;'Заказ, cкидки и курсы валют'!$B$39,H737*0.54*100/(100-'Заказ, cкидки и курсы валют'!$C$39),IF(H737&lt;'Заказ, cкидки и курсы валют'!$B$40,H737*0.54*100/(100-'Заказ, cкидки и курсы валют'!$C$40),IF(H737&lt;'Заказ, cкидки и курсы валют'!$B$41,H737*0.54*100/(100-'Заказ, cкидки и курсы валют'!$C$41),IF(H737&lt;'Заказ, cкидки и курсы валют'!$B$42,H737*0.54*100/(100-'Заказ, cкидки и курсы валют'!$C$42),IF(H737&lt;'Заказ, cкидки и курсы валют'!$B$43,H737*0.54*100/(100-'Заказ, cкидки и курсы валют'!$C$43),H737))))),2)</f>
        <v>299.74</v>
      </c>
    </row>
    <row r="738" spans="1:11">
      <c r="A738" s="442" t="s">
        <v>7690</v>
      </c>
      <c r="B738" s="39" t="s">
        <v>1385</v>
      </c>
      <c r="C738" s="38">
        <v>5.79</v>
      </c>
      <c r="D738" s="2159">
        <v>30</v>
      </c>
      <c r="E738" s="2110">
        <f t="shared" ref="E738:E744" si="98">(E704*2)+(1000/D738*7.5)</f>
        <v>570.34</v>
      </c>
      <c r="F738" s="603">
        <f t="shared" ref="F738:F744" si="99">ROUND(E738*(1-$F$37),2)</f>
        <v>570.34</v>
      </c>
      <c r="G738" s="862">
        <f>'Заказ, cкидки и курсы валют'!$J$23*F738</f>
        <v>6844.08</v>
      </c>
      <c r="H738" s="128">
        <f t="shared" ref="H738:H744" si="100">ROUND((D738/1000)*G738,2)</f>
        <v>205.32</v>
      </c>
      <c r="I738" s="442"/>
      <c r="J738" s="128">
        <f>ROUND(IF(H738&lt;'Заказ, cкидки и курсы валют'!$B$39,H738*0.54*100/(100-'Заказ, cкидки и курсы валют'!$C$39),IF(H738&lt;'Заказ, cкидки и курсы валют'!$B$40,H738*0.54*100/(100-'Заказ, cкидки и курсы валют'!$C$40),IF(H738&lt;'Заказ, cкидки и курсы валют'!$B$41,H738*0.54*100/(100-'Заказ, cкидки и курсы валют'!$C$41),IF(H738&lt;'Заказ, cкидки и курсы валют'!$B$42,H738*0.54*100/(100-'Заказ, cкидки и курсы валют'!$C$42),IF(H738&lt;'Заказ, cкидки и курсы валют'!$B$43,H738*0.54*100/(100-'Заказ, cкидки и курсы валют'!$C$43),H738))))),2)</f>
        <v>277.18</v>
      </c>
    </row>
    <row r="739" spans="1:11" ht="15">
      <c r="A739" s="442" t="s">
        <v>7691</v>
      </c>
      <c r="B739" s="39" t="s">
        <v>598</v>
      </c>
      <c r="C739" s="38">
        <v>6.48</v>
      </c>
      <c r="D739" s="2159">
        <v>20</v>
      </c>
      <c r="E739" s="2110">
        <f t="shared" si="98"/>
        <v>741.18000000000006</v>
      </c>
      <c r="F739" s="603">
        <f t="shared" si="99"/>
        <v>741.18</v>
      </c>
      <c r="G739" s="862">
        <f>'Заказ, cкидки и курсы валют'!$J$23*F739</f>
        <v>8894.16</v>
      </c>
      <c r="H739" s="128">
        <f t="shared" si="100"/>
        <v>177.88</v>
      </c>
      <c r="I739" s="442"/>
      <c r="J739" s="128">
        <f>ROUND(IF(H739&lt;'Заказ, cкидки и курсы валют'!$B$39,H739*0.54*100/(100-'Заказ, cкидки и курсы валют'!$C$39),IF(H739&lt;'Заказ, cкидки и курсы валют'!$B$40,H739*0.54*100/(100-'Заказ, cкидки и курсы валют'!$C$40),IF(H739&lt;'Заказ, cкидки и курсы валют'!$B$41,H739*0.54*100/(100-'Заказ, cкидки и курсы валют'!$C$41),IF(H739&lt;'Заказ, cкидки и курсы валют'!$B$42,H739*0.54*100/(100-'Заказ, cкидки и курсы валют'!$C$42),IF(H739&lt;'Заказ, cкидки и курсы валют'!$B$43,H739*0.54*100/(100-'Заказ, cкидки и курсы валют'!$C$43),H739))))),2)</f>
        <v>274.44</v>
      </c>
      <c r="K739" s="667"/>
    </row>
    <row r="740" spans="1:11" ht="14.1" customHeight="1">
      <c r="A740" s="442" t="s">
        <v>7692</v>
      </c>
      <c r="B740" s="39" t="s">
        <v>599</v>
      </c>
      <c r="C740" s="38">
        <v>7.24</v>
      </c>
      <c r="D740" s="2159">
        <v>20</v>
      </c>
      <c r="E740" s="2110">
        <f t="shared" si="98"/>
        <v>783.02</v>
      </c>
      <c r="F740" s="603">
        <f t="shared" si="99"/>
        <v>783.02</v>
      </c>
      <c r="G740" s="862">
        <f>'Заказ, cкидки и курсы валют'!$J$23*F740</f>
        <v>9396.24</v>
      </c>
      <c r="H740" s="128">
        <f t="shared" si="100"/>
        <v>187.92</v>
      </c>
      <c r="I740" s="442"/>
      <c r="J740" s="128">
        <f>ROUND(IF(H740&lt;'Заказ, cкидки и курсы валют'!$B$39,H740*0.54*100/(100-'Заказ, cкидки и курсы валют'!$C$39),IF(H740&lt;'Заказ, cкидки и курсы валют'!$B$40,H740*0.54*100/(100-'Заказ, cкидки и курсы валют'!$C$40),IF(H740&lt;'Заказ, cкидки и курсы валют'!$B$41,H740*0.54*100/(100-'Заказ, cкидки и курсы валют'!$C$41),IF(H740&lt;'Заказ, cкидки и курсы валют'!$B$42,H740*0.54*100/(100-'Заказ, cкидки и курсы валют'!$C$42),IF(H740&lt;'Заказ, cкидки и курсы валют'!$B$43,H740*0.54*100/(100-'Заказ, cкидки и курсы валют'!$C$43),H740))))),2)</f>
        <v>253.69</v>
      </c>
      <c r="K740" s="667"/>
    </row>
    <row r="741" spans="1:11" ht="14.1" customHeight="1">
      <c r="A741" s="442" t="s">
        <v>7693</v>
      </c>
      <c r="B741" s="39" t="s">
        <v>600</v>
      </c>
      <c r="C741" s="38">
        <v>8.58</v>
      </c>
      <c r="D741" s="2159">
        <v>10</v>
      </c>
      <c r="E741" s="2110">
        <f t="shared" si="98"/>
        <v>1219.1199999999999</v>
      </c>
      <c r="F741" s="603">
        <f t="shared" si="99"/>
        <v>1219.1199999999999</v>
      </c>
      <c r="G741" s="862">
        <f>'Заказ, cкидки и курсы валют'!$J$23*F741</f>
        <v>14629.439999999999</v>
      </c>
      <c r="H741" s="128">
        <f t="shared" si="100"/>
        <v>146.29</v>
      </c>
      <c r="I741" s="442"/>
      <c r="J741" s="128">
        <f>ROUND(IF(H741&lt;'Заказ, cкидки и курсы валют'!$B$39,H741*0.54*100/(100-'Заказ, cкидки и курсы валют'!$C$39),IF(H741&lt;'Заказ, cкидки и курсы валют'!$B$40,H741*0.54*100/(100-'Заказ, cкидки и курсы валют'!$C$40),IF(H741&lt;'Заказ, cкидки и курсы валют'!$B$41,H741*0.54*100/(100-'Заказ, cкидки и курсы валют'!$C$41),IF(H741&lt;'Заказ, cкидки и курсы валют'!$B$42,H741*0.54*100/(100-'Заказ, cкидки и курсы валют'!$C$42),IF(H741&lt;'Заказ, cкидки и курсы валют'!$B$43,H741*0.54*100/(100-'Заказ, cкидки и курсы валют'!$C$43),H741))))),2)</f>
        <v>225.7</v>
      </c>
      <c r="K741" s="667"/>
    </row>
    <row r="742" spans="1:11" ht="14.1" customHeight="1">
      <c r="A742" s="442" t="s">
        <v>7694</v>
      </c>
      <c r="B742" s="39" t="s">
        <v>601</v>
      </c>
      <c r="C742" s="38">
        <v>10.32</v>
      </c>
      <c r="D742" s="2159">
        <v>10</v>
      </c>
      <c r="E742" s="2110">
        <f t="shared" si="98"/>
        <v>1310.92</v>
      </c>
      <c r="F742" s="603">
        <f t="shared" si="99"/>
        <v>1310.92</v>
      </c>
      <c r="G742" s="862">
        <f>'Заказ, cкидки и курсы валют'!$J$23*F742</f>
        <v>15731.04</v>
      </c>
      <c r="H742" s="128">
        <f t="shared" si="100"/>
        <v>157.31</v>
      </c>
      <c r="I742" s="442"/>
      <c r="J742" s="128">
        <f>ROUND(IF(H742&lt;'Заказ, cкидки и курсы валют'!$B$39,H742*0.54*100/(100-'Заказ, cкидки и курсы валют'!$C$39),IF(H742&lt;'Заказ, cкидки и курсы валют'!$B$40,H742*0.54*100/(100-'Заказ, cкидки и курсы валют'!$C$40),IF(H742&lt;'Заказ, cкидки и курсы валют'!$B$41,H742*0.54*100/(100-'Заказ, cкидки и курсы валют'!$C$41),IF(H742&lt;'Заказ, cкидки и курсы валют'!$B$42,H742*0.54*100/(100-'Заказ, cкидки и курсы валют'!$C$42),IF(H742&lt;'Заказ, cкидки и курсы валют'!$B$43,H742*0.54*100/(100-'Заказ, cкидки и курсы валют'!$C$43),H742))))),2)</f>
        <v>242.71</v>
      </c>
      <c r="K742" s="667"/>
    </row>
    <row r="743" spans="1:11" ht="14.1" customHeight="1">
      <c r="A743" s="442" t="s">
        <v>7695</v>
      </c>
      <c r="B743" s="39" t="s">
        <v>602</v>
      </c>
      <c r="C743" s="38">
        <v>11.48</v>
      </c>
      <c r="D743" s="2159">
        <v>10</v>
      </c>
      <c r="E743" s="2110">
        <f t="shared" si="98"/>
        <v>1416.98</v>
      </c>
      <c r="F743" s="603">
        <f t="shared" si="99"/>
        <v>1416.98</v>
      </c>
      <c r="G743" s="862">
        <f>'Заказ, cкидки и курсы валют'!$J$23*F743</f>
        <v>17003.760000000002</v>
      </c>
      <c r="H743" s="128">
        <f t="shared" si="100"/>
        <v>170.04</v>
      </c>
      <c r="I743" s="442"/>
      <c r="J743" s="128">
        <f>ROUND(IF(H743&lt;'Заказ, cкидки и курсы валют'!$B$39,H743*0.54*100/(100-'Заказ, cкидки и курсы валют'!$C$39),IF(H743&lt;'Заказ, cкидки и курсы валют'!$B$40,H743*0.54*100/(100-'Заказ, cкидки и курсы валют'!$C$40),IF(H743&lt;'Заказ, cкидки и курсы валют'!$B$41,H743*0.54*100/(100-'Заказ, cкидки и курсы валют'!$C$41),IF(H743&lt;'Заказ, cкидки и курсы валют'!$B$42,H743*0.54*100/(100-'Заказ, cкидки и курсы валют'!$C$42),IF(H743&lt;'Заказ, cкидки и курсы валют'!$B$43,H743*0.54*100/(100-'Заказ, cкидки и курсы валют'!$C$43),H743))))),2)</f>
        <v>262.35000000000002</v>
      </c>
      <c r="K743" s="667"/>
    </row>
    <row r="744" spans="1:11" ht="14.1" customHeight="1">
      <c r="A744" s="442" t="s">
        <v>7696</v>
      </c>
      <c r="B744" s="39" t="s">
        <v>1025</v>
      </c>
      <c r="C744" s="39">
        <v>13.6</v>
      </c>
      <c r="D744" s="2159">
        <v>5</v>
      </c>
      <c r="E744" s="2110">
        <f t="shared" si="98"/>
        <v>2347.36</v>
      </c>
      <c r="F744" s="603">
        <f t="shared" si="99"/>
        <v>2347.36</v>
      </c>
      <c r="G744" s="862">
        <f>'Заказ, cкидки и курсы валют'!$J$23*F744</f>
        <v>28168.32</v>
      </c>
      <c r="H744" s="128">
        <f t="shared" si="100"/>
        <v>140.84</v>
      </c>
      <c r="I744" s="442"/>
      <c r="J744" s="128">
        <f>ROUND(IF(H744&lt;'Заказ, cкидки и курсы валют'!$B$39,H744*0.54*100/(100-'Заказ, cкидки и курсы валют'!$C$39),IF(H744&lt;'Заказ, cкидки и курсы валют'!$B$40,H744*0.54*100/(100-'Заказ, cкидки и курсы валют'!$C$40),IF(H744&lt;'Заказ, cкидки и курсы валют'!$B$41,H744*0.54*100/(100-'Заказ, cкидки и курсы валют'!$C$41),IF(H744&lt;'Заказ, cкидки и курсы валют'!$B$42,H744*0.54*100/(100-'Заказ, cкидки и курсы валют'!$C$42),IF(H744&lt;'Заказ, cкидки и курсы валют'!$B$43,H744*0.54*100/(100-'Заказ, cкидки и курсы валют'!$C$43),H744))))),2)</f>
        <v>217.3</v>
      </c>
      <c r="K744" s="667"/>
    </row>
    <row r="745" spans="1:11" ht="14.1" customHeight="1" thickBot="1">
      <c r="K745" s="667"/>
    </row>
    <row r="746" spans="1:11" ht="18.75" customHeight="1">
      <c r="A746" s="247"/>
      <c r="B746" s="91" t="s">
        <v>3099</v>
      </c>
      <c r="C746" s="92"/>
      <c r="D746" s="93"/>
      <c r="E746" s="562"/>
      <c r="F746" s="592"/>
      <c r="G746" s="592"/>
      <c r="H746" s="163"/>
      <c r="I746" s="95"/>
      <c r="K746" s="667"/>
    </row>
    <row r="747" spans="1:11" ht="18" customHeight="1">
      <c r="A747" s="248"/>
      <c r="B747" s="108" t="s">
        <v>2661</v>
      </c>
      <c r="C747" s="111"/>
      <c r="D747" s="111"/>
      <c r="E747" s="563"/>
      <c r="F747" s="563"/>
      <c r="G747" s="553"/>
      <c r="H747" s="17"/>
      <c r="I747" s="167"/>
    </row>
    <row r="748" spans="1:11" ht="19.7" customHeight="1">
      <c r="A748" s="248"/>
      <c r="B748" s="17"/>
      <c r="C748" s="97"/>
      <c r="D748" s="97"/>
      <c r="E748" s="557"/>
      <c r="F748" s="596"/>
      <c r="G748" s="620"/>
      <c r="H748" s="17"/>
      <c r="I748" s="167"/>
    </row>
    <row r="749" spans="1:11" ht="15.95" customHeight="1">
      <c r="A749" s="248"/>
      <c r="B749" s="17"/>
      <c r="C749" s="97"/>
      <c r="D749" s="97"/>
      <c r="E749" s="557"/>
      <c r="F749" s="596"/>
      <c r="G749" s="620"/>
      <c r="H749" s="17"/>
      <c r="I749" s="167"/>
    </row>
    <row r="750" spans="1:11" ht="14.1" customHeight="1">
      <c r="A750" s="248"/>
      <c r="B750" s="277"/>
      <c r="C750" s="97"/>
      <c r="D750" s="97"/>
      <c r="E750" s="557"/>
      <c r="F750" s="596"/>
      <c r="G750" s="620"/>
      <c r="H750" s="17"/>
      <c r="I750" s="167"/>
    </row>
    <row r="751" spans="1:11" ht="14.1" customHeight="1" thickBot="1">
      <c r="A751" s="117" t="s">
        <v>7679</v>
      </c>
      <c r="B751" s="261"/>
      <c r="C751" s="99"/>
      <c r="D751" s="99"/>
      <c r="E751" s="558"/>
      <c r="F751" s="598"/>
      <c r="G751" s="621"/>
      <c r="H751" s="171"/>
      <c r="I751" s="172"/>
    </row>
    <row r="752" spans="1:11" ht="47.25" customHeight="1">
      <c r="A752" s="187" t="s">
        <v>1028</v>
      </c>
      <c r="B752" s="189" t="s">
        <v>1029</v>
      </c>
      <c r="C752" s="192" t="s">
        <v>678</v>
      </c>
      <c r="D752" s="192" t="s">
        <v>3130</v>
      </c>
      <c r="E752" s="599" t="s">
        <v>11188</v>
      </c>
      <c r="F752" s="611" t="s">
        <v>2779</v>
      </c>
      <c r="G752" s="640" t="s">
        <v>2627</v>
      </c>
      <c r="H752" s="419" t="s">
        <v>497</v>
      </c>
      <c r="I752" s="173" t="s">
        <v>4239</v>
      </c>
    </row>
    <row r="753" spans="1:9" ht="14.1" customHeight="1">
      <c r="A753" s="195"/>
      <c r="B753" s="389"/>
      <c r="C753" s="197" t="s">
        <v>3629</v>
      </c>
      <c r="D753" s="390" t="s">
        <v>2628</v>
      </c>
      <c r="E753" s="564" t="s">
        <v>265</v>
      </c>
      <c r="F753" s="607">
        <f>'Заказ, cкидки и курсы валют'!$I$12</f>
        <v>0</v>
      </c>
      <c r="G753" s="949"/>
      <c r="H753" s="455"/>
      <c r="I753" s="325"/>
    </row>
    <row r="754" spans="1:9" ht="14.1" customHeight="1">
      <c r="A754" s="525" t="s">
        <v>1579</v>
      </c>
      <c r="B754" s="1662" t="s">
        <v>603</v>
      </c>
      <c r="C754" s="2404">
        <v>6.21</v>
      </c>
      <c r="D754" s="2402">
        <v>3000</v>
      </c>
      <c r="E754" s="2588">
        <v>206.11</v>
      </c>
      <c r="F754" s="936">
        <f>ROUND(E754*(1-$F$37),2)</f>
        <v>206.11</v>
      </c>
      <c r="G754" s="866">
        <f>'Заказ, cкидки и курсы валют'!$J$23*F754</f>
        <v>2473.3200000000002</v>
      </c>
      <c r="H754" s="128">
        <f>ROUND((D754/1000)*G754,2)</f>
        <v>7419.96</v>
      </c>
      <c r="I754" s="15"/>
    </row>
    <row r="755" spans="1:9" ht="14.1" customHeight="1">
      <c r="A755" s="525" t="s">
        <v>1580</v>
      </c>
      <c r="B755" s="1662" t="s">
        <v>604</v>
      </c>
      <c r="C755" s="2404">
        <v>6.75</v>
      </c>
      <c r="D755" s="2402">
        <v>2500</v>
      </c>
      <c r="E755" s="2588">
        <v>230.76</v>
      </c>
      <c r="F755" s="936">
        <f t="shared" ref="F755:F759" si="101">ROUND(E755*(1-$F$37),2)</f>
        <v>230.76</v>
      </c>
      <c r="G755" s="866">
        <f>'Заказ, cкидки и курсы валют'!$J$23*F755</f>
        <v>2769.12</v>
      </c>
      <c r="H755" s="128">
        <f t="shared" ref="H755:H759" si="102">ROUND((D755/1000)*G755,2)</f>
        <v>6922.8</v>
      </c>
      <c r="I755" s="15"/>
    </row>
    <row r="756" spans="1:9" ht="14.1" customHeight="1">
      <c r="A756" s="525" t="s">
        <v>1581</v>
      </c>
      <c r="B756" s="1662" t="s">
        <v>605</v>
      </c>
      <c r="C756" s="2404">
        <v>7.81</v>
      </c>
      <c r="D756" s="2402">
        <v>2200</v>
      </c>
      <c r="E756" s="2588">
        <v>266.32</v>
      </c>
      <c r="F756" s="936">
        <f t="shared" si="101"/>
        <v>266.32</v>
      </c>
      <c r="G756" s="866">
        <f>'Заказ, cкидки и курсы валют'!$J$23*F756</f>
        <v>3195.84</v>
      </c>
      <c r="H756" s="128">
        <f t="shared" si="102"/>
        <v>7030.85</v>
      </c>
      <c r="I756" s="15"/>
    </row>
    <row r="757" spans="1:9" ht="14.1" customHeight="1">
      <c r="A757" s="525" t="s">
        <v>1582</v>
      </c>
      <c r="B757" s="1662" t="s">
        <v>606</v>
      </c>
      <c r="C757" s="2404">
        <v>8.8000000000000007</v>
      </c>
      <c r="D757" s="2402">
        <v>2000</v>
      </c>
      <c r="E757" s="2588">
        <v>292.74</v>
      </c>
      <c r="F757" s="936">
        <f t="shared" si="101"/>
        <v>292.74</v>
      </c>
      <c r="G757" s="866">
        <f>'Заказ, cкидки и курсы валют'!$J$23*F757</f>
        <v>3512.88</v>
      </c>
      <c r="H757" s="128">
        <f t="shared" si="102"/>
        <v>7025.76</v>
      </c>
      <c r="I757" s="15"/>
    </row>
    <row r="758" spans="1:9" ht="14.1" customHeight="1">
      <c r="A758" s="525" t="s">
        <v>1583</v>
      </c>
      <c r="B758" s="1662" t="s">
        <v>607</v>
      </c>
      <c r="C758" s="2404">
        <v>11.88</v>
      </c>
      <c r="D758" s="2402">
        <v>1500</v>
      </c>
      <c r="E758" s="2588">
        <v>354.76</v>
      </c>
      <c r="F758" s="936">
        <f t="shared" si="101"/>
        <v>354.76</v>
      </c>
      <c r="G758" s="866">
        <f>'Заказ, cкидки и курсы валют'!$J$23*F758</f>
        <v>4257.12</v>
      </c>
      <c r="H758" s="128">
        <f t="shared" si="102"/>
        <v>6385.68</v>
      </c>
      <c r="I758" s="15"/>
    </row>
    <row r="759" spans="1:9" ht="14.1" customHeight="1">
      <c r="A759" s="525" t="s">
        <v>1584</v>
      </c>
      <c r="B759" s="1662" t="s">
        <v>608</v>
      </c>
      <c r="C759" s="2404">
        <v>12.07</v>
      </c>
      <c r="D759" s="2353">
        <v>1200</v>
      </c>
      <c r="E759" s="2588">
        <v>379.22</v>
      </c>
      <c r="F759" s="936">
        <f t="shared" si="101"/>
        <v>379.22</v>
      </c>
      <c r="G759" s="866">
        <f>'Заказ, cкидки и курсы валют'!$J$23*F759</f>
        <v>4550.6400000000003</v>
      </c>
      <c r="H759" s="128">
        <f t="shared" si="102"/>
        <v>5460.77</v>
      </c>
      <c r="I759" s="15"/>
    </row>
    <row r="760" spans="1:9" ht="14.1" customHeight="1">
      <c r="A760" s="525" t="s">
        <v>11423</v>
      </c>
      <c r="B760" s="1662" t="s">
        <v>10865</v>
      </c>
      <c r="C760" s="2404">
        <v>14.2</v>
      </c>
      <c r="D760" s="2353">
        <v>1200</v>
      </c>
      <c r="E760" s="2588">
        <v>401.56</v>
      </c>
      <c r="F760" s="936">
        <f t="shared" ref="F760" si="103">ROUND(E760*(1-$F$37),2)</f>
        <v>401.56</v>
      </c>
      <c r="G760" s="866">
        <f>'Заказ, cкидки и курсы валют'!$J$23*F760</f>
        <v>4818.72</v>
      </c>
      <c r="H760" s="128">
        <f t="shared" ref="H760" si="104">ROUND((D760/1000)*G760,2)</f>
        <v>5782.46</v>
      </c>
      <c r="I760" s="15"/>
    </row>
    <row r="761" spans="1:9" ht="14.1" customHeight="1">
      <c r="A761" s="525" t="s">
        <v>1585</v>
      </c>
      <c r="B761" s="1662" t="s">
        <v>609</v>
      </c>
      <c r="C761" s="2404">
        <v>13.2</v>
      </c>
      <c r="D761" s="2353">
        <v>1000</v>
      </c>
      <c r="E761" s="2588">
        <v>429.01</v>
      </c>
      <c r="F761" s="936">
        <f t="shared" ref="F761:F767" si="105">ROUND(E761*(1-$F$37),2)</f>
        <v>429.01</v>
      </c>
      <c r="G761" s="866">
        <f>'Заказ, cкидки и курсы валют'!$J$23*F761</f>
        <v>5148.12</v>
      </c>
      <c r="H761" s="128">
        <f t="shared" ref="H761:H767" si="106">ROUND((D761/1000)*G761,2)</f>
        <v>5148.12</v>
      </c>
      <c r="I761" s="15"/>
    </row>
    <row r="762" spans="1:9" ht="14.1" customHeight="1">
      <c r="A762" s="525" t="s">
        <v>11424</v>
      </c>
      <c r="B762" s="1662" t="s">
        <v>10866</v>
      </c>
      <c r="C762" s="2404">
        <v>14.05</v>
      </c>
      <c r="D762" s="2353">
        <v>1000</v>
      </c>
      <c r="E762" s="2588">
        <v>453.39</v>
      </c>
      <c r="F762" s="936">
        <f t="shared" si="105"/>
        <v>453.39</v>
      </c>
      <c r="G762" s="866">
        <f>'Заказ, cкидки и курсы валют'!$J$23*F762</f>
        <v>5440.68</v>
      </c>
      <c r="H762" s="128">
        <f t="shared" si="106"/>
        <v>5440.68</v>
      </c>
      <c r="I762" s="15"/>
    </row>
    <row r="763" spans="1:9" ht="14.1" customHeight="1">
      <c r="A763" s="525" t="s">
        <v>1586</v>
      </c>
      <c r="B763" s="1662" t="s">
        <v>3103</v>
      </c>
      <c r="C763" s="2404">
        <v>16.46</v>
      </c>
      <c r="D763" s="2353">
        <v>1000</v>
      </c>
      <c r="E763" s="2588">
        <v>493.17</v>
      </c>
      <c r="F763" s="936">
        <f t="shared" si="105"/>
        <v>493.17</v>
      </c>
      <c r="G763" s="866">
        <f>'Заказ, cкидки и курсы валют'!$J$23*F763</f>
        <v>5918.04</v>
      </c>
      <c r="H763" s="128">
        <f t="shared" si="106"/>
        <v>5918.04</v>
      </c>
      <c r="I763" s="15"/>
    </row>
    <row r="764" spans="1:9" ht="14.1" customHeight="1">
      <c r="A764" s="525" t="s">
        <v>11425</v>
      </c>
      <c r="B764" s="1662" t="s">
        <v>9382</v>
      </c>
      <c r="C764" s="2404">
        <v>15.98</v>
      </c>
      <c r="D764" s="2353">
        <v>900</v>
      </c>
      <c r="E764" s="2588">
        <v>513.92999999999995</v>
      </c>
      <c r="F764" s="936">
        <f t="shared" si="105"/>
        <v>513.92999999999995</v>
      </c>
      <c r="G764" s="866">
        <f>'Заказ, cкидки и курсы валют'!$J$23*F764</f>
        <v>6167.16</v>
      </c>
      <c r="H764" s="128">
        <f t="shared" si="106"/>
        <v>5550.44</v>
      </c>
      <c r="I764" s="15"/>
    </row>
    <row r="765" spans="1:9" ht="14.1" customHeight="1">
      <c r="A765" s="525" t="s">
        <v>1587</v>
      </c>
      <c r="B765" s="1662" t="s">
        <v>3362</v>
      </c>
      <c r="C765" s="2404">
        <v>17.37</v>
      </c>
      <c r="D765" s="2402">
        <v>800</v>
      </c>
      <c r="E765" s="2588">
        <v>582.12</v>
      </c>
      <c r="F765" s="936">
        <f t="shared" si="105"/>
        <v>582.12</v>
      </c>
      <c r="G765" s="866">
        <f>'Заказ, cкидки и курсы валют'!$J$23*F765</f>
        <v>6985.4400000000005</v>
      </c>
      <c r="H765" s="128">
        <f t="shared" si="106"/>
        <v>5588.35</v>
      </c>
      <c r="I765" s="15"/>
    </row>
    <row r="766" spans="1:9" ht="14.1" customHeight="1">
      <c r="A766" s="525" t="s">
        <v>1588</v>
      </c>
      <c r="B766" s="1662" t="s">
        <v>2625</v>
      </c>
      <c r="C766" s="2404">
        <v>22.43</v>
      </c>
      <c r="D766" s="2402">
        <v>500</v>
      </c>
      <c r="E766" s="2588">
        <v>704.42</v>
      </c>
      <c r="F766" s="936">
        <f t="shared" si="105"/>
        <v>704.42</v>
      </c>
      <c r="G766" s="866">
        <f>'Заказ, cкидки и курсы валют'!$J$23*F766</f>
        <v>8453.0399999999991</v>
      </c>
      <c r="H766" s="128">
        <f t="shared" si="106"/>
        <v>4226.5200000000004</v>
      </c>
      <c r="I766" s="15"/>
    </row>
    <row r="767" spans="1:9" ht="14.1" customHeight="1">
      <c r="A767" s="525" t="s">
        <v>1589</v>
      </c>
      <c r="B767" s="1662" t="s">
        <v>2626</v>
      </c>
      <c r="C767" s="2404">
        <v>25.75</v>
      </c>
      <c r="D767" s="2402">
        <v>400</v>
      </c>
      <c r="E767" s="2588">
        <v>753.45</v>
      </c>
      <c r="F767" s="936">
        <f t="shared" si="105"/>
        <v>753.45</v>
      </c>
      <c r="G767" s="866">
        <f>'Заказ, cкидки и курсы валют'!$J$23*F767</f>
        <v>9041.4000000000015</v>
      </c>
      <c r="H767" s="128">
        <f t="shared" si="106"/>
        <v>3616.56</v>
      </c>
      <c r="I767" s="15"/>
    </row>
    <row r="768" spans="1:9" ht="14.1" customHeight="1">
      <c r="A768" s="525" t="s">
        <v>12098</v>
      </c>
      <c r="B768" s="1662" t="s">
        <v>12099</v>
      </c>
      <c r="C768" s="2404">
        <v>28</v>
      </c>
      <c r="D768" s="2402">
        <v>400</v>
      </c>
      <c r="E768" s="2588">
        <v>892.96</v>
      </c>
      <c r="F768" s="936">
        <f t="shared" ref="F768" si="107">ROUND(E768*(1-$F$37),2)</f>
        <v>892.96</v>
      </c>
      <c r="G768" s="866">
        <f>'Заказ, cкидки и курсы валют'!$J$23*F768</f>
        <v>10715.52</v>
      </c>
      <c r="H768" s="128">
        <f t="shared" ref="H768" si="108">ROUND((D768/1000)*G768,2)</f>
        <v>4286.21</v>
      </c>
      <c r="I768" s="15"/>
    </row>
    <row r="769" spans="1:11" ht="14.1" customHeight="1" thickBot="1"/>
    <row r="770" spans="1:11" ht="22.5" customHeight="1">
      <c r="A770" s="247"/>
      <c r="B770" s="91" t="s">
        <v>3099</v>
      </c>
      <c r="C770" s="92"/>
      <c r="D770" s="93"/>
      <c r="E770" s="562"/>
      <c r="F770" s="592"/>
      <c r="G770" s="592"/>
      <c r="H770" s="163"/>
      <c r="I770" s="95"/>
    </row>
    <row r="771" spans="1:11" ht="14.1" customHeight="1">
      <c r="A771" s="248"/>
      <c r="B771" s="108" t="s">
        <v>2661</v>
      </c>
      <c r="C771" s="111"/>
      <c r="D771" s="111"/>
      <c r="E771" s="563"/>
      <c r="F771" s="563"/>
      <c r="G771" s="553"/>
      <c r="H771" s="17"/>
      <c r="I771" s="167"/>
    </row>
    <row r="772" spans="1:11" ht="16.5" customHeight="1">
      <c r="A772" s="248"/>
      <c r="B772" s="17"/>
      <c r="C772" s="97"/>
      <c r="D772" s="97"/>
      <c r="E772" s="557"/>
      <c r="F772" s="596"/>
      <c r="G772" s="620"/>
      <c r="H772" s="17"/>
      <c r="I772" s="167"/>
    </row>
    <row r="773" spans="1:11" ht="14.1" customHeight="1">
      <c r="A773" s="248"/>
      <c r="B773" s="17"/>
      <c r="C773" s="274"/>
      <c r="D773" s="17"/>
      <c r="E773" s="557"/>
      <c r="F773" s="594"/>
      <c r="G773" s="620"/>
      <c r="H773" s="17"/>
      <c r="I773" s="167"/>
    </row>
    <row r="774" spans="1:11" ht="14.1" customHeight="1">
      <c r="A774" s="248"/>
      <c r="B774" s="17"/>
      <c r="C774" s="274"/>
      <c r="D774" s="17"/>
      <c r="E774" s="557"/>
      <c r="F774" s="594"/>
      <c r="G774" s="620"/>
      <c r="H774" s="17"/>
      <c r="I774" s="167"/>
    </row>
    <row r="775" spans="1:11" ht="14.1" customHeight="1" thickBot="1">
      <c r="A775" s="2549" t="s">
        <v>7680</v>
      </c>
      <c r="B775" s="118"/>
      <c r="C775" s="100"/>
      <c r="D775" s="171"/>
      <c r="E775" s="565"/>
      <c r="F775" s="598"/>
      <c r="G775" s="621"/>
      <c r="H775" s="171"/>
      <c r="I775" s="172"/>
    </row>
    <row r="776" spans="1:11" ht="42">
      <c r="A776" s="195" t="s">
        <v>1028</v>
      </c>
      <c r="B776" s="196" t="s">
        <v>1029</v>
      </c>
      <c r="C776" s="197" t="s">
        <v>678</v>
      </c>
      <c r="D776" s="197" t="s">
        <v>3130</v>
      </c>
      <c r="E776" s="605" t="s">
        <v>11188</v>
      </c>
      <c r="F776" s="600" t="s">
        <v>2779</v>
      </c>
      <c r="G776" s="638" t="s">
        <v>2627</v>
      </c>
      <c r="H776" s="338" t="s">
        <v>497</v>
      </c>
      <c r="I776" s="199" t="s">
        <v>4239</v>
      </c>
      <c r="J776" s="2668" t="s">
        <v>12335</v>
      </c>
    </row>
    <row r="777" spans="1:11">
      <c r="A777" s="195"/>
      <c r="B777" s="389"/>
      <c r="C777" s="197" t="s">
        <v>3629</v>
      </c>
      <c r="D777" s="390" t="s">
        <v>2628</v>
      </c>
      <c r="E777" s="564" t="s">
        <v>265</v>
      </c>
      <c r="F777" s="607">
        <f>'Заказ, cкидки и курсы валют'!$I$12</f>
        <v>0</v>
      </c>
      <c r="G777" s="949"/>
      <c r="H777" s="455"/>
      <c r="I777" s="325"/>
      <c r="J777" s="2669"/>
    </row>
    <row r="778" spans="1:11" ht="14.1" customHeight="1">
      <c r="A778" s="442" t="s">
        <v>1590</v>
      </c>
      <c r="B778" s="39" t="s">
        <v>603</v>
      </c>
      <c r="C778" s="38">
        <v>7.12</v>
      </c>
      <c r="D778" s="2159">
        <v>250</v>
      </c>
      <c r="E778" s="2110">
        <f t="shared" ref="E778:E783" si="109">E754*1.2</f>
        <v>247.33199999999999</v>
      </c>
      <c r="F778" s="603">
        <f>ROUND(E778*(1-$F$37),2)</f>
        <v>247.33</v>
      </c>
      <c r="G778" s="862">
        <f>'Заказ, cкидки и курсы валют'!$J$23*F778</f>
        <v>2967.96</v>
      </c>
      <c r="H778" s="128">
        <f>ROUND((D778/1000)*G778,2)</f>
        <v>741.99</v>
      </c>
      <c r="I778" s="442"/>
      <c r="J778" s="128">
        <f>ROUND(IF(H778&lt;'Заказ, cкидки и курсы валют'!$B$39,H778*0.54*100/(100-'Заказ, cкидки и курсы валют'!$C$39),IF(H778&lt;'Заказ, cкидки и курсы валют'!$B$40,H778*0.54*100/(100-'Заказ, cкидки и курсы валют'!$C$40),IF(H778&lt;'Заказ, cкидки и курсы валют'!$B$41,H778*0.54*100/(100-'Заказ, cкидки и курсы валют'!$C$41),IF(H778&lt;'Заказ, cкидки и курсы валют'!$B$42,H778*0.54*100/(100-'Заказ, cкидки и курсы валют'!$C$42),IF(H778&lt;'Заказ, cкидки и курсы валют'!$B$43,H778*0.54*100/(100-'Заказ, cкидки и курсы валют'!$C$43),H778))))),2)</f>
        <v>801.35</v>
      </c>
    </row>
    <row r="779" spans="1:11" ht="14.1" customHeight="1">
      <c r="A779" s="442" t="s">
        <v>1591</v>
      </c>
      <c r="B779" s="39" t="s">
        <v>604</v>
      </c>
      <c r="C779" s="38">
        <v>8.01</v>
      </c>
      <c r="D779" s="2159">
        <v>150</v>
      </c>
      <c r="E779" s="2110">
        <f t="shared" si="109"/>
        <v>276.91199999999998</v>
      </c>
      <c r="F779" s="603">
        <f t="shared" ref="F779:F788" si="110">ROUND(E779*(1-$F$37),2)</f>
        <v>276.91000000000003</v>
      </c>
      <c r="G779" s="862">
        <f>'Заказ, cкидки и курсы валют'!$J$23*F779</f>
        <v>3322.92</v>
      </c>
      <c r="H779" s="128">
        <f t="shared" ref="H779:H788" si="111">ROUND((D779/1000)*G779,2)</f>
        <v>498.44</v>
      </c>
      <c r="I779" s="442"/>
      <c r="J779" s="128">
        <f>ROUND(IF(H779&lt;'Заказ, cкидки и курсы валют'!$B$39,H779*0.54*100/(100-'Заказ, cкидки и курсы валют'!$C$39),IF(H779&lt;'Заказ, cкидки и курсы валют'!$B$40,H779*0.54*100/(100-'Заказ, cкидки и курсы валют'!$C$40),IF(H779&lt;'Заказ, cкидки и курсы валют'!$B$41,H779*0.54*100/(100-'Заказ, cкидки и курсы валют'!$C$41),IF(H779&lt;'Заказ, cкидки и курсы валют'!$B$42,H779*0.54*100/(100-'Заказ, cкидки и курсы валют'!$C$42),IF(H779&lt;'Заказ, cкидки и курсы валют'!$B$43,H779*0.54*100/(100-'Заказ, cкидки и курсы валют'!$C$43),H779))))),2)</f>
        <v>598.13</v>
      </c>
      <c r="K779" s="667"/>
    </row>
    <row r="780" spans="1:11" ht="14.1" customHeight="1">
      <c r="A780" s="442" t="s">
        <v>1592</v>
      </c>
      <c r="B780" s="39" t="s">
        <v>605</v>
      </c>
      <c r="C780" s="38">
        <v>9.5</v>
      </c>
      <c r="D780" s="2159">
        <v>150</v>
      </c>
      <c r="E780" s="2110">
        <f t="shared" si="109"/>
        <v>319.584</v>
      </c>
      <c r="F780" s="603">
        <f t="shared" si="110"/>
        <v>319.58</v>
      </c>
      <c r="G780" s="862">
        <f>'Заказ, cкидки и курсы валют'!$J$23*F780</f>
        <v>3834.96</v>
      </c>
      <c r="H780" s="128">
        <f t="shared" si="111"/>
        <v>575.24</v>
      </c>
      <c r="I780" s="442"/>
      <c r="J780" s="128">
        <f>ROUND(IF(H780&lt;'Заказ, cкидки и курсы валют'!$B$39,H780*0.54*100/(100-'Заказ, cкидки и курсы валют'!$C$39),IF(H780&lt;'Заказ, cкидки и курсы валют'!$B$40,H780*0.54*100/(100-'Заказ, cкидки и курсы валют'!$C$40),IF(H780&lt;'Заказ, cкидки и курсы валют'!$B$41,H780*0.54*100/(100-'Заказ, cкидки и курсы валют'!$C$41),IF(H780&lt;'Заказ, cкидки и курсы валют'!$B$42,H780*0.54*100/(100-'Заказ, cкидки и курсы валют'!$C$42),IF(H780&lt;'Заказ, cкидки и курсы валют'!$B$43,H780*0.54*100/(100-'Заказ, cкидки и курсы валют'!$C$43),H780))))),2)</f>
        <v>621.26</v>
      </c>
      <c r="K780" s="667"/>
    </row>
    <row r="781" spans="1:11" ht="14.1" customHeight="1">
      <c r="A781" s="442" t="s">
        <v>1593</v>
      </c>
      <c r="B781" s="39" t="s">
        <v>606</v>
      </c>
      <c r="C781" s="38">
        <v>10.45</v>
      </c>
      <c r="D781" s="2159">
        <v>150</v>
      </c>
      <c r="E781" s="2110">
        <f t="shared" si="109"/>
        <v>351.28800000000001</v>
      </c>
      <c r="F781" s="603">
        <f t="shared" si="110"/>
        <v>351.29</v>
      </c>
      <c r="G781" s="862">
        <f>'Заказ, cкидки и курсы валют'!$J$23*F781</f>
        <v>4215.4800000000005</v>
      </c>
      <c r="H781" s="128">
        <f t="shared" si="111"/>
        <v>632.32000000000005</v>
      </c>
      <c r="I781" s="442"/>
      <c r="J781" s="128">
        <f>ROUND(IF(H781&lt;'Заказ, cкидки и курсы валют'!$B$39,H781*0.54*100/(100-'Заказ, cкидки и курсы валют'!$C$39),IF(H781&lt;'Заказ, cкидки и курсы валют'!$B$40,H781*0.54*100/(100-'Заказ, cкидки и курсы валют'!$C$40),IF(H781&lt;'Заказ, cкидки и курсы валют'!$B$41,H781*0.54*100/(100-'Заказ, cкидки и курсы валют'!$C$41),IF(H781&lt;'Заказ, cкидки и курсы валют'!$B$42,H781*0.54*100/(100-'Заказ, cкидки и курсы валют'!$C$42),IF(H781&lt;'Заказ, cкидки и курсы валют'!$B$43,H781*0.54*100/(100-'Заказ, cкидки и курсы валют'!$C$43),H781))))),2)</f>
        <v>682.91</v>
      </c>
      <c r="K781" s="667"/>
    </row>
    <row r="782" spans="1:11" ht="14.1" customHeight="1">
      <c r="A782" s="442" t="s">
        <v>1594</v>
      </c>
      <c r="B782" s="39" t="s">
        <v>607</v>
      </c>
      <c r="C782" s="38">
        <v>12.65</v>
      </c>
      <c r="D782" s="2159">
        <v>100</v>
      </c>
      <c r="E782" s="2110">
        <f t="shared" si="109"/>
        <v>425.71199999999999</v>
      </c>
      <c r="F782" s="603">
        <f t="shared" si="110"/>
        <v>425.71</v>
      </c>
      <c r="G782" s="862">
        <f>'Заказ, cкидки и курсы валют'!$J$23*F782</f>
        <v>5108.5199999999995</v>
      </c>
      <c r="H782" s="128">
        <f t="shared" si="111"/>
        <v>510.85</v>
      </c>
      <c r="I782" s="442"/>
      <c r="J782" s="128">
        <f>ROUND(IF(H782&lt;'Заказ, cкидки и курсы валют'!$B$39,H782*0.54*100/(100-'Заказ, cкидки и курсы валют'!$C$39),IF(H782&lt;'Заказ, cкидки и курсы валют'!$B$40,H782*0.54*100/(100-'Заказ, cкидки и курсы валют'!$C$40),IF(H782&lt;'Заказ, cкидки и курсы валют'!$B$41,H782*0.54*100/(100-'Заказ, cкидки и курсы валют'!$C$41),IF(H782&lt;'Заказ, cкидки и курсы валют'!$B$42,H782*0.54*100/(100-'Заказ, cкидки и курсы валют'!$C$42),IF(H782&lt;'Заказ, cкидки и курсы валют'!$B$43,H782*0.54*100/(100-'Заказ, cкидки и курсы валют'!$C$43),H782))))),2)</f>
        <v>613.02</v>
      </c>
      <c r="K782" s="667"/>
    </row>
    <row r="783" spans="1:11" ht="14.1" customHeight="1">
      <c r="A783" s="442" t="s">
        <v>1595</v>
      </c>
      <c r="B783" s="39" t="s">
        <v>608</v>
      </c>
      <c r="C783" s="38">
        <v>14.24</v>
      </c>
      <c r="D783" s="2159">
        <v>100</v>
      </c>
      <c r="E783" s="2110">
        <f t="shared" si="109"/>
        <v>455.06400000000002</v>
      </c>
      <c r="F783" s="603">
        <f t="shared" si="110"/>
        <v>455.06</v>
      </c>
      <c r="G783" s="862">
        <f>'Заказ, cкидки и курсы валют'!$J$23*F783</f>
        <v>5460.72</v>
      </c>
      <c r="H783" s="128">
        <f t="shared" si="111"/>
        <v>546.07000000000005</v>
      </c>
      <c r="I783" s="442"/>
      <c r="J783" s="128">
        <f>ROUND(IF(H783&lt;'Заказ, cкидки и курсы валют'!$B$39,H783*0.54*100/(100-'Заказ, cкидки и курсы валют'!$C$39),IF(H783&lt;'Заказ, cкидки и курсы валют'!$B$40,H783*0.54*100/(100-'Заказ, cкидки и курсы валют'!$C$40),IF(H783&lt;'Заказ, cкидки и курсы валют'!$B$41,H783*0.54*100/(100-'Заказ, cкидки и курсы валют'!$C$41),IF(H783&lt;'Заказ, cкидки и курсы валют'!$B$42,H783*0.54*100/(100-'Заказ, cкидки и курсы валют'!$C$42),IF(H783&lt;'Заказ, cкидки и курсы валют'!$B$43,H783*0.54*100/(100-'Заказ, cкидки и курсы валют'!$C$43),H783))))),2)</f>
        <v>655.28</v>
      </c>
      <c r="K783" s="667"/>
    </row>
    <row r="784" spans="1:11" ht="14.1" customHeight="1">
      <c r="A784" s="442" t="s">
        <v>1596</v>
      </c>
      <c r="B784" s="39" t="s">
        <v>609</v>
      </c>
      <c r="C784" s="38">
        <v>15.5</v>
      </c>
      <c r="D784" s="2159">
        <v>50</v>
      </c>
      <c r="E784" s="2110">
        <f>E761*1.2</f>
        <v>514.81200000000001</v>
      </c>
      <c r="F784" s="603">
        <f t="shared" si="110"/>
        <v>514.80999999999995</v>
      </c>
      <c r="G784" s="862">
        <f>'Заказ, cкидки и курсы валют'!$J$23*F784</f>
        <v>6177.7199999999993</v>
      </c>
      <c r="H784" s="128">
        <f t="shared" si="111"/>
        <v>308.89</v>
      </c>
      <c r="I784" s="442"/>
      <c r="J784" s="128">
        <f>ROUND(IF(H784&lt;'Заказ, cкидки и курсы валют'!$B$39,H784*0.54*100/(100-'Заказ, cкидки и курсы валют'!$C$39),IF(H784&lt;'Заказ, cкидки и курсы валют'!$B$40,H784*0.54*100/(100-'Заказ, cкидки и курсы валют'!$C$40),IF(H784&lt;'Заказ, cкидки и курсы валют'!$B$41,H784*0.54*100/(100-'Заказ, cкидки и курсы валют'!$C$41),IF(H784&lt;'Заказ, cкидки и курсы валют'!$B$42,H784*0.54*100/(100-'Заказ, cкидки и курсы валют'!$C$42),IF(H784&lt;'Заказ, cкидки и курсы валют'!$B$43,H784*0.54*100/(100-'Заказ, cкидки и курсы валют'!$C$43),H784))))),2)</f>
        <v>417</v>
      </c>
      <c r="K784" s="667"/>
    </row>
    <row r="785" spans="1:11" ht="14.1" customHeight="1">
      <c r="A785" s="442" t="s">
        <v>1597</v>
      </c>
      <c r="B785" s="39" t="s">
        <v>3103</v>
      </c>
      <c r="C785" s="38">
        <v>17.09</v>
      </c>
      <c r="D785" s="2159">
        <v>50</v>
      </c>
      <c r="E785" s="2110">
        <f>E763*1.2</f>
        <v>591.80399999999997</v>
      </c>
      <c r="F785" s="603">
        <f t="shared" si="110"/>
        <v>591.79999999999995</v>
      </c>
      <c r="G785" s="862">
        <f>'Заказ, cкидки и курсы валют'!$J$23*F785</f>
        <v>7101.5999999999995</v>
      </c>
      <c r="H785" s="128">
        <f t="shared" si="111"/>
        <v>355.08</v>
      </c>
      <c r="I785" s="442"/>
      <c r="J785" s="128">
        <f>ROUND(IF(H785&lt;'Заказ, cкидки и курсы валют'!$B$39,H785*0.54*100/(100-'Заказ, cкидки и курсы валют'!$C$39),IF(H785&lt;'Заказ, cкидки и курсы валют'!$B$40,H785*0.54*100/(100-'Заказ, cкидки и курсы валют'!$C$40),IF(H785&lt;'Заказ, cкидки и курсы валют'!$B$41,H785*0.54*100/(100-'Заказ, cкидки и курсы валют'!$C$41),IF(H785&lt;'Заказ, cкидки и курсы валют'!$B$42,H785*0.54*100/(100-'Заказ, cкидки и курсы валют'!$C$42),IF(H785&lt;'Заказ, cкидки и курсы валют'!$B$43,H785*0.54*100/(100-'Заказ, cкидки и курсы валют'!$C$43),H785))))),2)</f>
        <v>479.36</v>
      </c>
      <c r="K785" s="667"/>
    </row>
    <row r="786" spans="1:11" ht="14.1" customHeight="1">
      <c r="A786" s="442" t="s">
        <v>1598</v>
      </c>
      <c r="B786" s="39" t="s">
        <v>3362</v>
      </c>
      <c r="C786" s="39">
        <v>20.2</v>
      </c>
      <c r="D786" s="2159">
        <v>50</v>
      </c>
      <c r="E786" s="2110">
        <f>E765*1.2</f>
        <v>698.54399999999998</v>
      </c>
      <c r="F786" s="603">
        <f t="shared" si="110"/>
        <v>698.54</v>
      </c>
      <c r="G786" s="862">
        <f>'Заказ, cкидки и курсы валют'!$J$23*F786</f>
        <v>8382.48</v>
      </c>
      <c r="H786" s="128">
        <f t="shared" si="111"/>
        <v>419.12</v>
      </c>
      <c r="I786" s="442"/>
      <c r="J786" s="128">
        <f>ROUND(IF(H786&lt;'Заказ, cкидки и курсы валют'!$B$39,H786*0.54*100/(100-'Заказ, cкидки и курсы валют'!$C$39),IF(H786&lt;'Заказ, cкидки и курсы валют'!$B$40,H786*0.54*100/(100-'Заказ, cкидки и курсы валют'!$C$40),IF(H786&lt;'Заказ, cкидки и курсы валют'!$B$41,H786*0.54*100/(100-'Заказ, cкидки и курсы валют'!$C$41),IF(H786&lt;'Заказ, cкидки и курсы валют'!$B$42,H786*0.54*100/(100-'Заказ, cкидки и курсы валют'!$C$42),IF(H786&lt;'Заказ, cкидки и курсы валют'!$B$43,H786*0.54*100/(100-'Заказ, cкидки и курсы валют'!$C$43),H786))))),2)</f>
        <v>502.94</v>
      </c>
      <c r="K786" s="667"/>
    </row>
    <row r="787" spans="1:11" ht="14.1" customHeight="1">
      <c r="A787" s="442" t="s">
        <v>1599</v>
      </c>
      <c r="B787" s="39" t="s">
        <v>2625</v>
      </c>
      <c r="C787" s="39">
        <v>40</v>
      </c>
      <c r="D787" s="64">
        <v>50</v>
      </c>
      <c r="E787" s="2110">
        <f>E766*1.2</f>
        <v>845.30399999999997</v>
      </c>
      <c r="F787" s="603">
        <f t="shared" si="110"/>
        <v>845.3</v>
      </c>
      <c r="G787" s="862">
        <f>'Заказ, cкидки и курсы валют'!$J$23*F787</f>
        <v>10143.599999999999</v>
      </c>
      <c r="H787" s="128">
        <f t="shared" si="111"/>
        <v>507.18</v>
      </c>
      <c r="I787" s="442"/>
      <c r="J787" s="128">
        <f>ROUND(IF(H787&lt;'Заказ, cкидки и курсы валют'!$B$39,H787*0.54*100/(100-'Заказ, cкидки и курсы валют'!$C$39),IF(H787&lt;'Заказ, cкидки и курсы валют'!$B$40,H787*0.54*100/(100-'Заказ, cкидки и курсы валют'!$C$40),IF(H787&lt;'Заказ, cкидки и курсы валют'!$B$41,H787*0.54*100/(100-'Заказ, cкидки и курсы валют'!$C$41),IF(H787&lt;'Заказ, cкидки и курсы валют'!$B$42,H787*0.54*100/(100-'Заказ, cкидки и курсы валют'!$C$42),IF(H787&lt;'Заказ, cкидки и курсы валют'!$B$43,H787*0.54*100/(100-'Заказ, cкидки и курсы валют'!$C$43),H787))))),2)</f>
        <v>608.62</v>
      </c>
      <c r="K787" s="667"/>
    </row>
    <row r="788" spans="1:11" ht="14.1" customHeight="1">
      <c r="A788" s="442" t="s">
        <v>1600</v>
      </c>
      <c r="B788" s="39" t="s">
        <v>2626</v>
      </c>
      <c r="C788" s="39">
        <v>45</v>
      </c>
      <c r="D788" s="64">
        <v>50</v>
      </c>
      <c r="E788" s="2110">
        <f>E767*1.2</f>
        <v>904.14</v>
      </c>
      <c r="F788" s="603">
        <f t="shared" si="110"/>
        <v>904.14</v>
      </c>
      <c r="G788" s="862">
        <f>'Заказ, cкидки и курсы валют'!$J$23*F788</f>
        <v>10849.68</v>
      </c>
      <c r="H788" s="128">
        <f t="shared" si="111"/>
        <v>542.48</v>
      </c>
      <c r="I788" s="442"/>
      <c r="J788" s="128">
        <f>ROUND(IF(H788&lt;'Заказ, cкидки и курсы валют'!$B$39,H788*0.54*100/(100-'Заказ, cкидки и курсы валют'!$C$39),IF(H788&lt;'Заказ, cкидки и курсы валют'!$B$40,H788*0.54*100/(100-'Заказ, cкидки и курсы валют'!$C$40),IF(H788&lt;'Заказ, cкидки и курсы валют'!$B$41,H788*0.54*100/(100-'Заказ, cкидки и курсы валют'!$C$41),IF(H788&lt;'Заказ, cкидки и курсы валют'!$B$42,H788*0.54*100/(100-'Заказ, cкидки и курсы валют'!$C$42),IF(H788&lt;'Заказ, cкидки и курсы валют'!$B$43,H788*0.54*100/(100-'Заказ, cкидки и курсы валют'!$C$43),H788))))),2)</f>
        <v>650.98</v>
      </c>
      <c r="K788" s="667"/>
    </row>
    <row r="789" spans="1:11" ht="15.75" thickBot="1">
      <c r="K789" s="667"/>
    </row>
    <row r="790" spans="1:11" ht="18">
      <c r="A790" s="247"/>
      <c r="B790" s="91" t="s">
        <v>3099</v>
      </c>
      <c r="C790" s="92"/>
      <c r="D790" s="93"/>
      <c r="E790" s="562"/>
      <c r="F790" s="592"/>
      <c r="G790" s="592"/>
      <c r="H790" s="163"/>
      <c r="I790" s="95"/>
      <c r="K790" s="667"/>
    </row>
    <row r="791" spans="1:11" ht="18">
      <c r="A791" s="248"/>
      <c r="B791" s="108" t="s">
        <v>2661</v>
      </c>
      <c r="C791" s="111"/>
      <c r="D791" s="111"/>
      <c r="E791" s="563"/>
      <c r="F791" s="563"/>
      <c r="G791" s="553"/>
      <c r="H791" s="17"/>
      <c r="I791" s="167"/>
      <c r="K791" s="667"/>
    </row>
    <row r="792" spans="1:11" ht="15">
      <c r="A792" s="248"/>
      <c r="B792" s="17"/>
      <c r="C792" s="97"/>
      <c r="D792" s="97"/>
      <c r="E792" s="557"/>
      <c r="F792" s="596"/>
      <c r="G792" s="620"/>
      <c r="H792" s="17"/>
      <c r="I792" s="167"/>
      <c r="K792" s="667"/>
    </row>
    <row r="793" spans="1:11">
      <c r="A793" s="248"/>
      <c r="B793" s="17"/>
      <c r="C793" s="274"/>
      <c r="D793" s="17"/>
      <c r="E793" s="557"/>
      <c r="F793" s="594"/>
      <c r="G793" s="620"/>
      <c r="H793" s="17"/>
      <c r="I793" s="167"/>
    </row>
    <row r="794" spans="1:11">
      <c r="A794" s="248"/>
      <c r="B794" s="17"/>
      <c r="C794" s="274"/>
      <c r="D794" s="17"/>
      <c r="E794" s="557"/>
      <c r="F794" s="594"/>
      <c r="G794" s="620"/>
      <c r="H794" s="17"/>
      <c r="I794" s="167"/>
    </row>
    <row r="795" spans="1:11" ht="18.75" thickBot="1">
      <c r="A795" s="2549" t="s">
        <v>7681</v>
      </c>
      <c r="B795" s="2550"/>
      <c r="C795" s="100"/>
      <c r="D795" s="171"/>
      <c r="E795" s="565"/>
      <c r="F795" s="598"/>
      <c r="G795" s="621"/>
      <c r="H795" s="171"/>
      <c r="I795" s="172"/>
    </row>
    <row r="796" spans="1:11" ht="42">
      <c r="A796" s="195" t="s">
        <v>1028</v>
      </c>
      <c r="B796" s="196" t="s">
        <v>1029</v>
      </c>
      <c r="C796" s="197" t="s">
        <v>678</v>
      </c>
      <c r="D796" s="197" t="s">
        <v>3130</v>
      </c>
      <c r="E796" s="605" t="s">
        <v>11188</v>
      </c>
      <c r="F796" s="600" t="s">
        <v>2779</v>
      </c>
      <c r="G796" s="638" t="s">
        <v>2627</v>
      </c>
      <c r="H796" s="338" t="s">
        <v>497</v>
      </c>
      <c r="I796" s="199" t="s">
        <v>4239</v>
      </c>
      <c r="J796" s="2668" t="s">
        <v>12335</v>
      </c>
    </row>
    <row r="797" spans="1:11" ht="14.1" customHeight="1">
      <c r="A797" s="195"/>
      <c r="B797" s="389"/>
      <c r="C797" s="197" t="s">
        <v>3629</v>
      </c>
      <c r="D797" s="390" t="s">
        <v>2628</v>
      </c>
      <c r="E797" s="564" t="s">
        <v>265</v>
      </c>
      <c r="F797" s="607">
        <f>'Заказ, cкидки и курсы валют'!$I$12</f>
        <v>0</v>
      </c>
      <c r="G797" s="949"/>
      <c r="H797" s="455"/>
      <c r="I797" s="325"/>
      <c r="J797" s="2669"/>
    </row>
    <row r="798" spans="1:11" ht="14.1" customHeight="1">
      <c r="A798" s="442" t="s">
        <v>7697</v>
      </c>
      <c r="B798" s="39" t="s">
        <v>603</v>
      </c>
      <c r="C798" s="38">
        <v>7.12</v>
      </c>
      <c r="D798" s="2159">
        <v>30</v>
      </c>
      <c r="E798" s="2110">
        <f>(E754*2)+(1000/D798*7.5)</f>
        <v>662.22</v>
      </c>
      <c r="F798" s="603">
        <f>ROUND(E798*(1-$F$37),2)</f>
        <v>662.22</v>
      </c>
      <c r="G798" s="862">
        <f>'Заказ, cкидки и курсы валют'!$J$23*F798</f>
        <v>7946.64</v>
      </c>
      <c r="H798" s="128">
        <f>ROUND((D798/1000)*G798,2)</f>
        <v>238.4</v>
      </c>
      <c r="I798" s="442"/>
      <c r="J798" s="128">
        <f>ROUND(IF(H798&lt;'Заказ, cкидки и курсы валют'!$B$39,H798*0.54*100/(100-'Заказ, cкидки и курсы валют'!$C$39),IF(H798&lt;'Заказ, cкидки и курсы валют'!$B$40,H798*0.54*100/(100-'Заказ, cкидки и курсы валют'!$C$40),IF(H798&lt;'Заказ, cкидки и курсы валют'!$B$41,H798*0.54*100/(100-'Заказ, cкидки и курсы валют'!$C$41),IF(H798&lt;'Заказ, cкидки и курсы валют'!$B$42,H798*0.54*100/(100-'Заказ, cкидки и курсы валют'!$C$42),IF(H798&lt;'Заказ, cкидки и курсы валют'!$B$43,H798*0.54*100/(100-'Заказ, cкидки и курсы валют'!$C$43),H798))))),2)</f>
        <v>321.83999999999997</v>
      </c>
    </row>
    <row r="799" spans="1:11" ht="14.1" customHeight="1">
      <c r="A799" s="442" t="s">
        <v>7698</v>
      </c>
      <c r="B799" s="39" t="s">
        <v>604</v>
      </c>
      <c r="C799" s="38">
        <v>8.01</v>
      </c>
      <c r="D799" s="2159">
        <v>25</v>
      </c>
      <c r="E799" s="2110">
        <f t="shared" ref="E799:E808" si="112">(E755*2)+(1000/D799*7.5)</f>
        <v>761.52</v>
      </c>
      <c r="F799" s="603">
        <f t="shared" ref="F799:F808" si="113">ROUND(E799*(1-$F$37),2)</f>
        <v>761.52</v>
      </c>
      <c r="G799" s="862">
        <f>'Заказ, cкидки и курсы валют'!$J$23*F799</f>
        <v>9138.24</v>
      </c>
      <c r="H799" s="128">
        <f t="shared" ref="H799:H808" si="114">ROUND((D799/1000)*G799,2)</f>
        <v>228.46</v>
      </c>
      <c r="I799" s="442"/>
      <c r="J799" s="128">
        <f>ROUND(IF(H799&lt;'Заказ, cкидки и курсы валют'!$B$39,H799*0.54*100/(100-'Заказ, cкидки и курсы валют'!$C$39),IF(H799&lt;'Заказ, cкидки и курсы валют'!$B$40,H799*0.54*100/(100-'Заказ, cкидки и курсы валют'!$C$40),IF(H799&lt;'Заказ, cкидки и курсы валют'!$B$41,H799*0.54*100/(100-'Заказ, cкидки и курсы валют'!$C$41),IF(H799&lt;'Заказ, cкидки и курсы валют'!$B$42,H799*0.54*100/(100-'Заказ, cкидки и курсы валют'!$C$42),IF(H799&lt;'Заказ, cкидки и курсы валют'!$B$43,H799*0.54*100/(100-'Заказ, cкидки и курсы валют'!$C$43),H799))))),2)</f>
        <v>308.42</v>
      </c>
    </row>
    <row r="800" spans="1:11" ht="14.1" customHeight="1">
      <c r="A800" s="442" t="s">
        <v>7699</v>
      </c>
      <c r="B800" s="39" t="s">
        <v>605</v>
      </c>
      <c r="C800" s="38">
        <v>9.5</v>
      </c>
      <c r="D800" s="2159">
        <v>20</v>
      </c>
      <c r="E800" s="2110">
        <f t="shared" si="112"/>
        <v>907.64</v>
      </c>
      <c r="F800" s="603">
        <f t="shared" si="113"/>
        <v>907.64</v>
      </c>
      <c r="G800" s="862">
        <f>'Заказ, cкидки и курсы валют'!$J$23*F800</f>
        <v>10891.68</v>
      </c>
      <c r="H800" s="128">
        <f t="shared" si="114"/>
        <v>217.83</v>
      </c>
      <c r="I800" s="442"/>
      <c r="J800" s="128">
        <f>ROUND(IF(H800&lt;'Заказ, cкидки и курсы валют'!$B$39,H800*0.54*100/(100-'Заказ, cкидки и курсы валют'!$C$39),IF(H800&lt;'Заказ, cкидки и курсы валют'!$B$40,H800*0.54*100/(100-'Заказ, cкидки и курсы валют'!$C$40),IF(H800&lt;'Заказ, cкидки и курсы валют'!$B$41,H800*0.54*100/(100-'Заказ, cкидки и курсы валют'!$C$41),IF(H800&lt;'Заказ, cкидки и курсы валют'!$B$42,H800*0.54*100/(100-'Заказ, cкидки и курсы валют'!$C$42),IF(H800&lt;'Заказ, cкидки и курсы валют'!$B$43,H800*0.54*100/(100-'Заказ, cкидки и курсы валют'!$C$43),H800))))),2)</f>
        <v>294.07</v>
      </c>
    </row>
    <row r="801" spans="1:10" ht="14.1" customHeight="1">
      <c r="A801" s="442" t="s">
        <v>7700</v>
      </c>
      <c r="B801" s="39" t="s">
        <v>606</v>
      </c>
      <c r="C801" s="38">
        <v>10.45</v>
      </c>
      <c r="D801" s="2159">
        <v>20</v>
      </c>
      <c r="E801" s="2110">
        <f t="shared" si="112"/>
        <v>960.48</v>
      </c>
      <c r="F801" s="603">
        <f t="shared" si="113"/>
        <v>960.48</v>
      </c>
      <c r="G801" s="862">
        <f>'Заказ, cкидки и курсы валют'!$J$23*F801</f>
        <v>11525.76</v>
      </c>
      <c r="H801" s="128">
        <f t="shared" si="114"/>
        <v>230.52</v>
      </c>
      <c r="I801" s="442"/>
      <c r="J801" s="128">
        <f>ROUND(IF(H801&lt;'Заказ, cкидки и курсы валют'!$B$39,H801*0.54*100/(100-'Заказ, cкидки и курсы валют'!$C$39),IF(H801&lt;'Заказ, cкидки и курсы валют'!$B$40,H801*0.54*100/(100-'Заказ, cкидки и курсы валют'!$C$40),IF(H801&lt;'Заказ, cкидки и курсы валют'!$B$41,H801*0.54*100/(100-'Заказ, cкидки и курсы валют'!$C$41),IF(H801&lt;'Заказ, cкидки и курсы валют'!$B$42,H801*0.54*100/(100-'Заказ, cкидки и курсы валют'!$C$42),IF(H801&lt;'Заказ, cкидки и курсы валют'!$B$43,H801*0.54*100/(100-'Заказ, cкидки и курсы валют'!$C$43),H801))))),2)</f>
        <v>311.2</v>
      </c>
    </row>
    <row r="802" spans="1:10">
      <c r="A802" s="442" t="s">
        <v>7701</v>
      </c>
      <c r="B802" s="39" t="s">
        <v>607</v>
      </c>
      <c r="C802" s="38">
        <v>12.65</v>
      </c>
      <c r="D802" s="2159">
        <v>15</v>
      </c>
      <c r="E802" s="2110">
        <f t="shared" si="112"/>
        <v>1209.52</v>
      </c>
      <c r="F802" s="603">
        <f t="shared" si="113"/>
        <v>1209.52</v>
      </c>
      <c r="G802" s="862">
        <f>'Заказ, cкидки и курсы валют'!$J$23*F802</f>
        <v>14514.24</v>
      </c>
      <c r="H802" s="128">
        <f t="shared" si="114"/>
        <v>217.71</v>
      </c>
      <c r="I802" s="442"/>
      <c r="J802" s="128">
        <f>ROUND(IF(H802&lt;'Заказ, cкидки и курсы валют'!$B$39,H802*0.54*100/(100-'Заказ, cкидки и курсы валют'!$C$39),IF(H802&lt;'Заказ, cкидки и курсы валют'!$B$40,H802*0.54*100/(100-'Заказ, cкидки и курсы валют'!$C$40),IF(H802&lt;'Заказ, cкидки и курсы валют'!$B$41,H802*0.54*100/(100-'Заказ, cкидки и курсы валют'!$C$41),IF(H802&lt;'Заказ, cкидки и курсы валют'!$B$42,H802*0.54*100/(100-'Заказ, cкидки и курсы валют'!$C$42),IF(H802&lt;'Заказ, cкидки и курсы валют'!$B$43,H802*0.54*100/(100-'Заказ, cкидки и курсы валют'!$C$43),H802))))),2)</f>
        <v>293.91000000000003</v>
      </c>
    </row>
    <row r="803" spans="1:10">
      <c r="A803" s="15" t="s">
        <v>7702</v>
      </c>
      <c r="B803" s="44" t="s">
        <v>608</v>
      </c>
      <c r="C803" s="60">
        <v>14.24</v>
      </c>
      <c r="D803" s="2055">
        <v>10</v>
      </c>
      <c r="E803" s="2110">
        <f t="shared" si="112"/>
        <v>1508.44</v>
      </c>
      <c r="F803" s="603">
        <f t="shared" si="113"/>
        <v>1508.44</v>
      </c>
      <c r="G803" s="862">
        <f>'Заказ, cкидки и курсы валют'!$J$23*F803</f>
        <v>18101.28</v>
      </c>
      <c r="H803" s="128">
        <f t="shared" si="114"/>
        <v>181.01</v>
      </c>
      <c r="I803" s="15"/>
      <c r="J803" s="128">
        <f>ROUND(IF(H803&lt;'Заказ, cкидки и курсы валют'!$B$39,H803*0.54*100/(100-'Заказ, cкидки и курсы валют'!$C$39),IF(H803&lt;'Заказ, cкидки и курсы валют'!$B$40,H803*0.54*100/(100-'Заказ, cкидки и курсы валют'!$C$40),IF(H803&lt;'Заказ, cкидки и курсы валют'!$B$41,H803*0.54*100/(100-'Заказ, cкидки и курсы валют'!$C$41),IF(H803&lt;'Заказ, cкидки и курсы валют'!$B$42,H803*0.54*100/(100-'Заказ, cкидки и курсы валют'!$C$42),IF(H803&lt;'Заказ, cкидки и курсы валют'!$B$43,H803*0.54*100/(100-'Заказ, cкидки и курсы валют'!$C$43),H803))))),2)</f>
        <v>279.27</v>
      </c>
    </row>
    <row r="804" spans="1:10">
      <c r="A804" s="15" t="s">
        <v>7703</v>
      </c>
      <c r="B804" s="44" t="s">
        <v>609</v>
      </c>
      <c r="C804" s="60">
        <v>15.5</v>
      </c>
      <c r="D804" s="2055">
        <v>10</v>
      </c>
      <c r="E804" s="2110">
        <f t="shared" si="112"/>
        <v>1553.12</v>
      </c>
      <c r="F804" s="603">
        <f t="shared" si="113"/>
        <v>1553.12</v>
      </c>
      <c r="G804" s="862">
        <f>'Заказ, cкидки и курсы валют'!$J$23*F804</f>
        <v>18637.439999999999</v>
      </c>
      <c r="H804" s="128">
        <f t="shared" si="114"/>
        <v>186.37</v>
      </c>
      <c r="I804" s="15"/>
      <c r="J804" s="128">
        <f>ROUND(IF(H804&lt;'Заказ, cкидки и курсы валют'!$B$39,H804*0.54*100/(100-'Заказ, cкидки и курсы валют'!$C$39),IF(H804&lt;'Заказ, cкидки и курсы валют'!$B$40,H804*0.54*100/(100-'Заказ, cкидки и курсы валют'!$C$40),IF(H804&lt;'Заказ, cкидки и курсы валют'!$B$41,H804*0.54*100/(100-'Заказ, cкидки и курсы валют'!$C$41),IF(H804&lt;'Заказ, cкидки и курсы валют'!$B$42,H804*0.54*100/(100-'Заказ, cкидки и курсы валют'!$C$42),IF(H804&lt;'Заказ, cкидки и курсы валют'!$B$43,H804*0.54*100/(100-'Заказ, cкидки и курсы валют'!$C$43),H804))))),2)</f>
        <v>251.6</v>
      </c>
    </row>
    <row r="805" spans="1:10">
      <c r="A805" s="15" t="s">
        <v>7704</v>
      </c>
      <c r="B805" s="44" t="s">
        <v>3103</v>
      </c>
      <c r="C805" s="60">
        <v>17.09</v>
      </c>
      <c r="D805" s="2055">
        <v>10</v>
      </c>
      <c r="E805" s="2110">
        <f t="shared" si="112"/>
        <v>1608.02</v>
      </c>
      <c r="F805" s="603">
        <f t="shared" si="113"/>
        <v>1608.02</v>
      </c>
      <c r="G805" s="862">
        <f>'Заказ, cкидки и курсы валют'!$J$23*F805</f>
        <v>19296.239999999998</v>
      </c>
      <c r="H805" s="128">
        <f t="shared" si="114"/>
        <v>192.96</v>
      </c>
      <c r="I805" s="15"/>
      <c r="J805" s="128">
        <f>ROUND(IF(H805&lt;'Заказ, cкидки и курсы валют'!$B$39,H805*0.54*100/(100-'Заказ, cкидки и курсы валют'!$C$39),IF(H805&lt;'Заказ, cкидки и курсы валют'!$B$40,H805*0.54*100/(100-'Заказ, cкидки и курсы валют'!$C$40),IF(H805&lt;'Заказ, cкидки и курсы валют'!$B$41,H805*0.54*100/(100-'Заказ, cкидки и курсы валют'!$C$41),IF(H805&lt;'Заказ, cкидки и курсы валют'!$B$42,H805*0.54*100/(100-'Заказ, cкидки и курсы валют'!$C$42),IF(H805&lt;'Заказ, cкидки и курсы валют'!$B$43,H805*0.54*100/(100-'Заказ, cкидки и курсы валют'!$C$43),H805))))),2)</f>
        <v>260.5</v>
      </c>
    </row>
    <row r="806" spans="1:10">
      <c r="A806" s="15" t="s">
        <v>7705</v>
      </c>
      <c r="B806" s="44" t="s">
        <v>3362</v>
      </c>
      <c r="C806" s="44">
        <v>20.2</v>
      </c>
      <c r="D806" s="2055">
        <v>5</v>
      </c>
      <c r="E806" s="2110">
        <f t="shared" si="112"/>
        <v>2406.7799999999997</v>
      </c>
      <c r="F806" s="603">
        <f t="shared" si="113"/>
        <v>2406.7800000000002</v>
      </c>
      <c r="G806" s="862">
        <f>'Заказ, cкидки и курсы валют'!$J$23*F806</f>
        <v>28881.360000000001</v>
      </c>
      <c r="H806" s="128">
        <f t="shared" si="114"/>
        <v>144.41</v>
      </c>
      <c r="I806" s="15"/>
      <c r="J806" s="128">
        <f>ROUND(IF(H806&lt;'Заказ, cкидки и курсы валют'!$B$39,H806*0.54*100/(100-'Заказ, cкидки и курсы валют'!$C$39),IF(H806&lt;'Заказ, cкидки и курсы валют'!$B$40,H806*0.54*100/(100-'Заказ, cкидки и курсы валют'!$C$40),IF(H806&lt;'Заказ, cкидки и курсы валют'!$B$41,H806*0.54*100/(100-'Заказ, cкидки и курсы валют'!$C$41),IF(H806&lt;'Заказ, cкидки и курсы валют'!$B$42,H806*0.54*100/(100-'Заказ, cкидки и курсы валют'!$C$42),IF(H806&lt;'Заказ, cкидки и курсы валют'!$B$43,H806*0.54*100/(100-'Заказ, cкидки и курсы валют'!$C$43),H806))))),2)</f>
        <v>222.8</v>
      </c>
    </row>
    <row r="807" spans="1:10">
      <c r="A807" s="15" t="s">
        <v>7706</v>
      </c>
      <c r="B807" s="44" t="s">
        <v>2625</v>
      </c>
      <c r="C807" s="44">
        <v>40</v>
      </c>
      <c r="D807" s="48">
        <v>5</v>
      </c>
      <c r="E807" s="2110">
        <f t="shared" si="112"/>
        <v>2486.34</v>
      </c>
      <c r="F807" s="603">
        <f t="shared" si="113"/>
        <v>2486.34</v>
      </c>
      <c r="G807" s="862">
        <f>'Заказ, cкидки и курсы валют'!$J$23*F807</f>
        <v>29836.080000000002</v>
      </c>
      <c r="H807" s="128">
        <f t="shared" si="114"/>
        <v>149.18</v>
      </c>
      <c r="I807" s="15"/>
      <c r="J807" s="128">
        <f>ROUND(IF(H807&lt;'Заказ, cкидки и курсы валют'!$B$39,H807*0.54*100/(100-'Заказ, cкидки и курсы валют'!$C$39),IF(H807&lt;'Заказ, cкидки и курсы валют'!$B$40,H807*0.54*100/(100-'Заказ, cкидки и курсы валют'!$C$40),IF(H807&lt;'Заказ, cкидки и курсы валют'!$B$41,H807*0.54*100/(100-'Заказ, cкидки и курсы валют'!$C$41),IF(H807&lt;'Заказ, cкидки и курсы валют'!$B$42,H807*0.54*100/(100-'Заказ, cкидки и курсы валют'!$C$42),IF(H807&lt;'Заказ, cкидки и курсы валют'!$B$43,H807*0.54*100/(100-'Заказ, cкидки и курсы валют'!$C$43),H807))))),2)</f>
        <v>230.16</v>
      </c>
    </row>
    <row r="808" spans="1:10">
      <c r="A808" s="15" t="s">
        <v>7707</v>
      </c>
      <c r="B808" s="44" t="s">
        <v>2626</v>
      </c>
      <c r="C808" s="44">
        <v>45</v>
      </c>
      <c r="D808" s="48">
        <v>5</v>
      </c>
      <c r="E808" s="2110">
        <f t="shared" si="112"/>
        <v>2527.8599999999997</v>
      </c>
      <c r="F808" s="603">
        <f t="shared" si="113"/>
        <v>2527.86</v>
      </c>
      <c r="G808" s="862">
        <f>'Заказ, cкидки и курсы валют'!$J$23*F808</f>
        <v>30334.32</v>
      </c>
      <c r="H808" s="128">
        <f t="shared" si="114"/>
        <v>151.66999999999999</v>
      </c>
      <c r="I808" s="15"/>
      <c r="J808" s="128">
        <f>ROUND(IF(H808&lt;'Заказ, cкидки и курсы валют'!$B$39,H808*0.54*100/(100-'Заказ, cкидки и курсы валют'!$C$39),IF(H808&lt;'Заказ, cкидки и курсы валют'!$B$40,H808*0.54*100/(100-'Заказ, cкидки и курсы валют'!$C$40),IF(H808&lt;'Заказ, cкидки и курсы валют'!$B$41,H808*0.54*100/(100-'Заказ, cкидки и курсы валют'!$C$41),IF(H808&lt;'Заказ, cкидки и курсы валют'!$B$42,H808*0.54*100/(100-'Заказ, cкидки и курсы валют'!$C$42),IF(H808&lt;'Заказ, cкидки и курсы валют'!$B$43,H808*0.54*100/(100-'Заказ, cкидки и курсы валют'!$C$43),H808))))),2)</f>
        <v>234.01</v>
      </c>
    </row>
    <row r="809" spans="1:10" ht="13.5" thickBot="1">
      <c r="A809" s="102"/>
    </row>
    <row r="810" spans="1:10" ht="18" customHeight="1">
      <c r="A810" s="247"/>
      <c r="B810" s="91" t="s">
        <v>2662</v>
      </c>
      <c r="C810" s="92"/>
      <c r="D810" s="93"/>
      <c r="E810" s="562"/>
      <c r="F810" s="592"/>
      <c r="G810" s="592"/>
      <c r="H810" s="163"/>
      <c r="I810" s="95"/>
    </row>
    <row r="811" spans="1:10" ht="14.1" customHeight="1">
      <c r="A811" s="248"/>
      <c r="B811" s="108" t="s">
        <v>4176</v>
      </c>
      <c r="C811" s="111"/>
      <c r="D811" s="111"/>
      <c r="E811" s="563"/>
      <c r="F811" s="563"/>
      <c r="G811" s="553"/>
      <c r="H811" s="17"/>
      <c r="I811" s="167"/>
    </row>
    <row r="812" spans="1:10" ht="14.25" customHeight="1">
      <c r="A812" s="248"/>
      <c r="B812" s="17"/>
      <c r="C812" s="97"/>
      <c r="D812" s="97"/>
      <c r="E812" s="557"/>
      <c r="F812" s="596"/>
      <c r="G812" s="620"/>
      <c r="H812" s="17"/>
      <c r="I812" s="167"/>
    </row>
    <row r="813" spans="1:10" ht="14.1" customHeight="1">
      <c r="A813" s="248"/>
      <c r="B813" s="278"/>
      <c r="C813" s="274"/>
      <c r="D813" s="274"/>
      <c r="E813" s="557"/>
      <c r="F813" s="594" t="s">
        <v>3267</v>
      </c>
      <c r="G813" s="620"/>
      <c r="H813" s="17"/>
      <c r="I813" s="167"/>
    </row>
    <row r="814" spans="1:10">
      <c r="A814" s="248"/>
      <c r="B814" s="277"/>
      <c r="C814" s="274"/>
      <c r="D814" s="274"/>
      <c r="E814" s="557"/>
      <c r="F814" s="594" t="s">
        <v>5970</v>
      </c>
      <c r="G814" s="620"/>
      <c r="H814" s="17"/>
      <c r="I814" s="167"/>
    </row>
    <row r="815" spans="1:10" ht="13.5" thickBot="1">
      <c r="A815" s="249"/>
      <c r="B815" s="261"/>
      <c r="C815" s="99"/>
      <c r="D815" s="99"/>
      <c r="E815" s="558"/>
      <c r="F815" s="598"/>
      <c r="G815" s="621"/>
      <c r="H815" s="171"/>
      <c r="I815" s="172"/>
    </row>
    <row r="816" spans="1:10" ht="42">
      <c r="A816" s="195" t="s">
        <v>1028</v>
      </c>
      <c r="B816" s="196" t="s">
        <v>1029</v>
      </c>
      <c r="C816" s="197" t="s">
        <v>678</v>
      </c>
      <c r="D816" s="197" t="s">
        <v>3130</v>
      </c>
      <c r="E816" s="605" t="s">
        <v>11188</v>
      </c>
      <c r="F816" s="600" t="s">
        <v>2779</v>
      </c>
      <c r="G816" s="638" t="s">
        <v>2627</v>
      </c>
      <c r="H816" s="338" t="s">
        <v>497</v>
      </c>
      <c r="I816" s="199" t="s">
        <v>4239</v>
      </c>
    </row>
    <row r="817" spans="1:9">
      <c r="A817" s="195"/>
      <c r="B817" s="389"/>
      <c r="C817" s="197" t="s">
        <v>3629</v>
      </c>
      <c r="D817" s="390" t="s">
        <v>2628</v>
      </c>
      <c r="E817" s="564" t="s">
        <v>265</v>
      </c>
      <c r="F817" s="607">
        <f>'Заказ, cкидки и курсы валют'!$I$12</f>
        <v>0</v>
      </c>
      <c r="G817" s="949"/>
      <c r="H817" s="455"/>
      <c r="I817" s="325"/>
    </row>
    <row r="818" spans="1:9" ht="15">
      <c r="A818" s="15" t="s">
        <v>5445</v>
      </c>
      <c r="B818" s="39" t="s">
        <v>1378</v>
      </c>
      <c r="C818" s="61">
        <v>5.13</v>
      </c>
      <c r="D818" s="45">
        <v>3500</v>
      </c>
      <c r="E818" s="2401">
        <v>197.37</v>
      </c>
      <c r="F818" s="603">
        <f>ROUND(E818*(1-$F$37),2)</f>
        <v>197.37</v>
      </c>
      <c r="G818" s="862">
        <f>'Заказ, cкидки и курсы валют'!$J$23*F818</f>
        <v>2368.44</v>
      </c>
      <c r="H818" s="128">
        <f>ROUND((D818/1000)*G818,2)</f>
        <v>8289.5400000000009</v>
      </c>
      <c r="I818" s="15"/>
    </row>
    <row r="819" spans="1:9" ht="15">
      <c r="A819" s="15" t="s">
        <v>5446</v>
      </c>
      <c r="B819" s="46" t="s">
        <v>3632</v>
      </c>
      <c r="C819" s="61">
        <v>5.77</v>
      </c>
      <c r="D819" s="45">
        <v>3000</v>
      </c>
      <c r="E819" s="2401">
        <v>212.18</v>
      </c>
      <c r="F819" s="603">
        <f t="shared" ref="F819:F821" si="115">ROUND(E819*(1-$F$37),2)</f>
        <v>212.18</v>
      </c>
      <c r="G819" s="862">
        <f>'Заказ, cкидки и курсы валют'!$J$23*F819</f>
        <v>2546.16</v>
      </c>
      <c r="H819" s="128">
        <f t="shared" ref="H819:H821" si="116">ROUND((D819/1000)*G819,2)</f>
        <v>7638.48</v>
      </c>
      <c r="I819" s="15"/>
    </row>
    <row r="820" spans="1:9" ht="15">
      <c r="A820" s="15" t="s">
        <v>5447</v>
      </c>
      <c r="B820" s="46" t="s">
        <v>1380</v>
      </c>
      <c r="C820" s="61">
        <v>7.1</v>
      </c>
      <c r="D820" s="45">
        <v>2000</v>
      </c>
      <c r="E820" s="2401">
        <v>253.94</v>
      </c>
      <c r="F820" s="603">
        <f t="shared" si="115"/>
        <v>253.94</v>
      </c>
      <c r="G820" s="862">
        <f>'Заказ, cкидки и курсы валют'!$J$23*F820</f>
        <v>3047.2799999999997</v>
      </c>
      <c r="H820" s="128">
        <f t="shared" si="116"/>
        <v>6094.56</v>
      </c>
      <c r="I820" s="15"/>
    </row>
    <row r="821" spans="1:9" ht="15">
      <c r="A821" s="15" t="s">
        <v>5448</v>
      </c>
      <c r="B821" s="46" t="s">
        <v>1381</v>
      </c>
      <c r="C821" s="61">
        <v>8.8000000000000007</v>
      </c>
      <c r="D821" s="45">
        <v>1500</v>
      </c>
      <c r="E821" s="2401">
        <v>315.29000000000002</v>
      </c>
      <c r="F821" s="603">
        <f t="shared" si="115"/>
        <v>315.29000000000002</v>
      </c>
      <c r="G821" s="862">
        <f>'Заказ, cкидки и курсы валют'!$J$23*F821</f>
        <v>3783.4800000000005</v>
      </c>
      <c r="H821" s="128">
        <f t="shared" si="116"/>
        <v>5675.22</v>
      </c>
      <c r="I821" s="15"/>
    </row>
    <row r="822" spans="1:9">
      <c r="A822" s="14"/>
      <c r="B822" s="50"/>
      <c r="C822" s="50"/>
      <c r="D822" s="51"/>
      <c r="E822" s="547"/>
      <c r="F822" s="547"/>
      <c r="G822" s="546"/>
      <c r="H822" s="14"/>
      <c r="I822" s="14"/>
    </row>
    <row r="823" spans="1:9" ht="13.5" thickBot="1">
      <c r="A823" s="102"/>
      <c r="B823" s="467"/>
      <c r="C823" s="467"/>
      <c r="D823" s="467"/>
      <c r="E823" s="549"/>
      <c r="F823" s="549"/>
      <c r="G823" s="549"/>
    </row>
    <row r="824" spans="1:9" ht="18">
      <c r="A824" s="247"/>
      <c r="B824" s="91" t="s">
        <v>2662</v>
      </c>
      <c r="C824" s="92"/>
      <c r="D824" s="93"/>
      <c r="E824" s="562"/>
      <c r="F824" s="592"/>
      <c r="G824" s="592"/>
      <c r="H824" s="163"/>
      <c r="I824" s="95"/>
    </row>
    <row r="825" spans="1:9" ht="18">
      <c r="A825" s="248"/>
      <c r="B825" s="108" t="s">
        <v>4177</v>
      </c>
      <c r="C825" s="111"/>
      <c r="D825" s="111"/>
      <c r="E825" s="563"/>
      <c r="F825" s="563"/>
      <c r="G825" s="553"/>
      <c r="H825" s="17"/>
      <c r="I825" s="167"/>
    </row>
    <row r="826" spans="1:9">
      <c r="A826" s="248"/>
      <c r="B826" s="17"/>
      <c r="C826" s="97"/>
      <c r="D826" s="97"/>
      <c r="E826" s="557"/>
      <c r="F826" s="596"/>
      <c r="G826" s="620"/>
      <c r="H826" s="17"/>
      <c r="I826" s="167"/>
    </row>
    <row r="827" spans="1:9">
      <c r="A827" s="248"/>
      <c r="B827" s="17"/>
      <c r="C827" s="274"/>
      <c r="D827" s="17"/>
      <c r="E827" s="557"/>
      <c r="F827" s="594" t="s">
        <v>3267</v>
      </c>
      <c r="G827" s="620"/>
      <c r="H827" s="17"/>
      <c r="I827" s="167"/>
    </row>
    <row r="828" spans="1:9">
      <c r="A828" s="248"/>
      <c r="B828" s="17"/>
      <c r="C828" s="274"/>
      <c r="D828" s="17"/>
      <c r="E828" s="557"/>
      <c r="F828" s="594" t="s">
        <v>5970</v>
      </c>
      <c r="G828" s="620"/>
      <c r="H828" s="17"/>
      <c r="I828" s="167"/>
    </row>
    <row r="829" spans="1:9" ht="13.5" thickBot="1">
      <c r="A829" s="249"/>
      <c r="B829" s="261"/>
      <c r="C829" s="99"/>
      <c r="D829" s="99"/>
      <c r="E829" s="558"/>
      <c r="F829" s="598"/>
      <c r="G829" s="621"/>
      <c r="H829" s="171"/>
      <c r="I829" s="172"/>
    </row>
    <row r="830" spans="1:9" ht="42">
      <c r="A830" s="195" t="s">
        <v>1028</v>
      </c>
      <c r="B830" s="196" t="s">
        <v>1029</v>
      </c>
      <c r="C830" s="197" t="s">
        <v>678</v>
      </c>
      <c r="D830" s="197" t="s">
        <v>3130</v>
      </c>
      <c r="E830" s="605" t="s">
        <v>11188</v>
      </c>
      <c r="F830" s="600" t="s">
        <v>2779</v>
      </c>
      <c r="G830" s="638" t="s">
        <v>2627</v>
      </c>
      <c r="H830" s="338" t="s">
        <v>497</v>
      </c>
      <c r="I830" s="199" t="s">
        <v>4239</v>
      </c>
    </row>
    <row r="831" spans="1:9">
      <c r="A831" s="195"/>
      <c r="B831" s="389"/>
      <c r="C831" s="197" t="s">
        <v>3629</v>
      </c>
      <c r="D831" s="390" t="s">
        <v>2628</v>
      </c>
      <c r="E831" s="564" t="s">
        <v>265</v>
      </c>
      <c r="F831" s="607">
        <f>'Заказ, cкидки и курсы валют'!$I$12</f>
        <v>0</v>
      </c>
      <c r="G831" s="949"/>
      <c r="H831" s="455"/>
      <c r="I831" s="325"/>
    </row>
    <row r="832" spans="1:9" ht="15">
      <c r="A832" s="15" t="s">
        <v>5444</v>
      </c>
      <c r="B832" s="61" t="s">
        <v>3525</v>
      </c>
      <c r="C832" s="61">
        <v>4.49</v>
      </c>
      <c r="D832" s="2093">
        <v>4500</v>
      </c>
      <c r="E832" s="2401">
        <v>167.48</v>
      </c>
      <c r="F832" s="603">
        <f>ROUND(E832*(1-$F$37),2)</f>
        <v>167.48</v>
      </c>
      <c r="G832" s="862">
        <f>'Заказ, cкидки и курсы валют'!$J$23*F832</f>
        <v>2009.7599999999998</v>
      </c>
      <c r="H832" s="128">
        <f>ROUND((D832/1000)*G832,2)</f>
        <v>9043.92</v>
      </c>
      <c r="I832" s="15"/>
    </row>
    <row r="833" spans="1:9" ht="15">
      <c r="A833" s="15" t="s">
        <v>5442</v>
      </c>
      <c r="B833" s="46" t="s">
        <v>1384</v>
      </c>
      <c r="C833" s="61">
        <v>5.09</v>
      </c>
      <c r="D833" s="45">
        <v>4000</v>
      </c>
      <c r="E833" s="2401">
        <v>184.51</v>
      </c>
      <c r="F833" s="603">
        <f t="shared" ref="F833:F834" si="117">ROUND(E833*(1-$F$37),2)</f>
        <v>184.51</v>
      </c>
      <c r="G833" s="862">
        <f>'Заказ, cкидки и курсы валют'!$J$23*F833</f>
        <v>2214.12</v>
      </c>
      <c r="H833" s="128">
        <f t="shared" ref="H833:H834" si="118">ROUND((D833/1000)*G833,2)</f>
        <v>8856.48</v>
      </c>
      <c r="I833" s="15"/>
    </row>
    <row r="834" spans="1:9" ht="15">
      <c r="A834" s="15" t="s">
        <v>5443</v>
      </c>
      <c r="B834" s="46" t="s">
        <v>1385</v>
      </c>
      <c r="C834" s="61">
        <v>5.79</v>
      </c>
      <c r="D834" s="45">
        <v>3000</v>
      </c>
      <c r="E834" s="2401">
        <v>209.05</v>
      </c>
      <c r="F834" s="603">
        <f t="shared" si="117"/>
        <v>209.05</v>
      </c>
      <c r="G834" s="862">
        <f>'Заказ, cкидки и курсы валют'!$J$23*F834</f>
        <v>2508.6000000000004</v>
      </c>
      <c r="H834" s="128">
        <f t="shared" si="118"/>
        <v>7525.8</v>
      </c>
      <c r="I834" s="15"/>
    </row>
    <row r="835" spans="1:9" ht="13.5" thickBot="1"/>
    <row r="836" spans="1:9" ht="15.75">
      <c r="A836" s="247"/>
      <c r="B836" s="103" t="s">
        <v>4178</v>
      </c>
      <c r="C836" s="103"/>
      <c r="D836" s="104"/>
      <c r="E836" s="566"/>
      <c r="F836" s="644"/>
      <c r="G836" s="592"/>
      <c r="H836" s="163"/>
      <c r="I836" s="95"/>
    </row>
    <row r="837" spans="1:9" ht="15.75">
      <c r="A837" s="248"/>
      <c r="B837" s="105" t="s">
        <v>595</v>
      </c>
      <c r="C837" s="106"/>
      <c r="D837" s="106"/>
      <c r="E837" s="567"/>
      <c r="F837" s="567"/>
      <c r="G837" s="553"/>
      <c r="H837" s="17"/>
      <c r="I837" s="167"/>
    </row>
    <row r="838" spans="1:9" ht="15.75">
      <c r="A838" s="248"/>
      <c r="B838" s="105" t="s">
        <v>596</v>
      </c>
      <c r="C838" s="106"/>
      <c r="D838" s="106"/>
      <c r="E838" s="567"/>
      <c r="F838" s="567"/>
      <c r="G838" s="553"/>
      <c r="H838" s="17"/>
      <c r="I838" s="167"/>
    </row>
    <row r="839" spans="1:9">
      <c r="A839" s="248"/>
      <c r="B839" s="17"/>
      <c r="C839" s="97"/>
      <c r="D839" s="97"/>
      <c r="E839" s="557"/>
      <c r="F839" s="596"/>
      <c r="G839" s="620"/>
      <c r="H839" s="17"/>
      <c r="I839" s="167"/>
    </row>
    <row r="840" spans="1:9">
      <c r="A840" s="248"/>
      <c r="B840" s="17"/>
      <c r="C840" s="274"/>
      <c r="D840" s="17"/>
      <c r="E840" s="557"/>
      <c r="F840" s="594" t="s">
        <v>3267</v>
      </c>
      <c r="G840" s="620"/>
      <c r="H840" s="17"/>
      <c r="I840" s="167"/>
    </row>
    <row r="841" spans="1:9">
      <c r="A841" s="248"/>
      <c r="B841" s="277"/>
      <c r="C841" s="274"/>
      <c r="D841" s="17"/>
      <c r="E841" s="557"/>
      <c r="F841" s="594" t="s">
        <v>3397</v>
      </c>
      <c r="G841" s="620"/>
      <c r="H841" s="17"/>
      <c r="I841" s="167"/>
    </row>
    <row r="842" spans="1:9" ht="18.75" thickBot="1">
      <c r="A842" s="117" t="s">
        <v>7679</v>
      </c>
      <c r="B842" s="261"/>
      <c r="C842" s="99"/>
      <c r="D842" s="99"/>
      <c r="E842" s="558"/>
      <c r="F842" s="598"/>
      <c r="G842" s="621"/>
      <c r="H842" s="171"/>
      <c r="I842" s="172"/>
    </row>
    <row r="843" spans="1:9" ht="42">
      <c r="A843" s="195" t="s">
        <v>1028</v>
      </c>
      <c r="B843" s="196" t="s">
        <v>1029</v>
      </c>
      <c r="C843" s="197" t="s">
        <v>678</v>
      </c>
      <c r="D843" s="197" t="s">
        <v>3130</v>
      </c>
      <c r="E843" s="605" t="s">
        <v>11188</v>
      </c>
      <c r="F843" s="600" t="s">
        <v>2779</v>
      </c>
      <c r="G843" s="638" t="s">
        <v>2627</v>
      </c>
      <c r="H843" s="338" t="s">
        <v>497</v>
      </c>
      <c r="I843" s="199" t="s">
        <v>4239</v>
      </c>
    </row>
    <row r="844" spans="1:9">
      <c r="A844" s="195"/>
      <c r="B844" s="389"/>
      <c r="C844" s="197" t="s">
        <v>3629</v>
      </c>
      <c r="D844" s="390" t="s">
        <v>2628</v>
      </c>
      <c r="E844" s="564" t="s">
        <v>265</v>
      </c>
      <c r="F844" s="607">
        <f>'Заказ, cкидки и курсы валют'!$I$12</f>
        <v>0</v>
      </c>
      <c r="G844" s="949"/>
      <c r="H844" s="455"/>
      <c r="I844" s="325"/>
    </row>
    <row r="845" spans="1:9" ht="15">
      <c r="A845" s="2161" t="s">
        <v>1601</v>
      </c>
      <c r="B845" s="496" t="s">
        <v>3351</v>
      </c>
      <c r="C845" s="496">
        <v>5.85</v>
      </c>
      <c r="D845" s="496">
        <v>3000</v>
      </c>
      <c r="E845" s="2588">
        <v>475.46</v>
      </c>
      <c r="F845" s="603">
        <f>ROUND(E845*(1-$F$37),2)</f>
        <v>475.46</v>
      </c>
      <c r="G845" s="862">
        <f>'Заказ, cкидки и курсы валют'!$J$23*F845</f>
        <v>5705.5199999999995</v>
      </c>
      <c r="H845" s="128">
        <f>ROUND((D845/1000)*G845,2)</f>
        <v>17116.560000000001</v>
      </c>
      <c r="I845" s="15"/>
    </row>
    <row r="846" spans="1:9" ht="15">
      <c r="A846" s="2161" t="s">
        <v>1602</v>
      </c>
      <c r="B846" s="496" t="s">
        <v>3268</v>
      </c>
      <c r="C846" s="496">
        <v>6.6</v>
      </c>
      <c r="D846" s="496">
        <v>2600</v>
      </c>
      <c r="E846" s="2588">
        <v>568.47</v>
      </c>
      <c r="F846" s="603">
        <f t="shared" ref="F846:F856" si="119">ROUND(E846*(1-$F$37),2)</f>
        <v>568.47</v>
      </c>
      <c r="G846" s="862">
        <f>'Заказ, cкидки и курсы валют'!$J$23*F846</f>
        <v>6821.64</v>
      </c>
      <c r="H846" s="128">
        <f t="shared" ref="H846:H856" si="120">ROUND((D846/1000)*G846,2)</f>
        <v>17736.259999999998</v>
      </c>
      <c r="I846" s="15"/>
    </row>
    <row r="847" spans="1:9" ht="15">
      <c r="A847" s="2161" t="s">
        <v>1603</v>
      </c>
      <c r="B847" s="496" t="s">
        <v>3269</v>
      </c>
      <c r="C847" s="496">
        <v>7.2</v>
      </c>
      <c r="D847" s="496">
        <v>2200</v>
      </c>
      <c r="E847" s="2588">
        <v>617.9</v>
      </c>
      <c r="F847" s="603">
        <f t="shared" si="119"/>
        <v>617.9</v>
      </c>
      <c r="G847" s="862">
        <f>'Заказ, cкидки и курсы валют'!$J$23*F847</f>
        <v>7414.7999999999993</v>
      </c>
      <c r="H847" s="128">
        <f t="shared" si="120"/>
        <v>16312.56</v>
      </c>
      <c r="I847" s="15"/>
    </row>
    <row r="848" spans="1:9" ht="15">
      <c r="A848" s="2161" t="s">
        <v>1604</v>
      </c>
      <c r="B848" s="496" t="s">
        <v>3270</v>
      </c>
      <c r="C848" s="496">
        <v>8.52</v>
      </c>
      <c r="D848" s="496">
        <v>1700</v>
      </c>
      <c r="E848" s="2588">
        <v>736.14</v>
      </c>
      <c r="F848" s="603">
        <f t="shared" si="119"/>
        <v>736.14</v>
      </c>
      <c r="G848" s="862">
        <f>'Заказ, cкидки и курсы валют'!$J$23*F848</f>
        <v>8833.68</v>
      </c>
      <c r="H848" s="128">
        <f t="shared" si="120"/>
        <v>15017.26</v>
      </c>
      <c r="I848" s="15"/>
    </row>
    <row r="849" spans="1:9" ht="15">
      <c r="A849" s="2161" t="s">
        <v>1605</v>
      </c>
      <c r="B849" s="496" t="s">
        <v>3271</v>
      </c>
      <c r="C849" s="496">
        <v>10.6</v>
      </c>
      <c r="D849" s="496">
        <v>1500</v>
      </c>
      <c r="E849" s="2588">
        <v>848.58</v>
      </c>
      <c r="F849" s="603">
        <f t="shared" si="119"/>
        <v>848.58</v>
      </c>
      <c r="G849" s="862">
        <f>'Заказ, cкидки и курсы валют'!$J$23*F849</f>
        <v>10182.960000000001</v>
      </c>
      <c r="H849" s="128">
        <f t="shared" si="120"/>
        <v>15274.44</v>
      </c>
      <c r="I849" s="15"/>
    </row>
    <row r="850" spans="1:9" ht="15">
      <c r="A850" s="2161" t="s">
        <v>1606</v>
      </c>
      <c r="B850" s="496" t="s">
        <v>3352</v>
      </c>
      <c r="C850" s="496">
        <v>11.9</v>
      </c>
      <c r="D850" s="496">
        <v>1000</v>
      </c>
      <c r="E850" s="2588">
        <v>891.18</v>
      </c>
      <c r="F850" s="603">
        <f t="shared" si="119"/>
        <v>891.18</v>
      </c>
      <c r="G850" s="862">
        <f>'Заказ, cкидки и курсы валют'!$J$23*F850</f>
        <v>10694.16</v>
      </c>
      <c r="H850" s="128">
        <f t="shared" si="120"/>
        <v>10694.16</v>
      </c>
      <c r="I850" s="15"/>
    </row>
    <row r="851" spans="1:9" ht="15">
      <c r="A851" s="2161" t="s">
        <v>3890</v>
      </c>
      <c r="B851" s="496" t="s">
        <v>3891</v>
      </c>
      <c r="C851" s="496">
        <v>8.6</v>
      </c>
      <c r="D851" s="496">
        <v>2500</v>
      </c>
      <c r="E851" s="2588">
        <v>623.63</v>
      </c>
      <c r="F851" s="603">
        <f t="shared" si="119"/>
        <v>623.63</v>
      </c>
      <c r="G851" s="862">
        <f>'Заказ, cкидки и курсы валют'!$J$23*F851</f>
        <v>7483.5599999999995</v>
      </c>
      <c r="H851" s="128">
        <f t="shared" si="120"/>
        <v>18708.900000000001</v>
      </c>
      <c r="I851" s="15"/>
    </row>
    <row r="852" spans="1:9" ht="15">
      <c r="A852" s="2161" t="s">
        <v>1607</v>
      </c>
      <c r="B852" s="496" t="s">
        <v>3353</v>
      </c>
      <c r="C852" s="496">
        <v>9.35</v>
      </c>
      <c r="D852" s="496">
        <v>2200</v>
      </c>
      <c r="E852" s="2588">
        <v>737.5</v>
      </c>
      <c r="F852" s="603">
        <f t="shared" si="119"/>
        <v>737.5</v>
      </c>
      <c r="G852" s="862">
        <f>'Заказ, cкидки и курсы валют'!$J$23*F852</f>
        <v>8850</v>
      </c>
      <c r="H852" s="128">
        <f t="shared" si="120"/>
        <v>19470</v>
      </c>
      <c r="I852" s="15"/>
    </row>
    <row r="853" spans="1:9" ht="15">
      <c r="A853" s="2161" t="s">
        <v>1608</v>
      </c>
      <c r="B853" s="496" t="s">
        <v>3354</v>
      </c>
      <c r="C853" s="496">
        <v>10.51</v>
      </c>
      <c r="D853" s="496">
        <v>2000</v>
      </c>
      <c r="E853" s="2588">
        <v>799.41</v>
      </c>
      <c r="F853" s="603">
        <f t="shared" si="119"/>
        <v>799.41</v>
      </c>
      <c r="G853" s="862">
        <f>'Заказ, cкидки и курсы валют'!$J$23*F853</f>
        <v>9592.92</v>
      </c>
      <c r="H853" s="128">
        <f t="shared" si="120"/>
        <v>19185.84</v>
      </c>
      <c r="I853" s="15"/>
    </row>
    <row r="854" spans="1:9" ht="15">
      <c r="A854" s="2161" t="s">
        <v>766</v>
      </c>
      <c r="B854" s="496" t="s">
        <v>3355</v>
      </c>
      <c r="C854" s="496">
        <v>11.3</v>
      </c>
      <c r="D854" s="496">
        <v>1500</v>
      </c>
      <c r="E854" s="2588">
        <v>890.98</v>
      </c>
      <c r="F854" s="603">
        <f t="shared" si="119"/>
        <v>890.98</v>
      </c>
      <c r="G854" s="862">
        <f>'Заказ, cкидки и курсы валют'!$J$23*F854</f>
        <v>10691.76</v>
      </c>
      <c r="H854" s="128">
        <f t="shared" si="120"/>
        <v>16037.64</v>
      </c>
      <c r="I854" s="15"/>
    </row>
    <row r="855" spans="1:9" ht="15">
      <c r="A855" s="2161" t="s">
        <v>3888</v>
      </c>
      <c r="B855" s="496" t="s">
        <v>3886</v>
      </c>
      <c r="C855" s="496">
        <v>15</v>
      </c>
      <c r="D855" s="496">
        <v>1200</v>
      </c>
      <c r="E855" s="2588">
        <v>1044.83</v>
      </c>
      <c r="F855" s="603">
        <f t="shared" si="119"/>
        <v>1044.83</v>
      </c>
      <c r="G855" s="862">
        <f>'Заказ, cкидки и курсы валют'!$J$23*F855</f>
        <v>12537.96</v>
      </c>
      <c r="H855" s="128">
        <f t="shared" si="120"/>
        <v>15045.55</v>
      </c>
      <c r="I855" s="15"/>
    </row>
    <row r="856" spans="1:9" ht="15">
      <c r="A856" s="2161" t="s">
        <v>3889</v>
      </c>
      <c r="B856" s="496" t="s">
        <v>3887</v>
      </c>
      <c r="C856" s="496">
        <v>17</v>
      </c>
      <c r="D856" s="496">
        <v>1200</v>
      </c>
      <c r="E856" s="2588">
        <v>1155.17</v>
      </c>
      <c r="F856" s="603">
        <f t="shared" si="119"/>
        <v>1155.17</v>
      </c>
      <c r="G856" s="862">
        <f>'Заказ, cкидки и курсы валют'!$J$23*F856</f>
        <v>13862.04</v>
      </c>
      <c r="H856" s="128">
        <f t="shared" si="120"/>
        <v>16634.45</v>
      </c>
      <c r="I856" s="15"/>
    </row>
    <row r="857" spans="1:9" ht="13.5" thickBot="1"/>
    <row r="858" spans="1:9" ht="15.75">
      <c r="A858" s="247"/>
      <c r="B858" s="103" t="s">
        <v>4178</v>
      </c>
      <c r="C858" s="103"/>
      <c r="D858" s="104"/>
      <c r="E858" s="566"/>
      <c r="F858" s="644"/>
      <c r="G858" s="592"/>
      <c r="H858" s="163"/>
      <c r="I858" s="95"/>
    </row>
    <row r="859" spans="1:9" ht="15.75">
      <c r="A859" s="248"/>
      <c r="B859" s="105" t="s">
        <v>595</v>
      </c>
      <c r="C859" s="106"/>
      <c r="D859" s="106"/>
      <c r="E859" s="567"/>
      <c r="F859" s="567"/>
      <c r="G859" s="553"/>
      <c r="H859" s="17"/>
      <c r="I859" s="167"/>
    </row>
    <row r="860" spans="1:9" ht="15.75">
      <c r="A860" s="248"/>
      <c r="B860" s="105" t="s">
        <v>596</v>
      </c>
      <c r="C860" s="106"/>
      <c r="D860" s="106"/>
      <c r="E860" s="567"/>
      <c r="F860" s="567"/>
      <c r="G860" s="553"/>
      <c r="H860" s="17"/>
      <c r="I860" s="167"/>
    </row>
    <row r="861" spans="1:9">
      <c r="A861" s="248"/>
      <c r="B861" s="17"/>
      <c r="C861" s="97"/>
      <c r="D861" s="97"/>
      <c r="E861" s="557"/>
      <c r="F861" s="596"/>
      <c r="G861" s="620"/>
      <c r="H861" s="17"/>
      <c r="I861" s="167"/>
    </row>
    <row r="862" spans="1:9">
      <c r="A862" s="248"/>
      <c r="B862" s="17"/>
      <c r="C862" s="274"/>
      <c r="D862" s="17"/>
      <c r="E862" s="557"/>
      <c r="F862" s="594" t="s">
        <v>3267</v>
      </c>
      <c r="G862" s="620"/>
      <c r="H862" s="17"/>
      <c r="I862" s="167"/>
    </row>
    <row r="863" spans="1:9">
      <c r="A863" s="248"/>
      <c r="B863" s="277"/>
      <c r="C863" s="274"/>
      <c r="D863" s="17"/>
      <c r="E863" s="557"/>
      <c r="F863" s="594" t="s">
        <v>3397</v>
      </c>
      <c r="G863" s="620"/>
      <c r="H863" s="17"/>
      <c r="I863" s="167"/>
    </row>
    <row r="864" spans="1:9" ht="18.75" thickBot="1">
      <c r="A864" s="2549" t="s">
        <v>7680</v>
      </c>
      <c r="B864" s="118"/>
      <c r="C864" s="99"/>
      <c r="D864" s="99"/>
      <c r="E864" s="558"/>
      <c r="F864" s="598"/>
      <c r="G864" s="621"/>
      <c r="H864" s="171"/>
      <c r="I864" s="172"/>
    </row>
    <row r="865" spans="1:11" ht="42">
      <c r="A865" s="195" t="s">
        <v>1028</v>
      </c>
      <c r="B865" s="196" t="s">
        <v>1029</v>
      </c>
      <c r="C865" s="197" t="s">
        <v>678</v>
      </c>
      <c r="D865" s="197" t="s">
        <v>3130</v>
      </c>
      <c r="E865" s="605" t="s">
        <v>11188</v>
      </c>
      <c r="F865" s="600" t="s">
        <v>2779</v>
      </c>
      <c r="G865" s="638" t="s">
        <v>2627</v>
      </c>
      <c r="H865" s="338" t="s">
        <v>497</v>
      </c>
      <c r="I865" s="199" t="s">
        <v>4239</v>
      </c>
      <c r="J865" s="2668" t="s">
        <v>12335</v>
      </c>
    </row>
    <row r="866" spans="1:11">
      <c r="A866" s="195"/>
      <c r="B866" s="389"/>
      <c r="C866" s="197" t="s">
        <v>3629</v>
      </c>
      <c r="D866" s="390" t="s">
        <v>2628</v>
      </c>
      <c r="E866" s="564" t="s">
        <v>265</v>
      </c>
      <c r="F866" s="607">
        <f>'Заказ, cкидки и курсы валют'!$I$12</f>
        <v>0</v>
      </c>
      <c r="G866" s="949"/>
      <c r="H866" s="455"/>
      <c r="I866" s="325"/>
      <c r="J866" s="2669"/>
    </row>
    <row r="867" spans="1:11">
      <c r="A867" s="15" t="s">
        <v>3877</v>
      </c>
      <c r="B867" s="61" t="s">
        <v>3351</v>
      </c>
      <c r="C867" s="61">
        <v>5.85</v>
      </c>
      <c r="D867" s="61">
        <v>250</v>
      </c>
      <c r="E867" s="2110">
        <f>E845*1.2</f>
        <v>570.55199999999991</v>
      </c>
      <c r="F867" s="603">
        <f>ROUND(E867*(1-$F$37),2)</f>
        <v>570.54999999999995</v>
      </c>
      <c r="G867" s="862">
        <f>'Заказ, cкидки и курсы валют'!$J$23*F867</f>
        <v>6846.5999999999995</v>
      </c>
      <c r="H867" s="128">
        <f>ROUND((D867/1000)*G867,2)</f>
        <v>1711.65</v>
      </c>
      <c r="I867" s="15"/>
      <c r="J867" s="128">
        <f>ROUND(IF(H867&lt;'Заказ, cкидки и курсы валют'!$B$39,H867*0.54*100/(100-'Заказ, cкидки и курсы валют'!$C$39),IF(H867&lt;'Заказ, cкидки и курсы валют'!$B$40,H867*0.54*100/(100-'Заказ, cкидки и курсы валют'!$C$40),IF(H867&lt;'Заказ, cкидки и курсы валют'!$B$41,H867*0.54*100/(100-'Заказ, cкидки и курсы валют'!$C$41),IF(H867&lt;'Заказ, cкидки и курсы валют'!$B$42,H867*0.54*100/(100-'Заказ, cкидки и курсы валют'!$C$42),IF(H867&lt;'Заказ, cкидки и курсы валют'!$B$43,H867*0.54*100/(100-'Заказ, cкидки и курсы валют'!$C$43),H867))))),2)</f>
        <v>1711.65</v>
      </c>
    </row>
    <row r="868" spans="1:11" ht="15">
      <c r="A868" s="15" t="s">
        <v>3878</v>
      </c>
      <c r="B868" s="61" t="s">
        <v>3268</v>
      </c>
      <c r="C868" s="61">
        <v>6.6</v>
      </c>
      <c r="D868" s="61">
        <v>200</v>
      </c>
      <c r="E868" s="2110">
        <f t="shared" ref="E868:E878" si="121">E846*1.2</f>
        <v>682.16399999999999</v>
      </c>
      <c r="F868" s="603">
        <f t="shared" ref="F868:F878" si="122">ROUND(E868*(1-$F$37),2)</f>
        <v>682.16</v>
      </c>
      <c r="G868" s="862">
        <f>'Заказ, cкидки и курсы валют'!$J$23*F868</f>
        <v>8185.92</v>
      </c>
      <c r="H868" s="128">
        <f t="shared" ref="H868:H878" si="123">ROUND((D868/1000)*G868,2)</f>
        <v>1637.18</v>
      </c>
      <c r="I868" s="15"/>
      <c r="J868" s="128">
        <f>ROUND(IF(H868&lt;'Заказ, cкидки и курсы валют'!$B$39,H868*0.54*100/(100-'Заказ, cкидки и курсы валют'!$C$39),IF(H868&lt;'Заказ, cкидки и курсы валют'!$B$40,H868*0.54*100/(100-'Заказ, cкидки и курсы валют'!$C$40),IF(H868&lt;'Заказ, cкидки и курсы валют'!$B$41,H868*0.54*100/(100-'Заказ, cкидки и курсы валют'!$C$41),IF(H868&lt;'Заказ, cкидки и курсы валют'!$B$42,H868*0.54*100/(100-'Заказ, cкидки и курсы валют'!$C$42),IF(H868&lt;'Заказ, cкидки и курсы валют'!$B$43,H868*0.54*100/(100-'Заказ, cкидки и курсы валют'!$C$43),H868))))),2)</f>
        <v>1637.18</v>
      </c>
      <c r="K868" s="667"/>
    </row>
    <row r="869" spans="1:11" ht="15">
      <c r="A869" s="15" t="s">
        <v>3879</v>
      </c>
      <c r="B869" s="61" t="s">
        <v>3269</v>
      </c>
      <c r="C869" s="61">
        <v>7.2</v>
      </c>
      <c r="D869" s="61">
        <v>200</v>
      </c>
      <c r="E869" s="2110">
        <f t="shared" si="121"/>
        <v>741.4799999999999</v>
      </c>
      <c r="F869" s="603">
        <f t="shared" si="122"/>
        <v>741.48</v>
      </c>
      <c r="G869" s="862">
        <f>'Заказ, cкидки и курсы валют'!$J$23*F869</f>
        <v>8897.76</v>
      </c>
      <c r="H869" s="128">
        <f t="shared" si="123"/>
        <v>1779.55</v>
      </c>
      <c r="I869" s="15"/>
      <c r="J869" s="128">
        <f>ROUND(IF(H869&lt;'Заказ, cкидки и курсы валют'!$B$39,H869*0.54*100/(100-'Заказ, cкидки и курсы валют'!$C$39),IF(H869&lt;'Заказ, cкидки и курсы валют'!$B$40,H869*0.54*100/(100-'Заказ, cкидки и курсы валют'!$C$40),IF(H869&lt;'Заказ, cкидки и курсы валют'!$B$41,H869*0.54*100/(100-'Заказ, cкидки и курсы валют'!$C$41),IF(H869&lt;'Заказ, cкидки и курсы валют'!$B$42,H869*0.54*100/(100-'Заказ, cкидки и курсы валют'!$C$42),IF(H869&lt;'Заказ, cкидки и курсы валют'!$B$43,H869*0.54*100/(100-'Заказ, cкидки и курсы валют'!$C$43),H869))))),2)</f>
        <v>1779.55</v>
      </c>
      <c r="K869" s="667"/>
    </row>
    <row r="870" spans="1:11" ht="15">
      <c r="A870" s="15" t="s">
        <v>3880</v>
      </c>
      <c r="B870" s="61" t="s">
        <v>3270</v>
      </c>
      <c r="C870" s="61">
        <v>8.52</v>
      </c>
      <c r="D870" s="61">
        <v>150</v>
      </c>
      <c r="E870" s="2110">
        <f t="shared" si="121"/>
        <v>883.36799999999994</v>
      </c>
      <c r="F870" s="603">
        <f t="shared" si="122"/>
        <v>883.37</v>
      </c>
      <c r="G870" s="862">
        <f>'Заказ, cкидки и курсы валют'!$J$23*F870</f>
        <v>10600.44</v>
      </c>
      <c r="H870" s="128">
        <f t="shared" si="123"/>
        <v>1590.07</v>
      </c>
      <c r="I870" s="15"/>
      <c r="J870" s="128">
        <f>ROUND(IF(H870&lt;'Заказ, cкидки и курсы валют'!$B$39,H870*0.54*100/(100-'Заказ, cкидки и курсы валют'!$C$39),IF(H870&lt;'Заказ, cкидки и курсы валют'!$B$40,H870*0.54*100/(100-'Заказ, cкидки и курсы валют'!$C$40),IF(H870&lt;'Заказ, cкидки и курсы валют'!$B$41,H870*0.54*100/(100-'Заказ, cкидки и курсы валют'!$C$41),IF(H870&lt;'Заказ, cкидки и курсы валют'!$B$42,H870*0.54*100/(100-'Заказ, cкидки и курсы валют'!$C$42),IF(H870&lt;'Заказ, cкидки и курсы валют'!$B$43,H870*0.54*100/(100-'Заказ, cкидки и курсы валют'!$C$43),H870))))),2)</f>
        <v>1590.07</v>
      </c>
      <c r="K870" s="667"/>
    </row>
    <row r="871" spans="1:11" ht="15">
      <c r="A871" s="15" t="s">
        <v>3881</v>
      </c>
      <c r="B871" s="61" t="s">
        <v>3271</v>
      </c>
      <c r="C871" s="61">
        <v>10.6</v>
      </c>
      <c r="D871" s="61">
        <v>100</v>
      </c>
      <c r="E871" s="2110">
        <f t="shared" si="121"/>
        <v>1018.296</v>
      </c>
      <c r="F871" s="603">
        <f t="shared" si="122"/>
        <v>1018.3</v>
      </c>
      <c r="G871" s="862">
        <f>'Заказ, cкидки и курсы валют'!$J$23*F871</f>
        <v>12219.599999999999</v>
      </c>
      <c r="H871" s="128">
        <f t="shared" si="123"/>
        <v>1221.96</v>
      </c>
      <c r="I871" s="15"/>
      <c r="J871" s="128">
        <f>ROUND(IF(H871&lt;'Заказ, cкидки и курсы валют'!$B$39,H871*0.54*100/(100-'Заказ, cкидки и курсы валют'!$C$39),IF(H871&lt;'Заказ, cкидки и курсы валют'!$B$40,H871*0.54*100/(100-'Заказ, cкидки и курсы валют'!$C$40),IF(H871&lt;'Заказ, cкидки и курсы валют'!$B$41,H871*0.54*100/(100-'Заказ, cкидки и курсы валют'!$C$41),IF(H871&lt;'Заказ, cкидки и курсы валют'!$B$42,H871*0.54*100/(100-'Заказ, cкидки и курсы валют'!$C$42),IF(H871&lt;'Заказ, cкидки и курсы валют'!$B$43,H871*0.54*100/(100-'Заказ, cкидки и курсы валют'!$C$43),H871))))),2)</f>
        <v>1221.96</v>
      </c>
      <c r="K871" s="667"/>
    </row>
    <row r="872" spans="1:11" ht="15">
      <c r="A872" s="15" t="s">
        <v>3882</v>
      </c>
      <c r="B872" s="61" t="s">
        <v>3352</v>
      </c>
      <c r="C872" s="61">
        <v>11.9</v>
      </c>
      <c r="D872" s="61">
        <v>50</v>
      </c>
      <c r="E872" s="2110">
        <f t="shared" si="121"/>
        <v>1069.4159999999999</v>
      </c>
      <c r="F872" s="603">
        <f t="shared" si="122"/>
        <v>1069.42</v>
      </c>
      <c r="G872" s="862">
        <f>'Заказ, cкидки и курсы валют'!$J$23*F872</f>
        <v>12833.04</v>
      </c>
      <c r="H872" s="128">
        <f t="shared" si="123"/>
        <v>641.65</v>
      </c>
      <c r="I872" s="15"/>
      <c r="J872" s="128">
        <f>ROUND(IF(H872&lt;'Заказ, cкидки и курсы валют'!$B$39,H872*0.54*100/(100-'Заказ, cкидки и курсы валют'!$C$39),IF(H872&lt;'Заказ, cкидки и курсы валют'!$B$40,H872*0.54*100/(100-'Заказ, cкидки и курсы валют'!$C$40),IF(H872&lt;'Заказ, cкидки и курсы валют'!$B$41,H872*0.54*100/(100-'Заказ, cкидки и курсы валют'!$C$41),IF(H872&lt;'Заказ, cкидки и курсы валют'!$B$42,H872*0.54*100/(100-'Заказ, cкидки и курсы валют'!$C$42),IF(H872&lt;'Заказ, cкидки и курсы валют'!$B$43,H872*0.54*100/(100-'Заказ, cкидки и курсы валют'!$C$43),H872))))),2)</f>
        <v>692.98</v>
      </c>
      <c r="K872" s="667"/>
    </row>
    <row r="873" spans="1:11" ht="15">
      <c r="A873" s="15" t="s">
        <v>3892</v>
      </c>
      <c r="B873" s="60" t="s">
        <v>3891</v>
      </c>
      <c r="C873" s="61">
        <v>8.6</v>
      </c>
      <c r="D873" s="61">
        <v>150</v>
      </c>
      <c r="E873" s="2110">
        <f t="shared" si="121"/>
        <v>748.35599999999999</v>
      </c>
      <c r="F873" s="603">
        <f t="shared" si="122"/>
        <v>748.36</v>
      </c>
      <c r="G873" s="862">
        <f>'Заказ, cкидки и курсы валют'!$J$23*F873</f>
        <v>8980.32</v>
      </c>
      <c r="H873" s="128">
        <f t="shared" si="123"/>
        <v>1347.05</v>
      </c>
      <c r="I873" s="15"/>
      <c r="J873" s="128">
        <f>ROUND(IF(H873&lt;'Заказ, cкидки и курсы валют'!$B$39,H873*0.54*100/(100-'Заказ, cкидки и курсы валют'!$C$39),IF(H873&lt;'Заказ, cкидки и курсы валют'!$B$40,H873*0.54*100/(100-'Заказ, cкидки и курсы валют'!$C$40),IF(H873&lt;'Заказ, cкидки и курсы валют'!$B$41,H873*0.54*100/(100-'Заказ, cкидки и курсы валют'!$C$41),IF(H873&lt;'Заказ, cкидки и курсы валют'!$B$42,H873*0.54*100/(100-'Заказ, cкидки и курсы валют'!$C$42),IF(H873&lt;'Заказ, cкидки и курсы валют'!$B$43,H873*0.54*100/(100-'Заказ, cкидки и курсы валют'!$C$43),H873))))),2)</f>
        <v>1347.05</v>
      </c>
      <c r="K873" s="667"/>
    </row>
    <row r="874" spans="1:11" ht="15">
      <c r="A874" s="15" t="s">
        <v>3883</v>
      </c>
      <c r="B874" s="61" t="s">
        <v>3353</v>
      </c>
      <c r="C874" s="61">
        <v>9.35</v>
      </c>
      <c r="D874" s="61">
        <v>150</v>
      </c>
      <c r="E874" s="2110">
        <f t="shared" si="121"/>
        <v>885</v>
      </c>
      <c r="F874" s="603">
        <f t="shared" si="122"/>
        <v>885</v>
      </c>
      <c r="G874" s="862">
        <f>'Заказ, cкидки и курсы валют'!$J$23*F874</f>
        <v>10620</v>
      </c>
      <c r="H874" s="128">
        <f t="shared" si="123"/>
        <v>1593</v>
      </c>
      <c r="I874" s="15"/>
      <c r="J874" s="128">
        <f>ROUND(IF(H874&lt;'Заказ, cкидки и курсы валют'!$B$39,H874*0.54*100/(100-'Заказ, cкидки и курсы валют'!$C$39),IF(H874&lt;'Заказ, cкидки и курсы валют'!$B$40,H874*0.54*100/(100-'Заказ, cкидки и курсы валют'!$C$40),IF(H874&lt;'Заказ, cкидки и курсы валют'!$B$41,H874*0.54*100/(100-'Заказ, cкидки и курсы валют'!$C$41),IF(H874&lt;'Заказ, cкидки и курсы валют'!$B$42,H874*0.54*100/(100-'Заказ, cкидки и курсы валют'!$C$42),IF(H874&lt;'Заказ, cкидки и курсы валют'!$B$43,H874*0.54*100/(100-'Заказ, cкидки и курсы валют'!$C$43),H874))))),2)</f>
        <v>1593</v>
      </c>
      <c r="K874" s="667"/>
    </row>
    <row r="875" spans="1:11" ht="15">
      <c r="A875" s="15" t="s">
        <v>3884</v>
      </c>
      <c r="B875" s="61" t="s">
        <v>3354</v>
      </c>
      <c r="C875" s="61">
        <v>10.51</v>
      </c>
      <c r="D875" s="61">
        <v>150</v>
      </c>
      <c r="E875" s="2110">
        <f t="shared" si="121"/>
        <v>959.29199999999992</v>
      </c>
      <c r="F875" s="603">
        <f t="shared" si="122"/>
        <v>959.29</v>
      </c>
      <c r="G875" s="862">
        <f>'Заказ, cкидки и курсы валют'!$J$23*F875</f>
        <v>11511.48</v>
      </c>
      <c r="H875" s="128">
        <f t="shared" si="123"/>
        <v>1726.72</v>
      </c>
      <c r="I875" s="15"/>
      <c r="J875" s="128">
        <f>ROUND(IF(H875&lt;'Заказ, cкидки и курсы валют'!$B$39,H875*0.54*100/(100-'Заказ, cкидки и курсы валют'!$C$39),IF(H875&lt;'Заказ, cкидки и курсы валют'!$B$40,H875*0.54*100/(100-'Заказ, cкидки и курсы валют'!$C$40),IF(H875&lt;'Заказ, cкидки и курсы валют'!$B$41,H875*0.54*100/(100-'Заказ, cкидки и курсы валют'!$C$41),IF(H875&lt;'Заказ, cкидки и курсы валют'!$B$42,H875*0.54*100/(100-'Заказ, cкидки и курсы валют'!$C$42),IF(H875&lt;'Заказ, cкидки и курсы валют'!$B$43,H875*0.54*100/(100-'Заказ, cкидки и курсы валют'!$C$43),H875))))),2)</f>
        <v>1726.72</v>
      </c>
      <c r="K875" s="667"/>
    </row>
    <row r="876" spans="1:11" ht="15">
      <c r="A876" s="15" t="s">
        <v>3885</v>
      </c>
      <c r="B876" s="61" t="s">
        <v>3355</v>
      </c>
      <c r="C876" s="61">
        <v>11.3</v>
      </c>
      <c r="D876" s="61">
        <v>100</v>
      </c>
      <c r="E876" s="2110">
        <f t="shared" si="121"/>
        <v>1069.1759999999999</v>
      </c>
      <c r="F876" s="603">
        <f t="shared" si="122"/>
        <v>1069.18</v>
      </c>
      <c r="G876" s="862">
        <f>'Заказ, cкидки и курсы валют'!$J$23*F876</f>
        <v>12830.16</v>
      </c>
      <c r="H876" s="128">
        <f t="shared" si="123"/>
        <v>1283.02</v>
      </c>
      <c r="I876" s="15"/>
      <c r="J876" s="128">
        <f>ROUND(IF(H876&lt;'Заказ, cкидки и курсы валют'!$B$39,H876*0.54*100/(100-'Заказ, cкидки и курсы валют'!$C$39),IF(H876&lt;'Заказ, cкидки и курсы валют'!$B$40,H876*0.54*100/(100-'Заказ, cкидки и курсы валют'!$C$40),IF(H876&lt;'Заказ, cкидки и курсы валют'!$B$41,H876*0.54*100/(100-'Заказ, cкидки и курсы валют'!$C$41),IF(H876&lt;'Заказ, cкидки и курсы валют'!$B$42,H876*0.54*100/(100-'Заказ, cкидки и курсы валют'!$C$42),IF(H876&lt;'Заказ, cкидки и курсы валют'!$B$43,H876*0.54*100/(100-'Заказ, cкидки и курсы валют'!$C$43),H876))))),2)</f>
        <v>1283.02</v>
      </c>
      <c r="K876" s="667"/>
    </row>
    <row r="877" spans="1:11" ht="15">
      <c r="A877" s="20" t="s">
        <v>5557</v>
      </c>
      <c r="B877" s="496" t="s">
        <v>3886</v>
      </c>
      <c r="C877" s="496">
        <v>15</v>
      </c>
      <c r="D877" s="496">
        <v>100</v>
      </c>
      <c r="E877" s="2110">
        <f t="shared" si="121"/>
        <v>1253.7959999999998</v>
      </c>
      <c r="F877" s="603">
        <f t="shared" si="122"/>
        <v>1253.8</v>
      </c>
      <c r="G877" s="862">
        <f>'Заказ, cкидки и курсы валют'!$J$23*F877</f>
        <v>15045.599999999999</v>
      </c>
      <c r="H877" s="128">
        <f t="shared" si="123"/>
        <v>1504.56</v>
      </c>
      <c r="I877" s="15"/>
      <c r="J877" s="128">
        <f>ROUND(IF(H877&lt;'Заказ, cкидки и курсы валют'!$B$39,H877*0.54*100/(100-'Заказ, cкидки и курсы валют'!$C$39),IF(H877&lt;'Заказ, cкидки и курсы валют'!$B$40,H877*0.54*100/(100-'Заказ, cкидки и курсы валют'!$C$40),IF(H877&lt;'Заказ, cкидки и курсы валют'!$B$41,H877*0.54*100/(100-'Заказ, cкидки и курсы валют'!$C$41),IF(H877&lt;'Заказ, cкидки и курсы валют'!$B$42,H877*0.54*100/(100-'Заказ, cкидки и курсы валют'!$C$42),IF(H877&lt;'Заказ, cкидки и курсы валют'!$B$43,H877*0.54*100/(100-'Заказ, cкидки и курсы валют'!$C$43),H877))))),2)</f>
        <v>1504.56</v>
      </c>
      <c r="K877" s="667"/>
    </row>
    <row r="878" spans="1:11" ht="15">
      <c r="A878" s="20" t="s">
        <v>5556</v>
      </c>
      <c r="B878" s="496" t="s">
        <v>3887</v>
      </c>
      <c r="C878" s="496">
        <v>17</v>
      </c>
      <c r="D878" s="496">
        <v>80</v>
      </c>
      <c r="E878" s="2110">
        <f t="shared" si="121"/>
        <v>1386.204</v>
      </c>
      <c r="F878" s="603">
        <f t="shared" si="122"/>
        <v>1386.2</v>
      </c>
      <c r="G878" s="862">
        <f>'Заказ, cкидки и курсы валют'!$J$23*F878</f>
        <v>16634.400000000001</v>
      </c>
      <c r="H878" s="128">
        <f t="shared" si="123"/>
        <v>1330.75</v>
      </c>
      <c r="I878" s="15"/>
      <c r="J878" s="128">
        <f>ROUND(IF(H878&lt;'Заказ, cкидки и курсы валют'!$B$39,H878*0.54*100/(100-'Заказ, cкидки и курсы валют'!$C$39),IF(H878&lt;'Заказ, cкидки и курсы валют'!$B$40,H878*0.54*100/(100-'Заказ, cкидки и курсы валют'!$C$40),IF(H878&lt;'Заказ, cкидки и курсы валют'!$B$41,H878*0.54*100/(100-'Заказ, cкидки и курсы валют'!$C$41),IF(H878&lt;'Заказ, cкидки и курсы валют'!$B$42,H878*0.54*100/(100-'Заказ, cкидки и курсы валют'!$C$42),IF(H878&lt;'Заказ, cкидки и курсы валют'!$B$43,H878*0.54*100/(100-'Заказ, cкидки и курсы валют'!$C$43),H878))))),2)</f>
        <v>1330.75</v>
      </c>
      <c r="K878" s="667"/>
    </row>
    <row r="879" spans="1:11" ht="15.75" thickBot="1">
      <c r="K879" s="667"/>
    </row>
    <row r="880" spans="1:11" ht="15.75">
      <c r="A880" s="247"/>
      <c r="B880" s="103" t="s">
        <v>4178</v>
      </c>
      <c r="C880" s="103"/>
      <c r="D880" s="104"/>
      <c r="E880" s="566"/>
      <c r="F880" s="644"/>
      <c r="G880" s="592"/>
      <c r="H880" s="163"/>
      <c r="I880" s="95"/>
    </row>
    <row r="881" spans="1:11" ht="15.75">
      <c r="A881" s="248"/>
      <c r="B881" s="105" t="s">
        <v>595</v>
      </c>
      <c r="C881" s="106"/>
      <c r="D881" s="106"/>
      <c r="E881" s="567"/>
      <c r="F881" s="567"/>
      <c r="G881" s="553"/>
      <c r="H881" s="17"/>
      <c r="I881" s="167"/>
    </row>
    <row r="882" spans="1:11" ht="15.75">
      <c r="A882" s="248"/>
      <c r="B882" s="105" t="s">
        <v>596</v>
      </c>
      <c r="C882" s="106"/>
      <c r="D882" s="106"/>
      <c r="E882" s="567"/>
      <c r="F882" s="567"/>
      <c r="G882" s="553"/>
      <c r="H882" s="17"/>
      <c r="I882" s="167"/>
    </row>
    <row r="883" spans="1:11">
      <c r="A883" s="248"/>
      <c r="B883" s="17"/>
      <c r="C883" s="97"/>
      <c r="D883" s="97"/>
      <c r="E883" s="557"/>
      <c r="F883" s="596"/>
      <c r="G883" s="620"/>
      <c r="H883" s="17"/>
      <c r="I883" s="167"/>
    </row>
    <row r="884" spans="1:11">
      <c r="A884" s="248"/>
      <c r="B884" s="17"/>
      <c r="C884" s="274"/>
      <c r="D884" s="17"/>
      <c r="E884" s="557"/>
      <c r="F884" s="594" t="s">
        <v>3267</v>
      </c>
      <c r="G884" s="620"/>
      <c r="H884" s="17"/>
      <c r="I884" s="167"/>
    </row>
    <row r="885" spans="1:11">
      <c r="A885" s="248"/>
      <c r="B885" s="277"/>
      <c r="C885" s="274"/>
      <c r="D885" s="17"/>
      <c r="E885" s="557"/>
      <c r="F885" s="594" t="s">
        <v>3397</v>
      </c>
      <c r="G885" s="620"/>
      <c r="H885" s="17"/>
      <c r="I885" s="167"/>
    </row>
    <row r="886" spans="1:11" ht="18.75" thickBot="1">
      <c r="A886" s="2549" t="s">
        <v>7681</v>
      </c>
      <c r="B886" s="2550"/>
      <c r="C886" s="99"/>
      <c r="D886" s="99"/>
      <c r="E886" s="558"/>
      <c r="F886" s="598"/>
      <c r="G886" s="621"/>
      <c r="H886" s="171"/>
      <c r="I886" s="172"/>
    </row>
    <row r="887" spans="1:11" ht="42">
      <c r="A887" s="195" t="s">
        <v>1028</v>
      </c>
      <c r="B887" s="196" t="s">
        <v>1029</v>
      </c>
      <c r="C887" s="197" t="s">
        <v>678</v>
      </c>
      <c r="D887" s="197" t="s">
        <v>3130</v>
      </c>
      <c r="E887" s="605" t="s">
        <v>11188</v>
      </c>
      <c r="F887" s="600" t="s">
        <v>2779</v>
      </c>
      <c r="G887" s="638" t="s">
        <v>2627</v>
      </c>
      <c r="H887" s="338" t="s">
        <v>497</v>
      </c>
      <c r="I887" s="199" t="s">
        <v>4239</v>
      </c>
      <c r="J887" s="2668" t="s">
        <v>12335</v>
      </c>
    </row>
    <row r="888" spans="1:11">
      <c r="A888" s="195"/>
      <c r="B888" s="389"/>
      <c r="C888" s="197" t="s">
        <v>3629</v>
      </c>
      <c r="D888" s="390" t="s">
        <v>2628</v>
      </c>
      <c r="E888" s="564" t="s">
        <v>265</v>
      </c>
      <c r="F888" s="607">
        <f>'Заказ, cкидки и курсы валют'!$I$12</f>
        <v>0</v>
      </c>
      <c r="G888" s="949"/>
      <c r="H888" s="455"/>
      <c r="I888" s="325"/>
      <c r="J888" s="2669"/>
    </row>
    <row r="889" spans="1:11">
      <c r="A889" s="15" t="s">
        <v>7708</v>
      </c>
      <c r="B889" s="61" t="s">
        <v>3351</v>
      </c>
      <c r="C889" s="61">
        <v>5.85</v>
      </c>
      <c r="D889" s="61">
        <v>30</v>
      </c>
      <c r="E889" s="2110">
        <f>(E845*2)+(1000/D889*7.5)</f>
        <v>1200.92</v>
      </c>
      <c r="F889" s="603">
        <f>ROUND(E889*(1-$F$37),2)</f>
        <v>1200.92</v>
      </c>
      <c r="G889" s="862">
        <f>'Заказ, cкидки и курсы валют'!$J$23*F889</f>
        <v>14411.04</v>
      </c>
      <c r="H889" s="128">
        <f>ROUND((D889/1000)*G889,2)</f>
        <v>432.33</v>
      </c>
      <c r="I889" s="15"/>
      <c r="J889" s="128">
        <f>ROUND(IF(H889&lt;'Заказ, cкидки и курсы валют'!$B$39,H889*0.54*100/(100-'Заказ, cкидки и курсы валют'!$C$39),IF(H889&lt;'Заказ, cкидки и курсы валют'!$B$40,H889*0.54*100/(100-'Заказ, cкидки и курсы валют'!$C$40),IF(H889&lt;'Заказ, cкидки и курсы валют'!$B$41,H889*0.54*100/(100-'Заказ, cкидки и курсы валют'!$C$41),IF(H889&lt;'Заказ, cкидки и курсы валют'!$B$42,H889*0.54*100/(100-'Заказ, cкидки и курсы валют'!$C$42),IF(H889&lt;'Заказ, cкидки и курсы валют'!$B$43,H889*0.54*100/(100-'Заказ, cкидки и курсы валют'!$C$43),H889))))),2)</f>
        <v>518.79999999999995</v>
      </c>
    </row>
    <row r="890" spans="1:11" ht="15">
      <c r="A890" s="15" t="s">
        <v>7709</v>
      </c>
      <c r="B890" s="61" t="s">
        <v>3268</v>
      </c>
      <c r="C890" s="61">
        <v>6.6</v>
      </c>
      <c r="D890" s="61">
        <v>26</v>
      </c>
      <c r="E890" s="2110">
        <f t="shared" ref="E890:E900" si="124">(E846*2)+(1000/D890*7.5)</f>
        <v>1425.4015384615386</v>
      </c>
      <c r="F890" s="603">
        <f t="shared" ref="F890:F900" si="125">ROUND(E890*(1-$F$37),2)</f>
        <v>1425.4</v>
      </c>
      <c r="G890" s="862">
        <f>'Заказ, cкидки и курсы валют'!$J$23*F890</f>
        <v>17104.800000000003</v>
      </c>
      <c r="H890" s="128">
        <f t="shared" ref="H890:H900" si="126">ROUND((D890/1000)*G890,2)</f>
        <v>444.72</v>
      </c>
      <c r="I890" s="15"/>
      <c r="J890" s="128">
        <f>ROUND(IF(H890&lt;'Заказ, cкидки и курсы валют'!$B$39,H890*0.54*100/(100-'Заказ, cкидки и курсы валют'!$C$39),IF(H890&lt;'Заказ, cкидки и курсы валют'!$B$40,H890*0.54*100/(100-'Заказ, cкидки и курсы валют'!$C$40),IF(H890&lt;'Заказ, cкидки и курсы валют'!$B$41,H890*0.54*100/(100-'Заказ, cкидки и курсы валют'!$C$41),IF(H890&lt;'Заказ, cкидки и курсы валют'!$B$42,H890*0.54*100/(100-'Заказ, cкидки и курсы валют'!$C$42),IF(H890&lt;'Заказ, cкидки и курсы валют'!$B$43,H890*0.54*100/(100-'Заказ, cкидки и курсы валют'!$C$43),H890))))),2)</f>
        <v>533.66</v>
      </c>
      <c r="K890" s="667"/>
    </row>
    <row r="891" spans="1:11" ht="15">
      <c r="A891" s="15" t="s">
        <v>7710</v>
      </c>
      <c r="B891" s="61" t="s">
        <v>3269</v>
      </c>
      <c r="C891" s="61">
        <v>7.2</v>
      </c>
      <c r="D891" s="61">
        <v>20</v>
      </c>
      <c r="E891" s="2110">
        <f t="shared" si="124"/>
        <v>1610.8</v>
      </c>
      <c r="F891" s="603">
        <f t="shared" si="125"/>
        <v>1610.8</v>
      </c>
      <c r="G891" s="862">
        <f>'Заказ, cкидки и курсы валют'!$J$23*F891</f>
        <v>19329.599999999999</v>
      </c>
      <c r="H891" s="128">
        <f t="shared" si="126"/>
        <v>386.59</v>
      </c>
      <c r="I891" s="15"/>
      <c r="J891" s="128">
        <f>ROUND(IF(H891&lt;'Заказ, cкидки и курсы валют'!$B$39,H891*0.54*100/(100-'Заказ, cкидки и курсы валют'!$C$39),IF(H891&lt;'Заказ, cкидки и курсы валют'!$B$40,H891*0.54*100/(100-'Заказ, cкидки и курсы валют'!$C$40),IF(H891&lt;'Заказ, cкидки и курсы валют'!$B$41,H891*0.54*100/(100-'Заказ, cкидки и курсы валют'!$C$41),IF(H891&lt;'Заказ, cкидки и курсы валют'!$B$42,H891*0.54*100/(100-'Заказ, cкидки и курсы валют'!$C$42),IF(H891&lt;'Заказ, cкидки и курсы валют'!$B$43,H891*0.54*100/(100-'Заказ, cкидки и курсы валют'!$C$43),H891))))),2)</f>
        <v>463.91</v>
      </c>
      <c r="K891" s="667"/>
    </row>
    <row r="892" spans="1:11" ht="15">
      <c r="A892" s="15" t="s">
        <v>7711</v>
      </c>
      <c r="B892" s="61" t="s">
        <v>3270</v>
      </c>
      <c r="C892" s="61">
        <v>8.52</v>
      </c>
      <c r="D892" s="61">
        <v>17</v>
      </c>
      <c r="E892" s="2110">
        <f t="shared" si="124"/>
        <v>1913.4564705882353</v>
      </c>
      <c r="F892" s="603">
        <f t="shared" si="125"/>
        <v>1913.46</v>
      </c>
      <c r="G892" s="862">
        <f>'Заказ, cкидки и курсы валют'!$J$23*F892</f>
        <v>22961.52</v>
      </c>
      <c r="H892" s="128">
        <f t="shared" si="126"/>
        <v>390.35</v>
      </c>
      <c r="I892" s="15"/>
      <c r="J892" s="128">
        <f>ROUND(IF(H892&lt;'Заказ, cкидки и курсы валют'!$B$39,H892*0.54*100/(100-'Заказ, cкидки и курсы валют'!$C$39),IF(H892&lt;'Заказ, cкидки и курсы валют'!$B$40,H892*0.54*100/(100-'Заказ, cкидки и курсы валют'!$C$40),IF(H892&lt;'Заказ, cкидки и курсы валют'!$B$41,H892*0.54*100/(100-'Заказ, cкидки и курсы валют'!$C$41),IF(H892&lt;'Заказ, cкидки и курсы валют'!$B$42,H892*0.54*100/(100-'Заказ, cкидки и курсы валют'!$C$42),IF(H892&lt;'Заказ, cкидки и курсы валют'!$B$43,H892*0.54*100/(100-'Заказ, cкидки и курсы валют'!$C$43),H892))))),2)</f>
        <v>468.42</v>
      </c>
      <c r="K892" s="667"/>
    </row>
    <row r="893" spans="1:11" ht="15">
      <c r="A893" s="15" t="s">
        <v>7712</v>
      </c>
      <c r="B893" s="61" t="s">
        <v>3271</v>
      </c>
      <c r="C893" s="61">
        <v>10.6</v>
      </c>
      <c r="D893" s="61">
        <v>15</v>
      </c>
      <c r="E893" s="2110">
        <f t="shared" si="124"/>
        <v>2197.1600000000003</v>
      </c>
      <c r="F893" s="603">
        <f t="shared" si="125"/>
        <v>2197.16</v>
      </c>
      <c r="G893" s="862">
        <f>'Заказ, cкидки и курсы валют'!$J$23*F893</f>
        <v>26365.919999999998</v>
      </c>
      <c r="H893" s="128">
        <f t="shared" si="126"/>
        <v>395.49</v>
      </c>
      <c r="I893" s="15"/>
      <c r="J893" s="128">
        <f>ROUND(IF(H893&lt;'Заказ, cкидки и курсы валют'!$B$39,H893*0.54*100/(100-'Заказ, cкидки и курсы валют'!$C$39),IF(H893&lt;'Заказ, cкидки и курсы валют'!$B$40,H893*0.54*100/(100-'Заказ, cкидки и курсы валют'!$C$40),IF(H893&lt;'Заказ, cкидки и курсы валют'!$B$41,H893*0.54*100/(100-'Заказ, cкидки и курсы валют'!$C$41),IF(H893&lt;'Заказ, cкидки и курсы валют'!$B$42,H893*0.54*100/(100-'Заказ, cкидки и курсы валют'!$C$42),IF(H893&lt;'Заказ, cкидки и курсы валют'!$B$43,H893*0.54*100/(100-'Заказ, cкидки и курсы валют'!$C$43),H893))))),2)</f>
        <v>474.59</v>
      </c>
      <c r="K893" s="667"/>
    </row>
    <row r="894" spans="1:11" ht="15">
      <c r="A894" s="15" t="s">
        <v>7713</v>
      </c>
      <c r="B894" s="61" t="s">
        <v>3352</v>
      </c>
      <c r="C894" s="61">
        <v>11.9</v>
      </c>
      <c r="D894" s="61">
        <v>10</v>
      </c>
      <c r="E894" s="2110">
        <f t="shared" si="124"/>
        <v>2532.3599999999997</v>
      </c>
      <c r="F894" s="603">
        <f t="shared" si="125"/>
        <v>2532.36</v>
      </c>
      <c r="G894" s="862">
        <f>'Заказ, cкидки и курсы валют'!$J$23*F894</f>
        <v>30388.32</v>
      </c>
      <c r="H894" s="128">
        <f t="shared" si="126"/>
        <v>303.88</v>
      </c>
      <c r="I894" s="15"/>
      <c r="J894" s="128">
        <f>ROUND(IF(H894&lt;'Заказ, cкидки и курсы валют'!$B$39,H894*0.54*100/(100-'Заказ, cкидки и курсы валют'!$C$39),IF(H894&lt;'Заказ, cкидки и курсы валют'!$B$40,H894*0.54*100/(100-'Заказ, cкидки и курсы валют'!$C$40),IF(H894&lt;'Заказ, cкидки и курсы валют'!$B$41,H894*0.54*100/(100-'Заказ, cкидки и курсы валют'!$C$41),IF(H894&lt;'Заказ, cкидки и курсы валют'!$B$42,H894*0.54*100/(100-'Заказ, cкидки и курсы валют'!$C$42),IF(H894&lt;'Заказ, cкидки и курсы валют'!$B$43,H894*0.54*100/(100-'Заказ, cкидки и курсы валют'!$C$43),H894))))),2)</f>
        <v>410.24</v>
      </c>
      <c r="K894" s="667"/>
    </row>
    <row r="895" spans="1:11" ht="15">
      <c r="A895" s="15" t="s">
        <v>7714</v>
      </c>
      <c r="B895" s="60" t="s">
        <v>3891</v>
      </c>
      <c r="C895" s="61">
        <v>8.6</v>
      </c>
      <c r="D895" s="61">
        <v>25</v>
      </c>
      <c r="E895" s="2110">
        <f t="shared" si="124"/>
        <v>1547.26</v>
      </c>
      <c r="F895" s="603">
        <f t="shared" si="125"/>
        <v>1547.26</v>
      </c>
      <c r="G895" s="862">
        <f>'Заказ, cкидки и курсы валют'!$J$23*F895</f>
        <v>18567.12</v>
      </c>
      <c r="H895" s="128">
        <f t="shared" si="126"/>
        <v>464.18</v>
      </c>
      <c r="I895" s="15"/>
      <c r="J895" s="128">
        <f>ROUND(IF(H895&lt;'Заказ, cкидки и курсы валют'!$B$39,H895*0.54*100/(100-'Заказ, cкидки и курсы валют'!$C$39),IF(H895&lt;'Заказ, cкидки и курсы валют'!$B$40,H895*0.54*100/(100-'Заказ, cкидки и курсы валют'!$C$40),IF(H895&lt;'Заказ, cкидки и курсы валют'!$B$41,H895*0.54*100/(100-'Заказ, cкидки и курсы валют'!$C$41),IF(H895&lt;'Заказ, cкидки и курсы валют'!$B$42,H895*0.54*100/(100-'Заказ, cкидки и курсы валют'!$C$42),IF(H895&lt;'Заказ, cкидки и курсы валют'!$B$43,H895*0.54*100/(100-'Заказ, cкидки и курсы валют'!$C$43),H895))))),2)</f>
        <v>557.02</v>
      </c>
      <c r="K895" s="667"/>
    </row>
    <row r="896" spans="1:11" ht="15">
      <c r="A896" s="15" t="s">
        <v>7715</v>
      </c>
      <c r="B896" s="61" t="s">
        <v>3353</v>
      </c>
      <c r="C896" s="61">
        <v>9.35</v>
      </c>
      <c r="D896" s="61">
        <v>20</v>
      </c>
      <c r="E896" s="2110">
        <f t="shared" si="124"/>
        <v>1850</v>
      </c>
      <c r="F896" s="603">
        <f t="shared" si="125"/>
        <v>1850</v>
      </c>
      <c r="G896" s="862">
        <f>'Заказ, cкидки и курсы валют'!$J$23*F896</f>
        <v>22200</v>
      </c>
      <c r="H896" s="128">
        <f t="shared" si="126"/>
        <v>444</v>
      </c>
      <c r="I896" s="15"/>
      <c r="J896" s="128">
        <f>ROUND(IF(H896&lt;'Заказ, cкидки и курсы валют'!$B$39,H896*0.54*100/(100-'Заказ, cкидки и курсы валют'!$C$39),IF(H896&lt;'Заказ, cкидки и курсы валют'!$B$40,H896*0.54*100/(100-'Заказ, cкидки и курсы валют'!$C$40),IF(H896&lt;'Заказ, cкидки и курсы валют'!$B$41,H896*0.54*100/(100-'Заказ, cкидки и курсы валют'!$C$41),IF(H896&lt;'Заказ, cкидки и курсы валют'!$B$42,H896*0.54*100/(100-'Заказ, cкидки и курсы валют'!$C$42),IF(H896&lt;'Заказ, cкидки и курсы валют'!$B$43,H896*0.54*100/(100-'Заказ, cкидки и курсы валют'!$C$43),H896))))),2)</f>
        <v>532.79999999999995</v>
      </c>
      <c r="K896" s="667"/>
    </row>
    <row r="897" spans="1:11" ht="15">
      <c r="A897" s="15" t="s">
        <v>7716</v>
      </c>
      <c r="B897" s="61" t="s">
        <v>3354</v>
      </c>
      <c r="C897" s="61">
        <v>10.51</v>
      </c>
      <c r="D897" s="61">
        <v>20</v>
      </c>
      <c r="E897" s="2110">
        <f t="shared" si="124"/>
        <v>1973.82</v>
      </c>
      <c r="F897" s="603">
        <f t="shared" si="125"/>
        <v>1973.82</v>
      </c>
      <c r="G897" s="862">
        <f>'Заказ, cкидки и курсы валют'!$J$23*F897</f>
        <v>23685.84</v>
      </c>
      <c r="H897" s="128">
        <f t="shared" si="126"/>
        <v>473.72</v>
      </c>
      <c r="I897" s="15"/>
      <c r="J897" s="128">
        <f>ROUND(IF(H897&lt;'Заказ, cкидки и курсы валют'!$B$39,H897*0.54*100/(100-'Заказ, cкидки и курсы валют'!$C$39),IF(H897&lt;'Заказ, cкидки и курсы валют'!$B$40,H897*0.54*100/(100-'Заказ, cкидки и курсы валют'!$C$40),IF(H897&lt;'Заказ, cкидки и курсы валют'!$B$41,H897*0.54*100/(100-'Заказ, cкидки и курсы валют'!$C$41),IF(H897&lt;'Заказ, cкидки и курсы валют'!$B$42,H897*0.54*100/(100-'Заказ, cкидки и курсы валют'!$C$42),IF(H897&lt;'Заказ, cкидки и курсы валют'!$B$43,H897*0.54*100/(100-'Заказ, cкидки и курсы валют'!$C$43),H897))))),2)</f>
        <v>568.46</v>
      </c>
      <c r="K897" s="667"/>
    </row>
    <row r="898" spans="1:11" ht="15">
      <c r="A898" s="15" t="s">
        <v>7717</v>
      </c>
      <c r="B898" s="61" t="s">
        <v>3355</v>
      </c>
      <c r="C898" s="61">
        <v>11.3</v>
      </c>
      <c r="D898" s="61">
        <v>15</v>
      </c>
      <c r="E898" s="2110">
        <f t="shared" si="124"/>
        <v>2281.96</v>
      </c>
      <c r="F898" s="603">
        <f t="shared" si="125"/>
        <v>2281.96</v>
      </c>
      <c r="G898" s="862">
        <f>'Заказ, cкидки и курсы валют'!$J$23*F898</f>
        <v>27383.52</v>
      </c>
      <c r="H898" s="128">
        <f t="shared" si="126"/>
        <v>410.75</v>
      </c>
      <c r="I898" s="15"/>
      <c r="J898" s="128">
        <f>ROUND(IF(H898&lt;'Заказ, cкидки и курсы валют'!$B$39,H898*0.54*100/(100-'Заказ, cкидки и курсы валют'!$C$39),IF(H898&lt;'Заказ, cкидки и курсы валют'!$B$40,H898*0.54*100/(100-'Заказ, cкидки и курсы валют'!$C$40),IF(H898&lt;'Заказ, cкидки и курсы валют'!$B$41,H898*0.54*100/(100-'Заказ, cкидки и курсы валют'!$C$41),IF(H898&lt;'Заказ, cкидки и курсы валют'!$B$42,H898*0.54*100/(100-'Заказ, cкидки и курсы валют'!$C$42),IF(H898&lt;'Заказ, cкидки и курсы валют'!$B$43,H898*0.54*100/(100-'Заказ, cкидки и курсы валют'!$C$43),H898))))),2)</f>
        <v>492.9</v>
      </c>
      <c r="K898" s="667"/>
    </row>
    <row r="899" spans="1:11" ht="15">
      <c r="A899" s="20" t="s">
        <v>7718</v>
      </c>
      <c r="B899" s="496" t="s">
        <v>3886</v>
      </c>
      <c r="C899" s="496">
        <v>15</v>
      </c>
      <c r="D899" s="496">
        <v>12</v>
      </c>
      <c r="E899" s="2110">
        <f t="shared" si="124"/>
        <v>2714.66</v>
      </c>
      <c r="F899" s="603">
        <f t="shared" si="125"/>
        <v>2714.66</v>
      </c>
      <c r="G899" s="862">
        <f>'Заказ, cкидки и курсы валют'!$J$23*F899</f>
        <v>32575.919999999998</v>
      </c>
      <c r="H899" s="128">
        <f t="shared" si="126"/>
        <v>390.91</v>
      </c>
      <c r="I899" s="15"/>
      <c r="J899" s="128">
        <f>ROUND(IF(H899&lt;'Заказ, cкидки и курсы валют'!$B$39,H899*0.54*100/(100-'Заказ, cкидки и курсы валют'!$C$39),IF(H899&lt;'Заказ, cкидки и курсы валют'!$B$40,H899*0.54*100/(100-'Заказ, cкидки и курсы валют'!$C$40),IF(H899&lt;'Заказ, cкидки и курсы валют'!$B$41,H899*0.54*100/(100-'Заказ, cкидки и курсы валют'!$C$41),IF(H899&lt;'Заказ, cкидки и курсы валют'!$B$42,H899*0.54*100/(100-'Заказ, cкидки и курсы валют'!$C$42),IF(H899&lt;'Заказ, cкидки и курсы валют'!$B$43,H899*0.54*100/(100-'Заказ, cкидки и курсы валют'!$C$43),H899))))),2)</f>
        <v>469.09</v>
      </c>
      <c r="K899" s="667"/>
    </row>
    <row r="900" spans="1:11" ht="15">
      <c r="A900" s="20" t="s">
        <v>7719</v>
      </c>
      <c r="B900" s="496" t="s">
        <v>3887</v>
      </c>
      <c r="C900" s="496">
        <v>17</v>
      </c>
      <c r="D900" s="496">
        <v>12</v>
      </c>
      <c r="E900" s="2110">
        <f t="shared" si="124"/>
        <v>2935.34</v>
      </c>
      <c r="F900" s="603">
        <f t="shared" si="125"/>
        <v>2935.34</v>
      </c>
      <c r="G900" s="862">
        <f>'Заказ, cкидки и курсы валют'!$J$23*F900</f>
        <v>35224.080000000002</v>
      </c>
      <c r="H900" s="128">
        <f t="shared" si="126"/>
        <v>422.69</v>
      </c>
      <c r="I900" s="15"/>
      <c r="J900" s="128">
        <f>ROUND(IF(H900&lt;'Заказ, cкидки и курсы валют'!$B$39,H900*0.54*100/(100-'Заказ, cкидки и курсы валют'!$C$39),IF(H900&lt;'Заказ, cкидки и курсы валют'!$B$40,H900*0.54*100/(100-'Заказ, cкидки и курсы валют'!$C$40),IF(H900&lt;'Заказ, cкидки и курсы валют'!$B$41,H900*0.54*100/(100-'Заказ, cкидки и курсы валют'!$C$41),IF(H900&lt;'Заказ, cкидки и курсы валют'!$B$42,H900*0.54*100/(100-'Заказ, cкидки и курсы валют'!$C$42),IF(H900&lt;'Заказ, cкидки и курсы валют'!$B$43,H900*0.54*100/(100-'Заказ, cкидки и курсы валют'!$C$43),H900))))),2)</f>
        <v>507.23</v>
      </c>
      <c r="K900" s="667"/>
    </row>
    <row r="901" spans="1:11" ht="15.75" thickBot="1">
      <c r="K901" s="667"/>
    </row>
    <row r="902" spans="1:11" ht="15.75">
      <c r="A902" s="247"/>
      <c r="B902" s="103" t="s">
        <v>4178</v>
      </c>
      <c r="C902" s="103"/>
      <c r="D902" s="104"/>
      <c r="E902" s="566"/>
      <c r="F902" s="644"/>
      <c r="G902" s="592"/>
      <c r="H902" s="163"/>
      <c r="I902" s="95"/>
    </row>
    <row r="903" spans="1:11" ht="15.75">
      <c r="A903" s="248"/>
      <c r="B903" s="825" t="s">
        <v>5971</v>
      </c>
      <c r="C903" s="106"/>
      <c r="D903" s="106"/>
      <c r="E903" s="567"/>
      <c r="F903" s="567"/>
      <c r="G903" s="553"/>
      <c r="H903" s="17"/>
      <c r="I903" s="167"/>
    </row>
    <row r="904" spans="1:11" ht="15.75">
      <c r="A904" s="248"/>
      <c r="B904" s="105"/>
      <c r="C904" s="106"/>
      <c r="D904" s="106"/>
      <c r="E904" s="567"/>
      <c r="F904" s="567"/>
      <c r="G904" s="553"/>
      <c r="H904" s="17"/>
      <c r="I904" s="167"/>
    </row>
    <row r="905" spans="1:11">
      <c r="A905" s="248"/>
      <c r="B905" s="17"/>
      <c r="C905" s="97"/>
      <c r="D905" s="97"/>
      <c r="E905" s="557"/>
      <c r="F905" s="596"/>
      <c r="G905" s="620"/>
      <c r="H905" s="17"/>
      <c r="I905" s="167"/>
    </row>
    <row r="906" spans="1:11">
      <c r="A906" s="248"/>
      <c r="B906" s="17"/>
      <c r="C906" s="274"/>
      <c r="D906" s="17"/>
      <c r="E906" s="557"/>
      <c r="F906" s="594"/>
      <c r="G906" s="620"/>
      <c r="H906" s="17"/>
      <c r="I906" s="167"/>
    </row>
    <row r="907" spans="1:11">
      <c r="A907" s="248"/>
      <c r="B907" s="277"/>
      <c r="C907" s="274"/>
      <c r="D907" s="17"/>
      <c r="E907" s="557"/>
      <c r="F907" s="594" t="s">
        <v>5970</v>
      </c>
      <c r="G907" s="620"/>
      <c r="H907" s="17"/>
      <c r="I907" s="167"/>
    </row>
    <row r="908" spans="1:11" ht="18.75" thickBot="1">
      <c r="A908" s="117" t="s">
        <v>7679</v>
      </c>
      <c r="B908" s="171"/>
      <c r="C908" s="99"/>
      <c r="D908" s="99"/>
      <c r="E908" s="558"/>
      <c r="F908" s="598"/>
      <c r="G908" s="621"/>
      <c r="H908" s="171"/>
      <c r="I908" s="172"/>
    </row>
    <row r="909" spans="1:11" ht="42">
      <c r="A909" s="195" t="s">
        <v>1028</v>
      </c>
      <c r="B909" s="196" t="s">
        <v>1029</v>
      </c>
      <c r="C909" s="197" t="s">
        <v>678</v>
      </c>
      <c r="D909" s="197" t="s">
        <v>3130</v>
      </c>
      <c r="E909" s="605" t="s">
        <v>11188</v>
      </c>
      <c r="F909" s="600" t="s">
        <v>2779</v>
      </c>
      <c r="G909" s="638" t="s">
        <v>2627</v>
      </c>
      <c r="H909" s="338" t="s">
        <v>497</v>
      </c>
      <c r="I909" s="199" t="s">
        <v>4239</v>
      </c>
    </row>
    <row r="910" spans="1:11">
      <c r="A910" s="195"/>
      <c r="B910" s="389"/>
      <c r="C910" s="197" t="s">
        <v>3629</v>
      </c>
      <c r="D910" s="390" t="s">
        <v>2628</v>
      </c>
      <c r="E910" s="564" t="s">
        <v>265</v>
      </c>
      <c r="F910" s="607">
        <f>'Заказ, cкидки и курсы валют'!$I$12</f>
        <v>0</v>
      </c>
      <c r="G910" s="949"/>
      <c r="H910" s="455"/>
      <c r="I910" s="325"/>
    </row>
    <row r="911" spans="1:11" ht="15">
      <c r="A911" s="654" t="s">
        <v>5962</v>
      </c>
      <c r="B911" s="1664" t="s">
        <v>3351</v>
      </c>
      <c r="C911" s="1664">
        <v>5.8</v>
      </c>
      <c r="D911" s="1664">
        <v>3000</v>
      </c>
      <c r="E911" s="2588">
        <v>240.43</v>
      </c>
      <c r="F911" s="936">
        <f>ROUND(E911*(1-$F$37),2)</f>
        <v>240.43</v>
      </c>
      <c r="G911" s="866">
        <f>'Заказ, cкидки и курсы валют'!$J$23*F911</f>
        <v>2885.16</v>
      </c>
      <c r="H911" s="522">
        <f>ROUND((D911/1000)*G911,2)</f>
        <v>8655.48</v>
      </c>
      <c r="I911" s="525"/>
    </row>
    <row r="912" spans="1:11" ht="15">
      <c r="A912" s="654" t="s">
        <v>5963</v>
      </c>
      <c r="B912" s="1664" t="s">
        <v>3268</v>
      </c>
      <c r="C912" s="1664">
        <v>7.1</v>
      </c>
      <c r="D912" s="1664">
        <v>2600</v>
      </c>
      <c r="E912" s="2588">
        <v>275.25</v>
      </c>
      <c r="F912" s="936">
        <f t="shared" ref="F912:F917" si="127">ROUND(E912*(1-$F$37),2)</f>
        <v>275.25</v>
      </c>
      <c r="G912" s="866">
        <f>'Заказ, cкидки и курсы валют'!$J$23*F912</f>
        <v>3303</v>
      </c>
      <c r="H912" s="522">
        <f t="shared" ref="H912:H917" si="128">ROUND((D912/1000)*G912,2)</f>
        <v>8587.7999999999993</v>
      </c>
      <c r="I912" s="525"/>
    </row>
    <row r="913" spans="1:9" ht="15">
      <c r="A913" s="654" t="s">
        <v>5964</v>
      </c>
      <c r="B913" s="1664" t="s">
        <v>3269</v>
      </c>
      <c r="C913" s="1664">
        <v>7.9</v>
      </c>
      <c r="D913" s="1664">
        <v>2200</v>
      </c>
      <c r="E913" s="2588">
        <v>305.27</v>
      </c>
      <c r="F913" s="936">
        <f t="shared" si="127"/>
        <v>305.27</v>
      </c>
      <c r="G913" s="866">
        <f>'Заказ, cкидки и курсы валют'!$J$23*F913</f>
        <v>3663.24</v>
      </c>
      <c r="H913" s="522">
        <f t="shared" si="128"/>
        <v>8059.13</v>
      </c>
      <c r="I913" s="525"/>
    </row>
    <row r="914" spans="1:9" ht="15">
      <c r="A914" s="654" t="s">
        <v>5965</v>
      </c>
      <c r="B914" s="1664" t="s">
        <v>3270</v>
      </c>
      <c r="C914" s="1664">
        <v>9.5</v>
      </c>
      <c r="D914" s="1664">
        <v>1700</v>
      </c>
      <c r="E914" s="2588">
        <v>364.79</v>
      </c>
      <c r="F914" s="936">
        <f t="shared" si="127"/>
        <v>364.79</v>
      </c>
      <c r="G914" s="866">
        <f>'Заказ, cкидки и курсы валют'!$J$23*F914</f>
        <v>4377.4800000000005</v>
      </c>
      <c r="H914" s="522">
        <f t="shared" si="128"/>
        <v>7441.72</v>
      </c>
      <c r="I914" s="525"/>
    </row>
    <row r="915" spans="1:9" ht="15">
      <c r="A915" s="654" t="s">
        <v>5966</v>
      </c>
      <c r="B915" s="1664" t="s">
        <v>3271</v>
      </c>
      <c r="C915" s="1664">
        <v>11.3</v>
      </c>
      <c r="D915" s="1664">
        <v>1500</v>
      </c>
      <c r="E915" s="2588">
        <v>431.75</v>
      </c>
      <c r="F915" s="936">
        <f t="shared" si="127"/>
        <v>431.75</v>
      </c>
      <c r="G915" s="866">
        <f>'Заказ, cкидки и курсы валют'!$J$23*F915</f>
        <v>5181</v>
      </c>
      <c r="H915" s="522">
        <f t="shared" si="128"/>
        <v>7771.5</v>
      </c>
      <c r="I915" s="525"/>
    </row>
    <row r="916" spans="1:9" ht="15">
      <c r="A916" s="654" t="s">
        <v>5967</v>
      </c>
      <c r="B916" s="1664" t="s">
        <v>3352</v>
      </c>
      <c r="C916" s="1664">
        <v>12.8</v>
      </c>
      <c r="D916" s="1664">
        <v>1000</v>
      </c>
      <c r="E916" s="2588">
        <v>490.19</v>
      </c>
      <c r="F916" s="936">
        <f t="shared" si="127"/>
        <v>490.19</v>
      </c>
      <c r="G916" s="866">
        <f>'Заказ, cкидки и курсы валют'!$J$23*F916</f>
        <v>5882.28</v>
      </c>
      <c r="H916" s="522">
        <f t="shared" si="128"/>
        <v>5882.28</v>
      </c>
      <c r="I916" s="525"/>
    </row>
    <row r="917" spans="1:9" ht="15">
      <c r="A917" s="654" t="s">
        <v>5968</v>
      </c>
      <c r="B917" s="1664" t="s">
        <v>3891</v>
      </c>
      <c r="C917" s="1664">
        <v>8.4</v>
      </c>
      <c r="D917" s="1664">
        <v>2500</v>
      </c>
      <c r="E917" s="2588">
        <v>326.3</v>
      </c>
      <c r="F917" s="936">
        <f t="shared" si="127"/>
        <v>326.3</v>
      </c>
      <c r="G917" s="866">
        <f>'Заказ, cкидки и курсы валют'!$J$23*F917</f>
        <v>3915.6000000000004</v>
      </c>
      <c r="H917" s="522">
        <f t="shared" si="128"/>
        <v>9789</v>
      </c>
      <c r="I917" s="525"/>
    </row>
    <row r="918" spans="1:9" ht="15">
      <c r="A918" s="654" t="s">
        <v>5969</v>
      </c>
      <c r="B918" s="1664" t="s">
        <v>3353</v>
      </c>
      <c r="C918" s="1664">
        <v>9.5</v>
      </c>
      <c r="D918" s="1664">
        <v>2200</v>
      </c>
      <c r="E918" s="2588">
        <v>370.11</v>
      </c>
      <c r="F918" s="936">
        <f>ROUND(E918*(1-$F$37),2)</f>
        <v>370.11</v>
      </c>
      <c r="G918" s="866">
        <f>'Заказ, cкидки и курсы валют'!$J$23*F918</f>
        <v>4441.32</v>
      </c>
      <c r="H918" s="522">
        <f>ROUND((D918/1000)*G918,2)</f>
        <v>9770.9</v>
      </c>
      <c r="I918" s="525"/>
    </row>
    <row r="919" spans="1:9" ht="15">
      <c r="A919" s="654" t="s">
        <v>10867</v>
      </c>
      <c r="B919" s="1662" t="s">
        <v>606</v>
      </c>
      <c r="C919" s="1665">
        <v>10.51</v>
      </c>
      <c r="D919" s="1215">
        <v>2000</v>
      </c>
      <c r="E919" s="2588">
        <v>413.2</v>
      </c>
      <c r="F919" s="936">
        <f t="shared" ref="F919:F922" si="129">ROUND(E919*(1-$F$37),2)</f>
        <v>413.2</v>
      </c>
      <c r="G919" s="866">
        <f>'Заказ, cкидки и курсы валют'!$J$23*F919</f>
        <v>4958.3999999999996</v>
      </c>
      <c r="H919" s="522">
        <f t="shared" ref="H919:H922" si="130">ROUND((D919/1000)*G919,2)</f>
        <v>9916.7999999999993</v>
      </c>
      <c r="I919" s="525"/>
    </row>
    <row r="920" spans="1:9" ht="15">
      <c r="A920" s="654" t="s">
        <v>10868</v>
      </c>
      <c r="B920" s="1662" t="s">
        <v>607</v>
      </c>
      <c r="C920" s="1215">
        <v>12</v>
      </c>
      <c r="D920" s="1215">
        <v>1500</v>
      </c>
      <c r="E920" s="2588">
        <v>486.36</v>
      </c>
      <c r="F920" s="936">
        <f t="shared" si="129"/>
        <v>486.36</v>
      </c>
      <c r="G920" s="866">
        <f>'Заказ, cкидки и курсы валют'!$J$23*F920</f>
        <v>5836.32</v>
      </c>
      <c r="H920" s="522">
        <f t="shared" si="130"/>
        <v>8754.48</v>
      </c>
      <c r="I920" s="525"/>
    </row>
    <row r="921" spans="1:9" ht="15">
      <c r="A921" s="654" t="s">
        <v>10869</v>
      </c>
      <c r="B921" s="1662" t="s">
        <v>10865</v>
      </c>
      <c r="C921" s="1666">
        <v>14.92</v>
      </c>
      <c r="D921" s="1215">
        <v>1200</v>
      </c>
      <c r="E921" s="2588">
        <v>552.11</v>
      </c>
      <c r="F921" s="936">
        <f t="shared" si="129"/>
        <v>552.11</v>
      </c>
      <c r="G921" s="866">
        <f>'Заказ, cкидки и курсы валют'!$J$23*F921</f>
        <v>6625.32</v>
      </c>
      <c r="H921" s="522">
        <f t="shared" si="130"/>
        <v>7950.38</v>
      </c>
      <c r="I921" s="525"/>
    </row>
    <row r="922" spans="1:9" ht="15">
      <c r="A922" s="654" t="s">
        <v>10870</v>
      </c>
      <c r="B922" s="1662" t="s">
        <v>10866</v>
      </c>
      <c r="C922" s="1666">
        <v>16.8</v>
      </c>
      <c r="D922" s="1215">
        <v>1200</v>
      </c>
      <c r="E922" s="2588">
        <v>650.83000000000004</v>
      </c>
      <c r="F922" s="936">
        <f t="shared" si="129"/>
        <v>650.83000000000004</v>
      </c>
      <c r="G922" s="866">
        <f>'Заказ, cкидки и курсы валют'!$J$23*F922</f>
        <v>7809.9600000000009</v>
      </c>
      <c r="H922" s="522">
        <f t="shared" si="130"/>
        <v>9371.9500000000007</v>
      </c>
      <c r="I922" s="525"/>
    </row>
    <row r="923" spans="1:9" ht="13.5" thickBot="1"/>
    <row r="924" spans="1:9" ht="15.75">
      <c r="A924" s="247"/>
      <c r="B924" s="103" t="s">
        <v>4178</v>
      </c>
      <c r="C924" s="103"/>
      <c r="D924" s="104"/>
      <c r="E924" s="566"/>
      <c r="F924" s="644"/>
      <c r="G924" s="592"/>
      <c r="H924" s="163"/>
      <c r="I924" s="95"/>
    </row>
    <row r="925" spans="1:9" ht="15.75">
      <c r="A925" s="248"/>
      <c r="B925" s="105" t="s">
        <v>595</v>
      </c>
      <c r="C925" s="106"/>
      <c r="D925" s="106"/>
      <c r="E925" s="567"/>
      <c r="F925" s="567"/>
      <c r="G925" s="553"/>
      <c r="H925" s="17"/>
      <c r="I925" s="167"/>
    </row>
    <row r="926" spans="1:9" ht="15.75">
      <c r="A926" s="248"/>
      <c r="B926" s="105" t="s">
        <v>596</v>
      </c>
      <c r="C926" s="106"/>
      <c r="D926" s="106"/>
      <c r="E926" s="567"/>
      <c r="F926" s="567"/>
      <c r="G926" s="553"/>
      <c r="H926" s="17"/>
      <c r="I926" s="167"/>
    </row>
    <row r="927" spans="1:9">
      <c r="A927" s="248"/>
      <c r="B927" s="17"/>
      <c r="C927" s="97"/>
      <c r="D927" s="97"/>
      <c r="E927" s="557"/>
      <c r="F927" s="596"/>
      <c r="G927" s="620"/>
      <c r="H927" s="17"/>
      <c r="I927" s="167"/>
    </row>
    <row r="928" spans="1:9">
      <c r="A928" s="248"/>
      <c r="B928" s="17"/>
      <c r="C928" s="274"/>
      <c r="D928" s="17"/>
      <c r="E928" s="557"/>
      <c r="F928" s="594"/>
      <c r="G928" s="620"/>
      <c r="H928" s="17"/>
      <c r="I928" s="167"/>
    </row>
    <row r="929" spans="1:11">
      <c r="A929" s="248"/>
      <c r="B929" s="277"/>
      <c r="C929" s="274"/>
      <c r="D929" s="17"/>
      <c r="E929" s="557"/>
      <c r="F929" s="594" t="s">
        <v>5970</v>
      </c>
      <c r="G929" s="620"/>
      <c r="H929" s="17"/>
      <c r="I929" s="167"/>
    </row>
    <row r="930" spans="1:11" ht="18.75" thickBot="1">
      <c r="A930" s="2549" t="s">
        <v>7680</v>
      </c>
      <c r="B930" s="118"/>
      <c r="C930" s="99"/>
      <c r="D930" s="99"/>
      <c r="E930" s="558"/>
      <c r="F930" s="598"/>
      <c r="G930" s="621"/>
      <c r="H930" s="171"/>
      <c r="I930" s="172"/>
    </row>
    <row r="931" spans="1:11" ht="42">
      <c r="A931" s="195" t="s">
        <v>1028</v>
      </c>
      <c r="B931" s="196" t="s">
        <v>1029</v>
      </c>
      <c r="C931" s="197" t="s">
        <v>678</v>
      </c>
      <c r="D931" s="197" t="s">
        <v>3130</v>
      </c>
      <c r="E931" s="605" t="s">
        <v>11188</v>
      </c>
      <c r="F931" s="600" t="s">
        <v>2779</v>
      </c>
      <c r="G931" s="638" t="s">
        <v>2627</v>
      </c>
      <c r="H931" s="338" t="s">
        <v>497</v>
      </c>
      <c r="I931" s="199" t="s">
        <v>4239</v>
      </c>
      <c r="J931" s="2668" t="s">
        <v>12335</v>
      </c>
    </row>
    <row r="932" spans="1:11">
      <c r="A932" s="195"/>
      <c r="B932" s="389"/>
      <c r="C932" s="197" t="s">
        <v>3629</v>
      </c>
      <c r="D932" s="390" t="s">
        <v>2628</v>
      </c>
      <c r="E932" s="564" t="s">
        <v>265</v>
      </c>
      <c r="F932" s="607">
        <f>'Заказ, cкидки и курсы валют'!$I$12</f>
        <v>0</v>
      </c>
      <c r="G932" s="949"/>
      <c r="H932" s="455"/>
      <c r="I932" s="325"/>
      <c r="J932" s="2669"/>
    </row>
    <row r="933" spans="1:11">
      <c r="A933" s="15" t="s">
        <v>8955</v>
      </c>
      <c r="B933" s="61" t="s">
        <v>3351</v>
      </c>
      <c r="C933" s="61">
        <v>5.85</v>
      </c>
      <c r="D933" s="61">
        <v>250</v>
      </c>
      <c r="E933" s="2110">
        <f t="shared" ref="E933:E940" si="131">E911*1.2</f>
        <v>288.51600000000002</v>
      </c>
      <c r="F933" s="603">
        <f>ROUND(E933*(1-$F$37),2)</f>
        <v>288.52</v>
      </c>
      <c r="G933" s="862">
        <f>'Заказ, cкидки и курсы валют'!$J$23*F933</f>
        <v>3462.24</v>
      </c>
      <c r="H933" s="128">
        <f>ROUND((D933/1000)*G933,2)</f>
        <v>865.56</v>
      </c>
      <c r="I933" s="15"/>
      <c r="J933" s="128">
        <f>ROUND(IF(H933&lt;'Заказ, cкидки и курсы валют'!$B$39,H933*0.54*100/(100-'Заказ, cкидки и курсы валют'!$C$39),IF(H933&lt;'Заказ, cкидки и курсы валют'!$B$40,H933*0.54*100/(100-'Заказ, cкидки и курсы валют'!$C$40),IF(H933&lt;'Заказ, cкидки и курсы валют'!$B$41,H933*0.54*100/(100-'Заказ, cкидки и курсы валют'!$C$41),IF(H933&lt;'Заказ, cкидки и курсы валют'!$B$42,H933*0.54*100/(100-'Заказ, cкидки и курсы валют'!$C$42),IF(H933&lt;'Заказ, cкидки и курсы валют'!$B$43,H933*0.54*100/(100-'Заказ, cкидки и курсы валют'!$C$43),H933))))),2)</f>
        <v>934.8</v>
      </c>
    </row>
    <row r="934" spans="1:11" ht="15">
      <c r="A934" s="15" t="s">
        <v>8956</v>
      </c>
      <c r="B934" s="61" t="s">
        <v>3268</v>
      </c>
      <c r="C934" s="61">
        <v>6.6</v>
      </c>
      <c r="D934" s="61">
        <v>200</v>
      </c>
      <c r="E934" s="2110">
        <f t="shared" si="131"/>
        <v>330.3</v>
      </c>
      <c r="F934" s="603">
        <f t="shared" ref="F934:F940" si="132">ROUND(E934*(1-$F$37),2)</f>
        <v>330.3</v>
      </c>
      <c r="G934" s="862">
        <f>'Заказ, cкидки и курсы валют'!$J$23*F934</f>
        <v>3963.6000000000004</v>
      </c>
      <c r="H934" s="128">
        <f t="shared" ref="H934:H940" si="133">ROUND((D934/1000)*G934,2)</f>
        <v>792.72</v>
      </c>
      <c r="I934" s="15"/>
      <c r="J934" s="128">
        <f>ROUND(IF(H934&lt;'Заказ, cкидки и курсы валют'!$B$39,H934*0.54*100/(100-'Заказ, cкидки и курсы валют'!$C$39),IF(H934&lt;'Заказ, cкидки и курсы валют'!$B$40,H934*0.54*100/(100-'Заказ, cкидки и курсы валют'!$C$40),IF(H934&lt;'Заказ, cкидки и курсы валют'!$B$41,H934*0.54*100/(100-'Заказ, cкидки и курсы валют'!$C$41),IF(H934&lt;'Заказ, cкидки и курсы валют'!$B$42,H934*0.54*100/(100-'Заказ, cкидки и курсы валют'!$C$42),IF(H934&lt;'Заказ, cкидки и курсы валют'!$B$43,H934*0.54*100/(100-'Заказ, cкидки и курсы валют'!$C$43),H934))))),2)</f>
        <v>856.14</v>
      </c>
      <c r="K934" s="667"/>
    </row>
    <row r="935" spans="1:11" ht="15">
      <c r="A935" s="15" t="s">
        <v>8957</v>
      </c>
      <c r="B935" s="61" t="s">
        <v>3269</v>
      </c>
      <c r="C935" s="61">
        <v>7.2</v>
      </c>
      <c r="D935" s="61">
        <v>200</v>
      </c>
      <c r="E935" s="2110">
        <f t="shared" si="131"/>
        <v>366.32399999999996</v>
      </c>
      <c r="F935" s="603">
        <f t="shared" si="132"/>
        <v>366.32</v>
      </c>
      <c r="G935" s="862">
        <f>'Заказ, cкидки и курсы валют'!$J$23*F935</f>
        <v>4395.84</v>
      </c>
      <c r="H935" s="128">
        <f t="shared" si="133"/>
        <v>879.17</v>
      </c>
      <c r="I935" s="15"/>
      <c r="J935" s="128">
        <f>ROUND(IF(H935&lt;'Заказ, cкидки и курсы валют'!$B$39,H935*0.54*100/(100-'Заказ, cкидки и курсы валют'!$C$39),IF(H935&lt;'Заказ, cкидки и курсы валют'!$B$40,H935*0.54*100/(100-'Заказ, cкидки и курсы валют'!$C$40),IF(H935&lt;'Заказ, cкидки и курсы валют'!$B$41,H935*0.54*100/(100-'Заказ, cкидки и курсы валют'!$C$41),IF(H935&lt;'Заказ, cкидки и курсы валют'!$B$42,H935*0.54*100/(100-'Заказ, cкидки и курсы валют'!$C$42),IF(H935&lt;'Заказ, cкидки и курсы валют'!$B$43,H935*0.54*100/(100-'Заказ, cкидки и курсы валют'!$C$43),H935))))),2)</f>
        <v>949.5</v>
      </c>
      <c r="K935" s="667"/>
    </row>
    <row r="936" spans="1:11" ht="15">
      <c r="A936" s="15" t="s">
        <v>8958</v>
      </c>
      <c r="B936" s="61" t="s">
        <v>3270</v>
      </c>
      <c r="C936" s="61">
        <v>8.52</v>
      </c>
      <c r="D936" s="61">
        <v>150</v>
      </c>
      <c r="E936" s="2110">
        <f t="shared" si="131"/>
        <v>437.74799999999999</v>
      </c>
      <c r="F936" s="603">
        <f t="shared" si="132"/>
        <v>437.75</v>
      </c>
      <c r="G936" s="862">
        <f>'Заказ, cкидки и курсы валют'!$J$23*F936</f>
        <v>5253</v>
      </c>
      <c r="H936" s="128">
        <f t="shared" si="133"/>
        <v>787.95</v>
      </c>
      <c r="I936" s="15"/>
      <c r="J936" s="128">
        <f>ROUND(IF(H936&lt;'Заказ, cкидки и курсы валют'!$B$39,H936*0.54*100/(100-'Заказ, cкидки и курсы валют'!$C$39),IF(H936&lt;'Заказ, cкидки и курсы валют'!$B$40,H936*0.54*100/(100-'Заказ, cкидки и курсы валют'!$C$40),IF(H936&lt;'Заказ, cкидки и курсы валют'!$B$41,H936*0.54*100/(100-'Заказ, cкидки и курсы валют'!$C$41),IF(H936&lt;'Заказ, cкидки и курсы валют'!$B$42,H936*0.54*100/(100-'Заказ, cкидки и курсы валют'!$C$42),IF(H936&lt;'Заказ, cкидки и курсы валют'!$B$43,H936*0.54*100/(100-'Заказ, cкидки и курсы валют'!$C$43),H936))))),2)</f>
        <v>850.99</v>
      </c>
      <c r="K936" s="667"/>
    </row>
    <row r="937" spans="1:11" ht="15">
      <c r="A937" s="15" t="s">
        <v>8959</v>
      </c>
      <c r="B937" s="61" t="s">
        <v>3271</v>
      </c>
      <c r="C937" s="61">
        <v>10.6</v>
      </c>
      <c r="D937" s="61">
        <v>100</v>
      </c>
      <c r="E937" s="2110">
        <f t="shared" si="131"/>
        <v>518.1</v>
      </c>
      <c r="F937" s="603">
        <f t="shared" si="132"/>
        <v>518.1</v>
      </c>
      <c r="G937" s="862">
        <f>'Заказ, cкидки и курсы валют'!$J$23*F937</f>
        <v>6217.2000000000007</v>
      </c>
      <c r="H937" s="128">
        <f t="shared" si="133"/>
        <v>621.72</v>
      </c>
      <c r="I937" s="15"/>
      <c r="J937" s="128">
        <f>ROUND(IF(H937&lt;'Заказ, cкидки и курсы валют'!$B$39,H937*0.54*100/(100-'Заказ, cкидки и курсы валют'!$C$39),IF(H937&lt;'Заказ, cкидки и курсы валют'!$B$40,H937*0.54*100/(100-'Заказ, cкидки и курсы валют'!$C$40),IF(H937&lt;'Заказ, cкидки и курсы валют'!$B$41,H937*0.54*100/(100-'Заказ, cкидки и курсы валют'!$C$41),IF(H937&lt;'Заказ, cкидки и курсы валют'!$B$42,H937*0.54*100/(100-'Заказ, cкидки и курсы валют'!$C$42),IF(H937&lt;'Заказ, cкидки и курсы валют'!$B$43,H937*0.54*100/(100-'Заказ, cкидки и курсы валют'!$C$43),H937))))),2)</f>
        <v>671.46</v>
      </c>
      <c r="K937" s="667"/>
    </row>
    <row r="938" spans="1:11" ht="15">
      <c r="A938" s="15" t="s">
        <v>8960</v>
      </c>
      <c r="B938" s="61" t="s">
        <v>3352</v>
      </c>
      <c r="C938" s="61">
        <v>11.9</v>
      </c>
      <c r="D938" s="61">
        <v>50</v>
      </c>
      <c r="E938" s="2110">
        <f t="shared" si="131"/>
        <v>588.22799999999995</v>
      </c>
      <c r="F938" s="603">
        <f t="shared" si="132"/>
        <v>588.23</v>
      </c>
      <c r="G938" s="862">
        <f>'Заказ, cкидки и курсы валют'!$J$23*F938</f>
        <v>7058.76</v>
      </c>
      <c r="H938" s="128">
        <f t="shared" si="133"/>
        <v>352.94</v>
      </c>
      <c r="I938" s="15"/>
      <c r="J938" s="128">
        <f>ROUND(IF(H938&lt;'Заказ, cкидки и курсы валют'!$B$39,H938*0.54*100/(100-'Заказ, cкидки и курсы валют'!$C$39),IF(H938&lt;'Заказ, cкидки и курсы валют'!$B$40,H938*0.54*100/(100-'Заказ, cкидки и курсы валют'!$C$40),IF(H938&lt;'Заказ, cкидки и курсы валют'!$B$41,H938*0.54*100/(100-'Заказ, cкидки и курсы валют'!$C$41),IF(H938&lt;'Заказ, cкидки и курсы валют'!$B$42,H938*0.54*100/(100-'Заказ, cкидки и курсы валют'!$C$42),IF(H938&lt;'Заказ, cкидки и курсы валют'!$B$43,H938*0.54*100/(100-'Заказ, cкидки и курсы валют'!$C$43),H938))))),2)</f>
        <v>476.47</v>
      </c>
      <c r="K938" s="667"/>
    </row>
    <row r="939" spans="1:11" ht="15">
      <c r="A939" s="15" t="s">
        <v>8961</v>
      </c>
      <c r="B939" s="60" t="s">
        <v>3891</v>
      </c>
      <c r="C939" s="61">
        <v>8.6</v>
      </c>
      <c r="D939" s="61">
        <v>150</v>
      </c>
      <c r="E939" s="2110">
        <f t="shared" si="131"/>
        <v>391.56</v>
      </c>
      <c r="F939" s="603">
        <f t="shared" si="132"/>
        <v>391.56</v>
      </c>
      <c r="G939" s="862">
        <f>'Заказ, cкидки и курсы валют'!$J$23*F939</f>
        <v>4698.72</v>
      </c>
      <c r="H939" s="128">
        <f t="shared" si="133"/>
        <v>704.81</v>
      </c>
      <c r="I939" s="15"/>
      <c r="J939" s="128">
        <f>ROUND(IF(H939&lt;'Заказ, cкидки и курсы валют'!$B$39,H939*0.54*100/(100-'Заказ, cкидки и курсы валют'!$C$39),IF(H939&lt;'Заказ, cкидки и курсы валют'!$B$40,H939*0.54*100/(100-'Заказ, cкидки и курсы валют'!$C$40),IF(H939&lt;'Заказ, cкидки и курсы валют'!$B$41,H939*0.54*100/(100-'Заказ, cкидки и курсы валют'!$C$41),IF(H939&lt;'Заказ, cкидки и курсы валют'!$B$42,H939*0.54*100/(100-'Заказ, cкидки и курсы валют'!$C$42),IF(H939&lt;'Заказ, cкидки и курсы валют'!$B$43,H939*0.54*100/(100-'Заказ, cкидки и курсы валют'!$C$43),H939))))),2)</f>
        <v>761.19</v>
      </c>
      <c r="K939" s="667"/>
    </row>
    <row r="940" spans="1:11" ht="15">
      <c r="A940" s="15" t="s">
        <v>8962</v>
      </c>
      <c r="B940" s="61" t="s">
        <v>3353</v>
      </c>
      <c r="C940" s="61">
        <v>9.35</v>
      </c>
      <c r="D940" s="61">
        <v>150</v>
      </c>
      <c r="E940" s="2110">
        <f t="shared" si="131"/>
        <v>444.13200000000001</v>
      </c>
      <c r="F940" s="603">
        <f t="shared" si="132"/>
        <v>444.13</v>
      </c>
      <c r="G940" s="862">
        <f>'Заказ, cкидки и курсы валют'!$J$23*F940</f>
        <v>5329.5599999999995</v>
      </c>
      <c r="H940" s="128">
        <f t="shared" si="133"/>
        <v>799.43</v>
      </c>
      <c r="I940" s="15"/>
      <c r="J940" s="128">
        <f>ROUND(IF(H940&lt;'Заказ, cкидки и курсы валют'!$B$39,H940*0.54*100/(100-'Заказ, cкидки и курсы валют'!$C$39),IF(H940&lt;'Заказ, cкидки и курсы валют'!$B$40,H940*0.54*100/(100-'Заказ, cкидки и курсы валют'!$C$40),IF(H940&lt;'Заказ, cкидки и курсы валют'!$B$41,H940*0.54*100/(100-'Заказ, cкидки и курсы валют'!$C$41),IF(H940&lt;'Заказ, cкидки и курсы валют'!$B$42,H940*0.54*100/(100-'Заказ, cкидки и курсы валют'!$C$42),IF(H940&lt;'Заказ, cкидки и курсы валют'!$B$43,H940*0.54*100/(100-'Заказ, cкидки и курсы валют'!$C$43),H940))))),2)</f>
        <v>863.38</v>
      </c>
      <c r="K940" s="667"/>
    </row>
    <row r="941" spans="1:11" ht="15">
      <c r="A941" s="15" t="s">
        <v>10871</v>
      </c>
      <c r="B941" s="1662" t="s">
        <v>606</v>
      </c>
      <c r="C941" s="1665">
        <v>10.51</v>
      </c>
      <c r="D941" s="61">
        <v>150</v>
      </c>
      <c r="E941" s="2110">
        <f t="shared" ref="E941:E944" si="134">E919*1.2</f>
        <v>495.84</v>
      </c>
      <c r="F941" s="603">
        <f t="shared" ref="F941:F944" si="135">ROUND(E941*(1-$F$37),2)</f>
        <v>495.84</v>
      </c>
      <c r="G941" s="862">
        <f>'Заказ, cкидки и курсы валют'!$J$23*F941</f>
        <v>5950.08</v>
      </c>
      <c r="H941" s="128">
        <f t="shared" ref="H941:H944" si="136">ROUND((D941/1000)*G941,2)</f>
        <v>892.51</v>
      </c>
      <c r="I941" s="15"/>
      <c r="J941" s="128">
        <f>ROUND(IF(H941&lt;'Заказ, cкидки и курсы валют'!$B$39,H941*0.54*100/(100-'Заказ, cкидки и курсы валют'!$C$39),IF(H941&lt;'Заказ, cкидки и курсы валют'!$B$40,H941*0.54*100/(100-'Заказ, cкидки и курсы валют'!$C$40),IF(H941&lt;'Заказ, cкидки и курсы валют'!$B$41,H941*0.54*100/(100-'Заказ, cкидки и курсы валют'!$C$41),IF(H941&lt;'Заказ, cкидки и курсы валют'!$B$42,H941*0.54*100/(100-'Заказ, cкидки и курсы валют'!$C$42),IF(H941&lt;'Заказ, cкидки и курсы валют'!$B$43,H941*0.54*100/(100-'Заказ, cкидки и курсы валют'!$C$43),H941))))),2)</f>
        <v>963.91</v>
      </c>
      <c r="K941" s="667"/>
    </row>
    <row r="942" spans="1:11" ht="15">
      <c r="A942" s="15" t="s">
        <v>10872</v>
      </c>
      <c r="B942" s="1662" t="s">
        <v>607</v>
      </c>
      <c r="C942" s="1215">
        <v>12</v>
      </c>
      <c r="D942" s="61">
        <v>100</v>
      </c>
      <c r="E942" s="2110">
        <f t="shared" si="134"/>
        <v>583.63199999999995</v>
      </c>
      <c r="F942" s="603">
        <f t="shared" si="135"/>
        <v>583.63</v>
      </c>
      <c r="G942" s="862">
        <f>'Заказ, cкидки и курсы валют'!$J$23*F942</f>
        <v>7003.5599999999995</v>
      </c>
      <c r="H942" s="128">
        <f t="shared" si="136"/>
        <v>700.36</v>
      </c>
      <c r="I942" s="15"/>
      <c r="J942" s="128">
        <f>ROUND(IF(H942&lt;'Заказ, cкидки и курсы валют'!$B$39,H942*0.54*100/(100-'Заказ, cкидки и курсы валют'!$C$39),IF(H942&lt;'Заказ, cкидки и курсы валют'!$B$40,H942*0.54*100/(100-'Заказ, cкидки и курсы валют'!$C$40),IF(H942&lt;'Заказ, cкидки и курсы валют'!$B$41,H942*0.54*100/(100-'Заказ, cкидки и курсы валют'!$C$41),IF(H942&lt;'Заказ, cкидки и курсы валют'!$B$42,H942*0.54*100/(100-'Заказ, cкидки и курсы валют'!$C$42),IF(H942&lt;'Заказ, cкидки и курсы валют'!$B$43,H942*0.54*100/(100-'Заказ, cкидки и курсы валют'!$C$43),H942))))),2)</f>
        <v>756.39</v>
      </c>
      <c r="K942" s="667"/>
    </row>
    <row r="943" spans="1:11" ht="15">
      <c r="A943" s="15" t="s">
        <v>10873</v>
      </c>
      <c r="B943" s="1662" t="s">
        <v>10865</v>
      </c>
      <c r="C943" s="1666">
        <v>14.92</v>
      </c>
      <c r="D943" s="61">
        <v>100</v>
      </c>
      <c r="E943" s="2110">
        <f t="shared" si="134"/>
        <v>662.53200000000004</v>
      </c>
      <c r="F943" s="603">
        <f t="shared" si="135"/>
        <v>662.53</v>
      </c>
      <c r="G943" s="862">
        <f>'Заказ, cкидки и курсы валют'!$J$23*F943</f>
        <v>7950.36</v>
      </c>
      <c r="H943" s="128">
        <f t="shared" si="136"/>
        <v>795.04</v>
      </c>
      <c r="I943" s="15"/>
      <c r="J943" s="128">
        <f>ROUND(IF(H943&lt;'Заказ, cкидки и курсы валют'!$B$39,H943*0.54*100/(100-'Заказ, cкидки и курсы валют'!$C$39),IF(H943&lt;'Заказ, cкидки и курсы валют'!$B$40,H943*0.54*100/(100-'Заказ, cкидки и курсы валют'!$C$40),IF(H943&lt;'Заказ, cкидки и курсы валют'!$B$41,H943*0.54*100/(100-'Заказ, cкидки и курсы валют'!$C$41),IF(H943&lt;'Заказ, cкидки и курсы валют'!$B$42,H943*0.54*100/(100-'Заказ, cкидки и курсы валют'!$C$42),IF(H943&lt;'Заказ, cкидки и курсы валют'!$B$43,H943*0.54*100/(100-'Заказ, cкидки и курсы валют'!$C$43),H943))))),2)</f>
        <v>858.64</v>
      </c>
      <c r="K943" s="667"/>
    </row>
    <row r="944" spans="1:11" ht="15">
      <c r="A944" s="15" t="s">
        <v>10874</v>
      </c>
      <c r="B944" s="1662" t="s">
        <v>10866</v>
      </c>
      <c r="C944" s="1666">
        <v>16.8</v>
      </c>
      <c r="D944" s="61">
        <v>80</v>
      </c>
      <c r="E944" s="2110">
        <f t="shared" si="134"/>
        <v>780.99599999999998</v>
      </c>
      <c r="F944" s="603">
        <f t="shared" si="135"/>
        <v>781</v>
      </c>
      <c r="G944" s="862">
        <f>'Заказ, cкидки и курсы валют'!$J$23*F944</f>
        <v>9372</v>
      </c>
      <c r="H944" s="128">
        <f t="shared" si="136"/>
        <v>749.76</v>
      </c>
      <c r="I944" s="15"/>
      <c r="J944" s="128">
        <f>ROUND(IF(H944&lt;'Заказ, cкидки и курсы валют'!$B$39,H944*0.54*100/(100-'Заказ, cкидки и курсы валют'!$C$39),IF(H944&lt;'Заказ, cкидки и курсы валют'!$B$40,H944*0.54*100/(100-'Заказ, cкидки и курсы валют'!$C$40),IF(H944&lt;'Заказ, cкидки и курсы валют'!$B$41,H944*0.54*100/(100-'Заказ, cкидки и курсы валют'!$C$41),IF(H944&lt;'Заказ, cкидки и курсы валют'!$B$42,H944*0.54*100/(100-'Заказ, cкидки и курсы валют'!$C$42),IF(H944&lt;'Заказ, cкидки и курсы валют'!$B$43,H944*0.54*100/(100-'Заказ, cкидки и курсы валют'!$C$43),H944))))),2)</f>
        <v>809.74</v>
      </c>
      <c r="K944" s="667"/>
    </row>
    <row r="945" spans="1:11" ht="15.75" thickBot="1">
      <c r="K945" s="667"/>
    </row>
    <row r="946" spans="1:11" ht="18">
      <c r="A946" s="247"/>
      <c r="B946" s="91" t="s">
        <v>597</v>
      </c>
      <c r="C946" s="91"/>
      <c r="D946" s="93"/>
      <c r="E946" s="562"/>
      <c r="F946" s="592"/>
      <c r="G946" s="592"/>
      <c r="H946" s="163"/>
      <c r="I946" s="95"/>
    </row>
    <row r="947" spans="1:11" ht="18">
      <c r="A947" s="248"/>
      <c r="B947" s="108"/>
      <c r="C947" s="108" t="s">
        <v>3186</v>
      </c>
      <c r="D947" s="111"/>
      <c r="E947" s="568"/>
      <c r="F947" s="563"/>
      <c r="G947" s="553"/>
      <c r="H947" s="17"/>
      <c r="I947" s="167"/>
    </row>
    <row r="948" spans="1:11">
      <c r="A948" s="248"/>
      <c r="B948" s="17"/>
      <c r="C948" s="97"/>
      <c r="D948" s="97"/>
      <c r="E948" s="557"/>
      <c r="F948" s="596"/>
      <c r="G948" s="620"/>
      <c r="H948" s="17"/>
      <c r="I948" s="167"/>
    </row>
    <row r="949" spans="1:11">
      <c r="A949" s="248"/>
      <c r="B949" s="17"/>
      <c r="C949" s="274"/>
      <c r="D949" s="17"/>
      <c r="E949" s="557"/>
      <c r="F949" s="594"/>
      <c r="G949" s="620"/>
      <c r="H949" s="17"/>
      <c r="I949" s="167"/>
    </row>
    <row r="950" spans="1:11">
      <c r="A950" s="248"/>
      <c r="B950" s="17"/>
      <c r="C950" s="274"/>
      <c r="D950" s="17"/>
      <c r="E950" s="557"/>
      <c r="F950" s="594"/>
      <c r="G950" s="620"/>
      <c r="H950" s="17"/>
      <c r="I950" s="167"/>
    </row>
    <row r="951" spans="1:11" ht="18.75" thickBot="1">
      <c r="A951" s="117" t="s">
        <v>7679</v>
      </c>
      <c r="B951" s="171"/>
      <c r="C951" s="99"/>
      <c r="D951" s="99"/>
      <c r="E951" s="558"/>
      <c r="F951" s="598"/>
      <c r="G951" s="621"/>
      <c r="H951" s="171"/>
      <c r="I951" s="172"/>
    </row>
    <row r="952" spans="1:11" ht="42">
      <c r="A952" s="195" t="s">
        <v>1028</v>
      </c>
      <c r="B952" s="196" t="s">
        <v>1029</v>
      </c>
      <c r="C952" s="197" t="s">
        <v>678</v>
      </c>
      <c r="D952" s="197" t="s">
        <v>3130</v>
      </c>
      <c r="E952" s="605" t="s">
        <v>11188</v>
      </c>
      <c r="F952" s="600" t="s">
        <v>2779</v>
      </c>
      <c r="G952" s="638" t="s">
        <v>2627</v>
      </c>
      <c r="H952" s="338" t="s">
        <v>497</v>
      </c>
      <c r="I952" s="199" t="s">
        <v>4239</v>
      </c>
    </row>
    <row r="953" spans="1:11">
      <c r="A953" s="195"/>
      <c r="B953" s="389"/>
      <c r="C953" s="197" t="s">
        <v>3629</v>
      </c>
      <c r="D953" s="390" t="s">
        <v>2628</v>
      </c>
      <c r="E953" s="564" t="s">
        <v>265</v>
      </c>
      <c r="F953" s="607">
        <f>'Заказ, cкидки и курсы валют'!$I$12</f>
        <v>0</v>
      </c>
      <c r="G953" s="949"/>
      <c r="H953" s="455"/>
      <c r="I953" s="325"/>
    </row>
    <row r="954" spans="1:11" ht="15">
      <c r="A954" s="15" t="s">
        <v>767</v>
      </c>
      <c r="B954" s="39" t="s">
        <v>3212</v>
      </c>
      <c r="C954" s="39">
        <v>2.91</v>
      </c>
      <c r="D954" s="2160">
        <v>8000</v>
      </c>
      <c r="E954" s="2588">
        <v>86.95</v>
      </c>
      <c r="F954" s="603">
        <f>ROUND(E954*(1-$F$37),2)</f>
        <v>86.95</v>
      </c>
      <c r="G954" s="862">
        <f>'Заказ, cкидки и курсы валют'!$J$23*F954</f>
        <v>1043.4000000000001</v>
      </c>
      <c r="H954" s="128">
        <f>ROUND((D954/1000)*G954,2)</f>
        <v>8347.2000000000007</v>
      </c>
      <c r="I954" s="15"/>
    </row>
    <row r="955" spans="1:11" ht="15">
      <c r="A955" s="15" t="s">
        <v>768</v>
      </c>
      <c r="B955" s="46" t="s">
        <v>3525</v>
      </c>
      <c r="C955" s="46">
        <v>3.27</v>
      </c>
      <c r="D955" s="45">
        <v>8000</v>
      </c>
      <c r="E955" s="2588">
        <v>99.29</v>
      </c>
      <c r="F955" s="603">
        <f>ROUND(E955*(1-$F$37),2)</f>
        <v>99.29</v>
      </c>
      <c r="G955" s="862">
        <f>'Заказ, cкидки и курсы валют'!$J$23*F955</f>
        <v>1191.48</v>
      </c>
      <c r="H955" s="128">
        <f>ROUND((D955/1000)*G955,2)</f>
        <v>9531.84</v>
      </c>
      <c r="I955" s="15"/>
    </row>
    <row r="956" spans="1:11" ht="13.5" thickBot="1">
      <c r="A956" s="14"/>
      <c r="B956" s="50"/>
      <c r="C956" s="50"/>
      <c r="D956" s="51"/>
      <c r="E956" s="550"/>
      <c r="F956" s="550"/>
      <c r="G956" s="546"/>
      <c r="H956" s="14"/>
      <c r="I956" s="14"/>
    </row>
    <row r="957" spans="1:11" ht="18">
      <c r="A957" s="247"/>
      <c r="B957" s="91" t="s">
        <v>597</v>
      </c>
      <c r="C957" s="91"/>
      <c r="D957" s="93"/>
      <c r="E957" s="562"/>
      <c r="F957" s="592"/>
      <c r="G957" s="592"/>
      <c r="H957" s="163"/>
      <c r="I957" s="95"/>
    </row>
    <row r="958" spans="1:11" ht="18">
      <c r="A958" s="248"/>
      <c r="B958" s="108"/>
      <c r="C958" s="108" t="s">
        <v>3186</v>
      </c>
      <c r="D958" s="111"/>
      <c r="E958" s="568"/>
      <c r="F958" s="563"/>
      <c r="G958" s="553"/>
      <c r="H958" s="17"/>
      <c r="I958" s="167"/>
    </row>
    <row r="959" spans="1:11">
      <c r="A959" s="248"/>
      <c r="B959" s="17"/>
      <c r="C959" s="97"/>
      <c r="D959" s="97"/>
      <c r="E959" s="557"/>
      <c r="F959" s="596"/>
      <c r="G959" s="620"/>
      <c r="H959" s="17"/>
      <c r="I959" s="167"/>
    </row>
    <row r="960" spans="1:11">
      <c r="A960" s="248"/>
      <c r="B960" s="17"/>
      <c r="C960" s="274"/>
      <c r="D960" s="17"/>
      <c r="E960" s="557"/>
      <c r="F960" s="594"/>
      <c r="G960" s="620"/>
      <c r="H960" s="17"/>
      <c r="I960" s="167"/>
    </row>
    <row r="961" spans="1:10">
      <c r="A961" s="248"/>
      <c r="B961" s="17"/>
      <c r="C961" s="274"/>
      <c r="D961" s="17"/>
      <c r="E961" s="557"/>
      <c r="F961" s="594"/>
      <c r="G961" s="620"/>
      <c r="H961" s="17"/>
      <c r="I961" s="167"/>
    </row>
    <row r="962" spans="1:10" ht="18.75" thickBot="1">
      <c r="A962" s="2549" t="s">
        <v>7680</v>
      </c>
      <c r="B962" s="118"/>
      <c r="C962" s="100"/>
      <c r="D962" s="171"/>
      <c r="E962" s="565"/>
      <c r="F962" s="598"/>
      <c r="G962" s="621"/>
      <c r="H962" s="171"/>
      <c r="I962" s="172"/>
    </row>
    <row r="963" spans="1:10" ht="42">
      <c r="A963" s="195" t="s">
        <v>1028</v>
      </c>
      <c r="B963" s="196" t="s">
        <v>1029</v>
      </c>
      <c r="C963" s="197" t="s">
        <v>678</v>
      </c>
      <c r="D963" s="197" t="s">
        <v>3130</v>
      </c>
      <c r="E963" s="605" t="s">
        <v>11188</v>
      </c>
      <c r="F963" s="600" t="s">
        <v>2779</v>
      </c>
      <c r="G963" s="638" t="s">
        <v>2627</v>
      </c>
      <c r="H963" s="338" t="s">
        <v>497</v>
      </c>
      <c r="I963" s="199" t="s">
        <v>4239</v>
      </c>
      <c r="J963" s="2668" t="s">
        <v>12335</v>
      </c>
    </row>
    <row r="964" spans="1:10">
      <c r="A964" s="195"/>
      <c r="B964" s="389"/>
      <c r="C964" s="197" t="s">
        <v>3629</v>
      </c>
      <c r="D964" s="390" t="s">
        <v>2628</v>
      </c>
      <c r="E964" s="564" t="s">
        <v>265</v>
      </c>
      <c r="F964" s="607">
        <f>'Заказ, cкидки и курсы валют'!$I$12</f>
        <v>0</v>
      </c>
      <c r="G964" s="949"/>
      <c r="H964" s="455"/>
      <c r="I964" s="325"/>
      <c r="J964" s="2669"/>
    </row>
    <row r="965" spans="1:10">
      <c r="A965" s="15" t="s">
        <v>769</v>
      </c>
      <c r="B965" s="39" t="s">
        <v>3212</v>
      </c>
      <c r="C965" s="39">
        <v>2.91</v>
      </c>
      <c r="D965" s="2159">
        <v>500</v>
      </c>
      <c r="E965" s="2110">
        <f>E954*1.2</f>
        <v>104.34</v>
      </c>
      <c r="F965" s="603">
        <f>ROUND(E965*(1-$F$37),2)</f>
        <v>104.34</v>
      </c>
      <c r="G965" s="862">
        <f>'Заказ, cкидки и курсы валют'!$J$23*F965</f>
        <v>1252.08</v>
      </c>
      <c r="H965" s="128">
        <f>ROUND((D965/1000)*G965,2)</f>
        <v>626.04</v>
      </c>
      <c r="I965" s="15"/>
      <c r="J965" s="128">
        <f>ROUND(IF(H965&lt;'Заказ, cкидки и курсы валют'!$B$39,H965*0.54*100/(100-'Заказ, cкидки и курсы валют'!$C$39),IF(H965&lt;'Заказ, cкидки и курсы валют'!$B$40,H965*0.54*100/(100-'Заказ, cкидки и курсы валют'!$C$40),IF(H965&lt;'Заказ, cкидки и курсы валют'!$B$41,H965*0.54*100/(100-'Заказ, cкидки и курсы валют'!$C$41),IF(H965&lt;'Заказ, cкидки и курсы валют'!$B$42,H965*0.54*100/(100-'Заказ, cкидки и курсы валют'!$C$42),IF(H965&lt;'Заказ, cкидки и курсы валют'!$B$43,H965*0.54*100/(100-'Заказ, cкидки и курсы валют'!$C$43),H965))))),2)</f>
        <v>676.12</v>
      </c>
    </row>
    <row r="966" spans="1:10">
      <c r="A966" s="15" t="s">
        <v>770</v>
      </c>
      <c r="B966" s="46" t="s">
        <v>3525</v>
      </c>
      <c r="C966" s="46">
        <v>3.27</v>
      </c>
      <c r="D966" s="2055">
        <v>500</v>
      </c>
      <c r="E966" s="2110">
        <f>E955*1.2</f>
        <v>119.148</v>
      </c>
      <c r="F966" s="603">
        <f>ROUND(E966*(1-$F$37),2)</f>
        <v>119.15</v>
      </c>
      <c r="G966" s="862">
        <f>'Заказ, cкидки и курсы валют'!$J$23*F966</f>
        <v>1429.8000000000002</v>
      </c>
      <c r="H966" s="128">
        <f>ROUND((D966/1000)*G966,2)</f>
        <v>714.9</v>
      </c>
      <c r="I966" s="15"/>
      <c r="J966" s="128">
        <f>ROUND(IF(H966&lt;'Заказ, cкидки и курсы валют'!$B$39,H966*0.54*100/(100-'Заказ, cкидки и курсы валют'!$C$39),IF(H966&lt;'Заказ, cкидки и курсы валют'!$B$40,H966*0.54*100/(100-'Заказ, cкидки и курсы валют'!$C$40),IF(H966&lt;'Заказ, cкидки и курсы валют'!$B$41,H966*0.54*100/(100-'Заказ, cкидки и курсы валют'!$C$41),IF(H966&lt;'Заказ, cкидки и курсы валют'!$B$42,H966*0.54*100/(100-'Заказ, cкидки и курсы валют'!$C$42),IF(H966&lt;'Заказ, cкидки и курсы валют'!$B$43,H966*0.54*100/(100-'Заказ, cкидки и курсы валют'!$C$43),H966))))),2)</f>
        <v>772.09</v>
      </c>
    </row>
    <row r="967" spans="1:10" ht="13.5" thickBot="1">
      <c r="A967" s="14"/>
      <c r="B967" s="50"/>
      <c r="C967" s="50"/>
      <c r="D967" s="51"/>
      <c r="E967" s="550"/>
      <c r="F967" s="550"/>
      <c r="G967" s="546"/>
      <c r="H967" s="14"/>
      <c r="I967" s="14"/>
    </row>
    <row r="968" spans="1:10" ht="18">
      <c r="A968" s="247"/>
      <c r="B968" s="91" t="s">
        <v>597</v>
      </c>
      <c r="C968" s="91"/>
      <c r="D968" s="93"/>
      <c r="E968" s="562"/>
      <c r="F968" s="592"/>
      <c r="G968" s="592"/>
      <c r="H968" s="163"/>
      <c r="I968" s="95"/>
    </row>
    <row r="969" spans="1:10" ht="18">
      <c r="A969" s="248"/>
      <c r="B969" s="108"/>
      <c r="C969" s="108" t="s">
        <v>3186</v>
      </c>
      <c r="D969" s="111"/>
      <c r="E969" s="568"/>
      <c r="F969" s="563"/>
      <c r="G969" s="553"/>
      <c r="H969" s="17"/>
      <c r="I969" s="167"/>
    </row>
    <row r="970" spans="1:10">
      <c r="A970" s="248"/>
      <c r="B970" s="17"/>
      <c r="C970" s="97"/>
      <c r="D970" s="97"/>
      <c r="E970" s="557"/>
      <c r="F970" s="596"/>
      <c r="G970" s="620"/>
      <c r="H970" s="17"/>
      <c r="I970" s="167"/>
    </row>
    <row r="971" spans="1:10">
      <c r="A971" s="248"/>
      <c r="B971" s="17"/>
      <c r="C971" s="274"/>
      <c r="D971" s="17"/>
      <c r="E971" s="557"/>
      <c r="F971" s="594"/>
      <c r="G971" s="620"/>
      <c r="H971" s="17"/>
      <c r="I971" s="167"/>
    </row>
    <row r="972" spans="1:10">
      <c r="A972" s="248"/>
      <c r="B972" s="17"/>
      <c r="C972" s="274"/>
      <c r="D972" s="17"/>
      <c r="E972" s="557"/>
      <c r="F972" s="594"/>
      <c r="G972" s="620"/>
      <c r="H972" s="17"/>
      <c r="I972" s="167"/>
    </row>
    <row r="973" spans="1:10" ht="18.75" thickBot="1">
      <c r="A973" s="2549" t="s">
        <v>7681</v>
      </c>
      <c r="B973" s="2550"/>
      <c r="C973" s="100"/>
      <c r="D973" s="171"/>
      <c r="E973" s="565"/>
      <c r="F973" s="598"/>
      <c r="G973" s="621"/>
      <c r="H973" s="171"/>
      <c r="I973" s="172"/>
    </row>
    <row r="974" spans="1:10" ht="42">
      <c r="A974" s="195" t="s">
        <v>1028</v>
      </c>
      <c r="B974" s="196" t="s">
        <v>1029</v>
      </c>
      <c r="C974" s="197" t="s">
        <v>678</v>
      </c>
      <c r="D974" s="197" t="s">
        <v>3130</v>
      </c>
      <c r="E974" s="605" t="s">
        <v>11188</v>
      </c>
      <c r="F974" s="600" t="s">
        <v>2779</v>
      </c>
      <c r="G974" s="638" t="s">
        <v>2627</v>
      </c>
      <c r="H974" s="338" t="s">
        <v>497</v>
      </c>
      <c r="I974" s="199" t="s">
        <v>4239</v>
      </c>
      <c r="J974" s="2668" t="s">
        <v>12335</v>
      </c>
    </row>
    <row r="975" spans="1:10">
      <c r="A975" s="195"/>
      <c r="B975" s="389"/>
      <c r="C975" s="197" t="s">
        <v>3629</v>
      </c>
      <c r="D975" s="390" t="s">
        <v>2628</v>
      </c>
      <c r="E975" s="564" t="s">
        <v>265</v>
      </c>
      <c r="F975" s="607">
        <f>'Заказ, cкидки и курсы валют'!$I$12</f>
        <v>0</v>
      </c>
      <c r="G975" s="949"/>
      <c r="H975" s="455"/>
      <c r="I975" s="325"/>
      <c r="J975" s="2669"/>
    </row>
    <row r="976" spans="1:10">
      <c r="A976" s="15" t="s">
        <v>7720</v>
      </c>
      <c r="B976" s="39" t="s">
        <v>3212</v>
      </c>
      <c r="C976" s="39">
        <v>2.91</v>
      </c>
      <c r="D976" s="2159">
        <v>80</v>
      </c>
      <c r="E976" s="2110">
        <f>(E954*2)+(1000/D976*7.5)</f>
        <v>267.64999999999998</v>
      </c>
      <c r="F976" s="603">
        <f>ROUND(E976*(1-$F$37),2)</f>
        <v>267.64999999999998</v>
      </c>
      <c r="G976" s="862">
        <f>'Заказ, cкидки и курсы валют'!$J$23*F976</f>
        <v>3211.7999999999997</v>
      </c>
      <c r="H976" s="128">
        <f>ROUND((D976/1000)*G976,2)</f>
        <v>256.94</v>
      </c>
      <c r="I976" s="15"/>
      <c r="J976" s="128">
        <f>ROUND(IF(H976&lt;'Заказ, cкидки и курсы валют'!$B$39,H976*0.54*100/(100-'Заказ, cкидки и курсы валют'!$C$39),IF(H976&lt;'Заказ, cкидки и курсы валют'!$B$40,H976*0.54*100/(100-'Заказ, cкидки и курсы валют'!$C$40),IF(H976&lt;'Заказ, cкидки и курсы валют'!$B$41,H976*0.54*100/(100-'Заказ, cкидки и курсы валют'!$C$41),IF(H976&lt;'Заказ, cкидки и курсы валют'!$B$42,H976*0.54*100/(100-'Заказ, cкидки и курсы валют'!$C$42),IF(H976&lt;'Заказ, cкидки и курсы валют'!$B$43,H976*0.54*100/(100-'Заказ, cкидки и курсы валют'!$C$43),H976))))),2)</f>
        <v>346.87</v>
      </c>
    </row>
    <row r="977" spans="1:10">
      <c r="A977" s="15" t="s">
        <v>7721</v>
      </c>
      <c r="B977" s="46" t="s">
        <v>3525</v>
      </c>
      <c r="C977" s="46">
        <v>3.27</v>
      </c>
      <c r="D977" s="2055">
        <v>80</v>
      </c>
      <c r="E977" s="2110">
        <f>(E955*2)+(1000/D977*7.5)</f>
        <v>292.33000000000004</v>
      </c>
      <c r="F977" s="603">
        <f>ROUND(E977*(1-$F$37),2)</f>
        <v>292.33</v>
      </c>
      <c r="G977" s="862">
        <f>'Заказ, cкидки и курсы валют'!$J$23*F977</f>
        <v>3507.96</v>
      </c>
      <c r="H977" s="128">
        <f>ROUND((D977/1000)*G977,2)</f>
        <v>280.64</v>
      </c>
      <c r="I977" s="15"/>
      <c r="J977" s="128">
        <f>ROUND(IF(H977&lt;'Заказ, cкидки и курсы валют'!$B$39,H977*0.54*100/(100-'Заказ, cкидки и курсы валют'!$C$39),IF(H977&lt;'Заказ, cкидки и курсы валют'!$B$40,H977*0.54*100/(100-'Заказ, cкидки и курсы валют'!$C$40),IF(H977&lt;'Заказ, cкидки и курсы валют'!$B$41,H977*0.54*100/(100-'Заказ, cкидки и курсы валют'!$C$41),IF(H977&lt;'Заказ, cкидки и курсы валют'!$B$42,H977*0.54*100/(100-'Заказ, cкидки и курсы валют'!$C$42),IF(H977&lt;'Заказ, cкидки и курсы валют'!$B$43,H977*0.54*100/(100-'Заказ, cкидки и курсы валют'!$C$43),H977))))),2)</f>
        <v>378.86</v>
      </c>
    </row>
    <row r="978" spans="1:10" ht="13.5" thickBot="1">
      <c r="A978" s="14"/>
      <c r="B978" s="50"/>
      <c r="C978" s="50"/>
      <c r="D978" s="51"/>
      <c r="E978" s="550"/>
      <c r="F978" s="550"/>
      <c r="G978" s="546"/>
      <c r="H978" s="14"/>
      <c r="I978" s="14"/>
    </row>
    <row r="979" spans="1:10" ht="18">
      <c r="A979" s="247"/>
      <c r="B979" s="91" t="s">
        <v>3187</v>
      </c>
      <c r="C979" s="91"/>
      <c r="D979" s="93"/>
      <c r="E979" s="562"/>
      <c r="F979" s="592"/>
      <c r="G979" s="592"/>
      <c r="H979" s="163"/>
      <c r="I979" s="95"/>
    </row>
    <row r="980" spans="1:10" ht="18">
      <c r="A980" s="248"/>
      <c r="B980" s="17"/>
      <c r="C980" s="108"/>
      <c r="D980" s="108" t="s">
        <v>4405</v>
      </c>
      <c r="E980" s="568"/>
      <c r="F980" s="568"/>
      <c r="G980" s="563"/>
      <c r="H980" s="17"/>
      <c r="I980" s="167"/>
    </row>
    <row r="981" spans="1:10">
      <c r="A981" s="248"/>
      <c r="B981" s="17"/>
      <c r="C981" s="97"/>
      <c r="D981" s="97"/>
      <c r="E981" s="557"/>
      <c r="F981" s="596"/>
      <c r="G981" s="620"/>
      <c r="H981" s="17"/>
      <c r="I981" s="167"/>
    </row>
    <row r="982" spans="1:10">
      <c r="A982" s="248"/>
      <c r="B982" s="17"/>
      <c r="C982" s="274"/>
      <c r="D982" s="17"/>
      <c r="E982" s="557"/>
      <c r="F982" s="594"/>
      <c r="G982" s="620"/>
      <c r="H982" s="17"/>
      <c r="I982" s="167"/>
    </row>
    <row r="983" spans="1:10">
      <c r="A983" s="248"/>
      <c r="B983" s="17"/>
      <c r="C983" s="274"/>
      <c r="D983" s="17"/>
      <c r="E983" s="557"/>
      <c r="F983" s="594"/>
      <c r="G983" s="620"/>
      <c r="H983" s="17"/>
      <c r="I983" s="167"/>
    </row>
    <row r="984" spans="1:10" ht="18.75" thickBot="1">
      <c r="A984" s="117" t="s">
        <v>7679</v>
      </c>
      <c r="B984" s="171"/>
      <c r="C984" s="99"/>
      <c r="D984" s="99"/>
      <c r="E984" s="558"/>
      <c r="F984" s="598"/>
      <c r="G984" s="621"/>
      <c r="H984" s="171"/>
      <c r="I984" s="172"/>
    </row>
    <row r="985" spans="1:10" ht="42">
      <c r="A985" s="195" t="s">
        <v>1028</v>
      </c>
      <c r="B985" s="196" t="s">
        <v>1029</v>
      </c>
      <c r="C985" s="197" t="s">
        <v>678</v>
      </c>
      <c r="D985" s="197" t="s">
        <v>3130</v>
      </c>
      <c r="E985" s="605" t="s">
        <v>11188</v>
      </c>
      <c r="F985" s="600" t="s">
        <v>2779</v>
      </c>
      <c r="G985" s="638" t="s">
        <v>2627</v>
      </c>
      <c r="H985" s="338" t="s">
        <v>497</v>
      </c>
      <c r="I985" s="199" t="s">
        <v>4239</v>
      </c>
    </row>
    <row r="986" spans="1:10">
      <c r="A986" s="195"/>
      <c r="B986" s="389"/>
      <c r="C986" s="197" t="s">
        <v>3629</v>
      </c>
      <c r="D986" s="390" t="s">
        <v>2628</v>
      </c>
      <c r="E986" s="564" t="s">
        <v>265</v>
      </c>
      <c r="F986" s="607">
        <f>'Заказ, cкидки и курсы валют'!$I$12</f>
        <v>0</v>
      </c>
      <c r="G986" s="949"/>
      <c r="H986" s="455"/>
      <c r="I986" s="325"/>
    </row>
    <row r="987" spans="1:10" ht="15">
      <c r="A987" s="15" t="s">
        <v>771</v>
      </c>
      <c r="B987" s="61" t="s">
        <v>3525</v>
      </c>
      <c r="C987" s="61">
        <v>3.27</v>
      </c>
      <c r="D987" s="61">
        <v>8000</v>
      </c>
      <c r="E987" s="2588">
        <v>84.23</v>
      </c>
      <c r="F987" s="603">
        <f>ROUND(E987*(1-$F$37),2)</f>
        <v>84.23</v>
      </c>
      <c r="G987" s="862">
        <f>'Заказ, cкидки и курсы валют'!$J$23*F987</f>
        <v>1010.76</v>
      </c>
      <c r="H987" s="128">
        <f>ROUND((D987/1000)*G987,2)</f>
        <v>8086.08</v>
      </c>
      <c r="I987" s="15"/>
    </row>
    <row r="988" spans="1:10" ht="15">
      <c r="A988" s="15" t="s">
        <v>772</v>
      </c>
      <c r="B988" s="61" t="s">
        <v>1384</v>
      </c>
      <c r="C988" s="61">
        <v>3.89</v>
      </c>
      <c r="D988" s="61">
        <v>6500</v>
      </c>
      <c r="E988" s="2588">
        <v>105.08</v>
      </c>
      <c r="F988" s="603">
        <f t="shared" ref="F988:F997" si="137">ROUND(E988*(1-$F$37),2)</f>
        <v>105.08</v>
      </c>
      <c r="G988" s="862">
        <f>'Заказ, cкидки и курсы валют'!$J$23*F988</f>
        <v>1260.96</v>
      </c>
      <c r="H988" s="128">
        <f t="shared" ref="H988:H997" si="138">ROUND((D988/1000)*G988,2)</f>
        <v>8196.24</v>
      </c>
      <c r="I988" s="15"/>
    </row>
    <row r="989" spans="1:10" ht="15">
      <c r="A989" s="15" t="s">
        <v>773</v>
      </c>
      <c r="B989" s="61" t="s">
        <v>1385</v>
      </c>
      <c r="C989" s="61">
        <v>4.59</v>
      </c>
      <c r="D989" s="61">
        <v>5000</v>
      </c>
      <c r="E989" s="2588">
        <v>126.73</v>
      </c>
      <c r="F989" s="603">
        <f t="shared" si="137"/>
        <v>126.73</v>
      </c>
      <c r="G989" s="862">
        <f>'Заказ, cкидки и курсы валют'!$J$23*F989</f>
        <v>1520.76</v>
      </c>
      <c r="H989" s="128">
        <f t="shared" si="138"/>
        <v>7603.8</v>
      </c>
      <c r="I989" s="15"/>
    </row>
    <row r="990" spans="1:10" ht="15">
      <c r="A990" s="15" t="s">
        <v>774</v>
      </c>
      <c r="B990" s="61" t="s">
        <v>598</v>
      </c>
      <c r="C990" s="61">
        <v>5.28</v>
      </c>
      <c r="D990" s="61">
        <v>4000</v>
      </c>
      <c r="E990" s="2588">
        <v>146.54</v>
      </c>
      <c r="F990" s="603">
        <f t="shared" si="137"/>
        <v>146.54</v>
      </c>
      <c r="G990" s="862">
        <f>'Заказ, cкидки и курсы валют'!$J$23*F990</f>
        <v>1758.48</v>
      </c>
      <c r="H990" s="128">
        <f t="shared" si="138"/>
        <v>7033.92</v>
      </c>
      <c r="I990" s="15"/>
    </row>
    <row r="991" spans="1:10" ht="15">
      <c r="A991" s="15" t="s">
        <v>775</v>
      </c>
      <c r="B991" s="61" t="s">
        <v>599</v>
      </c>
      <c r="C991" s="61">
        <v>6.04</v>
      </c>
      <c r="D991" s="61">
        <v>3500</v>
      </c>
      <c r="E991" s="2588">
        <v>165.74</v>
      </c>
      <c r="F991" s="603">
        <f t="shared" si="137"/>
        <v>165.74</v>
      </c>
      <c r="G991" s="862">
        <f>'Заказ, cкидки и курсы валют'!$J$23*F991</f>
        <v>1988.88</v>
      </c>
      <c r="H991" s="128">
        <f t="shared" si="138"/>
        <v>6961.08</v>
      </c>
      <c r="I991" s="15"/>
    </row>
    <row r="992" spans="1:10" ht="15">
      <c r="A992" s="15" t="s">
        <v>776</v>
      </c>
      <c r="B992" s="61" t="s">
        <v>600</v>
      </c>
      <c r="C992" s="61">
        <v>7.38</v>
      </c>
      <c r="D992" s="61">
        <v>3000</v>
      </c>
      <c r="E992" s="2588">
        <v>208.07</v>
      </c>
      <c r="F992" s="603">
        <f t="shared" si="137"/>
        <v>208.07</v>
      </c>
      <c r="G992" s="862">
        <f>'Заказ, cкидки и курсы валют'!$J$23*F992</f>
        <v>2496.84</v>
      </c>
      <c r="H992" s="128">
        <f t="shared" si="138"/>
        <v>7490.52</v>
      </c>
      <c r="I992" s="15"/>
    </row>
    <row r="993" spans="1:10" ht="15">
      <c r="A993" s="2156" t="s">
        <v>3185</v>
      </c>
      <c r="B993" s="491" t="s">
        <v>603</v>
      </c>
      <c r="C993" s="492">
        <v>5.5</v>
      </c>
      <c r="D993" s="2156">
        <v>4000</v>
      </c>
      <c r="E993" s="2588">
        <v>160.34</v>
      </c>
      <c r="F993" s="603">
        <f t="shared" si="137"/>
        <v>160.34</v>
      </c>
      <c r="G993" s="862">
        <f>'Заказ, cкидки и курсы валют'!$J$23*F993</f>
        <v>1924.08</v>
      </c>
      <c r="H993" s="128">
        <f t="shared" si="138"/>
        <v>7696.32</v>
      </c>
      <c r="I993" s="444"/>
    </row>
    <row r="994" spans="1:10" ht="15">
      <c r="A994" s="442" t="s">
        <v>777</v>
      </c>
      <c r="B994" s="447" t="s">
        <v>604</v>
      </c>
      <c r="C994" s="448">
        <v>6.2</v>
      </c>
      <c r="D994" s="2157">
        <v>3500</v>
      </c>
      <c r="E994" s="2588">
        <v>190.02</v>
      </c>
      <c r="F994" s="603">
        <f t="shared" si="137"/>
        <v>190.02</v>
      </c>
      <c r="G994" s="862">
        <f>'Заказ, cкидки и курсы валют'!$J$23*F994</f>
        <v>2280.2400000000002</v>
      </c>
      <c r="H994" s="128">
        <f t="shared" si="138"/>
        <v>7980.84</v>
      </c>
      <c r="I994" s="444"/>
    </row>
    <row r="995" spans="1:10" ht="15">
      <c r="A995" s="442" t="s">
        <v>778</v>
      </c>
      <c r="B995" s="449" t="s">
        <v>605</v>
      </c>
      <c r="C995" s="448">
        <v>7.58</v>
      </c>
      <c r="D995" s="2157">
        <v>3000</v>
      </c>
      <c r="E995" s="2588">
        <v>221.79</v>
      </c>
      <c r="F995" s="603">
        <f t="shared" si="137"/>
        <v>221.79</v>
      </c>
      <c r="G995" s="862">
        <f>'Заказ, cкидки и курсы валют'!$J$23*F995</f>
        <v>2661.48</v>
      </c>
      <c r="H995" s="128">
        <f t="shared" si="138"/>
        <v>7984.44</v>
      </c>
      <c r="I995" s="444"/>
    </row>
    <row r="996" spans="1:10" ht="15">
      <c r="A996" s="442" t="s">
        <v>779</v>
      </c>
      <c r="B996" s="450" t="s">
        <v>606</v>
      </c>
      <c r="C996" s="448">
        <v>9.11</v>
      </c>
      <c r="D996" s="2158">
        <v>2200</v>
      </c>
      <c r="E996" s="2588">
        <v>249.72</v>
      </c>
      <c r="F996" s="603">
        <f t="shared" si="137"/>
        <v>249.72</v>
      </c>
      <c r="G996" s="862">
        <f>'Заказ, cкидки и курсы валют'!$J$23*F996</f>
        <v>2996.64</v>
      </c>
      <c r="H996" s="128">
        <f t="shared" si="138"/>
        <v>6592.61</v>
      </c>
      <c r="I996" s="444"/>
    </row>
    <row r="997" spans="1:10" ht="15">
      <c r="A997" s="442" t="s">
        <v>5554</v>
      </c>
      <c r="B997" s="449" t="s">
        <v>607</v>
      </c>
      <c r="C997" s="448">
        <v>11.12</v>
      </c>
      <c r="D997" s="2158">
        <v>1800</v>
      </c>
      <c r="E997" s="2588">
        <v>293.83</v>
      </c>
      <c r="F997" s="603">
        <f t="shared" si="137"/>
        <v>293.83</v>
      </c>
      <c r="G997" s="862">
        <f>'Заказ, cкидки и курсы валют'!$J$23*F997</f>
        <v>3525.96</v>
      </c>
      <c r="H997" s="128">
        <f t="shared" si="138"/>
        <v>6346.73</v>
      </c>
      <c r="I997" s="444"/>
    </row>
    <row r="998" spans="1:10" ht="15.75" thickBot="1">
      <c r="A998" s="18"/>
      <c r="B998" s="660"/>
      <c r="C998" s="661"/>
      <c r="D998" s="662"/>
      <c r="E998" s="667"/>
      <c r="F998" s="663"/>
      <c r="G998" s="664"/>
      <c r="H998" s="347"/>
      <c r="I998" s="17"/>
    </row>
    <row r="999" spans="1:10" ht="18">
      <c r="A999" s="247"/>
      <c r="B999" s="91" t="s">
        <v>3187</v>
      </c>
      <c r="C999" s="91"/>
      <c r="D999" s="93"/>
      <c r="E999" s="562"/>
      <c r="F999" s="592"/>
      <c r="G999" s="592"/>
      <c r="H999" s="163"/>
      <c r="I999" s="95"/>
    </row>
    <row r="1000" spans="1:10" ht="18">
      <c r="A1000" s="248"/>
      <c r="B1000" s="17"/>
      <c r="C1000" s="108"/>
      <c r="D1000" s="108" t="s">
        <v>4405</v>
      </c>
      <c r="E1000" s="568"/>
      <c r="F1000" s="568"/>
      <c r="G1000" s="563"/>
      <c r="H1000" s="17"/>
      <c r="I1000" s="167"/>
    </row>
    <row r="1001" spans="1:10">
      <c r="A1001" s="248"/>
      <c r="B1001" s="17"/>
      <c r="C1001" s="97"/>
      <c r="D1001" s="97"/>
      <c r="E1001" s="557"/>
      <c r="F1001" s="596"/>
      <c r="G1001" s="620"/>
      <c r="H1001" s="17"/>
      <c r="I1001" s="167"/>
    </row>
    <row r="1002" spans="1:10">
      <c r="A1002" s="248"/>
      <c r="B1002" s="17"/>
      <c r="C1002" s="274"/>
      <c r="D1002" s="17"/>
      <c r="E1002" s="557"/>
      <c r="F1002" s="594"/>
      <c r="G1002" s="620"/>
      <c r="H1002" s="17"/>
      <c r="I1002" s="167"/>
    </row>
    <row r="1003" spans="1:10">
      <c r="A1003" s="248"/>
      <c r="B1003" s="17"/>
      <c r="C1003" s="274"/>
      <c r="D1003" s="17"/>
      <c r="E1003" s="557"/>
      <c r="F1003" s="594"/>
      <c r="G1003" s="620"/>
      <c r="H1003" s="17"/>
      <c r="I1003" s="167"/>
    </row>
    <row r="1004" spans="1:10" ht="18.75" thickBot="1">
      <c r="A1004" s="2549" t="s">
        <v>7680</v>
      </c>
      <c r="B1004" s="118"/>
      <c r="C1004" s="99"/>
      <c r="D1004" s="99"/>
      <c r="E1004" s="558"/>
      <c r="F1004" s="598"/>
      <c r="G1004" s="621"/>
      <c r="H1004" s="171"/>
      <c r="I1004" s="172"/>
    </row>
    <row r="1005" spans="1:10" ht="42">
      <c r="A1005" s="195" t="s">
        <v>1028</v>
      </c>
      <c r="B1005" s="196" t="s">
        <v>1029</v>
      </c>
      <c r="C1005" s="197" t="s">
        <v>678</v>
      </c>
      <c r="D1005" s="197" t="s">
        <v>3130</v>
      </c>
      <c r="E1005" s="605" t="s">
        <v>11188</v>
      </c>
      <c r="F1005" s="600" t="s">
        <v>2779</v>
      </c>
      <c r="G1005" s="638" t="s">
        <v>2627</v>
      </c>
      <c r="H1005" s="338" t="s">
        <v>497</v>
      </c>
      <c r="I1005" s="199" t="s">
        <v>4239</v>
      </c>
      <c r="J1005" s="2668" t="s">
        <v>12335</v>
      </c>
    </row>
    <row r="1006" spans="1:10">
      <c r="A1006" s="195"/>
      <c r="B1006" s="389"/>
      <c r="C1006" s="197" t="s">
        <v>3629</v>
      </c>
      <c r="D1006" s="390" t="s">
        <v>2628</v>
      </c>
      <c r="E1006" s="564" t="s">
        <v>265</v>
      </c>
      <c r="F1006" s="607">
        <f>'Заказ, cкидки и курсы валют'!$I$12</f>
        <v>0</v>
      </c>
      <c r="G1006" s="949"/>
      <c r="H1006" s="455"/>
      <c r="I1006" s="325"/>
      <c r="J1006" s="2669"/>
    </row>
    <row r="1007" spans="1:10">
      <c r="A1007" s="15" t="s">
        <v>5544</v>
      </c>
      <c r="B1007" s="61" t="s">
        <v>3525</v>
      </c>
      <c r="C1007" s="61">
        <v>3.27</v>
      </c>
      <c r="D1007" s="61">
        <v>600</v>
      </c>
      <c r="E1007" s="2110">
        <f>E987*1.2</f>
        <v>101.07600000000001</v>
      </c>
      <c r="F1007" s="603">
        <f>ROUND(E1007*(1-$F$37),2)</f>
        <v>101.08</v>
      </c>
      <c r="G1007" s="862">
        <f>'Заказ, cкидки и курсы валют'!$J$23*F1007</f>
        <v>1212.96</v>
      </c>
      <c r="H1007" s="128">
        <f>ROUND((D1007/1000)*G1007,2)</f>
        <v>727.78</v>
      </c>
      <c r="I1007" s="15"/>
      <c r="J1007" s="128">
        <f>ROUND(IF(H1007&lt;'Заказ, cкидки и курсы валют'!$B$39,H1007*0.54*100/(100-'Заказ, cкидки и курсы валют'!$C$39),IF(H1007&lt;'Заказ, cкидки и курсы валют'!$B$40,H1007*0.54*100/(100-'Заказ, cкидки и курсы валют'!$C$40),IF(H1007&lt;'Заказ, cкидки и курсы валют'!$B$41,H1007*0.54*100/(100-'Заказ, cкидки и курсы валют'!$C$41),IF(H1007&lt;'Заказ, cкидки и курсы валют'!$B$42,H1007*0.54*100/(100-'Заказ, cкидки и курсы валют'!$C$42),IF(H1007&lt;'Заказ, cкидки и курсы валют'!$B$43,H1007*0.54*100/(100-'Заказ, cкидки и курсы валют'!$C$43),H1007))))),2)</f>
        <v>786</v>
      </c>
    </row>
    <row r="1008" spans="1:10">
      <c r="A1008" s="15" t="s">
        <v>5545</v>
      </c>
      <c r="B1008" s="61" t="s">
        <v>1384</v>
      </c>
      <c r="C1008" s="61">
        <v>3.89</v>
      </c>
      <c r="D1008" s="61">
        <v>600</v>
      </c>
      <c r="E1008" s="2110">
        <f t="shared" ref="E1008:E1017" si="139">E988*1.2</f>
        <v>126.09599999999999</v>
      </c>
      <c r="F1008" s="603">
        <f t="shared" ref="F1008:F1017" si="140">ROUND(E1008*(1-$F$37),2)</f>
        <v>126.1</v>
      </c>
      <c r="G1008" s="862">
        <f>'Заказ, cкидки и курсы валют'!$J$23*F1008</f>
        <v>1513.1999999999998</v>
      </c>
      <c r="H1008" s="128">
        <f t="shared" ref="H1008:H1017" si="141">ROUND((D1008/1000)*G1008,2)</f>
        <v>907.92</v>
      </c>
      <c r="I1008" s="15"/>
      <c r="J1008" s="128">
        <f>ROUND(IF(H1008&lt;'Заказ, cкидки и курсы валют'!$B$39,H1008*0.54*100/(100-'Заказ, cкидки и курсы валют'!$C$39),IF(H1008&lt;'Заказ, cкидки и курсы валют'!$B$40,H1008*0.54*100/(100-'Заказ, cкидки и курсы валют'!$C$40),IF(H1008&lt;'Заказ, cкидки и курсы валют'!$B$41,H1008*0.54*100/(100-'Заказ, cкидки и курсы валют'!$C$41),IF(H1008&lt;'Заказ, cкидки и курсы валют'!$B$42,H1008*0.54*100/(100-'Заказ, cкидки и курсы валют'!$C$42),IF(H1008&lt;'Заказ, cкидки и курсы валют'!$B$43,H1008*0.54*100/(100-'Заказ, cкидки и курсы валют'!$C$43),H1008))))),2)</f>
        <v>980.55</v>
      </c>
    </row>
    <row r="1009" spans="1:10">
      <c r="A1009" s="15" t="s">
        <v>5546</v>
      </c>
      <c r="B1009" s="61" t="s">
        <v>1385</v>
      </c>
      <c r="C1009" s="61">
        <v>4.59</v>
      </c>
      <c r="D1009" s="61">
        <v>400</v>
      </c>
      <c r="E1009" s="2110">
        <f t="shared" si="139"/>
        <v>152.07599999999999</v>
      </c>
      <c r="F1009" s="603">
        <f t="shared" si="140"/>
        <v>152.08000000000001</v>
      </c>
      <c r="G1009" s="862">
        <f>'Заказ, cкидки и курсы валют'!$J$23*F1009</f>
        <v>1824.96</v>
      </c>
      <c r="H1009" s="128">
        <f t="shared" si="141"/>
        <v>729.98</v>
      </c>
      <c r="I1009" s="15"/>
      <c r="J1009" s="128">
        <f>ROUND(IF(H1009&lt;'Заказ, cкидки и курсы валют'!$B$39,H1009*0.54*100/(100-'Заказ, cкидки и курсы валют'!$C$39),IF(H1009&lt;'Заказ, cкидки и курсы валют'!$B$40,H1009*0.54*100/(100-'Заказ, cкидки и курсы валют'!$C$40),IF(H1009&lt;'Заказ, cкидки и курсы валют'!$B$41,H1009*0.54*100/(100-'Заказ, cкидки и курсы валют'!$C$41),IF(H1009&lt;'Заказ, cкидки и курсы валют'!$B$42,H1009*0.54*100/(100-'Заказ, cкидки и курсы валют'!$C$42),IF(H1009&lt;'Заказ, cкидки и курсы валют'!$B$43,H1009*0.54*100/(100-'Заказ, cкидки и курсы валют'!$C$43),H1009))))),2)</f>
        <v>788.38</v>
      </c>
    </row>
    <row r="1010" spans="1:10">
      <c r="A1010" s="15" t="s">
        <v>5547</v>
      </c>
      <c r="B1010" s="61" t="s">
        <v>598</v>
      </c>
      <c r="C1010" s="61">
        <v>5.28</v>
      </c>
      <c r="D1010" s="61">
        <v>250</v>
      </c>
      <c r="E1010" s="2110">
        <f t="shared" si="139"/>
        <v>175.84799999999998</v>
      </c>
      <c r="F1010" s="603">
        <f t="shared" si="140"/>
        <v>175.85</v>
      </c>
      <c r="G1010" s="862">
        <f>'Заказ, cкидки и курсы валют'!$J$23*F1010</f>
        <v>2110.1999999999998</v>
      </c>
      <c r="H1010" s="128">
        <f t="shared" si="141"/>
        <v>527.54999999999995</v>
      </c>
      <c r="I1010" s="15"/>
      <c r="J1010" s="128">
        <f>ROUND(IF(H1010&lt;'Заказ, cкидки и курсы валют'!$B$39,H1010*0.54*100/(100-'Заказ, cкидки и курсы валют'!$C$39),IF(H1010&lt;'Заказ, cкидки и курсы валют'!$B$40,H1010*0.54*100/(100-'Заказ, cкидки и курсы валют'!$C$40),IF(H1010&lt;'Заказ, cкидки и курсы валют'!$B$41,H1010*0.54*100/(100-'Заказ, cкидки и курсы валют'!$C$41),IF(H1010&lt;'Заказ, cкидки и курсы валют'!$B$42,H1010*0.54*100/(100-'Заказ, cкидки и курсы валют'!$C$42),IF(H1010&lt;'Заказ, cкидки и курсы валют'!$B$43,H1010*0.54*100/(100-'Заказ, cкидки и курсы валют'!$C$43),H1010))))),2)</f>
        <v>633.05999999999995</v>
      </c>
    </row>
    <row r="1011" spans="1:10">
      <c r="A1011" s="15" t="s">
        <v>5548</v>
      </c>
      <c r="B1011" s="61" t="s">
        <v>599</v>
      </c>
      <c r="C1011" s="61">
        <v>6.04</v>
      </c>
      <c r="D1011" s="61">
        <v>300</v>
      </c>
      <c r="E1011" s="2110">
        <f t="shared" si="139"/>
        <v>198.88800000000001</v>
      </c>
      <c r="F1011" s="603">
        <f t="shared" si="140"/>
        <v>198.89</v>
      </c>
      <c r="G1011" s="862">
        <f>'Заказ, cкидки и курсы валют'!$J$23*F1011</f>
        <v>2386.6799999999998</v>
      </c>
      <c r="H1011" s="128">
        <f t="shared" si="141"/>
        <v>716</v>
      </c>
      <c r="I1011" s="15"/>
      <c r="J1011" s="128">
        <f>ROUND(IF(H1011&lt;'Заказ, cкидки и курсы валют'!$B$39,H1011*0.54*100/(100-'Заказ, cкидки и курсы валют'!$C$39),IF(H1011&lt;'Заказ, cкидки и курсы валют'!$B$40,H1011*0.54*100/(100-'Заказ, cкидки и курсы валют'!$C$40),IF(H1011&lt;'Заказ, cкидки и курсы валют'!$B$41,H1011*0.54*100/(100-'Заказ, cкидки и курсы валют'!$C$41),IF(H1011&lt;'Заказ, cкидки и курсы валют'!$B$42,H1011*0.54*100/(100-'Заказ, cкидки и курсы валют'!$C$42),IF(H1011&lt;'Заказ, cкидки и курсы валют'!$B$43,H1011*0.54*100/(100-'Заказ, cкидки и курсы валют'!$C$43),H1011))))),2)</f>
        <v>773.28</v>
      </c>
    </row>
    <row r="1012" spans="1:10">
      <c r="A1012" s="15" t="s">
        <v>5549</v>
      </c>
      <c r="B1012" s="61" t="s">
        <v>600</v>
      </c>
      <c r="C1012" s="61">
        <v>7.38</v>
      </c>
      <c r="D1012" s="61">
        <v>200</v>
      </c>
      <c r="E1012" s="2110">
        <f t="shared" si="139"/>
        <v>249.68399999999997</v>
      </c>
      <c r="F1012" s="603">
        <f t="shared" si="140"/>
        <v>249.68</v>
      </c>
      <c r="G1012" s="862">
        <f>'Заказ, cкидки и курсы валют'!$J$23*F1012</f>
        <v>2996.16</v>
      </c>
      <c r="H1012" s="128">
        <f t="shared" si="141"/>
        <v>599.23</v>
      </c>
      <c r="I1012" s="15"/>
      <c r="J1012" s="128">
        <f>ROUND(IF(H1012&lt;'Заказ, cкидки и курсы валют'!$B$39,H1012*0.54*100/(100-'Заказ, cкидки и курсы валют'!$C$39),IF(H1012&lt;'Заказ, cкидки и курсы валют'!$B$40,H1012*0.54*100/(100-'Заказ, cкидки и курсы валют'!$C$40),IF(H1012&lt;'Заказ, cкидки и курсы валют'!$B$41,H1012*0.54*100/(100-'Заказ, cкидки и курсы валют'!$C$41),IF(H1012&lt;'Заказ, cкидки и курсы валют'!$B$42,H1012*0.54*100/(100-'Заказ, cкидки и курсы валют'!$C$42),IF(H1012&lt;'Заказ, cкидки и курсы валют'!$B$43,H1012*0.54*100/(100-'Заказ, cкидки и курсы валют'!$C$43),H1012))))),2)</f>
        <v>647.16999999999996</v>
      </c>
    </row>
    <row r="1013" spans="1:10">
      <c r="A1013" s="654" t="s">
        <v>5550</v>
      </c>
      <c r="B1013" s="491" t="s">
        <v>603</v>
      </c>
      <c r="C1013" s="492">
        <v>5.5</v>
      </c>
      <c r="D1013" s="2156">
        <v>400</v>
      </c>
      <c r="E1013" s="2110">
        <f t="shared" si="139"/>
        <v>192.40799999999999</v>
      </c>
      <c r="F1013" s="603">
        <f t="shared" si="140"/>
        <v>192.41</v>
      </c>
      <c r="G1013" s="862">
        <f>'Заказ, cкидки и курсы валют'!$J$23*F1013</f>
        <v>2308.92</v>
      </c>
      <c r="H1013" s="128">
        <f t="shared" si="141"/>
        <v>923.57</v>
      </c>
      <c r="I1013" s="444"/>
      <c r="J1013" s="128">
        <f>ROUND(IF(H1013&lt;'Заказ, cкидки и курсы валют'!$B$39,H1013*0.54*100/(100-'Заказ, cкидки и курсы валют'!$C$39),IF(H1013&lt;'Заказ, cкидки и курсы валют'!$B$40,H1013*0.54*100/(100-'Заказ, cкидки и курсы валют'!$C$40),IF(H1013&lt;'Заказ, cкидки и курсы валют'!$B$41,H1013*0.54*100/(100-'Заказ, cкидки и курсы валют'!$C$41),IF(H1013&lt;'Заказ, cкидки и курсы валют'!$B$42,H1013*0.54*100/(100-'Заказ, cкидки и курсы валют'!$C$42),IF(H1013&lt;'Заказ, cкидки и курсы валют'!$B$43,H1013*0.54*100/(100-'Заказ, cкидки и курсы валют'!$C$43),H1013))))),2)</f>
        <v>997.46</v>
      </c>
    </row>
    <row r="1014" spans="1:10">
      <c r="A1014" s="442" t="s">
        <v>5551</v>
      </c>
      <c r="B1014" s="447" t="s">
        <v>604</v>
      </c>
      <c r="C1014" s="448">
        <v>6.2</v>
      </c>
      <c r="D1014" s="2157">
        <v>300</v>
      </c>
      <c r="E1014" s="2110">
        <f t="shared" si="139"/>
        <v>228.024</v>
      </c>
      <c r="F1014" s="603">
        <f t="shared" si="140"/>
        <v>228.02</v>
      </c>
      <c r="G1014" s="862">
        <f>'Заказ, cкидки и курсы валют'!$J$23*F1014</f>
        <v>2736.2400000000002</v>
      </c>
      <c r="H1014" s="128">
        <f t="shared" si="141"/>
        <v>820.87</v>
      </c>
      <c r="I1014" s="444"/>
      <c r="J1014" s="128">
        <f>ROUND(IF(H1014&lt;'Заказ, cкидки и курсы валют'!$B$39,H1014*0.54*100/(100-'Заказ, cкидки и курсы валют'!$C$39),IF(H1014&lt;'Заказ, cкидки и курсы валют'!$B$40,H1014*0.54*100/(100-'Заказ, cкидки и курсы валют'!$C$40),IF(H1014&lt;'Заказ, cкидки и курсы валют'!$B$41,H1014*0.54*100/(100-'Заказ, cкидки и курсы валют'!$C$41),IF(H1014&lt;'Заказ, cкидки и курсы валют'!$B$42,H1014*0.54*100/(100-'Заказ, cкидки и курсы валют'!$C$42),IF(H1014&lt;'Заказ, cкидки и курсы валют'!$B$43,H1014*0.54*100/(100-'Заказ, cкидки и курсы валют'!$C$43),H1014))))),2)</f>
        <v>886.54</v>
      </c>
    </row>
    <row r="1015" spans="1:10">
      <c r="A1015" s="442" t="s">
        <v>5552</v>
      </c>
      <c r="B1015" s="449" t="s">
        <v>605</v>
      </c>
      <c r="C1015" s="448">
        <v>7.58</v>
      </c>
      <c r="D1015" s="2157">
        <v>250</v>
      </c>
      <c r="E1015" s="2110">
        <f t="shared" si="139"/>
        <v>266.14799999999997</v>
      </c>
      <c r="F1015" s="603">
        <f t="shared" si="140"/>
        <v>266.14999999999998</v>
      </c>
      <c r="G1015" s="862">
        <f>'Заказ, cкидки и курсы валют'!$J$23*F1015</f>
        <v>3193.7999999999997</v>
      </c>
      <c r="H1015" s="128">
        <f t="shared" si="141"/>
        <v>798.45</v>
      </c>
      <c r="I1015" s="444"/>
      <c r="J1015" s="128">
        <f>ROUND(IF(H1015&lt;'Заказ, cкидки и курсы валют'!$B$39,H1015*0.54*100/(100-'Заказ, cкидки и курсы валют'!$C$39),IF(H1015&lt;'Заказ, cкидки и курсы валют'!$B$40,H1015*0.54*100/(100-'Заказ, cкидки и курсы валют'!$C$40),IF(H1015&lt;'Заказ, cкидки и курсы валют'!$B$41,H1015*0.54*100/(100-'Заказ, cкидки и курсы валют'!$C$41),IF(H1015&lt;'Заказ, cкидки и курсы валют'!$B$42,H1015*0.54*100/(100-'Заказ, cкидки и курсы валют'!$C$42),IF(H1015&lt;'Заказ, cкидки и курсы валют'!$B$43,H1015*0.54*100/(100-'Заказ, cкидки и курсы валют'!$C$43),H1015))))),2)</f>
        <v>862.33</v>
      </c>
    </row>
    <row r="1016" spans="1:10">
      <c r="A1016" s="442" t="s">
        <v>5553</v>
      </c>
      <c r="B1016" s="450" t="s">
        <v>606</v>
      </c>
      <c r="C1016" s="448">
        <v>9.11</v>
      </c>
      <c r="D1016" s="2158">
        <v>150</v>
      </c>
      <c r="E1016" s="2110">
        <f t="shared" si="139"/>
        <v>299.66399999999999</v>
      </c>
      <c r="F1016" s="603">
        <f t="shared" si="140"/>
        <v>299.66000000000003</v>
      </c>
      <c r="G1016" s="862">
        <f>'Заказ, cкидки и курсы валют'!$J$23*F1016</f>
        <v>3595.92</v>
      </c>
      <c r="H1016" s="128">
        <f t="shared" si="141"/>
        <v>539.39</v>
      </c>
      <c r="I1016" s="444"/>
      <c r="J1016" s="128">
        <f>ROUND(IF(H1016&lt;'Заказ, cкидки и курсы валют'!$B$39,H1016*0.54*100/(100-'Заказ, cкидки и курсы валют'!$C$39),IF(H1016&lt;'Заказ, cкидки и курсы валют'!$B$40,H1016*0.54*100/(100-'Заказ, cкидки и курсы валют'!$C$40),IF(H1016&lt;'Заказ, cкидки и курсы валют'!$B$41,H1016*0.54*100/(100-'Заказ, cкидки и курсы валют'!$C$41),IF(H1016&lt;'Заказ, cкидки и курсы валют'!$B$42,H1016*0.54*100/(100-'Заказ, cкидки и курсы валют'!$C$42),IF(H1016&lt;'Заказ, cкидки и курсы валют'!$B$43,H1016*0.54*100/(100-'Заказ, cкидки и курсы валют'!$C$43),H1016))))),2)</f>
        <v>647.27</v>
      </c>
    </row>
    <row r="1017" spans="1:10">
      <c r="A1017" s="442" t="s">
        <v>5555</v>
      </c>
      <c r="B1017" s="449" t="s">
        <v>607</v>
      </c>
      <c r="C1017" s="448">
        <v>11.12</v>
      </c>
      <c r="D1017" s="2158">
        <v>100</v>
      </c>
      <c r="E1017" s="2110">
        <f t="shared" si="139"/>
        <v>352.59599999999995</v>
      </c>
      <c r="F1017" s="603">
        <f t="shared" si="140"/>
        <v>352.6</v>
      </c>
      <c r="G1017" s="862">
        <f>'Заказ, cкидки и курсы валют'!$J$23*F1017</f>
        <v>4231.2000000000007</v>
      </c>
      <c r="H1017" s="128">
        <f t="shared" si="141"/>
        <v>423.12</v>
      </c>
      <c r="I1017" s="444"/>
      <c r="J1017" s="128">
        <f>ROUND(IF(H1017&lt;'Заказ, cкидки и курсы валют'!$B$39,H1017*0.54*100/(100-'Заказ, cкидки и курсы валют'!$C$39),IF(H1017&lt;'Заказ, cкидки и курсы валют'!$B$40,H1017*0.54*100/(100-'Заказ, cкидки и курсы валют'!$C$40),IF(H1017&lt;'Заказ, cкидки и курсы валют'!$B$41,H1017*0.54*100/(100-'Заказ, cкидки и курсы валют'!$C$41),IF(H1017&lt;'Заказ, cкидки и курсы валют'!$B$42,H1017*0.54*100/(100-'Заказ, cкидки и курсы валют'!$C$42),IF(H1017&lt;'Заказ, cкидки и курсы валют'!$B$43,H1017*0.54*100/(100-'Заказ, cкидки и курсы валют'!$C$43),H1017))))),2)</f>
        <v>507.74</v>
      </c>
    </row>
    <row r="1018" spans="1:10" ht="13.5" thickBot="1"/>
    <row r="1019" spans="1:10" ht="18">
      <c r="A1019" s="247"/>
      <c r="B1019" s="91" t="s">
        <v>3187</v>
      </c>
      <c r="C1019" s="91"/>
      <c r="D1019" s="93"/>
      <c r="E1019" s="562"/>
      <c r="F1019" s="592"/>
      <c r="G1019" s="592"/>
      <c r="H1019" s="163"/>
      <c r="I1019" s="95"/>
    </row>
    <row r="1020" spans="1:10" ht="18">
      <c r="A1020" s="248"/>
      <c r="B1020" s="17"/>
      <c r="C1020" s="108"/>
      <c r="D1020" s="108" t="s">
        <v>4405</v>
      </c>
      <c r="E1020" s="568"/>
      <c r="F1020" s="568"/>
      <c r="G1020" s="563"/>
      <c r="H1020" s="17"/>
      <c r="I1020" s="167"/>
    </row>
    <row r="1021" spans="1:10">
      <c r="A1021" s="248"/>
      <c r="B1021" s="17"/>
      <c r="C1021" s="97"/>
      <c r="D1021" s="97"/>
      <c r="E1021" s="557"/>
      <c r="F1021" s="596"/>
      <c r="G1021" s="620"/>
      <c r="H1021" s="17"/>
      <c r="I1021" s="167"/>
    </row>
    <row r="1022" spans="1:10">
      <c r="A1022" s="248"/>
      <c r="B1022" s="17"/>
      <c r="C1022" s="274"/>
      <c r="D1022" s="17"/>
      <c r="E1022" s="557"/>
      <c r="F1022" s="594"/>
      <c r="G1022" s="620"/>
      <c r="H1022" s="17"/>
      <c r="I1022" s="167"/>
    </row>
    <row r="1023" spans="1:10">
      <c r="A1023" s="248"/>
      <c r="B1023" s="17"/>
      <c r="C1023" s="274"/>
      <c r="D1023" s="17"/>
      <c r="E1023" s="557"/>
      <c r="F1023" s="594"/>
      <c r="G1023" s="620"/>
      <c r="H1023" s="17"/>
      <c r="I1023" s="167"/>
    </row>
    <row r="1024" spans="1:10" ht="18.75" thickBot="1">
      <c r="A1024" s="2549" t="s">
        <v>7681</v>
      </c>
      <c r="B1024" s="2550"/>
      <c r="C1024" s="99"/>
      <c r="D1024" s="99"/>
      <c r="E1024" s="558"/>
      <c r="F1024" s="598"/>
      <c r="G1024" s="621"/>
      <c r="H1024" s="171"/>
      <c r="I1024" s="172"/>
    </row>
    <row r="1025" spans="1:11" ht="42">
      <c r="A1025" s="195" t="s">
        <v>1028</v>
      </c>
      <c r="B1025" s="196" t="s">
        <v>1029</v>
      </c>
      <c r="C1025" s="197" t="s">
        <v>678</v>
      </c>
      <c r="D1025" s="197" t="s">
        <v>3130</v>
      </c>
      <c r="E1025" s="605" t="s">
        <v>11188</v>
      </c>
      <c r="F1025" s="600" t="s">
        <v>2779</v>
      </c>
      <c r="G1025" s="638" t="s">
        <v>2627</v>
      </c>
      <c r="H1025" s="338" t="s">
        <v>497</v>
      </c>
      <c r="I1025" s="199" t="s">
        <v>4239</v>
      </c>
      <c r="J1025" s="2668" t="s">
        <v>12335</v>
      </c>
    </row>
    <row r="1026" spans="1:11">
      <c r="A1026" s="195"/>
      <c r="B1026" s="389"/>
      <c r="C1026" s="197" t="s">
        <v>3629</v>
      </c>
      <c r="D1026" s="390" t="s">
        <v>2628</v>
      </c>
      <c r="E1026" s="564" t="s">
        <v>265</v>
      </c>
      <c r="F1026" s="607">
        <f>'Заказ, cкидки и курсы валют'!$I$12</f>
        <v>0</v>
      </c>
      <c r="G1026" s="949"/>
      <c r="H1026" s="455"/>
      <c r="I1026" s="325"/>
      <c r="J1026" s="2669"/>
    </row>
    <row r="1027" spans="1:11">
      <c r="A1027" s="15" t="s">
        <v>7722</v>
      </c>
      <c r="B1027" s="61" t="s">
        <v>3525</v>
      </c>
      <c r="C1027" s="61">
        <v>3.27</v>
      </c>
      <c r="D1027" s="61">
        <v>50</v>
      </c>
      <c r="E1027" s="2110">
        <f>(E987*2)+(1000/D1027*7.5)</f>
        <v>318.46000000000004</v>
      </c>
      <c r="F1027" s="603">
        <f>ROUND(E1027*(1-$F$37),2)</f>
        <v>318.45999999999998</v>
      </c>
      <c r="G1027" s="862">
        <f>'Заказ, cкидки и курсы валют'!$J$23*F1027</f>
        <v>3821.5199999999995</v>
      </c>
      <c r="H1027" s="128">
        <f>ROUND((D1027/1000)*G1027,2)</f>
        <v>191.08</v>
      </c>
      <c r="I1027" s="15"/>
      <c r="J1027" s="128">
        <f>ROUND(IF(H1027&lt;'Заказ, cкидки и курсы валют'!$B$39,H1027*0.54*100/(100-'Заказ, cкидки и курсы валют'!$C$39),IF(H1027&lt;'Заказ, cкидки и курсы валют'!$B$40,H1027*0.54*100/(100-'Заказ, cкидки и курсы валют'!$C$40),IF(H1027&lt;'Заказ, cкидки и курсы валют'!$B$41,H1027*0.54*100/(100-'Заказ, cкидки и курсы валют'!$C$41),IF(H1027&lt;'Заказ, cкидки и курсы валют'!$B$42,H1027*0.54*100/(100-'Заказ, cкидки и курсы валют'!$C$42),IF(H1027&lt;'Заказ, cкидки и курсы валют'!$B$43,H1027*0.54*100/(100-'Заказ, cкидки и курсы валют'!$C$43),H1027))))),2)</f>
        <v>257.95999999999998</v>
      </c>
    </row>
    <row r="1028" spans="1:11" ht="15">
      <c r="A1028" s="15" t="s">
        <v>7723</v>
      </c>
      <c r="B1028" s="61" t="s">
        <v>1384</v>
      </c>
      <c r="C1028" s="61">
        <v>3.89</v>
      </c>
      <c r="D1028" s="61">
        <v>50</v>
      </c>
      <c r="E1028" s="2110">
        <f t="shared" ref="E1028:E1037" si="142">(E988*2)+(1000/D1028*7.5)</f>
        <v>360.15999999999997</v>
      </c>
      <c r="F1028" s="603">
        <f t="shared" ref="F1028:F1037" si="143">ROUND(E1028*(1-$F$37),2)</f>
        <v>360.16</v>
      </c>
      <c r="G1028" s="862">
        <f>'Заказ, cкидки и курсы валют'!$J$23*F1028</f>
        <v>4321.92</v>
      </c>
      <c r="H1028" s="128">
        <f t="shared" ref="H1028:H1037" si="144">ROUND((D1028/1000)*G1028,2)</f>
        <v>216.1</v>
      </c>
      <c r="I1028" s="15"/>
      <c r="J1028" s="128">
        <f>ROUND(IF(H1028&lt;'Заказ, cкидки и курсы валют'!$B$39,H1028*0.54*100/(100-'Заказ, cкидки и курсы валют'!$C$39),IF(H1028&lt;'Заказ, cкидки и курсы валют'!$B$40,H1028*0.54*100/(100-'Заказ, cкидки и курсы валют'!$C$40),IF(H1028&lt;'Заказ, cкидки и курсы валют'!$B$41,H1028*0.54*100/(100-'Заказ, cкидки и курсы валют'!$C$41),IF(H1028&lt;'Заказ, cкидки и курсы валют'!$B$42,H1028*0.54*100/(100-'Заказ, cкидки и курсы валют'!$C$42),IF(H1028&lt;'Заказ, cкидки и курсы валют'!$B$43,H1028*0.54*100/(100-'Заказ, cкидки и курсы валют'!$C$43),H1028))))),2)</f>
        <v>291.74</v>
      </c>
      <c r="K1028" s="667"/>
    </row>
    <row r="1029" spans="1:11" ht="15">
      <c r="A1029" s="15" t="s">
        <v>7724</v>
      </c>
      <c r="B1029" s="61" t="s">
        <v>1385</v>
      </c>
      <c r="C1029" s="61">
        <v>4.59</v>
      </c>
      <c r="D1029" s="61">
        <v>50</v>
      </c>
      <c r="E1029" s="2110">
        <f t="shared" si="142"/>
        <v>403.46000000000004</v>
      </c>
      <c r="F1029" s="603">
        <f t="shared" si="143"/>
        <v>403.46</v>
      </c>
      <c r="G1029" s="862">
        <f>'Заказ, cкидки и курсы валют'!$J$23*F1029</f>
        <v>4841.5199999999995</v>
      </c>
      <c r="H1029" s="128">
        <f t="shared" si="144"/>
        <v>242.08</v>
      </c>
      <c r="I1029" s="15"/>
      <c r="J1029" s="128">
        <f>ROUND(IF(H1029&lt;'Заказ, cкидки и курсы валют'!$B$39,H1029*0.54*100/(100-'Заказ, cкидки и курсы валют'!$C$39),IF(H1029&lt;'Заказ, cкидки и курсы валют'!$B$40,H1029*0.54*100/(100-'Заказ, cкидки и курсы валют'!$C$40),IF(H1029&lt;'Заказ, cкидки и курсы валют'!$B$41,H1029*0.54*100/(100-'Заказ, cкидки и курсы валют'!$C$41),IF(H1029&lt;'Заказ, cкидки и курсы валют'!$B$42,H1029*0.54*100/(100-'Заказ, cкидки и курсы валют'!$C$42),IF(H1029&lt;'Заказ, cкидки и курсы валют'!$B$43,H1029*0.54*100/(100-'Заказ, cкидки и курсы валют'!$C$43),H1029))))),2)</f>
        <v>326.81</v>
      </c>
      <c r="K1029" s="667"/>
    </row>
    <row r="1030" spans="1:11" ht="15">
      <c r="A1030" s="15" t="s">
        <v>7725</v>
      </c>
      <c r="B1030" s="61" t="s">
        <v>598</v>
      </c>
      <c r="C1030" s="61">
        <v>5.28</v>
      </c>
      <c r="D1030" s="61">
        <v>20</v>
      </c>
      <c r="E1030" s="2110">
        <f t="shared" si="142"/>
        <v>668.07999999999993</v>
      </c>
      <c r="F1030" s="603">
        <f t="shared" si="143"/>
        <v>668.08</v>
      </c>
      <c r="G1030" s="862">
        <f>'Заказ, cкидки и курсы валют'!$J$23*F1030</f>
        <v>8016.9600000000009</v>
      </c>
      <c r="H1030" s="128">
        <f t="shared" si="144"/>
        <v>160.34</v>
      </c>
      <c r="I1030" s="15"/>
      <c r="J1030" s="128">
        <f>ROUND(IF(H1030&lt;'Заказ, cкидки и курсы валют'!$B$39,H1030*0.54*100/(100-'Заказ, cкидки и курсы валют'!$C$39),IF(H1030&lt;'Заказ, cкидки и курсы валют'!$B$40,H1030*0.54*100/(100-'Заказ, cкидки и курсы валют'!$C$40),IF(H1030&lt;'Заказ, cкидки и курсы валют'!$B$41,H1030*0.54*100/(100-'Заказ, cкидки и курсы валют'!$C$41),IF(H1030&lt;'Заказ, cкидки и курсы валют'!$B$42,H1030*0.54*100/(100-'Заказ, cкидки и курсы валют'!$C$42),IF(H1030&lt;'Заказ, cкидки и курсы валют'!$B$43,H1030*0.54*100/(100-'Заказ, cкидки и курсы валют'!$C$43),H1030))))),2)</f>
        <v>247.38</v>
      </c>
      <c r="K1030" s="667"/>
    </row>
    <row r="1031" spans="1:11" ht="15">
      <c r="A1031" s="15" t="s">
        <v>7726</v>
      </c>
      <c r="B1031" s="61" t="s">
        <v>599</v>
      </c>
      <c r="C1031" s="61">
        <v>6.04</v>
      </c>
      <c r="D1031" s="61">
        <v>20</v>
      </c>
      <c r="E1031" s="2110">
        <f t="shared" si="142"/>
        <v>706.48</v>
      </c>
      <c r="F1031" s="603">
        <f t="shared" si="143"/>
        <v>706.48</v>
      </c>
      <c r="G1031" s="862">
        <f>'Заказ, cкидки и курсы валют'!$J$23*F1031</f>
        <v>8477.76</v>
      </c>
      <c r="H1031" s="128">
        <f t="shared" si="144"/>
        <v>169.56</v>
      </c>
      <c r="I1031" s="15"/>
      <c r="J1031" s="128">
        <f>ROUND(IF(H1031&lt;'Заказ, cкидки и курсы валют'!$B$39,H1031*0.54*100/(100-'Заказ, cкидки и курсы валют'!$C$39),IF(H1031&lt;'Заказ, cкидки и курсы валют'!$B$40,H1031*0.54*100/(100-'Заказ, cкидки и курсы валют'!$C$40),IF(H1031&lt;'Заказ, cкидки и курсы валют'!$B$41,H1031*0.54*100/(100-'Заказ, cкидки и курсы валют'!$C$41),IF(H1031&lt;'Заказ, cкидки и курсы валют'!$B$42,H1031*0.54*100/(100-'Заказ, cкидки и курсы валют'!$C$42),IF(H1031&lt;'Заказ, cкидки и курсы валют'!$B$43,H1031*0.54*100/(100-'Заказ, cкидки и курсы валют'!$C$43),H1031))))),2)</f>
        <v>261.61</v>
      </c>
      <c r="K1031" s="667"/>
    </row>
    <row r="1032" spans="1:11" ht="15">
      <c r="A1032" s="15" t="s">
        <v>7727</v>
      </c>
      <c r="B1032" s="61" t="s">
        <v>600</v>
      </c>
      <c r="C1032" s="61">
        <v>7.38</v>
      </c>
      <c r="D1032" s="61">
        <v>20</v>
      </c>
      <c r="E1032" s="2110">
        <f t="shared" si="142"/>
        <v>791.14</v>
      </c>
      <c r="F1032" s="603">
        <f t="shared" si="143"/>
        <v>791.14</v>
      </c>
      <c r="G1032" s="862">
        <f>'Заказ, cкидки и курсы валют'!$J$23*F1032</f>
        <v>9493.68</v>
      </c>
      <c r="H1032" s="128">
        <f t="shared" si="144"/>
        <v>189.87</v>
      </c>
      <c r="I1032" s="15"/>
      <c r="J1032" s="128">
        <f>ROUND(IF(H1032&lt;'Заказ, cкидки и курсы валют'!$B$39,H1032*0.54*100/(100-'Заказ, cкидки и курсы валют'!$C$39),IF(H1032&lt;'Заказ, cкидки и курсы валют'!$B$40,H1032*0.54*100/(100-'Заказ, cкидки и курсы валют'!$C$40),IF(H1032&lt;'Заказ, cкидки и курсы валют'!$B$41,H1032*0.54*100/(100-'Заказ, cкидки и курсы валют'!$C$41),IF(H1032&lt;'Заказ, cкидки и курсы валют'!$B$42,H1032*0.54*100/(100-'Заказ, cкидки и курсы валют'!$C$42),IF(H1032&lt;'Заказ, cкидки и курсы валют'!$B$43,H1032*0.54*100/(100-'Заказ, cкидки и курсы валют'!$C$43),H1032))))),2)</f>
        <v>256.32</v>
      </c>
      <c r="K1032" s="667"/>
    </row>
    <row r="1033" spans="1:11" ht="15">
      <c r="A1033" s="654" t="s">
        <v>7728</v>
      </c>
      <c r="B1033" s="491" t="s">
        <v>603</v>
      </c>
      <c r="C1033" s="492">
        <v>5.5</v>
      </c>
      <c r="D1033" s="2156">
        <v>40</v>
      </c>
      <c r="E1033" s="2110">
        <f t="shared" si="142"/>
        <v>508.18</v>
      </c>
      <c r="F1033" s="603">
        <f t="shared" si="143"/>
        <v>508.18</v>
      </c>
      <c r="G1033" s="862">
        <f>'Заказ, cкидки и курсы валют'!$J$23*F1033</f>
        <v>6098.16</v>
      </c>
      <c r="H1033" s="128">
        <f t="shared" si="144"/>
        <v>243.93</v>
      </c>
      <c r="I1033" s="444"/>
      <c r="J1033" s="128">
        <f>ROUND(IF(H1033&lt;'Заказ, cкидки и курсы валют'!$B$39,H1033*0.54*100/(100-'Заказ, cкидки и курсы валют'!$C$39),IF(H1033&lt;'Заказ, cкидки и курсы валют'!$B$40,H1033*0.54*100/(100-'Заказ, cкидки и курсы валют'!$C$40),IF(H1033&lt;'Заказ, cкидки и курсы валют'!$B$41,H1033*0.54*100/(100-'Заказ, cкидки и курсы валют'!$C$41),IF(H1033&lt;'Заказ, cкидки и курсы валют'!$B$42,H1033*0.54*100/(100-'Заказ, cкидки и курсы валют'!$C$42),IF(H1033&lt;'Заказ, cкидки и курсы валют'!$B$43,H1033*0.54*100/(100-'Заказ, cкидки и курсы валют'!$C$43),H1033))))),2)</f>
        <v>329.31</v>
      </c>
      <c r="K1033" s="667"/>
    </row>
    <row r="1034" spans="1:11" ht="15">
      <c r="A1034" s="442" t="s">
        <v>7729</v>
      </c>
      <c r="B1034" s="447" t="s">
        <v>604</v>
      </c>
      <c r="C1034" s="448">
        <v>6.2</v>
      </c>
      <c r="D1034" s="2157">
        <v>20</v>
      </c>
      <c r="E1034" s="2110">
        <f t="shared" si="142"/>
        <v>755.04</v>
      </c>
      <c r="F1034" s="603">
        <f t="shared" si="143"/>
        <v>755.04</v>
      </c>
      <c r="G1034" s="862">
        <f>'Заказ, cкидки и курсы валют'!$J$23*F1034</f>
        <v>9060.48</v>
      </c>
      <c r="H1034" s="128">
        <f t="shared" si="144"/>
        <v>181.21</v>
      </c>
      <c r="I1034" s="444"/>
      <c r="J1034" s="128">
        <f>ROUND(IF(H1034&lt;'Заказ, cкидки и курсы валют'!$B$39,H1034*0.54*100/(100-'Заказ, cкидки и курсы валют'!$C$39),IF(H1034&lt;'Заказ, cкидки и курсы валют'!$B$40,H1034*0.54*100/(100-'Заказ, cкидки и курсы валют'!$C$40),IF(H1034&lt;'Заказ, cкидки и курсы валют'!$B$41,H1034*0.54*100/(100-'Заказ, cкидки и курсы валют'!$C$41),IF(H1034&lt;'Заказ, cкидки и курсы валют'!$B$42,H1034*0.54*100/(100-'Заказ, cкидки и курсы валют'!$C$42),IF(H1034&lt;'Заказ, cкидки и курсы валют'!$B$43,H1034*0.54*100/(100-'Заказ, cкидки и курсы валют'!$C$43),H1034))))),2)</f>
        <v>279.58</v>
      </c>
      <c r="K1034" s="667"/>
    </row>
    <row r="1035" spans="1:11" ht="15">
      <c r="A1035" s="442" t="s">
        <v>7730</v>
      </c>
      <c r="B1035" s="449" t="s">
        <v>605</v>
      </c>
      <c r="C1035" s="448">
        <v>7.58</v>
      </c>
      <c r="D1035" s="2157">
        <v>20</v>
      </c>
      <c r="E1035" s="2110">
        <f t="shared" si="142"/>
        <v>818.57999999999993</v>
      </c>
      <c r="F1035" s="603">
        <f t="shared" si="143"/>
        <v>818.58</v>
      </c>
      <c r="G1035" s="862">
        <f>'Заказ, cкидки и курсы валют'!$J$23*F1035</f>
        <v>9822.9600000000009</v>
      </c>
      <c r="H1035" s="128">
        <f t="shared" si="144"/>
        <v>196.46</v>
      </c>
      <c r="I1035" s="444"/>
      <c r="J1035" s="128">
        <f>ROUND(IF(H1035&lt;'Заказ, cкидки и курсы валют'!$B$39,H1035*0.54*100/(100-'Заказ, cкидки и курсы валют'!$C$39),IF(H1035&lt;'Заказ, cкидки и курсы валют'!$B$40,H1035*0.54*100/(100-'Заказ, cкидки и курсы валют'!$C$40),IF(H1035&lt;'Заказ, cкидки и курсы валют'!$B$41,H1035*0.54*100/(100-'Заказ, cкидки и курсы валют'!$C$41),IF(H1035&lt;'Заказ, cкидки и курсы валют'!$B$42,H1035*0.54*100/(100-'Заказ, cкидки и курсы валют'!$C$42),IF(H1035&lt;'Заказ, cкидки и курсы валют'!$B$43,H1035*0.54*100/(100-'Заказ, cкидки и курсы валют'!$C$43),H1035))))),2)</f>
        <v>265.22000000000003</v>
      </c>
      <c r="K1035" s="667"/>
    </row>
    <row r="1036" spans="1:11" ht="15">
      <c r="A1036" s="442" t="s">
        <v>7731</v>
      </c>
      <c r="B1036" s="450" t="s">
        <v>606</v>
      </c>
      <c r="C1036" s="448">
        <v>9.11</v>
      </c>
      <c r="D1036" s="2158">
        <v>20</v>
      </c>
      <c r="E1036" s="2110">
        <f t="shared" si="142"/>
        <v>874.44</v>
      </c>
      <c r="F1036" s="603">
        <f t="shared" si="143"/>
        <v>874.44</v>
      </c>
      <c r="G1036" s="862">
        <f>'Заказ, cкидки и курсы валют'!$J$23*F1036</f>
        <v>10493.28</v>
      </c>
      <c r="H1036" s="128">
        <f t="shared" si="144"/>
        <v>209.87</v>
      </c>
      <c r="I1036" s="444"/>
      <c r="J1036" s="128">
        <f>ROUND(IF(H1036&lt;'Заказ, cкидки и курсы валют'!$B$39,H1036*0.54*100/(100-'Заказ, cкидки и курсы валют'!$C$39),IF(H1036&lt;'Заказ, cкидки и курсы валют'!$B$40,H1036*0.54*100/(100-'Заказ, cкидки и курсы валют'!$C$40),IF(H1036&lt;'Заказ, cкидки и курсы валют'!$B$41,H1036*0.54*100/(100-'Заказ, cкидки и курсы валют'!$C$41),IF(H1036&lt;'Заказ, cкидки и курсы валют'!$B$42,H1036*0.54*100/(100-'Заказ, cкидки и курсы валют'!$C$42),IF(H1036&lt;'Заказ, cкидки и курсы валют'!$B$43,H1036*0.54*100/(100-'Заказ, cкидки и курсы валют'!$C$43),H1036))))),2)</f>
        <v>283.32</v>
      </c>
      <c r="K1036" s="667"/>
    </row>
    <row r="1037" spans="1:11" ht="15">
      <c r="A1037" s="442" t="s">
        <v>7732</v>
      </c>
      <c r="B1037" s="449" t="s">
        <v>607</v>
      </c>
      <c r="C1037" s="448">
        <v>11.12</v>
      </c>
      <c r="D1037" s="2158">
        <v>10</v>
      </c>
      <c r="E1037" s="2110">
        <f t="shared" si="142"/>
        <v>1337.6599999999999</v>
      </c>
      <c r="F1037" s="603">
        <f t="shared" si="143"/>
        <v>1337.66</v>
      </c>
      <c r="G1037" s="862">
        <f>'Заказ, cкидки и курсы валют'!$J$23*F1037</f>
        <v>16051.920000000002</v>
      </c>
      <c r="H1037" s="128">
        <f t="shared" si="144"/>
        <v>160.52000000000001</v>
      </c>
      <c r="I1037" s="444"/>
      <c r="J1037" s="128">
        <f>ROUND(IF(H1037&lt;'Заказ, cкидки и курсы валют'!$B$39,H1037*0.54*100/(100-'Заказ, cкидки и курсы валют'!$C$39),IF(H1037&lt;'Заказ, cкидки и курсы валют'!$B$40,H1037*0.54*100/(100-'Заказ, cкидки и курсы валют'!$C$40),IF(H1037&lt;'Заказ, cкидки и курсы валют'!$B$41,H1037*0.54*100/(100-'Заказ, cкидки и курсы валют'!$C$41),IF(H1037&lt;'Заказ, cкидки и курсы валют'!$B$42,H1037*0.54*100/(100-'Заказ, cкидки и курсы валют'!$C$42),IF(H1037&lt;'Заказ, cкидки и курсы валют'!$B$43,H1037*0.54*100/(100-'Заказ, cкидки и курсы валют'!$C$43),H1037))))),2)</f>
        <v>247.66</v>
      </c>
      <c r="K1037" s="667"/>
    </row>
    <row r="1038" spans="1:11" ht="15.75" thickBot="1">
      <c r="K1038" s="667"/>
    </row>
    <row r="1039" spans="1:11" ht="18">
      <c r="A1039" s="247"/>
      <c r="B1039" s="91"/>
      <c r="C1039" s="91" t="s">
        <v>3188</v>
      </c>
      <c r="D1039" s="92"/>
      <c r="E1039" s="569"/>
      <c r="F1039" s="562"/>
      <c r="G1039" s="592"/>
      <c r="H1039" s="163"/>
      <c r="I1039" s="95"/>
    </row>
    <row r="1040" spans="1:11" ht="18">
      <c r="A1040" s="248"/>
      <c r="B1040" s="108"/>
      <c r="C1040" s="108" t="s">
        <v>4179</v>
      </c>
      <c r="D1040" s="108"/>
      <c r="E1040" s="570"/>
      <c r="F1040" s="568"/>
      <c r="G1040" s="568"/>
      <c r="H1040" s="17"/>
      <c r="I1040" s="167"/>
    </row>
    <row r="1041" spans="1:9">
      <c r="A1041" s="248"/>
      <c r="B1041" s="17"/>
      <c r="C1041" s="97"/>
      <c r="D1041" s="97"/>
      <c r="E1041" s="557"/>
      <c r="F1041" s="596"/>
      <c r="G1041" s="620"/>
      <c r="H1041" s="17"/>
      <c r="I1041" s="167"/>
    </row>
    <row r="1042" spans="1:9">
      <c r="A1042" s="248"/>
      <c r="B1042" s="17"/>
      <c r="C1042" s="274"/>
      <c r="D1042" s="17"/>
      <c r="E1042" s="557"/>
      <c r="F1042" s="596"/>
      <c r="G1042" s="594" t="s">
        <v>3267</v>
      </c>
      <c r="H1042" s="17"/>
      <c r="I1042" s="167"/>
    </row>
    <row r="1043" spans="1:9">
      <c r="A1043" s="248"/>
      <c r="B1043" s="17"/>
      <c r="C1043" s="274"/>
      <c r="D1043" s="17"/>
      <c r="E1043" s="557"/>
      <c r="F1043" s="596"/>
      <c r="G1043" s="594"/>
      <c r="H1043" s="17"/>
      <c r="I1043" s="167"/>
    </row>
    <row r="1044" spans="1:9" ht="18.75" thickBot="1">
      <c r="A1044" s="117" t="s">
        <v>7679</v>
      </c>
      <c r="B1044" s="171"/>
      <c r="C1044" s="99"/>
      <c r="D1044" s="99"/>
      <c r="E1044" s="558"/>
      <c r="F1044" s="598"/>
      <c r="G1044" s="621"/>
      <c r="H1044" s="171"/>
      <c r="I1044" s="172"/>
    </row>
    <row r="1045" spans="1:9" ht="42">
      <c r="A1045" s="195" t="s">
        <v>1028</v>
      </c>
      <c r="B1045" s="196" t="s">
        <v>1029</v>
      </c>
      <c r="C1045" s="197" t="s">
        <v>678</v>
      </c>
      <c r="D1045" s="197" t="s">
        <v>3130</v>
      </c>
      <c r="E1045" s="605" t="s">
        <v>11188</v>
      </c>
      <c r="F1045" s="600" t="s">
        <v>2779</v>
      </c>
      <c r="G1045" s="638" t="s">
        <v>2627</v>
      </c>
      <c r="H1045" s="338" t="s">
        <v>497</v>
      </c>
      <c r="I1045" s="199" t="s">
        <v>4239</v>
      </c>
    </row>
    <row r="1046" spans="1:9">
      <c r="A1046" s="195"/>
      <c r="B1046" s="389"/>
      <c r="C1046" s="197" t="s">
        <v>3629</v>
      </c>
      <c r="D1046" s="390" t="s">
        <v>2628</v>
      </c>
      <c r="E1046" s="564" t="s">
        <v>265</v>
      </c>
      <c r="F1046" s="607">
        <f>'Заказ, cкидки и курсы валют'!$I$12</f>
        <v>0</v>
      </c>
      <c r="G1046" s="949"/>
      <c r="H1046" s="455"/>
      <c r="I1046" s="325"/>
    </row>
    <row r="1047" spans="1:9" ht="15">
      <c r="A1047" s="15" t="s">
        <v>780</v>
      </c>
      <c r="B1047" s="1199" t="s">
        <v>3189</v>
      </c>
      <c r="C1047" s="61">
        <v>14.4</v>
      </c>
      <c r="D1047" s="45">
        <v>1000</v>
      </c>
      <c r="E1047" s="2588">
        <v>1305.8900000000001</v>
      </c>
      <c r="F1047" s="603">
        <f>ROUND(E1047*(1-$F$37),2)</f>
        <v>1305.8900000000001</v>
      </c>
      <c r="G1047" s="862">
        <f>'Заказ, cкидки и курсы валют'!$J$23*F1047</f>
        <v>15670.68</v>
      </c>
      <c r="H1047" s="128">
        <f>ROUND((D1047/1000)*G1047,2)</f>
        <v>15670.68</v>
      </c>
      <c r="I1047" s="15"/>
    </row>
    <row r="1048" spans="1:9" ht="15">
      <c r="A1048" s="15" t="s">
        <v>781</v>
      </c>
      <c r="B1048" s="1198" t="s">
        <v>7747</v>
      </c>
      <c r="C1048" s="61">
        <v>18.3</v>
      </c>
      <c r="D1048" s="46">
        <v>700</v>
      </c>
      <c r="E1048" s="2588">
        <v>1905.88</v>
      </c>
      <c r="F1048" s="603">
        <f t="shared" ref="F1048:F1060" si="145">ROUND(E1048*(1-$F$37),2)</f>
        <v>1905.88</v>
      </c>
      <c r="G1048" s="862">
        <f>'Заказ, cкидки и курсы валют'!$J$23*F1048</f>
        <v>22870.560000000001</v>
      </c>
      <c r="H1048" s="128">
        <f t="shared" ref="H1048:H1060" si="146">ROUND((D1048/1000)*G1048,2)</f>
        <v>16009.39</v>
      </c>
      <c r="I1048" s="15"/>
    </row>
    <row r="1049" spans="1:9" ht="15">
      <c r="A1049" s="15" t="s">
        <v>5221</v>
      </c>
      <c r="B1049" s="1198" t="s">
        <v>5220</v>
      </c>
      <c r="C1049" s="581">
        <v>20.75</v>
      </c>
      <c r="D1049" s="46">
        <v>700</v>
      </c>
      <c r="E1049" s="2588">
        <v>2218.86</v>
      </c>
      <c r="F1049" s="603">
        <f t="shared" si="145"/>
        <v>2218.86</v>
      </c>
      <c r="G1049" s="862">
        <f>'Заказ, cкидки и курсы валют'!$J$23*F1049</f>
        <v>26626.32</v>
      </c>
      <c r="H1049" s="128">
        <f t="shared" si="146"/>
        <v>18638.419999999998</v>
      </c>
      <c r="I1049" s="15"/>
    </row>
    <row r="1050" spans="1:9" ht="15">
      <c r="A1050" s="15" t="s">
        <v>782</v>
      </c>
      <c r="B1050" s="1199" t="s">
        <v>3116</v>
      </c>
      <c r="C1050" s="61">
        <v>22.2</v>
      </c>
      <c r="D1050" s="46">
        <v>700</v>
      </c>
      <c r="E1050" s="2588">
        <v>2618.8000000000002</v>
      </c>
      <c r="F1050" s="603">
        <f t="shared" si="145"/>
        <v>2618.8000000000002</v>
      </c>
      <c r="G1050" s="862">
        <f>'Заказ, cкидки и курсы валют'!$J$23*F1050</f>
        <v>31425.600000000002</v>
      </c>
      <c r="H1050" s="128">
        <f t="shared" si="146"/>
        <v>21997.919999999998</v>
      </c>
      <c r="I1050" s="15"/>
    </row>
    <row r="1051" spans="1:9" ht="15">
      <c r="A1051" s="15" t="s">
        <v>783</v>
      </c>
      <c r="B1051" s="1199" t="s">
        <v>3117</v>
      </c>
      <c r="C1051" s="61">
        <v>25.1</v>
      </c>
      <c r="D1051" s="46">
        <v>600</v>
      </c>
      <c r="E1051" s="2588">
        <v>3256.38</v>
      </c>
      <c r="F1051" s="603">
        <f t="shared" si="145"/>
        <v>3256.38</v>
      </c>
      <c r="G1051" s="862">
        <f>'Заказ, cкидки и курсы валют'!$J$23*F1051</f>
        <v>39076.559999999998</v>
      </c>
      <c r="H1051" s="128">
        <f t="shared" si="146"/>
        <v>23445.94</v>
      </c>
      <c r="I1051" s="15"/>
    </row>
    <row r="1052" spans="1:9" ht="15">
      <c r="A1052" s="15" t="s">
        <v>2799</v>
      </c>
      <c r="B1052" s="1198" t="s">
        <v>4181</v>
      </c>
      <c r="C1052" s="61">
        <v>26.1</v>
      </c>
      <c r="D1052" s="46">
        <v>600</v>
      </c>
      <c r="E1052" s="2588">
        <v>3345.74</v>
      </c>
      <c r="F1052" s="603">
        <f t="shared" si="145"/>
        <v>3345.74</v>
      </c>
      <c r="G1052" s="862">
        <f>'Заказ, cкидки и курсы валют'!$J$23*F1052</f>
        <v>40148.879999999997</v>
      </c>
      <c r="H1052" s="128">
        <f t="shared" si="146"/>
        <v>24089.33</v>
      </c>
      <c r="I1052" s="15"/>
    </row>
    <row r="1053" spans="1:9" ht="15">
      <c r="A1053" s="15" t="s">
        <v>784</v>
      </c>
      <c r="B1053" s="1199" t="s">
        <v>990</v>
      </c>
      <c r="C1053" s="61">
        <v>31.18</v>
      </c>
      <c r="D1053" s="46">
        <v>500</v>
      </c>
      <c r="E1053" s="2588">
        <v>4599.72</v>
      </c>
      <c r="F1053" s="603">
        <f t="shared" si="145"/>
        <v>4599.72</v>
      </c>
      <c r="G1053" s="862">
        <f>'Заказ, cкидки и курсы валют'!$J$23*F1053</f>
        <v>55196.639999999999</v>
      </c>
      <c r="H1053" s="128">
        <f t="shared" si="146"/>
        <v>27598.32</v>
      </c>
      <c r="I1053" s="15"/>
    </row>
    <row r="1054" spans="1:9" ht="15">
      <c r="A1054" s="15" t="s">
        <v>785</v>
      </c>
      <c r="B1054" s="1199" t="s">
        <v>2622</v>
      </c>
      <c r="C1054" s="61">
        <v>32.47</v>
      </c>
      <c r="D1054" s="46">
        <v>500</v>
      </c>
      <c r="E1054" s="2588">
        <v>5149.8599999999997</v>
      </c>
      <c r="F1054" s="603">
        <f t="shared" si="145"/>
        <v>5149.8599999999997</v>
      </c>
      <c r="G1054" s="862">
        <f>'Заказ, cкидки и курсы валют'!$J$23*F1054</f>
        <v>61798.319999999992</v>
      </c>
      <c r="H1054" s="128">
        <f t="shared" si="146"/>
        <v>30899.16</v>
      </c>
      <c r="I1054" s="15"/>
    </row>
    <row r="1055" spans="1:9" ht="15">
      <c r="A1055" s="15" t="s">
        <v>5325</v>
      </c>
      <c r="B1055" s="1198" t="s">
        <v>5323</v>
      </c>
      <c r="C1055" s="61">
        <v>33.4</v>
      </c>
      <c r="D1055" s="46">
        <v>400</v>
      </c>
      <c r="E1055" s="2588">
        <v>6482.32</v>
      </c>
      <c r="F1055" s="603">
        <f t="shared" si="145"/>
        <v>6482.32</v>
      </c>
      <c r="G1055" s="862">
        <f>'Заказ, cкидки и курсы валют'!$J$23*F1055</f>
        <v>77787.839999999997</v>
      </c>
      <c r="H1055" s="128">
        <f t="shared" si="146"/>
        <v>31115.14</v>
      </c>
      <c r="I1055" s="15"/>
    </row>
    <row r="1056" spans="1:9" ht="15">
      <c r="A1056" s="15" t="s">
        <v>786</v>
      </c>
      <c r="B1056" s="1199" t="s">
        <v>3118</v>
      </c>
      <c r="C1056" s="61">
        <v>37.49</v>
      </c>
      <c r="D1056" s="46">
        <v>400</v>
      </c>
      <c r="E1056" s="2588">
        <v>6790.15</v>
      </c>
      <c r="F1056" s="603">
        <f t="shared" si="145"/>
        <v>6790.15</v>
      </c>
      <c r="G1056" s="862">
        <f>'Заказ, cкидки и курсы валют'!$J$23*F1056</f>
        <v>81481.799999999988</v>
      </c>
      <c r="H1056" s="128">
        <f t="shared" si="146"/>
        <v>32592.720000000001</v>
      </c>
      <c r="I1056" s="15"/>
    </row>
    <row r="1057" spans="1:11" ht="15">
      <c r="A1057" s="15" t="s">
        <v>787</v>
      </c>
      <c r="B1057" s="1199" t="s">
        <v>967</v>
      </c>
      <c r="C1057" s="61">
        <v>42.26</v>
      </c>
      <c r="D1057" s="46">
        <v>350</v>
      </c>
      <c r="E1057" s="2588">
        <v>8556.5300000000007</v>
      </c>
      <c r="F1057" s="603">
        <f t="shared" si="145"/>
        <v>8556.5300000000007</v>
      </c>
      <c r="G1057" s="862">
        <f>'Заказ, cкидки и курсы валют'!$J$23*F1057</f>
        <v>102678.36000000002</v>
      </c>
      <c r="H1057" s="128">
        <f t="shared" si="146"/>
        <v>35937.43</v>
      </c>
      <c r="I1057" s="15"/>
    </row>
    <row r="1058" spans="1:11" ht="15">
      <c r="A1058" s="15" t="s">
        <v>5326</v>
      </c>
      <c r="B1058" s="1198" t="s">
        <v>5324</v>
      </c>
      <c r="C1058" s="61">
        <v>46.4</v>
      </c>
      <c r="D1058" s="46">
        <v>350</v>
      </c>
      <c r="E1058" s="2588">
        <v>8889.66</v>
      </c>
      <c r="F1058" s="603">
        <f t="shared" si="145"/>
        <v>8889.66</v>
      </c>
      <c r="G1058" s="862">
        <f>'Заказ, cкидки и курсы валют'!$J$23*F1058</f>
        <v>106675.92</v>
      </c>
      <c r="H1058" s="128">
        <f t="shared" si="146"/>
        <v>37336.57</v>
      </c>
      <c r="I1058" s="15"/>
    </row>
    <row r="1059" spans="1:11" ht="15">
      <c r="A1059" s="2155" t="s">
        <v>2795</v>
      </c>
      <c r="B1059" s="1200" t="s">
        <v>2797</v>
      </c>
      <c r="C1059" s="437">
        <v>47.57</v>
      </c>
      <c r="D1059" s="2154">
        <v>350</v>
      </c>
      <c r="E1059" s="2588">
        <v>12121.13</v>
      </c>
      <c r="F1059" s="603">
        <f t="shared" si="145"/>
        <v>12121.13</v>
      </c>
      <c r="G1059" s="862">
        <f>'Заказ, cкидки и курсы валют'!$J$23*F1059</f>
        <v>145453.56</v>
      </c>
      <c r="H1059" s="128">
        <f t="shared" si="146"/>
        <v>50908.75</v>
      </c>
      <c r="I1059" s="15"/>
    </row>
    <row r="1060" spans="1:11" ht="15">
      <c r="A1060" s="2155" t="s">
        <v>2798</v>
      </c>
      <c r="B1060" s="1200" t="s">
        <v>2796</v>
      </c>
      <c r="C1060" s="437">
        <v>51.4</v>
      </c>
      <c r="D1060" s="2154">
        <v>300</v>
      </c>
      <c r="E1060" s="2588">
        <v>14067.99</v>
      </c>
      <c r="F1060" s="603">
        <f t="shared" si="145"/>
        <v>14067.99</v>
      </c>
      <c r="G1060" s="862">
        <f>'Заказ, cкидки и курсы валют'!$J$23*F1060</f>
        <v>168815.88</v>
      </c>
      <c r="H1060" s="128">
        <f t="shared" si="146"/>
        <v>50644.76</v>
      </c>
      <c r="I1060" s="15"/>
    </row>
    <row r="1061" spans="1:11" ht="13.5" thickBot="1"/>
    <row r="1062" spans="1:11" ht="18">
      <c r="A1062" s="247"/>
      <c r="B1062" s="91"/>
      <c r="C1062" s="91" t="s">
        <v>3188</v>
      </c>
      <c r="D1062" s="92"/>
      <c r="E1062" s="569"/>
      <c r="F1062" s="562"/>
      <c r="G1062" s="592"/>
      <c r="H1062" s="163"/>
      <c r="I1062" s="95"/>
    </row>
    <row r="1063" spans="1:11" ht="18">
      <c r="A1063" s="248"/>
      <c r="B1063" s="108"/>
      <c r="C1063" s="108" t="s">
        <v>4179</v>
      </c>
      <c r="D1063" s="108"/>
      <c r="E1063" s="570"/>
      <c r="F1063" s="568"/>
      <c r="G1063" s="568"/>
      <c r="H1063" s="17"/>
      <c r="I1063" s="167"/>
    </row>
    <row r="1064" spans="1:11">
      <c r="A1064" s="248"/>
      <c r="B1064" s="17"/>
      <c r="C1064" s="97"/>
      <c r="D1064" s="97"/>
      <c r="E1064" s="557"/>
      <c r="F1064" s="596"/>
      <c r="G1064" s="620"/>
      <c r="H1064" s="17"/>
      <c r="I1064" s="167"/>
    </row>
    <row r="1065" spans="1:11">
      <c r="A1065" s="248"/>
      <c r="B1065" s="17"/>
      <c r="C1065" s="274"/>
      <c r="D1065" s="17"/>
      <c r="E1065" s="557"/>
      <c r="F1065" s="596"/>
      <c r="G1065" s="594" t="s">
        <v>3267</v>
      </c>
      <c r="H1065" s="17"/>
      <c r="I1065" s="167"/>
    </row>
    <row r="1066" spans="1:11">
      <c r="A1066" s="248"/>
      <c r="B1066" s="17"/>
      <c r="C1066" s="274"/>
      <c r="D1066" s="17"/>
      <c r="E1066" s="557"/>
      <c r="F1066" s="596"/>
      <c r="G1066" s="594"/>
      <c r="H1066" s="17"/>
      <c r="I1066" s="167"/>
    </row>
    <row r="1067" spans="1:11" ht="18.75" thickBot="1">
      <c r="A1067" s="117" t="s">
        <v>7680</v>
      </c>
      <c r="B1067" s="118"/>
      <c r="C1067" s="99"/>
      <c r="D1067" s="99"/>
      <c r="E1067" s="558"/>
      <c r="F1067" s="598"/>
      <c r="G1067" s="621"/>
      <c r="H1067" s="171"/>
      <c r="I1067" s="172"/>
    </row>
    <row r="1068" spans="1:11" ht="42" customHeight="1">
      <c r="A1068" s="195" t="s">
        <v>1028</v>
      </c>
      <c r="B1068" s="196" t="s">
        <v>1029</v>
      </c>
      <c r="C1068" s="197" t="s">
        <v>678</v>
      </c>
      <c r="D1068" s="197" t="s">
        <v>3130</v>
      </c>
      <c r="E1068" s="605" t="s">
        <v>11188</v>
      </c>
      <c r="F1068" s="600" t="s">
        <v>2779</v>
      </c>
      <c r="G1068" s="638" t="s">
        <v>2627</v>
      </c>
      <c r="H1068" s="338" t="s">
        <v>497</v>
      </c>
      <c r="I1068" s="199" t="s">
        <v>4239</v>
      </c>
    </row>
    <row r="1069" spans="1:11">
      <c r="A1069" s="195"/>
      <c r="B1069" s="389"/>
      <c r="C1069" s="197" t="s">
        <v>3629</v>
      </c>
      <c r="D1069" s="390" t="s">
        <v>2628</v>
      </c>
      <c r="E1069" s="564" t="s">
        <v>265</v>
      </c>
      <c r="F1069" s="607">
        <f>'Заказ, cкидки и курсы валют'!$I$12</f>
        <v>0</v>
      </c>
      <c r="G1069" s="949"/>
      <c r="H1069" s="455"/>
      <c r="I1069" s="325"/>
    </row>
    <row r="1070" spans="1:11" ht="15">
      <c r="A1070" s="15" t="s">
        <v>7733</v>
      </c>
      <c r="B1070" s="69" t="s">
        <v>3189</v>
      </c>
      <c r="C1070" s="61">
        <v>14.4</v>
      </c>
      <c r="D1070" s="45">
        <v>50</v>
      </c>
      <c r="E1070" s="2077">
        <f>E1047*1.2</f>
        <v>1567.068</v>
      </c>
      <c r="F1070" s="603">
        <f>ROUND(E1070*(1-$F$37),2)</f>
        <v>1567.07</v>
      </c>
      <c r="G1070" s="862">
        <f>'Заказ, cкидки и курсы валют'!$J$23*F1070</f>
        <v>18804.84</v>
      </c>
      <c r="H1070" s="128">
        <f>ROUND((D1070/1000)*G1070,2)</f>
        <v>940.24</v>
      </c>
      <c r="I1070" s="15"/>
    </row>
    <row r="1071" spans="1:11" ht="15">
      <c r="A1071" s="15" t="s">
        <v>7734</v>
      </c>
      <c r="B1071" s="69" t="s">
        <v>1023</v>
      </c>
      <c r="C1071" s="61">
        <v>18.3</v>
      </c>
      <c r="D1071" s="46">
        <v>50</v>
      </c>
      <c r="E1071" s="2077">
        <f t="shared" ref="E1071:E1083" si="147">E1048*1.2</f>
        <v>2287.056</v>
      </c>
      <c r="F1071" s="603">
        <f t="shared" ref="F1071:F1083" si="148">ROUND(E1071*(1-$F$37),2)</f>
        <v>2287.06</v>
      </c>
      <c r="G1071" s="862">
        <f>'Заказ, cкидки и курсы валют'!$J$23*F1071</f>
        <v>27444.720000000001</v>
      </c>
      <c r="H1071" s="128">
        <f t="shared" ref="H1071:H1083" si="149">ROUND((D1071/1000)*G1071,2)</f>
        <v>1372.24</v>
      </c>
      <c r="I1071" s="15"/>
      <c r="K1071" s="667"/>
    </row>
    <row r="1072" spans="1:11" ht="15">
      <c r="A1072" s="15" t="s">
        <v>7735</v>
      </c>
      <c r="B1072" s="580" t="s">
        <v>5220</v>
      </c>
      <c r="C1072" s="581">
        <v>20.75</v>
      </c>
      <c r="D1072" s="46">
        <v>50</v>
      </c>
      <c r="E1072" s="2077">
        <f t="shared" si="147"/>
        <v>2662.6320000000001</v>
      </c>
      <c r="F1072" s="603">
        <f t="shared" si="148"/>
        <v>2662.63</v>
      </c>
      <c r="G1072" s="862">
        <f>'Заказ, cкидки и курсы валют'!$J$23*F1072</f>
        <v>31951.56</v>
      </c>
      <c r="H1072" s="128">
        <f t="shared" si="149"/>
        <v>1597.58</v>
      </c>
      <c r="I1072" s="15"/>
      <c r="K1072" s="667"/>
    </row>
    <row r="1073" spans="1:11" ht="15">
      <c r="A1073" s="15" t="s">
        <v>7736</v>
      </c>
      <c r="B1073" s="69" t="s">
        <v>3116</v>
      </c>
      <c r="C1073" s="61">
        <v>22.2</v>
      </c>
      <c r="D1073" s="46">
        <v>50</v>
      </c>
      <c r="E1073" s="2077">
        <f t="shared" si="147"/>
        <v>3142.56</v>
      </c>
      <c r="F1073" s="603">
        <f t="shared" si="148"/>
        <v>3142.56</v>
      </c>
      <c r="G1073" s="862">
        <f>'Заказ, cкидки и курсы валют'!$J$23*F1073</f>
        <v>37710.720000000001</v>
      </c>
      <c r="H1073" s="128">
        <f t="shared" si="149"/>
        <v>1885.54</v>
      </c>
      <c r="I1073" s="15"/>
      <c r="K1073" s="667"/>
    </row>
    <row r="1074" spans="1:11" ht="15">
      <c r="A1074" s="15" t="s">
        <v>7737</v>
      </c>
      <c r="B1074" s="69" t="s">
        <v>3117</v>
      </c>
      <c r="C1074" s="61">
        <v>25.1</v>
      </c>
      <c r="D1074" s="46">
        <v>50</v>
      </c>
      <c r="E1074" s="2077">
        <f t="shared" si="147"/>
        <v>3907.6559999999999</v>
      </c>
      <c r="F1074" s="603">
        <f t="shared" si="148"/>
        <v>3907.66</v>
      </c>
      <c r="G1074" s="862">
        <f>'Заказ, cкидки и курсы валют'!$J$23*F1074</f>
        <v>46891.92</v>
      </c>
      <c r="H1074" s="128">
        <f t="shared" si="149"/>
        <v>2344.6</v>
      </c>
      <c r="I1074" s="15"/>
      <c r="K1074" s="667"/>
    </row>
    <row r="1075" spans="1:11" ht="15">
      <c r="A1075" s="15" t="s">
        <v>7738</v>
      </c>
      <c r="B1075" s="580" t="s">
        <v>4181</v>
      </c>
      <c r="C1075" s="61">
        <v>26.1</v>
      </c>
      <c r="D1075" s="46">
        <v>50</v>
      </c>
      <c r="E1075" s="2077">
        <f t="shared" si="147"/>
        <v>4014.8879999999995</v>
      </c>
      <c r="F1075" s="603">
        <f t="shared" si="148"/>
        <v>4014.89</v>
      </c>
      <c r="G1075" s="862">
        <f>'Заказ, cкидки и курсы валют'!$J$23*F1075</f>
        <v>48178.68</v>
      </c>
      <c r="H1075" s="128">
        <f t="shared" si="149"/>
        <v>2408.9299999999998</v>
      </c>
      <c r="I1075" s="15"/>
      <c r="K1075" s="667"/>
    </row>
    <row r="1076" spans="1:11" ht="15">
      <c r="A1076" s="15" t="s">
        <v>7739</v>
      </c>
      <c r="B1076" s="69" t="s">
        <v>990</v>
      </c>
      <c r="C1076" s="61">
        <v>31.18</v>
      </c>
      <c r="D1076" s="46">
        <v>50</v>
      </c>
      <c r="E1076" s="2077">
        <f t="shared" si="147"/>
        <v>5519.6639999999998</v>
      </c>
      <c r="F1076" s="603">
        <f t="shared" si="148"/>
        <v>5519.66</v>
      </c>
      <c r="G1076" s="862">
        <f>'Заказ, cкидки и курсы валют'!$J$23*F1076</f>
        <v>66235.92</v>
      </c>
      <c r="H1076" s="128">
        <f t="shared" si="149"/>
        <v>3311.8</v>
      </c>
      <c r="I1076" s="15"/>
      <c r="K1076" s="667"/>
    </row>
    <row r="1077" spans="1:11" ht="15">
      <c r="A1077" s="15" t="s">
        <v>7740</v>
      </c>
      <c r="B1077" s="69" t="s">
        <v>2622</v>
      </c>
      <c r="C1077" s="61">
        <v>32.47</v>
      </c>
      <c r="D1077" s="46">
        <v>50</v>
      </c>
      <c r="E1077" s="2077">
        <f t="shared" si="147"/>
        <v>6179.8319999999994</v>
      </c>
      <c r="F1077" s="603">
        <f t="shared" si="148"/>
        <v>6179.83</v>
      </c>
      <c r="G1077" s="862">
        <f>'Заказ, cкидки и курсы валют'!$J$23*F1077</f>
        <v>74157.959999999992</v>
      </c>
      <c r="H1077" s="128">
        <f t="shared" si="149"/>
        <v>3707.9</v>
      </c>
      <c r="I1077" s="15"/>
      <c r="K1077" s="667"/>
    </row>
    <row r="1078" spans="1:11" ht="15">
      <c r="A1078" s="15" t="s">
        <v>7741</v>
      </c>
      <c r="B1078" s="580" t="s">
        <v>5323</v>
      </c>
      <c r="C1078" s="61">
        <v>33.4</v>
      </c>
      <c r="D1078" s="46">
        <v>40</v>
      </c>
      <c r="E1078" s="2077">
        <f t="shared" si="147"/>
        <v>7778.7839999999997</v>
      </c>
      <c r="F1078" s="603">
        <f t="shared" si="148"/>
        <v>7778.78</v>
      </c>
      <c r="G1078" s="862">
        <f>'Заказ, cкидки и курсы валют'!$J$23*F1078</f>
        <v>93345.36</v>
      </c>
      <c r="H1078" s="128">
        <f t="shared" si="149"/>
        <v>3733.81</v>
      </c>
      <c r="I1078" s="15"/>
      <c r="K1078" s="667"/>
    </row>
    <row r="1079" spans="1:11" ht="15">
      <c r="A1079" s="15" t="s">
        <v>7742</v>
      </c>
      <c r="B1079" s="69" t="s">
        <v>3118</v>
      </c>
      <c r="C1079" s="61">
        <v>37.49</v>
      </c>
      <c r="D1079" s="46">
        <v>40</v>
      </c>
      <c r="E1079" s="2077">
        <f t="shared" si="147"/>
        <v>8148.1799999999994</v>
      </c>
      <c r="F1079" s="603">
        <f t="shared" si="148"/>
        <v>8148.18</v>
      </c>
      <c r="G1079" s="862">
        <f>'Заказ, cкидки и курсы валют'!$J$23*F1079</f>
        <v>97778.16</v>
      </c>
      <c r="H1079" s="128">
        <f t="shared" si="149"/>
        <v>3911.13</v>
      </c>
      <c r="I1079" s="15"/>
      <c r="K1079" s="667"/>
    </row>
    <row r="1080" spans="1:11" ht="15">
      <c r="A1080" s="15" t="s">
        <v>7743</v>
      </c>
      <c r="B1080" s="69" t="s">
        <v>967</v>
      </c>
      <c r="C1080" s="61">
        <v>42.26</v>
      </c>
      <c r="D1080" s="46">
        <v>35</v>
      </c>
      <c r="E1080" s="2077">
        <f t="shared" si="147"/>
        <v>10267.836000000001</v>
      </c>
      <c r="F1080" s="603">
        <f t="shared" si="148"/>
        <v>10267.84</v>
      </c>
      <c r="G1080" s="862">
        <f>'Заказ, cкидки и курсы валют'!$J$23*F1080</f>
        <v>123214.08</v>
      </c>
      <c r="H1080" s="128">
        <f t="shared" si="149"/>
        <v>4312.49</v>
      </c>
      <c r="I1080" s="15"/>
      <c r="K1080" s="667"/>
    </row>
    <row r="1081" spans="1:11" ht="15">
      <c r="A1081" s="15" t="s">
        <v>7744</v>
      </c>
      <c r="B1081" s="580" t="s">
        <v>5324</v>
      </c>
      <c r="C1081" s="61">
        <v>46.4</v>
      </c>
      <c r="D1081" s="46">
        <v>35</v>
      </c>
      <c r="E1081" s="2077">
        <f t="shared" si="147"/>
        <v>10667.591999999999</v>
      </c>
      <c r="F1081" s="603">
        <f t="shared" si="148"/>
        <v>10667.59</v>
      </c>
      <c r="G1081" s="862">
        <f>'Заказ, cкидки и курсы валют'!$J$23*F1081</f>
        <v>128011.08</v>
      </c>
      <c r="H1081" s="128">
        <f t="shared" si="149"/>
        <v>4480.3900000000003</v>
      </c>
      <c r="I1081" s="15"/>
      <c r="K1081" s="667"/>
    </row>
    <row r="1082" spans="1:11" ht="15">
      <c r="A1082" s="20" t="s">
        <v>7745</v>
      </c>
      <c r="B1082" s="451" t="s">
        <v>2797</v>
      </c>
      <c r="C1082" s="437">
        <v>47.57</v>
      </c>
      <c r="D1082" s="2154">
        <v>35</v>
      </c>
      <c r="E1082" s="2077">
        <f t="shared" si="147"/>
        <v>14545.355999999998</v>
      </c>
      <c r="F1082" s="603">
        <f t="shared" si="148"/>
        <v>14545.36</v>
      </c>
      <c r="G1082" s="862">
        <f>'Заказ, cкидки и курсы валют'!$J$23*F1082</f>
        <v>174544.32</v>
      </c>
      <c r="H1082" s="128">
        <f t="shared" si="149"/>
        <v>6109.05</v>
      </c>
      <c r="I1082" s="15"/>
      <c r="K1082" s="667"/>
    </row>
    <row r="1083" spans="1:11" ht="15">
      <c r="A1083" s="20" t="s">
        <v>7746</v>
      </c>
      <c r="B1083" s="451" t="s">
        <v>2796</v>
      </c>
      <c r="C1083" s="437">
        <v>51.4</v>
      </c>
      <c r="D1083" s="2154">
        <v>30</v>
      </c>
      <c r="E1083" s="2077">
        <f t="shared" si="147"/>
        <v>16881.588</v>
      </c>
      <c r="F1083" s="603">
        <f t="shared" si="148"/>
        <v>16881.59</v>
      </c>
      <c r="G1083" s="862">
        <f>'Заказ, cкидки и курсы валют'!$J$23*F1083</f>
        <v>202579.08000000002</v>
      </c>
      <c r="H1083" s="128">
        <f t="shared" si="149"/>
        <v>6077.37</v>
      </c>
      <c r="I1083" s="15"/>
      <c r="K1083" s="667"/>
    </row>
    <row r="1084" spans="1:11" ht="15.75" thickBot="1">
      <c r="K1084" s="667"/>
    </row>
    <row r="1085" spans="1:11" ht="18">
      <c r="A1085" s="247"/>
      <c r="B1085" s="163"/>
      <c r="C1085" s="91" t="s">
        <v>3188</v>
      </c>
      <c r="D1085" s="92"/>
      <c r="E1085" s="569"/>
      <c r="F1085" s="562"/>
      <c r="G1085" s="592"/>
      <c r="H1085" s="163"/>
      <c r="I1085" s="95"/>
    </row>
    <row r="1086" spans="1:11" ht="18">
      <c r="A1086" s="248"/>
      <c r="B1086" s="17"/>
      <c r="C1086" s="108" t="s">
        <v>2663</v>
      </c>
      <c r="D1086" s="108"/>
      <c r="E1086" s="570"/>
      <c r="F1086" s="568"/>
      <c r="G1086" s="568"/>
      <c r="H1086" s="17"/>
      <c r="I1086" s="167"/>
    </row>
    <row r="1087" spans="1:11">
      <c r="A1087" s="248"/>
      <c r="B1087" s="17"/>
      <c r="C1087" s="97"/>
      <c r="D1087" s="97"/>
      <c r="E1087" s="557"/>
      <c r="F1087" s="596"/>
      <c r="G1087" s="620"/>
      <c r="H1087" s="17"/>
      <c r="I1087" s="167"/>
    </row>
    <row r="1088" spans="1:11">
      <c r="A1088" s="248"/>
      <c r="B1088" s="17"/>
      <c r="C1088" s="274"/>
      <c r="D1088" s="17"/>
      <c r="E1088" s="557"/>
      <c r="F1088" s="596"/>
      <c r="G1088" s="594"/>
      <c r="H1088" s="17"/>
      <c r="I1088" s="167"/>
    </row>
    <row r="1089" spans="1:9">
      <c r="A1089" s="248"/>
      <c r="B1089" s="17"/>
      <c r="C1089" s="274"/>
      <c r="D1089" s="17"/>
      <c r="E1089" s="557"/>
      <c r="F1089" s="596"/>
      <c r="G1089" s="594"/>
      <c r="H1089" s="17"/>
      <c r="I1089" s="167"/>
    </row>
    <row r="1090" spans="1:9" ht="18.75" thickBot="1">
      <c r="A1090" s="117" t="s">
        <v>7679</v>
      </c>
      <c r="B1090" s="118"/>
      <c r="C1090" s="100"/>
      <c r="D1090" s="171"/>
      <c r="E1090" s="565"/>
      <c r="F1090" s="598"/>
      <c r="G1090" s="621"/>
      <c r="H1090" s="171"/>
      <c r="I1090" s="172"/>
    </row>
    <row r="1091" spans="1:9" ht="42">
      <c r="A1091" s="195" t="s">
        <v>1028</v>
      </c>
      <c r="B1091" s="196" t="s">
        <v>1029</v>
      </c>
      <c r="C1091" s="197" t="s">
        <v>678</v>
      </c>
      <c r="D1091" s="197" t="s">
        <v>3130</v>
      </c>
      <c r="E1091" s="605" t="s">
        <v>11188</v>
      </c>
      <c r="F1091" s="600" t="s">
        <v>2779</v>
      </c>
      <c r="G1091" s="638" t="s">
        <v>2627</v>
      </c>
      <c r="H1091" s="338" t="s">
        <v>497</v>
      </c>
      <c r="I1091" s="199" t="s">
        <v>4239</v>
      </c>
    </row>
    <row r="1092" spans="1:9">
      <c r="A1092" s="195"/>
      <c r="B1092" s="389"/>
      <c r="C1092" s="197" t="s">
        <v>3629</v>
      </c>
      <c r="D1092" s="390" t="s">
        <v>2628</v>
      </c>
      <c r="E1092" s="564" t="s">
        <v>265</v>
      </c>
      <c r="F1092" s="607">
        <f>'Заказ, cкидки и курсы валют'!$I$12</f>
        <v>0</v>
      </c>
      <c r="G1092" s="949"/>
      <c r="H1092" s="455"/>
      <c r="I1092" s="325"/>
    </row>
    <row r="1093" spans="1:9" ht="15">
      <c r="A1093" s="525" t="s">
        <v>5351</v>
      </c>
      <c r="B1093" s="2153" t="s">
        <v>11426</v>
      </c>
      <c r="C1093" s="1804">
        <v>14.7</v>
      </c>
      <c r="D1093" s="2056">
        <v>1000</v>
      </c>
      <c r="E1093" s="2588">
        <v>557.92999999999995</v>
      </c>
      <c r="F1093" s="936">
        <f>ROUND(E1093*(1-$F$37),2)</f>
        <v>557.92999999999995</v>
      </c>
      <c r="G1093" s="866">
        <f>'Заказ, cкидки и курсы валют'!$J$23*F1093</f>
        <v>6695.16</v>
      </c>
      <c r="H1093" s="128">
        <f>ROUND((D1093/1000)*G1093,2)</f>
        <v>6695.16</v>
      </c>
      <c r="I1093" s="15"/>
    </row>
    <row r="1094" spans="1:9" ht="15">
      <c r="A1094" s="525" t="s">
        <v>5352</v>
      </c>
      <c r="B1094" s="2153" t="s">
        <v>1023</v>
      </c>
      <c r="C1094" s="1804">
        <v>18.7</v>
      </c>
      <c r="D1094" s="877">
        <v>700</v>
      </c>
      <c r="E1094" s="2588">
        <v>700.01</v>
      </c>
      <c r="F1094" s="936">
        <f t="shared" ref="F1094:F1105" si="150">ROUND(E1094*(1-$F$37),2)</f>
        <v>700.01</v>
      </c>
      <c r="G1094" s="866">
        <f>'Заказ, cкидки и курсы валют'!$J$23*F1094</f>
        <v>8400.119999999999</v>
      </c>
      <c r="H1094" s="128">
        <f t="shared" ref="H1094:H1105" si="151">ROUND((D1094/1000)*G1094,2)</f>
        <v>5880.08</v>
      </c>
      <c r="I1094" s="15"/>
    </row>
    <row r="1095" spans="1:9" ht="15">
      <c r="A1095" s="525" t="s">
        <v>5353</v>
      </c>
      <c r="B1095" s="2153" t="s">
        <v>5220</v>
      </c>
      <c r="C1095" s="1804">
        <v>20.6</v>
      </c>
      <c r="D1095" s="877">
        <v>700</v>
      </c>
      <c r="E1095" s="2588">
        <v>768.24</v>
      </c>
      <c r="F1095" s="936">
        <f t="shared" si="150"/>
        <v>768.24</v>
      </c>
      <c r="G1095" s="866">
        <f>'Заказ, cкидки и курсы валют'!$J$23*F1095</f>
        <v>9218.880000000001</v>
      </c>
      <c r="H1095" s="128">
        <f t="shared" si="151"/>
        <v>6453.22</v>
      </c>
      <c r="I1095" s="15"/>
    </row>
    <row r="1096" spans="1:9" ht="15">
      <c r="A1096" s="525" t="s">
        <v>5354</v>
      </c>
      <c r="B1096" s="2153" t="s">
        <v>4180</v>
      </c>
      <c r="C1096" s="1804">
        <v>21.9</v>
      </c>
      <c r="D1096" s="877">
        <v>700</v>
      </c>
      <c r="E1096" s="2588">
        <v>815.77</v>
      </c>
      <c r="F1096" s="936">
        <f t="shared" si="150"/>
        <v>815.77</v>
      </c>
      <c r="G1096" s="866">
        <f>'Заказ, cкидки и курсы валют'!$J$23*F1096</f>
        <v>9789.24</v>
      </c>
      <c r="H1096" s="128">
        <f t="shared" si="151"/>
        <v>6852.47</v>
      </c>
      <c r="I1096" s="15"/>
    </row>
    <row r="1097" spans="1:9" ht="15">
      <c r="A1097" s="525" t="s">
        <v>5355</v>
      </c>
      <c r="B1097" s="2153" t="s">
        <v>3116</v>
      </c>
      <c r="C1097" s="1804">
        <v>22.7</v>
      </c>
      <c r="D1097" s="877">
        <v>700</v>
      </c>
      <c r="E1097" s="2588">
        <v>838.92</v>
      </c>
      <c r="F1097" s="936">
        <f t="shared" si="150"/>
        <v>838.92</v>
      </c>
      <c r="G1097" s="866">
        <f>'Заказ, cкидки и курсы валют'!$J$23*F1097</f>
        <v>10067.039999999999</v>
      </c>
      <c r="H1097" s="128">
        <f t="shared" si="151"/>
        <v>7046.93</v>
      </c>
      <c r="I1097" s="15"/>
    </row>
    <row r="1098" spans="1:9" ht="15">
      <c r="A1098" s="525" t="s">
        <v>5356</v>
      </c>
      <c r="B1098" s="2153" t="s">
        <v>11427</v>
      </c>
      <c r="C1098" s="1804">
        <v>25.1</v>
      </c>
      <c r="D1098" s="877">
        <v>600</v>
      </c>
      <c r="E1098" s="2588">
        <v>931.79</v>
      </c>
      <c r="F1098" s="936">
        <f t="shared" si="150"/>
        <v>931.79</v>
      </c>
      <c r="G1098" s="866">
        <f>'Заказ, cкидки и курсы валют'!$J$23*F1098</f>
        <v>11181.48</v>
      </c>
      <c r="H1098" s="128">
        <f t="shared" si="151"/>
        <v>6708.89</v>
      </c>
      <c r="I1098" s="15"/>
    </row>
    <row r="1099" spans="1:9" ht="15">
      <c r="A1099" s="525" t="s">
        <v>5357</v>
      </c>
      <c r="B1099" s="2153" t="s">
        <v>11428</v>
      </c>
      <c r="C1099" s="1804">
        <v>25.8</v>
      </c>
      <c r="D1099" s="877">
        <v>550</v>
      </c>
      <c r="E1099" s="2588">
        <v>955.17</v>
      </c>
      <c r="F1099" s="936">
        <f t="shared" si="150"/>
        <v>955.17</v>
      </c>
      <c r="G1099" s="866">
        <f>'Заказ, cкидки и курсы валют'!$J$23*F1099</f>
        <v>11462.039999999999</v>
      </c>
      <c r="H1099" s="128">
        <f t="shared" si="151"/>
        <v>6304.12</v>
      </c>
      <c r="I1099" s="15"/>
    </row>
    <row r="1100" spans="1:9" ht="15">
      <c r="A1100" s="525" t="s">
        <v>6578</v>
      </c>
      <c r="B1100" s="2153" t="s">
        <v>11429</v>
      </c>
      <c r="C1100" s="1804">
        <v>27</v>
      </c>
      <c r="D1100" s="877">
        <v>500</v>
      </c>
      <c r="E1100" s="2588">
        <v>1001.88</v>
      </c>
      <c r="F1100" s="936">
        <f t="shared" si="150"/>
        <v>1001.88</v>
      </c>
      <c r="G1100" s="866">
        <f>'Заказ, cкидки и курсы валют'!$J$23*F1100</f>
        <v>12022.56</v>
      </c>
      <c r="H1100" s="128">
        <f t="shared" si="151"/>
        <v>6011.28</v>
      </c>
      <c r="I1100" s="15"/>
    </row>
    <row r="1101" spans="1:9" ht="15">
      <c r="A1101" s="525" t="s">
        <v>5358</v>
      </c>
      <c r="B1101" s="2153" t="s">
        <v>11430</v>
      </c>
      <c r="C1101" s="1804">
        <v>28</v>
      </c>
      <c r="D1101" s="877">
        <v>500</v>
      </c>
      <c r="E1101" s="2588">
        <v>1025.26</v>
      </c>
      <c r="F1101" s="936">
        <f t="shared" si="150"/>
        <v>1025.26</v>
      </c>
      <c r="G1101" s="866">
        <f>'Заказ, cкидки и курсы валют'!$J$23*F1101</f>
        <v>12303.119999999999</v>
      </c>
      <c r="H1101" s="128">
        <f t="shared" si="151"/>
        <v>6151.56</v>
      </c>
      <c r="I1101" s="15"/>
    </row>
    <row r="1102" spans="1:9" ht="15">
      <c r="A1102" s="525" t="s">
        <v>5359</v>
      </c>
      <c r="B1102" s="2153" t="s">
        <v>990</v>
      </c>
      <c r="C1102" s="1804">
        <v>29.3</v>
      </c>
      <c r="D1102" s="877">
        <v>500</v>
      </c>
      <c r="E1102" s="2588">
        <v>1087.57</v>
      </c>
      <c r="F1102" s="936">
        <f t="shared" si="150"/>
        <v>1087.57</v>
      </c>
      <c r="G1102" s="866">
        <f>'Заказ, cкидки и курсы валют'!$J$23*F1102</f>
        <v>13050.84</v>
      </c>
      <c r="H1102" s="128">
        <f t="shared" si="151"/>
        <v>6525.42</v>
      </c>
      <c r="I1102" s="15"/>
    </row>
    <row r="1103" spans="1:9" ht="15">
      <c r="A1103" s="525" t="s">
        <v>5522</v>
      </c>
      <c r="B1103" s="2153" t="s">
        <v>2622</v>
      </c>
      <c r="C1103" s="1804">
        <v>32</v>
      </c>
      <c r="D1103" s="877">
        <v>500</v>
      </c>
      <c r="E1103" s="2588">
        <v>1699.09</v>
      </c>
      <c r="F1103" s="936">
        <f t="shared" si="150"/>
        <v>1699.09</v>
      </c>
      <c r="G1103" s="866">
        <f>'Заказ, cкидки и курсы валют'!$J$23*F1103</f>
        <v>20389.079999999998</v>
      </c>
      <c r="H1103" s="128">
        <f t="shared" si="151"/>
        <v>10194.540000000001</v>
      </c>
      <c r="I1103" s="15"/>
    </row>
    <row r="1104" spans="1:9" ht="15">
      <c r="A1104" s="525" t="s">
        <v>5523</v>
      </c>
      <c r="B1104" s="2153" t="s">
        <v>3118</v>
      </c>
      <c r="C1104" s="1804">
        <v>36.200000000000003</v>
      </c>
      <c r="D1104" s="877">
        <v>400</v>
      </c>
      <c r="E1104" s="2588">
        <v>2032.64</v>
      </c>
      <c r="F1104" s="936">
        <f t="shared" si="150"/>
        <v>2032.64</v>
      </c>
      <c r="G1104" s="866">
        <f>'Заказ, cкидки и курсы валют'!$J$23*F1104</f>
        <v>24391.68</v>
      </c>
      <c r="H1104" s="128">
        <f t="shared" si="151"/>
        <v>9756.67</v>
      </c>
      <c r="I1104" s="15"/>
    </row>
    <row r="1105" spans="1:12" ht="15">
      <c r="A1105" s="525" t="s">
        <v>5524</v>
      </c>
      <c r="B1105" s="2153" t="s">
        <v>967</v>
      </c>
      <c r="C1105" s="1804">
        <v>41.5</v>
      </c>
      <c r="D1105" s="877">
        <v>350</v>
      </c>
      <c r="E1105" s="2588">
        <v>2741.03</v>
      </c>
      <c r="F1105" s="936">
        <f t="shared" si="150"/>
        <v>2741.03</v>
      </c>
      <c r="G1105" s="866">
        <f>'Заказ, cкидки и курсы валют'!$J$23*F1105</f>
        <v>32892.36</v>
      </c>
      <c r="H1105" s="128">
        <f t="shared" si="151"/>
        <v>11512.33</v>
      </c>
      <c r="I1105" s="15"/>
    </row>
    <row r="1106" spans="1:12" ht="15">
      <c r="A1106" s="525" t="s">
        <v>11432</v>
      </c>
      <c r="B1106" s="2153" t="s">
        <v>5324</v>
      </c>
      <c r="C1106" s="1804">
        <v>43</v>
      </c>
      <c r="D1106" s="877">
        <v>350</v>
      </c>
      <c r="E1106" s="2588">
        <v>2477.94</v>
      </c>
      <c r="F1106" s="936">
        <f t="shared" ref="F1106" si="152">ROUND(E1106*(1-$F$37),2)</f>
        <v>2477.94</v>
      </c>
      <c r="G1106" s="866">
        <f>'Заказ, cкидки и курсы валют'!$J$23*F1106</f>
        <v>29735.279999999999</v>
      </c>
      <c r="H1106" s="128">
        <f t="shared" ref="H1106" si="153">ROUND((D1106/1000)*G1106,2)</f>
        <v>10407.35</v>
      </c>
      <c r="I1106" s="15"/>
    </row>
    <row r="1107" spans="1:12" ht="15">
      <c r="A1107" s="525" t="s">
        <v>5560</v>
      </c>
      <c r="B1107" s="2153" t="s">
        <v>11431</v>
      </c>
      <c r="C1107" s="1804">
        <v>48</v>
      </c>
      <c r="D1107" s="2056">
        <v>350</v>
      </c>
      <c r="E1107" s="2588">
        <v>3476.61</v>
      </c>
      <c r="F1107" s="936">
        <f>ROUND(E1107*(1-$F$37),2)</f>
        <v>3476.61</v>
      </c>
      <c r="G1107" s="866">
        <f>'Заказ, cкидки и курсы валют'!$J$23*F1107</f>
        <v>41719.32</v>
      </c>
      <c r="H1107" s="128">
        <f>ROUND((D1107/1000)*G1107,2)</f>
        <v>14601.76</v>
      </c>
      <c r="I1107" s="15"/>
    </row>
    <row r="1108" spans="1:12" ht="15">
      <c r="A1108" s="525" t="s">
        <v>5561</v>
      </c>
      <c r="B1108" s="2153" t="s">
        <v>2796</v>
      </c>
      <c r="C1108" s="1804">
        <v>52.87</v>
      </c>
      <c r="D1108" s="877">
        <v>300</v>
      </c>
      <c r="E1108" s="2588">
        <v>4070.61</v>
      </c>
      <c r="F1108" s="936">
        <f>ROUND(E1108*(1-$F$37),2)</f>
        <v>4070.61</v>
      </c>
      <c r="G1108" s="866">
        <f>'Заказ, cкидки и курсы валют'!$J$23*F1108</f>
        <v>48847.32</v>
      </c>
      <c r="H1108" s="128">
        <f>ROUND((D1108/1000)*G1108,2)</f>
        <v>14654.2</v>
      </c>
      <c r="I1108" s="15"/>
    </row>
    <row r="1109" spans="1:12" ht="13.5" thickBot="1"/>
    <row r="1110" spans="1:12" ht="18">
      <c r="A1110" s="247"/>
      <c r="B1110" s="163"/>
      <c r="C1110" s="91" t="s">
        <v>3188</v>
      </c>
      <c r="D1110" s="92"/>
      <c r="E1110" s="569"/>
      <c r="F1110" s="562"/>
      <c r="G1110" s="592"/>
      <c r="H1110" s="163"/>
      <c r="I1110" s="95"/>
    </row>
    <row r="1111" spans="1:12" ht="18">
      <c r="A1111" s="248"/>
      <c r="B1111" s="17"/>
      <c r="C1111" s="108" t="s">
        <v>2663</v>
      </c>
      <c r="D1111" s="108"/>
      <c r="E1111" s="570"/>
      <c r="F1111" s="568"/>
      <c r="G1111" s="568"/>
      <c r="H1111" s="17"/>
      <c r="I1111" s="167"/>
    </row>
    <row r="1112" spans="1:12">
      <c r="A1112" s="248"/>
      <c r="B1112" s="17"/>
      <c r="C1112" s="97"/>
      <c r="D1112" s="97"/>
      <c r="E1112" s="557"/>
      <c r="F1112" s="596"/>
      <c r="G1112" s="620"/>
      <c r="H1112" s="17"/>
      <c r="I1112" s="167"/>
    </row>
    <row r="1113" spans="1:12">
      <c r="A1113" s="248"/>
      <c r="B1113" s="17"/>
      <c r="C1113" s="274"/>
      <c r="D1113" s="17"/>
      <c r="E1113" s="557"/>
      <c r="F1113" s="596"/>
      <c r="G1113" s="594"/>
      <c r="H1113" s="17"/>
      <c r="I1113" s="167"/>
    </row>
    <row r="1114" spans="1:12">
      <c r="A1114" s="248"/>
      <c r="B1114" s="17"/>
      <c r="C1114" s="274"/>
      <c r="D1114" s="17"/>
      <c r="E1114" s="557"/>
      <c r="F1114" s="596"/>
      <c r="G1114" s="594"/>
      <c r="H1114" s="17"/>
      <c r="I1114" s="167"/>
      <c r="L1114" s="22"/>
    </row>
    <row r="1115" spans="1:12" ht="18.75" thickBot="1">
      <c r="A1115" s="2549" t="s">
        <v>7680</v>
      </c>
      <c r="B1115" s="118"/>
      <c r="C1115" s="100"/>
      <c r="D1115" s="171"/>
      <c r="E1115" s="565"/>
      <c r="F1115" s="598"/>
      <c r="G1115" s="621"/>
      <c r="H1115" s="171"/>
      <c r="I1115" s="172"/>
      <c r="L1115" s="22"/>
    </row>
    <row r="1116" spans="1:12" ht="42">
      <c r="A1116" s="195" t="s">
        <v>1028</v>
      </c>
      <c r="B1116" s="196" t="s">
        <v>1029</v>
      </c>
      <c r="C1116" s="197" t="s">
        <v>678</v>
      </c>
      <c r="D1116" s="197" t="s">
        <v>3130</v>
      </c>
      <c r="E1116" s="605" t="s">
        <v>11188</v>
      </c>
      <c r="F1116" s="600" t="s">
        <v>2779</v>
      </c>
      <c r="G1116" s="638" t="s">
        <v>2627</v>
      </c>
      <c r="H1116" s="338" t="s">
        <v>497</v>
      </c>
      <c r="I1116" s="199" t="s">
        <v>4239</v>
      </c>
      <c r="J1116" s="2668" t="s">
        <v>12335</v>
      </c>
      <c r="L1116" s="22"/>
    </row>
    <row r="1117" spans="1:12">
      <c r="A1117" s="195"/>
      <c r="B1117" s="389"/>
      <c r="C1117" s="197" t="s">
        <v>3629</v>
      </c>
      <c r="D1117" s="390" t="s">
        <v>2628</v>
      </c>
      <c r="E1117" s="564" t="s">
        <v>265</v>
      </c>
      <c r="F1117" s="607">
        <f>'Заказ, cкидки и курсы валют'!$I$12</f>
        <v>0</v>
      </c>
      <c r="G1117" s="949"/>
      <c r="H1117" s="455"/>
      <c r="I1117" s="325"/>
      <c r="J1117" s="2669"/>
      <c r="L1117" s="22"/>
    </row>
    <row r="1118" spans="1:12" ht="15">
      <c r="A1118" s="15" t="s">
        <v>8940</v>
      </c>
      <c r="B1118" s="44" t="s">
        <v>5219</v>
      </c>
      <c r="C1118" s="61">
        <v>14.7</v>
      </c>
      <c r="D1118" s="2151">
        <v>50</v>
      </c>
      <c r="E1118" s="2077">
        <f>E1093*1.2</f>
        <v>669.51599999999996</v>
      </c>
      <c r="F1118" s="603">
        <f>ROUND(E1118*(1-$F$37),2)</f>
        <v>669.52</v>
      </c>
      <c r="G1118" s="862">
        <f>'Заказ, cкидки и курсы валют'!$J$23*F1118</f>
        <v>8034.24</v>
      </c>
      <c r="H1118" s="128">
        <f>ROUND((D1118/1000)*G1118,2)</f>
        <v>401.71</v>
      </c>
      <c r="I1118" s="15"/>
      <c r="J1118" s="128">
        <f>ROUND(IF(H1118&lt;'Заказ, cкидки и курсы валют'!$B$39,H1118*0.54*100/(100-'Заказ, cкидки и курсы валют'!$C$39),IF(H1118&lt;'Заказ, cкидки и курсы валют'!$B$40,H1118*0.54*100/(100-'Заказ, cкидки и курсы валют'!$C$40),IF(H1118&lt;'Заказ, cкидки и курсы валют'!$B$41,H1118*0.54*100/(100-'Заказ, cкидки и курсы валют'!$C$41),IF(H1118&lt;'Заказ, cкидки и курсы валют'!$B$42,H1118*0.54*100/(100-'Заказ, cкидки и курсы валют'!$C$42),IF(H1118&lt;'Заказ, cкидки и курсы валют'!$B$43,H1118*0.54*100/(100-'Заказ, cкидки и курсы валют'!$C$43),H1118))))),2)</f>
        <v>482.05</v>
      </c>
      <c r="L1118" s="22"/>
    </row>
    <row r="1119" spans="1:12" ht="15">
      <c r="A1119" s="15" t="s">
        <v>8941</v>
      </c>
      <c r="B1119" s="46" t="s">
        <v>1023</v>
      </c>
      <c r="C1119" s="61">
        <v>18.7</v>
      </c>
      <c r="D1119" s="2151">
        <v>50</v>
      </c>
      <c r="E1119" s="2077">
        <f t="shared" ref="E1119:E1128" si="154">E1094*1.2</f>
        <v>840.01199999999994</v>
      </c>
      <c r="F1119" s="603">
        <f t="shared" ref="F1119:F1129" si="155">ROUND(E1119*(1-$F$37),2)</f>
        <v>840.01</v>
      </c>
      <c r="G1119" s="862">
        <f>'Заказ, cкидки и курсы валют'!$J$23*F1119</f>
        <v>10080.119999999999</v>
      </c>
      <c r="H1119" s="128">
        <f t="shared" ref="H1119:H1129" si="156">ROUND((D1119/1000)*G1119,2)</f>
        <v>504.01</v>
      </c>
      <c r="I1119" s="15"/>
      <c r="J1119" s="128">
        <f>ROUND(IF(H1119&lt;'Заказ, cкидки и курсы валют'!$B$39,H1119*0.54*100/(100-'Заказ, cкидки и курсы валют'!$C$39),IF(H1119&lt;'Заказ, cкидки и курсы валют'!$B$40,H1119*0.54*100/(100-'Заказ, cкидки и курсы валют'!$C$40),IF(H1119&lt;'Заказ, cкидки и курсы валют'!$B$41,H1119*0.54*100/(100-'Заказ, cкидки и курсы валют'!$C$41),IF(H1119&lt;'Заказ, cкидки и курсы валют'!$B$42,H1119*0.54*100/(100-'Заказ, cкидки и курсы валют'!$C$42),IF(H1119&lt;'Заказ, cкидки и курсы валют'!$B$43,H1119*0.54*100/(100-'Заказ, cкидки и курсы валют'!$C$43),H1119))))),2)</f>
        <v>604.80999999999995</v>
      </c>
      <c r="K1119" s="667"/>
      <c r="L1119" s="22"/>
    </row>
    <row r="1120" spans="1:12" ht="15">
      <c r="A1120" s="15" t="s">
        <v>8942</v>
      </c>
      <c r="B1120" s="44" t="s">
        <v>5220</v>
      </c>
      <c r="C1120" s="61">
        <v>19.8</v>
      </c>
      <c r="D1120" s="2151">
        <v>50</v>
      </c>
      <c r="E1120" s="2077">
        <f t="shared" si="154"/>
        <v>921.88799999999992</v>
      </c>
      <c r="F1120" s="603">
        <f t="shared" si="155"/>
        <v>921.89</v>
      </c>
      <c r="G1120" s="862">
        <f>'Заказ, cкидки и курсы валют'!$J$23*F1120</f>
        <v>11062.68</v>
      </c>
      <c r="H1120" s="128">
        <f t="shared" si="156"/>
        <v>553.13</v>
      </c>
      <c r="I1120" s="15"/>
      <c r="J1120" s="128">
        <f>ROUND(IF(H1120&lt;'Заказ, cкидки и курсы валют'!$B$39,H1120*0.54*100/(100-'Заказ, cкидки и курсы валют'!$C$39),IF(H1120&lt;'Заказ, cкидки и курсы валют'!$B$40,H1120*0.54*100/(100-'Заказ, cкидки и курсы валют'!$C$40),IF(H1120&lt;'Заказ, cкидки и курсы валют'!$B$41,H1120*0.54*100/(100-'Заказ, cкидки и курсы валют'!$C$41),IF(H1120&lt;'Заказ, cкидки и курсы валют'!$B$42,H1120*0.54*100/(100-'Заказ, cкидки и курсы валют'!$C$42),IF(H1120&lt;'Заказ, cкидки и курсы валют'!$B$43,H1120*0.54*100/(100-'Заказ, cкидки и курсы валют'!$C$43),H1120))))),2)</f>
        <v>663.76</v>
      </c>
      <c r="K1120" s="667"/>
      <c r="L1120" s="22"/>
    </row>
    <row r="1121" spans="1:12" ht="15">
      <c r="A1121" s="15" t="s">
        <v>8943</v>
      </c>
      <c r="B1121" s="46" t="s">
        <v>4180</v>
      </c>
      <c r="C1121" s="61">
        <v>21</v>
      </c>
      <c r="D1121" s="2152">
        <v>50</v>
      </c>
      <c r="E1121" s="2077">
        <f t="shared" si="154"/>
        <v>978.92399999999998</v>
      </c>
      <c r="F1121" s="603">
        <f t="shared" si="155"/>
        <v>978.92</v>
      </c>
      <c r="G1121" s="862">
        <f>'Заказ, cкидки и курсы валют'!$J$23*F1121</f>
        <v>11747.039999999999</v>
      </c>
      <c r="H1121" s="128">
        <f t="shared" si="156"/>
        <v>587.35</v>
      </c>
      <c r="I1121" s="15"/>
      <c r="J1121" s="128">
        <f>ROUND(IF(H1121&lt;'Заказ, cкидки и курсы валют'!$B$39,H1121*0.54*100/(100-'Заказ, cкидки и курсы валют'!$C$39),IF(H1121&lt;'Заказ, cкидки и курсы валют'!$B$40,H1121*0.54*100/(100-'Заказ, cкидки и курсы валют'!$C$40),IF(H1121&lt;'Заказ, cкидки и курсы валют'!$B$41,H1121*0.54*100/(100-'Заказ, cкидки и курсы валют'!$C$41),IF(H1121&lt;'Заказ, cкидки и курсы валют'!$B$42,H1121*0.54*100/(100-'Заказ, cкидки и курсы валют'!$C$42),IF(H1121&lt;'Заказ, cкидки и курсы валют'!$B$43,H1121*0.54*100/(100-'Заказ, cкидки и курсы валют'!$C$43),H1121))))),2)</f>
        <v>634.34</v>
      </c>
      <c r="K1121" s="667"/>
      <c r="L1121" s="22"/>
    </row>
    <row r="1122" spans="1:12" ht="15">
      <c r="A1122" s="15" t="s">
        <v>8944</v>
      </c>
      <c r="B1122" s="46" t="s">
        <v>3116</v>
      </c>
      <c r="C1122" s="61">
        <v>22.7</v>
      </c>
      <c r="D1122" s="2152">
        <v>50</v>
      </c>
      <c r="E1122" s="2077">
        <f t="shared" si="154"/>
        <v>1006.704</v>
      </c>
      <c r="F1122" s="603">
        <f t="shared" si="155"/>
        <v>1006.7</v>
      </c>
      <c r="G1122" s="862">
        <f>'Заказ, cкидки и курсы валют'!$J$23*F1122</f>
        <v>12080.400000000001</v>
      </c>
      <c r="H1122" s="128">
        <f t="shared" si="156"/>
        <v>604.02</v>
      </c>
      <c r="I1122" s="15"/>
      <c r="J1122" s="128">
        <f>ROUND(IF(H1122&lt;'Заказ, cкидки и курсы валют'!$B$39,H1122*0.54*100/(100-'Заказ, cкидки и курсы валют'!$C$39),IF(H1122&lt;'Заказ, cкидки и курсы валют'!$B$40,H1122*0.54*100/(100-'Заказ, cкидки и курсы валют'!$C$40),IF(H1122&lt;'Заказ, cкидки и курсы валют'!$B$41,H1122*0.54*100/(100-'Заказ, cкидки и курсы валют'!$C$41),IF(H1122&lt;'Заказ, cкидки и курсы валют'!$B$42,H1122*0.54*100/(100-'Заказ, cкидки и курсы валют'!$C$42),IF(H1122&lt;'Заказ, cкидки и курсы валют'!$B$43,H1122*0.54*100/(100-'Заказ, cкидки и курсы валют'!$C$43),H1122))))),2)</f>
        <v>652.34</v>
      </c>
      <c r="K1122" s="667"/>
      <c r="L1122" s="22"/>
    </row>
    <row r="1123" spans="1:12" ht="15">
      <c r="A1123" s="15" t="s">
        <v>8945</v>
      </c>
      <c r="B1123" s="46" t="s">
        <v>3117</v>
      </c>
      <c r="C1123" s="61">
        <v>24</v>
      </c>
      <c r="D1123" s="2152">
        <v>50</v>
      </c>
      <c r="E1123" s="2077">
        <f t="shared" si="154"/>
        <v>1118.1479999999999</v>
      </c>
      <c r="F1123" s="603">
        <f t="shared" si="155"/>
        <v>1118.1500000000001</v>
      </c>
      <c r="G1123" s="862">
        <f>'Заказ, cкидки и курсы валют'!$J$23*F1123</f>
        <v>13417.800000000001</v>
      </c>
      <c r="H1123" s="128">
        <f t="shared" si="156"/>
        <v>670.89</v>
      </c>
      <c r="I1123" s="15"/>
      <c r="J1123" s="128">
        <f>ROUND(IF(H1123&lt;'Заказ, cкидки и курсы валют'!$B$39,H1123*0.54*100/(100-'Заказ, cкидки и курсы валют'!$C$39),IF(H1123&lt;'Заказ, cкидки и курсы валют'!$B$40,H1123*0.54*100/(100-'Заказ, cкидки и курсы валют'!$C$40),IF(H1123&lt;'Заказ, cкидки и курсы валют'!$B$41,H1123*0.54*100/(100-'Заказ, cкидки и курсы валют'!$C$41),IF(H1123&lt;'Заказ, cкидки и курсы валют'!$B$42,H1123*0.54*100/(100-'Заказ, cкидки и курсы валют'!$C$42),IF(H1123&lt;'Заказ, cкидки и курсы валют'!$B$43,H1123*0.54*100/(100-'Заказ, cкидки и курсы валют'!$C$43),H1123))))),2)</f>
        <v>724.56</v>
      </c>
      <c r="K1123" s="667"/>
      <c r="L1123" s="22"/>
    </row>
    <row r="1124" spans="1:12" ht="15">
      <c r="A1124" s="15" t="s">
        <v>8946</v>
      </c>
      <c r="B1124" s="46" t="s">
        <v>4181</v>
      </c>
      <c r="C1124" s="61">
        <v>26</v>
      </c>
      <c r="D1124" s="2152">
        <v>50</v>
      </c>
      <c r="E1124" s="2077">
        <f t="shared" si="154"/>
        <v>1146.204</v>
      </c>
      <c r="F1124" s="603">
        <f t="shared" si="155"/>
        <v>1146.2</v>
      </c>
      <c r="G1124" s="862">
        <f>'Заказ, cкидки и курсы валют'!$J$23*F1124</f>
        <v>13754.400000000001</v>
      </c>
      <c r="H1124" s="128">
        <f t="shared" si="156"/>
        <v>687.72</v>
      </c>
      <c r="I1124" s="15"/>
      <c r="J1124" s="128">
        <f>ROUND(IF(H1124&lt;'Заказ, cкидки и курсы валют'!$B$39,H1124*0.54*100/(100-'Заказ, cкидки и курсы валют'!$C$39),IF(H1124&lt;'Заказ, cкидки и курсы валют'!$B$40,H1124*0.54*100/(100-'Заказ, cкидки и курсы валют'!$C$40),IF(H1124&lt;'Заказ, cкидки и курсы валют'!$B$41,H1124*0.54*100/(100-'Заказ, cкидки и курсы валют'!$C$41),IF(H1124&lt;'Заказ, cкидки и курсы валют'!$B$42,H1124*0.54*100/(100-'Заказ, cкидки и курсы валют'!$C$42),IF(H1124&lt;'Заказ, cкидки и курсы валют'!$B$43,H1124*0.54*100/(100-'Заказ, cкидки и курсы валют'!$C$43),H1124))))),2)</f>
        <v>742.74</v>
      </c>
      <c r="K1124" s="667"/>
      <c r="L1124" s="22"/>
    </row>
    <row r="1125" spans="1:12" ht="15">
      <c r="A1125" s="15" t="s">
        <v>8947</v>
      </c>
      <c r="B1125" s="44" t="s">
        <v>6579</v>
      </c>
      <c r="C1125" s="61">
        <v>28</v>
      </c>
      <c r="D1125" s="2152">
        <v>50</v>
      </c>
      <c r="E1125" s="2077">
        <f t="shared" si="154"/>
        <v>1202.2559999999999</v>
      </c>
      <c r="F1125" s="603">
        <f t="shared" si="155"/>
        <v>1202.26</v>
      </c>
      <c r="G1125" s="862">
        <f>'Заказ, cкидки и курсы валют'!$J$23*F1125</f>
        <v>14427.119999999999</v>
      </c>
      <c r="H1125" s="128">
        <f t="shared" si="156"/>
        <v>721.36</v>
      </c>
      <c r="I1125" s="15"/>
      <c r="J1125" s="128">
        <f>ROUND(IF(H1125&lt;'Заказ, cкидки и курсы валют'!$B$39,H1125*0.54*100/(100-'Заказ, cкидки и курсы валют'!$C$39),IF(H1125&lt;'Заказ, cкидки и курсы валют'!$B$40,H1125*0.54*100/(100-'Заказ, cкидки и курсы валют'!$C$40),IF(H1125&lt;'Заказ, cкидки и курсы валют'!$B$41,H1125*0.54*100/(100-'Заказ, cкидки и курсы валют'!$C$41),IF(H1125&lt;'Заказ, cкидки и курсы валют'!$B$42,H1125*0.54*100/(100-'Заказ, cкидки и курсы валют'!$C$42),IF(H1125&lt;'Заказ, cкидки и курсы валют'!$B$43,H1125*0.54*100/(100-'Заказ, cкидки и курсы валют'!$C$43),H1125))))),2)</f>
        <v>779.07</v>
      </c>
      <c r="K1125" s="667"/>
      <c r="L1125" s="22"/>
    </row>
    <row r="1126" spans="1:12" ht="15">
      <c r="A1126" s="15" t="s">
        <v>8948</v>
      </c>
      <c r="B1126" s="46" t="s">
        <v>4182</v>
      </c>
      <c r="C1126" s="61">
        <v>29</v>
      </c>
      <c r="D1126" s="2152">
        <v>50</v>
      </c>
      <c r="E1126" s="2077">
        <f t="shared" si="154"/>
        <v>1230.3119999999999</v>
      </c>
      <c r="F1126" s="603">
        <f t="shared" si="155"/>
        <v>1230.31</v>
      </c>
      <c r="G1126" s="862">
        <f>'Заказ, cкидки и курсы валют'!$J$23*F1126</f>
        <v>14763.72</v>
      </c>
      <c r="H1126" s="128">
        <f t="shared" si="156"/>
        <v>738.19</v>
      </c>
      <c r="I1126" s="15"/>
      <c r="J1126" s="128">
        <f>ROUND(IF(H1126&lt;'Заказ, cкидки и курсы валют'!$B$39,H1126*0.54*100/(100-'Заказ, cкидки и курсы валют'!$C$39),IF(H1126&lt;'Заказ, cкидки и курсы валют'!$B$40,H1126*0.54*100/(100-'Заказ, cкидки и курсы валют'!$C$40),IF(H1126&lt;'Заказ, cкидки и курсы валют'!$B$41,H1126*0.54*100/(100-'Заказ, cкидки и курсы валют'!$C$41),IF(H1126&lt;'Заказ, cкидки и курсы валют'!$B$42,H1126*0.54*100/(100-'Заказ, cкидки и курсы валют'!$C$42),IF(H1126&lt;'Заказ, cкидки и курсы валют'!$B$43,H1126*0.54*100/(100-'Заказ, cкидки и курсы валют'!$C$43),H1126))))),2)</f>
        <v>797.25</v>
      </c>
      <c r="K1126" s="667"/>
    </row>
    <row r="1127" spans="1:12" ht="15">
      <c r="A1127" s="15" t="s">
        <v>8949</v>
      </c>
      <c r="B1127" s="46" t="s">
        <v>990</v>
      </c>
      <c r="C1127" s="61">
        <v>29.3</v>
      </c>
      <c r="D1127" s="2152">
        <v>50</v>
      </c>
      <c r="E1127" s="2077">
        <f t="shared" si="154"/>
        <v>1305.0839999999998</v>
      </c>
      <c r="F1127" s="603">
        <f t="shared" si="155"/>
        <v>1305.08</v>
      </c>
      <c r="G1127" s="862">
        <f>'Заказ, cкидки и курсы валют'!$J$23*F1127</f>
        <v>15660.96</v>
      </c>
      <c r="H1127" s="128">
        <f t="shared" si="156"/>
        <v>783.05</v>
      </c>
      <c r="I1127" s="15"/>
      <c r="J1127" s="128">
        <f>ROUND(IF(H1127&lt;'Заказ, cкидки и курсы валют'!$B$39,H1127*0.54*100/(100-'Заказ, cкидки и курсы валют'!$C$39),IF(H1127&lt;'Заказ, cкидки и курсы валют'!$B$40,H1127*0.54*100/(100-'Заказ, cкидки и курсы валют'!$C$40),IF(H1127&lt;'Заказ, cкидки и курсы валют'!$B$41,H1127*0.54*100/(100-'Заказ, cкидки и курсы валют'!$C$41),IF(H1127&lt;'Заказ, cкидки и курсы валют'!$B$42,H1127*0.54*100/(100-'Заказ, cкидки и курсы валют'!$C$42),IF(H1127&lt;'Заказ, cкидки и курсы валют'!$B$43,H1127*0.54*100/(100-'Заказ, cкидки и курсы валют'!$C$43),H1127))))),2)</f>
        <v>845.69</v>
      </c>
      <c r="K1127" s="667"/>
    </row>
    <row r="1128" spans="1:12" ht="15">
      <c r="A1128" s="15" t="s">
        <v>8950</v>
      </c>
      <c r="B1128" s="46" t="s">
        <v>2622</v>
      </c>
      <c r="C1128" s="61">
        <v>32</v>
      </c>
      <c r="D1128" s="2152">
        <v>50</v>
      </c>
      <c r="E1128" s="2077">
        <f t="shared" si="154"/>
        <v>2038.9079999999999</v>
      </c>
      <c r="F1128" s="603">
        <f t="shared" si="155"/>
        <v>2038.91</v>
      </c>
      <c r="G1128" s="862">
        <f>'Заказ, cкидки и курсы валют'!$J$23*F1128</f>
        <v>24466.920000000002</v>
      </c>
      <c r="H1128" s="128">
        <f t="shared" si="156"/>
        <v>1223.3499999999999</v>
      </c>
      <c r="I1128" s="15"/>
      <c r="J1128" s="128">
        <f>ROUND(IF(H1128&lt;'Заказ, cкидки и курсы валют'!$B$39,H1128*0.54*100/(100-'Заказ, cкидки и курсы валют'!$C$39),IF(H1128&lt;'Заказ, cкидки и курсы валют'!$B$40,H1128*0.54*100/(100-'Заказ, cкидки и курсы валют'!$C$40),IF(H1128&lt;'Заказ, cкидки и курсы валют'!$B$41,H1128*0.54*100/(100-'Заказ, cкидки и курсы валют'!$C$41),IF(H1128&lt;'Заказ, cкидки и курсы валют'!$B$42,H1128*0.54*100/(100-'Заказ, cкидки и курсы валют'!$C$42),IF(H1128&lt;'Заказ, cкидки и курсы валют'!$B$43,H1128*0.54*100/(100-'Заказ, cкидки и курсы валют'!$C$43),H1128))))),2)</f>
        <v>1223.3499999999999</v>
      </c>
      <c r="K1128" s="667"/>
    </row>
    <row r="1129" spans="1:12" ht="15">
      <c r="A1129" s="15" t="s">
        <v>8951</v>
      </c>
      <c r="B1129" s="46" t="s">
        <v>3118</v>
      </c>
      <c r="C1129" s="61">
        <v>36.200000000000003</v>
      </c>
      <c r="D1129" s="2152">
        <v>50</v>
      </c>
      <c r="E1129" s="2077">
        <f>E1104*1.2</f>
        <v>2439.1680000000001</v>
      </c>
      <c r="F1129" s="603">
        <f t="shared" si="155"/>
        <v>2439.17</v>
      </c>
      <c r="G1129" s="862">
        <f>'Заказ, cкидки и курсы валют'!$J$23*F1129</f>
        <v>29270.04</v>
      </c>
      <c r="H1129" s="128">
        <f t="shared" si="156"/>
        <v>1463.5</v>
      </c>
      <c r="I1129" s="15"/>
      <c r="J1129" s="128">
        <f>ROUND(IF(H1129&lt;'Заказ, cкидки и курсы валют'!$B$39,H1129*0.54*100/(100-'Заказ, cкидки и курсы валют'!$C$39),IF(H1129&lt;'Заказ, cкидки и курсы валют'!$B$40,H1129*0.54*100/(100-'Заказ, cкидки и курсы валют'!$C$40),IF(H1129&lt;'Заказ, cкидки и курсы валют'!$B$41,H1129*0.54*100/(100-'Заказ, cкидки и курсы валют'!$C$41),IF(H1129&lt;'Заказ, cкидки и курсы валют'!$B$42,H1129*0.54*100/(100-'Заказ, cкидки и курсы валют'!$C$42),IF(H1129&lt;'Заказ, cкидки и курсы валют'!$B$43,H1129*0.54*100/(100-'Заказ, cкидки и курсы валют'!$C$43),H1129))))),2)</f>
        <v>1463.5</v>
      </c>
      <c r="K1129" s="667"/>
    </row>
    <row r="1130" spans="1:12" ht="15.75" thickBot="1">
      <c r="K1130" s="667"/>
    </row>
    <row r="1131" spans="1:12" ht="18">
      <c r="A1131" s="247"/>
      <c r="B1131" s="91" t="s">
        <v>3190</v>
      </c>
      <c r="C1131" s="91"/>
      <c r="D1131" s="92"/>
      <c r="E1131" s="569"/>
      <c r="F1131" s="562"/>
      <c r="G1131" s="592"/>
      <c r="H1131" s="163"/>
      <c r="I1131" s="95"/>
      <c r="K1131" s="667"/>
    </row>
    <row r="1132" spans="1:12" ht="15">
      <c r="A1132" s="248"/>
      <c r="B1132" s="17"/>
      <c r="C1132" s="97"/>
      <c r="D1132" s="97"/>
      <c r="E1132" s="557"/>
      <c r="F1132" s="596"/>
      <c r="G1132" s="620"/>
      <c r="H1132" s="17"/>
      <c r="I1132" s="167"/>
      <c r="K1132" s="667"/>
    </row>
    <row r="1133" spans="1:12" ht="15">
      <c r="A1133" s="248"/>
      <c r="B1133" s="17"/>
      <c r="C1133" s="274"/>
      <c r="D1133" s="17"/>
      <c r="E1133" s="557"/>
      <c r="F1133" s="594"/>
      <c r="G1133" s="620"/>
      <c r="H1133" s="17"/>
      <c r="I1133" s="167"/>
      <c r="K1133" s="667"/>
    </row>
    <row r="1134" spans="1:12" ht="15">
      <c r="A1134" s="248"/>
      <c r="B1134" s="17"/>
      <c r="C1134" s="274"/>
      <c r="D1134" s="17"/>
      <c r="E1134" s="557"/>
      <c r="F1134" s="594" t="s">
        <v>5970</v>
      </c>
      <c r="G1134" s="620"/>
      <c r="H1134" s="17"/>
      <c r="I1134" s="167"/>
      <c r="K1134" s="667"/>
    </row>
    <row r="1135" spans="1:12" ht="18.75" thickBot="1">
      <c r="A1135" s="117" t="s">
        <v>7679</v>
      </c>
      <c r="B1135" s="273"/>
      <c r="C1135" s="99"/>
      <c r="D1135" s="99"/>
      <c r="E1135" s="558"/>
      <c r="F1135" s="598"/>
      <c r="G1135" s="621"/>
      <c r="H1135" s="171"/>
      <c r="I1135" s="172"/>
    </row>
    <row r="1136" spans="1:12" ht="42">
      <c r="A1136" s="195" t="s">
        <v>1028</v>
      </c>
      <c r="B1136" s="196" t="s">
        <v>1029</v>
      </c>
      <c r="C1136" s="197" t="s">
        <v>678</v>
      </c>
      <c r="D1136" s="197" t="s">
        <v>3130</v>
      </c>
      <c r="E1136" s="605" t="s">
        <v>11188</v>
      </c>
      <c r="F1136" s="600" t="s">
        <v>2779</v>
      </c>
      <c r="G1136" s="638" t="s">
        <v>2627</v>
      </c>
      <c r="H1136" s="338" t="s">
        <v>497</v>
      </c>
      <c r="I1136" s="199" t="s">
        <v>4239</v>
      </c>
    </row>
    <row r="1137" spans="1:11">
      <c r="A1137" s="195"/>
      <c r="B1137" s="389"/>
      <c r="C1137" s="197" t="s">
        <v>3629</v>
      </c>
      <c r="D1137" s="390" t="s">
        <v>2628</v>
      </c>
      <c r="E1137" s="564" t="s">
        <v>265</v>
      </c>
      <c r="F1137" s="607">
        <f>'Заказ, cкидки и курсы валют'!$I$12</f>
        <v>0</v>
      </c>
      <c r="G1137" s="949"/>
      <c r="H1137" s="455"/>
      <c r="I1137" s="325"/>
    </row>
    <row r="1138" spans="1:11" ht="15">
      <c r="A1138" s="15" t="s">
        <v>10930</v>
      </c>
      <c r="B1138" s="61" t="s">
        <v>3211</v>
      </c>
      <c r="C1138" s="61">
        <v>1.22</v>
      </c>
      <c r="D1138" s="2093">
        <v>12000</v>
      </c>
      <c r="E1138" s="2588">
        <v>47.39</v>
      </c>
      <c r="F1138" s="603">
        <f>ROUND(E1138*(1-$F$37),2)</f>
        <v>47.39</v>
      </c>
      <c r="G1138" s="862">
        <f>'Заказ, cкидки и курсы валют'!$J$23*F1138</f>
        <v>568.68000000000006</v>
      </c>
      <c r="H1138" s="128">
        <f>ROUND((D1138/1000)*G1138,2)</f>
        <v>6824.16</v>
      </c>
      <c r="I1138" s="15"/>
    </row>
    <row r="1139" spans="1:11" ht="15">
      <c r="A1139" s="15" t="s">
        <v>10931</v>
      </c>
      <c r="B1139" s="61" t="s">
        <v>3974</v>
      </c>
      <c r="C1139" s="61">
        <v>1.2</v>
      </c>
      <c r="D1139" s="2093">
        <v>12000</v>
      </c>
      <c r="E1139" s="2588">
        <v>47.57</v>
      </c>
      <c r="F1139" s="603">
        <f t="shared" ref="F1139:F1142" si="157">ROUND(E1139*(1-$F$37),2)</f>
        <v>47.57</v>
      </c>
      <c r="G1139" s="862">
        <f>'Заказ, cкидки и курсы валют'!$J$23*F1139</f>
        <v>570.84</v>
      </c>
      <c r="H1139" s="128">
        <f t="shared" ref="H1139:H1142" si="158">ROUND((D1139/1000)*G1139,2)</f>
        <v>6850.08</v>
      </c>
      <c r="I1139" s="15"/>
    </row>
    <row r="1140" spans="1:11" ht="15">
      <c r="A1140" s="15" t="s">
        <v>10932</v>
      </c>
      <c r="B1140" s="60" t="s">
        <v>669</v>
      </c>
      <c r="C1140" s="61">
        <v>1.35</v>
      </c>
      <c r="D1140" s="2093">
        <v>10000</v>
      </c>
      <c r="E1140" s="2588">
        <v>60.92</v>
      </c>
      <c r="F1140" s="603">
        <f t="shared" si="157"/>
        <v>60.92</v>
      </c>
      <c r="G1140" s="862">
        <f>'Заказ, cкидки и курсы валют'!$J$23*F1140</f>
        <v>731.04</v>
      </c>
      <c r="H1140" s="128">
        <f t="shared" si="158"/>
        <v>7310.4</v>
      </c>
      <c r="I1140" s="15"/>
    </row>
    <row r="1141" spans="1:11" ht="15">
      <c r="A1141" s="15" t="s">
        <v>10933</v>
      </c>
      <c r="B1141" s="61" t="s">
        <v>3975</v>
      </c>
      <c r="C1141" s="61">
        <v>1.53</v>
      </c>
      <c r="D1141" s="2093">
        <v>10000</v>
      </c>
      <c r="E1141" s="2588">
        <v>56.81</v>
      </c>
      <c r="F1141" s="603">
        <f t="shared" si="157"/>
        <v>56.81</v>
      </c>
      <c r="G1141" s="862">
        <f>'Заказ, cкидки и курсы валют'!$J$23*F1141</f>
        <v>681.72</v>
      </c>
      <c r="H1141" s="128">
        <f t="shared" si="158"/>
        <v>6817.2</v>
      </c>
      <c r="I1141" s="15"/>
    </row>
    <row r="1142" spans="1:11" ht="15">
      <c r="A1142" s="15" t="s">
        <v>10934</v>
      </c>
      <c r="B1142" s="60" t="s">
        <v>603</v>
      </c>
      <c r="C1142" s="61">
        <v>1.65</v>
      </c>
      <c r="D1142" s="2093">
        <v>7000</v>
      </c>
      <c r="E1142" s="2588">
        <v>76.42</v>
      </c>
      <c r="F1142" s="603">
        <f t="shared" si="157"/>
        <v>76.42</v>
      </c>
      <c r="G1142" s="862">
        <f>'Заказ, cкидки и курсы валют'!$J$23*F1142</f>
        <v>917.04</v>
      </c>
      <c r="H1142" s="128">
        <f t="shared" si="158"/>
        <v>6419.28</v>
      </c>
      <c r="I1142" s="15"/>
    </row>
    <row r="1143" spans="1:11" ht="13.5" thickBot="1"/>
    <row r="1144" spans="1:11" ht="18">
      <c r="A1144" s="247"/>
      <c r="B1144" s="91" t="s">
        <v>3190</v>
      </c>
      <c r="C1144" s="91"/>
      <c r="D1144" s="92"/>
      <c r="E1144" s="569"/>
      <c r="F1144" s="562"/>
      <c r="G1144" s="592"/>
      <c r="H1144" s="163"/>
      <c r="I1144" s="95"/>
    </row>
    <row r="1145" spans="1:11">
      <c r="A1145" s="248"/>
      <c r="B1145" s="17"/>
      <c r="C1145" s="97"/>
      <c r="D1145" s="97"/>
      <c r="E1145" s="557"/>
      <c r="F1145" s="596"/>
      <c r="G1145" s="620"/>
      <c r="H1145" s="17"/>
      <c r="I1145" s="167"/>
    </row>
    <row r="1146" spans="1:11">
      <c r="A1146" s="248"/>
      <c r="B1146" s="17"/>
      <c r="C1146" s="274"/>
      <c r="D1146" s="17"/>
      <c r="E1146" s="557"/>
      <c r="F1146" s="594"/>
      <c r="G1146" s="620"/>
      <c r="H1146" s="17"/>
      <c r="I1146" s="167"/>
    </row>
    <row r="1147" spans="1:11">
      <c r="A1147" s="248"/>
      <c r="B1147" s="17"/>
      <c r="C1147" s="274"/>
      <c r="D1147" s="17"/>
      <c r="E1147" s="557"/>
      <c r="F1147" s="594" t="s">
        <v>5970</v>
      </c>
      <c r="G1147" s="620"/>
      <c r="H1147" s="17"/>
      <c r="I1147" s="167"/>
    </row>
    <row r="1148" spans="1:11" ht="18.75" thickBot="1">
      <c r="A1148" s="2549" t="s">
        <v>7680</v>
      </c>
      <c r="B1148" s="118"/>
      <c r="C1148" s="100"/>
      <c r="D1148" s="171"/>
      <c r="E1148" s="565"/>
      <c r="F1148" s="598"/>
      <c r="G1148" s="621"/>
      <c r="H1148" s="171"/>
      <c r="I1148" s="172"/>
    </row>
    <row r="1149" spans="1:11" ht="42">
      <c r="A1149" s="195" t="s">
        <v>1028</v>
      </c>
      <c r="B1149" s="196" t="s">
        <v>1029</v>
      </c>
      <c r="C1149" s="197" t="s">
        <v>678</v>
      </c>
      <c r="D1149" s="197" t="s">
        <v>3130</v>
      </c>
      <c r="E1149" s="605" t="s">
        <v>11188</v>
      </c>
      <c r="F1149" s="600" t="s">
        <v>2779</v>
      </c>
      <c r="G1149" s="638" t="s">
        <v>2627</v>
      </c>
      <c r="H1149" s="338" t="s">
        <v>497</v>
      </c>
      <c r="I1149" s="199" t="s">
        <v>4239</v>
      </c>
      <c r="J1149" s="2668" t="s">
        <v>12335</v>
      </c>
    </row>
    <row r="1150" spans="1:11">
      <c r="A1150" s="195"/>
      <c r="B1150" s="389"/>
      <c r="C1150" s="197" t="s">
        <v>3629</v>
      </c>
      <c r="D1150" s="390" t="s">
        <v>2628</v>
      </c>
      <c r="E1150" s="564" t="s">
        <v>265</v>
      </c>
      <c r="F1150" s="607">
        <f>'Заказ, cкидки и курсы валют'!$I$12</f>
        <v>0</v>
      </c>
      <c r="G1150" s="949"/>
      <c r="H1150" s="455"/>
      <c r="I1150" s="325"/>
      <c r="J1150" s="2669"/>
    </row>
    <row r="1151" spans="1:11">
      <c r="A1151" s="15" t="s">
        <v>10935</v>
      </c>
      <c r="B1151" s="61" t="s">
        <v>3211</v>
      </c>
      <c r="C1151" s="61">
        <v>1.2</v>
      </c>
      <c r="D1151" s="2094">
        <v>1000</v>
      </c>
      <c r="E1151" s="2110">
        <f>E1138*1.2</f>
        <v>56.868000000000002</v>
      </c>
      <c r="F1151" s="603">
        <f>ROUND(E1151*(1-$F$37),2)</f>
        <v>56.87</v>
      </c>
      <c r="G1151" s="862">
        <f>'Заказ, cкидки и курсы валют'!$J$23*F1151</f>
        <v>682.43999999999994</v>
      </c>
      <c r="H1151" s="128">
        <f>ROUND((D1151/1000)*G1151,2)</f>
        <v>682.44</v>
      </c>
      <c r="I1151" s="15"/>
      <c r="J1151" s="128">
        <f>ROUND(IF(H1151&lt;'Заказ, cкидки и курсы валют'!$B$39,H1151*0.54*100/(100-'Заказ, cкидки и курсы валют'!$C$39),IF(H1151&lt;'Заказ, cкидки и курсы валют'!$B$40,H1151*0.54*100/(100-'Заказ, cкидки и курсы валют'!$C$40),IF(H1151&lt;'Заказ, cкидки и курсы валют'!$B$41,H1151*0.54*100/(100-'Заказ, cкидки и курсы валют'!$C$41),IF(H1151&lt;'Заказ, cкидки и курсы валют'!$B$42,H1151*0.54*100/(100-'Заказ, cкидки и курсы валют'!$C$42),IF(H1151&lt;'Заказ, cкидки и курсы валют'!$B$43,H1151*0.54*100/(100-'Заказ, cкидки и курсы валют'!$C$43),H1151))))),2)</f>
        <v>737.04</v>
      </c>
    </row>
    <row r="1152" spans="1:11" ht="15">
      <c r="A1152" s="15" t="s">
        <v>10936</v>
      </c>
      <c r="B1152" s="61" t="s">
        <v>3974</v>
      </c>
      <c r="C1152" s="61">
        <v>1.1499999999999999</v>
      </c>
      <c r="D1152" s="2094">
        <v>500</v>
      </c>
      <c r="E1152" s="2110">
        <f t="shared" ref="E1152:E1155" si="159">E1139*1.2</f>
        <v>57.083999999999996</v>
      </c>
      <c r="F1152" s="603">
        <f t="shared" ref="F1152:F1155" si="160">ROUND(E1152*(1-$F$37),2)</f>
        <v>57.08</v>
      </c>
      <c r="G1152" s="862">
        <f>'Заказ, cкидки и курсы валют'!$J$23*F1152</f>
        <v>684.96</v>
      </c>
      <c r="H1152" s="128">
        <f t="shared" ref="H1152:H1155" si="161">ROUND((D1152/1000)*G1152,2)</f>
        <v>342.48</v>
      </c>
      <c r="I1152" s="15"/>
      <c r="J1152" s="128">
        <f>ROUND(IF(H1152&lt;'Заказ, cкидки и курсы валют'!$B$39,H1152*0.54*100/(100-'Заказ, cкидки и курсы валют'!$C$39),IF(H1152&lt;'Заказ, cкидки и курсы валют'!$B$40,H1152*0.54*100/(100-'Заказ, cкидки и курсы валют'!$C$40),IF(H1152&lt;'Заказ, cкидки и курсы валют'!$B$41,H1152*0.54*100/(100-'Заказ, cкидки и курсы валют'!$C$41),IF(H1152&lt;'Заказ, cкидки и курсы валют'!$B$42,H1152*0.54*100/(100-'Заказ, cкидки и курсы валют'!$C$42),IF(H1152&lt;'Заказ, cкидки и курсы валют'!$B$43,H1152*0.54*100/(100-'Заказ, cкидки и курсы валют'!$C$43),H1152))))),2)</f>
        <v>462.35</v>
      </c>
      <c r="K1152" s="667"/>
    </row>
    <row r="1153" spans="1:11" ht="15">
      <c r="A1153" s="15" t="s">
        <v>10937</v>
      </c>
      <c r="B1153" s="60" t="s">
        <v>669</v>
      </c>
      <c r="C1153" s="61">
        <v>1.53</v>
      </c>
      <c r="D1153" s="2094">
        <v>500</v>
      </c>
      <c r="E1153" s="2110">
        <f t="shared" si="159"/>
        <v>73.103999999999999</v>
      </c>
      <c r="F1153" s="603">
        <f t="shared" si="160"/>
        <v>73.099999999999994</v>
      </c>
      <c r="G1153" s="862">
        <f>'Заказ, cкидки и курсы валют'!$J$23*F1153</f>
        <v>877.19999999999993</v>
      </c>
      <c r="H1153" s="128">
        <f t="shared" si="161"/>
        <v>438.6</v>
      </c>
      <c r="I1153" s="15"/>
      <c r="J1153" s="128">
        <f>ROUND(IF(H1153&lt;'Заказ, cкидки и курсы валют'!$B$39,H1153*0.54*100/(100-'Заказ, cкидки и курсы валют'!$C$39),IF(H1153&lt;'Заказ, cкидки и курсы валют'!$B$40,H1153*0.54*100/(100-'Заказ, cкидки и курсы валют'!$C$40),IF(H1153&lt;'Заказ, cкидки и курсы валют'!$B$41,H1153*0.54*100/(100-'Заказ, cкидки и курсы валют'!$C$41),IF(H1153&lt;'Заказ, cкидки и курсы валют'!$B$42,H1153*0.54*100/(100-'Заказ, cкидки и курсы валют'!$C$42),IF(H1153&lt;'Заказ, cкидки и курсы валют'!$B$43,H1153*0.54*100/(100-'Заказ, cкидки и курсы валют'!$C$43),H1153))))),2)</f>
        <v>526.32000000000005</v>
      </c>
      <c r="K1153" s="667"/>
    </row>
    <row r="1154" spans="1:11" ht="15">
      <c r="A1154" s="15" t="s">
        <v>10938</v>
      </c>
      <c r="B1154" s="61" t="s">
        <v>3975</v>
      </c>
      <c r="C1154" s="61">
        <v>1.53</v>
      </c>
      <c r="D1154" s="2094">
        <v>500</v>
      </c>
      <c r="E1154" s="2110">
        <f t="shared" si="159"/>
        <v>68.171999999999997</v>
      </c>
      <c r="F1154" s="603">
        <f t="shared" si="160"/>
        <v>68.17</v>
      </c>
      <c r="G1154" s="862">
        <f>'Заказ, cкидки и курсы валют'!$J$23*F1154</f>
        <v>818.04</v>
      </c>
      <c r="H1154" s="128">
        <f t="shared" si="161"/>
        <v>409.02</v>
      </c>
      <c r="I1154" s="15"/>
      <c r="J1154" s="128">
        <f>ROUND(IF(H1154&lt;'Заказ, cкидки и курсы валют'!$B$39,H1154*0.54*100/(100-'Заказ, cкидки и курсы валют'!$C$39),IF(H1154&lt;'Заказ, cкидки и курсы валют'!$B$40,H1154*0.54*100/(100-'Заказ, cкидки и курсы валют'!$C$40),IF(H1154&lt;'Заказ, cкидки и курсы валют'!$B$41,H1154*0.54*100/(100-'Заказ, cкидки и курсы валют'!$C$41),IF(H1154&lt;'Заказ, cкидки и курсы валют'!$B$42,H1154*0.54*100/(100-'Заказ, cкидки и курсы валют'!$C$42),IF(H1154&lt;'Заказ, cкидки и курсы валют'!$B$43,H1154*0.54*100/(100-'Заказ, cкидки и курсы валют'!$C$43),H1154))))),2)</f>
        <v>490.82</v>
      </c>
      <c r="K1154" s="667"/>
    </row>
    <row r="1155" spans="1:11" ht="15">
      <c r="A1155" s="15" t="s">
        <v>10939</v>
      </c>
      <c r="B1155" s="60" t="s">
        <v>603</v>
      </c>
      <c r="C1155" s="61">
        <v>1.65</v>
      </c>
      <c r="D1155" s="2094">
        <v>500</v>
      </c>
      <c r="E1155" s="2110">
        <f t="shared" si="159"/>
        <v>91.703999999999994</v>
      </c>
      <c r="F1155" s="603">
        <f t="shared" si="160"/>
        <v>91.7</v>
      </c>
      <c r="G1155" s="862">
        <f>'Заказ, cкидки и курсы валют'!$J$23*F1155</f>
        <v>1100.4000000000001</v>
      </c>
      <c r="H1155" s="128">
        <f t="shared" si="161"/>
        <v>550.20000000000005</v>
      </c>
      <c r="I1155" s="15"/>
      <c r="J1155" s="128">
        <f>ROUND(IF(H1155&lt;'Заказ, cкидки и курсы валют'!$B$39,H1155*0.54*100/(100-'Заказ, cкидки и курсы валют'!$C$39),IF(H1155&lt;'Заказ, cкидки и курсы валют'!$B$40,H1155*0.54*100/(100-'Заказ, cкидки и курсы валют'!$C$40),IF(H1155&lt;'Заказ, cкидки и курсы валют'!$B$41,H1155*0.54*100/(100-'Заказ, cкидки и курсы валют'!$C$41),IF(H1155&lt;'Заказ, cкидки и курсы валют'!$B$42,H1155*0.54*100/(100-'Заказ, cкидки и курсы валют'!$C$42),IF(H1155&lt;'Заказ, cкидки и курсы валют'!$B$43,H1155*0.54*100/(100-'Заказ, cкидки и курсы валют'!$C$43),H1155))))),2)</f>
        <v>660.24</v>
      </c>
      <c r="K1155" s="667"/>
    </row>
    <row r="1156" spans="1:11" ht="15.75" thickBot="1">
      <c r="A1156" s="14"/>
      <c r="B1156" s="70"/>
      <c r="C1156" s="70"/>
      <c r="D1156" s="125"/>
      <c r="E1156" s="550"/>
      <c r="F1156" s="550"/>
      <c r="G1156" s="546"/>
      <c r="H1156" s="14"/>
      <c r="I1156" s="14"/>
      <c r="K1156" s="667"/>
    </row>
    <row r="1157" spans="1:11" ht="18">
      <c r="A1157" s="247"/>
      <c r="B1157" s="91" t="s">
        <v>3190</v>
      </c>
      <c r="C1157" s="91"/>
      <c r="D1157" s="92"/>
      <c r="E1157" s="569"/>
      <c r="F1157" s="562"/>
      <c r="G1157" s="592"/>
      <c r="H1157" s="163"/>
      <c r="I1157" s="95"/>
    </row>
    <row r="1158" spans="1:11">
      <c r="A1158" s="248"/>
      <c r="B1158" s="17"/>
      <c r="C1158" s="97"/>
      <c r="D1158" s="97"/>
      <c r="E1158" s="557"/>
      <c r="F1158" s="596"/>
      <c r="G1158" s="620"/>
      <c r="H1158" s="17"/>
      <c r="I1158" s="167"/>
    </row>
    <row r="1159" spans="1:11">
      <c r="A1159" s="248"/>
      <c r="B1159" s="17"/>
      <c r="C1159" s="274"/>
      <c r="D1159" s="17"/>
      <c r="E1159" s="557"/>
      <c r="F1159" s="594"/>
      <c r="G1159" s="620"/>
      <c r="H1159" s="17"/>
      <c r="I1159" s="167"/>
    </row>
    <row r="1160" spans="1:11">
      <c r="A1160" s="248"/>
      <c r="B1160" s="17"/>
      <c r="C1160" s="274"/>
      <c r="D1160" s="17"/>
      <c r="E1160" s="557"/>
      <c r="F1160" s="594" t="s">
        <v>5970</v>
      </c>
      <c r="G1160" s="620"/>
      <c r="H1160" s="17"/>
      <c r="I1160" s="167"/>
    </row>
    <row r="1161" spans="1:11" ht="18.75" thickBot="1">
      <c r="A1161" s="2549" t="s">
        <v>7681</v>
      </c>
      <c r="B1161" s="2550"/>
      <c r="C1161" s="100"/>
      <c r="D1161" s="171"/>
      <c r="E1161" s="565"/>
      <c r="F1161" s="598"/>
      <c r="G1161" s="621"/>
      <c r="H1161" s="171"/>
      <c r="I1161" s="172"/>
    </row>
    <row r="1162" spans="1:11" ht="42">
      <c r="A1162" s="195" t="s">
        <v>1028</v>
      </c>
      <c r="B1162" s="196" t="s">
        <v>1029</v>
      </c>
      <c r="C1162" s="197" t="s">
        <v>678</v>
      </c>
      <c r="D1162" s="197" t="s">
        <v>3130</v>
      </c>
      <c r="E1162" s="605" t="s">
        <v>11188</v>
      </c>
      <c r="F1162" s="600" t="s">
        <v>2779</v>
      </c>
      <c r="G1162" s="638" t="s">
        <v>2627</v>
      </c>
      <c r="H1162" s="338" t="s">
        <v>497</v>
      </c>
      <c r="I1162" s="199" t="s">
        <v>4239</v>
      </c>
      <c r="J1162" s="2668" t="s">
        <v>12335</v>
      </c>
    </row>
    <row r="1163" spans="1:11">
      <c r="A1163" s="195"/>
      <c r="B1163" s="389"/>
      <c r="C1163" s="197" t="s">
        <v>3629</v>
      </c>
      <c r="D1163" s="390" t="s">
        <v>2628</v>
      </c>
      <c r="E1163" s="564" t="s">
        <v>265</v>
      </c>
      <c r="F1163" s="607">
        <f>'Заказ, cкидки и курсы валют'!$I$12</f>
        <v>0</v>
      </c>
      <c r="G1163" s="949"/>
      <c r="H1163" s="455"/>
      <c r="I1163" s="325"/>
      <c r="J1163" s="2669"/>
    </row>
    <row r="1164" spans="1:11">
      <c r="A1164" s="15" t="s">
        <v>10940</v>
      </c>
      <c r="B1164" s="61" t="s">
        <v>3211</v>
      </c>
      <c r="C1164" s="61">
        <v>1.2</v>
      </c>
      <c r="D1164" s="2094">
        <v>100</v>
      </c>
      <c r="E1164" s="2110">
        <f>(E1138*2)+(1000/D1164*7.5)</f>
        <v>169.78</v>
      </c>
      <c r="F1164" s="603">
        <f>ROUND(E1164*(1-$F$37),2)</f>
        <v>169.78</v>
      </c>
      <c r="G1164" s="862">
        <f>'Заказ, cкидки и курсы валют'!$J$23*F1164</f>
        <v>2037.3600000000001</v>
      </c>
      <c r="H1164" s="128">
        <f>ROUND((D1164/1000)*G1164,2)</f>
        <v>203.74</v>
      </c>
      <c r="I1164" s="15"/>
      <c r="J1164" s="128">
        <f>ROUND(IF(H1164&lt;'Заказ, cкидки и курсы валют'!$B$39,H1164*0.54*100/(100-'Заказ, cкидки и курсы валют'!$C$39),IF(H1164&lt;'Заказ, cкидки и курсы валют'!$B$40,H1164*0.54*100/(100-'Заказ, cкидки и курсы валют'!$C$40),IF(H1164&lt;'Заказ, cкидки и курсы валют'!$B$41,H1164*0.54*100/(100-'Заказ, cкидки и курсы валют'!$C$41),IF(H1164&lt;'Заказ, cкидки и курсы валют'!$B$42,H1164*0.54*100/(100-'Заказ, cкидки и курсы валют'!$C$42),IF(H1164&lt;'Заказ, cкидки и курсы валют'!$B$43,H1164*0.54*100/(100-'Заказ, cкидки и курсы валют'!$C$43),H1164))))),2)</f>
        <v>275.05</v>
      </c>
    </row>
    <row r="1165" spans="1:11">
      <c r="A1165" s="15" t="s">
        <v>10941</v>
      </c>
      <c r="B1165" s="61" t="s">
        <v>3974</v>
      </c>
      <c r="C1165" s="61">
        <v>1.1499999999999999</v>
      </c>
      <c r="D1165" s="2094">
        <v>50</v>
      </c>
      <c r="E1165" s="2110">
        <f t="shared" ref="E1165:E1168" si="162">(E1139*2)+(1000/D1165*7.5)</f>
        <v>245.14</v>
      </c>
      <c r="F1165" s="603">
        <f t="shared" ref="F1165:F1168" si="163">ROUND(E1165*(1-$F$37),2)</f>
        <v>245.14</v>
      </c>
      <c r="G1165" s="862">
        <f>'Заказ, cкидки и курсы валют'!$J$23*F1165</f>
        <v>2941.68</v>
      </c>
      <c r="H1165" s="128">
        <f t="shared" ref="H1165:H1168" si="164">ROUND((D1165/1000)*G1165,2)</f>
        <v>147.08000000000001</v>
      </c>
      <c r="I1165" s="15"/>
      <c r="J1165" s="128">
        <f>ROUND(IF(H1165&lt;'Заказ, cкидки и курсы валют'!$B$39,H1165*0.54*100/(100-'Заказ, cкидки и курсы валют'!$C$39),IF(H1165&lt;'Заказ, cкидки и курсы валют'!$B$40,H1165*0.54*100/(100-'Заказ, cкидки и курсы валют'!$C$40),IF(H1165&lt;'Заказ, cкидки и курсы валют'!$B$41,H1165*0.54*100/(100-'Заказ, cкидки и курсы валют'!$C$41),IF(H1165&lt;'Заказ, cкидки и курсы валют'!$B$42,H1165*0.54*100/(100-'Заказ, cкидки и курсы валют'!$C$42),IF(H1165&lt;'Заказ, cкидки и курсы валют'!$B$43,H1165*0.54*100/(100-'Заказ, cкидки и курсы валют'!$C$43),H1165))))),2)</f>
        <v>226.92</v>
      </c>
    </row>
    <row r="1166" spans="1:11">
      <c r="A1166" s="15" t="s">
        <v>10942</v>
      </c>
      <c r="B1166" s="60" t="s">
        <v>669</v>
      </c>
      <c r="C1166" s="61">
        <v>1.53</v>
      </c>
      <c r="D1166" s="2094">
        <v>50</v>
      </c>
      <c r="E1166" s="2110">
        <f t="shared" si="162"/>
        <v>271.84000000000003</v>
      </c>
      <c r="F1166" s="603">
        <f t="shared" si="163"/>
        <v>271.83999999999997</v>
      </c>
      <c r="G1166" s="862">
        <f>'Заказ, cкидки и курсы валют'!$J$23*F1166</f>
        <v>3262.08</v>
      </c>
      <c r="H1166" s="128">
        <f t="shared" si="164"/>
        <v>163.1</v>
      </c>
      <c r="I1166" s="15"/>
      <c r="J1166" s="128">
        <f>ROUND(IF(H1166&lt;'Заказ, cкидки и курсы валют'!$B$39,H1166*0.54*100/(100-'Заказ, cкидки и курсы валют'!$C$39),IF(H1166&lt;'Заказ, cкидки и курсы валют'!$B$40,H1166*0.54*100/(100-'Заказ, cкидки и курсы валют'!$C$40),IF(H1166&lt;'Заказ, cкидки и курсы валют'!$B$41,H1166*0.54*100/(100-'Заказ, cкидки и курсы валют'!$C$41),IF(H1166&lt;'Заказ, cкидки и курсы валют'!$B$42,H1166*0.54*100/(100-'Заказ, cкидки и курсы валют'!$C$42),IF(H1166&lt;'Заказ, cкидки и курсы валют'!$B$43,H1166*0.54*100/(100-'Заказ, cкидки и курсы валют'!$C$43),H1166))))),2)</f>
        <v>251.64</v>
      </c>
    </row>
    <row r="1167" spans="1:11">
      <c r="A1167" s="15" t="s">
        <v>10943</v>
      </c>
      <c r="B1167" s="61" t="s">
        <v>3975</v>
      </c>
      <c r="C1167" s="61">
        <v>1.53</v>
      </c>
      <c r="D1167" s="2094">
        <v>50</v>
      </c>
      <c r="E1167" s="2110">
        <f t="shared" si="162"/>
        <v>263.62</v>
      </c>
      <c r="F1167" s="603">
        <f t="shared" si="163"/>
        <v>263.62</v>
      </c>
      <c r="G1167" s="862">
        <f>'Заказ, cкидки и курсы валют'!$J$23*F1167</f>
        <v>3163.44</v>
      </c>
      <c r="H1167" s="128">
        <f t="shared" si="164"/>
        <v>158.16999999999999</v>
      </c>
      <c r="I1167" s="15"/>
      <c r="J1167" s="128">
        <f>ROUND(IF(H1167&lt;'Заказ, cкидки и курсы валют'!$B$39,H1167*0.54*100/(100-'Заказ, cкидки и курсы валют'!$C$39),IF(H1167&lt;'Заказ, cкидки и курсы валют'!$B$40,H1167*0.54*100/(100-'Заказ, cкидки и курсы валют'!$C$40),IF(H1167&lt;'Заказ, cкидки и курсы валют'!$B$41,H1167*0.54*100/(100-'Заказ, cкидки и курсы валют'!$C$41),IF(H1167&lt;'Заказ, cкидки и курсы валют'!$B$42,H1167*0.54*100/(100-'Заказ, cкидки и курсы валют'!$C$42),IF(H1167&lt;'Заказ, cкидки и курсы валют'!$B$43,H1167*0.54*100/(100-'Заказ, cкидки и курсы валют'!$C$43),H1167))))),2)</f>
        <v>244.03</v>
      </c>
    </row>
    <row r="1168" spans="1:11">
      <c r="A1168" s="15" t="s">
        <v>10944</v>
      </c>
      <c r="B1168" s="60" t="s">
        <v>603</v>
      </c>
      <c r="C1168" s="61">
        <v>1.65</v>
      </c>
      <c r="D1168" s="2094">
        <v>50</v>
      </c>
      <c r="E1168" s="2110">
        <f t="shared" si="162"/>
        <v>302.84000000000003</v>
      </c>
      <c r="F1168" s="603">
        <f t="shared" si="163"/>
        <v>302.83999999999997</v>
      </c>
      <c r="G1168" s="862">
        <f>'Заказ, cкидки и курсы валют'!$J$23*F1168</f>
        <v>3634.08</v>
      </c>
      <c r="H1168" s="128">
        <f t="shared" si="164"/>
        <v>181.7</v>
      </c>
      <c r="I1168" s="15"/>
      <c r="J1168" s="128">
        <f>ROUND(IF(H1168&lt;'Заказ, cкидки и курсы валют'!$B$39,H1168*0.54*100/(100-'Заказ, cкидки и курсы валют'!$C$39),IF(H1168&lt;'Заказ, cкидки и курсы валют'!$B$40,H1168*0.54*100/(100-'Заказ, cкидки и курсы валют'!$C$40),IF(H1168&lt;'Заказ, cкидки и курсы валют'!$B$41,H1168*0.54*100/(100-'Заказ, cкидки и курсы валют'!$C$41),IF(H1168&lt;'Заказ, cкидки и курсы валют'!$B$42,H1168*0.54*100/(100-'Заказ, cкидки и курсы валют'!$C$42),IF(H1168&lt;'Заказ, cкидки и курсы валют'!$B$43,H1168*0.54*100/(100-'Заказ, cкидки и курсы валют'!$C$43),H1168))))),2)</f>
        <v>280.33999999999997</v>
      </c>
    </row>
    <row r="1169" spans="1:9" ht="13.5" thickBot="1">
      <c r="A1169" s="1139"/>
      <c r="B1169" s="123"/>
      <c r="C1169" s="70"/>
      <c r="D1169" s="268"/>
      <c r="E1169" s="579"/>
      <c r="F1169" s="1096"/>
      <c r="G1169" s="865"/>
      <c r="H1169" s="23"/>
      <c r="I1169" s="513"/>
    </row>
    <row r="1170" spans="1:9" ht="18">
      <c r="A1170" s="247"/>
      <c r="B1170" s="163"/>
      <c r="C1170" s="91" t="s">
        <v>948</v>
      </c>
      <c r="D1170" s="91"/>
      <c r="E1170" s="555"/>
      <c r="F1170" s="569"/>
      <c r="G1170" s="562"/>
      <c r="H1170" s="163"/>
      <c r="I1170" s="95"/>
    </row>
    <row r="1171" spans="1:9" ht="18">
      <c r="A1171" s="248"/>
      <c r="B1171" s="17"/>
      <c r="C1171" s="108" t="s">
        <v>3191</v>
      </c>
      <c r="D1171" s="111"/>
      <c r="E1171" s="568"/>
      <c r="F1171" s="563"/>
      <c r="G1171" s="553"/>
      <c r="H1171" s="17"/>
      <c r="I1171" s="167"/>
    </row>
    <row r="1172" spans="1:9" ht="18">
      <c r="A1172" s="248"/>
      <c r="B1172" s="17"/>
      <c r="C1172" s="108" t="s">
        <v>10949</v>
      </c>
      <c r="D1172" s="111"/>
      <c r="E1172" s="568"/>
      <c r="F1172" s="563"/>
      <c r="G1172" s="553"/>
      <c r="H1172" s="17"/>
      <c r="I1172" s="167"/>
    </row>
    <row r="1173" spans="1:9">
      <c r="A1173" s="248"/>
      <c r="B1173" s="17"/>
      <c r="C1173" s="274"/>
      <c r="D1173" s="17"/>
      <c r="E1173" s="557"/>
      <c r="F1173" s="594"/>
      <c r="G1173" s="620"/>
      <c r="H1173" s="17"/>
      <c r="I1173" s="167"/>
    </row>
    <row r="1174" spans="1:9">
      <c r="A1174" s="248"/>
      <c r="B1174" s="17"/>
      <c r="C1174" s="274"/>
      <c r="D1174" s="17"/>
      <c r="E1174" s="557"/>
      <c r="F1174" s="594" t="s">
        <v>5970</v>
      </c>
      <c r="G1174" s="620"/>
      <c r="H1174" s="17"/>
      <c r="I1174" s="167"/>
    </row>
    <row r="1175" spans="1:9" ht="18.75" thickBot="1">
      <c r="A1175" s="117" t="s">
        <v>7679</v>
      </c>
      <c r="B1175" s="273"/>
      <c r="C1175" s="99"/>
      <c r="D1175" s="99"/>
      <c r="E1175" s="558"/>
      <c r="F1175" s="598"/>
      <c r="G1175" s="621"/>
      <c r="H1175" s="171"/>
      <c r="I1175" s="172"/>
    </row>
    <row r="1176" spans="1:9" ht="42">
      <c r="A1176" s="195" t="s">
        <v>1028</v>
      </c>
      <c r="B1176" s="196" t="s">
        <v>1029</v>
      </c>
      <c r="C1176" s="197" t="s">
        <v>678</v>
      </c>
      <c r="D1176" s="197" t="s">
        <v>3130</v>
      </c>
      <c r="E1176" s="605" t="s">
        <v>11188</v>
      </c>
      <c r="F1176" s="600" t="s">
        <v>2779</v>
      </c>
      <c r="G1176" s="638" t="s">
        <v>2627</v>
      </c>
      <c r="H1176" s="338" t="s">
        <v>497</v>
      </c>
      <c r="I1176" s="199" t="s">
        <v>4239</v>
      </c>
    </row>
    <row r="1177" spans="1:9" ht="13.5" thickBot="1">
      <c r="A1177" s="195"/>
      <c r="B1177" s="389"/>
      <c r="C1177" s="197" t="s">
        <v>3629</v>
      </c>
      <c r="D1177" s="390" t="s">
        <v>2628</v>
      </c>
      <c r="E1177" s="564" t="s">
        <v>265</v>
      </c>
      <c r="F1177" s="607">
        <f>'Заказ, cкидки и курсы валют'!$I$12</f>
        <v>0</v>
      </c>
      <c r="G1177" s="949"/>
      <c r="H1177" s="455"/>
      <c r="I1177" s="325"/>
    </row>
    <row r="1178" spans="1:9" ht="15">
      <c r="A1178" s="15" t="s">
        <v>10945</v>
      </c>
      <c r="B1178" s="60" t="s">
        <v>10948</v>
      </c>
      <c r="C1178" s="61">
        <v>4.96</v>
      </c>
      <c r="D1178" s="2093">
        <v>1800</v>
      </c>
      <c r="E1178" s="2588">
        <v>461.77</v>
      </c>
      <c r="F1178" s="603">
        <f>ROUND(E1178*(1-$F$37),2)</f>
        <v>461.77</v>
      </c>
      <c r="G1178" s="862">
        <f>'Заказ, cкидки и курсы валют'!$J$23*F1178</f>
        <v>5541.24</v>
      </c>
      <c r="H1178" s="128">
        <f>ROUND((D1178/1000)*G1178,2)</f>
        <v>9974.23</v>
      </c>
      <c r="I1178" s="337"/>
    </row>
    <row r="1179" spans="1:9" ht="15">
      <c r="A1179" s="15" t="s">
        <v>10946</v>
      </c>
      <c r="B1179" s="60" t="s">
        <v>10948</v>
      </c>
      <c r="C1179" s="61">
        <v>4.96</v>
      </c>
      <c r="D1179" s="2093">
        <v>1800</v>
      </c>
      <c r="E1179" s="2588">
        <v>461.77</v>
      </c>
      <c r="F1179" s="603">
        <f>ROUND(E1179*(1-$F$37),2)</f>
        <v>461.77</v>
      </c>
      <c r="G1179" s="862">
        <f>'Заказ, cкидки и курсы валют'!$J$23*F1179</f>
        <v>5541.24</v>
      </c>
      <c r="H1179" s="128">
        <f>ROUND((D1179/1000)*G1179,2)</f>
        <v>9974.23</v>
      </c>
      <c r="I1179" s="212"/>
    </row>
    <row r="1180" spans="1:9" ht="15.75" thickBot="1">
      <c r="A1180" s="15" t="s">
        <v>10947</v>
      </c>
      <c r="B1180" s="60" t="s">
        <v>10948</v>
      </c>
      <c r="C1180" s="61">
        <v>4.96</v>
      </c>
      <c r="D1180" s="2093">
        <v>1800</v>
      </c>
      <c r="E1180" s="2588">
        <v>494.12</v>
      </c>
      <c r="F1180" s="603">
        <f>ROUND(E1180*(1-$F$37),2)</f>
        <v>494.12</v>
      </c>
      <c r="G1180" s="862">
        <f>'Заказ, cкидки и курсы валют'!$J$23*F1180</f>
        <v>5929.4400000000005</v>
      </c>
      <c r="H1180" s="128">
        <f>ROUND((D1180/1000)*G1180,2)</f>
        <v>10672.99</v>
      </c>
      <c r="I1180" s="214"/>
    </row>
    <row r="1181" spans="1:9" ht="13.5" thickBot="1"/>
    <row r="1182" spans="1:9" ht="18">
      <c r="A1182" s="247"/>
      <c r="B1182" s="163"/>
      <c r="C1182" s="91" t="s">
        <v>5327</v>
      </c>
      <c r="D1182" s="91"/>
      <c r="E1182" s="555"/>
      <c r="F1182" s="569"/>
      <c r="G1182" s="562"/>
      <c r="H1182" s="163"/>
      <c r="I1182" s="95"/>
    </row>
    <row r="1183" spans="1:9" ht="18">
      <c r="A1183" s="248"/>
      <c r="B1183" s="17"/>
      <c r="C1183" s="108" t="s">
        <v>3191</v>
      </c>
      <c r="D1183" s="111"/>
      <c r="E1183" s="568"/>
      <c r="F1183" s="563"/>
      <c r="G1183" s="553"/>
      <c r="H1183" s="17"/>
      <c r="I1183" s="167"/>
    </row>
    <row r="1184" spans="1:9">
      <c r="A1184" s="248"/>
      <c r="B1184" s="17"/>
      <c r="C1184" s="97"/>
      <c r="D1184" s="97"/>
      <c r="E1184" s="557"/>
      <c r="F1184" s="596"/>
      <c r="G1184" s="620"/>
      <c r="H1184" s="17"/>
      <c r="I1184" s="167"/>
    </row>
    <row r="1185" spans="1:10">
      <c r="A1185" s="248"/>
      <c r="B1185" s="17"/>
      <c r="C1185" s="274"/>
      <c r="D1185" s="17"/>
      <c r="E1185" s="557"/>
      <c r="F1185" s="594"/>
      <c r="G1185" s="620"/>
      <c r="H1185" s="17"/>
      <c r="I1185" s="167"/>
    </row>
    <row r="1186" spans="1:10">
      <c r="A1186" s="248"/>
      <c r="B1186" s="17"/>
      <c r="C1186" s="274"/>
      <c r="D1186" s="17"/>
      <c r="E1186" s="557"/>
      <c r="F1186" s="594" t="s">
        <v>5970</v>
      </c>
      <c r="G1186" s="620"/>
      <c r="H1186" s="17"/>
      <c r="I1186" s="167"/>
    </row>
    <row r="1187" spans="1:10" ht="18.75" thickBot="1">
      <c r="A1187" s="117" t="s">
        <v>7679</v>
      </c>
      <c r="B1187" s="273"/>
      <c r="C1187" s="99"/>
      <c r="D1187" s="99"/>
      <c r="E1187" s="558"/>
      <c r="F1187" s="598"/>
      <c r="G1187" s="621"/>
      <c r="H1187" s="171"/>
      <c r="I1187" s="172"/>
    </row>
    <row r="1188" spans="1:10" ht="42">
      <c r="A1188" s="195" t="s">
        <v>1028</v>
      </c>
      <c r="B1188" s="196" t="s">
        <v>1029</v>
      </c>
      <c r="C1188" s="197" t="s">
        <v>678</v>
      </c>
      <c r="D1188" s="197" t="s">
        <v>3130</v>
      </c>
      <c r="E1188" s="605" t="s">
        <v>11188</v>
      </c>
      <c r="F1188" s="600" t="s">
        <v>2779</v>
      </c>
      <c r="G1188" s="638" t="s">
        <v>2627</v>
      </c>
      <c r="H1188" s="338" t="s">
        <v>497</v>
      </c>
      <c r="I1188" s="199" t="s">
        <v>4239</v>
      </c>
    </row>
    <row r="1189" spans="1:10" ht="13.5" thickBot="1">
      <c r="A1189" s="195"/>
      <c r="B1189" s="389"/>
      <c r="C1189" s="197" t="s">
        <v>3629</v>
      </c>
      <c r="D1189" s="390" t="s">
        <v>2628</v>
      </c>
      <c r="E1189" s="564" t="s">
        <v>265</v>
      </c>
      <c r="F1189" s="607">
        <f>'Заказ, cкидки и курсы валют'!$I$12</f>
        <v>0</v>
      </c>
      <c r="G1189" s="949"/>
      <c r="H1189" s="455"/>
      <c r="I1189" s="186"/>
    </row>
    <row r="1190" spans="1:10" ht="15.75" thickBot="1">
      <c r="A1190" s="20" t="s">
        <v>10950</v>
      </c>
      <c r="B1190" s="60" t="s">
        <v>5328</v>
      </c>
      <c r="C1190" s="437">
        <v>5.4</v>
      </c>
      <c r="D1190" s="2150">
        <v>3000</v>
      </c>
      <c r="E1190" s="2588">
        <v>161.03</v>
      </c>
      <c r="F1190" s="603">
        <f>ROUND(E1190*(1-$F$37),2)</f>
        <v>161.03</v>
      </c>
      <c r="G1190" s="862">
        <f>'Заказ, cкидки и курсы валют'!$J$23*F1190</f>
        <v>1932.3600000000001</v>
      </c>
      <c r="H1190" s="128">
        <f>ROUND((D1190/1000)*G1190,2)</f>
        <v>5797.08</v>
      </c>
      <c r="I1190" s="1005"/>
    </row>
    <row r="1191" spans="1:10" ht="13.5" thickBot="1"/>
    <row r="1192" spans="1:10" ht="18">
      <c r="A1192" s="247"/>
      <c r="B1192" s="163"/>
      <c r="C1192" s="91" t="s">
        <v>5327</v>
      </c>
      <c r="D1192" s="91"/>
      <c r="E1192" s="555"/>
      <c r="F1192" s="569"/>
      <c r="G1192" s="562"/>
      <c r="H1192" s="163"/>
      <c r="I1192" s="95"/>
    </row>
    <row r="1193" spans="1:10" ht="18">
      <c r="A1193" s="248"/>
      <c r="B1193" s="17"/>
      <c r="C1193" s="108" t="s">
        <v>3191</v>
      </c>
      <c r="D1193" s="111"/>
      <c r="E1193" s="568"/>
      <c r="F1193" s="563"/>
      <c r="G1193" s="553"/>
      <c r="H1193" s="17"/>
      <c r="I1193" s="167"/>
    </row>
    <row r="1194" spans="1:10">
      <c r="A1194" s="248"/>
      <c r="B1194" s="17"/>
      <c r="C1194" s="97"/>
      <c r="D1194" s="97"/>
      <c r="E1194" s="557"/>
      <c r="F1194" s="596"/>
      <c r="G1194" s="620"/>
      <c r="H1194" s="17"/>
      <c r="I1194" s="167"/>
    </row>
    <row r="1195" spans="1:10">
      <c r="A1195" s="248"/>
      <c r="B1195" s="17"/>
      <c r="C1195" s="274"/>
      <c r="D1195" s="17"/>
      <c r="E1195" s="557"/>
      <c r="F1195" s="594"/>
      <c r="G1195" s="620"/>
      <c r="H1195" s="17"/>
      <c r="I1195" s="167"/>
    </row>
    <row r="1196" spans="1:10">
      <c r="A1196" s="248"/>
      <c r="B1196" s="17"/>
      <c r="C1196" s="274"/>
      <c r="D1196" s="17"/>
      <c r="E1196" s="557"/>
      <c r="F1196" s="594" t="s">
        <v>5970</v>
      </c>
      <c r="G1196" s="620"/>
      <c r="H1196" s="17"/>
      <c r="I1196" s="167"/>
    </row>
    <row r="1197" spans="1:10" ht="18.75" thickBot="1">
      <c r="A1197" s="2549" t="s">
        <v>7680</v>
      </c>
      <c r="B1197" s="118"/>
      <c r="C1197" s="99"/>
      <c r="D1197" s="99"/>
      <c r="E1197" s="558"/>
      <c r="F1197" s="598"/>
      <c r="G1197" s="621"/>
      <c r="H1197" s="171"/>
      <c r="I1197" s="172"/>
    </row>
    <row r="1198" spans="1:10" ht="42">
      <c r="A1198" s="195" t="s">
        <v>1028</v>
      </c>
      <c r="B1198" s="196" t="s">
        <v>1029</v>
      </c>
      <c r="C1198" s="197" t="s">
        <v>678</v>
      </c>
      <c r="D1198" s="197" t="s">
        <v>3130</v>
      </c>
      <c r="E1198" s="605" t="s">
        <v>11188</v>
      </c>
      <c r="F1198" s="600" t="s">
        <v>2779</v>
      </c>
      <c r="G1198" s="638" t="s">
        <v>2627</v>
      </c>
      <c r="H1198" s="338" t="s">
        <v>497</v>
      </c>
      <c r="I1198" s="199" t="s">
        <v>4239</v>
      </c>
      <c r="J1198" s="2668" t="s">
        <v>12335</v>
      </c>
    </row>
    <row r="1199" spans="1:10" ht="13.5" thickBot="1">
      <c r="A1199" s="195"/>
      <c r="B1199" s="389"/>
      <c r="C1199" s="197" t="s">
        <v>3629</v>
      </c>
      <c r="D1199" s="390" t="s">
        <v>2628</v>
      </c>
      <c r="E1199" s="564" t="s">
        <v>265</v>
      </c>
      <c r="F1199" s="607">
        <f>'Заказ, cкидки и курсы валют'!$I$12</f>
        <v>0</v>
      </c>
      <c r="G1199" s="949"/>
      <c r="H1199" s="455"/>
      <c r="I1199" s="325"/>
      <c r="J1199" s="2669"/>
    </row>
    <row r="1200" spans="1:10" ht="13.5" thickBot="1">
      <c r="A1200" s="20" t="s">
        <v>10951</v>
      </c>
      <c r="B1200" s="60" t="s">
        <v>5328</v>
      </c>
      <c r="C1200" s="437">
        <v>5.4</v>
      </c>
      <c r="D1200" s="2150">
        <v>200</v>
      </c>
      <c r="E1200" s="2110">
        <f>E1190*1.2</f>
        <v>193.23599999999999</v>
      </c>
      <c r="F1200" s="603">
        <f>ROUND(E1200*(1-$F$37),2)</f>
        <v>193.24</v>
      </c>
      <c r="G1200" s="862">
        <f>'Заказ, cкидки и курсы валют'!$J$23*F1200</f>
        <v>2318.88</v>
      </c>
      <c r="H1200" s="128">
        <f>ROUND((D1200/1000)*G1200,2)</f>
        <v>463.78</v>
      </c>
      <c r="I1200" s="1006"/>
      <c r="J1200" s="128">
        <f>ROUND(IF(H1200&lt;'Заказ, cкидки и курсы валют'!$B$39,H1200*0.54*100/(100-'Заказ, cкидки и курсы валют'!$C$39),IF(H1200&lt;'Заказ, cкидки и курсы валют'!$B$40,H1200*0.54*100/(100-'Заказ, cкидки и курсы валют'!$C$40),IF(H1200&lt;'Заказ, cкидки и курсы валют'!$B$41,H1200*0.54*100/(100-'Заказ, cкидки и курсы валют'!$C$41),IF(H1200&lt;'Заказ, cкидки и курсы валют'!$B$42,H1200*0.54*100/(100-'Заказ, cкидки и курсы валют'!$C$42),IF(H1200&lt;'Заказ, cкидки и курсы валют'!$B$43,H1200*0.54*100/(100-'Заказ, cкидки и курсы валют'!$C$43),H1200))))),2)</f>
        <v>556.54</v>
      </c>
    </row>
  </sheetData>
  <protectedRanges>
    <protectedRange password="DDED" sqref="C1013:C1017 C993:C998 C1033:C1037" name="範圍2_1_1"/>
  </protectedRanges>
  <mergeCells count="25">
    <mergeCell ref="J599:J600"/>
    <mergeCell ref="J615:J616"/>
    <mergeCell ref="J438:J439"/>
    <mergeCell ref="A1:I1"/>
    <mergeCell ref="G36:G37"/>
    <mergeCell ref="H36:H37"/>
    <mergeCell ref="J164:J165"/>
    <mergeCell ref="J642:J643"/>
    <mergeCell ref="J669:J670"/>
    <mergeCell ref="J685:J686"/>
    <mergeCell ref="J718:J719"/>
    <mergeCell ref="J735:J736"/>
    <mergeCell ref="J776:J777"/>
    <mergeCell ref="J796:J797"/>
    <mergeCell ref="J865:J866"/>
    <mergeCell ref="J887:J888"/>
    <mergeCell ref="J931:J932"/>
    <mergeCell ref="J1116:J1117"/>
    <mergeCell ref="J1149:J1150"/>
    <mergeCell ref="J1162:J1163"/>
    <mergeCell ref="J1198:J1199"/>
    <mergeCell ref="J963:J964"/>
    <mergeCell ref="J974:J975"/>
    <mergeCell ref="J1005:J1006"/>
    <mergeCell ref="J1025:J1026"/>
  </mergeCells>
  <phoneticPr fontId="0" type="noConversion"/>
  <hyperlinks>
    <hyperlink ref="A1:I1" location="ОГЛАВЛЕНИЕ!R1C1" display="Нажмите ЗДЕСЬ для возврата в оглавление "/>
  </hyperlinks>
  <pageMargins left="0.25" right="0.25" top="0.75" bottom="0.75" header="0.3" footer="0.3"/>
  <pageSetup paperSize="9" scale="80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tabColor rgb="FF92D050"/>
  </sheetPr>
  <dimension ref="A1:L1361"/>
  <sheetViews>
    <sheetView workbookViewId="0">
      <pane xSplit="9" ySplit="1" topLeftCell="J2" activePane="bottomRight" state="frozen"/>
      <selection pane="topRight" activeCell="J1" sqref="J1"/>
      <selection pane="bottomLeft" activeCell="A2" sqref="A2"/>
      <selection pane="bottomRight" activeCell="A218" sqref="A218:J225"/>
    </sheetView>
  </sheetViews>
  <sheetFormatPr defaultRowHeight="12.75"/>
  <cols>
    <col min="1" max="1" width="11.42578125" customWidth="1"/>
    <col min="2" max="2" width="13.85546875" customWidth="1"/>
    <col min="3" max="3" width="11" customWidth="1"/>
    <col min="4" max="4" width="10.5703125" customWidth="1"/>
    <col min="5" max="5" width="10.5703125" style="549" hidden="1" customWidth="1"/>
    <col min="6" max="6" width="10.140625" style="548" customWidth="1"/>
    <col min="7" max="7" width="13.5703125" style="548" customWidth="1"/>
    <col min="8" max="8" width="13" customWidth="1"/>
    <col min="9" max="9" width="29.42578125" customWidth="1"/>
    <col min="10" max="10" width="13.42578125" customWidth="1"/>
    <col min="11" max="11" width="21.42578125" customWidth="1"/>
    <col min="12" max="12" width="12.42578125" customWidth="1"/>
  </cols>
  <sheetData>
    <row r="1" spans="1:12" s="132" customFormat="1" ht="30" customHeight="1">
      <c r="A1" s="2676" t="s">
        <v>3</v>
      </c>
      <c r="B1" s="2676"/>
      <c r="C1" s="2676"/>
      <c r="D1" s="2676"/>
      <c r="E1" s="2676"/>
      <c r="F1" s="2676"/>
      <c r="G1" s="2676"/>
      <c r="H1" s="2676"/>
      <c r="I1" s="2676"/>
      <c r="J1" s="666" t="s">
        <v>12320</v>
      </c>
      <c r="K1" s="545"/>
      <c r="L1" s="545"/>
    </row>
    <row r="2" spans="1:12" ht="30.75">
      <c r="A2" s="158" t="s">
        <v>3945</v>
      </c>
      <c r="B2" s="158"/>
      <c r="C2" s="158"/>
      <c r="D2" s="158"/>
      <c r="E2" s="895"/>
      <c r="F2" s="629"/>
      <c r="G2" s="628"/>
      <c r="H2" s="161"/>
      <c r="I2" s="162"/>
    </row>
    <row r="3" spans="1:12" ht="13.5" thickBot="1"/>
    <row r="4" spans="1:12" ht="18">
      <c r="A4" s="247"/>
      <c r="B4" s="163"/>
      <c r="C4" s="91"/>
      <c r="D4" s="91" t="s">
        <v>3192</v>
      </c>
      <c r="E4" s="555"/>
      <c r="F4" s="555"/>
      <c r="G4" s="569"/>
      <c r="H4" s="163"/>
      <c r="I4" s="95"/>
    </row>
    <row r="5" spans="1:12" ht="18">
      <c r="A5" s="248"/>
      <c r="B5" s="17"/>
      <c r="C5" s="108"/>
      <c r="D5" s="108" t="s">
        <v>3193</v>
      </c>
      <c r="E5" s="556"/>
      <c r="F5" s="568"/>
      <c r="G5" s="568"/>
      <c r="H5" s="17"/>
      <c r="I5" s="167"/>
    </row>
    <row r="6" spans="1:12">
      <c r="A6" s="248"/>
      <c r="B6" s="17"/>
      <c r="C6" s="97"/>
      <c r="D6" s="97"/>
      <c r="E6" s="896"/>
      <c r="F6" s="596"/>
      <c r="G6" s="620"/>
      <c r="H6" s="17"/>
      <c r="I6" s="167"/>
    </row>
    <row r="7" spans="1:12">
      <c r="A7" s="248"/>
      <c r="B7" s="17"/>
      <c r="C7" s="97"/>
      <c r="D7" s="97"/>
      <c r="E7" s="896"/>
      <c r="F7" s="596"/>
      <c r="G7" s="620"/>
      <c r="H7" s="17"/>
      <c r="I7" s="167"/>
    </row>
    <row r="8" spans="1:12" ht="15.75">
      <c r="A8" s="516" t="s">
        <v>7051</v>
      </c>
      <c r="B8" s="17"/>
      <c r="C8" s="97"/>
      <c r="D8" s="97"/>
      <c r="E8" s="896"/>
      <c r="F8" s="596"/>
      <c r="G8" s="620"/>
      <c r="H8" s="17"/>
      <c r="I8" s="167"/>
    </row>
    <row r="9" spans="1:12" ht="13.5" thickBot="1">
      <c r="A9" s="249"/>
      <c r="B9" s="171"/>
      <c r="C9" s="99"/>
      <c r="D9" s="99"/>
      <c r="E9" s="897"/>
      <c r="F9" s="598"/>
      <c r="G9" s="621"/>
      <c r="H9" s="171"/>
      <c r="I9" s="172"/>
    </row>
    <row r="10" spans="1:12" ht="33.950000000000003" customHeight="1">
      <c r="A10" s="187" t="s">
        <v>1028</v>
      </c>
      <c r="B10" s="189" t="s">
        <v>1029</v>
      </c>
      <c r="C10" s="192" t="s">
        <v>678</v>
      </c>
      <c r="D10" s="192" t="s">
        <v>3130</v>
      </c>
      <c r="E10" s="605" t="s">
        <v>11188</v>
      </c>
      <c r="F10" s="600" t="s">
        <v>2779</v>
      </c>
      <c r="G10" s="2685" t="s">
        <v>2627</v>
      </c>
      <c r="H10" s="2668" t="s">
        <v>497</v>
      </c>
      <c r="I10" s="173" t="s">
        <v>4239</v>
      </c>
    </row>
    <row r="11" spans="1:12" ht="20.25" customHeight="1" thickBot="1">
      <c r="A11" s="195"/>
      <c r="B11" s="389"/>
      <c r="C11" s="197" t="s">
        <v>3629</v>
      </c>
      <c r="D11" s="390" t="s">
        <v>2628</v>
      </c>
      <c r="E11" s="898" t="s">
        <v>265</v>
      </c>
      <c r="F11" s="607">
        <f>'Заказ, cкидки и курсы валют'!$I$12</f>
        <v>0</v>
      </c>
      <c r="G11" s="2684"/>
      <c r="H11" s="2677"/>
      <c r="I11" s="325"/>
    </row>
    <row r="12" spans="1:12" ht="15">
      <c r="A12" s="333" t="s">
        <v>789</v>
      </c>
      <c r="B12" s="986" t="s">
        <v>957</v>
      </c>
      <c r="C12" s="986">
        <v>0.63</v>
      </c>
      <c r="D12" s="393">
        <v>1000</v>
      </c>
      <c r="E12" s="574">
        <v>75.510000000000005</v>
      </c>
      <c r="F12" s="967">
        <f>ROUND(E12*(1-$F$11),2)</f>
        <v>75.510000000000005</v>
      </c>
      <c r="G12" s="968">
        <f>'Заказ, cкидки и курсы валют'!$J$23*F12</f>
        <v>906.12000000000012</v>
      </c>
      <c r="H12" s="387">
        <f>ROUND((D12/1000)*G12,2)</f>
        <v>906.12</v>
      </c>
      <c r="I12" s="337"/>
    </row>
    <row r="13" spans="1:12" ht="15">
      <c r="A13" s="216" t="s">
        <v>790</v>
      </c>
      <c r="B13" s="46" t="s">
        <v>3633</v>
      </c>
      <c r="C13" s="46">
        <v>0.65</v>
      </c>
      <c r="D13" s="48">
        <v>1000</v>
      </c>
      <c r="E13" s="574">
        <v>87.07</v>
      </c>
      <c r="F13" s="603">
        <f t="shared" ref="F13:F54" si="0">ROUND(E13*(1-$F$11),2)</f>
        <v>87.07</v>
      </c>
      <c r="G13" s="862">
        <f>'Заказ, cкидки и курсы валют'!$J$23*F13</f>
        <v>1044.8399999999999</v>
      </c>
      <c r="H13" s="128">
        <f t="shared" ref="H13:H54" si="1">ROUND((D13/1000)*G13,2)</f>
        <v>1044.8399999999999</v>
      </c>
      <c r="I13" s="212"/>
    </row>
    <row r="14" spans="1:12" ht="15">
      <c r="A14" s="216" t="s">
        <v>791</v>
      </c>
      <c r="B14" s="46" t="s">
        <v>3634</v>
      </c>
      <c r="C14" s="46">
        <v>0.66</v>
      </c>
      <c r="D14" s="39">
        <v>1000</v>
      </c>
      <c r="E14" s="574">
        <v>85.26</v>
      </c>
      <c r="F14" s="603">
        <f t="shared" si="0"/>
        <v>85.26</v>
      </c>
      <c r="G14" s="862">
        <f>'Заказ, cкидки и курсы валют'!$J$23*F14</f>
        <v>1023.1200000000001</v>
      </c>
      <c r="H14" s="128">
        <f t="shared" si="1"/>
        <v>1023.12</v>
      </c>
      <c r="I14" s="212"/>
    </row>
    <row r="15" spans="1:12" ht="15">
      <c r="A15" s="216" t="s">
        <v>792</v>
      </c>
      <c r="B15" s="46" t="s">
        <v>3635</v>
      </c>
      <c r="C15" s="46">
        <v>0.67</v>
      </c>
      <c r="D15" s="39">
        <v>1000</v>
      </c>
      <c r="E15" s="574">
        <v>87.34</v>
      </c>
      <c r="F15" s="603">
        <f t="shared" si="0"/>
        <v>87.34</v>
      </c>
      <c r="G15" s="862">
        <f>'Заказ, cкидки и курсы валют'!$J$23*F15</f>
        <v>1048.08</v>
      </c>
      <c r="H15" s="128">
        <f t="shared" si="1"/>
        <v>1048.08</v>
      </c>
      <c r="I15" s="212"/>
    </row>
    <row r="16" spans="1:12" ht="15">
      <c r="A16" s="216" t="s">
        <v>793</v>
      </c>
      <c r="B16" s="46" t="s">
        <v>621</v>
      </c>
      <c r="C16" s="46">
        <v>1</v>
      </c>
      <c r="D16" s="39">
        <v>1000</v>
      </c>
      <c r="E16" s="574">
        <v>69.400000000000006</v>
      </c>
      <c r="F16" s="603">
        <f t="shared" si="0"/>
        <v>69.400000000000006</v>
      </c>
      <c r="G16" s="862">
        <f>'Заказ, cкидки и курсы валют'!$J$23*F16</f>
        <v>832.80000000000007</v>
      </c>
      <c r="H16" s="128">
        <f t="shared" si="1"/>
        <v>832.8</v>
      </c>
      <c r="I16" s="212"/>
    </row>
    <row r="17" spans="1:9" ht="15">
      <c r="A17" s="216" t="s">
        <v>794</v>
      </c>
      <c r="B17" s="46" t="s">
        <v>622</v>
      </c>
      <c r="C17" s="46">
        <v>1.05</v>
      </c>
      <c r="D17" s="39">
        <v>1000</v>
      </c>
      <c r="E17" s="574">
        <v>73.61</v>
      </c>
      <c r="F17" s="603">
        <f t="shared" si="0"/>
        <v>73.61</v>
      </c>
      <c r="G17" s="862">
        <f>'Заказ, cкидки и курсы валют'!$J$23*F17</f>
        <v>883.31999999999994</v>
      </c>
      <c r="H17" s="128">
        <f t="shared" si="1"/>
        <v>883.32</v>
      </c>
      <c r="I17" s="212"/>
    </row>
    <row r="18" spans="1:9" ht="15">
      <c r="A18" s="216" t="s">
        <v>795</v>
      </c>
      <c r="B18" s="46" t="s">
        <v>623</v>
      </c>
      <c r="C18" s="46">
        <v>1.1000000000000001</v>
      </c>
      <c r="D18" s="39">
        <v>1000</v>
      </c>
      <c r="E18" s="574">
        <v>77.680000000000007</v>
      </c>
      <c r="F18" s="603">
        <f t="shared" si="0"/>
        <v>77.680000000000007</v>
      </c>
      <c r="G18" s="862">
        <f>'Заказ, cкидки и курсы валют'!$J$23*F18</f>
        <v>932.16000000000008</v>
      </c>
      <c r="H18" s="128">
        <f t="shared" si="1"/>
        <v>932.16</v>
      </c>
      <c r="I18" s="212"/>
    </row>
    <row r="19" spans="1:9" ht="15">
      <c r="A19" s="216" t="s">
        <v>796</v>
      </c>
      <c r="B19" s="46" t="s">
        <v>3196</v>
      </c>
      <c r="C19" s="46">
        <v>1.1499999999999999</v>
      </c>
      <c r="D19" s="39">
        <v>1000</v>
      </c>
      <c r="E19" s="574">
        <v>82.11</v>
      </c>
      <c r="F19" s="603">
        <f t="shared" si="0"/>
        <v>82.11</v>
      </c>
      <c r="G19" s="862">
        <f>'Заказ, cкидки и курсы валют'!$J$23*F19</f>
        <v>985.31999999999994</v>
      </c>
      <c r="H19" s="128">
        <f t="shared" si="1"/>
        <v>985.32</v>
      </c>
      <c r="I19" s="212"/>
    </row>
    <row r="20" spans="1:9" ht="15">
      <c r="A20" s="216" t="s">
        <v>797</v>
      </c>
      <c r="B20" s="46" t="s">
        <v>3197</v>
      </c>
      <c r="C20" s="46">
        <v>1.3</v>
      </c>
      <c r="D20" s="39">
        <v>1000</v>
      </c>
      <c r="E20" s="574">
        <v>84.4</v>
      </c>
      <c r="F20" s="603">
        <f t="shared" si="0"/>
        <v>84.4</v>
      </c>
      <c r="G20" s="862">
        <f>'Заказ, cкидки и курсы валют'!$J$23*F20</f>
        <v>1012.8000000000001</v>
      </c>
      <c r="H20" s="128">
        <f t="shared" si="1"/>
        <v>1012.8</v>
      </c>
      <c r="I20" s="212"/>
    </row>
    <row r="21" spans="1:9" ht="15">
      <c r="A21" s="216" t="s">
        <v>798</v>
      </c>
      <c r="B21" s="46" t="s">
        <v>3198</v>
      </c>
      <c r="C21" s="46">
        <v>1.35</v>
      </c>
      <c r="D21" s="39">
        <v>1000</v>
      </c>
      <c r="E21" s="574">
        <v>94.47</v>
      </c>
      <c r="F21" s="603">
        <f t="shared" si="0"/>
        <v>94.47</v>
      </c>
      <c r="G21" s="862">
        <f>'Заказ, cкидки и курсы валют'!$J$23*F21</f>
        <v>1133.6399999999999</v>
      </c>
      <c r="H21" s="128">
        <f t="shared" si="1"/>
        <v>1133.6400000000001</v>
      </c>
      <c r="I21" s="212"/>
    </row>
    <row r="22" spans="1:9" ht="15">
      <c r="A22" s="216" t="s">
        <v>799</v>
      </c>
      <c r="B22" s="46" t="s">
        <v>3199</v>
      </c>
      <c r="C22" s="46">
        <v>1.47</v>
      </c>
      <c r="D22" s="39">
        <v>1000</v>
      </c>
      <c r="E22" s="574">
        <v>98.95</v>
      </c>
      <c r="F22" s="603">
        <f t="shared" si="0"/>
        <v>98.95</v>
      </c>
      <c r="G22" s="862">
        <f>'Заказ, cкидки и курсы валют'!$J$23*F22</f>
        <v>1187.4000000000001</v>
      </c>
      <c r="H22" s="128">
        <f t="shared" si="1"/>
        <v>1187.4000000000001</v>
      </c>
      <c r="I22" s="212"/>
    </row>
    <row r="23" spans="1:9" ht="15">
      <c r="A23" s="216" t="s">
        <v>800</v>
      </c>
      <c r="B23" s="46" t="s">
        <v>3200</v>
      </c>
      <c r="C23" s="46">
        <v>1.7</v>
      </c>
      <c r="D23" s="39">
        <v>500</v>
      </c>
      <c r="E23" s="574">
        <v>115.26</v>
      </c>
      <c r="F23" s="603">
        <f t="shared" si="0"/>
        <v>115.26</v>
      </c>
      <c r="G23" s="862">
        <f>'Заказ, cкидки и курсы валют'!$J$23*F23</f>
        <v>1383.1200000000001</v>
      </c>
      <c r="H23" s="128">
        <f t="shared" si="1"/>
        <v>691.56</v>
      </c>
      <c r="I23" s="212"/>
    </row>
    <row r="24" spans="1:9" ht="15">
      <c r="A24" s="216" t="s">
        <v>801</v>
      </c>
      <c r="B24" s="46" t="s">
        <v>3201</v>
      </c>
      <c r="C24" s="46">
        <v>1.95</v>
      </c>
      <c r="D24" s="39">
        <v>500</v>
      </c>
      <c r="E24" s="574">
        <v>130.16999999999999</v>
      </c>
      <c r="F24" s="603">
        <f t="shared" si="0"/>
        <v>130.16999999999999</v>
      </c>
      <c r="G24" s="862">
        <f>'Заказ, cкидки и курсы валют'!$J$23*F24</f>
        <v>1562.04</v>
      </c>
      <c r="H24" s="128">
        <f t="shared" si="1"/>
        <v>781.02</v>
      </c>
      <c r="I24" s="212"/>
    </row>
    <row r="25" spans="1:9" ht="15">
      <c r="A25" s="216" t="s">
        <v>802</v>
      </c>
      <c r="B25" s="46" t="s">
        <v>3202</v>
      </c>
      <c r="C25" s="46">
        <v>1.63</v>
      </c>
      <c r="D25" s="39">
        <v>1000</v>
      </c>
      <c r="E25" s="574">
        <v>94.35</v>
      </c>
      <c r="F25" s="603">
        <f t="shared" si="0"/>
        <v>94.35</v>
      </c>
      <c r="G25" s="862">
        <f>'Заказ, cкидки и курсы валют'!$J$23*F25</f>
        <v>1132.1999999999998</v>
      </c>
      <c r="H25" s="128">
        <f t="shared" si="1"/>
        <v>1132.2</v>
      </c>
      <c r="I25" s="212"/>
    </row>
    <row r="26" spans="1:9" ht="15">
      <c r="A26" s="216" t="s">
        <v>803</v>
      </c>
      <c r="B26" s="46" t="s">
        <v>3203</v>
      </c>
      <c r="C26" s="46">
        <v>1.67</v>
      </c>
      <c r="D26" s="39">
        <v>1000</v>
      </c>
      <c r="E26" s="574">
        <v>98.42</v>
      </c>
      <c r="F26" s="603">
        <f t="shared" si="0"/>
        <v>98.42</v>
      </c>
      <c r="G26" s="862">
        <f>'Заказ, cкидки и курсы валют'!$J$23*F26</f>
        <v>1181.04</v>
      </c>
      <c r="H26" s="128">
        <f t="shared" si="1"/>
        <v>1181.04</v>
      </c>
      <c r="I26" s="212"/>
    </row>
    <row r="27" spans="1:9" ht="15">
      <c r="A27" s="216" t="s">
        <v>804</v>
      </c>
      <c r="B27" s="46" t="s">
        <v>3204</v>
      </c>
      <c r="C27" s="46">
        <v>1.71</v>
      </c>
      <c r="D27" s="48">
        <v>1000</v>
      </c>
      <c r="E27" s="574">
        <v>106.17</v>
      </c>
      <c r="F27" s="603">
        <f t="shared" si="0"/>
        <v>106.17</v>
      </c>
      <c r="G27" s="862">
        <f>'Заказ, cкидки и курсы валют'!$J$23*F27</f>
        <v>1274.04</v>
      </c>
      <c r="H27" s="128">
        <f t="shared" si="1"/>
        <v>1274.04</v>
      </c>
      <c r="I27" s="212"/>
    </row>
    <row r="28" spans="1:9" ht="15">
      <c r="A28" s="216" t="s">
        <v>805</v>
      </c>
      <c r="B28" s="46" t="s">
        <v>145</v>
      </c>
      <c r="C28" s="46">
        <v>1.82</v>
      </c>
      <c r="D28" s="48">
        <v>1000</v>
      </c>
      <c r="E28" s="574">
        <v>111.91</v>
      </c>
      <c r="F28" s="603">
        <f t="shared" si="0"/>
        <v>111.91</v>
      </c>
      <c r="G28" s="862">
        <f>'Заказ, cкидки и курсы валют'!$J$23*F28</f>
        <v>1342.92</v>
      </c>
      <c r="H28" s="128">
        <f t="shared" si="1"/>
        <v>1342.92</v>
      </c>
      <c r="I28" s="212"/>
    </row>
    <row r="29" spans="1:9" ht="15">
      <c r="A29" s="216" t="s">
        <v>806</v>
      </c>
      <c r="B29" s="46" t="s">
        <v>3205</v>
      </c>
      <c r="C29" s="46">
        <v>2</v>
      </c>
      <c r="D29" s="48">
        <v>1000</v>
      </c>
      <c r="E29" s="574">
        <v>117.5</v>
      </c>
      <c r="F29" s="603">
        <f t="shared" si="0"/>
        <v>117.5</v>
      </c>
      <c r="G29" s="862">
        <f>'Заказ, cкидки и курсы валют'!$J$23*F29</f>
        <v>1410</v>
      </c>
      <c r="H29" s="128">
        <f t="shared" si="1"/>
        <v>1410</v>
      </c>
      <c r="I29" s="212"/>
    </row>
    <row r="30" spans="1:9" ht="15">
      <c r="A30" s="216" t="s">
        <v>807</v>
      </c>
      <c r="B30" s="46" t="s">
        <v>146</v>
      </c>
      <c r="C30" s="46">
        <v>2.12</v>
      </c>
      <c r="D30" s="48">
        <v>500</v>
      </c>
      <c r="E30" s="574">
        <v>131.12</v>
      </c>
      <c r="F30" s="603">
        <f t="shared" si="0"/>
        <v>131.12</v>
      </c>
      <c r="G30" s="862">
        <f>'Заказ, cкидки и курсы валют'!$J$23*F30</f>
        <v>1573.44</v>
      </c>
      <c r="H30" s="128">
        <f t="shared" si="1"/>
        <v>786.72</v>
      </c>
      <c r="I30" s="212"/>
    </row>
    <row r="31" spans="1:9" ht="15">
      <c r="A31" s="216" t="s">
        <v>808</v>
      </c>
      <c r="B31" s="46" t="s">
        <v>3206</v>
      </c>
      <c r="C31" s="46">
        <v>2.12</v>
      </c>
      <c r="D31" s="48">
        <v>500</v>
      </c>
      <c r="E31" s="574">
        <v>141.78</v>
      </c>
      <c r="F31" s="603">
        <f t="shared" si="0"/>
        <v>141.78</v>
      </c>
      <c r="G31" s="862">
        <f>'Заказ, cкидки и курсы валют'!$J$23*F31</f>
        <v>1701.3600000000001</v>
      </c>
      <c r="H31" s="128">
        <f t="shared" si="1"/>
        <v>850.68</v>
      </c>
      <c r="I31" s="212"/>
    </row>
    <row r="32" spans="1:9" ht="15">
      <c r="A32" s="216" t="s">
        <v>809</v>
      </c>
      <c r="B32" s="46" t="s">
        <v>1350</v>
      </c>
      <c r="C32" s="46">
        <v>2.48</v>
      </c>
      <c r="D32" s="48">
        <v>500</v>
      </c>
      <c r="E32" s="574">
        <v>154.02000000000001</v>
      </c>
      <c r="F32" s="603">
        <f t="shared" si="0"/>
        <v>154.02000000000001</v>
      </c>
      <c r="G32" s="862">
        <f>'Заказ, cкидки и курсы валют'!$J$23*F32</f>
        <v>1848.2400000000002</v>
      </c>
      <c r="H32" s="128">
        <f t="shared" si="1"/>
        <v>924.12</v>
      </c>
      <c r="I32" s="212"/>
    </row>
    <row r="33" spans="1:9" ht="15">
      <c r="A33" s="216" t="s">
        <v>810</v>
      </c>
      <c r="B33" s="46" t="s">
        <v>148</v>
      </c>
      <c r="C33" s="46">
        <v>2.61</v>
      </c>
      <c r="D33" s="48">
        <v>500</v>
      </c>
      <c r="E33" s="574">
        <v>172.35</v>
      </c>
      <c r="F33" s="603">
        <f t="shared" si="0"/>
        <v>172.35</v>
      </c>
      <c r="G33" s="862">
        <f>'Заказ, cкидки и курсы валют'!$J$23*F33</f>
        <v>2068.1999999999998</v>
      </c>
      <c r="H33" s="128">
        <f t="shared" si="1"/>
        <v>1034.0999999999999</v>
      </c>
      <c r="I33" s="212"/>
    </row>
    <row r="34" spans="1:9" ht="15">
      <c r="A34" s="216" t="s">
        <v>811</v>
      </c>
      <c r="B34" s="46" t="s">
        <v>3207</v>
      </c>
      <c r="C34" s="46">
        <v>2.46</v>
      </c>
      <c r="D34" s="48">
        <v>500</v>
      </c>
      <c r="E34" s="574">
        <v>137.37</v>
      </c>
      <c r="F34" s="603">
        <f t="shared" si="0"/>
        <v>137.37</v>
      </c>
      <c r="G34" s="862">
        <f>'Заказ, cкидки и курсы валют'!$J$23*F34</f>
        <v>1648.44</v>
      </c>
      <c r="H34" s="128">
        <f t="shared" si="1"/>
        <v>824.22</v>
      </c>
      <c r="I34" s="212"/>
    </row>
    <row r="35" spans="1:9" ht="15">
      <c r="A35" s="216" t="s">
        <v>812</v>
      </c>
      <c r="B35" s="46" t="s">
        <v>3208</v>
      </c>
      <c r="C35" s="46">
        <v>2.6</v>
      </c>
      <c r="D35" s="48">
        <v>500</v>
      </c>
      <c r="E35" s="574">
        <v>143.16999999999999</v>
      </c>
      <c r="F35" s="603">
        <f t="shared" si="0"/>
        <v>143.16999999999999</v>
      </c>
      <c r="G35" s="862">
        <f>'Заказ, cкидки и курсы валют'!$J$23*F35</f>
        <v>1718.04</v>
      </c>
      <c r="H35" s="128">
        <f t="shared" si="1"/>
        <v>859.02</v>
      </c>
      <c r="I35" s="212"/>
    </row>
    <row r="36" spans="1:9" ht="15">
      <c r="A36" s="216" t="s">
        <v>813</v>
      </c>
      <c r="B36" s="46" t="s">
        <v>3209</v>
      </c>
      <c r="C36" s="46">
        <v>2.74</v>
      </c>
      <c r="D36" s="48">
        <v>500</v>
      </c>
      <c r="E36" s="574">
        <v>152.47</v>
      </c>
      <c r="F36" s="603">
        <f t="shared" si="0"/>
        <v>152.47</v>
      </c>
      <c r="G36" s="862">
        <f>'Заказ, cкидки и курсы валют'!$J$23*F36</f>
        <v>1829.6399999999999</v>
      </c>
      <c r="H36" s="128">
        <f t="shared" si="1"/>
        <v>914.82</v>
      </c>
      <c r="I36" s="212"/>
    </row>
    <row r="37" spans="1:9" ht="15">
      <c r="A37" s="216" t="s">
        <v>814</v>
      </c>
      <c r="B37" s="46" t="s">
        <v>3210</v>
      </c>
      <c r="C37" s="46">
        <v>2.78</v>
      </c>
      <c r="D37" s="48">
        <v>500</v>
      </c>
      <c r="E37" s="574">
        <v>161.46</v>
      </c>
      <c r="F37" s="603">
        <f t="shared" si="0"/>
        <v>161.46</v>
      </c>
      <c r="G37" s="862">
        <f>'Заказ, cкидки и курсы валют'!$J$23*F37</f>
        <v>1937.52</v>
      </c>
      <c r="H37" s="128">
        <f t="shared" si="1"/>
        <v>968.76</v>
      </c>
      <c r="I37" s="212"/>
    </row>
    <row r="38" spans="1:9" ht="15">
      <c r="A38" s="216" t="s">
        <v>815</v>
      </c>
      <c r="B38" s="46" t="s">
        <v>3211</v>
      </c>
      <c r="C38" s="46">
        <v>3.04</v>
      </c>
      <c r="D38" s="48">
        <v>500</v>
      </c>
      <c r="E38" s="574">
        <v>174.99</v>
      </c>
      <c r="F38" s="603">
        <f t="shared" si="0"/>
        <v>174.99</v>
      </c>
      <c r="G38" s="862">
        <f>'Заказ, cкидки и курсы валют'!$J$23*F38</f>
        <v>2099.88</v>
      </c>
      <c r="H38" s="128">
        <f t="shared" si="1"/>
        <v>1049.94</v>
      </c>
      <c r="I38" s="212"/>
    </row>
    <row r="39" spans="1:9" ht="15">
      <c r="A39" s="216" t="s">
        <v>816</v>
      </c>
      <c r="B39" s="46" t="s">
        <v>3212</v>
      </c>
      <c r="C39" s="46">
        <v>3.22</v>
      </c>
      <c r="D39" s="48">
        <v>500</v>
      </c>
      <c r="E39" s="574">
        <v>184.52</v>
      </c>
      <c r="F39" s="603">
        <f t="shared" si="0"/>
        <v>184.52</v>
      </c>
      <c r="G39" s="862">
        <f>'Заказ, cкидки и курсы валют'!$J$23*F39</f>
        <v>2214.2400000000002</v>
      </c>
      <c r="H39" s="128">
        <f t="shared" si="1"/>
        <v>1107.1199999999999</v>
      </c>
      <c r="I39" s="212"/>
    </row>
    <row r="40" spans="1:9" ht="15">
      <c r="A40" s="216" t="s">
        <v>817</v>
      </c>
      <c r="B40" s="46" t="s">
        <v>3213</v>
      </c>
      <c r="C40" s="46">
        <v>3.3</v>
      </c>
      <c r="D40" s="48">
        <v>500</v>
      </c>
      <c r="E40" s="574">
        <v>194.57</v>
      </c>
      <c r="F40" s="603">
        <f t="shared" si="0"/>
        <v>194.57</v>
      </c>
      <c r="G40" s="862">
        <f>'Заказ, cкидки и курсы валют'!$J$23*F40</f>
        <v>2334.84</v>
      </c>
      <c r="H40" s="128">
        <f t="shared" si="1"/>
        <v>1167.42</v>
      </c>
      <c r="I40" s="212"/>
    </row>
    <row r="41" spans="1:9" ht="15">
      <c r="A41" s="216" t="s">
        <v>818</v>
      </c>
      <c r="B41" s="46" t="s">
        <v>3214</v>
      </c>
      <c r="C41" s="46">
        <v>3.25</v>
      </c>
      <c r="D41" s="48">
        <v>500</v>
      </c>
      <c r="E41" s="574">
        <v>212.65</v>
      </c>
      <c r="F41" s="603">
        <f t="shared" si="0"/>
        <v>212.65</v>
      </c>
      <c r="G41" s="862">
        <f>'Заказ, cкидки и курсы валют'!$J$23*F41</f>
        <v>2551.8000000000002</v>
      </c>
      <c r="H41" s="128">
        <f t="shared" si="1"/>
        <v>1275.9000000000001</v>
      </c>
      <c r="I41" s="212"/>
    </row>
    <row r="42" spans="1:9" ht="15">
      <c r="A42" s="216" t="s">
        <v>819</v>
      </c>
      <c r="B42" s="46" t="s">
        <v>610</v>
      </c>
      <c r="C42" s="46">
        <v>3.4</v>
      </c>
      <c r="D42" s="48">
        <v>250</v>
      </c>
      <c r="E42" s="574">
        <v>241.5</v>
      </c>
      <c r="F42" s="603">
        <f t="shared" si="0"/>
        <v>241.5</v>
      </c>
      <c r="G42" s="862">
        <f>'Заказ, cкидки и курсы валют'!$J$23*F42</f>
        <v>2898</v>
      </c>
      <c r="H42" s="128">
        <f t="shared" si="1"/>
        <v>724.5</v>
      </c>
      <c r="I42" s="212"/>
    </row>
    <row r="43" spans="1:9" ht="15">
      <c r="A43" s="216" t="s">
        <v>820</v>
      </c>
      <c r="B43" s="46" t="s">
        <v>3323</v>
      </c>
      <c r="C43" s="46">
        <v>4</v>
      </c>
      <c r="D43" s="44">
        <v>250</v>
      </c>
      <c r="E43" s="574">
        <v>265.69</v>
      </c>
      <c r="F43" s="603">
        <f t="shared" si="0"/>
        <v>265.69</v>
      </c>
      <c r="G43" s="862">
        <f>'Заказ, cкидки и курсы валют'!$J$23*F43</f>
        <v>3188.2799999999997</v>
      </c>
      <c r="H43" s="128">
        <f t="shared" si="1"/>
        <v>797.07</v>
      </c>
      <c r="I43" s="212"/>
    </row>
    <row r="44" spans="1:9" ht="15">
      <c r="A44" s="216" t="s">
        <v>821</v>
      </c>
      <c r="B44" s="46" t="s">
        <v>3215</v>
      </c>
      <c r="C44" s="46">
        <v>4.72</v>
      </c>
      <c r="D44" s="48">
        <v>250</v>
      </c>
      <c r="E44" s="574">
        <v>274.16000000000003</v>
      </c>
      <c r="F44" s="603">
        <f t="shared" si="0"/>
        <v>274.16000000000003</v>
      </c>
      <c r="G44" s="862">
        <f>'Заказ, cкидки и курсы валют'!$J$23*F44</f>
        <v>3289.92</v>
      </c>
      <c r="H44" s="128">
        <f t="shared" si="1"/>
        <v>822.48</v>
      </c>
      <c r="I44" s="212"/>
    </row>
    <row r="45" spans="1:9" ht="15">
      <c r="A45" s="216" t="s">
        <v>822</v>
      </c>
      <c r="B45" s="46" t="s">
        <v>3631</v>
      </c>
      <c r="C45" s="46">
        <v>8.5</v>
      </c>
      <c r="D45" s="48">
        <v>250</v>
      </c>
      <c r="E45" s="574">
        <v>323.99</v>
      </c>
      <c r="F45" s="603">
        <f t="shared" si="0"/>
        <v>323.99</v>
      </c>
      <c r="G45" s="862">
        <f>'Заказ, cкидки и курсы валют'!$J$23*F45</f>
        <v>3887.88</v>
      </c>
      <c r="H45" s="128">
        <f t="shared" si="1"/>
        <v>971.97</v>
      </c>
      <c r="I45" s="212"/>
    </row>
    <row r="46" spans="1:9" ht="15">
      <c r="A46" s="216" t="s">
        <v>823</v>
      </c>
      <c r="B46" s="46" t="s">
        <v>3632</v>
      </c>
      <c r="C46" s="46">
        <v>9</v>
      </c>
      <c r="D46" s="48">
        <v>200</v>
      </c>
      <c r="E46" s="574">
        <v>335.48</v>
      </c>
      <c r="F46" s="603">
        <f t="shared" si="0"/>
        <v>335.48</v>
      </c>
      <c r="G46" s="862">
        <f>'Заказ, cкидки и курсы валют'!$J$23*F46</f>
        <v>4025.76</v>
      </c>
      <c r="H46" s="128">
        <f t="shared" si="1"/>
        <v>805.15</v>
      </c>
      <c r="I46" s="212"/>
    </row>
    <row r="47" spans="1:9" ht="15">
      <c r="A47" s="216" t="s">
        <v>824</v>
      </c>
      <c r="B47" s="46" t="s">
        <v>91</v>
      </c>
      <c r="C47" s="46">
        <v>6.1</v>
      </c>
      <c r="D47" s="48">
        <v>400</v>
      </c>
      <c r="E47" s="574">
        <v>327.64</v>
      </c>
      <c r="F47" s="603">
        <f t="shared" si="0"/>
        <v>327.64</v>
      </c>
      <c r="G47" s="862">
        <f>'Заказ, cкидки и курсы валют'!$J$23*F47</f>
        <v>3931.68</v>
      </c>
      <c r="H47" s="128">
        <f t="shared" si="1"/>
        <v>1572.67</v>
      </c>
      <c r="I47" s="212"/>
    </row>
    <row r="48" spans="1:9" ht="15">
      <c r="A48" s="216" t="s">
        <v>825</v>
      </c>
      <c r="B48" s="46" t="s">
        <v>92</v>
      </c>
      <c r="C48" s="46">
        <v>6.2</v>
      </c>
      <c r="D48" s="48">
        <v>400</v>
      </c>
      <c r="E48" s="574">
        <v>339.48</v>
      </c>
      <c r="F48" s="603">
        <f t="shared" si="0"/>
        <v>339.48</v>
      </c>
      <c r="G48" s="862">
        <f>'Заказ, cкидки и курсы валют'!$J$23*F48</f>
        <v>4073.76</v>
      </c>
      <c r="H48" s="128">
        <f t="shared" si="1"/>
        <v>1629.5</v>
      </c>
      <c r="I48" s="212"/>
    </row>
    <row r="49" spans="1:11" ht="15">
      <c r="A49" s="216" t="s">
        <v>826</v>
      </c>
      <c r="B49" s="46" t="s">
        <v>93</v>
      </c>
      <c r="C49" s="46">
        <v>6.5</v>
      </c>
      <c r="D49" s="48">
        <v>350</v>
      </c>
      <c r="E49" s="574">
        <v>360.82</v>
      </c>
      <c r="F49" s="603">
        <f t="shared" si="0"/>
        <v>360.82</v>
      </c>
      <c r="G49" s="862">
        <f>'Заказ, cкидки и курсы валют'!$J$23*F49</f>
        <v>4329.84</v>
      </c>
      <c r="H49" s="128">
        <f t="shared" si="1"/>
        <v>1515.44</v>
      </c>
      <c r="I49" s="212"/>
    </row>
    <row r="50" spans="1:11" ht="15">
      <c r="A50" s="216" t="s">
        <v>827</v>
      </c>
      <c r="B50" s="46" t="s">
        <v>94</v>
      </c>
      <c r="C50" s="46">
        <v>6.6</v>
      </c>
      <c r="D50" s="48">
        <v>350</v>
      </c>
      <c r="E50" s="574">
        <v>376.17</v>
      </c>
      <c r="F50" s="603">
        <f t="shared" si="0"/>
        <v>376.17</v>
      </c>
      <c r="G50" s="862">
        <f>'Заказ, cкидки и курсы валют'!$J$23*F50</f>
        <v>4514.04</v>
      </c>
      <c r="H50" s="128">
        <f t="shared" si="1"/>
        <v>1579.91</v>
      </c>
      <c r="I50" s="212"/>
    </row>
    <row r="51" spans="1:11" ht="15">
      <c r="A51" s="216" t="s">
        <v>828</v>
      </c>
      <c r="B51" s="46" t="s">
        <v>95</v>
      </c>
      <c r="C51" s="46">
        <v>7</v>
      </c>
      <c r="D51" s="48">
        <v>300</v>
      </c>
      <c r="E51" s="574">
        <v>400.66</v>
      </c>
      <c r="F51" s="603">
        <f t="shared" si="0"/>
        <v>400.66</v>
      </c>
      <c r="G51" s="862">
        <f>'Заказ, cкидки и курсы валют'!$J$23*F51</f>
        <v>4807.92</v>
      </c>
      <c r="H51" s="128">
        <f t="shared" si="1"/>
        <v>1442.38</v>
      </c>
      <c r="I51" s="212"/>
    </row>
    <row r="52" spans="1:11" ht="15">
      <c r="A52" s="216" t="s">
        <v>829</v>
      </c>
      <c r="B52" s="46" t="s">
        <v>1002</v>
      </c>
      <c r="C52" s="46">
        <v>7.8</v>
      </c>
      <c r="D52" s="48">
        <v>250</v>
      </c>
      <c r="E52" s="574">
        <v>439.07</v>
      </c>
      <c r="F52" s="603">
        <f t="shared" si="0"/>
        <v>439.07</v>
      </c>
      <c r="G52" s="862">
        <f>'Заказ, cкидки и курсы валют'!$J$23*F52</f>
        <v>5268.84</v>
      </c>
      <c r="H52" s="128">
        <f t="shared" si="1"/>
        <v>1317.21</v>
      </c>
      <c r="I52" s="212"/>
    </row>
    <row r="53" spans="1:11" ht="15">
      <c r="A53" s="216" t="s">
        <v>830</v>
      </c>
      <c r="B53" s="46" t="s">
        <v>96</v>
      </c>
      <c r="C53" s="46">
        <v>8.1</v>
      </c>
      <c r="D53" s="48">
        <v>250</v>
      </c>
      <c r="E53" s="574">
        <v>478.48</v>
      </c>
      <c r="F53" s="603">
        <f t="shared" si="0"/>
        <v>478.48</v>
      </c>
      <c r="G53" s="862">
        <f>'Заказ, cкидки и курсы валют'!$J$23*F53</f>
        <v>5741.76</v>
      </c>
      <c r="H53" s="128">
        <f t="shared" si="1"/>
        <v>1435.44</v>
      </c>
      <c r="I53" s="212"/>
    </row>
    <row r="54" spans="1:11" ht="15.75" thickBot="1">
      <c r="A54" s="241" t="s">
        <v>831</v>
      </c>
      <c r="B54" s="131" t="s">
        <v>97</v>
      </c>
      <c r="C54" s="131">
        <v>8.9</v>
      </c>
      <c r="D54" s="217">
        <v>200</v>
      </c>
      <c r="E54" s="574">
        <v>519.45000000000005</v>
      </c>
      <c r="F54" s="959">
        <f t="shared" si="0"/>
        <v>519.45000000000005</v>
      </c>
      <c r="G54" s="960">
        <f>'Заказ, cкидки и курсы валют'!$J$23*F54</f>
        <v>6233.4000000000005</v>
      </c>
      <c r="H54" s="181">
        <f t="shared" si="1"/>
        <v>1246.68</v>
      </c>
      <c r="I54" s="214"/>
    </row>
    <row r="55" spans="1:11" ht="15.75" thickBot="1">
      <c r="A55" s="14"/>
      <c r="B55" s="50"/>
      <c r="C55" s="50"/>
      <c r="D55" s="120"/>
      <c r="E55" s="667"/>
      <c r="F55" s="1096"/>
      <c r="G55" s="865"/>
      <c r="H55" s="23"/>
      <c r="I55" s="14"/>
      <c r="K55" s="575"/>
    </row>
    <row r="56" spans="1:11" ht="18">
      <c r="A56" s="247"/>
      <c r="B56" s="163"/>
      <c r="C56" s="91"/>
      <c r="D56" s="91" t="s">
        <v>3192</v>
      </c>
      <c r="E56" s="555"/>
      <c r="F56" s="555"/>
      <c r="G56" s="569"/>
      <c r="H56" s="163"/>
      <c r="I56" s="95"/>
      <c r="K56" s="575"/>
    </row>
    <row r="57" spans="1:11" ht="18">
      <c r="A57" s="248"/>
      <c r="B57" s="17"/>
      <c r="C57" s="108"/>
      <c r="D57" s="108" t="s">
        <v>3193</v>
      </c>
      <c r="E57" s="556"/>
      <c r="F57" s="568"/>
      <c r="G57" s="568"/>
      <c r="H57" s="17"/>
      <c r="I57" s="167"/>
      <c r="K57" s="575"/>
    </row>
    <row r="58" spans="1:11">
      <c r="A58" s="248"/>
      <c r="B58" s="17"/>
      <c r="C58" s="97"/>
      <c r="D58" s="97"/>
      <c r="E58" s="896"/>
      <c r="F58" s="596"/>
      <c r="G58" s="620"/>
      <c r="H58" s="17"/>
      <c r="I58" s="167"/>
      <c r="K58" s="575"/>
    </row>
    <row r="59" spans="1:11">
      <c r="A59" s="248"/>
      <c r="B59" s="17"/>
      <c r="C59" s="97"/>
      <c r="D59" s="97"/>
      <c r="E59" s="896"/>
      <c r="F59" s="596"/>
      <c r="G59" s="620"/>
      <c r="H59" s="17"/>
      <c r="I59" s="167"/>
      <c r="K59" s="575"/>
    </row>
    <row r="60" spans="1:11" ht="15.75">
      <c r="A60" s="2552" t="s">
        <v>7052</v>
      </c>
      <c r="B60" s="2553"/>
      <c r="C60" s="97"/>
      <c r="D60" s="97"/>
      <c r="E60" s="896"/>
      <c r="F60" s="596"/>
      <c r="G60" s="620"/>
      <c r="H60" s="17"/>
      <c r="I60" s="167"/>
      <c r="K60" s="575"/>
    </row>
    <row r="61" spans="1:11" ht="13.5" thickBot="1">
      <c r="A61" s="249"/>
      <c r="B61" s="171"/>
      <c r="C61" s="99"/>
      <c r="D61" s="99"/>
      <c r="E61" s="897"/>
      <c r="F61" s="598"/>
      <c r="G61" s="621"/>
      <c r="H61" s="171"/>
      <c r="I61" s="172"/>
      <c r="K61" s="575"/>
    </row>
    <row r="62" spans="1:11" ht="33.75">
      <c r="A62" s="187" t="s">
        <v>1028</v>
      </c>
      <c r="B62" s="189" t="s">
        <v>1029</v>
      </c>
      <c r="C62" s="192" t="s">
        <v>678</v>
      </c>
      <c r="D62" s="192" t="s">
        <v>3130</v>
      </c>
      <c r="E62" s="605" t="s">
        <v>11188</v>
      </c>
      <c r="F62" s="600" t="s">
        <v>2779</v>
      </c>
      <c r="G62" s="2685" t="s">
        <v>2627</v>
      </c>
      <c r="H62" s="2668" t="s">
        <v>497</v>
      </c>
      <c r="I62" s="173" t="s">
        <v>4239</v>
      </c>
      <c r="J62" s="2668" t="s">
        <v>12335</v>
      </c>
      <c r="K62" s="575"/>
    </row>
    <row r="63" spans="1:11" ht="24" customHeight="1" thickBot="1">
      <c r="A63" s="195"/>
      <c r="B63" s="389"/>
      <c r="C63" s="197" t="s">
        <v>3629</v>
      </c>
      <c r="D63" s="390" t="s">
        <v>2628</v>
      </c>
      <c r="E63" s="898" t="s">
        <v>265</v>
      </c>
      <c r="F63" s="607">
        <f>'Заказ, cкидки и курсы валют'!$I$12</f>
        <v>0</v>
      </c>
      <c r="G63" s="2684"/>
      <c r="H63" s="2677"/>
      <c r="I63" s="325"/>
      <c r="J63" s="2669"/>
      <c r="K63" s="575"/>
    </row>
    <row r="64" spans="1:11" ht="15.75" thickBot="1">
      <c r="A64" s="333" t="s">
        <v>11125</v>
      </c>
      <c r="B64" s="986" t="s">
        <v>957</v>
      </c>
      <c r="C64" s="986">
        <v>0.63</v>
      </c>
      <c r="D64" s="393">
        <v>100</v>
      </c>
      <c r="E64" s="2103">
        <f>(E12*2)+(1000/D64*7.5)</f>
        <v>226.02</v>
      </c>
      <c r="F64" s="967">
        <f>ROUND(E64*(1-$F$11),2)</f>
        <v>226.02</v>
      </c>
      <c r="G64" s="968">
        <f>'Заказ, cкидки и курсы валют'!$J$23*F64</f>
        <v>2712.2400000000002</v>
      </c>
      <c r="H64" s="387">
        <f>ROUND((D64/1000)*G64,2)</f>
        <v>271.22000000000003</v>
      </c>
      <c r="I64" s="337"/>
      <c r="J64" s="128">
        <f>ROUND(IF(H64&lt;'Заказ, cкидки и курсы валют'!$B$39,H64*0.54*100/(100-'Заказ, cкидки и курсы валют'!$C$39),IF(H64&lt;'Заказ, cкидки и курсы валют'!$B$40,H64*0.54*100/(100-'Заказ, cкидки и курсы валют'!$C$40),IF(H64&lt;'Заказ, cкидки и курсы валют'!$B$41,H64*0.54*100/(100-'Заказ, cкидки и курсы валют'!$C$41),IF(H64&lt;'Заказ, cкидки и курсы валют'!$B$42,H64*0.54*100/(100-'Заказ, cкидки и курсы валют'!$C$42),IF(H64&lt;'Заказ, cкидки и курсы валют'!$B$43,H64*0.54*100/(100-'Заказ, cкидки и курсы валют'!$C$43),H64))))),2)</f>
        <v>366.15</v>
      </c>
      <c r="K64" s="575"/>
    </row>
    <row r="65" spans="1:11" ht="15.75" thickBot="1">
      <c r="A65" s="216" t="s">
        <v>11126</v>
      </c>
      <c r="B65" s="46" t="s">
        <v>3633</v>
      </c>
      <c r="C65" s="46">
        <v>0.65</v>
      </c>
      <c r="D65" s="48">
        <v>100</v>
      </c>
      <c r="E65" s="2103">
        <f t="shared" ref="E65:E106" si="2">(E13*2)+(1000/D65*7.5)</f>
        <v>249.14</v>
      </c>
      <c r="F65" s="603">
        <f t="shared" ref="F65:F106" si="3">ROUND(E65*(1-$F$11),2)</f>
        <v>249.14</v>
      </c>
      <c r="G65" s="862">
        <f>'Заказ, cкидки и курсы валют'!$J$23*F65</f>
        <v>2989.68</v>
      </c>
      <c r="H65" s="128">
        <f t="shared" ref="H65:H106" si="4">ROUND((D65/1000)*G65,2)</f>
        <v>298.97000000000003</v>
      </c>
      <c r="I65" s="212"/>
      <c r="J65" s="128">
        <f>ROUND(IF(H65&lt;'Заказ, cкидки и курсы валют'!$B$39,H65*0.54*100/(100-'Заказ, cкидки и курсы валют'!$C$39),IF(H65&lt;'Заказ, cкидки и курсы валют'!$B$40,H65*0.54*100/(100-'Заказ, cкидки и курсы валют'!$C$40),IF(H65&lt;'Заказ, cкидки и курсы валют'!$B$41,H65*0.54*100/(100-'Заказ, cкидки и курсы валют'!$C$41),IF(H65&lt;'Заказ, cкидки и курсы валют'!$B$42,H65*0.54*100/(100-'Заказ, cкидки и курсы валют'!$C$42),IF(H65&lt;'Заказ, cкидки и курсы валют'!$B$43,H65*0.54*100/(100-'Заказ, cкидки и курсы валют'!$C$43),H65))))),2)</f>
        <v>403.61</v>
      </c>
      <c r="K65" s="575"/>
    </row>
    <row r="66" spans="1:11" ht="15.75" thickBot="1">
      <c r="A66" s="216" t="s">
        <v>11127</v>
      </c>
      <c r="B66" s="46" t="s">
        <v>3634</v>
      </c>
      <c r="C66" s="46">
        <v>0.66</v>
      </c>
      <c r="D66" s="39">
        <v>100</v>
      </c>
      <c r="E66" s="2103">
        <f t="shared" si="2"/>
        <v>245.52</v>
      </c>
      <c r="F66" s="603">
        <f t="shared" si="3"/>
        <v>245.52</v>
      </c>
      <c r="G66" s="862">
        <f>'Заказ, cкидки и курсы валют'!$J$23*F66</f>
        <v>2946.2400000000002</v>
      </c>
      <c r="H66" s="128">
        <f t="shared" si="4"/>
        <v>294.62</v>
      </c>
      <c r="I66" s="212"/>
      <c r="J66" s="128">
        <f>ROUND(IF(H66&lt;'Заказ, cкидки и курсы валют'!$B$39,H66*0.54*100/(100-'Заказ, cкидки и курсы валют'!$C$39),IF(H66&lt;'Заказ, cкидки и курсы валют'!$B$40,H66*0.54*100/(100-'Заказ, cкидки и курсы валют'!$C$40),IF(H66&lt;'Заказ, cкидки и курсы валют'!$B$41,H66*0.54*100/(100-'Заказ, cкидки и курсы валют'!$C$41),IF(H66&lt;'Заказ, cкидки и курсы валют'!$B$42,H66*0.54*100/(100-'Заказ, cкидки и курсы валют'!$C$42),IF(H66&lt;'Заказ, cкидки и курсы валют'!$B$43,H66*0.54*100/(100-'Заказ, cкидки и курсы валют'!$C$43),H66))))),2)</f>
        <v>397.74</v>
      </c>
      <c r="K66" s="575"/>
    </row>
    <row r="67" spans="1:11" ht="15.75" thickBot="1">
      <c r="A67" s="216" t="s">
        <v>11128</v>
      </c>
      <c r="B67" s="46" t="s">
        <v>3635</v>
      </c>
      <c r="C67" s="46">
        <v>0.67</v>
      </c>
      <c r="D67" s="39">
        <v>100</v>
      </c>
      <c r="E67" s="2103">
        <f t="shared" si="2"/>
        <v>249.68</v>
      </c>
      <c r="F67" s="603">
        <f t="shared" si="3"/>
        <v>249.68</v>
      </c>
      <c r="G67" s="862">
        <f>'Заказ, cкидки и курсы валют'!$J$23*F67</f>
        <v>2996.16</v>
      </c>
      <c r="H67" s="128">
        <f t="shared" si="4"/>
        <v>299.62</v>
      </c>
      <c r="I67" s="212"/>
      <c r="J67" s="128">
        <f>ROUND(IF(H67&lt;'Заказ, cкидки и курсы валют'!$B$39,H67*0.54*100/(100-'Заказ, cкидки и курсы валют'!$C$39),IF(H67&lt;'Заказ, cкидки и курсы валют'!$B$40,H67*0.54*100/(100-'Заказ, cкидки и курсы валют'!$C$40),IF(H67&lt;'Заказ, cкидки и курсы валют'!$B$41,H67*0.54*100/(100-'Заказ, cкидки и курсы валют'!$C$41),IF(H67&lt;'Заказ, cкидки и курсы валют'!$B$42,H67*0.54*100/(100-'Заказ, cкидки и курсы валют'!$C$42),IF(H67&lt;'Заказ, cкидки и курсы валют'!$B$43,H67*0.54*100/(100-'Заказ, cкидки и курсы валют'!$C$43),H67))))),2)</f>
        <v>404.49</v>
      </c>
      <c r="K67" s="575"/>
    </row>
    <row r="68" spans="1:11" ht="15.75" thickBot="1">
      <c r="A68" s="216" t="s">
        <v>11129</v>
      </c>
      <c r="B68" s="46" t="s">
        <v>621</v>
      </c>
      <c r="C68" s="46">
        <v>1</v>
      </c>
      <c r="D68" s="39">
        <v>100</v>
      </c>
      <c r="E68" s="2103">
        <f t="shared" si="2"/>
        <v>213.8</v>
      </c>
      <c r="F68" s="603">
        <f t="shared" si="3"/>
        <v>213.8</v>
      </c>
      <c r="G68" s="862">
        <f>'Заказ, cкидки и курсы валют'!$J$23*F68</f>
        <v>2565.6000000000004</v>
      </c>
      <c r="H68" s="128">
        <f t="shared" si="4"/>
        <v>256.56</v>
      </c>
      <c r="I68" s="212"/>
      <c r="J68" s="128">
        <f>ROUND(IF(H68&lt;'Заказ, cкидки и курсы валют'!$B$39,H68*0.54*100/(100-'Заказ, cкидки и курсы валют'!$C$39),IF(H68&lt;'Заказ, cкидки и курсы валют'!$B$40,H68*0.54*100/(100-'Заказ, cкидки и курсы валют'!$C$40),IF(H68&lt;'Заказ, cкидки и курсы валют'!$B$41,H68*0.54*100/(100-'Заказ, cкидки и курсы валют'!$C$41),IF(H68&lt;'Заказ, cкидки и курсы валют'!$B$42,H68*0.54*100/(100-'Заказ, cкидки и курсы валют'!$C$42),IF(H68&lt;'Заказ, cкидки и курсы валют'!$B$43,H68*0.54*100/(100-'Заказ, cкидки и курсы валют'!$C$43),H68))))),2)</f>
        <v>346.36</v>
      </c>
      <c r="K68" s="575"/>
    </row>
    <row r="69" spans="1:11" ht="15.75" thickBot="1">
      <c r="A69" s="216" t="s">
        <v>11130</v>
      </c>
      <c r="B69" s="46" t="s">
        <v>622</v>
      </c>
      <c r="C69" s="46">
        <v>1.05</v>
      </c>
      <c r="D69" s="39">
        <v>100</v>
      </c>
      <c r="E69" s="2103">
        <f t="shared" si="2"/>
        <v>222.22</v>
      </c>
      <c r="F69" s="603">
        <f t="shared" si="3"/>
        <v>222.22</v>
      </c>
      <c r="G69" s="862">
        <f>'Заказ, cкидки и курсы валют'!$J$23*F69</f>
        <v>2666.64</v>
      </c>
      <c r="H69" s="128">
        <f t="shared" si="4"/>
        <v>266.66000000000003</v>
      </c>
      <c r="I69" s="212"/>
      <c r="J69" s="128">
        <f>ROUND(IF(H69&lt;'Заказ, cкидки и курсы валют'!$B$39,H69*0.54*100/(100-'Заказ, cкидки и курсы валют'!$C$39),IF(H69&lt;'Заказ, cкидки и курсы валют'!$B$40,H69*0.54*100/(100-'Заказ, cкидки и курсы валют'!$C$40),IF(H69&lt;'Заказ, cкидки и курсы валют'!$B$41,H69*0.54*100/(100-'Заказ, cкидки и курсы валют'!$C$41),IF(H69&lt;'Заказ, cкидки и курсы валют'!$B$42,H69*0.54*100/(100-'Заказ, cкидки и курсы валют'!$C$42),IF(H69&lt;'Заказ, cкидки и курсы валют'!$B$43,H69*0.54*100/(100-'Заказ, cкидки и курсы валют'!$C$43),H69))))),2)</f>
        <v>359.99</v>
      </c>
      <c r="K69" s="575"/>
    </row>
    <row r="70" spans="1:11" ht="15.75" thickBot="1">
      <c r="A70" s="216" t="s">
        <v>11131</v>
      </c>
      <c r="B70" s="46" t="s">
        <v>623</v>
      </c>
      <c r="C70" s="46">
        <v>1.1000000000000001</v>
      </c>
      <c r="D70" s="39">
        <v>100</v>
      </c>
      <c r="E70" s="2103">
        <f t="shared" si="2"/>
        <v>230.36</v>
      </c>
      <c r="F70" s="603">
        <f t="shared" si="3"/>
        <v>230.36</v>
      </c>
      <c r="G70" s="862">
        <f>'Заказ, cкидки и курсы валют'!$J$23*F70</f>
        <v>2764.32</v>
      </c>
      <c r="H70" s="128">
        <f t="shared" si="4"/>
        <v>276.43</v>
      </c>
      <c r="I70" s="212"/>
      <c r="J70" s="128">
        <f>ROUND(IF(H70&lt;'Заказ, cкидки и курсы валют'!$B$39,H70*0.54*100/(100-'Заказ, cкидки и курсы валют'!$C$39),IF(H70&lt;'Заказ, cкидки и курсы валют'!$B$40,H70*0.54*100/(100-'Заказ, cкидки и курсы валют'!$C$40),IF(H70&lt;'Заказ, cкидки и курсы валют'!$B$41,H70*0.54*100/(100-'Заказ, cкидки и курсы валют'!$C$41),IF(H70&lt;'Заказ, cкидки и курсы валют'!$B$42,H70*0.54*100/(100-'Заказ, cкидки и курсы валют'!$C$42),IF(H70&lt;'Заказ, cкидки и курсы валют'!$B$43,H70*0.54*100/(100-'Заказ, cкидки и курсы валют'!$C$43),H70))))),2)</f>
        <v>373.18</v>
      </c>
      <c r="K70" s="575"/>
    </row>
    <row r="71" spans="1:11" ht="15.75" thickBot="1">
      <c r="A71" s="216" t="s">
        <v>11132</v>
      </c>
      <c r="B71" s="46" t="s">
        <v>3196</v>
      </c>
      <c r="C71" s="46">
        <v>1.1499999999999999</v>
      </c>
      <c r="D71" s="39">
        <v>100</v>
      </c>
      <c r="E71" s="2103">
        <f t="shared" si="2"/>
        <v>239.22</v>
      </c>
      <c r="F71" s="603">
        <f t="shared" si="3"/>
        <v>239.22</v>
      </c>
      <c r="G71" s="862">
        <f>'Заказ, cкидки и курсы валют'!$J$23*F71</f>
        <v>2870.64</v>
      </c>
      <c r="H71" s="128">
        <f t="shared" si="4"/>
        <v>287.06</v>
      </c>
      <c r="I71" s="212"/>
      <c r="J71" s="128">
        <f>ROUND(IF(H71&lt;'Заказ, cкидки и курсы валют'!$B$39,H71*0.54*100/(100-'Заказ, cкидки и курсы валют'!$C$39),IF(H71&lt;'Заказ, cкидки и курсы валют'!$B$40,H71*0.54*100/(100-'Заказ, cкидки и курсы валют'!$C$40),IF(H71&lt;'Заказ, cкидки и курсы валют'!$B$41,H71*0.54*100/(100-'Заказ, cкидки и курсы валют'!$C$41),IF(H71&lt;'Заказ, cкидки и курсы валют'!$B$42,H71*0.54*100/(100-'Заказ, cкидки и курсы валют'!$C$42),IF(H71&lt;'Заказ, cкидки и курсы валют'!$B$43,H71*0.54*100/(100-'Заказ, cкидки и курсы валют'!$C$43),H71))))),2)</f>
        <v>387.53</v>
      </c>
      <c r="K71" s="575"/>
    </row>
    <row r="72" spans="1:11" ht="15.75" thickBot="1">
      <c r="A72" s="216" t="s">
        <v>11133</v>
      </c>
      <c r="B72" s="46" t="s">
        <v>3197</v>
      </c>
      <c r="C72" s="46">
        <v>1.3</v>
      </c>
      <c r="D72" s="39">
        <v>100</v>
      </c>
      <c r="E72" s="2103">
        <f t="shared" si="2"/>
        <v>243.8</v>
      </c>
      <c r="F72" s="603">
        <f t="shared" si="3"/>
        <v>243.8</v>
      </c>
      <c r="G72" s="862">
        <f>'Заказ, cкидки и курсы валют'!$J$23*F72</f>
        <v>2925.6000000000004</v>
      </c>
      <c r="H72" s="128">
        <f t="shared" si="4"/>
        <v>292.56</v>
      </c>
      <c r="I72" s="212"/>
      <c r="J72" s="128">
        <f>ROUND(IF(H72&lt;'Заказ, cкидки и курсы валют'!$B$39,H72*0.54*100/(100-'Заказ, cкидки и курсы валют'!$C$39),IF(H72&lt;'Заказ, cкидки и курсы валют'!$B$40,H72*0.54*100/(100-'Заказ, cкидки и курсы валют'!$C$40),IF(H72&lt;'Заказ, cкидки и курсы валют'!$B$41,H72*0.54*100/(100-'Заказ, cкидки и курсы валют'!$C$41),IF(H72&lt;'Заказ, cкидки и курсы валют'!$B$42,H72*0.54*100/(100-'Заказ, cкидки и курсы валют'!$C$42),IF(H72&lt;'Заказ, cкидки и курсы валют'!$B$43,H72*0.54*100/(100-'Заказ, cкидки и курсы валют'!$C$43),H72))))),2)</f>
        <v>394.96</v>
      </c>
      <c r="K72" s="575"/>
    </row>
    <row r="73" spans="1:11" ht="15.75" thickBot="1">
      <c r="A73" s="216" t="s">
        <v>11134</v>
      </c>
      <c r="B73" s="46" t="s">
        <v>3198</v>
      </c>
      <c r="C73" s="46">
        <v>1.35</v>
      </c>
      <c r="D73" s="39">
        <v>100</v>
      </c>
      <c r="E73" s="2103">
        <f t="shared" si="2"/>
        <v>263.94</v>
      </c>
      <c r="F73" s="603">
        <f t="shared" si="3"/>
        <v>263.94</v>
      </c>
      <c r="G73" s="862">
        <f>'Заказ, cкидки и курсы валют'!$J$23*F73</f>
        <v>3167.2799999999997</v>
      </c>
      <c r="H73" s="128">
        <f t="shared" si="4"/>
        <v>316.73</v>
      </c>
      <c r="I73" s="212"/>
      <c r="J73" s="128">
        <f>ROUND(IF(H73&lt;'Заказ, cкидки и курсы валют'!$B$39,H73*0.54*100/(100-'Заказ, cкидки и курсы валют'!$C$39),IF(H73&lt;'Заказ, cкидки и курсы валют'!$B$40,H73*0.54*100/(100-'Заказ, cкидки и курсы валют'!$C$40),IF(H73&lt;'Заказ, cкидки и курсы валют'!$B$41,H73*0.54*100/(100-'Заказ, cкидки и курсы валют'!$C$41),IF(H73&lt;'Заказ, cкидки и курсы валют'!$B$42,H73*0.54*100/(100-'Заказ, cкидки и курсы валют'!$C$42),IF(H73&lt;'Заказ, cкидки и курсы валют'!$B$43,H73*0.54*100/(100-'Заказ, cкидки и курсы валют'!$C$43),H73))))),2)</f>
        <v>427.59</v>
      </c>
      <c r="K73" s="575"/>
    </row>
    <row r="74" spans="1:11" ht="15.75" thickBot="1">
      <c r="A74" s="216" t="s">
        <v>11135</v>
      </c>
      <c r="B74" s="46" t="s">
        <v>3199</v>
      </c>
      <c r="C74" s="46">
        <v>1.47</v>
      </c>
      <c r="D74" s="39">
        <v>100</v>
      </c>
      <c r="E74" s="2103">
        <f t="shared" si="2"/>
        <v>272.89999999999998</v>
      </c>
      <c r="F74" s="603">
        <f t="shared" si="3"/>
        <v>272.89999999999998</v>
      </c>
      <c r="G74" s="862">
        <f>'Заказ, cкидки и курсы валют'!$J$23*F74</f>
        <v>3274.7999999999997</v>
      </c>
      <c r="H74" s="128">
        <f t="shared" si="4"/>
        <v>327.48</v>
      </c>
      <c r="I74" s="212"/>
      <c r="J74" s="128">
        <f>ROUND(IF(H74&lt;'Заказ, cкидки и курсы валют'!$B$39,H74*0.54*100/(100-'Заказ, cкидки и курсы валют'!$C$39),IF(H74&lt;'Заказ, cкидки и курсы валют'!$B$40,H74*0.54*100/(100-'Заказ, cкидки и курсы валют'!$C$40),IF(H74&lt;'Заказ, cкидки и курсы валют'!$B$41,H74*0.54*100/(100-'Заказ, cкидки и курсы валют'!$C$41),IF(H74&lt;'Заказ, cкидки и курсы валют'!$B$42,H74*0.54*100/(100-'Заказ, cкидки и курсы валют'!$C$42),IF(H74&lt;'Заказ, cкидки и курсы валют'!$B$43,H74*0.54*100/(100-'Заказ, cкидки и курсы валют'!$C$43),H74))))),2)</f>
        <v>442.1</v>
      </c>
      <c r="K74" s="575"/>
    </row>
    <row r="75" spans="1:11" ht="15.75" thickBot="1">
      <c r="A75" s="216" t="s">
        <v>11136</v>
      </c>
      <c r="B75" s="46" t="s">
        <v>3200</v>
      </c>
      <c r="C75" s="46">
        <v>1.7</v>
      </c>
      <c r="D75" s="39">
        <v>50</v>
      </c>
      <c r="E75" s="2103">
        <f t="shared" si="2"/>
        <v>380.52</v>
      </c>
      <c r="F75" s="603">
        <f t="shared" si="3"/>
        <v>380.52</v>
      </c>
      <c r="G75" s="862">
        <f>'Заказ, cкидки и курсы валют'!$J$23*F75</f>
        <v>4566.24</v>
      </c>
      <c r="H75" s="128">
        <f t="shared" si="4"/>
        <v>228.31</v>
      </c>
      <c r="I75" s="212"/>
      <c r="J75" s="128">
        <f>ROUND(IF(H75&lt;'Заказ, cкидки и курсы валют'!$B$39,H75*0.54*100/(100-'Заказ, cкидки и курсы валют'!$C$39),IF(H75&lt;'Заказ, cкидки и курсы валют'!$B$40,H75*0.54*100/(100-'Заказ, cкидки и курсы валют'!$C$40),IF(H75&lt;'Заказ, cкидки и курсы валют'!$B$41,H75*0.54*100/(100-'Заказ, cкидки и курсы валют'!$C$41),IF(H75&lt;'Заказ, cкидки и курсы валют'!$B$42,H75*0.54*100/(100-'Заказ, cкидки и курсы валют'!$C$42),IF(H75&lt;'Заказ, cкидки и курсы валют'!$B$43,H75*0.54*100/(100-'Заказ, cкидки и курсы валют'!$C$43),H75))))),2)</f>
        <v>308.22000000000003</v>
      </c>
      <c r="K75" s="575"/>
    </row>
    <row r="76" spans="1:11" ht="15.75" thickBot="1">
      <c r="A76" s="216" t="s">
        <v>11137</v>
      </c>
      <c r="B76" s="46" t="s">
        <v>3201</v>
      </c>
      <c r="C76" s="46">
        <v>1.95</v>
      </c>
      <c r="D76" s="39">
        <v>50</v>
      </c>
      <c r="E76" s="2103">
        <f t="shared" si="2"/>
        <v>410.34</v>
      </c>
      <c r="F76" s="603">
        <f t="shared" si="3"/>
        <v>410.34</v>
      </c>
      <c r="G76" s="862">
        <f>'Заказ, cкидки и курсы валют'!$J$23*F76</f>
        <v>4924.08</v>
      </c>
      <c r="H76" s="128">
        <f t="shared" si="4"/>
        <v>246.2</v>
      </c>
      <c r="I76" s="212"/>
      <c r="J76" s="128">
        <f>ROUND(IF(H76&lt;'Заказ, cкидки и курсы валют'!$B$39,H76*0.54*100/(100-'Заказ, cкидки и курсы валют'!$C$39),IF(H76&lt;'Заказ, cкидки и курсы валют'!$B$40,H76*0.54*100/(100-'Заказ, cкидки и курсы валют'!$C$40),IF(H76&lt;'Заказ, cкидки и курсы валют'!$B$41,H76*0.54*100/(100-'Заказ, cкидки и курсы валют'!$C$41),IF(H76&lt;'Заказ, cкидки и курсы валют'!$B$42,H76*0.54*100/(100-'Заказ, cкидки и курсы валют'!$C$42),IF(H76&lt;'Заказ, cкидки и курсы валют'!$B$43,H76*0.54*100/(100-'Заказ, cкидки и курсы валют'!$C$43),H76))))),2)</f>
        <v>332.37</v>
      </c>
      <c r="K76" s="575"/>
    </row>
    <row r="77" spans="1:11" ht="15.75" thickBot="1">
      <c r="A77" s="216" t="s">
        <v>11138</v>
      </c>
      <c r="B77" s="46" t="s">
        <v>3202</v>
      </c>
      <c r="C77" s="46">
        <v>1.63</v>
      </c>
      <c r="D77" s="39">
        <v>100</v>
      </c>
      <c r="E77" s="2103">
        <f t="shared" si="2"/>
        <v>263.7</v>
      </c>
      <c r="F77" s="603">
        <f t="shared" si="3"/>
        <v>263.7</v>
      </c>
      <c r="G77" s="862">
        <f>'Заказ, cкидки и курсы валют'!$J$23*F77</f>
        <v>3164.3999999999996</v>
      </c>
      <c r="H77" s="128">
        <f t="shared" si="4"/>
        <v>316.44</v>
      </c>
      <c r="I77" s="212"/>
      <c r="J77" s="128">
        <f>ROUND(IF(H77&lt;'Заказ, cкидки и курсы валют'!$B$39,H77*0.54*100/(100-'Заказ, cкидки и курсы валют'!$C$39),IF(H77&lt;'Заказ, cкидки и курсы валют'!$B$40,H77*0.54*100/(100-'Заказ, cкидки и курсы валют'!$C$40),IF(H77&lt;'Заказ, cкидки и курсы валют'!$B$41,H77*0.54*100/(100-'Заказ, cкидки и курсы валют'!$C$41),IF(H77&lt;'Заказ, cкидки и курсы валют'!$B$42,H77*0.54*100/(100-'Заказ, cкидки и курсы валют'!$C$42),IF(H77&lt;'Заказ, cкидки и курсы валют'!$B$43,H77*0.54*100/(100-'Заказ, cкидки и курсы валют'!$C$43),H77))))),2)</f>
        <v>427.19</v>
      </c>
      <c r="K77" s="575"/>
    </row>
    <row r="78" spans="1:11" ht="15.75" thickBot="1">
      <c r="A78" s="216" t="s">
        <v>11139</v>
      </c>
      <c r="B78" s="46" t="s">
        <v>3203</v>
      </c>
      <c r="C78" s="46">
        <v>1.67</v>
      </c>
      <c r="D78" s="39">
        <v>100</v>
      </c>
      <c r="E78" s="2103">
        <f t="shared" si="2"/>
        <v>271.84000000000003</v>
      </c>
      <c r="F78" s="603">
        <f t="shared" si="3"/>
        <v>271.83999999999997</v>
      </c>
      <c r="G78" s="862">
        <f>'Заказ, cкидки и курсы валют'!$J$23*F78</f>
        <v>3262.08</v>
      </c>
      <c r="H78" s="128">
        <f t="shared" si="4"/>
        <v>326.20999999999998</v>
      </c>
      <c r="I78" s="212"/>
      <c r="J78" s="128">
        <f>ROUND(IF(H78&lt;'Заказ, cкидки и курсы валют'!$B$39,H78*0.54*100/(100-'Заказ, cкидки и курсы валют'!$C$39),IF(H78&lt;'Заказ, cкидки и курсы валют'!$B$40,H78*0.54*100/(100-'Заказ, cкидки и курсы валют'!$C$40),IF(H78&lt;'Заказ, cкидки и курсы валют'!$B$41,H78*0.54*100/(100-'Заказ, cкидки и курсы валют'!$C$41),IF(H78&lt;'Заказ, cкидки и курсы валют'!$B$42,H78*0.54*100/(100-'Заказ, cкидки и курсы валют'!$C$42),IF(H78&lt;'Заказ, cкидки и курсы валют'!$B$43,H78*0.54*100/(100-'Заказ, cкидки и курсы валют'!$C$43),H78))))),2)</f>
        <v>440.38</v>
      </c>
      <c r="K78" s="575"/>
    </row>
    <row r="79" spans="1:11" ht="15.75" thickBot="1">
      <c r="A79" s="216" t="s">
        <v>11140</v>
      </c>
      <c r="B79" s="46" t="s">
        <v>3204</v>
      </c>
      <c r="C79" s="46">
        <v>1.71</v>
      </c>
      <c r="D79" s="48">
        <v>100</v>
      </c>
      <c r="E79" s="2103">
        <f t="shared" si="2"/>
        <v>287.34000000000003</v>
      </c>
      <c r="F79" s="603">
        <f t="shared" si="3"/>
        <v>287.33999999999997</v>
      </c>
      <c r="G79" s="862">
        <f>'Заказ, cкидки и курсы валют'!$J$23*F79</f>
        <v>3448.08</v>
      </c>
      <c r="H79" s="128">
        <f t="shared" si="4"/>
        <v>344.81</v>
      </c>
      <c r="I79" s="212"/>
      <c r="J79" s="128">
        <f>ROUND(IF(H79&lt;'Заказ, cкидки и курсы валют'!$B$39,H79*0.54*100/(100-'Заказ, cкидки и курсы валют'!$C$39),IF(H79&lt;'Заказ, cкидки и курсы валют'!$B$40,H79*0.54*100/(100-'Заказ, cкидки и курсы валют'!$C$40),IF(H79&lt;'Заказ, cкидки и курсы валют'!$B$41,H79*0.54*100/(100-'Заказ, cкидки и курсы валют'!$C$41),IF(H79&lt;'Заказ, cкидки и курсы валют'!$B$42,H79*0.54*100/(100-'Заказ, cкидки и курсы валют'!$C$42),IF(H79&lt;'Заказ, cкидки и курсы валют'!$B$43,H79*0.54*100/(100-'Заказ, cкидки и курсы валют'!$C$43),H79))))),2)</f>
        <v>465.49</v>
      </c>
      <c r="K79" s="575"/>
    </row>
    <row r="80" spans="1:11" ht="15.75" thickBot="1">
      <c r="A80" s="216" t="s">
        <v>11141</v>
      </c>
      <c r="B80" s="46" t="s">
        <v>145</v>
      </c>
      <c r="C80" s="46">
        <v>1.82</v>
      </c>
      <c r="D80" s="48">
        <v>100</v>
      </c>
      <c r="E80" s="2103">
        <f t="shared" si="2"/>
        <v>298.82</v>
      </c>
      <c r="F80" s="603">
        <f t="shared" si="3"/>
        <v>298.82</v>
      </c>
      <c r="G80" s="862">
        <f>'Заказ, cкидки и курсы валют'!$J$23*F80</f>
        <v>3585.84</v>
      </c>
      <c r="H80" s="128">
        <f t="shared" si="4"/>
        <v>358.58</v>
      </c>
      <c r="I80" s="212"/>
      <c r="J80" s="128">
        <f>ROUND(IF(H80&lt;'Заказ, cкидки и курсы валют'!$B$39,H80*0.54*100/(100-'Заказ, cкидки и курсы валют'!$C$39),IF(H80&lt;'Заказ, cкидки и курсы валют'!$B$40,H80*0.54*100/(100-'Заказ, cкидки и курсы валют'!$C$40),IF(H80&lt;'Заказ, cкидки и курсы валют'!$B$41,H80*0.54*100/(100-'Заказ, cкидки и курсы валют'!$C$41),IF(H80&lt;'Заказ, cкидки и курсы валют'!$B$42,H80*0.54*100/(100-'Заказ, cкидки и курсы валют'!$C$42),IF(H80&lt;'Заказ, cкидки и курсы валют'!$B$43,H80*0.54*100/(100-'Заказ, cкидки и курсы валют'!$C$43),H80))))),2)</f>
        <v>484.08</v>
      </c>
      <c r="K80" s="575"/>
    </row>
    <row r="81" spans="1:11" ht="15.75" thickBot="1">
      <c r="A81" s="216" t="s">
        <v>11142</v>
      </c>
      <c r="B81" s="46" t="s">
        <v>3205</v>
      </c>
      <c r="C81" s="46">
        <v>2</v>
      </c>
      <c r="D81" s="48">
        <v>100</v>
      </c>
      <c r="E81" s="2103">
        <f t="shared" si="2"/>
        <v>310</v>
      </c>
      <c r="F81" s="603">
        <f t="shared" si="3"/>
        <v>310</v>
      </c>
      <c r="G81" s="862">
        <f>'Заказ, cкидки и курсы валют'!$J$23*F81</f>
        <v>3720</v>
      </c>
      <c r="H81" s="128">
        <f t="shared" si="4"/>
        <v>372</v>
      </c>
      <c r="I81" s="212"/>
      <c r="J81" s="128">
        <f>ROUND(IF(H81&lt;'Заказ, cкидки и курсы валют'!$B$39,H81*0.54*100/(100-'Заказ, cкидки и курсы валют'!$C$39),IF(H81&lt;'Заказ, cкидки и курсы валют'!$B$40,H81*0.54*100/(100-'Заказ, cкидки и курсы валют'!$C$40),IF(H81&lt;'Заказ, cкидки и курсы валют'!$B$41,H81*0.54*100/(100-'Заказ, cкидки и курсы валют'!$C$41),IF(H81&lt;'Заказ, cкидки и курсы валют'!$B$42,H81*0.54*100/(100-'Заказ, cкидки и курсы валют'!$C$42),IF(H81&lt;'Заказ, cкидки и курсы валют'!$B$43,H81*0.54*100/(100-'Заказ, cкидки и курсы валют'!$C$43),H81))))),2)</f>
        <v>446.4</v>
      </c>
      <c r="K81" s="575"/>
    </row>
    <row r="82" spans="1:11" ht="15.75" thickBot="1">
      <c r="A82" s="216" t="s">
        <v>11143</v>
      </c>
      <c r="B82" s="46" t="s">
        <v>146</v>
      </c>
      <c r="C82" s="46">
        <v>2.12</v>
      </c>
      <c r="D82" s="48">
        <v>50</v>
      </c>
      <c r="E82" s="2103">
        <f t="shared" si="2"/>
        <v>412.24</v>
      </c>
      <c r="F82" s="603">
        <f t="shared" si="3"/>
        <v>412.24</v>
      </c>
      <c r="G82" s="862">
        <f>'Заказ, cкидки и курсы валют'!$J$23*F82</f>
        <v>4946.88</v>
      </c>
      <c r="H82" s="128">
        <f t="shared" si="4"/>
        <v>247.34</v>
      </c>
      <c r="I82" s="212"/>
      <c r="J82" s="128">
        <f>ROUND(IF(H82&lt;'Заказ, cкидки и курсы валют'!$B$39,H82*0.54*100/(100-'Заказ, cкидки и курсы валют'!$C$39),IF(H82&lt;'Заказ, cкидки и курсы валют'!$B$40,H82*0.54*100/(100-'Заказ, cкидки и курсы валют'!$C$40),IF(H82&lt;'Заказ, cкидки и курсы валют'!$B$41,H82*0.54*100/(100-'Заказ, cкидки и курсы валют'!$C$41),IF(H82&lt;'Заказ, cкидки и курсы валют'!$B$42,H82*0.54*100/(100-'Заказ, cкидки и курсы валют'!$C$42),IF(H82&lt;'Заказ, cкидки и курсы валют'!$B$43,H82*0.54*100/(100-'Заказ, cкидки и курсы валют'!$C$43),H82))))),2)</f>
        <v>333.91</v>
      </c>
      <c r="K82" s="575"/>
    </row>
    <row r="83" spans="1:11" ht="15.75" thickBot="1">
      <c r="A83" s="216" t="s">
        <v>11144</v>
      </c>
      <c r="B83" s="46" t="s">
        <v>3206</v>
      </c>
      <c r="C83" s="46">
        <v>2.12</v>
      </c>
      <c r="D83" s="48">
        <v>50</v>
      </c>
      <c r="E83" s="2103">
        <f t="shared" si="2"/>
        <v>433.56</v>
      </c>
      <c r="F83" s="603">
        <f t="shared" si="3"/>
        <v>433.56</v>
      </c>
      <c r="G83" s="862">
        <f>'Заказ, cкидки и курсы валют'!$J$23*F83</f>
        <v>5202.72</v>
      </c>
      <c r="H83" s="128">
        <f t="shared" si="4"/>
        <v>260.14</v>
      </c>
      <c r="I83" s="212"/>
      <c r="J83" s="128">
        <f>ROUND(IF(H83&lt;'Заказ, cкидки и курсы валют'!$B$39,H83*0.54*100/(100-'Заказ, cкидки и курсы валют'!$C$39),IF(H83&lt;'Заказ, cкидки и курсы валют'!$B$40,H83*0.54*100/(100-'Заказ, cкидки и курсы валют'!$C$40),IF(H83&lt;'Заказ, cкидки и курсы валют'!$B$41,H83*0.54*100/(100-'Заказ, cкидки и курсы валют'!$C$41),IF(H83&lt;'Заказ, cкидки и курсы валют'!$B$42,H83*0.54*100/(100-'Заказ, cкидки и курсы валют'!$C$42),IF(H83&lt;'Заказ, cкидки и курсы валют'!$B$43,H83*0.54*100/(100-'Заказ, cкидки и курсы валют'!$C$43),H83))))),2)</f>
        <v>351.19</v>
      </c>
      <c r="K83" s="575"/>
    </row>
    <row r="84" spans="1:11" ht="15.75" thickBot="1">
      <c r="A84" s="216" t="s">
        <v>11145</v>
      </c>
      <c r="B84" s="46" t="s">
        <v>1350</v>
      </c>
      <c r="C84" s="46">
        <v>2.48</v>
      </c>
      <c r="D84" s="48">
        <v>50</v>
      </c>
      <c r="E84" s="2103">
        <f t="shared" si="2"/>
        <v>458.04</v>
      </c>
      <c r="F84" s="603">
        <f t="shared" si="3"/>
        <v>458.04</v>
      </c>
      <c r="G84" s="862">
        <f>'Заказ, cкидки и курсы валют'!$J$23*F84</f>
        <v>5496.4800000000005</v>
      </c>
      <c r="H84" s="128">
        <f t="shared" si="4"/>
        <v>274.82</v>
      </c>
      <c r="I84" s="212"/>
      <c r="J84" s="128">
        <f>ROUND(IF(H84&lt;'Заказ, cкидки и курсы валют'!$B$39,H84*0.54*100/(100-'Заказ, cкидки и курсы валют'!$C$39),IF(H84&lt;'Заказ, cкидки и курсы валют'!$B$40,H84*0.54*100/(100-'Заказ, cкидки и курсы валют'!$C$40),IF(H84&lt;'Заказ, cкидки и курсы валют'!$B$41,H84*0.54*100/(100-'Заказ, cкидки и курсы валют'!$C$41),IF(H84&lt;'Заказ, cкидки и курсы валют'!$B$42,H84*0.54*100/(100-'Заказ, cкидки и курсы валют'!$C$42),IF(H84&lt;'Заказ, cкидки и курсы валют'!$B$43,H84*0.54*100/(100-'Заказ, cкидки и курсы валют'!$C$43),H84))))),2)</f>
        <v>371.01</v>
      </c>
      <c r="K84" s="575"/>
    </row>
    <row r="85" spans="1:11" ht="15.75" thickBot="1">
      <c r="A85" s="216" t="s">
        <v>11146</v>
      </c>
      <c r="B85" s="46" t="s">
        <v>148</v>
      </c>
      <c r="C85" s="46">
        <v>2.61</v>
      </c>
      <c r="D85" s="48">
        <v>50</v>
      </c>
      <c r="E85" s="2103">
        <f t="shared" si="2"/>
        <v>494.7</v>
      </c>
      <c r="F85" s="603">
        <f t="shared" si="3"/>
        <v>494.7</v>
      </c>
      <c r="G85" s="862">
        <f>'Заказ, cкидки и курсы валют'!$J$23*F85</f>
        <v>5936.4</v>
      </c>
      <c r="H85" s="128">
        <f t="shared" si="4"/>
        <v>296.82</v>
      </c>
      <c r="I85" s="212"/>
      <c r="J85" s="128">
        <f>ROUND(IF(H85&lt;'Заказ, cкидки и курсы валют'!$B$39,H85*0.54*100/(100-'Заказ, cкидки и курсы валют'!$C$39),IF(H85&lt;'Заказ, cкидки и курсы валют'!$B$40,H85*0.54*100/(100-'Заказ, cкидки и курсы валют'!$C$40),IF(H85&lt;'Заказ, cкидки и курсы валют'!$B$41,H85*0.54*100/(100-'Заказ, cкидки и курсы валют'!$C$41),IF(H85&lt;'Заказ, cкидки и курсы валют'!$B$42,H85*0.54*100/(100-'Заказ, cкидки и курсы валют'!$C$42),IF(H85&lt;'Заказ, cкидки и курсы валют'!$B$43,H85*0.54*100/(100-'Заказ, cкидки и курсы валют'!$C$43),H85))))),2)</f>
        <v>400.71</v>
      </c>
      <c r="K85" s="575"/>
    </row>
    <row r="86" spans="1:11" ht="15.75" thickBot="1">
      <c r="A86" s="216" t="s">
        <v>11147</v>
      </c>
      <c r="B86" s="46" t="s">
        <v>3207</v>
      </c>
      <c r="C86" s="46">
        <v>2.46</v>
      </c>
      <c r="D86" s="48">
        <v>50</v>
      </c>
      <c r="E86" s="2103">
        <f t="shared" si="2"/>
        <v>424.74</v>
      </c>
      <c r="F86" s="603">
        <f t="shared" si="3"/>
        <v>424.74</v>
      </c>
      <c r="G86" s="862">
        <f>'Заказ, cкидки и курсы валют'!$J$23*F86</f>
        <v>5096.88</v>
      </c>
      <c r="H86" s="128">
        <f t="shared" si="4"/>
        <v>254.84</v>
      </c>
      <c r="I86" s="212"/>
      <c r="J86" s="128">
        <f>ROUND(IF(H86&lt;'Заказ, cкидки и курсы валют'!$B$39,H86*0.54*100/(100-'Заказ, cкидки и курсы валют'!$C$39),IF(H86&lt;'Заказ, cкидки и курсы валют'!$B$40,H86*0.54*100/(100-'Заказ, cкидки и курсы валют'!$C$40),IF(H86&lt;'Заказ, cкидки и курсы валют'!$B$41,H86*0.54*100/(100-'Заказ, cкидки и курсы валют'!$C$41),IF(H86&lt;'Заказ, cкидки и курсы валют'!$B$42,H86*0.54*100/(100-'Заказ, cкидки и курсы валют'!$C$42),IF(H86&lt;'Заказ, cкидки и курсы валют'!$B$43,H86*0.54*100/(100-'Заказ, cкидки и курсы валют'!$C$43),H86))))),2)</f>
        <v>344.03</v>
      </c>
      <c r="K86" s="575"/>
    </row>
    <row r="87" spans="1:11" ht="15.75" thickBot="1">
      <c r="A87" s="216" t="s">
        <v>11148</v>
      </c>
      <c r="B87" s="46" t="s">
        <v>3208</v>
      </c>
      <c r="C87" s="46">
        <v>2.6</v>
      </c>
      <c r="D87" s="48">
        <v>50</v>
      </c>
      <c r="E87" s="2103">
        <f t="shared" si="2"/>
        <v>436.34</v>
      </c>
      <c r="F87" s="603">
        <f t="shared" si="3"/>
        <v>436.34</v>
      </c>
      <c r="G87" s="862">
        <f>'Заказ, cкидки и курсы валют'!$J$23*F87</f>
        <v>5236.08</v>
      </c>
      <c r="H87" s="128">
        <f t="shared" si="4"/>
        <v>261.8</v>
      </c>
      <c r="I87" s="212"/>
      <c r="J87" s="128">
        <f>ROUND(IF(H87&lt;'Заказ, cкидки и курсы валют'!$B$39,H87*0.54*100/(100-'Заказ, cкидки и курсы валют'!$C$39),IF(H87&lt;'Заказ, cкидки и курсы валют'!$B$40,H87*0.54*100/(100-'Заказ, cкидки и курсы валют'!$C$40),IF(H87&lt;'Заказ, cкидки и курсы валют'!$B$41,H87*0.54*100/(100-'Заказ, cкидки и курсы валют'!$C$41),IF(H87&lt;'Заказ, cкидки и курсы валют'!$B$42,H87*0.54*100/(100-'Заказ, cкидки и курсы валют'!$C$42),IF(H87&lt;'Заказ, cкидки и курсы валют'!$B$43,H87*0.54*100/(100-'Заказ, cкидки и курсы валют'!$C$43),H87))))),2)</f>
        <v>353.43</v>
      </c>
      <c r="K87" s="575"/>
    </row>
    <row r="88" spans="1:11" ht="15.75" thickBot="1">
      <c r="A88" s="216" t="s">
        <v>11149</v>
      </c>
      <c r="B88" s="46" t="s">
        <v>3209</v>
      </c>
      <c r="C88" s="46">
        <v>2.74</v>
      </c>
      <c r="D88" s="48">
        <v>50</v>
      </c>
      <c r="E88" s="2103">
        <f t="shared" si="2"/>
        <v>454.94</v>
      </c>
      <c r="F88" s="603">
        <f t="shared" si="3"/>
        <v>454.94</v>
      </c>
      <c r="G88" s="862">
        <f>'Заказ, cкидки и курсы валют'!$J$23*F88</f>
        <v>5459.28</v>
      </c>
      <c r="H88" s="128">
        <f t="shared" si="4"/>
        <v>272.95999999999998</v>
      </c>
      <c r="I88" s="212"/>
      <c r="J88" s="128">
        <f>ROUND(IF(H88&lt;'Заказ, cкидки и курсы валют'!$B$39,H88*0.54*100/(100-'Заказ, cкидки и курсы валют'!$C$39),IF(H88&lt;'Заказ, cкидки и курсы валют'!$B$40,H88*0.54*100/(100-'Заказ, cкидки и курсы валют'!$C$40),IF(H88&lt;'Заказ, cкидки и курсы валют'!$B$41,H88*0.54*100/(100-'Заказ, cкидки и курсы валют'!$C$41),IF(H88&lt;'Заказ, cкидки и курсы валют'!$B$42,H88*0.54*100/(100-'Заказ, cкидки и курсы валют'!$C$42),IF(H88&lt;'Заказ, cкидки и курсы валют'!$B$43,H88*0.54*100/(100-'Заказ, cкидки и курсы валют'!$C$43),H88))))),2)</f>
        <v>368.5</v>
      </c>
      <c r="K88" s="575"/>
    </row>
    <row r="89" spans="1:11" ht="15.75" thickBot="1">
      <c r="A89" s="216" t="s">
        <v>11150</v>
      </c>
      <c r="B89" s="46" t="s">
        <v>3210</v>
      </c>
      <c r="C89" s="46">
        <v>2.78</v>
      </c>
      <c r="D89" s="48">
        <v>50</v>
      </c>
      <c r="E89" s="2103">
        <f t="shared" si="2"/>
        <v>472.92</v>
      </c>
      <c r="F89" s="603">
        <f t="shared" si="3"/>
        <v>472.92</v>
      </c>
      <c r="G89" s="862">
        <f>'Заказ, cкидки и курсы валют'!$J$23*F89</f>
        <v>5675.04</v>
      </c>
      <c r="H89" s="128">
        <f t="shared" si="4"/>
        <v>283.75</v>
      </c>
      <c r="I89" s="212"/>
      <c r="J89" s="128">
        <f>ROUND(IF(H89&lt;'Заказ, cкидки и курсы валют'!$B$39,H89*0.54*100/(100-'Заказ, cкидки и курсы валют'!$C$39),IF(H89&lt;'Заказ, cкидки и курсы валют'!$B$40,H89*0.54*100/(100-'Заказ, cкидки и курсы валют'!$C$40),IF(H89&lt;'Заказ, cкидки и курсы валют'!$B$41,H89*0.54*100/(100-'Заказ, cкидки и курсы валют'!$C$41),IF(H89&lt;'Заказ, cкидки и курсы валют'!$B$42,H89*0.54*100/(100-'Заказ, cкидки и курсы валют'!$C$42),IF(H89&lt;'Заказ, cкидки и курсы валют'!$B$43,H89*0.54*100/(100-'Заказ, cкидки и курсы валют'!$C$43),H89))))),2)</f>
        <v>383.06</v>
      </c>
      <c r="K89" s="575"/>
    </row>
    <row r="90" spans="1:11" ht="15.75" thickBot="1">
      <c r="A90" s="216" t="s">
        <v>11151</v>
      </c>
      <c r="B90" s="46" t="s">
        <v>3211</v>
      </c>
      <c r="C90" s="46">
        <v>3.04</v>
      </c>
      <c r="D90" s="48">
        <v>50</v>
      </c>
      <c r="E90" s="2103">
        <f t="shared" si="2"/>
        <v>499.98</v>
      </c>
      <c r="F90" s="603">
        <f t="shared" si="3"/>
        <v>499.98</v>
      </c>
      <c r="G90" s="862">
        <f>'Заказ, cкидки и курсы валют'!$J$23*F90</f>
        <v>5999.76</v>
      </c>
      <c r="H90" s="128">
        <f t="shared" si="4"/>
        <v>299.99</v>
      </c>
      <c r="I90" s="212"/>
      <c r="J90" s="128">
        <f>ROUND(IF(H90&lt;'Заказ, cкидки и курсы валют'!$B$39,H90*0.54*100/(100-'Заказ, cкидки и курсы валют'!$C$39),IF(H90&lt;'Заказ, cкидки и курсы валют'!$B$40,H90*0.54*100/(100-'Заказ, cкидки и курсы валют'!$C$40),IF(H90&lt;'Заказ, cкидки и курсы валют'!$B$41,H90*0.54*100/(100-'Заказ, cкидки и курсы валют'!$C$41),IF(H90&lt;'Заказ, cкидки и курсы валют'!$B$42,H90*0.54*100/(100-'Заказ, cкидки и курсы валют'!$C$42),IF(H90&lt;'Заказ, cкидки и курсы валют'!$B$43,H90*0.54*100/(100-'Заказ, cкидки и курсы валют'!$C$43),H90))))),2)</f>
        <v>404.99</v>
      </c>
      <c r="K90" s="575"/>
    </row>
    <row r="91" spans="1:11" ht="15.75" thickBot="1">
      <c r="A91" s="216" t="s">
        <v>11152</v>
      </c>
      <c r="B91" s="46" t="s">
        <v>3212</v>
      </c>
      <c r="C91" s="46">
        <v>3.22</v>
      </c>
      <c r="D91" s="48">
        <v>50</v>
      </c>
      <c r="E91" s="2103">
        <f t="shared" si="2"/>
        <v>519.04</v>
      </c>
      <c r="F91" s="603">
        <f t="shared" si="3"/>
        <v>519.04</v>
      </c>
      <c r="G91" s="862">
        <f>'Заказ, cкидки и курсы валют'!$J$23*F91</f>
        <v>6228.48</v>
      </c>
      <c r="H91" s="128">
        <f t="shared" si="4"/>
        <v>311.42</v>
      </c>
      <c r="I91" s="212"/>
      <c r="J91" s="128">
        <f>ROUND(IF(H91&lt;'Заказ, cкидки и курсы валют'!$B$39,H91*0.54*100/(100-'Заказ, cкидки и курсы валют'!$C$39),IF(H91&lt;'Заказ, cкидки и курсы валют'!$B$40,H91*0.54*100/(100-'Заказ, cкидки и курсы валют'!$C$40),IF(H91&lt;'Заказ, cкидки и курсы валют'!$B$41,H91*0.54*100/(100-'Заказ, cкидки и курсы валют'!$C$41),IF(H91&lt;'Заказ, cкидки и курсы валют'!$B$42,H91*0.54*100/(100-'Заказ, cкидки и курсы валют'!$C$42),IF(H91&lt;'Заказ, cкидки и курсы валют'!$B$43,H91*0.54*100/(100-'Заказ, cкидки и курсы валют'!$C$43),H91))))),2)</f>
        <v>420.42</v>
      </c>
      <c r="K91" s="575"/>
    </row>
    <row r="92" spans="1:11" ht="15.75" thickBot="1">
      <c r="A92" s="216" t="s">
        <v>11153</v>
      </c>
      <c r="B92" s="46" t="s">
        <v>3213</v>
      </c>
      <c r="C92" s="46">
        <v>3.3</v>
      </c>
      <c r="D92" s="48">
        <v>50</v>
      </c>
      <c r="E92" s="2103">
        <f t="shared" si="2"/>
        <v>539.14</v>
      </c>
      <c r="F92" s="603">
        <f t="shared" si="3"/>
        <v>539.14</v>
      </c>
      <c r="G92" s="862">
        <f>'Заказ, cкидки и курсы валют'!$J$23*F92</f>
        <v>6469.68</v>
      </c>
      <c r="H92" s="128">
        <f t="shared" si="4"/>
        <v>323.48</v>
      </c>
      <c r="I92" s="212"/>
      <c r="J92" s="128">
        <f>ROUND(IF(H92&lt;'Заказ, cкидки и курсы валют'!$B$39,H92*0.54*100/(100-'Заказ, cкидки и курсы валют'!$C$39),IF(H92&lt;'Заказ, cкидки и курсы валют'!$B$40,H92*0.54*100/(100-'Заказ, cкидки и курсы валют'!$C$40),IF(H92&lt;'Заказ, cкидки и курсы валют'!$B$41,H92*0.54*100/(100-'Заказ, cкидки и курсы валют'!$C$41),IF(H92&lt;'Заказ, cкидки и курсы валют'!$B$42,H92*0.54*100/(100-'Заказ, cкидки и курсы валют'!$C$42),IF(H92&lt;'Заказ, cкидки и курсы валют'!$B$43,H92*0.54*100/(100-'Заказ, cкидки и курсы валют'!$C$43),H92))))),2)</f>
        <v>436.7</v>
      </c>
      <c r="K92" s="575"/>
    </row>
    <row r="93" spans="1:11" ht="15.75" thickBot="1">
      <c r="A93" s="216" t="s">
        <v>11154</v>
      </c>
      <c r="B93" s="46" t="s">
        <v>3214</v>
      </c>
      <c r="C93" s="46">
        <v>3.25</v>
      </c>
      <c r="D93" s="48">
        <v>50</v>
      </c>
      <c r="E93" s="2103">
        <f t="shared" si="2"/>
        <v>575.29999999999995</v>
      </c>
      <c r="F93" s="603">
        <f t="shared" si="3"/>
        <v>575.29999999999995</v>
      </c>
      <c r="G93" s="862">
        <f>'Заказ, cкидки и курсы валют'!$J$23*F93</f>
        <v>6903.5999999999995</v>
      </c>
      <c r="H93" s="128">
        <f t="shared" si="4"/>
        <v>345.18</v>
      </c>
      <c r="I93" s="212"/>
      <c r="J93" s="128">
        <f>ROUND(IF(H93&lt;'Заказ, cкидки и курсы валют'!$B$39,H93*0.54*100/(100-'Заказ, cкидки и курсы валют'!$C$39),IF(H93&lt;'Заказ, cкидки и курсы валют'!$B$40,H93*0.54*100/(100-'Заказ, cкидки и курсы валют'!$C$40),IF(H93&lt;'Заказ, cкидки и курсы валют'!$B$41,H93*0.54*100/(100-'Заказ, cкидки и курсы валют'!$C$41),IF(H93&lt;'Заказ, cкидки и курсы валют'!$B$42,H93*0.54*100/(100-'Заказ, cкидки и курсы валют'!$C$42),IF(H93&lt;'Заказ, cкидки и курсы валют'!$B$43,H93*0.54*100/(100-'Заказ, cкидки и курсы валют'!$C$43),H93))))),2)</f>
        <v>465.99</v>
      </c>
      <c r="K93" s="575"/>
    </row>
    <row r="94" spans="1:11" ht="15.75" thickBot="1">
      <c r="A94" s="216" t="s">
        <v>11155</v>
      </c>
      <c r="B94" s="46" t="s">
        <v>610</v>
      </c>
      <c r="C94" s="46">
        <v>3.4</v>
      </c>
      <c r="D94" s="48">
        <v>25</v>
      </c>
      <c r="E94" s="2103">
        <f t="shared" si="2"/>
        <v>783</v>
      </c>
      <c r="F94" s="603">
        <f t="shared" si="3"/>
        <v>783</v>
      </c>
      <c r="G94" s="862">
        <f>'Заказ, cкидки и курсы валют'!$J$23*F94</f>
        <v>9396</v>
      </c>
      <c r="H94" s="128">
        <f t="shared" si="4"/>
        <v>234.9</v>
      </c>
      <c r="I94" s="212"/>
      <c r="J94" s="128">
        <f>ROUND(IF(H94&lt;'Заказ, cкидки и курсы валют'!$B$39,H94*0.54*100/(100-'Заказ, cкидки и курсы валют'!$C$39),IF(H94&lt;'Заказ, cкидки и курсы валют'!$B$40,H94*0.54*100/(100-'Заказ, cкидки и курсы валют'!$C$40),IF(H94&lt;'Заказ, cкидки и курсы валют'!$B$41,H94*0.54*100/(100-'Заказ, cкидки и курсы валют'!$C$41),IF(H94&lt;'Заказ, cкидки и курсы валют'!$B$42,H94*0.54*100/(100-'Заказ, cкидки и курсы валют'!$C$42),IF(H94&lt;'Заказ, cкидки и курсы валют'!$B$43,H94*0.54*100/(100-'Заказ, cкидки и курсы валют'!$C$43),H94))))),2)</f>
        <v>317.12</v>
      </c>
      <c r="K94" s="575"/>
    </row>
    <row r="95" spans="1:11" ht="15.75" thickBot="1">
      <c r="A95" s="216" t="s">
        <v>11156</v>
      </c>
      <c r="B95" s="46" t="s">
        <v>3323</v>
      </c>
      <c r="C95" s="46">
        <v>4</v>
      </c>
      <c r="D95" s="44">
        <v>25</v>
      </c>
      <c r="E95" s="2103">
        <f t="shared" si="2"/>
        <v>831.38</v>
      </c>
      <c r="F95" s="603">
        <f t="shared" si="3"/>
        <v>831.38</v>
      </c>
      <c r="G95" s="862">
        <f>'Заказ, cкидки и курсы валют'!$J$23*F95</f>
        <v>9976.56</v>
      </c>
      <c r="H95" s="128">
        <f t="shared" si="4"/>
        <v>249.41</v>
      </c>
      <c r="I95" s="212"/>
      <c r="J95" s="128">
        <f>ROUND(IF(H95&lt;'Заказ, cкидки и курсы валют'!$B$39,H95*0.54*100/(100-'Заказ, cкидки и курсы валют'!$C$39),IF(H95&lt;'Заказ, cкидки и курсы валют'!$B$40,H95*0.54*100/(100-'Заказ, cкидки и курсы валют'!$C$40),IF(H95&lt;'Заказ, cкидки и курсы валют'!$B$41,H95*0.54*100/(100-'Заказ, cкидки и курсы валют'!$C$41),IF(H95&lt;'Заказ, cкидки и курсы валют'!$B$42,H95*0.54*100/(100-'Заказ, cкидки и курсы валют'!$C$42),IF(H95&lt;'Заказ, cкидки и курсы валют'!$B$43,H95*0.54*100/(100-'Заказ, cкидки и курсы валют'!$C$43),H95))))),2)</f>
        <v>336.7</v>
      </c>
      <c r="K95" s="575"/>
    </row>
    <row r="96" spans="1:11" ht="15.75" thickBot="1">
      <c r="A96" s="216" t="s">
        <v>11157</v>
      </c>
      <c r="B96" s="46" t="s">
        <v>3215</v>
      </c>
      <c r="C96" s="46">
        <v>4.72</v>
      </c>
      <c r="D96" s="48">
        <v>25</v>
      </c>
      <c r="E96" s="2103">
        <f t="shared" si="2"/>
        <v>848.32</v>
      </c>
      <c r="F96" s="603">
        <f t="shared" si="3"/>
        <v>848.32</v>
      </c>
      <c r="G96" s="862">
        <f>'Заказ, cкидки и курсы валют'!$J$23*F96</f>
        <v>10179.84</v>
      </c>
      <c r="H96" s="128">
        <f t="shared" si="4"/>
        <v>254.5</v>
      </c>
      <c r="I96" s="212"/>
      <c r="J96" s="128">
        <f>ROUND(IF(H96&lt;'Заказ, cкидки и курсы валют'!$B$39,H96*0.54*100/(100-'Заказ, cкидки и курсы валют'!$C$39),IF(H96&lt;'Заказ, cкидки и курсы валют'!$B$40,H96*0.54*100/(100-'Заказ, cкидки и курсы валют'!$C$40),IF(H96&lt;'Заказ, cкидки и курсы валют'!$B$41,H96*0.54*100/(100-'Заказ, cкидки и курсы валют'!$C$41),IF(H96&lt;'Заказ, cкидки и курсы валют'!$B$42,H96*0.54*100/(100-'Заказ, cкидки и курсы валют'!$C$42),IF(H96&lt;'Заказ, cкидки и курсы валют'!$B$43,H96*0.54*100/(100-'Заказ, cкидки и курсы валют'!$C$43),H96))))),2)</f>
        <v>343.58</v>
      </c>
      <c r="K96" s="575"/>
    </row>
    <row r="97" spans="1:11" ht="15.75" thickBot="1">
      <c r="A97" s="216" t="s">
        <v>11158</v>
      </c>
      <c r="B97" s="46" t="s">
        <v>3631</v>
      </c>
      <c r="C97" s="46">
        <v>8.5</v>
      </c>
      <c r="D97" s="48">
        <v>25</v>
      </c>
      <c r="E97" s="2103">
        <f t="shared" si="2"/>
        <v>947.98</v>
      </c>
      <c r="F97" s="603">
        <f t="shared" si="3"/>
        <v>947.98</v>
      </c>
      <c r="G97" s="862">
        <f>'Заказ, cкидки и курсы валют'!$J$23*F97</f>
        <v>11375.76</v>
      </c>
      <c r="H97" s="128">
        <f t="shared" si="4"/>
        <v>284.39</v>
      </c>
      <c r="I97" s="212"/>
      <c r="J97" s="128">
        <f>ROUND(IF(H97&lt;'Заказ, cкидки и курсы валют'!$B$39,H97*0.54*100/(100-'Заказ, cкидки и курсы валют'!$C$39),IF(H97&lt;'Заказ, cкидки и курсы валют'!$B$40,H97*0.54*100/(100-'Заказ, cкидки и курсы валют'!$C$40),IF(H97&lt;'Заказ, cкидки и курсы валют'!$B$41,H97*0.54*100/(100-'Заказ, cкидки и курсы валют'!$C$41),IF(H97&lt;'Заказ, cкидки и курсы валют'!$B$42,H97*0.54*100/(100-'Заказ, cкидки и курсы валют'!$C$42),IF(H97&lt;'Заказ, cкидки и курсы валют'!$B$43,H97*0.54*100/(100-'Заказ, cкидки и курсы валют'!$C$43),H97))))),2)</f>
        <v>383.93</v>
      </c>
      <c r="K97" s="575"/>
    </row>
    <row r="98" spans="1:11" ht="15.75" thickBot="1">
      <c r="A98" s="216" t="s">
        <v>11159</v>
      </c>
      <c r="B98" s="46" t="s">
        <v>3632</v>
      </c>
      <c r="C98" s="46">
        <v>9</v>
      </c>
      <c r="D98" s="48">
        <v>20</v>
      </c>
      <c r="E98" s="2103">
        <f t="shared" si="2"/>
        <v>1045.96</v>
      </c>
      <c r="F98" s="603">
        <f t="shared" si="3"/>
        <v>1045.96</v>
      </c>
      <c r="G98" s="862">
        <f>'Заказ, cкидки и курсы валют'!$J$23*F98</f>
        <v>12551.52</v>
      </c>
      <c r="H98" s="128">
        <f t="shared" si="4"/>
        <v>251.03</v>
      </c>
      <c r="I98" s="212"/>
      <c r="J98" s="128">
        <f>ROUND(IF(H98&lt;'Заказ, cкидки и курсы валют'!$B$39,H98*0.54*100/(100-'Заказ, cкидки и курсы валют'!$C$39),IF(H98&lt;'Заказ, cкидки и курсы валют'!$B$40,H98*0.54*100/(100-'Заказ, cкидки и курсы валют'!$C$40),IF(H98&lt;'Заказ, cкидки и курсы валют'!$B$41,H98*0.54*100/(100-'Заказ, cкидки и курсы валют'!$C$41),IF(H98&lt;'Заказ, cкидки и курсы валют'!$B$42,H98*0.54*100/(100-'Заказ, cкидки и курсы валют'!$C$42),IF(H98&lt;'Заказ, cкидки и курсы валют'!$B$43,H98*0.54*100/(100-'Заказ, cкидки и курсы валют'!$C$43),H98))))),2)</f>
        <v>338.89</v>
      </c>
      <c r="K98" s="575"/>
    </row>
    <row r="99" spans="1:11" ht="15.75" thickBot="1">
      <c r="A99" s="216" t="s">
        <v>11160</v>
      </c>
      <c r="B99" s="46" t="s">
        <v>91</v>
      </c>
      <c r="C99" s="46">
        <v>6.1</v>
      </c>
      <c r="D99" s="48">
        <v>40</v>
      </c>
      <c r="E99" s="2103">
        <f t="shared" si="2"/>
        <v>842.78</v>
      </c>
      <c r="F99" s="603">
        <f t="shared" si="3"/>
        <v>842.78</v>
      </c>
      <c r="G99" s="862">
        <f>'Заказ, cкидки и курсы валют'!$J$23*F99</f>
        <v>10113.36</v>
      </c>
      <c r="H99" s="128">
        <f t="shared" si="4"/>
        <v>404.53</v>
      </c>
      <c r="I99" s="212"/>
      <c r="J99" s="128">
        <f>ROUND(IF(H99&lt;'Заказ, cкидки и курсы валют'!$B$39,H99*0.54*100/(100-'Заказ, cкидки и курсы валют'!$C$39),IF(H99&lt;'Заказ, cкидки и курсы валют'!$B$40,H99*0.54*100/(100-'Заказ, cкидки и курсы валют'!$C$40),IF(H99&lt;'Заказ, cкидки и курсы валют'!$B$41,H99*0.54*100/(100-'Заказ, cкидки и курсы валют'!$C$41),IF(H99&lt;'Заказ, cкидки и курсы валют'!$B$42,H99*0.54*100/(100-'Заказ, cкидки и курсы валют'!$C$42),IF(H99&lt;'Заказ, cкидки и курсы валют'!$B$43,H99*0.54*100/(100-'Заказ, cкидки и курсы валют'!$C$43),H99))))),2)</f>
        <v>485.44</v>
      </c>
      <c r="K99" s="575"/>
    </row>
    <row r="100" spans="1:11" ht="15.75" thickBot="1">
      <c r="A100" s="216" t="s">
        <v>11161</v>
      </c>
      <c r="B100" s="46" t="s">
        <v>92</v>
      </c>
      <c r="C100" s="46">
        <v>6.2</v>
      </c>
      <c r="D100" s="48">
        <v>40</v>
      </c>
      <c r="E100" s="2103">
        <f t="shared" si="2"/>
        <v>866.46</v>
      </c>
      <c r="F100" s="603">
        <f t="shared" si="3"/>
        <v>866.46</v>
      </c>
      <c r="G100" s="862">
        <f>'Заказ, cкидки и курсы валют'!$J$23*F100</f>
        <v>10397.52</v>
      </c>
      <c r="H100" s="128">
        <f t="shared" si="4"/>
        <v>415.9</v>
      </c>
      <c r="I100" s="212"/>
      <c r="J100" s="128">
        <f>ROUND(IF(H100&lt;'Заказ, cкидки и курсы валют'!$B$39,H100*0.54*100/(100-'Заказ, cкидки и курсы валют'!$C$39),IF(H100&lt;'Заказ, cкидки и курсы валют'!$B$40,H100*0.54*100/(100-'Заказ, cкидки и курсы валют'!$C$40),IF(H100&lt;'Заказ, cкидки и курсы валют'!$B$41,H100*0.54*100/(100-'Заказ, cкидки и курсы валют'!$C$41),IF(H100&lt;'Заказ, cкидки и курсы валют'!$B$42,H100*0.54*100/(100-'Заказ, cкидки и курсы валют'!$C$42),IF(H100&lt;'Заказ, cкидки и курсы валют'!$B$43,H100*0.54*100/(100-'Заказ, cкидки и курсы валют'!$C$43),H100))))),2)</f>
        <v>499.08</v>
      </c>
      <c r="K100" s="575"/>
    </row>
    <row r="101" spans="1:11" ht="15.75" thickBot="1">
      <c r="A101" s="216" t="s">
        <v>11162</v>
      </c>
      <c r="B101" s="46" t="s">
        <v>93</v>
      </c>
      <c r="C101" s="46">
        <v>6.5</v>
      </c>
      <c r="D101" s="48">
        <v>35</v>
      </c>
      <c r="E101" s="2103">
        <f t="shared" si="2"/>
        <v>935.92571428571432</v>
      </c>
      <c r="F101" s="603">
        <f t="shared" si="3"/>
        <v>935.93</v>
      </c>
      <c r="G101" s="862">
        <f>'Заказ, cкидки и курсы валют'!$J$23*F101</f>
        <v>11231.16</v>
      </c>
      <c r="H101" s="128">
        <f t="shared" si="4"/>
        <v>393.09</v>
      </c>
      <c r="I101" s="212"/>
      <c r="J101" s="128">
        <f>ROUND(IF(H101&lt;'Заказ, cкидки и курсы валют'!$B$39,H101*0.54*100/(100-'Заказ, cкидки и курсы валют'!$C$39),IF(H101&lt;'Заказ, cкидки и курсы валют'!$B$40,H101*0.54*100/(100-'Заказ, cкидки и курсы валют'!$C$40),IF(H101&lt;'Заказ, cкидки и курсы валют'!$B$41,H101*0.54*100/(100-'Заказ, cкидки и курсы валют'!$C$41),IF(H101&lt;'Заказ, cкидки и курсы валют'!$B$42,H101*0.54*100/(100-'Заказ, cкидки и курсы валют'!$C$42),IF(H101&lt;'Заказ, cкидки и курсы валют'!$B$43,H101*0.54*100/(100-'Заказ, cкидки и курсы валют'!$C$43),H101))))),2)</f>
        <v>471.71</v>
      </c>
      <c r="K101" s="575"/>
    </row>
    <row r="102" spans="1:11" ht="15.75" thickBot="1">
      <c r="A102" s="216" t="s">
        <v>11163</v>
      </c>
      <c r="B102" s="46" t="s">
        <v>94</v>
      </c>
      <c r="C102" s="46">
        <v>6.6</v>
      </c>
      <c r="D102" s="48">
        <v>35</v>
      </c>
      <c r="E102" s="2103">
        <f t="shared" si="2"/>
        <v>966.62571428571437</v>
      </c>
      <c r="F102" s="603">
        <f t="shared" si="3"/>
        <v>966.63</v>
      </c>
      <c r="G102" s="862">
        <f>'Заказ, cкидки и курсы валют'!$J$23*F102</f>
        <v>11599.56</v>
      </c>
      <c r="H102" s="128">
        <f t="shared" si="4"/>
        <v>405.98</v>
      </c>
      <c r="I102" s="212"/>
      <c r="J102" s="128">
        <f>ROUND(IF(H102&lt;'Заказ, cкидки и курсы валют'!$B$39,H102*0.54*100/(100-'Заказ, cкидки и курсы валют'!$C$39),IF(H102&lt;'Заказ, cкидки и курсы валют'!$B$40,H102*0.54*100/(100-'Заказ, cкидки и курсы валют'!$C$40),IF(H102&lt;'Заказ, cкидки и курсы валют'!$B$41,H102*0.54*100/(100-'Заказ, cкидки и курсы валют'!$C$41),IF(H102&lt;'Заказ, cкидки и курсы валют'!$B$42,H102*0.54*100/(100-'Заказ, cкидки и курсы валют'!$C$42),IF(H102&lt;'Заказ, cкидки и курсы валют'!$B$43,H102*0.54*100/(100-'Заказ, cкидки и курсы валют'!$C$43),H102))))),2)</f>
        <v>487.18</v>
      </c>
      <c r="K102" s="575"/>
    </row>
    <row r="103" spans="1:11" ht="15.75" thickBot="1">
      <c r="A103" s="216" t="s">
        <v>11164</v>
      </c>
      <c r="B103" s="46" t="s">
        <v>95</v>
      </c>
      <c r="C103" s="46">
        <v>7</v>
      </c>
      <c r="D103" s="48">
        <v>30</v>
      </c>
      <c r="E103" s="2103">
        <f t="shared" si="2"/>
        <v>1051.3200000000002</v>
      </c>
      <c r="F103" s="603">
        <f t="shared" si="3"/>
        <v>1051.32</v>
      </c>
      <c r="G103" s="862">
        <f>'Заказ, cкидки и курсы валют'!$J$23*F103</f>
        <v>12615.84</v>
      </c>
      <c r="H103" s="128">
        <f t="shared" si="4"/>
        <v>378.48</v>
      </c>
      <c r="I103" s="212"/>
      <c r="J103" s="128">
        <f>ROUND(IF(H103&lt;'Заказ, cкидки и курсы валют'!$B$39,H103*0.54*100/(100-'Заказ, cкидки и курсы валют'!$C$39),IF(H103&lt;'Заказ, cкидки и курсы валют'!$B$40,H103*0.54*100/(100-'Заказ, cкидки и курсы валют'!$C$40),IF(H103&lt;'Заказ, cкидки и курсы валют'!$B$41,H103*0.54*100/(100-'Заказ, cкидки и курсы валют'!$C$41),IF(H103&lt;'Заказ, cкидки и курсы валют'!$B$42,H103*0.54*100/(100-'Заказ, cкидки и курсы валют'!$C$42),IF(H103&lt;'Заказ, cкидки и курсы валют'!$B$43,H103*0.54*100/(100-'Заказ, cкидки и курсы валют'!$C$43),H103))))),2)</f>
        <v>454.18</v>
      </c>
      <c r="K103" s="575"/>
    </row>
    <row r="104" spans="1:11" ht="15.75" thickBot="1">
      <c r="A104" s="216" t="s">
        <v>11165</v>
      </c>
      <c r="B104" s="46" t="s">
        <v>1002</v>
      </c>
      <c r="C104" s="46">
        <v>7.8</v>
      </c>
      <c r="D104" s="48">
        <v>25</v>
      </c>
      <c r="E104" s="2103">
        <f t="shared" si="2"/>
        <v>1178.1399999999999</v>
      </c>
      <c r="F104" s="603">
        <f t="shared" si="3"/>
        <v>1178.1400000000001</v>
      </c>
      <c r="G104" s="862">
        <f>'Заказ, cкидки и курсы валют'!$J$23*F104</f>
        <v>14137.68</v>
      </c>
      <c r="H104" s="128">
        <f t="shared" si="4"/>
        <v>353.44</v>
      </c>
      <c r="I104" s="212"/>
      <c r="J104" s="128">
        <f>ROUND(IF(H104&lt;'Заказ, cкидки и курсы валют'!$B$39,H104*0.54*100/(100-'Заказ, cкидки и курсы валют'!$C$39),IF(H104&lt;'Заказ, cкидки и курсы валют'!$B$40,H104*0.54*100/(100-'Заказ, cкидки и курсы валют'!$C$40),IF(H104&lt;'Заказ, cкидки и курсы валют'!$B$41,H104*0.54*100/(100-'Заказ, cкидки и курсы валют'!$C$41),IF(H104&lt;'Заказ, cкидки и курсы валют'!$B$42,H104*0.54*100/(100-'Заказ, cкидки и курсы валют'!$C$42),IF(H104&lt;'Заказ, cкидки и курсы валют'!$B$43,H104*0.54*100/(100-'Заказ, cкидки и курсы валют'!$C$43),H104))))),2)</f>
        <v>477.14</v>
      </c>
      <c r="K104" s="575"/>
    </row>
    <row r="105" spans="1:11" ht="15.75" thickBot="1">
      <c r="A105" s="216" t="s">
        <v>11166</v>
      </c>
      <c r="B105" s="46" t="s">
        <v>96</v>
      </c>
      <c r="C105" s="46">
        <v>8.1</v>
      </c>
      <c r="D105" s="48">
        <v>25</v>
      </c>
      <c r="E105" s="2103">
        <f t="shared" si="2"/>
        <v>1256.96</v>
      </c>
      <c r="F105" s="603">
        <f t="shared" si="3"/>
        <v>1256.96</v>
      </c>
      <c r="G105" s="862">
        <f>'Заказ, cкидки и курсы валют'!$J$23*F105</f>
        <v>15083.52</v>
      </c>
      <c r="H105" s="128">
        <f t="shared" si="4"/>
        <v>377.09</v>
      </c>
      <c r="I105" s="212"/>
      <c r="J105" s="128">
        <f>ROUND(IF(H105&lt;'Заказ, cкидки и курсы валют'!$B$39,H105*0.54*100/(100-'Заказ, cкидки и курсы валют'!$C$39),IF(H105&lt;'Заказ, cкидки и курсы валют'!$B$40,H105*0.54*100/(100-'Заказ, cкидки и курсы валют'!$C$40),IF(H105&lt;'Заказ, cкидки и курсы валют'!$B$41,H105*0.54*100/(100-'Заказ, cкидки и курсы валют'!$C$41),IF(H105&lt;'Заказ, cкидки и курсы валют'!$B$42,H105*0.54*100/(100-'Заказ, cкидки и курсы валют'!$C$42),IF(H105&lt;'Заказ, cкидки и курсы валют'!$B$43,H105*0.54*100/(100-'Заказ, cкидки и курсы валют'!$C$43),H105))))),2)</f>
        <v>452.51</v>
      </c>
      <c r="K105" s="575"/>
    </row>
    <row r="106" spans="1:11" ht="15.75" thickBot="1">
      <c r="A106" s="241" t="s">
        <v>11167</v>
      </c>
      <c r="B106" s="131" t="s">
        <v>97</v>
      </c>
      <c r="C106" s="131">
        <v>8.9</v>
      </c>
      <c r="D106" s="217">
        <v>20</v>
      </c>
      <c r="E106" s="2103">
        <f t="shared" si="2"/>
        <v>1413.9</v>
      </c>
      <c r="F106" s="959">
        <f t="shared" si="3"/>
        <v>1413.9</v>
      </c>
      <c r="G106" s="960">
        <f>'Заказ, cкидки и курсы валют'!$J$23*F106</f>
        <v>16966.800000000003</v>
      </c>
      <c r="H106" s="181">
        <f t="shared" si="4"/>
        <v>339.34</v>
      </c>
      <c r="I106" s="214"/>
      <c r="K106" s="575"/>
    </row>
    <row r="107" spans="1:11" ht="15">
      <c r="A107" s="14"/>
      <c r="B107" s="50"/>
      <c r="C107" s="50"/>
      <c r="D107" s="120"/>
      <c r="E107" s="667"/>
      <c r="F107" s="1096"/>
      <c r="G107" s="865"/>
      <c r="H107" s="23"/>
      <c r="I107" s="14"/>
      <c r="K107" s="575"/>
    </row>
    <row r="108" spans="1:11" ht="13.5" thickBot="1">
      <c r="K108" s="575"/>
    </row>
    <row r="109" spans="1:11" ht="18">
      <c r="A109" s="247"/>
      <c r="B109" s="163"/>
      <c r="C109" s="91"/>
      <c r="D109" s="91" t="s">
        <v>3192</v>
      </c>
      <c r="E109" s="555"/>
      <c r="F109" s="555"/>
      <c r="G109" s="569"/>
      <c r="H109" s="163"/>
      <c r="I109" s="95"/>
      <c r="K109" s="575"/>
    </row>
    <row r="110" spans="1:11" ht="18">
      <c r="A110" s="248"/>
      <c r="B110" s="17"/>
      <c r="C110" s="108"/>
      <c r="D110" s="108" t="s">
        <v>3194</v>
      </c>
      <c r="E110" s="556"/>
      <c r="F110" s="568"/>
      <c r="G110" s="568"/>
      <c r="H110" s="17"/>
      <c r="I110" s="167"/>
      <c r="K110" s="575"/>
    </row>
    <row r="111" spans="1:11">
      <c r="A111" s="248"/>
      <c r="B111" s="17"/>
      <c r="C111" s="97"/>
      <c r="D111" s="97"/>
      <c r="E111" s="896"/>
      <c r="F111" s="596"/>
      <c r="G111" s="620"/>
      <c r="H111" s="17"/>
      <c r="I111" s="167"/>
      <c r="K111" s="575"/>
    </row>
    <row r="112" spans="1:11">
      <c r="A112" s="248"/>
      <c r="B112" s="17"/>
      <c r="C112" s="97"/>
      <c r="D112" s="97"/>
      <c r="E112" s="896"/>
      <c r="F112" s="596"/>
      <c r="G112" s="620"/>
      <c r="H112" s="17"/>
      <c r="I112" s="167"/>
      <c r="K112" s="575"/>
    </row>
    <row r="113" spans="1:11" ht="15.75">
      <c r="A113" s="516"/>
      <c r="B113" s="17"/>
      <c r="C113" s="97"/>
      <c r="D113" s="97"/>
      <c r="E113" s="896"/>
      <c r="F113" s="596"/>
      <c r="G113" s="620"/>
      <c r="H113" s="17"/>
      <c r="I113" s="167"/>
      <c r="K113" s="575"/>
    </row>
    <row r="114" spans="1:11" ht="13.5" thickBot="1">
      <c r="A114" s="249"/>
      <c r="B114" s="171"/>
      <c r="C114" s="99"/>
      <c r="D114" s="99"/>
      <c r="E114" s="897"/>
      <c r="F114" s="598"/>
      <c r="G114" s="621"/>
      <c r="H114" s="171"/>
      <c r="I114" s="172"/>
      <c r="K114" s="575"/>
    </row>
    <row r="115" spans="1:11" ht="33.950000000000003" customHeight="1">
      <c r="A115" s="187" t="s">
        <v>1028</v>
      </c>
      <c r="B115" s="189" t="s">
        <v>1029</v>
      </c>
      <c r="C115" s="225" t="s">
        <v>2716</v>
      </c>
      <c r="D115" s="192" t="s">
        <v>3130</v>
      </c>
      <c r="E115" s="599" t="s">
        <v>11188</v>
      </c>
      <c r="F115" s="611" t="s">
        <v>2779</v>
      </c>
      <c r="G115" s="2685" t="s">
        <v>2627</v>
      </c>
      <c r="H115" s="2668" t="s">
        <v>497</v>
      </c>
      <c r="I115" s="173" t="s">
        <v>4239</v>
      </c>
      <c r="K115" s="575"/>
    </row>
    <row r="116" spans="1:11" ht="13.5" thickBot="1">
      <c r="A116" s="195"/>
      <c r="B116" s="389"/>
      <c r="C116" s="226" t="s">
        <v>2513</v>
      </c>
      <c r="D116" s="390" t="s">
        <v>2628</v>
      </c>
      <c r="E116" s="898" t="s">
        <v>265</v>
      </c>
      <c r="F116" s="607">
        <f>'Заказ, cкидки и курсы валют'!$I$12</f>
        <v>0</v>
      </c>
      <c r="G116" s="2681"/>
      <c r="H116" s="2677"/>
      <c r="I116" s="325"/>
      <c r="K116" s="575"/>
    </row>
    <row r="117" spans="1:11" ht="15">
      <c r="A117" s="2178" t="s">
        <v>5951</v>
      </c>
      <c r="B117" s="1947" t="s">
        <v>622</v>
      </c>
      <c r="C117" s="1947">
        <v>1014</v>
      </c>
      <c r="D117" s="1947">
        <v>1000</v>
      </c>
      <c r="E117" s="574">
        <v>87.14</v>
      </c>
      <c r="F117" s="967">
        <f t="shared" ref="F117:F128" si="5">ROUND(E117*(1-$F$11),2)</f>
        <v>87.14</v>
      </c>
      <c r="G117" s="2179">
        <f>'Заказ, cкидки и курсы валют'!$J$23*F117</f>
        <v>1045.68</v>
      </c>
      <c r="H117" s="387">
        <f t="shared" ref="H117:H128" si="6">ROUND((D117/1000)*G117,2)</f>
        <v>1045.68</v>
      </c>
      <c r="I117" s="337"/>
      <c r="K117" s="575"/>
    </row>
    <row r="118" spans="1:11" ht="15">
      <c r="A118" s="1805" t="s">
        <v>1753</v>
      </c>
      <c r="B118" s="531" t="s">
        <v>622</v>
      </c>
      <c r="C118" s="531">
        <v>1015</v>
      </c>
      <c r="D118" s="531">
        <v>1000</v>
      </c>
      <c r="E118" s="574">
        <v>87.14</v>
      </c>
      <c r="F118" s="603">
        <f t="shared" si="5"/>
        <v>87.14</v>
      </c>
      <c r="G118" s="1806">
        <f>'Заказ, cкидки и курсы валют'!$J$23*F118</f>
        <v>1045.68</v>
      </c>
      <c r="H118" s="128">
        <f t="shared" si="6"/>
        <v>1045.68</v>
      </c>
      <c r="I118" s="212"/>
      <c r="K118" s="575"/>
    </row>
    <row r="119" spans="1:11" ht="15">
      <c r="A119" s="1805" t="s">
        <v>30</v>
      </c>
      <c r="B119" s="531" t="s">
        <v>622</v>
      </c>
      <c r="C119" s="531">
        <v>3003</v>
      </c>
      <c r="D119" s="531">
        <v>1000</v>
      </c>
      <c r="E119" s="574">
        <v>87.14</v>
      </c>
      <c r="F119" s="603">
        <f t="shared" si="5"/>
        <v>87.14</v>
      </c>
      <c r="G119" s="1806">
        <f>'Заказ, cкидки и курсы валют'!$J$23*F119</f>
        <v>1045.68</v>
      </c>
      <c r="H119" s="128">
        <f t="shared" si="6"/>
        <v>1045.68</v>
      </c>
      <c r="I119" s="212"/>
      <c r="K119" s="575"/>
    </row>
    <row r="120" spans="1:11" ht="15">
      <c r="A120" s="1805" t="s">
        <v>832</v>
      </c>
      <c r="B120" s="531" t="s">
        <v>622</v>
      </c>
      <c r="C120" s="531">
        <v>3005</v>
      </c>
      <c r="D120" s="531">
        <v>1000</v>
      </c>
      <c r="E120" s="574">
        <v>87.14</v>
      </c>
      <c r="F120" s="603">
        <f t="shared" si="5"/>
        <v>87.14</v>
      </c>
      <c r="G120" s="1806">
        <f>'Заказ, cкидки и курсы валют'!$J$23*F120</f>
        <v>1045.68</v>
      </c>
      <c r="H120" s="128">
        <f t="shared" si="6"/>
        <v>1045.68</v>
      </c>
      <c r="I120" s="212"/>
      <c r="K120" s="575"/>
    </row>
    <row r="121" spans="1:11" ht="15">
      <c r="A121" s="1805" t="s">
        <v>11659</v>
      </c>
      <c r="B121" s="531" t="s">
        <v>622</v>
      </c>
      <c r="C121" s="531">
        <v>3009</v>
      </c>
      <c r="D121" s="531">
        <v>1000</v>
      </c>
      <c r="E121" s="574">
        <v>87.14</v>
      </c>
      <c r="F121" s="603">
        <f t="shared" si="5"/>
        <v>87.14</v>
      </c>
      <c r="G121" s="1806">
        <f>'Заказ, cкидки и курсы валют'!$J$23*F121</f>
        <v>1045.68</v>
      </c>
      <c r="H121" s="128">
        <f t="shared" si="6"/>
        <v>1045.68</v>
      </c>
      <c r="I121" s="212"/>
      <c r="K121" s="575"/>
    </row>
    <row r="122" spans="1:11" ht="15">
      <c r="A122" s="1805" t="s">
        <v>11660</v>
      </c>
      <c r="B122" s="531" t="s">
        <v>622</v>
      </c>
      <c r="C122" s="531">
        <v>3011</v>
      </c>
      <c r="D122" s="531">
        <v>1000</v>
      </c>
      <c r="E122" s="574">
        <v>87.14</v>
      </c>
      <c r="F122" s="603">
        <f t="shared" si="5"/>
        <v>87.14</v>
      </c>
      <c r="G122" s="1806">
        <f>'Заказ, cкидки и курсы валют'!$J$23*F122</f>
        <v>1045.68</v>
      </c>
      <c r="H122" s="128">
        <f t="shared" si="6"/>
        <v>1045.68</v>
      </c>
      <c r="I122" s="212"/>
      <c r="K122" s="575"/>
    </row>
    <row r="123" spans="1:11" ht="15">
      <c r="A123" s="1805" t="s">
        <v>35</v>
      </c>
      <c r="B123" s="531" t="s">
        <v>622</v>
      </c>
      <c r="C123" s="531">
        <v>5002</v>
      </c>
      <c r="D123" s="531">
        <v>1000</v>
      </c>
      <c r="E123" s="574">
        <v>87.14</v>
      </c>
      <c r="F123" s="603">
        <f t="shared" si="5"/>
        <v>87.14</v>
      </c>
      <c r="G123" s="1806">
        <f>'Заказ, cкидки и курсы валют'!$J$23*F123</f>
        <v>1045.68</v>
      </c>
      <c r="H123" s="128">
        <f t="shared" si="6"/>
        <v>1045.68</v>
      </c>
      <c r="I123" s="212"/>
      <c r="K123" s="575"/>
    </row>
    <row r="124" spans="1:11" ht="15">
      <c r="A124" s="1805" t="s">
        <v>34</v>
      </c>
      <c r="B124" s="531" t="s">
        <v>622</v>
      </c>
      <c r="C124" s="531">
        <v>5005</v>
      </c>
      <c r="D124" s="531">
        <v>1000</v>
      </c>
      <c r="E124" s="574">
        <v>87.14</v>
      </c>
      <c r="F124" s="603">
        <f t="shared" si="5"/>
        <v>87.14</v>
      </c>
      <c r="G124" s="1806">
        <f>'Заказ, cкидки и курсы валют'!$J$23*F124</f>
        <v>1045.68</v>
      </c>
      <c r="H124" s="128">
        <f t="shared" si="6"/>
        <v>1045.68</v>
      </c>
      <c r="I124" s="212"/>
      <c r="K124" s="575"/>
    </row>
    <row r="125" spans="1:11" ht="15">
      <c r="A125" s="1805" t="s">
        <v>5952</v>
      </c>
      <c r="B125" s="531" t="s">
        <v>622</v>
      </c>
      <c r="C125" s="531">
        <v>5021</v>
      </c>
      <c r="D125" s="531">
        <v>1000</v>
      </c>
      <c r="E125" s="574">
        <v>87.14</v>
      </c>
      <c r="F125" s="603">
        <f t="shared" si="5"/>
        <v>87.14</v>
      </c>
      <c r="G125" s="1806">
        <f>'Заказ, cкидки и курсы валют'!$J$23*F125</f>
        <v>1045.68</v>
      </c>
      <c r="H125" s="128">
        <f t="shared" si="6"/>
        <v>1045.68</v>
      </c>
      <c r="I125" s="212"/>
      <c r="K125" s="575"/>
    </row>
    <row r="126" spans="1:11" ht="15">
      <c r="A126" s="1805" t="s">
        <v>32</v>
      </c>
      <c r="B126" s="531" t="s">
        <v>622</v>
      </c>
      <c r="C126" s="531">
        <v>6002</v>
      </c>
      <c r="D126" s="531">
        <v>1000</v>
      </c>
      <c r="E126" s="574">
        <v>87.14</v>
      </c>
      <c r="F126" s="603">
        <f t="shared" si="5"/>
        <v>87.14</v>
      </c>
      <c r="G126" s="1806">
        <f>'Заказ, cкидки и курсы валют'!$J$23*F126</f>
        <v>1045.68</v>
      </c>
      <c r="H126" s="128">
        <f t="shared" si="6"/>
        <v>1045.68</v>
      </c>
      <c r="I126" s="212"/>
      <c r="K126" s="575"/>
    </row>
    <row r="127" spans="1:11" ht="15">
      <c r="A127" s="1805" t="s">
        <v>33</v>
      </c>
      <c r="B127" s="531" t="s">
        <v>622</v>
      </c>
      <c r="C127" s="531">
        <v>6005</v>
      </c>
      <c r="D127" s="531">
        <v>1000</v>
      </c>
      <c r="E127" s="574">
        <v>87.14</v>
      </c>
      <c r="F127" s="603">
        <f t="shared" si="5"/>
        <v>87.14</v>
      </c>
      <c r="G127" s="1806">
        <f>'Заказ, cкидки и курсы валют'!$J$23*F127</f>
        <v>1045.68</v>
      </c>
      <c r="H127" s="128">
        <f t="shared" si="6"/>
        <v>1045.68</v>
      </c>
      <c r="I127" s="212"/>
      <c r="K127" s="575"/>
    </row>
    <row r="128" spans="1:11" ht="15">
      <c r="A128" s="1805" t="s">
        <v>1752</v>
      </c>
      <c r="B128" s="531" t="s">
        <v>622</v>
      </c>
      <c r="C128" s="531">
        <v>7004</v>
      </c>
      <c r="D128" s="531">
        <v>1000</v>
      </c>
      <c r="E128" s="574">
        <v>87.14</v>
      </c>
      <c r="F128" s="603">
        <f t="shared" si="5"/>
        <v>87.14</v>
      </c>
      <c r="G128" s="1806">
        <f>'Заказ, cкидки и курсы валют'!$J$23*F128</f>
        <v>1045.68</v>
      </c>
      <c r="H128" s="128">
        <f t="shared" si="6"/>
        <v>1045.68</v>
      </c>
      <c r="I128" s="212"/>
      <c r="K128" s="575"/>
    </row>
    <row r="129" spans="1:11" ht="15">
      <c r="A129" s="1805" t="s">
        <v>9614</v>
      </c>
      <c r="B129" s="531" t="s">
        <v>622</v>
      </c>
      <c r="C129" s="531">
        <v>7024</v>
      </c>
      <c r="D129" s="531">
        <v>1000</v>
      </c>
      <c r="E129" s="574">
        <v>87.14</v>
      </c>
      <c r="F129" s="603">
        <f t="shared" ref="F129" si="7">ROUND(E129*(1-$F$11),2)</f>
        <v>87.14</v>
      </c>
      <c r="G129" s="1806">
        <f>'Заказ, cкидки и курсы валют'!$J$23*F129</f>
        <v>1045.68</v>
      </c>
      <c r="H129" s="128">
        <f t="shared" ref="H129" si="8">ROUND((D129/1000)*G129,2)</f>
        <v>1045.68</v>
      </c>
      <c r="I129" s="212"/>
      <c r="K129" s="575"/>
    </row>
    <row r="130" spans="1:11" ht="15">
      <c r="A130" s="1805" t="s">
        <v>31</v>
      </c>
      <c r="B130" s="531" t="s">
        <v>622</v>
      </c>
      <c r="C130" s="531">
        <v>8017</v>
      </c>
      <c r="D130" s="531">
        <v>1000</v>
      </c>
      <c r="E130" s="574">
        <v>87.14</v>
      </c>
      <c r="F130" s="603">
        <f t="shared" ref="F130:F155" si="9">ROUND(E130*(1-$F$11),2)</f>
        <v>87.14</v>
      </c>
      <c r="G130" s="1806">
        <f>'Заказ, cкидки и курсы валют'!$J$23*F130</f>
        <v>1045.68</v>
      </c>
      <c r="H130" s="128">
        <f t="shared" ref="H130:H155" si="10">ROUND((D130/1000)*G130,2)</f>
        <v>1045.68</v>
      </c>
      <c r="I130" s="212"/>
      <c r="K130" s="575"/>
    </row>
    <row r="131" spans="1:11" ht="15">
      <c r="A131" s="1805" t="s">
        <v>1751</v>
      </c>
      <c r="B131" s="531" t="s">
        <v>622</v>
      </c>
      <c r="C131" s="531">
        <v>9003</v>
      </c>
      <c r="D131" s="531">
        <v>1000</v>
      </c>
      <c r="E131" s="574">
        <v>87.14</v>
      </c>
      <c r="F131" s="603">
        <f t="shared" si="9"/>
        <v>87.14</v>
      </c>
      <c r="G131" s="1806">
        <f>'Заказ, cкидки и курсы валют'!$J$23*F131</f>
        <v>1045.68</v>
      </c>
      <c r="H131" s="128">
        <f t="shared" si="10"/>
        <v>1045.68</v>
      </c>
      <c r="I131" s="212"/>
      <c r="K131" s="575"/>
    </row>
    <row r="132" spans="1:11" ht="15">
      <c r="A132" s="1805" t="s">
        <v>36</v>
      </c>
      <c r="B132" s="531" t="s">
        <v>622</v>
      </c>
      <c r="C132" s="531">
        <v>9005</v>
      </c>
      <c r="D132" s="531">
        <v>1000</v>
      </c>
      <c r="E132" s="574">
        <v>87.14</v>
      </c>
      <c r="F132" s="603">
        <f t="shared" si="9"/>
        <v>87.14</v>
      </c>
      <c r="G132" s="1806">
        <f>'Заказ, cкидки и курсы валют'!$J$23*F132</f>
        <v>1045.68</v>
      </c>
      <c r="H132" s="128">
        <f t="shared" si="10"/>
        <v>1045.68</v>
      </c>
      <c r="I132" s="212"/>
    </row>
    <row r="133" spans="1:11" ht="15">
      <c r="A133" s="1805" t="s">
        <v>5953</v>
      </c>
      <c r="B133" s="531" t="s">
        <v>3204</v>
      </c>
      <c r="C133" s="531">
        <v>1014</v>
      </c>
      <c r="D133" s="531">
        <v>1000</v>
      </c>
      <c r="E133" s="574">
        <v>131.54</v>
      </c>
      <c r="F133" s="603">
        <f t="shared" si="9"/>
        <v>131.54</v>
      </c>
      <c r="G133" s="1806">
        <f>'Заказ, cкидки и курсы валют'!$J$23*F133</f>
        <v>1578.48</v>
      </c>
      <c r="H133" s="128">
        <f t="shared" si="10"/>
        <v>1578.48</v>
      </c>
      <c r="I133" s="212"/>
    </row>
    <row r="134" spans="1:11" ht="15">
      <c r="A134" s="1805" t="s">
        <v>39</v>
      </c>
      <c r="B134" s="531" t="s">
        <v>3204</v>
      </c>
      <c r="C134" s="531">
        <v>1015</v>
      </c>
      <c r="D134" s="531">
        <v>1000</v>
      </c>
      <c r="E134" s="574">
        <v>131.54</v>
      </c>
      <c r="F134" s="603">
        <f t="shared" si="9"/>
        <v>131.54</v>
      </c>
      <c r="G134" s="1806">
        <f>'Заказ, cкидки и курсы валют'!$J$23*F134</f>
        <v>1578.48</v>
      </c>
      <c r="H134" s="128">
        <f t="shared" si="10"/>
        <v>1578.48</v>
      </c>
      <c r="I134" s="212"/>
    </row>
    <row r="135" spans="1:11" ht="15">
      <c r="A135" s="1805" t="s">
        <v>40</v>
      </c>
      <c r="B135" s="531" t="s">
        <v>3204</v>
      </c>
      <c r="C135" s="531">
        <v>3003</v>
      </c>
      <c r="D135" s="531">
        <v>1000</v>
      </c>
      <c r="E135" s="574">
        <v>131.54</v>
      </c>
      <c r="F135" s="603">
        <f t="shared" si="9"/>
        <v>131.54</v>
      </c>
      <c r="G135" s="1806">
        <f>'Заказ, cкидки и курсы валют'!$J$23*F135</f>
        <v>1578.48</v>
      </c>
      <c r="H135" s="128">
        <f t="shared" si="10"/>
        <v>1578.48</v>
      </c>
      <c r="I135" s="212"/>
    </row>
    <row r="136" spans="1:11" ht="15">
      <c r="A136" s="1805" t="s">
        <v>41</v>
      </c>
      <c r="B136" s="531" t="s">
        <v>3204</v>
      </c>
      <c r="C136" s="531">
        <v>3005</v>
      </c>
      <c r="D136" s="531">
        <v>1000</v>
      </c>
      <c r="E136" s="574">
        <v>131.54</v>
      </c>
      <c r="F136" s="603">
        <f t="shared" si="9"/>
        <v>131.54</v>
      </c>
      <c r="G136" s="1806">
        <f>'Заказ, cкидки и курсы валют'!$J$23*F136</f>
        <v>1578.48</v>
      </c>
      <c r="H136" s="128">
        <f t="shared" si="10"/>
        <v>1578.48</v>
      </c>
      <c r="I136" s="212"/>
    </row>
    <row r="137" spans="1:11" ht="15">
      <c r="A137" s="1805" t="s">
        <v>46</v>
      </c>
      <c r="B137" s="531" t="s">
        <v>3204</v>
      </c>
      <c r="C137" s="531">
        <v>5002</v>
      </c>
      <c r="D137" s="531">
        <v>1000</v>
      </c>
      <c r="E137" s="574">
        <v>131.54</v>
      </c>
      <c r="F137" s="603">
        <f t="shared" si="9"/>
        <v>131.54</v>
      </c>
      <c r="G137" s="1806">
        <f>'Заказ, cкидки и курсы валют'!$J$23*F137</f>
        <v>1578.48</v>
      </c>
      <c r="H137" s="128">
        <f t="shared" si="10"/>
        <v>1578.48</v>
      </c>
      <c r="I137" s="212"/>
    </row>
    <row r="138" spans="1:11" ht="15">
      <c r="A138" s="1805" t="s">
        <v>45</v>
      </c>
      <c r="B138" s="531" t="s">
        <v>3204</v>
      </c>
      <c r="C138" s="531">
        <v>5005</v>
      </c>
      <c r="D138" s="531">
        <v>1000</v>
      </c>
      <c r="E138" s="574">
        <v>131.54</v>
      </c>
      <c r="F138" s="603">
        <f t="shared" si="9"/>
        <v>131.54</v>
      </c>
      <c r="G138" s="1806">
        <f>'Заказ, cкидки и курсы валют'!$J$23*F138</f>
        <v>1578.48</v>
      </c>
      <c r="H138" s="128">
        <f t="shared" si="10"/>
        <v>1578.48</v>
      </c>
      <c r="I138" s="212"/>
    </row>
    <row r="139" spans="1:11" ht="15">
      <c r="A139" s="1805" t="s">
        <v>5954</v>
      </c>
      <c r="B139" s="531" t="s">
        <v>3204</v>
      </c>
      <c r="C139" s="531">
        <v>5021</v>
      </c>
      <c r="D139" s="531">
        <v>1000</v>
      </c>
      <c r="E139" s="574">
        <v>131.54</v>
      </c>
      <c r="F139" s="603">
        <f t="shared" si="9"/>
        <v>131.54</v>
      </c>
      <c r="G139" s="1806">
        <f>'Заказ, cкидки и курсы валют'!$J$23*F139</f>
        <v>1578.48</v>
      </c>
      <c r="H139" s="128">
        <f t="shared" si="10"/>
        <v>1578.48</v>
      </c>
      <c r="I139" s="212"/>
    </row>
    <row r="140" spans="1:11" ht="15">
      <c r="A140" s="1805" t="s">
        <v>43</v>
      </c>
      <c r="B140" s="531" t="s">
        <v>3204</v>
      </c>
      <c r="C140" s="531">
        <v>6002</v>
      </c>
      <c r="D140" s="531">
        <v>1000</v>
      </c>
      <c r="E140" s="574">
        <v>131.54</v>
      </c>
      <c r="F140" s="603">
        <f t="shared" si="9"/>
        <v>131.54</v>
      </c>
      <c r="G140" s="1806">
        <f>'Заказ, cкидки и курсы валют'!$J$23*F140</f>
        <v>1578.48</v>
      </c>
      <c r="H140" s="128">
        <f t="shared" si="10"/>
        <v>1578.48</v>
      </c>
      <c r="I140" s="212"/>
    </row>
    <row r="141" spans="1:11" ht="15">
      <c r="A141" s="1805" t="s">
        <v>44</v>
      </c>
      <c r="B141" s="531" t="s">
        <v>3204</v>
      </c>
      <c r="C141" s="531">
        <v>6005</v>
      </c>
      <c r="D141" s="531">
        <v>1000</v>
      </c>
      <c r="E141" s="574">
        <v>131.54</v>
      </c>
      <c r="F141" s="603">
        <f t="shared" si="9"/>
        <v>131.54</v>
      </c>
      <c r="G141" s="1806">
        <f>'Заказ, cкидки и курсы валют'!$J$23*F141</f>
        <v>1578.48</v>
      </c>
      <c r="H141" s="128">
        <f t="shared" si="10"/>
        <v>1578.48</v>
      </c>
      <c r="I141" s="212"/>
    </row>
    <row r="142" spans="1:11" ht="15">
      <c r="A142" s="1805" t="s">
        <v>38</v>
      </c>
      <c r="B142" s="531" t="s">
        <v>3204</v>
      </c>
      <c r="C142" s="531">
        <v>7004</v>
      </c>
      <c r="D142" s="531">
        <v>1000</v>
      </c>
      <c r="E142" s="574">
        <v>131.54</v>
      </c>
      <c r="F142" s="603">
        <f t="shared" si="9"/>
        <v>131.54</v>
      </c>
      <c r="G142" s="1806">
        <f>'Заказ, cкидки и курсы валют'!$J$23*F142</f>
        <v>1578.48</v>
      </c>
      <c r="H142" s="128">
        <f t="shared" si="10"/>
        <v>1578.48</v>
      </c>
      <c r="I142" s="212"/>
    </row>
    <row r="143" spans="1:11" ht="15">
      <c r="A143" s="1805" t="s">
        <v>9615</v>
      </c>
      <c r="B143" s="531" t="s">
        <v>3204</v>
      </c>
      <c r="C143" s="531">
        <v>7024</v>
      </c>
      <c r="D143" s="531">
        <v>1000</v>
      </c>
      <c r="E143" s="574">
        <v>131.54</v>
      </c>
      <c r="F143" s="603">
        <f t="shared" si="9"/>
        <v>131.54</v>
      </c>
      <c r="G143" s="1806">
        <f>'Заказ, cкидки и курсы валют'!$J$23*F143</f>
        <v>1578.48</v>
      </c>
      <c r="H143" s="128">
        <f t="shared" si="10"/>
        <v>1578.48</v>
      </c>
      <c r="I143" s="212"/>
    </row>
    <row r="144" spans="1:11" ht="15">
      <c r="A144" s="1805" t="s">
        <v>42</v>
      </c>
      <c r="B144" s="531" t="s">
        <v>3204</v>
      </c>
      <c r="C144" s="531">
        <v>8017</v>
      </c>
      <c r="D144" s="531">
        <v>1000</v>
      </c>
      <c r="E144" s="574">
        <v>131.54</v>
      </c>
      <c r="F144" s="603">
        <f t="shared" si="9"/>
        <v>131.54</v>
      </c>
      <c r="G144" s="1806">
        <f>'Заказ, cкидки и курсы валют'!$J$23*F144</f>
        <v>1578.48</v>
      </c>
      <c r="H144" s="128">
        <f t="shared" si="10"/>
        <v>1578.48</v>
      </c>
      <c r="I144" s="212"/>
    </row>
    <row r="145" spans="1:9" ht="15">
      <c r="A145" s="1805" t="s">
        <v>11832</v>
      </c>
      <c r="B145" s="531" t="s">
        <v>3204</v>
      </c>
      <c r="C145" s="531">
        <v>8019</v>
      </c>
      <c r="D145" s="531">
        <v>1000</v>
      </c>
      <c r="E145" s="574">
        <v>131.54</v>
      </c>
      <c r="F145" s="603">
        <v>124.3</v>
      </c>
      <c r="G145" s="1806">
        <f>'Заказ, cкидки и курсы валют'!$J$23*F145</f>
        <v>1491.6</v>
      </c>
      <c r="H145" s="128">
        <f t="shared" si="10"/>
        <v>1491.6</v>
      </c>
      <c r="I145" s="212"/>
    </row>
    <row r="146" spans="1:9" ht="12.95" customHeight="1">
      <c r="A146" s="1805" t="s">
        <v>37</v>
      </c>
      <c r="B146" s="531" t="s">
        <v>3204</v>
      </c>
      <c r="C146" s="531">
        <v>9003</v>
      </c>
      <c r="D146" s="531">
        <v>1000</v>
      </c>
      <c r="E146" s="574">
        <v>131.54</v>
      </c>
      <c r="F146" s="603">
        <f t="shared" si="9"/>
        <v>131.54</v>
      </c>
      <c r="G146" s="1806">
        <f>'Заказ, cкидки и курсы валют'!$J$23*F146</f>
        <v>1578.48</v>
      </c>
      <c r="H146" s="128">
        <f t="shared" si="10"/>
        <v>1578.48</v>
      </c>
      <c r="I146" s="212"/>
    </row>
    <row r="147" spans="1:9" ht="15">
      <c r="A147" s="1805" t="s">
        <v>47</v>
      </c>
      <c r="B147" s="531" t="s">
        <v>3204</v>
      </c>
      <c r="C147" s="531">
        <v>9005</v>
      </c>
      <c r="D147" s="531">
        <v>1000</v>
      </c>
      <c r="E147" s="574">
        <v>131.54</v>
      </c>
      <c r="F147" s="603">
        <f t="shared" si="9"/>
        <v>131.54</v>
      </c>
      <c r="G147" s="1806">
        <f>'Заказ, cкидки и курсы валют'!$J$23*F147</f>
        <v>1578.48</v>
      </c>
      <c r="H147" s="128">
        <f t="shared" si="10"/>
        <v>1578.48</v>
      </c>
      <c r="I147" s="212"/>
    </row>
    <row r="148" spans="1:9" ht="15">
      <c r="A148" s="1807" t="s">
        <v>9616</v>
      </c>
      <c r="B148" s="624" t="s">
        <v>3374</v>
      </c>
      <c r="C148" s="624">
        <v>1014</v>
      </c>
      <c r="D148" s="624">
        <v>500</v>
      </c>
      <c r="E148" s="574">
        <v>205.69</v>
      </c>
      <c r="F148" s="936">
        <f t="shared" si="9"/>
        <v>205.69</v>
      </c>
      <c r="G148" s="1808">
        <f>'Заказ, cкидки и курсы валют'!$J$23*F148</f>
        <v>2468.2799999999997</v>
      </c>
      <c r="H148" s="522">
        <f t="shared" si="10"/>
        <v>1234.1400000000001</v>
      </c>
      <c r="I148" s="523"/>
    </row>
    <row r="149" spans="1:9" ht="15">
      <c r="A149" s="1807" t="s">
        <v>833</v>
      </c>
      <c r="B149" s="624" t="s">
        <v>3374</v>
      </c>
      <c r="C149" s="624">
        <v>3005</v>
      </c>
      <c r="D149" s="624">
        <v>500</v>
      </c>
      <c r="E149" s="574">
        <v>205.69</v>
      </c>
      <c r="F149" s="936">
        <f t="shared" si="9"/>
        <v>205.69</v>
      </c>
      <c r="G149" s="1808">
        <f>'Заказ, cкидки и курсы валют'!$J$23*F149</f>
        <v>2468.2799999999997</v>
      </c>
      <c r="H149" s="522">
        <f t="shared" si="10"/>
        <v>1234.1400000000001</v>
      </c>
      <c r="I149" s="523"/>
    </row>
    <row r="150" spans="1:9" ht="15">
      <c r="A150" s="1805" t="s">
        <v>51</v>
      </c>
      <c r="B150" s="1809" t="s">
        <v>3374</v>
      </c>
      <c r="C150" s="531">
        <v>5005</v>
      </c>
      <c r="D150" s="1809">
        <v>500</v>
      </c>
      <c r="E150" s="574">
        <v>205.69</v>
      </c>
      <c r="F150" s="603">
        <f t="shared" si="9"/>
        <v>205.69</v>
      </c>
      <c r="G150" s="1806">
        <f>'Заказ, cкидки и курсы валют'!$J$23*F150</f>
        <v>2468.2799999999997</v>
      </c>
      <c r="H150" s="128">
        <f t="shared" si="10"/>
        <v>1234.1400000000001</v>
      </c>
      <c r="I150" s="212"/>
    </row>
    <row r="151" spans="1:9" ht="15">
      <c r="A151" s="1805" t="s">
        <v>50</v>
      </c>
      <c r="B151" s="1809" t="s">
        <v>3374</v>
      </c>
      <c r="C151" s="531">
        <v>6005</v>
      </c>
      <c r="D151" s="1809">
        <v>500</v>
      </c>
      <c r="E151" s="574">
        <v>205.69</v>
      </c>
      <c r="F151" s="603">
        <f t="shared" si="9"/>
        <v>205.69</v>
      </c>
      <c r="G151" s="1806">
        <f>'Заказ, cкидки и курсы валют'!$J$23*F151</f>
        <v>2468.2799999999997</v>
      </c>
      <c r="H151" s="128">
        <f t="shared" si="10"/>
        <v>1234.1400000000001</v>
      </c>
      <c r="I151" s="212"/>
    </row>
    <row r="152" spans="1:9" ht="15">
      <c r="A152" s="1805" t="s">
        <v>9617</v>
      </c>
      <c r="B152" s="1809" t="s">
        <v>3374</v>
      </c>
      <c r="C152" s="531">
        <v>7004</v>
      </c>
      <c r="D152" s="1809">
        <v>500</v>
      </c>
      <c r="E152" s="574">
        <v>205.69</v>
      </c>
      <c r="F152" s="603">
        <f t="shared" si="9"/>
        <v>205.69</v>
      </c>
      <c r="G152" s="1806">
        <f>'Заказ, cкидки и курсы валют'!$J$23*F152</f>
        <v>2468.2799999999997</v>
      </c>
      <c r="H152" s="128">
        <f t="shared" si="10"/>
        <v>1234.1400000000001</v>
      </c>
      <c r="I152" s="212"/>
    </row>
    <row r="153" spans="1:9" ht="15">
      <c r="A153" s="1805" t="s">
        <v>9618</v>
      </c>
      <c r="B153" s="1809" t="s">
        <v>3374</v>
      </c>
      <c r="C153" s="531">
        <v>7024</v>
      </c>
      <c r="D153" s="1809">
        <v>500</v>
      </c>
      <c r="E153" s="574">
        <v>205.69</v>
      </c>
      <c r="F153" s="603">
        <f t="shared" si="9"/>
        <v>205.69</v>
      </c>
      <c r="G153" s="1806">
        <f>'Заказ, cкидки и курсы валют'!$J$23*F153</f>
        <v>2468.2799999999997</v>
      </c>
      <c r="H153" s="128">
        <f t="shared" si="10"/>
        <v>1234.1400000000001</v>
      </c>
      <c r="I153" s="212"/>
    </row>
    <row r="154" spans="1:9" ht="15">
      <c r="A154" s="1805" t="s">
        <v>49</v>
      </c>
      <c r="B154" s="1809" t="s">
        <v>3374</v>
      </c>
      <c r="C154" s="531">
        <v>8017</v>
      </c>
      <c r="D154" s="1809">
        <v>500</v>
      </c>
      <c r="E154" s="574">
        <v>205.69</v>
      </c>
      <c r="F154" s="603">
        <f t="shared" si="9"/>
        <v>205.69</v>
      </c>
      <c r="G154" s="1806">
        <f>'Заказ, cкидки и курсы валют'!$J$23*F154</f>
        <v>2468.2799999999997</v>
      </c>
      <c r="H154" s="128">
        <f t="shared" si="10"/>
        <v>1234.1400000000001</v>
      </c>
      <c r="I154" s="212"/>
    </row>
    <row r="155" spans="1:9" ht="15.75" thickBot="1">
      <c r="A155" s="1810" t="s">
        <v>48</v>
      </c>
      <c r="B155" s="1811" t="s">
        <v>3374</v>
      </c>
      <c r="C155" s="527">
        <v>9003</v>
      </c>
      <c r="D155" s="1811">
        <v>500</v>
      </c>
      <c r="E155" s="574">
        <v>205.69</v>
      </c>
      <c r="F155" s="959">
        <f t="shared" si="9"/>
        <v>205.69</v>
      </c>
      <c r="G155" s="1812">
        <f>'Заказ, cкидки и курсы валют'!$J$23*F155</f>
        <v>2468.2799999999997</v>
      </c>
      <c r="H155" s="181">
        <f t="shared" si="10"/>
        <v>1234.1400000000001</v>
      </c>
      <c r="I155" s="214"/>
    </row>
    <row r="156" spans="1:9" ht="15.75" thickBot="1">
      <c r="A156" s="740"/>
      <c r="B156" s="1885"/>
      <c r="C156" s="1886"/>
      <c r="D156" s="1885"/>
      <c r="E156" s="667"/>
      <c r="F156" s="1096"/>
      <c r="G156" s="1887"/>
      <c r="H156" s="23"/>
      <c r="I156" s="14"/>
    </row>
    <row r="157" spans="1:9" ht="18">
      <c r="A157" s="247"/>
      <c r="B157" s="163"/>
      <c r="C157" s="91"/>
      <c r="D157" s="91" t="s">
        <v>3192</v>
      </c>
      <c r="E157" s="555"/>
      <c r="F157" s="555"/>
      <c r="G157" s="569"/>
      <c r="H157" s="163"/>
      <c r="I157" s="95"/>
    </row>
    <row r="158" spans="1:9" ht="18">
      <c r="A158" s="248"/>
      <c r="B158" s="17"/>
      <c r="C158" s="108"/>
      <c r="D158" s="108" t="s">
        <v>3194</v>
      </c>
      <c r="E158" s="556"/>
      <c r="F158" s="568"/>
      <c r="G158" s="568"/>
      <c r="H158" s="17"/>
      <c r="I158" s="167"/>
    </row>
    <row r="159" spans="1:9">
      <c r="A159" s="248"/>
      <c r="B159" s="17"/>
      <c r="C159" s="97"/>
      <c r="D159" s="97"/>
      <c r="E159" s="896"/>
      <c r="F159" s="596"/>
      <c r="G159" s="620"/>
      <c r="H159" s="17"/>
      <c r="I159" s="167"/>
    </row>
    <row r="160" spans="1:9">
      <c r="A160" s="248"/>
      <c r="B160" s="17"/>
      <c r="C160" s="97"/>
      <c r="D160" s="97"/>
      <c r="E160" s="896"/>
      <c r="F160" s="596"/>
      <c r="G160" s="620"/>
      <c r="H160" s="17"/>
      <c r="I160" s="167"/>
    </row>
    <row r="161" spans="1:10" ht="15.75">
      <c r="A161" s="2552" t="s">
        <v>7052</v>
      </c>
      <c r="B161" s="2553"/>
      <c r="C161" s="97"/>
      <c r="D161" s="97"/>
      <c r="E161" s="896"/>
      <c r="F161" s="596"/>
      <c r="G161" s="620"/>
      <c r="H161" s="17"/>
      <c r="I161" s="167"/>
    </row>
    <row r="162" spans="1:10" ht="13.5" thickBot="1">
      <c r="A162" s="249"/>
      <c r="B162" s="171"/>
      <c r="C162" s="99"/>
      <c r="D162" s="99"/>
      <c r="E162" s="897"/>
      <c r="F162" s="598"/>
      <c r="G162" s="621"/>
      <c r="H162" s="171"/>
      <c r="I162" s="172"/>
    </row>
    <row r="163" spans="1:10" ht="42">
      <c r="A163" s="187" t="s">
        <v>1028</v>
      </c>
      <c r="B163" s="189" t="s">
        <v>1029</v>
      </c>
      <c r="C163" s="225" t="s">
        <v>2716</v>
      </c>
      <c r="D163" s="192" t="s">
        <v>3130</v>
      </c>
      <c r="E163" s="599" t="s">
        <v>11188</v>
      </c>
      <c r="F163" s="611" t="s">
        <v>2779</v>
      </c>
      <c r="G163" s="640" t="s">
        <v>2627</v>
      </c>
      <c r="H163" s="419" t="s">
        <v>497</v>
      </c>
      <c r="I163" s="173" t="s">
        <v>4239</v>
      </c>
      <c r="J163" s="2668" t="s">
        <v>12335</v>
      </c>
    </row>
    <row r="164" spans="1:10" ht="13.5" thickBot="1">
      <c r="A164" s="195"/>
      <c r="B164" s="389"/>
      <c r="C164" s="226" t="s">
        <v>2513</v>
      </c>
      <c r="D164" s="390" t="s">
        <v>2628</v>
      </c>
      <c r="E164" s="898" t="s">
        <v>265</v>
      </c>
      <c r="F164" s="607">
        <f>'Заказ, cкидки и курсы валют'!$I$12</f>
        <v>0</v>
      </c>
      <c r="G164" s="949"/>
      <c r="H164" s="455"/>
      <c r="I164" s="325"/>
      <c r="J164" s="2669"/>
    </row>
    <row r="165" spans="1:10" ht="15.75" thickBot="1">
      <c r="A165" s="333" t="s">
        <v>11661</v>
      </c>
      <c r="B165" s="1947" t="s">
        <v>622</v>
      </c>
      <c r="C165" s="1947">
        <v>1015</v>
      </c>
      <c r="D165" s="986">
        <v>100</v>
      </c>
      <c r="E165" s="2103">
        <f>(E118*2)+(1000/D165*7.5)</f>
        <v>249.28</v>
      </c>
      <c r="F165" s="967">
        <f t="shared" ref="F165:F170" si="11">ROUND(E165*(1-$F$11),2)</f>
        <v>249.28</v>
      </c>
      <c r="G165" s="968">
        <f>'Заказ, cкидки и курсы валют'!$J$23*F165</f>
        <v>2991.36</v>
      </c>
      <c r="H165" s="387">
        <f t="shared" ref="H165:H170" si="12">ROUND((D165/1000)*G165,2)</f>
        <v>299.14</v>
      </c>
      <c r="I165" s="337"/>
      <c r="J165" s="128">
        <f>ROUND(IF(H165&lt;'Заказ, cкидки и курсы валют'!$B$39,H165*0.54*100/(100-'Заказ, cкидки и курсы валют'!$C$39),IF(H165&lt;'Заказ, cкидки и курсы валют'!$B$40,H165*0.54*100/(100-'Заказ, cкидки и курсы валют'!$C$40),IF(H165&lt;'Заказ, cкидки и курсы валют'!$B$41,H165*0.54*100/(100-'Заказ, cкидки и курсы валют'!$C$41),IF(H165&lt;'Заказ, cкидки и курсы валют'!$B$42,H165*0.54*100/(100-'Заказ, cкидки и курсы валют'!$C$42),IF(H165&lt;'Заказ, cкидки и курсы валют'!$B$43,H165*0.54*100/(100-'Заказ, cкидки и курсы валют'!$C$43),H165))))),2)</f>
        <v>403.84</v>
      </c>
    </row>
    <row r="166" spans="1:10" ht="15.75" thickBot="1">
      <c r="A166" s="1805" t="s">
        <v>11662</v>
      </c>
      <c r="B166" s="531" t="s">
        <v>622</v>
      </c>
      <c r="C166" s="531">
        <v>8017</v>
      </c>
      <c r="D166" s="531">
        <v>100</v>
      </c>
      <c r="E166" s="2103">
        <f>(E130*2)+(1000/D166*7.5)</f>
        <v>249.28</v>
      </c>
      <c r="F166" s="603">
        <f t="shared" si="11"/>
        <v>249.28</v>
      </c>
      <c r="G166" s="862">
        <f>'Заказ, cкидки и курсы валют'!$J$23*F166</f>
        <v>2991.36</v>
      </c>
      <c r="H166" s="128">
        <f t="shared" si="12"/>
        <v>299.14</v>
      </c>
      <c r="I166" s="212"/>
      <c r="J166" s="128">
        <f>ROUND(IF(H166&lt;'Заказ, cкидки и курсы валют'!$B$39,H166*0.54*100/(100-'Заказ, cкидки и курсы валют'!$C$39),IF(H166&lt;'Заказ, cкидки и курсы валют'!$B$40,H166*0.54*100/(100-'Заказ, cкидки и курсы валют'!$C$40),IF(H166&lt;'Заказ, cкидки и курсы валют'!$B$41,H166*0.54*100/(100-'Заказ, cкидки и курсы валют'!$C$41),IF(H166&lt;'Заказ, cкидки и курсы валют'!$B$42,H166*0.54*100/(100-'Заказ, cкидки и курсы валют'!$C$42),IF(H166&lt;'Заказ, cкидки и курсы валют'!$B$43,H166*0.54*100/(100-'Заказ, cкидки и курсы валют'!$C$43),H166))))),2)</f>
        <v>403.84</v>
      </c>
    </row>
    <row r="167" spans="1:10" ht="15.75" thickBot="1">
      <c r="A167" s="1805" t="s">
        <v>11663</v>
      </c>
      <c r="B167" s="531" t="s">
        <v>622</v>
      </c>
      <c r="C167" s="531">
        <v>9003</v>
      </c>
      <c r="D167" s="531">
        <v>100</v>
      </c>
      <c r="E167" s="2103">
        <f>(E131*2)+(1000/D167*7.5)</f>
        <v>249.28</v>
      </c>
      <c r="F167" s="603">
        <f t="shared" si="11"/>
        <v>249.28</v>
      </c>
      <c r="G167" s="862">
        <f>'Заказ, cкидки и курсы валют'!$J$23*F167</f>
        <v>2991.36</v>
      </c>
      <c r="H167" s="128">
        <f t="shared" si="12"/>
        <v>299.14</v>
      </c>
      <c r="I167" s="212"/>
      <c r="J167" s="128">
        <f>ROUND(IF(H167&lt;'Заказ, cкидки и курсы валют'!$B$39,H167*0.54*100/(100-'Заказ, cкидки и курсы валют'!$C$39),IF(H167&lt;'Заказ, cкидки и курсы валют'!$B$40,H167*0.54*100/(100-'Заказ, cкидки и курсы валют'!$C$40),IF(H167&lt;'Заказ, cкидки и курсы валют'!$B$41,H167*0.54*100/(100-'Заказ, cкидки и курсы валют'!$C$41),IF(H167&lt;'Заказ, cкидки и курсы валют'!$B$42,H167*0.54*100/(100-'Заказ, cкидки и курсы валют'!$C$42),IF(H167&lt;'Заказ, cкидки и курсы валют'!$B$43,H167*0.54*100/(100-'Заказ, cкидки и курсы валют'!$C$43),H167))))),2)</f>
        <v>403.84</v>
      </c>
    </row>
    <row r="168" spans="1:10" ht="15.75" thickBot="1">
      <c r="A168" s="1805" t="s">
        <v>11664</v>
      </c>
      <c r="B168" s="531" t="s">
        <v>622</v>
      </c>
      <c r="C168" s="531">
        <v>9005</v>
      </c>
      <c r="D168" s="531">
        <v>100</v>
      </c>
      <c r="E168" s="2103">
        <f>(E132*2)+(1000/D168*7.5)</f>
        <v>249.28</v>
      </c>
      <c r="F168" s="603">
        <f t="shared" si="11"/>
        <v>249.28</v>
      </c>
      <c r="G168" s="862">
        <f>'Заказ, cкидки и курсы валют'!$J$23*F168</f>
        <v>2991.36</v>
      </c>
      <c r="H168" s="128">
        <f t="shared" si="12"/>
        <v>299.14</v>
      </c>
      <c r="I168" s="212"/>
      <c r="J168" s="128">
        <f>ROUND(IF(H168&lt;'Заказ, cкидки и курсы валют'!$B$39,H168*0.54*100/(100-'Заказ, cкидки и курсы валют'!$C$39),IF(H168&lt;'Заказ, cкидки и курсы валют'!$B$40,H168*0.54*100/(100-'Заказ, cкидки и курсы валют'!$C$40),IF(H168&lt;'Заказ, cкидки и курсы валют'!$B$41,H168*0.54*100/(100-'Заказ, cкидки и курсы валют'!$C$41),IF(H168&lt;'Заказ, cкидки и курсы валют'!$B$42,H168*0.54*100/(100-'Заказ, cкидки и курсы валют'!$C$42),IF(H168&lt;'Заказ, cкидки и курсы валют'!$B$43,H168*0.54*100/(100-'Заказ, cкидки и курсы валют'!$C$43),H168))))),2)</f>
        <v>403.84</v>
      </c>
    </row>
    <row r="169" spans="1:10" ht="15.75" thickBot="1">
      <c r="A169" s="1805" t="s">
        <v>11665</v>
      </c>
      <c r="B169" s="531" t="s">
        <v>3204</v>
      </c>
      <c r="C169" s="531">
        <v>7024</v>
      </c>
      <c r="D169" s="531">
        <v>100</v>
      </c>
      <c r="E169" s="2103">
        <f>(E143*2)+(1000/D169*7.5)</f>
        <v>338.08</v>
      </c>
      <c r="F169" s="603">
        <f t="shared" si="11"/>
        <v>338.08</v>
      </c>
      <c r="G169" s="862">
        <f>'Заказ, cкидки и курсы валют'!$J$23*F169</f>
        <v>4056.96</v>
      </c>
      <c r="H169" s="128">
        <f t="shared" si="12"/>
        <v>405.7</v>
      </c>
      <c r="I169" s="212"/>
      <c r="J169" s="128">
        <f>ROUND(IF(H169&lt;'Заказ, cкидки и курсы валют'!$B$39,H169*0.54*100/(100-'Заказ, cкидки и курсы валют'!$C$39),IF(H169&lt;'Заказ, cкидки и курсы валют'!$B$40,H169*0.54*100/(100-'Заказ, cкидки и курсы валют'!$C$40),IF(H169&lt;'Заказ, cкидки и курсы валют'!$B$41,H169*0.54*100/(100-'Заказ, cкидки и курсы валют'!$C$41),IF(H169&lt;'Заказ, cкидки и курсы валют'!$B$42,H169*0.54*100/(100-'Заказ, cкидки и курсы валют'!$C$42),IF(H169&lt;'Заказ, cкидки и курсы валют'!$B$43,H169*0.54*100/(100-'Заказ, cкидки и курсы валют'!$C$43),H169))))),2)</f>
        <v>486.84</v>
      </c>
    </row>
    <row r="170" spans="1:10" ht="15.75" thickBot="1">
      <c r="A170" s="1810" t="s">
        <v>11666</v>
      </c>
      <c r="B170" s="527" t="s">
        <v>3204</v>
      </c>
      <c r="C170" s="527">
        <v>8017</v>
      </c>
      <c r="D170" s="527">
        <v>100</v>
      </c>
      <c r="E170" s="2103">
        <f>(E144*2)+(1000/D170*7.5)</f>
        <v>338.08</v>
      </c>
      <c r="F170" s="959">
        <f t="shared" si="11"/>
        <v>338.08</v>
      </c>
      <c r="G170" s="960">
        <f>'Заказ, cкидки и курсы валют'!$J$23*F170</f>
        <v>4056.96</v>
      </c>
      <c r="H170" s="181">
        <f t="shared" si="12"/>
        <v>405.7</v>
      </c>
      <c r="I170" s="214"/>
      <c r="J170" s="128">
        <f>ROUND(IF(H170&lt;'Заказ, cкидки и курсы валют'!$B$39,H170*0.54*100/(100-'Заказ, cкидки и курсы валют'!$C$39),IF(H170&lt;'Заказ, cкидки и курсы валют'!$B$40,H170*0.54*100/(100-'Заказ, cкидки и курсы валют'!$C$40),IF(H170&lt;'Заказ, cкидки и курсы валют'!$B$41,H170*0.54*100/(100-'Заказ, cкидки и курсы валют'!$C$41),IF(H170&lt;'Заказ, cкидки и курсы валют'!$B$42,H170*0.54*100/(100-'Заказ, cкидки и курсы валют'!$C$42),IF(H170&lt;'Заказ, cкидки и курсы валют'!$B$43,H170*0.54*100/(100-'Заказ, cкидки и курсы валют'!$C$43),H170))))),2)</f>
        <v>486.84</v>
      </c>
    </row>
    <row r="171" spans="1:10" ht="13.5" thickBot="1">
      <c r="A171" s="14"/>
      <c r="B171" s="80"/>
      <c r="C171" s="80"/>
      <c r="D171" s="80"/>
      <c r="E171" s="604"/>
      <c r="F171" s="578"/>
      <c r="G171" s="546"/>
      <c r="H171" s="14"/>
      <c r="I171" s="14"/>
    </row>
    <row r="172" spans="1:10" ht="18">
      <c r="A172" s="247"/>
      <c r="B172" s="163"/>
      <c r="C172" s="91"/>
      <c r="D172" s="91" t="s">
        <v>3192</v>
      </c>
      <c r="E172" s="555"/>
      <c r="F172" s="555"/>
      <c r="G172" s="569"/>
      <c r="H172" s="163"/>
      <c r="I172" s="95"/>
    </row>
    <row r="173" spans="1:10" ht="18">
      <c r="A173" s="248"/>
      <c r="B173" s="17"/>
      <c r="C173" s="108"/>
      <c r="D173" s="108"/>
      <c r="E173" s="556" t="s">
        <v>3216</v>
      </c>
      <c r="F173" s="568"/>
      <c r="G173" s="568"/>
      <c r="H173" s="17"/>
      <c r="I173" s="167"/>
    </row>
    <row r="174" spans="1:10">
      <c r="A174" s="248"/>
      <c r="B174" s="17"/>
      <c r="C174" s="97"/>
      <c r="D174" s="97"/>
      <c r="E174" s="896"/>
      <c r="F174" s="596"/>
      <c r="G174" s="620"/>
      <c r="H174" s="17"/>
      <c r="I174" s="167"/>
    </row>
    <row r="175" spans="1:10">
      <c r="A175" s="248"/>
      <c r="B175" s="17"/>
      <c r="C175" s="97"/>
      <c r="D175" s="97"/>
      <c r="E175" s="896"/>
      <c r="F175" s="596"/>
      <c r="G175" s="620"/>
      <c r="H175" s="17"/>
      <c r="I175" s="167"/>
    </row>
    <row r="176" spans="1:10">
      <c r="A176" s="248"/>
      <c r="B176" s="17"/>
      <c r="C176" s="97"/>
      <c r="D176" s="97"/>
      <c r="E176" s="896"/>
      <c r="F176" s="596"/>
      <c r="G176" s="620"/>
      <c r="H176" s="17"/>
      <c r="I176" s="167"/>
    </row>
    <row r="177" spans="1:9" ht="13.5" thickBot="1">
      <c r="A177" s="249"/>
      <c r="B177" s="261"/>
      <c r="C177" s="99"/>
      <c r="D177" s="99"/>
      <c r="E177" s="897"/>
      <c r="F177" s="598"/>
      <c r="G177" s="621"/>
      <c r="H177" s="171"/>
      <c r="I177" s="172"/>
    </row>
    <row r="178" spans="1:9" ht="42">
      <c r="A178" s="187" t="s">
        <v>1028</v>
      </c>
      <c r="B178" s="189" t="s">
        <v>1029</v>
      </c>
      <c r="C178" s="192" t="s">
        <v>678</v>
      </c>
      <c r="D178" s="192" t="s">
        <v>3130</v>
      </c>
      <c r="E178" s="605" t="s">
        <v>11188</v>
      </c>
      <c r="F178" s="600" t="s">
        <v>2779</v>
      </c>
      <c r="G178" s="640" t="s">
        <v>2627</v>
      </c>
      <c r="H178" s="419" t="s">
        <v>497</v>
      </c>
      <c r="I178" s="1837" t="s">
        <v>4239</v>
      </c>
    </row>
    <row r="179" spans="1:9" ht="13.5" thickBot="1">
      <c r="A179" s="195"/>
      <c r="B179" s="389"/>
      <c r="C179" s="197" t="s">
        <v>3629</v>
      </c>
      <c r="D179" s="390" t="s">
        <v>2628</v>
      </c>
      <c r="E179" s="898" t="s">
        <v>265</v>
      </c>
      <c r="F179" s="607">
        <f>'Заказ, cкидки и курсы валют'!$I$12</f>
        <v>0</v>
      </c>
      <c r="G179" s="949"/>
      <c r="H179" s="455"/>
      <c r="I179" s="248"/>
    </row>
    <row r="180" spans="1:9" ht="15">
      <c r="A180" s="333" t="s">
        <v>834</v>
      </c>
      <c r="B180" s="393" t="s">
        <v>621</v>
      </c>
      <c r="C180" s="1009">
        <v>1.345</v>
      </c>
      <c r="D180" s="393">
        <v>1000</v>
      </c>
      <c r="E180" s="574">
        <v>108.52</v>
      </c>
      <c r="F180" s="967">
        <f>ROUND(E180*(1-$F$11),2)</f>
        <v>108.52</v>
      </c>
      <c r="G180" s="968">
        <f>'Заказ, cкидки и курсы валют'!$J$23*F180</f>
        <v>1302.24</v>
      </c>
      <c r="H180" s="387">
        <f>ROUND((D180/1000)*G180,2)</f>
        <v>1302.24</v>
      </c>
      <c r="I180" s="337"/>
    </row>
    <row r="181" spans="1:9" ht="15">
      <c r="A181" s="216" t="s">
        <v>835</v>
      </c>
      <c r="B181" s="48" t="s">
        <v>622</v>
      </c>
      <c r="C181" s="36">
        <v>1.4259999999999999</v>
      </c>
      <c r="D181" s="48">
        <v>1000</v>
      </c>
      <c r="E181" s="574">
        <v>112.22</v>
      </c>
      <c r="F181" s="603">
        <f t="shared" ref="F181:F208" si="13">ROUND(E181*(1-$F$11),2)</f>
        <v>112.22</v>
      </c>
      <c r="G181" s="862">
        <f>'Заказ, cкидки и курсы валют'!$J$23*F181</f>
        <v>1346.6399999999999</v>
      </c>
      <c r="H181" s="128">
        <f t="shared" ref="H181:H208" si="14">ROUND((D181/1000)*G181,2)</f>
        <v>1346.64</v>
      </c>
      <c r="I181" s="212"/>
    </row>
    <row r="182" spans="1:9" ht="15">
      <c r="A182" s="216" t="s">
        <v>836</v>
      </c>
      <c r="B182" s="48" t="s">
        <v>623</v>
      </c>
      <c r="C182" s="36">
        <v>1.5389999999999999</v>
      </c>
      <c r="D182" s="48">
        <v>1000</v>
      </c>
      <c r="E182" s="574">
        <v>117.52</v>
      </c>
      <c r="F182" s="603">
        <f t="shared" si="13"/>
        <v>117.52</v>
      </c>
      <c r="G182" s="862">
        <f>'Заказ, cкидки и курсы валют'!$J$23*F182</f>
        <v>1410.24</v>
      </c>
      <c r="H182" s="128">
        <f t="shared" si="14"/>
        <v>1410.24</v>
      </c>
      <c r="I182" s="212"/>
    </row>
    <row r="183" spans="1:9" ht="15">
      <c r="A183" s="216" t="s">
        <v>837</v>
      </c>
      <c r="B183" s="48" t="s">
        <v>3196</v>
      </c>
      <c r="C183" s="36">
        <v>1.6</v>
      </c>
      <c r="D183" s="48">
        <v>1000</v>
      </c>
      <c r="E183" s="574">
        <v>126.25</v>
      </c>
      <c r="F183" s="603">
        <f t="shared" si="13"/>
        <v>126.25</v>
      </c>
      <c r="G183" s="862">
        <f>'Заказ, cкидки и курсы валют'!$J$23*F183</f>
        <v>1515</v>
      </c>
      <c r="H183" s="128">
        <f t="shared" si="14"/>
        <v>1515</v>
      </c>
      <c r="I183" s="212"/>
    </row>
    <row r="184" spans="1:9" ht="15">
      <c r="A184" s="216" t="s">
        <v>838</v>
      </c>
      <c r="B184" s="48" t="s">
        <v>3197</v>
      </c>
      <c r="C184" s="36">
        <v>1.7</v>
      </c>
      <c r="D184" s="48">
        <v>1000</v>
      </c>
      <c r="E184" s="574">
        <v>132.97</v>
      </c>
      <c r="F184" s="603">
        <f t="shared" si="13"/>
        <v>132.97</v>
      </c>
      <c r="G184" s="862">
        <f>'Заказ, cкидки и курсы валют'!$J$23*F184</f>
        <v>1595.6399999999999</v>
      </c>
      <c r="H184" s="128">
        <f t="shared" si="14"/>
        <v>1595.64</v>
      </c>
      <c r="I184" s="212"/>
    </row>
    <row r="185" spans="1:9" ht="15">
      <c r="A185" s="216" t="s">
        <v>839</v>
      </c>
      <c r="B185" s="48" t="s">
        <v>3198</v>
      </c>
      <c r="C185" s="36">
        <v>1.8</v>
      </c>
      <c r="D185" s="48">
        <v>1000</v>
      </c>
      <c r="E185" s="574">
        <v>139.5</v>
      </c>
      <c r="F185" s="603">
        <f t="shared" si="13"/>
        <v>139.5</v>
      </c>
      <c r="G185" s="862">
        <f>'Заказ, cкидки и курсы валют'!$J$23*F185</f>
        <v>1674</v>
      </c>
      <c r="H185" s="128">
        <f t="shared" si="14"/>
        <v>1674</v>
      </c>
      <c r="I185" s="212"/>
    </row>
    <row r="186" spans="1:9" ht="15">
      <c r="A186" s="216" t="s">
        <v>840</v>
      </c>
      <c r="B186" s="48" t="s">
        <v>3199</v>
      </c>
      <c r="C186" s="36">
        <v>1.9</v>
      </c>
      <c r="D186" s="48">
        <v>1000</v>
      </c>
      <c r="E186" s="574">
        <v>148.29</v>
      </c>
      <c r="F186" s="603">
        <f t="shared" si="13"/>
        <v>148.29</v>
      </c>
      <c r="G186" s="862">
        <f>'Заказ, cкидки и курсы валют'!$J$23*F186</f>
        <v>1779.48</v>
      </c>
      <c r="H186" s="128">
        <f t="shared" si="14"/>
        <v>1779.48</v>
      </c>
      <c r="I186" s="212"/>
    </row>
    <row r="187" spans="1:9" ht="15">
      <c r="A187" s="216" t="s">
        <v>841</v>
      </c>
      <c r="B187" s="48" t="s">
        <v>3202</v>
      </c>
      <c r="C187" s="36">
        <v>2.0939999999999999</v>
      </c>
      <c r="D187" s="48">
        <v>1000</v>
      </c>
      <c r="E187" s="574">
        <v>136.52000000000001</v>
      </c>
      <c r="F187" s="603">
        <f t="shared" si="13"/>
        <v>136.52000000000001</v>
      </c>
      <c r="G187" s="862">
        <f>'Заказ, cкидки и курсы валют'!$J$23*F187</f>
        <v>1638.2400000000002</v>
      </c>
      <c r="H187" s="128">
        <f t="shared" si="14"/>
        <v>1638.24</v>
      </c>
      <c r="I187" s="212"/>
    </row>
    <row r="188" spans="1:9" ht="15">
      <c r="A188" s="216" t="s">
        <v>842</v>
      </c>
      <c r="B188" s="48" t="s">
        <v>3203</v>
      </c>
      <c r="C188" s="36">
        <v>2.3119999999999998</v>
      </c>
      <c r="D188" s="48">
        <v>1000</v>
      </c>
      <c r="E188" s="574">
        <v>146.91</v>
      </c>
      <c r="F188" s="603">
        <f t="shared" si="13"/>
        <v>146.91</v>
      </c>
      <c r="G188" s="862">
        <f>'Заказ, cкидки и курсы валют'!$J$23*F188</f>
        <v>1762.92</v>
      </c>
      <c r="H188" s="128">
        <f t="shared" si="14"/>
        <v>1762.92</v>
      </c>
      <c r="I188" s="212"/>
    </row>
    <row r="189" spans="1:9" ht="15">
      <c r="A189" s="216" t="s">
        <v>843</v>
      </c>
      <c r="B189" s="48" t="s">
        <v>3204</v>
      </c>
      <c r="C189" s="36">
        <v>2.5280000000000005</v>
      </c>
      <c r="D189" s="48">
        <v>1000</v>
      </c>
      <c r="E189" s="574">
        <v>155.51</v>
      </c>
      <c r="F189" s="603">
        <f t="shared" si="13"/>
        <v>155.51</v>
      </c>
      <c r="G189" s="862">
        <f>'Заказ, cкидки и курсы валют'!$J$23*F189</f>
        <v>1866.12</v>
      </c>
      <c r="H189" s="128">
        <f t="shared" si="14"/>
        <v>1866.12</v>
      </c>
      <c r="I189" s="212"/>
    </row>
    <row r="190" spans="1:9" ht="15">
      <c r="A190" s="216" t="s">
        <v>844</v>
      </c>
      <c r="B190" s="48" t="s">
        <v>145</v>
      </c>
      <c r="C190" s="36">
        <v>2.6829999999999998</v>
      </c>
      <c r="D190" s="48">
        <v>1000</v>
      </c>
      <c r="E190" s="574">
        <v>170.29</v>
      </c>
      <c r="F190" s="603">
        <f t="shared" si="13"/>
        <v>170.29</v>
      </c>
      <c r="G190" s="862">
        <f>'Заказ, cкидки и курсы валют'!$J$23*F190</f>
        <v>2043.48</v>
      </c>
      <c r="H190" s="128">
        <f t="shared" si="14"/>
        <v>2043.48</v>
      </c>
      <c r="I190" s="212"/>
    </row>
    <row r="191" spans="1:9" ht="15.95" customHeight="1">
      <c r="A191" s="216" t="s">
        <v>845</v>
      </c>
      <c r="B191" s="48" t="s">
        <v>3205</v>
      </c>
      <c r="C191" s="36">
        <v>2.8879999999999999</v>
      </c>
      <c r="D191" s="48">
        <v>500</v>
      </c>
      <c r="E191" s="574">
        <v>174.37</v>
      </c>
      <c r="F191" s="603">
        <f t="shared" si="13"/>
        <v>174.37</v>
      </c>
      <c r="G191" s="862">
        <f>'Заказ, cкидки и курсы валют'!$J$23*F191</f>
        <v>2092.44</v>
      </c>
      <c r="H191" s="128">
        <f t="shared" si="14"/>
        <v>1046.22</v>
      </c>
      <c r="I191" s="212"/>
    </row>
    <row r="192" spans="1:9" ht="15.95" customHeight="1">
      <c r="A192" s="216" t="s">
        <v>846</v>
      </c>
      <c r="B192" s="48" t="s">
        <v>146</v>
      </c>
      <c r="C192" s="36">
        <v>3.012</v>
      </c>
      <c r="D192" s="48">
        <v>500</v>
      </c>
      <c r="E192" s="574">
        <v>185.06</v>
      </c>
      <c r="F192" s="603">
        <f t="shared" si="13"/>
        <v>185.06</v>
      </c>
      <c r="G192" s="862">
        <f>'Заказ, cкидки и курсы валют'!$J$23*F192</f>
        <v>2220.7200000000003</v>
      </c>
      <c r="H192" s="128">
        <f t="shared" si="14"/>
        <v>1110.3599999999999</v>
      </c>
      <c r="I192" s="212"/>
    </row>
    <row r="193" spans="1:9" ht="15">
      <c r="A193" s="216" t="s">
        <v>847</v>
      </c>
      <c r="B193" s="48" t="s">
        <v>3206</v>
      </c>
      <c r="C193" s="36">
        <v>3.3140000000000001</v>
      </c>
      <c r="D193" s="48">
        <v>500</v>
      </c>
      <c r="E193" s="574">
        <v>208.45</v>
      </c>
      <c r="F193" s="603">
        <f t="shared" si="13"/>
        <v>208.45</v>
      </c>
      <c r="G193" s="862">
        <f>'Заказ, cкидки и курсы валют'!$J$23*F193</f>
        <v>2501.3999999999996</v>
      </c>
      <c r="H193" s="128">
        <f t="shared" si="14"/>
        <v>1250.7</v>
      </c>
      <c r="I193" s="212"/>
    </row>
    <row r="194" spans="1:9" ht="15">
      <c r="A194" s="216" t="s">
        <v>848</v>
      </c>
      <c r="B194" s="48" t="s">
        <v>147</v>
      </c>
      <c r="C194" s="36">
        <v>3.4</v>
      </c>
      <c r="D194" s="48">
        <v>500</v>
      </c>
      <c r="E194" s="574">
        <v>212.39</v>
      </c>
      <c r="F194" s="603">
        <f t="shared" si="13"/>
        <v>212.39</v>
      </c>
      <c r="G194" s="862">
        <f>'Заказ, cкидки и курсы валют'!$J$23*F194</f>
        <v>2548.6799999999998</v>
      </c>
      <c r="H194" s="128">
        <f t="shared" si="14"/>
        <v>1274.3399999999999</v>
      </c>
      <c r="I194" s="212"/>
    </row>
    <row r="195" spans="1:9" ht="15">
      <c r="A195" s="216" t="s">
        <v>849</v>
      </c>
      <c r="B195" s="48" t="s">
        <v>148</v>
      </c>
      <c r="C195" s="36">
        <v>3.7</v>
      </c>
      <c r="D195" s="48">
        <v>500</v>
      </c>
      <c r="E195" s="574">
        <v>246.32</v>
      </c>
      <c r="F195" s="603">
        <f t="shared" si="13"/>
        <v>246.32</v>
      </c>
      <c r="G195" s="862">
        <f>'Заказ, cкидки и курсы валют'!$J$23*F195</f>
        <v>2955.84</v>
      </c>
      <c r="H195" s="128">
        <f t="shared" si="14"/>
        <v>1477.92</v>
      </c>
      <c r="I195" s="212"/>
    </row>
    <row r="196" spans="1:9" ht="15">
      <c r="A196" s="216" t="s">
        <v>850</v>
      </c>
      <c r="B196" s="48" t="s">
        <v>3207</v>
      </c>
      <c r="C196" s="36">
        <v>3.0920000000000001</v>
      </c>
      <c r="D196" s="48">
        <v>500</v>
      </c>
      <c r="E196" s="574">
        <v>184.16</v>
      </c>
      <c r="F196" s="603">
        <f t="shared" si="13"/>
        <v>184.16</v>
      </c>
      <c r="G196" s="862">
        <f>'Заказ, cкидки и курсы валют'!$J$23*F196</f>
        <v>2209.92</v>
      </c>
      <c r="H196" s="128">
        <f t="shared" si="14"/>
        <v>1104.96</v>
      </c>
      <c r="I196" s="212"/>
    </row>
    <row r="197" spans="1:9" ht="15">
      <c r="A197" s="216" t="s">
        <v>851</v>
      </c>
      <c r="B197" s="48" t="s">
        <v>3208</v>
      </c>
      <c r="C197" s="36">
        <v>3.3939999999999997</v>
      </c>
      <c r="D197" s="48">
        <v>500</v>
      </c>
      <c r="E197" s="574">
        <v>198</v>
      </c>
      <c r="F197" s="603">
        <f t="shared" si="13"/>
        <v>198</v>
      </c>
      <c r="G197" s="862">
        <f>'Заказ, cкидки и курсы валют'!$J$23*F197</f>
        <v>2376</v>
      </c>
      <c r="H197" s="128">
        <f t="shared" si="14"/>
        <v>1188</v>
      </c>
      <c r="I197" s="212"/>
    </row>
    <row r="198" spans="1:9" ht="15">
      <c r="A198" s="216" t="s">
        <v>852</v>
      </c>
      <c r="B198" s="48" t="s">
        <v>3209</v>
      </c>
      <c r="C198" s="36">
        <v>3.7039999999999997</v>
      </c>
      <c r="D198" s="48">
        <v>500</v>
      </c>
      <c r="E198" s="574">
        <v>210.54</v>
      </c>
      <c r="F198" s="603">
        <f t="shared" si="13"/>
        <v>210.54</v>
      </c>
      <c r="G198" s="862">
        <f>'Заказ, cкидки и курсы валют'!$J$23*F198</f>
        <v>2526.48</v>
      </c>
      <c r="H198" s="128">
        <f t="shared" si="14"/>
        <v>1263.24</v>
      </c>
      <c r="I198" s="212"/>
    </row>
    <row r="199" spans="1:9" ht="15">
      <c r="A199" s="216" t="s">
        <v>853</v>
      </c>
      <c r="B199" s="48" t="s">
        <v>3210</v>
      </c>
      <c r="C199" s="36">
        <v>4.0019999999999998</v>
      </c>
      <c r="D199" s="48">
        <v>500</v>
      </c>
      <c r="E199" s="574">
        <v>218.02</v>
      </c>
      <c r="F199" s="603">
        <f t="shared" si="13"/>
        <v>218.02</v>
      </c>
      <c r="G199" s="862">
        <f>'Заказ, cкидки и курсы валют'!$J$23*F199</f>
        <v>2616.2400000000002</v>
      </c>
      <c r="H199" s="128">
        <f t="shared" si="14"/>
        <v>1308.1199999999999</v>
      </c>
      <c r="I199" s="212"/>
    </row>
    <row r="200" spans="1:9" ht="15">
      <c r="A200" s="216" t="s">
        <v>854</v>
      </c>
      <c r="B200" s="48" t="s">
        <v>3211</v>
      </c>
      <c r="C200" s="36">
        <v>4.25</v>
      </c>
      <c r="D200" s="48">
        <v>500</v>
      </c>
      <c r="E200" s="574">
        <v>236.65</v>
      </c>
      <c r="F200" s="603">
        <f t="shared" si="13"/>
        <v>236.65</v>
      </c>
      <c r="G200" s="862">
        <f>'Заказ, cкидки и курсы валют'!$J$23*F200</f>
        <v>2839.8</v>
      </c>
      <c r="H200" s="128">
        <f t="shared" si="14"/>
        <v>1419.9</v>
      </c>
      <c r="I200" s="212"/>
    </row>
    <row r="201" spans="1:9" ht="15">
      <c r="A201" s="216" t="s">
        <v>855</v>
      </c>
      <c r="B201" s="48" t="s">
        <v>3212</v>
      </c>
      <c r="C201" s="36">
        <v>4.5520000000000005</v>
      </c>
      <c r="D201" s="48">
        <v>500</v>
      </c>
      <c r="E201" s="574">
        <v>254.74</v>
      </c>
      <c r="F201" s="603">
        <f t="shared" si="13"/>
        <v>254.74</v>
      </c>
      <c r="G201" s="862">
        <f>'Заказ, cкидки и курсы валют'!$J$23*F201</f>
        <v>3056.88</v>
      </c>
      <c r="H201" s="128">
        <f t="shared" si="14"/>
        <v>1528.44</v>
      </c>
      <c r="I201" s="212"/>
    </row>
    <row r="202" spans="1:9" ht="15">
      <c r="A202" s="216" t="s">
        <v>856</v>
      </c>
      <c r="B202" s="48" t="s">
        <v>3213</v>
      </c>
      <c r="C202" s="36">
        <v>4.3</v>
      </c>
      <c r="D202" s="48">
        <v>500</v>
      </c>
      <c r="E202" s="574">
        <v>253.48</v>
      </c>
      <c r="F202" s="603">
        <f t="shared" si="13"/>
        <v>253.48</v>
      </c>
      <c r="G202" s="862">
        <f>'Заказ, cкидки и курсы валют'!$J$23*F202</f>
        <v>3041.7599999999998</v>
      </c>
      <c r="H202" s="128">
        <f t="shared" si="14"/>
        <v>1520.88</v>
      </c>
      <c r="I202" s="212"/>
    </row>
    <row r="203" spans="1:9" ht="15">
      <c r="A203" s="216" t="s">
        <v>857</v>
      </c>
      <c r="B203" s="48" t="s">
        <v>3214</v>
      </c>
      <c r="C203" s="36">
        <v>4.8</v>
      </c>
      <c r="D203" s="48">
        <v>500</v>
      </c>
      <c r="E203" s="574">
        <v>286.82</v>
      </c>
      <c r="F203" s="603">
        <f t="shared" si="13"/>
        <v>286.82</v>
      </c>
      <c r="G203" s="862">
        <f>'Заказ, cкидки и курсы валют'!$J$23*F203</f>
        <v>3441.84</v>
      </c>
      <c r="H203" s="128">
        <f t="shared" si="14"/>
        <v>1720.92</v>
      </c>
      <c r="I203" s="212"/>
    </row>
    <row r="204" spans="1:9" ht="15">
      <c r="A204" s="216" t="s">
        <v>858</v>
      </c>
      <c r="B204" s="48" t="s">
        <v>99</v>
      </c>
      <c r="C204" s="36">
        <v>5.3280000000000003</v>
      </c>
      <c r="D204" s="48">
        <v>250</v>
      </c>
      <c r="E204" s="574">
        <v>312.41000000000003</v>
      </c>
      <c r="F204" s="603">
        <f t="shared" si="13"/>
        <v>312.41000000000003</v>
      </c>
      <c r="G204" s="862">
        <f>'Заказ, cкидки и курсы валют'!$J$23*F204</f>
        <v>3748.92</v>
      </c>
      <c r="H204" s="128">
        <f t="shared" si="14"/>
        <v>937.23</v>
      </c>
      <c r="I204" s="212"/>
    </row>
    <row r="205" spans="1:9" ht="15">
      <c r="A205" s="216" t="s">
        <v>859</v>
      </c>
      <c r="B205" s="48" t="s">
        <v>3323</v>
      </c>
      <c r="C205" s="36">
        <v>5.5</v>
      </c>
      <c r="D205" s="48">
        <v>250</v>
      </c>
      <c r="E205" s="574">
        <v>357.03</v>
      </c>
      <c r="F205" s="603">
        <f t="shared" si="13"/>
        <v>357.03</v>
      </c>
      <c r="G205" s="862">
        <f>'Заказ, cкидки и курсы валют'!$J$23*F205</f>
        <v>4284.3599999999997</v>
      </c>
      <c r="H205" s="128">
        <f t="shared" si="14"/>
        <v>1071.0899999999999</v>
      </c>
      <c r="I205" s="212"/>
    </row>
    <row r="206" spans="1:9" ht="15">
      <c r="A206" s="216" t="s">
        <v>860</v>
      </c>
      <c r="B206" s="48" t="s">
        <v>3980</v>
      </c>
      <c r="C206" s="36">
        <v>7.6050000000000004</v>
      </c>
      <c r="D206" s="48">
        <v>250</v>
      </c>
      <c r="E206" s="574">
        <v>420.2</v>
      </c>
      <c r="F206" s="603">
        <f t="shared" si="13"/>
        <v>420.2</v>
      </c>
      <c r="G206" s="862">
        <f>'Заказ, cкидки и курсы валют'!$J$23*F206</f>
        <v>5042.3999999999996</v>
      </c>
      <c r="H206" s="128">
        <f t="shared" si="14"/>
        <v>1260.5999999999999</v>
      </c>
      <c r="I206" s="212"/>
    </row>
    <row r="207" spans="1:9" ht="15">
      <c r="A207" s="216" t="s">
        <v>861</v>
      </c>
      <c r="B207" s="48" t="s">
        <v>92</v>
      </c>
      <c r="C207" s="36">
        <v>8.016</v>
      </c>
      <c r="D207" s="48">
        <v>250</v>
      </c>
      <c r="E207" s="574">
        <v>409.94</v>
      </c>
      <c r="F207" s="603">
        <f t="shared" si="13"/>
        <v>409.94</v>
      </c>
      <c r="G207" s="862">
        <f>'Заказ, cкидки и курсы валют'!$J$23*F207</f>
        <v>4919.28</v>
      </c>
      <c r="H207" s="128">
        <f t="shared" si="14"/>
        <v>1229.82</v>
      </c>
      <c r="I207" s="212"/>
    </row>
    <row r="208" spans="1:9" ht="15.75" thickBot="1">
      <c r="A208" s="241" t="s">
        <v>862</v>
      </c>
      <c r="B208" s="217" t="s">
        <v>94</v>
      </c>
      <c r="C208" s="279">
        <v>8.7149999999999999</v>
      </c>
      <c r="D208" s="217">
        <v>250</v>
      </c>
      <c r="E208" s="574">
        <v>470.01</v>
      </c>
      <c r="F208" s="959">
        <f t="shared" si="13"/>
        <v>470.01</v>
      </c>
      <c r="G208" s="960">
        <f>'Заказ, cкидки и курсы валют'!$J$23*F208</f>
        <v>5640.12</v>
      </c>
      <c r="H208" s="181">
        <f t="shared" si="14"/>
        <v>1410.03</v>
      </c>
      <c r="I208" s="214"/>
    </row>
    <row r="209" spans="1:10" ht="15.75" thickBot="1">
      <c r="A209" s="14"/>
      <c r="B209" s="120"/>
      <c r="C209" s="1888"/>
      <c r="D209" s="120"/>
      <c r="E209" s="667"/>
      <c r="F209" s="1096"/>
      <c r="G209" s="865"/>
      <c r="H209" s="23"/>
      <c r="I209" s="14"/>
    </row>
    <row r="210" spans="1:10" ht="18">
      <c r="A210" s="247"/>
      <c r="B210" s="163"/>
      <c r="C210" s="91"/>
      <c r="D210" s="91" t="s">
        <v>3192</v>
      </c>
      <c r="E210" s="555"/>
      <c r="F210" s="555"/>
      <c r="G210" s="569"/>
      <c r="H210" s="163"/>
      <c r="I210" s="95"/>
    </row>
    <row r="211" spans="1:10" ht="18">
      <c r="A211" s="248"/>
      <c r="B211" s="17"/>
      <c r="C211" s="108"/>
      <c r="D211" s="108"/>
      <c r="E211" s="556" t="s">
        <v>3216</v>
      </c>
      <c r="F211" s="568"/>
      <c r="G211" s="568"/>
      <c r="H211" s="17"/>
      <c r="I211" s="167"/>
    </row>
    <row r="212" spans="1:10">
      <c r="A212" s="248"/>
      <c r="B212" s="17"/>
      <c r="C212" s="97"/>
      <c r="D212" s="97"/>
      <c r="E212" s="896"/>
      <c r="F212" s="596"/>
      <c r="G212" s="620"/>
      <c r="H212" s="17"/>
      <c r="I212" s="167"/>
    </row>
    <row r="213" spans="1:10">
      <c r="A213" s="248"/>
      <c r="B213" s="17"/>
      <c r="C213" s="97"/>
      <c r="D213" s="97"/>
      <c r="E213" s="896"/>
      <c r="F213" s="596"/>
      <c r="G213" s="620"/>
      <c r="H213" s="17"/>
      <c r="I213" s="167"/>
    </row>
    <row r="214" spans="1:10" ht="15.75">
      <c r="A214" s="2552" t="s">
        <v>7052</v>
      </c>
      <c r="B214" s="2553"/>
      <c r="C214" s="97"/>
      <c r="D214" s="97"/>
      <c r="E214" s="896"/>
      <c r="F214" s="596"/>
      <c r="G214" s="620"/>
      <c r="H214" s="17"/>
      <c r="I214" s="167"/>
    </row>
    <row r="215" spans="1:10" ht="13.5" thickBot="1">
      <c r="A215" s="249"/>
      <c r="B215" s="261"/>
      <c r="C215" s="99"/>
      <c r="D215" s="99"/>
      <c r="E215" s="897"/>
      <c r="F215" s="598"/>
      <c r="G215" s="621"/>
      <c r="H215" s="171"/>
      <c r="I215" s="172"/>
    </row>
    <row r="216" spans="1:10" ht="42">
      <c r="A216" s="187" t="s">
        <v>1028</v>
      </c>
      <c r="B216" s="189" t="s">
        <v>1029</v>
      </c>
      <c r="C216" s="192" t="s">
        <v>678</v>
      </c>
      <c r="D216" s="192" t="s">
        <v>3130</v>
      </c>
      <c r="E216" s="599" t="s">
        <v>11188</v>
      </c>
      <c r="F216" s="611" t="s">
        <v>2779</v>
      </c>
      <c r="G216" s="640" t="s">
        <v>2627</v>
      </c>
      <c r="H216" s="419" t="s">
        <v>497</v>
      </c>
      <c r="I216" s="173" t="s">
        <v>4239</v>
      </c>
      <c r="J216" s="2668" t="s">
        <v>12335</v>
      </c>
    </row>
    <row r="217" spans="1:10" ht="13.5" thickBot="1">
      <c r="A217" s="195"/>
      <c r="B217" s="389"/>
      <c r="C217" s="197" t="s">
        <v>3629</v>
      </c>
      <c r="D217" s="390" t="s">
        <v>2628</v>
      </c>
      <c r="E217" s="898" t="s">
        <v>265</v>
      </c>
      <c r="F217" s="607">
        <f>'Заказ, cкидки и курсы валют'!$I$12</f>
        <v>0</v>
      </c>
      <c r="G217" s="949"/>
      <c r="H217" s="455"/>
      <c r="I217" s="325"/>
      <c r="J217" s="2669"/>
    </row>
    <row r="218" spans="1:10" ht="15.75" thickBot="1">
      <c r="A218" s="333" t="s">
        <v>11667</v>
      </c>
      <c r="B218" s="393" t="s">
        <v>622</v>
      </c>
      <c r="C218" s="1009">
        <v>1.4259999999999999</v>
      </c>
      <c r="D218" s="393">
        <v>100</v>
      </c>
      <c r="E218" s="2103">
        <f>(E181*2)+(1000/D218*7.5)</f>
        <v>299.44</v>
      </c>
      <c r="F218" s="967">
        <f t="shared" ref="F218:F225" si="15">ROUND(E218*(1-$F$11),2)</f>
        <v>299.44</v>
      </c>
      <c r="G218" s="968">
        <f>'Заказ, cкидки и курсы валют'!$J$23*F218</f>
        <v>3593.2799999999997</v>
      </c>
      <c r="H218" s="387">
        <f t="shared" ref="H218:H225" si="16">ROUND((D218/1000)*G218,2)</f>
        <v>359.33</v>
      </c>
      <c r="I218" s="337"/>
      <c r="J218" s="128">
        <f>ROUND(IF(H218&lt;'Заказ, cкидки и курсы валют'!$B$39,H218*0.54*100/(100-'Заказ, cкидки и курсы валют'!$C$39),IF(H218&lt;'Заказ, cкидки и курсы валют'!$B$40,H218*0.54*100/(100-'Заказ, cкидки и курсы валют'!$C$40),IF(H218&lt;'Заказ, cкидки и курсы валют'!$B$41,H218*0.54*100/(100-'Заказ, cкидки и курсы валют'!$C$41),IF(H218&lt;'Заказ, cкидки и курсы валют'!$B$42,H218*0.54*100/(100-'Заказ, cкидки и курсы валют'!$C$42),IF(H218&lt;'Заказ, cкидки и курсы валют'!$B$43,H218*0.54*100/(100-'Заказ, cкидки и курсы валют'!$C$43),H218))))),2)</f>
        <v>485.1</v>
      </c>
    </row>
    <row r="219" spans="1:10" ht="15.75" thickBot="1">
      <c r="A219" s="216" t="s">
        <v>11668</v>
      </c>
      <c r="B219" s="48" t="s">
        <v>3203</v>
      </c>
      <c r="C219" s="36">
        <v>2.3119999999999998</v>
      </c>
      <c r="D219" s="48">
        <v>100</v>
      </c>
      <c r="E219" s="2103">
        <f>(E188*2)+(1000/D219*7.5)</f>
        <v>368.82</v>
      </c>
      <c r="F219" s="603">
        <f t="shared" si="15"/>
        <v>368.82</v>
      </c>
      <c r="G219" s="862">
        <f>'Заказ, cкидки и курсы валют'!$J$23*F219</f>
        <v>4425.84</v>
      </c>
      <c r="H219" s="128">
        <f t="shared" si="16"/>
        <v>442.58</v>
      </c>
      <c r="I219" s="212"/>
      <c r="J219" s="128">
        <f>ROUND(IF(H219&lt;'Заказ, cкидки и курсы валют'!$B$39,H219*0.54*100/(100-'Заказ, cкидки и курсы валют'!$C$39),IF(H219&lt;'Заказ, cкидки и курсы валют'!$B$40,H219*0.54*100/(100-'Заказ, cкидки и курсы валют'!$C$40),IF(H219&lt;'Заказ, cкидки и курсы валют'!$B$41,H219*0.54*100/(100-'Заказ, cкидки и курсы валют'!$C$41),IF(H219&lt;'Заказ, cкидки и курсы валют'!$B$42,H219*0.54*100/(100-'Заказ, cкидки и курсы валют'!$C$42),IF(H219&lt;'Заказ, cкидки и курсы валют'!$B$43,H219*0.54*100/(100-'Заказ, cкидки и курсы валют'!$C$43),H219))))),2)</f>
        <v>531.1</v>
      </c>
    </row>
    <row r="220" spans="1:10" ht="15.75" thickBot="1">
      <c r="A220" s="216" t="s">
        <v>11669</v>
      </c>
      <c r="B220" s="48" t="s">
        <v>3204</v>
      </c>
      <c r="C220" s="36">
        <v>2.5280000000000005</v>
      </c>
      <c r="D220" s="48">
        <v>100</v>
      </c>
      <c r="E220" s="2103">
        <f>(E189*2)+(1000/D220*7.5)</f>
        <v>386.02</v>
      </c>
      <c r="F220" s="603">
        <f t="shared" si="15"/>
        <v>386.02</v>
      </c>
      <c r="G220" s="862">
        <f>'Заказ, cкидки и курсы валют'!$J$23*F220</f>
        <v>4632.24</v>
      </c>
      <c r="H220" s="128">
        <f t="shared" si="16"/>
        <v>463.22</v>
      </c>
      <c r="I220" s="212"/>
      <c r="J220" s="128">
        <f>ROUND(IF(H220&lt;'Заказ, cкидки и курсы валют'!$B$39,H220*0.54*100/(100-'Заказ, cкидки и курсы валют'!$C$39),IF(H220&lt;'Заказ, cкидки и курсы валют'!$B$40,H220*0.54*100/(100-'Заказ, cкидки и курсы валют'!$C$40),IF(H220&lt;'Заказ, cкидки и курсы валют'!$B$41,H220*0.54*100/(100-'Заказ, cкидки и курсы валют'!$C$41),IF(H220&lt;'Заказ, cкидки и курсы валют'!$B$42,H220*0.54*100/(100-'Заказ, cкидки и курсы валют'!$C$42),IF(H220&lt;'Заказ, cкидки и курсы валют'!$B$43,H220*0.54*100/(100-'Заказ, cкидки и курсы валют'!$C$43),H220))))),2)</f>
        <v>555.86</v>
      </c>
    </row>
    <row r="221" spans="1:10" ht="15.75" thickBot="1">
      <c r="A221" s="216" t="s">
        <v>11670</v>
      </c>
      <c r="B221" s="48" t="s">
        <v>3208</v>
      </c>
      <c r="C221" s="36">
        <v>3.3939999999999997</v>
      </c>
      <c r="D221" s="48">
        <v>50</v>
      </c>
      <c r="E221" s="2103">
        <f>(E184*2)+(1000/D221*7.5)</f>
        <v>415.94</v>
      </c>
      <c r="F221" s="603">
        <f t="shared" si="15"/>
        <v>415.94</v>
      </c>
      <c r="G221" s="862">
        <f>'Заказ, cкидки и курсы валют'!$J$23*F221</f>
        <v>4991.28</v>
      </c>
      <c r="H221" s="128">
        <f t="shared" si="16"/>
        <v>249.56</v>
      </c>
      <c r="I221" s="212"/>
      <c r="J221" s="128">
        <f>ROUND(IF(H221&lt;'Заказ, cкидки и курсы валют'!$B$39,H221*0.54*100/(100-'Заказ, cкидки и курсы валют'!$C$39),IF(H221&lt;'Заказ, cкидки и курсы валют'!$B$40,H221*0.54*100/(100-'Заказ, cкидки и курсы валют'!$C$40),IF(H221&lt;'Заказ, cкидки и курсы валют'!$B$41,H221*0.54*100/(100-'Заказ, cкидки и курсы валют'!$C$41),IF(H221&lt;'Заказ, cкидки и курсы валют'!$B$42,H221*0.54*100/(100-'Заказ, cкидки и курсы валют'!$C$42),IF(H221&lt;'Заказ, cкидки и курсы валют'!$B$43,H221*0.54*100/(100-'Заказ, cкидки и курсы валют'!$C$43),H221))))),2)</f>
        <v>336.91</v>
      </c>
    </row>
    <row r="222" spans="1:10" ht="15.75" thickBot="1">
      <c r="A222" s="216" t="s">
        <v>11671</v>
      </c>
      <c r="B222" s="48" t="s">
        <v>3210</v>
      </c>
      <c r="C222" s="36">
        <v>4.0019999999999998</v>
      </c>
      <c r="D222" s="48">
        <v>50</v>
      </c>
      <c r="E222" s="2103">
        <f>(E199*2)+(1000/D222*7.5)</f>
        <v>586.04</v>
      </c>
      <c r="F222" s="603">
        <f t="shared" si="15"/>
        <v>586.04</v>
      </c>
      <c r="G222" s="862">
        <f>'Заказ, cкидки и курсы валют'!$J$23*F222</f>
        <v>7032.48</v>
      </c>
      <c r="H222" s="128">
        <f t="shared" si="16"/>
        <v>351.62</v>
      </c>
      <c r="I222" s="212"/>
      <c r="J222" s="128">
        <f>ROUND(IF(H222&lt;'Заказ, cкидки и курсы валют'!$B$39,H222*0.54*100/(100-'Заказ, cкидки и курсы валют'!$C$39),IF(H222&lt;'Заказ, cкидки и курсы валют'!$B$40,H222*0.54*100/(100-'Заказ, cкидки и курсы валют'!$C$40),IF(H222&lt;'Заказ, cкидки и курсы валют'!$B$41,H222*0.54*100/(100-'Заказ, cкидки и курсы валют'!$C$41),IF(H222&lt;'Заказ, cкидки и курсы валют'!$B$42,H222*0.54*100/(100-'Заказ, cкидки и курсы валют'!$C$42),IF(H222&lt;'Заказ, cкидки и курсы валют'!$B$43,H222*0.54*100/(100-'Заказ, cкидки и курсы валют'!$C$43),H222))))),2)</f>
        <v>474.69</v>
      </c>
    </row>
    <row r="223" spans="1:10" ht="15.75" thickBot="1">
      <c r="A223" s="216" t="s">
        <v>11672</v>
      </c>
      <c r="B223" s="48" t="s">
        <v>3211</v>
      </c>
      <c r="C223" s="36">
        <v>4.25</v>
      </c>
      <c r="D223" s="48">
        <v>50</v>
      </c>
      <c r="E223" s="2103">
        <f>(E200*2)+(1000/D223*7.5)</f>
        <v>623.29999999999995</v>
      </c>
      <c r="F223" s="603">
        <f t="shared" si="15"/>
        <v>623.29999999999995</v>
      </c>
      <c r="G223" s="862">
        <f>'Заказ, cкидки и курсы валют'!$J$23*F223</f>
        <v>7479.5999999999995</v>
      </c>
      <c r="H223" s="128">
        <f t="shared" si="16"/>
        <v>373.98</v>
      </c>
      <c r="I223" s="212"/>
      <c r="J223" s="128">
        <f>ROUND(IF(H223&lt;'Заказ, cкидки и курсы валют'!$B$39,H223*0.54*100/(100-'Заказ, cкидки и курсы валют'!$C$39),IF(H223&lt;'Заказ, cкидки и курсы валют'!$B$40,H223*0.54*100/(100-'Заказ, cкидки и курсы валют'!$C$40),IF(H223&lt;'Заказ, cкидки и курсы валют'!$B$41,H223*0.54*100/(100-'Заказ, cкидки и курсы валют'!$C$41),IF(H223&lt;'Заказ, cкидки и курсы валют'!$B$42,H223*0.54*100/(100-'Заказ, cкидки и курсы валют'!$C$42),IF(H223&lt;'Заказ, cкидки и курсы валют'!$B$43,H223*0.54*100/(100-'Заказ, cкидки и курсы валют'!$C$43),H223))))),2)</f>
        <v>448.78</v>
      </c>
    </row>
    <row r="224" spans="1:10" ht="15.75" thickBot="1">
      <c r="A224" s="216" t="s">
        <v>11673</v>
      </c>
      <c r="B224" s="48" t="s">
        <v>3212</v>
      </c>
      <c r="C224" s="36">
        <v>4.5520000000000005</v>
      </c>
      <c r="D224" s="48">
        <v>50</v>
      </c>
      <c r="E224" s="2103">
        <f>(E201*2)+(1000/D224*7.5)</f>
        <v>659.48</v>
      </c>
      <c r="F224" s="603">
        <f>ROUND(E224*(1-$F$11),2)</f>
        <v>659.48</v>
      </c>
      <c r="G224" s="862">
        <f>'Заказ, cкидки и курсы валют'!$J$23*F224</f>
        <v>7913.76</v>
      </c>
      <c r="H224" s="128">
        <f t="shared" si="16"/>
        <v>395.69</v>
      </c>
      <c r="I224" s="212"/>
      <c r="J224" s="128">
        <f>ROUND(IF(H224&lt;'Заказ, cкидки и курсы валют'!$B$39,H224*0.54*100/(100-'Заказ, cкидки и курсы валют'!$C$39),IF(H224&lt;'Заказ, cкидки и курсы валют'!$B$40,H224*0.54*100/(100-'Заказ, cкидки и курсы валют'!$C$40),IF(H224&lt;'Заказ, cкидки и курсы валют'!$B$41,H224*0.54*100/(100-'Заказ, cкидки и курсы валют'!$C$41),IF(H224&lt;'Заказ, cкидки и курсы валют'!$B$42,H224*0.54*100/(100-'Заказ, cкидки и курсы валют'!$C$42),IF(H224&lt;'Заказ, cкидки и курсы валют'!$B$43,H224*0.54*100/(100-'Заказ, cкидки и курсы валют'!$C$43),H224))))),2)</f>
        <v>474.83</v>
      </c>
    </row>
    <row r="225" spans="1:10" ht="15.75" thickBot="1">
      <c r="A225" s="241" t="s">
        <v>11674</v>
      </c>
      <c r="B225" s="217" t="s">
        <v>3213</v>
      </c>
      <c r="C225" s="279">
        <v>4.3</v>
      </c>
      <c r="D225" s="217">
        <v>50</v>
      </c>
      <c r="E225" s="2103">
        <f>(E202*2)+(1000/D225*7.5)</f>
        <v>656.96</v>
      </c>
      <c r="F225" s="959">
        <f t="shared" si="15"/>
        <v>656.96</v>
      </c>
      <c r="G225" s="960">
        <f>'Заказ, cкидки и курсы валют'!$J$23*F225</f>
        <v>7883.52</v>
      </c>
      <c r="H225" s="181">
        <f t="shared" si="16"/>
        <v>394.18</v>
      </c>
      <c r="I225" s="214"/>
      <c r="J225" s="128">
        <f>ROUND(IF(H225&lt;'Заказ, cкидки и курсы валют'!$B$39,H225*0.54*100/(100-'Заказ, cкидки и курсы валют'!$C$39),IF(H225&lt;'Заказ, cкидки и курсы валют'!$B$40,H225*0.54*100/(100-'Заказ, cкидки и курсы валют'!$C$40),IF(H225&lt;'Заказ, cкидки и курсы валют'!$B$41,H225*0.54*100/(100-'Заказ, cкидки и курсы валют'!$C$41),IF(H225&lt;'Заказ, cкидки и курсы валют'!$B$42,H225*0.54*100/(100-'Заказ, cкидки и курсы валют'!$C$42),IF(H225&lt;'Заказ, cкидки и курсы валют'!$B$43,H225*0.54*100/(100-'Заказ, cкидки и курсы валют'!$C$43),H225))))),2)</f>
        <v>473.02</v>
      </c>
    </row>
    <row r="226" spans="1:10" ht="18" customHeight="1"/>
    <row r="227" spans="1:10" ht="13.5" thickBot="1"/>
    <row r="228" spans="1:10" ht="18">
      <c r="A228" s="247"/>
      <c r="B228" s="163"/>
      <c r="C228" s="91"/>
      <c r="D228" s="91" t="s">
        <v>3192</v>
      </c>
      <c r="E228" s="555"/>
      <c r="F228" s="555"/>
      <c r="G228" s="569"/>
      <c r="H228" s="94"/>
      <c r="I228" s="163"/>
    </row>
    <row r="229" spans="1:10" ht="18">
      <c r="A229" s="248"/>
      <c r="B229" s="17"/>
      <c r="C229" s="108" t="s">
        <v>3195</v>
      </c>
      <c r="D229" s="108"/>
      <c r="E229" s="556"/>
      <c r="F229" s="568"/>
      <c r="G229" s="568"/>
      <c r="H229" s="110"/>
      <c r="I229" s="110"/>
    </row>
    <row r="230" spans="1:10">
      <c r="A230" s="248"/>
      <c r="B230" s="17"/>
      <c r="C230" s="97"/>
      <c r="D230" s="97"/>
      <c r="E230" s="896"/>
      <c r="F230" s="596"/>
      <c r="G230" s="620"/>
      <c r="H230" s="17"/>
      <c r="I230" s="17"/>
    </row>
    <row r="231" spans="1:10">
      <c r="A231" s="248"/>
      <c r="B231" s="17"/>
      <c r="C231" s="97"/>
      <c r="D231" s="97"/>
      <c r="E231" s="896"/>
      <c r="F231" s="596"/>
      <c r="G231" s="620"/>
      <c r="H231" s="17"/>
      <c r="I231" s="17"/>
    </row>
    <row r="232" spans="1:10">
      <c r="A232" s="248"/>
      <c r="B232" s="17"/>
      <c r="C232" s="97"/>
      <c r="D232" s="97"/>
      <c r="E232" s="896"/>
      <c r="F232" s="596"/>
      <c r="G232" s="620"/>
      <c r="H232" s="17"/>
      <c r="I232" s="17"/>
    </row>
    <row r="233" spans="1:10" ht="13.5" thickBot="1">
      <c r="A233" s="249"/>
      <c r="B233" s="171"/>
      <c r="C233" s="99"/>
      <c r="D233" s="99"/>
      <c r="E233" s="897"/>
      <c r="F233" s="598"/>
      <c r="G233" s="621"/>
      <c r="H233" s="171"/>
      <c r="I233" s="171"/>
    </row>
    <row r="234" spans="1:10" ht="42">
      <c r="A234" s="187" t="s">
        <v>1028</v>
      </c>
      <c r="B234" s="189" t="s">
        <v>1029</v>
      </c>
      <c r="C234" s="192" t="s">
        <v>678</v>
      </c>
      <c r="D234" s="192" t="s">
        <v>3130</v>
      </c>
      <c r="E234" s="599" t="s">
        <v>11188</v>
      </c>
      <c r="F234" s="611" t="s">
        <v>2779</v>
      </c>
      <c r="G234" s="640" t="s">
        <v>2627</v>
      </c>
      <c r="H234" s="419" t="s">
        <v>497</v>
      </c>
      <c r="I234" s="173" t="s">
        <v>4239</v>
      </c>
    </row>
    <row r="235" spans="1:10" ht="13.5" thickBot="1">
      <c r="A235" s="195"/>
      <c r="B235" s="389"/>
      <c r="C235" s="197" t="s">
        <v>3629</v>
      </c>
      <c r="D235" s="390" t="s">
        <v>2628</v>
      </c>
      <c r="E235" s="898" t="s">
        <v>265</v>
      </c>
      <c r="F235" s="607">
        <f>'Заказ, cкидки и курсы валют'!$I$12</f>
        <v>0</v>
      </c>
      <c r="G235" s="949"/>
      <c r="H235" s="455"/>
      <c r="I235" s="325"/>
    </row>
    <row r="236" spans="1:10" ht="15">
      <c r="A236" s="997" t="s">
        <v>863</v>
      </c>
      <c r="B236" s="1344" t="s">
        <v>621</v>
      </c>
      <c r="C236" s="1024">
        <v>1.2</v>
      </c>
      <c r="D236" s="1344">
        <v>1000</v>
      </c>
      <c r="E236" s="574">
        <v>225.8</v>
      </c>
      <c r="F236" s="2050">
        <f>ROUND(E236*(1-$F$11),2)</f>
        <v>225.8</v>
      </c>
      <c r="G236" s="1663">
        <f>'Заказ, cкидки и курсы валют'!$J$23*F236</f>
        <v>2709.6000000000004</v>
      </c>
      <c r="H236" s="387">
        <f>ROUND((D236/1000)*G236,2)</f>
        <v>2709.6</v>
      </c>
      <c r="I236" s="337"/>
    </row>
    <row r="237" spans="1:10" ht="15">
      <c r="A237" s="625" t="s">
        <v>864</v>
      </c>
      <c r="B237" s="524" t="s">
        <v>622</v>
      </c>
      <c r="C237" s="877">
        <v>1.3</v>
      </c>
      <c r="D237" s="524">
        <v>1000</v>
      </c>
      <c r="E237" s="574">
        <v>236.6</v>
      </c>
      <c r="F237" s="936">
        <f t="shared" ref="F237:F241" si="17">ROUND(E237*(1-$F$11),2)</f>
        <v>236.6</v>
      </c>
      <c r="G237" s="866">
        <f>'Заказ, cкидки и курсы валют'!$J$23*F237</f>
        <v>2839.2</v>
      </c>
      <c r="H237" s="128">
        <f t="shared" ref="H237:H241" si="18">ROUND((D237/1000)*G237,2)</f>
        <v>2839.2</v>
      </c>
      <c r="I237" s="212"/>
    </row>
    <row r="238" spans="1:10" ht="15">
      <c r="A238" s="625" t="s">
        <v>865</v>
      </c>
      <c r="B238" s="524" t="s">
        <v>623</v>
      </c>
      <c r="C238" s="877">
        <v>1.4</v>
      </c>
      <c r="D238" s="524">
        <v>1000</v>
      </c>
      <c r="E238" s="574">
        <v>257.79000000000002</v>
      </c>
      <c r="F238" s="936">
        <f t="shared" si="17"/>
        <v>257.79000000000002</v>
      </c>
      <c r="G238" s="866">
        <f>'Заказ, cкидки и курсы валют'!$J$23*F238</f>
        <v>3093.4800000000005</v>
      </c>
      <c r="H238" s="128">
        <f t="shared" si="18"/>
        <v>3093.48</v>
      </c>
      <c r="I238" s="212"/>
    </row>
    <row r="239" spans="1:10" ht="15">
      <c r="A239" s="625" t="s">
        <v>866</v>
      </c>
      <c r="B239" s="524" t="s">
        <v>3196</v>
      </c>
      <c r="C239" s="877">
        <v>1.6</v>
      </c>
      <c r="D239" s="524">
        <v>1000</v>
      </c>
      <c r="E239" s="574">
        <v>271.2</v>
      </c>
      <c r="F239" s="936">
        <f t="shared" si="17"/>
        <v>271.2</v>
      </c>
      <c r="G239" s="866">
        <f>'Заказ, cкидки и курсы валют'!$J$23*F239</f>
        <v>3254.3999999999996</v>
      </c>
      <c r="H239" s="128">
        <f t="shared" si="18"/>
        <v>3254.4</v>
      </c>
      <c r="I239" s="212"/>
    </row>
    <row r="240" spans="1:10" ht="15.95" customHeight="1">
      <c r="A240" s="625" t="s">
        <v>867</v>
      </c>
      <c r="B240" s="524" t="s">
        <v>3197</v>
      </c>
      <c r="C240" s="877">
        <v>1.7</v>
      </c>
      <c r="D240" s="524">
        <v>1000</v>
      </c>
      <c r="E240" s="574">
        <v>287.18</v>
      </c>
      <c r="F240" s="936">
        <f t="shared" si="17"/>
        <v>287.18</v>
      </c>
      <c r="G240" s="866">
        <f>'Заказ, cкидки и курсы валют'!$J$23*F240</f>
        <v>3446.16</v>
      </c>
      <c r="H240" s="128">
        <f t="shared" si="18"/>
        <v>3446.16</v>
      </c>
      <c r="I240" s="212"/>
    </row>
    <row r="241" spans="1:9" ht="14.45" customHeight="1">
      <c r="A241" s="625" t="s">
        <v>868</v>
      </c>
      <c r="B241" s="524" t="s">
        <v>3198</v>
      </c>
      <c r="C241" s="877">
        <v>1.8</v>
      </c>
      <c r="D241" s="524">
        <v>1000</v>
      </c>
      <c r="E241" s="574">
        <v>343.57</v>
      </c>
      <c r="F241" s="936">
        <f t="shared" si="17"/>
        <v>343.57</v>
      </c>
      <c r="G241" s="866">
        <f>'Заказ, cкидки и курсы валют'!$J$23*F241</f>
        <v>4122.84</v>
      </c>
      <c r="H241" s="128">
        <f t="shared" si="18"/>
        <v>4122.84</v>
      </c>
      <c r="I241" s="212"/>
    </row>
    <row r="242" spans="1:9" ht="15">
      <c r="A242" s="625" t="s">
        <v>9619</v>
      </c>
      <c r="B242" s="524" t="s">
        <v>3202</v>
      </c>
      <c r="C242" s="877">
        <v>2</v>
      </c>
      <c r="D242" s="524">
        <v>1000</v>
      </c>
      <c r="E242" s="574">
        <v>327.79</v>
      </c>
      <c r="F242" s="936">
        <f t="shared" ref="F242:F248" si="19">ROUND(E242*(1-$F$11),2)</f>
        <v>327.79</v>
      </c>
      <c r="G242" s="866">
        <f>'Заказ, cкидки и курсы валют'!$J$23*F242</f>
        <v>3933.4800000000005</v>
      </c>
      <c r="H242" s="128">
        <f t="shared" ref="H242:H248" si="20">ROUND((D242/1000)*G242,2)</f>
        <v>3933.48</v>
      </c>
      <c r="I242" s="212"/>
    </row>
    <row r="243" spans="1:9" ht="15">
      <c r="A243" s="625" t="s">
        <v>869</v>
      </c>
      <c r="B243" s="524" t="s">
        <v>3203</v>
      </c>
      <c r="C243" s="877">
        <v>2.1</v>
      </c>
      <c r="D243" s="524">
        <v>1000</v>
      </c>
      <c r="E243" s="574">
        <v>332.3</v>
      </c>
      <c r="F243" s="936">
        <f t="shared" si="19"/>
        <v>332.3</v>
      </c>
      <c r="G243" s="866">
        <f>'Заказ, cкидки и курсы валют'!$J$23*F243</f>
        <v>3987.6000000000004</v>
      </c>
      <c r="H243" s="128">
        <f t="shared" si="20"/>
        <v>3987.6</v>
      </c>
      <c r="I243" s="212"/>
    </row>
    <row r="244" spans="1:9" ht="15">
      <c r="A244" s="625" t="s">
        <v>870</v>
      </c>
      <c r="B244" s="524" t="s">
        <v>3204</v>
      </c>
      <c r="C244" s="877">
        <v>2.2000000000000002</v>
      </c>
      <c r="D244" s="524">
        <v>1000</v>
      </c>
      <c r="E244" s="574">
        <v>355.02</v>
      </c>
      <c r="F244" s="936">
        <f t="shared" si="19"/>
        <v>355.02</v>
      </c>
      <c r="G244" s="866">
        <f>'Заказ, cкидки и курсы валют'!$J$23*F244</f>
        <v>4260.24</v>
      </c>
      <c r="H244" s="128">
        <f t="shared" si="20"/>
        <v>4260.24</v>
      </c>
      <c r="I244" s="212"/>
    </row>
    <row r="245" spans="1:9" ht="15">
      <c r="A245" s="625" t="s">
        <v>871</v>
      </c>
      <c r="B245" s="524" t="s">
        <v>145</v>
      </c>
      <c r="C245" s="877">
        <v>2.6</v>
      </c>
      <c r="D245" s="524">
        <v>500</v>
      </c>
      <c r="E245" s="574">
        <v>382.13</v>
      </c>
      <c r="F245" s="936">
        <f t="shared" si="19"/>
        <v>382.13</v>
      </c>
      <c r="G245" s="866">
        <f>'Заказ, cкидки и курсы валют'!$J$23*F245</f>
        <v>4585.5599999999995</v>
      </c>
      <c r="H245" s="128">
        <f t="shared" si="20"/>
        <v>2292.7800000000002</v>
      </c>
      <c r="I245" s="212"/>
    </row>
    <row r="246" spans="1:9" ht="15">
      <c r="A246" s="625" t="s">
        <v>872</v>
      </c>
      <c r="B246" s="524" t="s">
        <v>3205</v>
      </c>
      <c r="C246" s="877">
        <v>2.8</v>
      </c>
      <c r="D246" s="524">
        <v>500</v>
      </c>
      <c r="E246" s="574">
        <v>419.38</v>
      </c>
      <c r="F246" s="936">
        <f t="shared" si="19"/>
        <v>419.38</v>
      </c>
      <c r="G246" s="866">
        <f>'Заказ, cкидки и курсы валют'!$J$23*F246</f>
        <v>5032.5599999999995</v>
      </c>
      <c r="H246" s="128">
        <f t="shared" si="20"/>
        <v>2516.2800000000002</v>
      </c>
      <c r="I246" s="212"/>
    </row>
    <row r="247" spans="1:9" ht="15">
      <c r="A247" s="625" t="s">
        <v>873</v>
      </c>
      <c r="B247" s="524" t="s">
        <v>146</v>
      </c>
      <c r="C247" s="1813">
        <v>3</v>
      </c>
      <c r="D247" s="524">
        <v>500</v>
      </c>
      <c r="E247" s="574">
        <v>449.73</v>
      </c>
      <c r="F247" s="936">
        <f t="shared" si="19"/>
        <v>449.73</v>
      </c>
      <c r="G247" s="866">
        <f>'Заказ, cкидки и курсы валют'!$J$23*F247</f>
        <v>5396.76</v>
      </c>
      <c r="H247" s="128">
        <f t="shared" si="20"/>
        <v>2698.38</v>
      </c>
      <c r="I247" s="212"/>
    </row>
    <row r="248" spans="1:9" ht="15">
      <c r="A248" s="625" t="s">
        <v>874</v>
      </c>
      <c r="B248" s="524" t="s">
        <v>3206</v>
      </c>
      <c r="C248" s="877">
        <v>3.3</v>
      </c>
      <c r="D248" s="524">
        <v>500</v>
      </c>
      <c r="E248" s="574">
        <v>484.3</v>
      </c>
      <c r="F248" s="936">
        <f t="shared" si="19"/>
        <v>484.3</v>
      </c>
      <c r="G248" s="866">
        <f>'Заказ, cкидки и курсы валют'!$J$23*F248</f>
        <v>5811.6</v>
      </c>
      <c r="H248" s="128">
        <f t="shared" si="20"/>
        <v>2905.8</v>
      </c>
      <c r="I248" s="212"/>
    </row>
    <row r="249" spans="1:9" ht="15">
      <c r="A249" s="625" t="s">
        <v>11433</v>
      </c>
      <c r="B249" s="524" t="s">
        <v>147</v>
      </c>
      <c r="C249" s="877">
        <v>3.5</v>
      </c>
      <c r="D249" s="524">
        <v>500</v>
      </c>
      <c r="E249" s="574">
        <v>519.83000000000004</v>
      </c>
      <c r="F249" s="936">
        <f t="shared" ref="F249" si="21">ROUND(E249*(1-$F$11),2)</f>
        <v>519.83000000000004</v>
      </c>
      <c r="G249" s="866">
        <f>'Заказ, cкидки и курсы валют'!$J$23*F249</f>
        <v>6237.9600000000009</v>
      </c>
      <c r="H249" s="128">
        <f t="shared" ref="H249" si="22">ROUND((D249/1000)*G249,2)</f>
        <v>3118.98</v>
      </c>
      <c r="I249" s="212"/>
    </row>
    <row r="250" spans="1:9" ht="15">
      <c r="A250" s="625" t="s">
        <v>875</v>
      </c>
      <c r="B250" s="524" t="s">
        <v>3208</v>
      </c>
      <c r="C250" s="877">
        <v>3.6</v>
      </c>
      <c r="D250" s="524">
        <v>500</v>
      </c>
      <c r="E250" s="574">
        <v>484.7</v>
      </c>
      <c r="F250" s="936">
        <f t="shared" ref="F250:F257" si="23">ROUND(E250*(1-$F$11),2)</f>
        <v>484.7</v>
      </c>
      <c r="G250" s="866">
        <f>'Заказ, cкидки и курсы валют'!$J$23*F250</f>
        <v>5816.4</v>
      </c>
      <c r="H250" s="128">
        <f t="shared" ref="H250:H257" si="24">ROUND((D250/1000)*G250,2)</f>
        <v>2908.2</v>
      </c>
      <c r="I250" s="212"/>
    </row>
    <row r="251" spans="1:9" ht="15">
      <c r="A251" s="625" t="s">
        <v>876</v>
      </c>
      <c r="B251" s="524" t="s">
        <v>3209</v>
      </c>
      <c r="C251" s="877">
        <v>3.4</v>
      </c>
      <c r="D251" s="524">
        <v>500</v>
      </c>
      <c r="E251" s="574">
        <v>516.42999999999995</v>
      </c>
      <c r="F251" s="936">
        <f t="shared" si="23"/>
        <v>516.42999999999995</v>
      </c>
      <c r="G251" s="866">
        <f>'Заказ, cкидки и курсы валют'!$J$23*F251</f>
        <v>6197.16</v>
      </c>
      <c r="H251" s="128">
        <f t="shared" si="24"/>
        <v>3098.58</v>
      </c>
      <c r="I251" s="212"/>
    </row>
    <row r="252" spans="1:9" ht="15">
      <c r="A252" s="625" t="s">
        <v>877</v>
      </c>
      <c r="B252" s="524" t="s">
        <v>3210</v>
      </c>
      <c r="C252" s="877">
        <v>3.7</v>
      </c>
      <c r="D252" s="524">
        <v>500</v>
      </c>
      <c r="E252" s="574">
        <v>552.11</v>
      </c>
      <c r="F252" s="936">
        <f t="shared" si="23"/>
        <v>552.11</v>
      </c>
      <c r="G252" s="866">
        <f>'Заказ, cкидки и курсы валют'!$J$23*F252</f>
        <v>6625.32</v>
      </c>
      <c r="H252" s="128">
        <f t="shared" si="24"/>
        <v>3312.66</v>
      </c>
      <c r="I252" s="212"/>
    </row>
    <row r="253" spans="1:9" ht="15">
      <c r="A253" s="625" t="s">
        <v>878</v>
      </c>
      <c r="B253" s="524" t="s">
        <v>3211</v>
      </c>
      <c r="C253" s="877">
        <v>4.2</v>
      </c>
      <c r="D253" s="524">
        <v>500</v>
      </c>
      <c r="E253" s="574">
        <v>586.69000000000005</v>
      </c>
      <c r="F253" s="936">
        <f t="shared" si="23"/>
        <v>586.69000000000005</v>
      </c>
      <c r="G253" s="866">
        <f>'Заказ, cкидки и курсы валют'!$J$23*F253</f>
        <v>7040.2800000000007</v>
      </c>
      <c r="H253" s="128">
        <f t="shared" si="24"/>
        <v>3520.14</v>
      </c>
      <c r="I253" s="212"/>
    </row>
    <row r="254" spans="1:9" ht="15">
      <c r="A254" s="625" t="s">
        <v>879</v>
      </c>
      <c r="B254" s="524" t="s">
        <v>3212</v>
      </c>
      <c r="C254" s="877">
        <v>4.4000000000000004</v>
      </c>
      <c r="D254" s="524">
        <v>500</v>
      </c>
      <c r="E254" s="574">
        <v>751.52</v>
      </c>
      <c r="F254" s="936">
        <f t="shared" si="23"/>
        <v>751.52</v>
      </c>
      <c r="G254" s="866">
        <f>'Заказ, cкидки и курсы валют'!$J$23*F254</f>
        <v>9018.24</v>
      </c>
      <c r="H254" s="128">
        <f t="shared" si="24"/>
        <v>4509.12</v>
      </c>
      <c r="I254" s="212"/>
    </row>
    <row r="255" spans="1:9" ht="15">
      <c r="A255" s="625" t="s">
        <v>880</v>
      </c>
      <c r="B255" s="524" t="s">
        <v>3213</v>
      </c>
      <c r="C255" s="877">
        <v>4.5999999999999996</v>
      </c>
      <c r="D255" s="524">
        <v>500</v>
      </c>
      <c r="E255" s="574">
        <v>665.97</v>
      </c>
      <c r="F255" s="936">
        <f t="shared" si="23"/>
        <v>665.97</v>
      </c>
      <c r="G255" s="866">
        <f>'Заказ, cкидки и курсы валют'!$J$23*F255</f>
        <v>7991.64</v>
      </c>
      <c r="H255" s="128">
        <f t="shared" si="24"/>
        <v>3995.82</v>
      </c>
      <c r="I255" s="212"/>
    </row>
    <row r="256" spans="1:9" ht="15">
      <c r="A256" s="625" t="s">
        <v>881</v>
      </c>
      <c r="B256" s="524" t="s">
        <v>98</v>
      </c>
      <c r="C256" s="877">
        <v>4.8</v>
      </c>
      <c r="D256" s="1191">
        <v>500</v>
      </c>
      <c r="E256" s="574">
        <v>705.57</v>
      </c>
      <c r="F256" s="936">
        <f t="shared" si="23"/>
        <v>705.57</v>
      </c>
      <c r="G256" s="866">
        <f>'Заказ, cкидки и курсы валют'!$J$23*F256</f>
        <v>8466.84</v>
      </c>
      <c r="H256" s="128">
        <f t="shared" si="24"/>
        <v>4233.42</v>
      </c>
      <c r="I256" s="212"/>
    </row>
    <row r="257" spans="1:9" ht="15" customHeight="1">
      <c r="A257" s="625" t="s">
        <v>882</v>
      </c>
      <c r="B257" s="524" t="s">
        <v>99</v>
      </c>
      <c r="C257" s="877">
        <v>5.2</v>
      </c>
      <c r="D257" s="1191">
        <v>250</v>
      </c>
      <c r="E257" s="574">
        <v>762.44</v>
      </c>
      <c r="F257" s="936">
        <f t="shared" si="23"/>
        <v>762.44</v>
      </c>
      <c r="G257" s="866">
        <f>'Заказ, cкидки и курсы валют'!$J$23*F257</f>
        <v>9149.2800000000007</v>
      </c>
      <c r="H257" s="128">
        <f t="shared" si="24"/>
        <v>2287.3200000000002</v>
      </c>
      <c r="I257" s="212"/>
    </row>
    <row r="258" spans="1:9" ht="12.75" customHeight="1">
      <c r="A258" s="216" t="s">
        <v>11552</v>
      </c>
      <c r="B258" s="12" t="s">
        <v>11553</v>
      </c>
      <c r="C258" s="1926">
        <v>5.3</v>
      </c>
      <c r="D258" s="11">
        <v>250</v>
      </c>
      <c r="E258" s="574">
        <v>801.4</v>
      </c>
      <c r="F258" s="603">
        <f t="shared" ref="F258" si="25">ROUND(E258*(1-$F$11),2)</f>
        <v>801.4</v>
      </c>
      <c r="G258" s="862">
        <f>'Заказ, cкидки и курсы валют'!$J$23*F258</f>
        <v>9616.7999999999993</v>
      </c>
      <c r="H258" s="128">
        <f t="shared" ref="H258" si="26">ROUND((D258/1000)*G258,2)</f>
        <v>2404.1999999999998</v>
      </c>
      <c r="I258" s="212"/>
    </row>
    <row r="259" spans="1:9" ht="15.75" thickBot="1">
      <c r="A259" s="655" t="s">
        <v>883</v>
      </c>
      <c r="B259" s="939" t="s">
        <v>610</v>
      </c>
      <c r="C259" s="926">
        <v>5.4</v>
      </c>
      <c r="D259" s="1455">
        <v>250</v>
      </c>
      <c r="E259" s="574">
        <v>832.47</v>
      </c>
      <c r="F259" s="2053">
        <f>ROUND(E259*(1-$F$11),2)</f>
        <v>832.47</v>
      </c>
      <c r="G259" s="1263">
        <f>'Заказ, cкидки и курсы валют'!$J$23*F259</f>
        <v>9989.64</v>
      </c>
      <c r="H259" s="181">
        <f>ROUND((D259/1000)*G259,2)</f>
        <v>2497.41</v>
      </c>
      <c r="I259" s="214"/>
    </row>
    <row r="261" spans="1:9" ht="13.5" thickBot="1"/>
    <row r="262" spans="1:9" ht="18">
      <c r="A262" s="247"/>
      <c r="B262" s="163"/>
      <c r="C262" s="91"/>
      <c r="D262" s="91" t="s">
        <v>3192</v>
      </c>
      <c r="E262" s="555"/>
      <c r="F262" s="555"/>
      <c r="G262" s="569"/>
      <c r="H262" s="163"/>
      <c r="I262" s="95"/>
    </row>
    <row r="263" spans="1:9" ht="18">
      <c r="A263" s="248"/>
      <c r="B263" s="17"/>
      <c r="C263" s="108"/>
      <c r="D263" s="108" t="s">
        <v>2446</v>
      </c>
      <c r="E263" s="556"/>
      <c r="F263" s="568"/>
      <c r="G263" s="568"/>
      <c r="H263" s="17"/>
      <c r="I263" s="167"/>
    </row>
    <row r="264" spans="1:9">
      <c r="A264" s="248"/>
      <c r="B264" s="17"/>
      <c r="C264" s="97"/>
      <c r="D264" s="97"/>
      <c r="E264" s="896"/>
      <c r="F264" s="596"/>
      <c r="G264" s="620"/>
      <c r="H264" s="17"/>
      <c r="I264" s="167"/>
    </row>
    <row r="265" spans="1:9">
      <c r="A265" s="248"/>
      <c r="B265" s="17"/>
      <c r="C265" s="97"/>
      <c r="D265" s="97"/>
      <c r="E265" s="896"/>
      <c r="F265" s="596"/>
      <c r="G265" s="620"/>
      <c r="H265" s="17"/>
      <c r="I265" s="167"/>
    </row>
    <row r="266" spans="1:9" ht="22.5" customHeight="1">
      <c r="A266" s="248"/>
      <c r="B266" s="17"/>
      <c r="C266" s="97"/>
      <c r="D266" s="97"/>
      <c r="E266" s="896"/>
      <c r="F266" s="596"/>
      <c r="G266" s="620"/>
      <c r="H266" s="17"/>
      <c r="I266" s="167"/>
    </row>
    <row r="267" spans="1:9" ht="33.950000000000003" customHeight="1" thickBot="1">
      <c r="A267" s="249"/>
      <c r="B267" s="273"/>
      <c r="C267" s="100"/>
      <c r="D267" s="100"/>
      <c r="E267" s="897"/>
      <c r="F267" s="598"/>
      <c r="G267" s="621"/>
      <c r="H267" s="171"/>
      <c r="I267" s="172"/>
    </row>
    <row r="268" spans="1:9" ht="42" customHeight="1">
      <c r="A268" s="187" t="s">
        <v>1028</v>
      </c>
      <c r="B268" s="189" t="s">
        <v>1029</v>
      </c>
      <c r="C268" s="192" t="s">
        <v>678</v>
      </c>
      <c r="D268" s="192" t="s">
        <v>3130</v>
      </c>
      <c r="E268" s="605" t="s">
        <v>11188</v>
      </c>
      <c r="F268" s="600" t="s">
        <v>2779</v>
      </c>
      <c r="G268" s="640" t="s">
        <v>2627</v>
      </c>
      <c r="H268" s="419" t="s">
        <v>497</v>
      </c>
      <c r="I268" s="173" t="s">
        <v>4239</v>
      </c>
    </row>
    <row r="269" spans="1:9" ht="13.5" thickBot="1">
      <c r="A269" s="195"/>
      <c r="B269" s="389"/>
      <c r="C269" s="197" t="s">
        <v>3629</v>
      </c>
      <c r="D269" s="390" t="s">
        <v>2628</v>
      </c>
      <c r="E269" s="898" t="s">
        <v>265</v>
      </c>
      <c r="F269" s="607">
        <f>'Заказ, cкидки и курсы валют'!$I$12</f>
        <v>0</v>
      </c>
      <c r="G269" s="949"/>
      <c r="H269" s="455"/>
      <c r="I269" s="325"/>
    </row>
    <row r="270" spans="1:9" ht="15">
      <c r="A270" s="333" t="s">
        <v>1673</v>
      </c>
      <c r="B270" s="986" t="s">
        <v>621</v>
      </c>
      <c r="C270" s="986">
        <v>1.3</v>
      </c>
      <c r="D270" s="986">
        <v>1000</v>
      </c>
      <c r="E270" s="574">
        <v>117.41</v>
      </c>
      <c r="F270" s="967">
        <f>ROUND(E270*(1-$F$11),2)</f>
        <v>117.41</v>
      </c>
      <c r="G270" s="968">
        <f>'Заказ, cкидки и курсы валют'!$J$23*F270</f>
        <v>1408.92</v>
      </c>
      <c r="H270" s="387">
        <f>ROUND((D270/1000)*G270,2)</f>
        <v>1408.92</v>
      </c>
      <c r="I270" s="337"/>
    </row>
    <row r="271" spans="1:9" ht="15">
      <c r="A271" s="216" t="s">
        <v>1674</v>
      </c>
      <c r="B271" s="46" t="s">
        <v>622</v>
      </c>
      <c r="C271" s="46">
        <v>1.4</v>
      </c>
      <c r="D271" s="46">
        <v>1000</v>
      </c>
      <c r="E271" s="574">
        <v>114.93</v>
      </c>
      <c r="F271" s="603">
        <f t="shared" ref="F271:F272" si="27">ROUND(E271*(1-$F$11),2)</f>
        <v>114.93</v>
      </c>
      <c r="G271" s="862">
        <f>'Заказ, cкидки и курсы валют'!$J$23*F271</f>
        <v>1379.16</v>
      </c>
      <c r="H271" s="128">
        <f t="shared" ref="H271:H272" si="28">ROUND((D271/1000)*G271,2)</f>
        <v>1379.16</v>
      </c>
      <c r="I271" s="212"/>
    </row>
    <row r="272" spans="1:9" ht="15.75" thickBot="1">
      <c r="A272" s="241" t="s">
        <v>1675</v>
      </c>
      <c r="B272" s="131" t="s">
        <v>623</v>
      </c>
      <c r="C272" s="131">
        <v>1.5</v>
      </c>
      <c r="D272" s="131">
        <v>1000</v>
      </c>
      <c r="E272" s="574">
        <v>131.11000000000001</v>
      </c>
      <c r="F272" s="959">
        <f t="shared" si="27"/>
        <v>131.11000000000001</v>
      </c>
      <c r="G272" s="960">
        <f>'Заказ, cкидки и курсы валют'!$J$23*F272</f>
        <v>1573.3200000000002</v>
      </c>
      <c r="H272" s="181">
        <f t="shared" si="28"/>
        <v>1573.32</v>
      </c>
      <c r="I272" s="214"/>
    </row>
    <row r="273" spans="1:9" ht="17.25" customHeight="1"/>
    <row r="274" spans="1:9" ht="13.5" thickBot="1"/>
    <row r="275" spans="1:9" ht="18">
      <c r="A275" s="247"/>
      <c r="B275" s="163"/>
      <c r="C275" s="91"/>
      <c r="D275" s="91" t="s">
        <v>3192</v>
      </c>
      <c r="E275" s="555"/>
      <c r="F275" s="555"/>
      <c r="G275" s="569"/>
      <c r="H275" s="94"/>
      <c r="I275" s="95"/>
    </row>
    <row r="276" spans="1:9" ht="18">
      <c r="A276" s="248"/>
      <c r="B276" s="17"/>
      <c r="C276" s="108" t="s">
        <v>2447</v>
      </c>
      <c r="D276" s="108"/>
      <c r="E276" s="556"/>
      <c r="F276" s="568"/>
      <c r="G276" s="568"/>
      <c r="H276" s="110"/>
      <c r="I276" s="112"/>
    </row>
    <row r="277" spans="1:9">
      <c r="A277" s="248"/>
      <c r="B277" s="17"/>
      <c r="C277" s="97"/>
      <c r="D277" s="97"/>
      <c r="E277" s="896"/>
      <c r="F277" s="596"/>
      <c r="G277" s="620"/>
      <c r="H277" s="17"/>
      <c r="I277" s="167"/>
    </row>
    <row r="278" spans="1:9">
      <c r="A278" s="248"/>
      <c r="B278" s="17"/>
      <c r="C278" s="97"/>
      <c r="D278" s="97"/>
      <c r="E278" s="896"/>
      <c r="F278" s="596"/>
      <c r="G278" s="620"/>
      <c r="H278" s="17"/>
      <c r="I278" s="167"/>
    </row>
    <row r="279" spans="1:9">
      <c r="A279" s="248"/>
      <c r="B279" s="17"/>
      <c r="C279" s="97"/>
      <c r="D279" s="97"/>
      <c r="E279" s="896"/>
      <c r="F279" s="596"/>
      <c r="G279" s="620"/>
      <c r="H279" s="17"/>
      <c r="I279" s="167"/>
    </row>
    <row r="280" spans="1:9" ht="35.25" customHeight="1" thickBot="1">
      <c r="A280" s="249"/>
      <c r="B280" s="261"/>
      <c r="C280" s="100"/>
      <c r="D280" s="100"/>
      <c r="E280" s="897"/>
      <c r="F280" s="598"/>
      <c r="G280" s="621"/>
      <c r="H280" s="171"/>
      <c r="I280" s="172"/>
    </row>
    <row r="281" spans="1:9" ht="39.75" customHeight="1">
      <c r="A281" s="187" t="s">
        <v>1028</v>
      </c>
      <c r="B281" s="189" t="s">
        <v>1029</v>
      </c>
      <c r="C281" s="192" t="s">
        <v>678</v>
      </c>
      <c r="D281" s="192" t="s">
        <v>3130</v>
      </c>
      <c r="E281" s="605" t="s">
        <v>11188</v>
      </c>
      <c r="F281" s="600" t="s">
        <v>2779</v>
      </c>
      <c r="G281" s="640" t="s">
        <v>2627</v>
      </c>
      <c r="H281" s="419" t="s">
        <v>497</v>
      </c>
      <c r="I281" s="173" t="s">
        <v>4239</v>
      </c>
    </row>
    <row r="282" spans="1:9" ht="13.5" thickBot="1">
      <c r="A282" s="195"/>
      <c r="B282" s="389"/>
      <c r="C282" s="197" t="s">
        <v>3629</v>
      </c>
      <c r="D282" s="390" t="s">
        <v>2628</v>
      </c>
      <c r="E282" s="898" t="s">
        <v>265</v>
      </c>
      <c r="F282" s="607">
        <f>'Заказ, cкидки и курсы валют'!$I$12</f>
        <v>0</v>
      </c>
      <c r="G282" s="949"/>
      <c r="H282" s="455"/>
      <c r="I282" s="325"/>
    </row>
    <row r="283" spans="1:9" ht="15.75" thickBot="1">
      <c r="A283" s="999" t="s">
        <v>1676</v>
      </c>
      <c r="B283" s="991" t="s">
        <v>3214</v>
      </c>
      <c r="C283" s="991">
        <v>7</v>
      </c>
      <c r="D283" s="991">
        <v>200</v>
      </c>
      <c r="E283" s="574">
        <v>420.94</v>
      </c>
      <c r="F283" s="2177">
        <f>ROUND(E283*(1-$F$11),2)</f>
        <v>420.94</v>
      </c>
      <c r="G283" s="992">
        <f>'Заказ, cкидки и курсы валют'!$J$23*F283</f>
        <v>5051.28</v>
      </c>
      <c r="H283" s="993">
        <f>ROUND((D283/1000)*G283,2)</f>
        <v>1010.26</v>
      </c>
      <c r="I283" s="994"/>
    </row>
    <row r="285" spans="1:9">
      <c r="A285" s="42"/>
      <c r="B285" s="47"/>
      <c r="C285" s="47"/>
      <c r="D285" s="47"/>
    </row>
    <row r="286" spans="1:9" ht="16.5" customHeight="1">
      <c r="A286" s="14"/>
      <c r="B286" s="50"/>
      <c r="C286" s="50"/>
      <c r="D286" s="50"/>
      <c r="E286" s="880"/>
      <c r="F286" s="578"/>
      <c r="G286" s="546"/>
      <c r="H286" s="14"/>
      <c r="I286" s="14"/>
    </row>
    <row r="287" spans="1:9" ht="13.5" thickBot="1">
      <c r="A287" s="14"/>
      <c r="B287" s="50"/>
      <c r="C287" s="50"/>
      <c r="D287" s="50"/>
      <c r="E287" s="880"/>
      <c r="F287" s="578"/>
      <c r="G287" s="546"/>
      <c r="H287" s="14"/>
      <c r="I287" s="14"/>
    </row>
    <row r="288" spans="1:9" ht="18">
      <c r="A288" s="247"/>
      <c r="B288" s="163"/>
      <c r="C288" s="91"/>
      <c r="D288" s="91"/>
      <c r="E288" s="881" t="s">
        <v>3192</v>
      </c>
      <c r="F288" s="555"/>
      <c r="G288" s="555"/>
      <c r="H288" s="93"/>
      <c r="I288" s="107"/>
    </row>
    <row r="289" spans="1:9" ht="18">
      <c r="A289" s="248"/>
      <c r="B289" s="17"/>
      <c r="C289" s="108" t="s">
        <v>2448</v>
      </c>
      <c r="D289" s="108"/>
      <c r="E289" s="570"/>
      <c r="F289" s="556"/>
      <c r="G289" s="568"/>
      <c r="H289" s="111"/>
      <c r="I289" s="112"/>
    </row>
    <row r="290" spans="1:9">
      <c r="A290" s="248"/>
      <c r="B290" s="17"/>
      <c r="C290" s="97"/>
      <c r="D290" s="97"/>
      <c r="E290" s="896"/>
      <c r="F290" s="596"/>
      <c r="G290" s="620"/>
      <c r="H290" s="17"/>
      <c r="I290" s="167"/>
    </row>
    <row r="291" spans="1:9">
      <c r="A291" s="248"/>
      <c r="B291" s="17"/>
      <c r="C291" s="97"/>
      <c r="D291" s="97"/>
      <c r="E291" s="896"/>
      <c r="F291" s="596"/>
      <c r="G291" s="620"/>
      <c r="H291" s="17"/>
      <c r="I291" s="167"/>
    </row>
    <row r="292" spans="1:9">
      <c r="A292" s="248"/>
      <c r="B292" s="17"/>
      <c r="C292" s="97"/>
      <c r="D292" s="97"/>
      <c r="E292" s="896"/>
      <c r="F292" s="596"/>
      <c r="G292" s="620"/>
      <c r="H292" s="17"/>
      <c r="I292" s="167"/>
    </row>
    <row r="293" spans="1:9" ht="13.5" thickBot="1">
      <c r="A293" s="249"/>
      <c r="B293" s="261"/>
      <c r="C293" s="100"/>
      <c r="D293" s="100"/>
      <c r="E293" s="897"/>
      <c r="F293" s="598"/>
      <c r="G293" s="621"/>
      <c r="H293" s="171"/>
      <c r="I293" s="172"/>
    </row>
    <row r="294" spans="1:9" ht="35.25" customHeight="1">
      <c r="A294" s="187" t="s">
        <v>1028</v>
      </c>
      <c r="B294" s="189" t="s">
        <v>1029</v>
      </c>
      <c r="C294" s="192" t="s">
        <v>678</v>
      </c>
      <c r="D294" s="192" t="s">
        <v>3130</v>
      </c>
      <c r="E294" s="605" t="s">
        <v>11188</v>
      </c>
      <c r="F294" s="600" t="s">
        <v>2779</v>
      </c>
      <c r="G294" s="640" t="s">
        <v>2627</v>
      </c>
      <c r="H294" s="419" t="s">
        <v>497</v>
      </c>
      <c r="I294" s="173" t="s">
        <v>4239</v>
      </c>
    </row>
    <row r="295" spans="1:9" ht="18.75" customHeight="1" thickBot="1">
      <c r="A295" s="195"/>
      <c r="B295" s="389"/>
      <c r="C295" s="197" t="s">
        <v>3629</v>
      </c>
      <c r="D295" s="390" t="s">
        <v>2628</v>
      </c>
      <c r="E295" s="898" t="s">
        <v>265</v>
      </c>
      <c r="F295" s="607">
        <f>'Заказ, cкидки и курсы валют'!$I$12</f>
        <v>0</v>
      </c>
      <c r="G295" s="949"/>
      <c r="H295" s="455"/>
      <c r="I295" s="325"/>
    </row>
    <row r="296" spans="1:9" ht="15.75" thickBot="1">
      <c r="A296" s="999" t="s">
        <v>1677</v>
      </c>
      <c r="B296" s="991" t="s">
        <v>3203</v>
      </c>
      <c r="C296" s="991">
        <v>1.9</v>
      </c>
      <c r="D296" s="991">
        <v>500</v>
      </c>
      <c r="E296" s="574">
        <v>162.68</v>
      </c>
      <c r="F296" s="2177">
        <f>ROUND(E296*(1-$F$11),2)</f>
        <v>162.68</v>
      </c>
      <c r="G296" s="992">
        <f>'Заказ, cкидки и курсы валют'!$J$23*F296</f>
        <v>1952.16</v>
      </c>
      <c r="H296" s="993">
        <f>ROUND((D296/1000)*G296,2)</f>
        <v>976.08</v>
      </c>
      <c r="I296" s="994"/>
    </row>
    <row r="298" spans="1:9" ht="14.25" customHeight="1"/>
    <row r="299" spans="1:9" ht="13.5" thickBot="1"/>
    <row r="300" spans="1:9" ht="18">
      <c r="A300" s="1360" t="s">
        <v>10520</v>
      </c>
      <c r="B300" s="91"/>
      <c r="C300" s="881"/>
      <c r="D300" s="555"/>
      <c r="E300" s="555"/>
      <c r="F300" s="93"/>
      <c r="G300" s="107"/>
      <c r="H300" s="236"/>
      <c r="I300" s="79"/>
    </row>
    <row r="301" spans="1:9" ht="18">
      <c r="A301" s="248"/>
      <c r="B301" s="17"/>
      <c r="C301" s="108"/>
      <c r="D301" s="108"/>
      <c r="E301" s="570" t="s">
        <v>2449</v>
      </c>
      <c r="F301" s="556"/>
      <c r="G301" s="568"/>
      <c r="H301" s="111"/>
      <c r="I301" s="112"/>
    </row>
    <row r="302" spans="1:9">
      <c r="A302" s="248"/>
      <c r="B302" s="17"/>
      <c r="C302" s="97"/>
      <c r="D302" s="97"/>
      <c r="E302" s="896"/>
      <c r="F302" s="596"/>
      <c r="G302" s="620"/>
      <c r="H302" s="17"/>
      <c r="I302" s="167"/>
    </row>
    <row r="303" spans="1:9">
      <c r="A303" s="248"/>
      <c r="B303" s="17"/>
      <c r="C303" s="97"/>
      <c r="D303" s="97"/>
      <c r="E303" s="896"/>
      <c r="F303" s="596"/>
      <c r="G303" s="620"/>
      <c r="H303" s="17"/>
      <c r="I303" s="167"/>
    </row>
    <row r="304" spans="1:9">
      <c r="A304" s="248"/>
      <c r="B304" s="17"/>
      <c r="C304" s="97"/>
      <c r="D304" s="97"/>
      <c r="E304" s="896"/>
      <c r="F304" s="596"/>
      <c r="G304" s="620"/>
      <c r="H304" s="17"/>
      <c r="I304" s="167"/>
    </row>
    <row r="305" spans="1:9" ht="13.5" thickBot="1">
      <c r="A305" s="249"/>
      <c r="B305" s="171"/>
      <c r="C305" s="100"/>
      <c r="D305" s="100"/>
      <c r="E305" s="897"/>
      <c r="F305" s="598"/>
      <c r="G305" s="621"/>
      <c r="H305" s="171"/>
      <c r="I305" s="172"/>
    </row>
    <row r="306" spans="1:9" ht="42">
      <c r="A306" s="187" t="s">
        <v>1028</v>
      </c>
      <c r="B306" s="189" t="s">
        <v>1029</v>
      </c>
      <c r="C306" s="192" t="s">
        <v>678</v>
      </c>
      <c r="D306" s="192" t="s">
        <v>3130</v>
      </c>
      <c r="E306" s="605" t="s">
        <v>11188</v>
      </c>
      <c r="F306" s="600" t="s">
        <v>2779</v>
      </c>
      <c r="G306" s="640" t="s">
        <v>2627</v>
      </c>
      <c r="H306" s="419" t="s">
        <v>497</v>
      </c>
      <c r="I306" s="173" t="s">
        <v>4239</v>
      </c>
    </row>
    <row r="307" spans="1:9" ht="13.5" thickBot="1">
      <c r="A307" s="195"/>
      <c r="B307" s="389"/>
      <c r="C307" s="197" t="s">
        <v>3629</v>
      </c>
      <c r="D307" s="390" t="s">
        <v>2628</v>
      </c>
      <c r="E307" s="898" t="s">
        <v>265</v>
      </c>
      <c r="F307" s="607">
        <f>'Заказ, cкидки и курсы валют'!$I$12</f>
        <v>0</v>
      </c>
      <c r="G307" s="949"/>
      <c r="H307" s="455"/>
      <c r="I307" s="325"/>
    </row>
    <row r="308" spans="1:9" ht="14.1" customHeight="1">
      <c r="A308" s="333" t="s">
        <v>10959</v>
      </c>
      <c r="B308" s="1405" t="s">
        <v>3317</v>
      </c>
      <c r="C308" s="986">
        <v>0.62</v>
      </c>
      <c r="D308" s="1405">
        <v>2000</v>
      </c>
      <c r="E308" s="574">
        <v>254.24</v>
      </c>
      <c r="F308" s="967">
        <f>ROUND(E308*(1-$F$11),2)</f>
        <v>254.24</v>
      </c>
      <c r="G308" s="968">
        <f>'Заказ, cкидки и курсы валют'!$J$23*F308</f>
        <v>3050.88</v>
      </c>
      <c r="H308" s="387">
        <f>ROUND((D308/1000)*G308,2)</f>
        <v>6101.76</v>
      </c>
      <c r="I308" s="337"/>
    </row>
    <row r="309" spans="1:9" ht="14.1" customHeight="1">
      <c r="A309" s="216" t="s">
        <v>1678</v>
      </c>
      <c r="B309" s="46" t="s">
        <v>10958</v>
      </c>
      <c r="C309" s="46">
        <v>1.35</v>
      </c>
      <c r="D309" s="46">
        <v>1500</v>
      </c>
      <c r="E309" s="574">
        <v>185.63</v>
      </c>
      <c r="F309" s="603">
        <f>ROUND(E309*(1-$F$11),2)</f>
        <v>185.63</v>
      </c>
      <c r="G309" s="862">
        <f>'Заказ, cкидки и курсы валют'!$J$23*F309</f>
        <v>2227.56</v>
      </c>
      <c r="H309" s="128">
        <f>ROUND((D309/1000)*G309,2)</f>
        <v>3341.34</v>
      </c>
      <c r="I309" s="212"/>
    </row>
    <row r="310" spans="1:9" ht="14.1" customHeight="1">
      <c r="A310" s="216" t="s">
        <v>1679</v>
      </c>
      <c r="B310" s="46" t="s">
        <v>3313</v>
      </c>
      <c r="C310" s="46">
        <v>1.8</v>
      </c>
      <c r="D310" s="46">
        <v>1000</v>
      </c>
      <c r="E310" s="574">
        <v>204.56</v>
      </c>
      <c r="F310" s="603">
        <f t="shared" ref="F310:F313" si="29">ROUND(E310*(1-$F$11),2)</f>
        <v>204.56</v>
      </c>
      <c r="G310" s="862">
        <f>'Заказ, cкидки и курсы валют'!$J$23*F310</f>
        <v>2454.7200000000003</v>
      </c>
      <c r="H310" s="128">
        <f t="shared" ref="H310:H313" si="30">ROUND((D310/1000)*G310,2)</f>
        <v>2454.7199999999998</v>
      </c>
      <c r="I310" s="212"/>
    </row>
    <row r="311" spans="1:9" ht="14.1" customHeight="1">
      <c r="A311" s="216" t="s">
        <v>1680</v>
      </c>
      <c r="B311" s="46" t="s">
        <v>3316</v>
      </c>
      <c r="C311" s="46">
        <v>4</v>
      </c>
      <c r="D311" s="46">
        <v>500</v>
      </c>
      <c r="E311" s="574">
        <v>267</v>
      </c>
      <c r="F311" s="603">
        <f t="shared" si="29"/>
        <v>267</v>
      </c>
      <c r="G311" s="862">
        <f>'Заказ, cкидки и курсы валют'!$J$23*F311</f>
        <v>3204</v>
      </c>
      <c r="H311" s="128">
        <f t="shared" si="30"/>
        <v>1602</v>
      </c>
      <c r="I311" s="212"/>
    </row>
    <row r="312" spans="1:9" ht="14.1" customHeight="1">
      <c r="A312" s="216" t="s">
        <v>1681</v>
      </c>
      <c r="B312" s="46" t="s">
        <v>3314</v>
      </c>
      <c r="C312" s="46">
        <v>5.5</v>
      </c>
      <c r="D312" s="46">
        <v>350</v>
      </c>
      <c r="E312" s="574">
        <v>410.55</v>
      </c>
      <c r="F312" s="603">
        <f t="shared" si="29"/>
        <v>410.55</v>
      </c>
      <c r="G312" s="862">
        <f>'Заказ, cкидки и курсы валют'!$J$23*F312</f>
        <v>4926.6000000000004</v>
      </c>
      <c r="H312" s="128">
        <f t="shared" si="30"/>
        <v>1724.31</v>
      </c>
      <c r="I312" s="212"/>
    </row>
    <row r="313" spans="1:9" ht="15">
      <c r="A313" s="216" t="s">
        <v>1682</v>
      </c>
      <c r="B313" s="46" t="s">
        <v>3315</v>
      </c>
      <c r="C313" s="46">
        <v>9.6</v>
      </c>
      <c r="D313" s="46">
        <v>180</v>
      </c>
      <c r="E313" s="574">
        <v>656.81</v>
      </c>
      <c r="F313" s="603">
        <f t="shared" si="29"/>
        <v>656.81</v>
      </c>
      <c r="G313" s="862">
        <f>'Заказ, cкидки и курсы валют'!$J$23*F313</f>
        <v>7881.7199999999993</v>
      </c>
      <c r="H313" s="128">
        <f t="shared" si="30"/>
        <v>1418.71</v>
      </c>
      <c r="I313" s="212"/>
    </row>
    <row r="314" spans="1:9" ht="15.75" thickBot="1">
      <c r="A314" s="241" t="s">
        <v>10960</v>
      </c>
      <c r="B314" s="213" t="s">
        <v>10961</v>
      </c>
      <c r="C314" s="131">
        <v>15</v>
      </c>
      <c r="D314" s="131">
        <v>120</v>
      </c>
      <c r="E314" s="574">
        <v>1156.02</v>
      </c>
      <c r="F314" s="959">
        <f t="shared" ref="F314" si="31">ROUND(E314*(1-$F$11),2)</f>
        <v>1156.02</v>
      </c>
      <c r="G314" s="960">
        <f>'Заказ, cкидки и курсы валют'!$J$23*F314</f>
        <v>13872.24</v>
      </c>
      <c r="H314" s="181">
        <f t="shared" ref="H314" si="32">ROUND((D314/1000)*G314,2)</f>
        <v>1664.67</v>
      </c>
      <c r="I314" s="214"/>
    </row>
    <row r="315" spans="1:9" ht="13.5" thickBot="1"/>
    <row r="316" spans="1:9" ht="18">
      <c r="A316" s="91" t="s">
        <v>10521</v>
      </c>
      <c r="B316" s="1360"/>
      <c r="C316" s="881"/>
      <c r="D316" s="555"/>
      <c r="E316" s="555"/>
      <c r="F316" s="93"/>
      <c r="G316" s="107"/>
      <c r="H316" s="236"/>
      <c r="I316" s="79"/>
    </row>
    <row r="317" spans="1:9" ht="18">
      <c r="A317" s="248"/>
      <c r="B317" s="248"/>
      <c r="C317" s="108"/>
      <c r="D317" s="108"/>
      <c r="E317" s="570" t="s">
        <v>2449</v>
      </c>
      <c r="F317" s="556"/>
      <c r="G317" s="568"/>
      <c r="H317" s="111"/>
      <c r="I317" s="112"/>
    </row>
    <row r="318" spans="1:9">
      <c r="A318" s="248"/>
      <c r="B318" s="248"/>
      <c r="C318" s="97"/>
      <c r="D318" s="97"/>
      <c r="E318" s="896"/>
      <c r="F318" s="596"/>
      <c r="G318" s="620"/>
      <c r="H318" s="17"/>
      <c r="I318" s="167"/>
    </row>
    <row r="319" spans="1:9">
      <c r="A319" s="248"/>
      <c r="B319" s="248"/>
      <c r="C319" s="97"/>
      <c r="D319" s="97"/>
      <c r="E319" s="896"/>
      <c r="F319" s="596"/>
      <c r="G319" s="620"/>
      <c r="H319" s="17"/>
      <c r="I319" s="167"/>
    </row>
    <row r="320" spans="1:9">
      <c r="A320" s="248"/>
      <c r="B320" s="248"/>
      <c r="C320" s="97"/>
      <c r="D320" s="97"/>
      <c r="E320" s="896"/>
      <c r="F320" s="596"/>
      <c r="G320" s="620"/>
      <c r="H320" s="17"/>
      <c r="I320" s="167"/>
    </row>
    <row r="321" spans="1:9" ht="13.5" thickBot="1">
      <c r="A321" s="249"/>
      <c r="B321" s="249"/>
      <c r="C321" s="100"/>
      <c r="D321" s="100"/>
      <c r="E321" s="897"/>
      <c r="F321" s="598"/>
      <c r="G321" s="621"/>
      <c r="H321" s="171"/>
      <c r="I321" s="172"/>
    </row>
    <row r="322" spans="1:9" ht="45.2" customHeight="1">
      <c r="A322" s="187" t="s">
        <v>1028</v>
      </c>
      <c r="B322" s="189" t="s">
        <v>1029</v>
      </c>
      <c r="C322" s="192" t="s">
        <v>678</v>
      </c>
      <c r="D322" s="192" t="s">
        <v>3130</v>
      </c>
      <c r="E322" s="605" t="s">
        <v>11188</v>
      </c>
      <c r="F322" s="600" t="s">
        <v>2779</v>
      </c>
      <c r="G322" s="640" t="s">
        <v>2627</v>
      </c>
      <c r="H322" s="419" t="s">
        <v>497</v>
      </c>
      <c r="I322" s="173" t="s">
        <v>4239</v>
      </c>
    </row>
    <row r="323" spans="1:9" ht="14.1" customHeight="1" thickBot="1">
      <c r="A323" s="195"/>
      <c r="B323" s="389"/>
      <c r="C323" s="197" t="s">
        <v>3629</v>
      </c>
      <c r="D323" s="390" t="s">
        <v>2628</v>
      </c>
      <c r="E323" s="898" t="s">
        <v>265</v>
      </c>
      <c r="F323" s="607">
        <f>'Заказ, cкидки и курсы валют'!$I$12</f>
        <v>0</v>
      </c>
      <c r="G323" s="949"/>
      <c r="H323" s="455"/>
      <c r="I323" s="325"/>
    </row>
    <row r="324" spans="1:9" ht="14.1" customHeight="1">
      <c r="A324" s="333" t="s">
        <v>5360</v>
      </c>
      <c r="B324" s="986" t="s">
        <v>3312</v>
      </c>
      <c r="C324" s="1182">
        <v>1.55</v>
      </c>
      <c r="D324" s="986">
        <v>1500</v>
      </c>
      <c r="E324" s="574">
        <v>227.93</v>
      </c>
      <c r="F324" s="967">
        <f>ROUND(E324*(1-$F$11),2)</f>
        <v>227.93</v>
      </c>
      <c r="G324" s="968">
        <f>'Заказ, cкидки и курсы валют'!$J$23*F324</f>
        <v>2735.16</v>
      </c>
      <c r="H324" s="387">
        <f>ROUND((D324/1000)*G324,2)</f>
        <v>4102.74</v>
      </c>
      <c r="I324" s="337"/>
    </row>
    <row r="325" spans="1:9" ht="14.1" customHeight="1">
      <c r="A325" s="216" t="s">
        <v>5361</v>
      </c>
      <c r="B325" s="46" t="s">
        <v>3313</v>
      </c>
      <c r="C325" s="332">
        <v>2.17</v>
      </c>
      <c r="D325" s="46">
        <v>1000</v>
      </c>
      <c r="E325" s="574">
        <v>255.06</v>
      </c>
      <c r="F325" s="603">
        <f t="shared" ref="F325:F328" si="33">ROUND(E325*(1-$F$11),2)</f>
        <v>255.06</v>
      </c>
      <c r="G325" s="862">
        <f>'Заказ, cкидки и курсы валют'!$J$23*F325</f>
        <v>3060.7200000000003</v>
      </c>
      <c r="H325" s="128">
        <f t="shared" ref="H325:H328" si="34">ROUND((D325/1000)*G325,2)</f>
        <v>3060.72</v>
      </c>
      <c r="I325" s="212"/>
    </row>
    <row r="326" spans="1:9" ht="14.1" customHeight="1">
      <c r="A326" s="216" t="s">
        <v>5362</v>
      </c>
      <c r="B326" s="46" t="s">
        <v>3316</v>
      </c>
      <c r="C326" s="470">
        <v>4.74</v>
      </c>
      <c r="D326" s="46">
        <v>500</v>
      </c>
      <c r="E326" s="574">
        <v>313.55</v>
      </c>
      <c r="F326" s="603">
        <f t="shared" si="33"/>
        <v>313.55</v>
      </c>
      <c r="G326" s="862">
        <f>'Заказ, cкидки и курсы валют'!$J$23*F326</f>
        <v>3762.6000000000004</v>
      </c>
      <c r="H326" s="128">
        <f t="shared" si="34"/>
        <v>1881.3</v>
      </c>
      <c r="I326" s="212"/>
    </row>
    <row r="327" spans="1:9" ht="15">
      <c r="A327" s="216" t="s">
        <v>5363</v>
      </c>
      <c r="B327" s="46" t="s">
        <v>3314</v>
      </c>
      <c r="C327" s="470">
        <v>5.5</v>
      </c>
      <c r="D327" s="46">
        <v>350</v>
      </c>
      <c r="E327" s="574">
        <v>481.6</v>
      </c>
      <c r="F327" s="603">
        <f t="shared" si="33"/>
        <v>481.6</v>
      </c>
      <c r="G327" s="862">
        <f>'Заказ, cкидки и курсы валют'!$J$23*F327</f>
        <v>5779.2000000000007</v>
      </c>
      <c r="H327" s="128">
        <f t="shared" si="34"/>
        <v>2022.72</v>
      </c>
      <c r="I327" s="212"/>
    </row>
    <row r="328" spans="1:9" ht="15.75" thickBot="1">
      <c r="A328" s="241" t="s">
        <v>5364</v>
      </c>
      <c r="B328" s="131" t="s">
        <v>3315</v>
      </c>
      <c r="C328" s="1011">
        <v>9.6</v>
      </c>
      <c r="D328" s="131">
        <v>180</v>
      </c>
      <c r="E328" s="574">
        <v>837.43</v>
      </c>
      <c r="F328" s="959">
        <f t="shared" si="33"/>
        <v>837.43</v>
      </c>
      <c r="G328" s="960">
        <f>'Заказ, cкидки и курсы валют'!$J$23*F328</f>
        <v>10049.16</v>
      </c>
      <c r="H328" s="181">
        <f t="shared" si="34"/>
        <v>1808.85</v>
      </c>
      <c r="I328" s="214"/>
    </row>
    <row r="329" spans="1:9" ht="13.5" thickBot="1"/>
    <row r="330" spans="1:9" ht="18">
      <c r="A330" s="91" t="s">
        <v>10522</v>
      </c>
      <c r="B330" s="1360"/>
      <c r="C330" s="881"/>
      <c r="D330" s="555"/>
      <c r="E330" s="555"/>
      <c r="F330" s="93"/>
      <c r="G330" s="107"/>
      <c r="H330" s="236"/>
      <c r="I330" s="79"/>
    </row>
    <row r="331" spans="1:9" ht="18">
      <c r="A331" s="248"/>
      <c r="B331" s="248"/>
      <c r="C331" s="108"/>
      <c r="D331" s="108"/>
      <c r="E331" s="570" t="s">
        <v>2450</v>
      </c>
      <c r="F331" s="556"/>
      <c r="G331" s="568"/>
      <c r="H331" s="111"/>
      <c r="I331" s="112"/>
    </row>
    <row r="332" spans="1:9">
      <c r="A332" s="248"/>
      <c r="B332" s="248"/>
      <c r="C332" s="97"/>
      <c r="D332" s="97"/>
      <c r="E332" s="896"/>
      <c r="F332" s="596"/>
      <c r="G332" s="620"/>
      <c r="H332" s="17"/>
      <c r="I332" s="167"/>
    </row>
    <row r="333" spans="1:9" ht="19.7" customHeight="1">
      <c r="A333" s="248"/>
      <c r="B333" s="248"/>
      <c r="C333" s="97"/>
      <c r="D333" s="97"/>
      <c r="E333" s="896"/>
      <c r="F333" s="596"/>
      <c r="G333" s="620"/>
      <c r="H333" s="17"/>
      <c r="I333" s="167"/>
    </row>
    <row r="334" spans="1:9" ht="44.25" customHeight="1">
      <c r="A334" s="248"/>
      <c r="B334" s="248"/>
      <c r="C334" s="97"/>
      <c r="D334" s="97"/>
      <c r="E334" s="896"/>
      <c r="F334" s="596"/>
      <c r="G334" s="620"/>
      <c r="H334" s="17"/>
      <c r="I334" s="167"/>
    </row>
    <row r="335" spans="1:9" ht="13.5" thickBot="1">
      <c r="A335" s="249"/>
      <c r="B335" s="249"/>
      <c r="C335" s="100"/>
      <c r="D335" s="100"/>
      <c r="E335" s="897"/>
      <c r="F335" s="598"/>
      <c r="G335" s="621"/>
      <c r="H335" s="171"/>
      <c r="I335" s="172"/>
    </row>
    <row r="336" spans="1:9" ht="42" customHeight="1">
      <c r="A336" s="187" t="s">
        <v>1028</v>
      </c>
      <c r="B336" s="189" t="s">
        <v>1029</v>
      </c>
      <c r="C336" s="192" t="s">
        <v>678</v>
      </c>
      <c r="D336" s="192" t="s">
        <v>3130</v>
      </c>
      <c r="E336" s="605" t="s">
        <v>11188</v>
      </c>
      <c r="F336" s="600" t="s">
        <v>2779</v>
      </c>
      <c r="G336" s="640" t="s">
        <v>2627</v>
      </c>
      <c r="H336" s="419" t="s">
        <v>497</v>
      </c>
      <c r="I336" s="173" t="s">
        <v>4239</v>
      </c>
    </row>
    <row r="337" spans="1:9" ht="14.1" customHeight="1" thickBot="1">
      <c r="A337" s="195"/>
      <c r="B337" s="389"/>
      <c r="C337" s="197" t="s">
        <v>3629</v>
      </c>
      <c r="D337" s="390" t="s">
        <v>2628</v>
      </c>
      <c r="E337" s="898" t="s">
        <v>265</v>
      </c>
      <c r="F337" s="607">
        <f>'Заказ, cкидки и курсы валют'!$I$12</f>
        <v>0</v>
      </c>
      <c r="G337" s="949"/>
      <c r="H337" s="455"/>
      <c r="I337" s="325"/>
    </row>
    <row r="338" spans="1:9" ht="14.1" customHeight="1">
      <c r="A338" s="333" t="s">
        <v>1683</v>
      </c>
      <c r="B338" s="986" t="s">
        <v>3317</v>
      </c>
      <c r="C338" s="986">
        <v>0.7</v>
      </c>
      <c r="D338" s="986">
        <v>2000</v>
      </c>
      <c r="E338" s="574">
        <v>249.25</v>
      </c>
      <c r="F338" s="967">
        <f>ROUND(E338*(1-$F$11),2)</f>
        <v>249.25</v>
      </c>
      <c r="G338" s="968">
        <f>'Заказ, cкидки и курсы валют'!$J$23*F338</f>
        <v>2991</v>
      </c>
      <c r="H338" s="387">
        <f>ROUND((D338/1000)*G338,2)</f>
        <v>5982</v>
      </c>
      <c r="I338" s="337"/>
    </row>
    <row r="339" spans="1:9" ht="14.1" customHeight="1">
      <c r="A339" s="216" t="s">
        <v>1684</v>
      </c>
      <c r="B339" s="46" t="s">
        <v>3312</v>
      </c>
      <c r="C339" s="46">
        <v>1.25</v>
      </c>
      <c r="D339" s="46">
        <v>1500</v>
      </c>
      <c r="E339" s="574">
        <v>191.36</v>
      </c>
      <c r="F339" s="603">
        <f t="shared" ref="F339:F343" si="35">ROUND(E339*(1-$F$11),2)</f>
        <v>191.36</v>
      </c>
      <c r="G339" s="862">
        <f>'Заказ, cкидки и курсы валют'!$J$23*F339</f>
        <v>2296.3200000000002</v>
      </c>
      <c r="H339" s="128">
        <f t="shared" ref="H339:H343" si="36">ROUND((D339/1000)*G339,2)</f>
        <v>3444.48</v>
      </c>
      <c r="I339" s="212"/>
    </row>
    <row r="340" spans="1:9" ht="14.1" customHeight="1">
      <c r="A340" s="216" t="s">
        <v>1685</v>
      </c>
      <c r="B340" s="46" t="s">
        <v>3313</v>
      </c>
      <c r="C340" s="46">
        <v>1.6</v>
      </c>
      <c r="D340" s="46">
        <v>1000</v>
      </c>
      <c r="E340" s="574">
        <v>210.14</v>
      </c>
      <c r="F340" s="603">
        <f t="shared" si="35"/>
        <v>210.14</v>
      </c>
      <c r="G340" s="862">
        <f>'Заказ, cкидки и курсы валют'!$J$23*F340</f>
        <v>2521.6799999999998</v>
      </c>
      <c r="H340" s="128">
        <f t="shared" si="36"/>
        <v>2521.6799999999998</v>
      </c>
      <c r="I340" s="212"/>
    </row>
    <row r="341" spans="1:9" ht="14.1" customHeight="1">
      <c r="A341" s="216" t="s">
        <v>1686</v>
      </c>
      <c r="B341" s="46" t="s">
        <v>3316</v>
      </c>
      <c r="C341" s="46">
        <v>3.65</v>
      </c>
      <c r="D341" s="46">
        <v>500</v>
      </c>
      <c r="E341" s="574">
        <v>264.7</v>
      </c>
      <c r="F341" s="603">
        <f t="shared" si="35"/>
        <v>264.7</v>
      </c>
      <c r="G341" s="862">
        <f>'Заказ, cкидки и курсы валют'!$J$23*F341</f>
        <v>3176.3999999999996</v>
      </c>
      <c r="H341" s="128">
        <f t="shared" si="36"/>
        <v>1588.2</v>
      </c>
      <c r="I341" s="212"/>
    </row>
    <row r="342" spans="1:9" ht="15">
      <c r="A342" s="216" t="s">
        <v>1687</v>
      </c>
      <c r="B342" s="46" t="s">
        <v>3314</v>
      </c>
      <c r="C342" s="46">
        <v>4.0999999999999996</v>
      </c>
      <c r="D342" s="46">
        <v>350</v>
      </c>
      <c r="E342" s="574">
        <v>401.34</v>
      </c>
      <c r="F342" s="603">
        <f t="shared" si="35"/>
        <v>401.34</v>
      </c>
      <c r="G342" s="862">
        <f>'Заказ, cкидки и курсы валют'!$J$23*F342</f>
        <v>4816.08</v>
      </c>
      <c r="H342" s="128">
        <f t="shared" si="36"/>
        <v>1685.63</v>
      </c>
      <c r="I342" s="212"/>
    </row>
    <row r="343" spans="1:9" ht="15.75" thickBot="1">
      <c r="A343" s="241" t="s">
        <v>1688</v>
      </c>
      <c r="B343" s="131" t="s">
        <v>3315</v>
      </c>
      <c r="C343" s="131">
        <v>7.2</v>
      </c>
      <c r="D343" s="131">
        <v>180</v>
      </c>
      <c r="E343" s="574">
        <v>979.26</v>
      </c>
      <c r="F343" s="959">
        <f t="shared" si="35"/>
        <v>979.26</v>
      </c>
      <c r="G343" s="960">
        <f>'Заказ, cкидки и курсы валют'!$J$23*F343</f>
        <v>11751.119999999999</v>
      </c>
      <c r="H343" s="181">
        <f t="shared" si="36"/>
        <v>2115.1999999999998</v>
      </c>
      <c r="I343" s="214"/>
    </row>
    <row r="344" spans="1:9" ht="13.5" thickBot="1"/>
    <row r="345" spans="1:9" ht="12.75" customHeight="1">
      <c r="A345" s="1360" t="s">
        <v>10523</v>
      </c>
      <c r="B345" s="91"/>
      <c r="C345" s="881"/>
      <c r="D345" s="555"/>
      <c r="E345" s="555"/>
      <c r="F345" s="93"/>
      <c r="G345" s="107"/>
      <c r="H345" s="236"/>
      <c r="I345" s="79"/>
    </row>
    <row r="346" spans="1:9" ht="18.75" customHeight="1">
      <c r="A346" s="248"/>
      <c r="B346" s="17"/>
      <c r="C346" s="108"/>
      <c r="D346" s="108"/>
      <c r="E346" s="570" t="s">
        <v>2451</v>
      </c>
      <c r="F346" s="556"/>
      <c r="G346" s="568"/>
      <c r="H346" s="111"/>
      <c r="I346" s="112"/>
    </row>
    <row r="347" spans="1:9">
      <c r="A347" s="248"/>
      <c r="B347" s="17"/>
      <c r="C347" s="97"/>
      <c r="D347" s="97"/>
      <c r="E347" s="896"/>
      <c r="F347" s="596"/>
      <c r="G347" s="620"/>
      <c r="H347" s="17"/>
      <c r="I347" s="167"/>
    </row>
    <row r="348" spans="1:9">
      <c r="A348" s="248"/>
      <c r="B348" s="17"/>
      <c r="C348" s="97"/>
      <c r="D348" s="97"/>
      <c r="E348" s="896"/>
      <c r="F348" s="596"/>
      <c r="G348" s="620"/>
      <c r="H348" s="17"/>
      <c r="I348" s="167"/>
    </row>
    <row r="349" spans="1:9">
      <c r="A349" s="248"/>
      <c r="B349" s="17"/>
      <c r="C349" s="97"/>
      <c r="D349" s="97"/>
      <c r="E349" s="896"/>
      <c r="F349" s="596"/>
      <c r="G349" s="620"/>
      <c r="H349" s="17"/>
      <c r="I349" s="167"/>
    </row>
    <row r="350" spans="1:9" ht="19.7" customHeight="1" thickBot="1">
      <c r="A350" s="249"/>
      <c r="B350" s="171"/>
      <c r="C350" s="100"/>
      <c r="D350" s="100"/>
      <c r="E350" s="897"/>
      <c r="F350" s="598"/>
      <c r="G350" s="621"/>
      <c r="H350" s="171"/>
      <c r="I350" s="172"/>
    </row>
    <row r="351" spans="1:9" ht="46.5" customHeight="1">
      <c r="A351" s="187" t="s">
        <v>1028</v>
      </c>
      <c r="B351" s="189" t="s">
        <v>1029</v>
      </c>
      <c r="C351" s="192" t="s">
        <v>678</v>
      </c>
      <c r="D351" s="192" t="s">
        <v>3130</v>
      </c>
      <c r="E351" s="605" t="s">
        <v>11188</v>
      </c>
      <c r="F351" s="600" t="s">
        <v>2779</v>
      </c>
      <c r="G351" s="640" t="s">
        <v>2627</v>
      </c>
      <c r="H351" s="419" t="s">
        <v>497</v>
      </c>
      <c r="I351" s="173" t="s">
        <v>4239</v>
      </c>
    </row>
    <row r="352" spans="1:9" ht="14.1" customHeight="1" thickBot="1">
      <c r="A352" s="195"/>
      <c r="B352" s="389"/>
      <c r="C352" s="197" t="s">
        <v>3629</v>
      </c>
      <c r="D352" s="390" t="s">
        <v>2628</v>
      </c>
      <c r="E352" s="898" t="s">
        <v>265</v>
      </c>
      <c r="F352" s="607">
        <f>'Заказ, cкидки и курсы валют'!$I$12</f>
        <v>0</v>
      </c>
      <c r="G352" s="949"/>
      <c r="H352" s="455"/>
      <c r="I352" s="325"/>
    </row>
    <row r="353" spans="1:9" ht="14.1" customHeight="1">
      <c r="A353" s="333" t="s">
        <v>1689</v>
      </c>
      <c r="B353" s="986" t="s">
        <v>3312</v>
      </c>
      <c r="C353" s="986">
        <v>1.35</v>
      </c>
      <c r="D353" s="986">
        <v>1500</v>
      </c>
      <c r="E353" s="574">
        <v>254.09</v>
      </c>
      <c r="F353" s="967">
        <f>ROUND(E353*(1-$F$11),2)</f>
        <v>254.09</v>
      </c>
      <c r="G353" s="968">
        <f>'Заказ, cкидки и курсы валют'!$J$23*F353</f>
        <v>3049.08</v>
      </c>
      <c r="H353" s="387">
        <f>ROUND((D353/1000)*G353,2)</f>
        <v>4573.62</v>
      </c>
      <c r="I353" s="337"/>
    </row>
    <row r="354" spans="1:9" ht="14.1" customHeight="1">
      <c r="A354" s="216" t="s">
        <v>1690</v>
      </c>
      <c r="B354" s="46" t="s">
        <v>3313</v>
      </c>
      <c r="C354" s="46">
        <v>1.8</v>
      </c>
      <c r="D354" s="46">
        <v>1000</v>
      </c>
      <c r="E354" s="574">
        <v>210.42</v>
      </c>
      <c r="F354" s="603">
        <f t="shared" ref="F354:F357" si="37">ROUND(E354*(1-$F$11),2)</f>
        <v>210.42</v>
      </c>
      <c r="G354" s="862">
        <f>'Заказ, cкидки и курсы валют'!$J$23*F354</f>
        <v>2525.04</v>
      </c>
      <c r="H354" s="128">
        <f t="shared" ref="H354:H357" si="38">ROUND((D354/1000)*G354,2)</f>
        <v>2525.04</v>
      </c>
      <c r="I354" s="212"/>
    </row>
    <row r="355" spans="1:9" ht="14.1" customHeight="1">
      <c r="A355" s="216" t="s">
        <v>1691</v>
      </c>
      <c r="B355" s="46" t="s">
        <v>3316</v>
      </c>
      <c r="C355" s="46">
        <v>4</v>
      </c>
      <c r="D355" s="46">
        <v>500</v>
      </c>
      <c r="E355" s="574">
        <v>267</v>
      </c>
      <c r="F355" s="603">
        <f t="shared" si="37"/>
        <v>267</v>
      </c>
      <c r="G355" s="862">
        <f>'Заказ, cкидки и курсы валют'!$J$23*F355</f>
        <v>3204</v>
      </c>
      <c r="H355" s="128">
        <f t="shared" si="38"/>
        <v>1602</v>
      </c>
      <c r="I355" s="212"/>
    </row>
    <row r="356" spans="1:9" ht="14.25" customHeight="1">
      <c r="A356" s="216" t="s">
        <v>1692</v>
      </c>
      <c r="B356" s="46" t="s">
        <v>3314</v>
      </c>
      <c r="C356" s="46">
        <v>5.5</v>
      </c>
      <c r="D356" s="46">
        <v>350</v>
      </c>
      <c r="E356" s="574">
        <v>440.09</v>
      </c>
      <c r="F356" s="603">
        <f t="shared" si="37"/>
        <v>440.09</v>
      </c>
      <c r="G356" s="862">
        <f>'Заказ, cкидки и курсы валют'!$J$23*F356</f>
        <v>5281.08</v>
      </c>
      <c r="H356" s="128">
        <f t="shared" si="38"/>
        <v>1848.38</v>
      </c>
      <c r="I356" s="212"/>
    </row>
    <row r="357" spans="1:9" ht="14.25" customHeight="1" thickBot="1">
      <c r="A357" s="241" t="s">
        <v>1693</v>
      </c>
      <c r="B357" s="131" t="s">
        <v>3315</v>
      </c>
      <c r="C357" s="131">
        <v>9.6</v>
      </c>
      <c r="D357" s="131">
        <v>180</v>
      </c>
      <c r="E357" s="574">
        <v>648.52</v>
      </c>
      <c r="F357" s="959">
        <f t="shared" si="37"/>
        <v>648.52</v>
      </c>
      <c r="G357" s="960">
        <f>'Заказ, cкидки и курсы валют'!$J$23*F357</f>
        <v>7782.24</v>
      </c>
      <c r="H357" s="181">
        <f t="shared" si="38"/>
        <v>1400.8</v>
      </c>
      <c r="I357" s="214"/>
    </row>
    <row r="358" spans="1:9" ht="14.25" customHeight="1">
      <c r="A358" s="14"/>
      <c r="B358" s="50"/>
      <c r="C358" s="50"/>
      <c r="D358" s="50"/>
      <c r="E358" s="667"/>
      <c r="F358" s="1096"/>
      <c r="G358" s="865"/>
      <c r="H358" s="23"/>
      <c r="I358" s="14"/>
    </row>
    <row r="359" spans="1:9" ht="14.25" customHeight="1" thickBot="1">
      <c r="A359" s="14"/>
      <c r="B359" s="50"/>
      <c r="C359" s="50"/>
      <c r="D359" s="50"/>
      <c r="E359" s="667"/>
      <c r="F359" s="1096"/>
      <c r="G359" s="865"/>
      <c r="H359" s="23"/>
      <c r="I359" s="14"/>
    </row>
    <row r="360" spans="1:9" ht="18">
      <c r="A360" s="247"/>
      <c r="B360" s="163"/>
      <c r="C360" s="91" t="s">
        <v>2452</v>
      </c>
      <c r="D360" s="91"/>
      <c r="E360" s="881"/>
      <c r="F360" s="555"/>
      <c r="G360" s="555"/>
      <c r="H360" s="93"/>
      <c r="I360" s="107"/>
    </row>
    <row r="361" spans="1:9" ht="18">
      <c r="A361" s="248"/>
      <c r="B361" s="17"/>
      <c r="C361" s="108"/>
      <c r="D361" s="108"/>
      <c r="E361" s="556" t="s">
        <v>2453</v>
      </c>
      <c r="F361" s="568"/>
      <c r="H361" s="111"/>
      <c r="I361" s="112"/>
    </row>
    <row r="362" spans="1:9">
      <c r="A362" s="248"/>
      <c r="B362" s="17"/>
      <c r="C362" s="97"/>
      <c r="D362" s="97"/>
      <c r="E362" s="896"/>
      <c r="F362" s="596"/>
      <c r="G362" s="620"/>
      <c r="H362" s="17"/>
      <c r="I362" s="167"/>
    </row>
    <row r="363" spans="1:9">
      <c r="A363" s="248"/>
      <c r="B363" s="17"/>
      <c r="C363" s="97"/>
      <c r="D363" s="97"/>
      <c r="E363" s="896"/>
      <c r="F363" s="596"/>
      <c r="G363" s="620"/>
      <c r="H363" s="17"/>
      <c r="I363" s="167"/>
    </row>
    <row r="364" spans="1:9">
      <c r="A364" s="248"/>
      <c r="B364" s="17"/>
      <c r="C364" s="97"/>
      <c r="D364" s="97"/>
      <c r="E364" s="896"/>
      <c r="F364" s="596"/>
      <c r="G364" s="620"/>
      <c r="H364" s="17"/>
      <c r="I364" s="167"/>
    </row>
    <row r="365" spans="1:9" ht="13.5" thickBot="1">
      <c r="A365" s="249"/>
      <c r="B365" s="171"/>
      <c r="C365" s="100"/>
      <c r="D365" s="100"/>
      <c r="E365" s="897"/>
      <c r="F365" s="598"/>
      <c r="G365" s="621"/>
      <c r="H365" s="171"/>
      <c r="I365" s="172"/>
    </row>
    <row r="366" spans="1:9" ht="31.5" customHeight="1">
      <c r="A366" s="187" t="s">
        <v>1028</v>
      </c>
      <c r="B366" s="189" t="s">
        <v>1029</v>
      </c>
      <c r="C366" s="192" t="s">
        <v>678</v>
      </c>
      <c r="D366" s="192" t="s">
        <v>3130</v>
      </c>
      <c r="E366" s="605" t="s">
        <v>11191</v>
      </c>
      <c r="F366" s="600" t="s">
        <v>2779</v>
      </c>
      <c r="G366" s="640" t="s">
        <v>1048</v>
      </c>
      <c r="H366" s="419" t="s">
        <v>497</v>
      </c>
      <c r="I366" s="173" t="s">
        <v>4239</v>
      </c>
    </row>
    <row r="367" spans="1:9">
      <c r="A367" s="195"/>
      <c r="B367" s="389"/>
      <c r="C367" s="197" t="s">
        <v>3629</v>
      </c>
      <c r="D367" s="390" t="s">
        <v>2628</v>
      </c>
      <c r="E367" s="898" t="s">
        <v>265</v>
      </c>
      <c r="F367" s="607">
        <f>'Заказ, cкидки и курсы валют'!$I$12</f>
        <v>0</v>
      </c>
      <c r="G367" s="949"/>
      <c r="H367" s="455"/>
      <c r="I367" s="325"/>
    </row>
    <row r="368" spans="1:9" ht="15" customHeight="1">
      <c r="A368" s="15" t="s">
        <v>1694</v>
      </c>
      <c r="B368" s="46" t="s">
        <v>3383</v>
      </c>
      <c r="C368" s="46">
        <v>611</v>
      </c>
      <c r="D368" s="46">
        <v>1</v>
      </c>
      <c r="E368" s="574">
        <v>62.88</v>
      </c>
      <c r="F368" s="2174">
        <f>ROUND($E$368*(1-$F$367),2)</f>
        <v>62.88</v>
      </c>
      <c r="G368" s="2175">
        <f>'Заказ, cкидки и курсы валют'!$J$23*$F$368</f>
        <v>754.56000000000006</v>
      </c>
      <c r="H368" s="128">
        <f>ROUND($G$368*$D$368,2)</f>
        <v>754.56</v>
      </c>
      <c r="I368" s="15"/>
    </row>
    <row r="369" spans="1:9" ht="18.75" customHeight="1" thickBot="1">
      <c r="A369" s="14"/>
      <c r="B369" s="50"/>
      <c r="C369" s="50"/>
      <c r="D369" s="50"/>
      <c r="E369" s="604"/>
      <c r="F369" s="578"/>
      <c r="G369" s="546"/>
      <c r="H369" s="14"/>
      <c r="I369" s="14"/>
    </row>
    <row r="370" spans="1:9" ht="18">
      <c r="A370" s="247"/>
      <c r="B370" s="163"/>
      <c r="C370" s="91" t="s">
        <v>2452</v>
      </c>
      <c r="D370" s="91"/>
      <c r="E370" s="881"/>
      <c r="F370" s="555"/>
      <c r="G370" s="555"/>
      <c r="H370" s="93"/>
      <c r="I370" s="107"/>
    </row>
    <row r="371" spans="1:9" ht="18">
      <c r="A371" s="248"/>
      <c r="B371" s="17"/>
      <c r="C371" s="108"/>
      <c r="D371" s="108"/>
      <c r="E371" s="556" t="s">
        <v>2453</v>
      </c>
      <c r="F371" s="568"/>
      <c r="H371" s="111"/>
      <c r="I371" s="112"/>
    </row>
    <row r="372" spans="1:9">
      <c r="A372" s="248"/>
      <c r="B372" s="17"/>
      <c r="C372" s="97"/>
      <c r="D372" s="97"/>
      <c r="E372" s="896"/>
      <c r="F372" s="596"/>
      <c r="G372" s="620"/>
      <c r="H372" s="17"/>
      <c r="I372" s="167"/>
    </row>
    <row r="373" spans="1:9">
      <c r="A373" s="248"/>
      <c r="B373" s="17"/>
      <c r="C373" s="97"/>
      <c r="D373" s="97"/>
      <c r="E373" s="896"/>
      <c r="F373" s="596"/>
      <c r="G373" s="620"/>
      <c r="H373" s="17"/>
      <c r="I373" s="167"/>
    </row>
    <row r="374" spans="1:9">
      <c r="A374" s="248"/>
      <c r="B374" s="17"/>
      <c r="C374" s="97"/>
      <c r="D374" s="97"/>
      <c r="E374" s="896"/>
      <c r="F374" s="596"/>
      <c r="G374" s="620"/>
      <c r="H374" s="17"/>
      <c r="I374" s="167"/>
    </row>
    <row r="375" spans="1:9" ht="13.5" thickBot="1">
      <c r="A375" s="249"/>
      <c r="B375" s="171"/>
      <c r="C375" s="100"/>
      <c r="D375" s="100"/>
      <c r="E375" s="897"/>
      <c r="F375" s="598"/>
      <c r="G375" s="621"/>
      <c r="H375" s="171"/>
      <c r="I375" s="172"/>
    </row>
    <row r="376" spans="1:9" ht="42">
      <c r="A376" s="187" t="s">
        <v>1028</v>
      </c>
      <c r="B376" s="189" t="s">
        <v>1029</v>
      </c>
      <c r="C376" s="192" t="s">
        <v>678</v>
      </c>
      <c r="D376" s="192" t="s">
        <v>3130</v>
      </c>
      <c r="E376" s="605" t="s">
        <v>11191</v>
      </c>
      <c r="F376" s="600" t="s">
        <v>2779</v>
      </c>
      <c r="G376" s="640" t="s">
        <v>1048</v>
      </c>
      <c r="H376" s="419" t="s">
        <v>497</v>
      </c>
      <c r="I376" s="173" t="s">
        <v>4239</v>
      </c>
    </row>
    <row r="377" spans="1:9" ht="13.5" thickBot="1">
      <c r="A377" s="195"/>
      <c r="B377" s="389"/>
      <c r="C377" s="197" t="s">
        <v>3629</v>
      </c>
      <c r="D377" s="390" t="s">
        <v>2628</v>
      </c>
      <c r="E377" s="898" t="s">
        <v>265</v>
      </c>
      <c r="F377" s="607">
        <f>'Заказ, cкидки и курсы валют'!$I$12</f>
        <v>0</v>
      </c>
      <c r="G377" s="949"/>
      <c r="H377" s="455"/>
      <c r="I377" s="325"/>
    </row>
    <row r="378" spans="1:9" ht="16.5" customHeight="1" thickBot="1">
      <c r="A378" s="999" t="s">
        <v>1743</v>
      </c>
      <c r="B378" s="991" t="s">
        <v>3325</v>
      </c>
      <c r="C378" s="991">
        <v>585</v>
      </c>
      <c r="D378" s="1867">
        <v>1</v>
      </c>
      <c r="E378" s="574">
        <v>100.15</v>
      </c>
      <c r="F378" s="1984">
        <f>ROUND($E$378*(1-$F$377),2)</f>
        <v>100.15</v>
      </c>
      <c r="G378" s="1012">
        <f>'Заказ, cкидки и курсы валют'!$J$23*$F$378</f>
        <v>1201.8000000000002</v>
      </c>
      <c r="H378" s="993">
        <f>ROUND($G$378*$D$378,2)</f>
        <v>1201.8</v>
      </c>
      <c r="I378" s="994"/>
    </row>
    <row r="379" spans="1:9">
      <c r="B379" s="50"/>
      <c r="C379" s="50"/>
      <c r="D379" s="50"/>
      <c r="E379" s="604"/>
      <c r="F379" s="614"/>
      <c r="G379" s="612"/>
    </row>
    <row r="380" spans="1:9" ht="18.75" customHeight="1">
      <c r="B380" s="50"/>
      <c r="C380" s="50"/>
      <c r="D380" s="50"/>
      <c r="E380" s="604"/>
      <c r="F380" s="614"/>
      <c r="G380" s="612"/>
    </row>
    <row r="381" spans="1:9" ht="16.5" customHeight="1" thickBot="1">
      <c r="B381" s="50"/>
      <c r="C381" s="50"/>
      <c r="D381" s="50"/>
      <c r="E381" s="604"/>
      <c r="F381" s="614"/>
      <c r="G381" s="612"/>
    </row>
    <row r="382" spans="1:9" ht="18">
      <c r="A382" s="247"/>
      <c r="B382" s="163"/>
      <c r="C382" s="91" t="s">
        <v>2452</v>
      </c>
      <c r="D382" s="91"/>
      <c r="E382" s="881"/>
      <c r="F382" s="555"/>
      <c r="G382" s="555"/>
      <c r="H382" s="93"/>
      <c r="I382" s="107"/>
    </row>
    <row r="383" spans="1:9" ht="18">
      <c r="A383" s="248"/>
      <c r="B383" s="17"/>
      <c r="C383" s="108"/>
      <c r="D383" s="108"/>
      <c r="E383" s="556" t="s">
        <v>2453</v>
      </c>
      <c r="F383" s="568"/>
      <c r="G383" s="553"/>
      <c r="H383" s="111"/>
      <c r="I383" s="112"/>
    </row>
    <row r="384" spans="1:9">
      <c r="A384" s="248"/>
      <c r="B384" s="17"/>
      <c r="C384" s="97"/>
      <c r="D384" s="97"/>
      <c r="E384" s="896"/>
      <c r="F384" s="596"/>
      <c r="G384" s="620"/>
      <c r="H384" s="17"/>
      <c r="I384" s="167"/>
    </row>
    <row r="385" spans="1:9">
      <c r="A385" s="248"/>
      <c r="B385" s="17"/>
      <c r="C385" s="97"/>
      <c r="D385" s="97"/>
      <c r="E385" s="896"/>
      <c r="F385" s="596"/>
      <c r="G385" s="620"/>
      <c r="H385" s="17"/>
      <c r="I385" s="167"/>
    </row>
    <row r="386" spans="1:9">
      <c r="A386" s="248"/>
      <c r="B386" s="17"/>
      <c r="C386" s="97"/>
      <c r="D386" s="97"/>
      <c r="E386" s="896"/>
      <c r="F386" s="596"/>
      <c r="G386" s="620"/>
      <c r="H386" s="17"/>
      <c r="I386" s="167"/>
    </row>
    <row r="387" spans="1:9" ht="13.5" thickBot="1">
      <c r="A387" s="249"/>
      <c r="B387" s="171"/>
      <c r="C387" s="100"/>
      <c r="D387" s="100"/>
      <c r="E387" s="897"/>
      <c r="F387" s="598"/>
      <c r="G387" s="621"/>
      <c r="H387" s="171"/>
      <c r="I387" s="172"/>
    </row>
    <row r="388" spans="1:9" ht="42">
      <c r="A388" s="187" t="s">
        <v>1028</v>
      </c>
      <c r="B388" s="189" t="s">
        <v>1029</v>
      </c>
      <c r="C388" s="192" t="s">
        <v>678</v>
      </c>
      <c r="D388" s="192" t="s">
        <v>3130</v>
      </c>
      <c r="E388" s="605" t="s">
        <v>11191</v>
      </c>
      <c r="F388" s="600" t="s">
        <v>2779</v>
      </c>
      <c r="G388" s="640" t="s">
        <v>1048</v>
      </c>
      <c r="H388" s="419" t="s">
        <v>497</v>
      </c>
      <c r="I388" s="173" t="s">
        <v>4239</v>
      </c>
    </row>
    <row r="389" spans="1:9" ht="41.45" customHeight="1" thickBot="1">
      <c r="A389" s="195"/>
      <c r="B389" s="389"/>
      <c r="C389" s="197" t="s">
        <v>3629</v>
      </c>
      <c r="D389" s="390" t="s">
        <v>2628</v>
      </c>
      <c r="E389" s="898" t="s">
        <v>265</v>
      </c>
      <c r="F389" s="607">
        <f>'Заказ, cкидки и курсы валют'!$I$12</f>
        <v>0</v>
      </c>
      <c r="G389" s="949"/>
      <c r="H389" s="455"/>
      <c r="I389" s="325"/>
    </row>
    <row r="390" spans="1:9" ht="15.75" thickBot="1">
      <c r="A390" s="999" t="s">
        <v>1744</v>
      </c>
      <c r="B390" s="991" t="s">
        <v>3326</v>
      </c>
      <c r="C390" s="991">
        <v>600</v>
      </c>
      <c r="D390" s="1867">
        <v>1</v>
      </c>
      <c r="E390" s="574">
        <v>112.9</v>
      </c>
      <c r="F390" s="1984">
        <f>ROUND($E$390*(1-$F$389),2)</f>
        <v>112.9</v>
      </c>
      <c r="G390" s="1012">
        <f>'Заказ, cкидки и курсы валют'!$J$23*$F$390</f>
        <v>1354.8000000000002</v>
      </c>
      <c r="H390" s="993">
        <f>ROUND($G$390*$D$390,2)</f>
        <v>1354.8</v>
      </c>
      <c r="I390" s="994"/>
    </row>
    <row r="391" spans="1:9">
      <c r="B391" s="50"/>
      <c r="C391" s="50"/>
      <c r="D391" s="50"/>
      <c r="E391" s="604"/>
      <c r="F391" s="614"/>
      <c r="G391" s="612"/>
    </row>
    <row r="392" spans="1:9" ht="36" customHeight="1" thickBot="1">
      <c r="B392" s="50"/>
      <c r="C392" s="50"/>
      <c r="D392" s="50"/>
      <c r="E392" s="604"/>
      <c r="F392" s="614"/>
      <c r="G392" s="612"/>
    </row>
    <row r="393" spans="1:9" ht="18.75" customHeight="1">
      <c r="A393" s="247"/>
      <c r="B393" s="163"/>
      <c r="C393" s="91" t="s">
        <v>2452</v>
      </c>
      <c r="D393" s="91"/>
      <c r="E393" s="881"/>
      <c r="F393" s="555"/>
      <c r="G393" s="555"/>
      <c r="H393" s="93"/>
      <c r="I393" s="107"/>
    </row>
    <row r="394" spans="1:9" ht="18">
      <c r="A394" s="248"/>
      <c r="B394" s="17"/>
      <c r="C394" s="108"/>
      <c r="D394" s="108"/>
      <c r="E394" s="556" t="s">
        <v>2453</v>
      </c>
      <c r="F394" s="568"/>
      <c r="H394" s="111"/>
      <c r="I394" s="112"/>
    </row>
    <row r="395" spans="1:9">
      <c r="A395" s="248"/>
      <c r="B395" s="17"/>
      <c r="C395" s="97"/>
      <c r="D395" s="97"/>
      <c r="E395" s="896"/>
      <c r="F395" s="596"/>
      <c r="G395" s="620"/>
      <c r="H395" s="17"/>
      <c r="I395" s="167"/>
    </row>
    <row r="396" spans="1:9">
      <c r="A396" s="248"/>
      <c r="B396" s="17"/>
      <c r="C396" s="97"/>
      <c r="D396" s="97"/>
      <c r="E396" s="896"/>
      <c r="F396" s="596"/>
      <c r="G396" s="620"/>
      <c r="H396" s="17"/>
      <c r="I396" s="167"/>
    </row>
    <row r="397" spans="1:9">
      <c r="A397" s="248"/>
      <c r="B397" s="17"/>
      <c r="C397" s="97"/>
      <c r="D397" s="97"/>
      <c r="E397" s="896"/>
      <c r="F397" s="596"/>
      <c r="G397" s="620"/>
      <c r="H397" s="17"/>
      <c r="I397" s="167"/>
    </row>
    <row r="398" spans="1:9" ht="13.5" thickBot="1">
      <c r="A398" s="249"/>
      <c r="B398" s="171"/>
      <c r="C398" s="100"/>
      <c r="D398" s="100"/>
      <c r="E398" s="897"/>
      <c r="F398" s="598"/>
      <c r="G398" s="621"/>
      <c r="H398" s="171"/>
      <c r="I398" s="172"/>
    </row>
    <row r="399" spans="1:9" ht="42">
      <c r="A399" s="187" t="s">
        <v>1028</v>
      </c>
      <c r="B399" s="189" t="s">
        <v>1029</v>
      </c>
      <c r="C399" s="192" t="s">
        <v>678</v>
      </c>
      <c r="D399" s="192" t="s">
        <v>3130</v>
      </c>
      <c r="E399" s="605" t="s">
        <v>11191</v>
      </c>
      <c r="F399" s="600" t="s">
        <v>2779</v>
      </c>
      <c r="G399" s="640" t="s">
        <v>1048</v>
      </c>
      <c r="H399" s="419" t="s">
        <v>497</v>
      </c>
      <c r="I399" s="173" t="s">
        <v>4239</v>
      </c>
    </row>
    <row r="400" spans="1:9" ht="42" customHeight="1" thickBot="1">
      <c r="A400" s="195"/>
      <c r="B400" s="389"/>
      <c r="C400" s="197" t="s">
        <v>3629</v>
      </c>
      <c r="D400" s="390" t="s">
        <v>2628</v>
      </c>
      <c r="E400" s="898" t="s">
        <v>265</v>
      </c>
      <c r="F400" s="607">
        <f>'Заказ, cкидки и курсы валют'!$I$12</f>
        <v>0</v>
      </c>
      <c r="G400" s="949"/>
      <c r="H400" s="455"/>
      <c r="I400" s="325"/>
    </row>
    <row r="401" spans="1:9" ht="15.75" thickBot="1">
      <c r="A401" s="999" t="s">
        <v>1745</v>
      </c>
      <c r="B401" s="991" t="s">
        <v>1005</v>
      </c>
      <c r="C401" s="991">
        <v>600</v>
      </c>
      <c r="D401" s="1867">
        <v>1</v>
      </c>
      <c r="E401" s="574">
        <v>120.53</v>
      </c>
      <c r="F401" s="1984">
        <f>ROUND($E$401*(1-$F$400),2)</f>
        <v>120.53</v>
      </c>
      <c r="G401" s="1012">
        <f>'Заказ, cкидки и курсы валют'!$J$23*$F$401</f>
        <v>1446.3600000000001</v>
      </c>
      <c r="H401" s="993">
        <f>ROUND($G$401*$D$401,2)</f>
        <v>1446.36</v>
      </c>
      <c r="I401" s="994"/>
    </row>
    <row r="402" spans="1:9">
      <c r="B402" s="50"/>
      <c r="C402" s="50"/>
      <c r="D402" s="50"/>
      <c r="E402" s="604"/>
      <c r="F402" s="614"/>
      <c r="G402" s="612"/>
    </row>
    <row r="403" spans="1:9" ht="13.5" thickBot="1">
      <c r="B403" s="50"/>
      <c r="C403" s="50"/>
      <c r="D403" s="50"/>
      <c r="E403" s="604"/>
      <c r="F403" s="614"/>
      <c r="G403" s="612"/>
    </row>
    <row r="404" spans="1:9" ht="35.25" customHeight="1">
      <c r="A404" s="247"/>
      <c r="B404" s="163"/>
      <c r="C404" s="91" t="s">
        <v>2452</v>
      </c>
      <c r="D404" s="91"/>
      <c r="E404" s="881"/>
      <c r="F404" s="555"/>
      <c r="G404" s="555"/>
      <c r="H404" s="93"/>
      <c r="I404" s="107"/>
    </row>
    <row r="405" spans="1:9" ht="18.75" customHeight="1">
      <c r="A405" s="248"/>
      <c r="B405" s="17"/>
      <c r="C405" s="108"/>
      <c r="D405" s="108"/>
      <c r="E405" s="570" t="s">
        <v>2454</v>
      </c>
      <c r="F405" s="556"/>
      <c r="G405" s="568"/>
      <c r="H405" s="111"/>
      <c r="I405" s="112"/>
    </row>
    <row r="406" spans="1:9">
      <c r="A406" s="248"/>
      <c r="B406" s="17"/>
      <c r="C406" s="97"/>
      <c r="D406" s="97"/>
      <c r="E406" s="896"/>
      <c r="F406" s="596"/>
      <c r="G406" s="620"/>
      <c r="H406" s="17"/>
      <c r="I406" s="167"/>
    </row>
    <row r="407" spans="1:9">
      <c r="A407" s="248"/>
      <c r="B407" s="17"/>
      <c r="C407" s="97"/>
      <c r="D407" s="97"/>
      <c r="E407" s="896"/>
      <c r="F407" s="596"/>
      <c r="G407" s="620"/>
      <c r="H407" s="17"/>
      <c r="I407" s="167"/>
    </row>
    <row r="408" spans="1:9">
      <c r="A408" s="248"/>
      <c r="B408" s="17"/>
      <c r="C408" s="97"/>
      <c r="D408" s="97"/>
      <c r="E408" s="896"/>
      <c r="F408" s="596"/>
      <c r="G408" s="620"/>
      <c r="H408" s="17"/>
      <c r="I408" s="167"/>
    </row>
    <row r="409" spans="1:9" ht="13.5" thickBot="1">
      <c r="A409" s="249"/>
      <c r="B409" s="171"/>
      <c r="C409" s="100"/>
      <c r="D409" s="100"/>
      <c r="E409" s="897"/>
      <c r="F409" s="598"/>
      <c r="G409" s="621"/>
      <c r="H409" s="171"/>
      <c r="I409" s="172"/>
    </row>
    <row r="410" spans="1:9" ht="42">
      <c r="A410" s="187" t="s">
        <v>1028</v>
      </c>
      <c r="B410" s="189" t="s">
        <v>1029</v>
      </c>
      <c r="C410" s="192" t="s">
        <v>678</v>
      </c>
      <c r="D410" s="192" t="s">
        <v>3130</v>
      </c>
      <c r="E410" s="605" t="s">
        <v>11191</v>
      </c>
      <c r="F410" s="600" t="s">
        <v>2779</v>
      </c>
      <c r="G410" s="640" t="s">
        <v>1048</v>
      </c>
      <c r="H410" s="419" t="s">
        <v>497</v>
      </c>
      <c r="I410" s="173" t="s">
        <v>4239</v>
      </c>
    </row>
    <row r="411" spans="1:9" ht="13.5" thickBot="1">
      <c r="A411" s="195"/>
      <c r="B411" s="389"/>
      <c r="C411" s="197" t="s">
        <v>3629</v>
      </c>
      <c r="D411" s="390" t="s">
        <v>2628</v>
      </c>
      <c r="E411" s="898" t="s">
        <v>265</v>
      </c>
      <c r="F411" s="607">
        <f>'Заказ, cкидки и курсы валют'!$I$12</f>
        <v>0</v>
      </c>
      <c r="G411" s="949"/>
      <c r="H411" s="455"/>
      <c r="I411" s="325"/>
    </row>
    <row r="412" spans="1:9" ht="19.7" customHeight="1" thickBot="1">
      <c r="A412" s="999" t="s">
        <v>1746</v>
      </c>
      <c r="B412" s="991" t="s">
        <v>3318</v>
      </c>
      <c r="C412" s="991">
        <v>2100</v>
      </c>
      <c r="D412" s="1867">
        <v>1</v>
      </c>
      <c r="E412" s="574">
        <v>364.72</v>
      </c>
      <c r="F412" s="1984">
        <f>ROUND($E$412*(1-$F$411),2)</f>
        <v>364.72</v>
      </c>
      <c r="G412" s="1012">
        <f>'Заказ, cкидки и курсы валют'!$J$23*$F$412</f>
        <v>4376.6400000000003</v>
      </c>
      <c r="H412" s="993">
        <f>ROUND($G$412*$D$412,2)</f>
        <v>4376.6400000000003</v>
      </c>
      <c r="I412" s="994"/>
    </row>
    <row r="413" spans="1:9">
      <c r="B413" s="50"/>
      <c r="C413" s="50"/>
      <c r="D413" s="50"/>
      <c r="E413" s="604"/>
      <c r="F413" s="614"/>
      <c r="G413" s="612"/>
    </row>
    <row r="414" spans="1:9">
      <c r="B414" s="50"/>
      <c r="C414" s="50"/>
      <c r="D414" s="50"/>
      <c r="E414" s="604"/>
      <c r="F414" s="614"/>
      <c r="G414" s="612"/>
    </row>
    <row r="415" spans="1:9" ht="13.5" thickBot="1">
      <c r="B415" s="50"/>
      <c r="C415" s="50"/>
      <c r="D415" s="50"/>
      <c r="E415" s="604"/>
      <c r="F415" s="614"/>
      <c r="G415" s="612"/>
    </row>
    <row r="416" spans="1:9" ht="35.25" customHeight="1">
      <c r="A416" s="247"/>
      <c r="B416" s="163"/>
      <c r="C416" s="91" t="s">
        <v>2452</v>
      </c>
      <c r="D416" s="91"/>
      <c r="E416" s="881"/>
      <c r="F416" s="555"/>
      <c r="G416" s="555"/>
      <c r="H416" s="93"/>
      <c r="I416" s="107"/>
    </row>
    <row r="417" spans="1:9" ht="18.75" customHeight="1">
      <c r="A417" s="248"/>
      <c r="B417" s="17"/>
      <c r="C417" s="108"/>
      <c r="D417" s="108"/>
      <c r="E417" s="570" t="s">
        <v>2454</v>
      </c>
      <c r="F417" s="556"/>
      <c r="G417" s="568"/>
      <c r="H417" s="111"/>
      <c r="I417" s="112"/>
    </row>
    <row r="418" spans="1:9">
      <c r="A418" s="248"/>
      <c r="B418" s="17"/>
      <c r="C418" s="97"/>
      <c r="D418" s="97"/>
      <c r="E418" s="896"/>
      <c r="F418" s="596"/>
      <c r="G418" s="620"/>
      <c r="H418" s="17"/>
      <c r="I418" s="167"/>
    </row>
    <row r="419" spans="1:9">
      <c r="A419" s="248"/>
      <c r="B419" s="17"/>
      <c r="C419" s="97"/>
      <c r="D419" s="97"/>
      <c r="E419" s="896"/>
      <c r="F419" s="596"/>
      <c r="G419" s="620"/>
      <c r="H419" s="17"/>
      <c r="I419" s="167"/>
    </row>
    <row r="420" spans="1:9">
      <c r="A420" s="248"/>
      <c r="B420" s="17"/>
      <c r="C420" s="97"/>
      <c r="D420" s="97"/>
      <c r="E420" s="896"/>
      <c r="F420" s="596"/>
      <c r="G420" s="620"/>
      <c r="H420" s="17"/>
      <c r="I420" s="167"/>
    </row>
    <row r="421" spans="1:9" ht="13.5" thickBot="1">
      <c r="A421" s="249"/>
      <c r="B421" s="171"/>
      <c r="C421" s="100"/>
      <c r="D421" s="100"/>
      <c r="E421" s="897"/>
      <c r="F421" s="598"/>
      <c r="G421" s="621"/>
      <c r="H421" s="171"/>
      <c r="I421" s="172"/>
    </row>
    <row r="422" spans="1:9" ht="42">
      <c r="A422" s="187" t="s">
        <v>1028</v>
      </c>
      <c r="B422" s="189" t="s">
        <v>1029</v>
      </c>
      <c r="C422" s="192" t="s">
        <v>678</v>
      </c>
      <c r="D422" s="192" t="s">
        <v>3130</v>
      </c>
      <c r="E422" s="605" t="s">
        <v>11191</v>
      </c>
      <c r="F422" s="600" t="s">
        <v>2779</v>
      </c>
      <c r="G422" s="640" t="s">
        <v>1048</v>
      </c>
      <c r="H422" s="419" t="s">
        <v>497</v>
      </c>
      <c r="I422" s="173" t="s">
        <v>4239</v>
      </c>
    </row>
    <row r="423" spans="1:9" ht="13.5" thickBot="1">
      <c r="A423" s="195"/>
      <c r="B423" s="389"/>
      <c r="C423" s="197" t="s">
        <v>3629</v>
      </c>
      <c r="D423" s="390" t="s">
        <v>2628</v>
      </c>
      <c r="E423" s="898" t="s">
        <v>265</v>
      </c>
      <c r="F423" s="607">
        <f>'Заказ, cкидки и курсы валют'!$I$12</f>
        <v>0</v>
      </c>
      <c r="G423" s="949"/>
      <c r="H423" s="455"/>
      <c r="I423" s="325"/>
    </row>
    <row r="424" spans="1:9" ht="19.7" customHeight="1" thickBot="1">
      <c r="A424" s="999" t="s">
        <v>1747</v>
      </c>
      <c r="B424" s="991" t="s">
        <v>3319</v>
      </c>
      <c r="C424" s="991">
        <v>2130</v>
      </c>
      <c r="D424" s="1867">
        <v>1</v>
      </c>
      <c r="E424" s="574">
        <v>328.56</v>
      </c>
      <c r="F424" s="1984">
        <f>ROUND($E$424*(1-$F$423),2)</f>
        <v>328.56</v>
      </c>
      <c r="G424" s="1012">
        <f>'Заказ, cкидки и курсы валют'!$J$23*$F$424</f>
        <v>3942.7200000000003</v>
      </c>
      <c r="H424" s="993">
        <f>ROUND($G$424*$D$424,2)</f>
        <v>3942.72</v>
      </c>
      <c r="I424" s="994"/>
    </row>
    <row r="425" spans="1:9">
      <c r="B425" s="50"/>
      <c r="C425" s="50"/>
      <c r="D425" s="50"/>
      <c r="E425" s="604"/>
      <c r="F425" s="614"/>
      <c r="G425" s="612"/>
    </row>
    <row r="426" spans="1:9">
      <c r="B426" s="50"/>
      <c r="C426" s="50"/>
      <c r="D426" s="50"/>
      <c r="E426" s="604"/>
      <c r="F426" s="614"/>
      <c r="G426" s="612"/>
    </row>
    <row r="427" spans="1:9" ht="13.5" thickBot="1">
      <c r="B427" s="50"/>
      <c r="C427" s="50"/>
      <c r="D427" s="50"/>
      <c r="E427" s="604"/>
      <c r="F427" s="614"/>
      <c r="G427" s="612"/>
    </row>
    <row r="428" spans="1:9" ht="32.25" customHeight="1">
      <c r="A428" s="247"/>
      <c r="B428" s="163"/>
      <c r="C428" s="91" t="s">
        <v>2452</v>
      </c>
      <c r="D428" s="91"/>
      <c r="E428" s="881"/>
      <c r="F428" s="555"/>
      <c r="G428" s="555"/>
      <c r="H428" s="93"/>
      <c r="I428" s="107"/>
    </row>
    <row r="429" spans="1:9" ht="18.75" customHeight="1">
      <c r="A429" s="248"/>
      <c r="B429" s="17"/>
      <c r="C429" s="108"/>
      <c r="D429" s="108"/>
      <c r="E429" s="556" t="s">
        <v>2455</v>
      </c>
      <c r="F429" s="568"/>
      <c r="H429" s="111"/>
      <c r="I429" s="112"/>
    </row>
    <row r="430" spans="1:9">
      <c r="A430" s="248"/>
      <c r="B430" s="17"/>
      <c r="C430" s="97"/>
      <c r="D430" s="97"/>
      <c r="E430" s="896"/>
      <c r="F430" s="596"/>
      <c r="G430" s="620"/>
      <c r="H430" s="17"/>
      <c r="I430" s="167"/>
    </row>
    <row r="431" spans="1:9">
      <c r="A431" s="248"/>
      <c r="B431" s="17"/>
      <c r="C431" s="97"/>
      <c r="D431" s="97"/>
      <c r="E431" s="896"/>
      <c r="F431" s="596"/>
      <c r="G431" s="620"/>
      <c r="H431" s="17"/>
      <c r="I431" s="167"/>
    </row>
    <row r="432" spans="1:9">
      <c r="A432" s="248"/>
      <c r="B432" s="17"/>
      <c r="C432" s="97"/>
      <c r="D432" s="97"/>
      <c r="E432" s="896"/>
      <c r="F432" s="596"/>
      <c r="G432" s="620"/>
      <c r="H432" s="17"/>
      <c r="I432" s="167"/>
    </row>
    <row r="433" spans="1:9" ht="13.5" thickBot="1">
      <c r="A433" s="249"/>
      <c r="B433" s="171"/>
      <c r="C433" s="100"/>
      <c r="D433" s="100"/>
      <c r="E433" s="897"/>
      <c r="F433" s="598"/>
      <c r="G433" s="621"/>
      <c r="H433" s="171"/>
      <c r="I433" s="172"/>
    </row>
    <row r="434" spans="1:9" ht="42">
      <c r="A434" s="187" t="s">
        <v>1028</v>
      </c>
      <c r="B434" s="189" t="s">
        <v>1029</v>
      </c>
      <c r="C434" s="192" t="s">
        <v>678</v>
      </c>
      <c r="D434" s="192" t="s">
        <v>3130</v>
      </c>
      <c r="E434" s="605" t="s">
        <v>11191</v>
      </c>
      <c r="F434" s="600" t="s">
        <v>2779</v>
      </c>
      <c r="G434" s="640" t="s">
        <v>1048</v>
      </c>
      <c r="H434" s="419" t="s">
        <v>497</v>
      </c>
      <c r="I434" s="173" t="s">
        <v>4239</v>
      </c>
    </row>
    <row r="435" spans="1:9" ht="13.5" thickBot="1">
      <c r="A435" s="195"/>
      <c r="B435" s="389"/>
      <c r="C435" s="197" t="s">
        <v>3629</v>
      </c>
      <c r="D435" s="390" t="s">
        <v>2628</v>
      </c>
      <c r="E435" s="898" t="s">
        <v>265</v>
      </c>
      <c r="F435" s="607">
        <f>'Заказ, cкидки и курсы валют'!$I$12</f>
        <v>0</v>
      </c>
      <c r="G435" s="949"/>
      <c r="H435" s="455"/>
      <c r="I435" s="325"/>
    </row>
    <row r="436" spans="1:9" ht="16.5" customHeight="1" thickBot="1">
      <c r="A436" s="999" t="s">
        <v>1748</v>
      </c>
      <c r="B436" s="991" t="s">
        <v>3327</v>
      </c>
      <c r="C436" s="991">
        <v>1260</v>
      </c>
      <c r="D436" s="1867">
        <v>1</v>
      </c>
      <c r="E436" s="574">
        <v>156.54</v>
      </c>
      <c r="F436" s="1984">
        <f>ROUND($E$436*(1-$F$435),2)</f>
        <v>156.54</v>
      </c>
      <c r="G436" s="1012">
        <f>'Заказ, cкидки и курсы валют'!$J$23*$F$436</f>
        <v>1878.48</v>
      </c>
      <c r="H436" s="993">
        <f>ROUND($G$436*$D$436,2)</f>
        <v>1878.48</v>
      </c>
      <c r="I436" s="994"/>
    </row>
    <row r="438" spans="1:9" ht="13.5" thickBot="1"/>
    <row r="439" spans="1:9" ht="18">
      <c r="A439" s="247"/>
      <c r="B439" s="163"/>
      <c r="C439" s="91" t="s">
        <v>2456</v>
      </c>
      <c r="D439" s="91"/>
      <c r="E439" s="881"/>
      <c r="F439" s="555"/>
      <c r="G439" s="555"/>
      <c r="H439" s="93"/>
      <c r="I439" s="107"/>
    </row>
    <row r="440" spans="1:9" ht="18">
      <c r="A440" s="248"/>
      <c r="B440" s="17"/>
      <c r="C440" s="108"/>
      <c r="D440" s="108"/>
      <c r="E440" s="570" t="s">
        <v>2457</v>
      </c>
      <c r="F440" s="556"/>
      <c r="G440" s="568"/>
      <c r="H440" s="111"/>
      <c r="I440" s="112"/>
    </row>
    <row r="441" spans="1:9">
      <c r="A441" s="248"/>
      <c r="B441" s="17"/>
      <c r="C441" s="97"/>
      <c r="D441" s="97"/>
      <c r="E441" s="896"/>
      <c r="F441" s="596"/>
      <c r="G441" s="620"/>
      <c r="H441" s="17"/>
      <c r="I441" s="167"/>
    </row>
    <row r="442" spans="1:9">
      <c r="A442" s="248"/>
      <c r="B442" s="17"/>
      <c r="C442" s="97"/>
      <c r="D442" s="97"/>
      <c r="E442" s="896"/>
      <c r="F442" s="596"/>
      <c r="G442" s="620"/>
      <c r="H442" s="17"/>
      <c r="I442" s="167"/>
    </row>
    <row r="443" spans="1:9">
      <c r="A443" s="248"/>
      <c r="B443" s="17"/>
      <c r="C443" s="97"/>
      <c r="D443" s="97"/>
      <c r="E443" s="896"/>
      <c r="F443" s="596"/>
      <c r="G443" s="620"/>
      <c r="H443" s="17"/>
      <c r="I443" s="167"/>
    </row>
    <row r="444" spans="1:9" ht="13.5" thickBot="1">
      <c r="A444" s="249"/>
      <c r="B444" s="171"/>
      <c r="C444" s="100"/>
      <c r="D444" s="100"/>
      <c r="E444" s="897"/>
      <c r="F444" s="598"/>
      <c r="G444" s="621"/>
      <c r="H444" s="171"/>
      <c r="I444" s="172"/>
    </row>
    <row r="445" spans="1:9" ht="42">
      <c r="A445" s="187" t="s">
        <v>1028</v>
      </c>
      <c r="B445" s="189" t="s">
        <v>1029</v>
      </c>
      <c r="C445" s="192" t="s">
        <v>678</v>
      </c>
      <c r="D445" s="192" t="s">
        <v>3130</v>
      </c>
      <c r="E445" s="605" t="s">
        <v>11191</v>
      </c>
      <c r="F445" s="600" t="s">
        <v>2779</v>
      </c>
      <c r="G445" s="640" t="s">
        <v>1048</v>
      </c>
      <c r="H445" s="419" t="s">
        <v>497</v>
      </c>
      <c r="I445" s="173" t="s">
        <v>4239</v>
      </c>
    </row>
    <row r="446" spans="1:9" ht="13.5" thickBot="1">
      <c r="A446" s="195"/>
      <c r="B446" s="389"/>
      <c r="C446" s="197" t="s">
        <v>3629</v>
      </c>
      <c r="D446" s="390" t="s">
        <v>2628</v>
      </c>
      <c r="E446" s="898" t="s">
        <v>265</v>
      </c>
      <c r="F446" s="607">
        <f>'Заказ, cкидки и курсы валют'!$I$12</f>
        <v>0</v>
      </c>
      <c r="G446" s="949"/>
      <c r="H446" s="455"/>
      <c r="I446" s="325"/>
    </row>
    <row r="447" spans="1:9" ht="16.5" customHeight="1" thickBot="1">
      <c r="A447" s="999" t="s">
        <v>1749</v>
      </c>
      <c r="B447" s="991" t="s">
        <v>2637</v>
      </c>
      <c r="C447" s="991"/>
      <c r="D447" s="1867">
        <v>1</v>
      </c>
      <c r="E447" s="574">
        <v>1304.8599999999999</v>
      </c>
      <c r="F447" s="1984">
        <f>ROUND($E$447*(1-$F$446),2)</f>
        <v>1304.8599999999999</v>
      </c>
      <c r="G447" s="1012">
        <f>'Заказ, cкидки и курсы валют'!$J$23*$F$447</f>
        <v>15658.32</v>
      </c>
      <c r="H447" s="993">
        <f>ROUND($G$447*$D$447,2)</f>
        <v>15658.32</v>
      </c>
      <c r="I447" s="994"/>
    </row>
    <row r="450" spans="1:9" ht="13.5" thickBot="1"/>
    <row r="451" spans="1:9" ht="18">
      <c r="A451" s="247"/>
      <c r="B451" s="163"/>
      <c r="C451" s="91" t="s">
        <v>2458</v>
      </c>
      <c r="D451" s="91"/>
      <c r="E451" s="881"/>
      <c r="F451" s="555"/>
      <c r="G451" s="555"/>
      <c r="H451" s="93"/>
      <c r="I451" s="107"/>
    </row>
    <row r="452" spans="1:9" ht="18">
      <c r="A452" s="248"/>
      <c r="B452" s="17"/>
      <c r="C452" s="108"/>
      <c r="D452" s="108" t="s">
        <v>2459</v>
      </c>
      <c r="E452" s="570"/>
      <c r="F452" s="556"/>
      <c r="G452" s="568"/>
      <c r="H452" s="111"/>
      <c r="I452" s="112"/>
    </row>
    <row r="453" spans="1:9">
      <c r="A453" s="248"/>
      <c r="B453" s="17"/>
      <c r="C453" s="97"/>
      <c r="D453" s="97"/>
      <c r="E453" s="896"/>
      <c r="F453" s="596"/>
      <c r="G453" s="620"/>
      <c r="H453" s="17"/>
      <c r="I453" s="167"/>
    </row>
    <row r="454" spans="1:9">
      <c r="A454" s="248"/>
      <c r="B454" s="17"/>
      <c r="C454" s="97"/>
      <c r="D454" s="97"/>
      <c r="E454" s="896"/>
      <c r="F454" s="596"/>
      <c r="G454" s="620"/>
      <c r="H454" s="17"/>
      <c r="I454" s="167"/>
    </row>
    <row r="455" spans="1:9">
      <c r="A455" s="248"/>
      <c r="B455" s="17"/>
      <c r="C455" s="97"/>
      <c r="D455" s="97"/>
      <c r="E455" s="896"/>
      <c r="F455" s="596"/>
      <c r="G455" s="620"/>
      <c r="H455" s="17"/>
      <c r="I455" s="167"/>
    </row>
    <row r="456" spans="1:9" ht="13.5" thickBot="1">
      <c r="A456" s="249"/>
      <c r="B456" s="171"/>
      <c r="C456" s="100"/>
      <c r="D456" s="100"/>
      <c r="E456" s="897"/>
      <c r="F456" s="598"/>
      <c r="G456" s="621"/>
      <c r="H456" s="171"/>
      <c r="I456" s="172"/>
    </row>
    <row r="457" spans="1:9" ht="42">
      <c r="A457" s="187" t="s">
        <v>1028</v>
      </c>
      <c r="B457" s="189" t="s">
        <v>1029</v>
      </c>
      <c r="C457" s="192" t="s">
        <v>678</v>
      </c>
      <c r="D457" s="192" t="s">
        <v>3130</v>
      </c>
      <c r="E457" s="605" t="s">
        <v>11191</v>
      </c>
      <c r="F457" s="600" t="s">
        <v>2779</v>
      </c>
      <c r="G457" s="640" t="s">
        <v>1048</v>
      </c>
      <c r="H457" s="419" t="s">
        <v>497</v>
      </c>
      <c r="I457" s="173" t="s">
        <v>4239</v>
      </c>
    </row>
    <row r="458" spans="1:9" ht="13.5" thickBot="1">
      <c r="A458" s="195"/>
      <c r="B458" s="389"/>
      <c r="C458" s="197" t="s">
        <v>3629</v>
      </c>
      <c r="D458" s="390" t="s">
        <v>2628</v>
      </c>
      <c r="E458" s="898" t="s">
        <v>265</v>
      </c>
      <c r="F458" s="607">
        <f>'Заказ, cкидки и курсы валют'!$I$12</f>
        <v>0</v>
      </c>
      <c r="G458" s="949"/>
      <c r="H458" s="455"/>
      <c r="I458" s="325"/>
    </row>
    <row r="459" spans="1:9" ht="15.75" thickBot="1">
      <c r="A459" s="999" t="s">
        <v>1750</v>
      </c>
      <c r="B459" s="991" t="s">
        <v>2638</v>
      </c>
      <c r="C459" s="991"/>
      <c r="D459" s="1867">
        <v>1</v>
      </c>
      <c r="E459" s="574">
        <v>13108.2</v>
      </c>
      <c r="F459" s="1984">
        <f>ROUND($E$459*(1-$F$458),2)</f>
        <v>13108.2</v>
      </c>
      <c r="G459" s="1012">
        <f>'Заказ, cкидки и курсы валют'!$J$23*$F$459</f>
        <v>157298.40000000002</v>
      </c>
      <c r="H459" s="993">
        <f>ROUND($G$459*$D$459,2)</f>
        <v>157298.4</v>
      </c>
      <c r="I459" s="994"/>
    </row>
    <row r="1361" spans="6:6">
      <c r="F1361" s="548">
        <f>$E$1361*(1-$F$1347)</f>
        <v>0</v>
      </c>
    </row>
  </sheetData>
  <mergeCells count="10">
    <mergeCell ref="A1:I1"/>
    <mergeCell ref="G10:G11"/>
    <mergeCell ref="H10:H11"/>
    <mergeCell ref="G62:G63"/>
    <mergeCell ref="H62:H63"/>
    <mergeCell ref="J62:J63"/>
    <mergeCell ref="J163:J164"/>
    <mergeCell ref="J216:J217"/>
    <mergeCell ref="G115:G116"/>
    <mergeCell ref="H115:H116"/>
  </mergeCells>
  <phoneticPr fontId="0" type="noConversion"/>
  <hyperlinks>
    <hyperlink ref="A1:I1" location="ОГЛАВЛЕНИЕ!R1C1" display="Нажмите ЗДЕСЬ для возврата в оглавление "/>
  </hyperlinks>
  <pageMargins left="0.25" right="0.25" top="0.75" bottom="0.75" header="0.3" footer="0.3"/>
  <pageSetup paperSize="9" scale="8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21</vt:i4>
      </vt:variant>
    </vt:vector>
  </HeadingPairs>
  <TitlesOfParts>
    <vt:vector size="21" baseType="lpstr">
      <vt:lpstr>Служебный</vt:lpstr>
      <vt:lpstr>Руководство пользователя</vt:lpstr>
      <vt:lpstr>Заказ</vt:lpstr>
      <vt:lpstr>Заказ, cкидки и курсы валют</vt:lpstr>
      <vt:lpstr>ОГЛАВЛЕНИЕ</vt:lpstr>
      <vt:lpstr>САМОРЕЗЫ- ШУРУПЫ</vt:lpstr>
      <vt:lpstr>Анкеры</vt:lpstr>
      <vt:lpstr>Кровельные саморезы</vt:lpstr>
      <vt:lpstr>Заклепки и заклепочники</vt:lpstr>
      <vt:lpstr>Метрический крепеж</vt:lpstr>
      <vt:lpstr>Нержавейка</vt:lpstr>
      <vt:lpstr>Хомуты</vt:lpstr>
      <vt:lpstr>Такелаж</vt:lpstr>
      <vt:lpstr>ДЮБЕЛЯ</vt:lpstr>
      <vt:lpstr>Гвозди</vt:lpstr>
      <vt:lpstr>ПЕРФОРАЦИЯ</vt:lpstr>
      <vt:lpstr>Крепеж для электрики</vt:lpstr>
      <vt:lpstr>Мебельная фурн.</vt:lpstr>
      <vt:lpstr>Химический крепёж</vt:lpstr>
      <vt:lpstr>Крепёж  KENNER</vt:lpstr>
      <vt:lpstr>Буры,Свёрла,Биты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Юрий</dc:creator>
  <cp:lastModifiedBy>Юрий Костырев</cp:lastModifiedBy>
  <cp:lastPrinted>2025-04-25T08:29:05Z</cp:lastPrinted>
  <dcterms:created xsi:type="dcterms:W3CDTF">2008-05-16T14:16:27Z</dcterms:created>
  <dcterms:modified xsi:type="dcterms:W3CDTF">2025-05-15T12:48:12Z</dcterms:modified>
</cp:coreProperties>
</file>